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fileSharing readOnlyRecommended="1"/>
  <workbookPr codeName="ThisWorkbook"/>
  <mc:AlternateContent xmlns:mc="http://schemas.openxmlformats.org/markup-compatibility/2006">
    <mc:Choice Requires="x15">
      <x15ac:absPath xmlns:x15ac="http://schemas.microsoft.com/office/spreadsheetml/2010/11/ac" url="/Users/doabile/Documents/"/>
    </mc:Choice>
  </mc:AlternateContent>
  <xr:revisionPtr revIDLastSave="0" documentId="8_{43F478B6-17CC-B74B-93B6-3689AD0AA720}" xr6:coauthVersionLast="47" xr6:coauthVersionMax="47" xr10:uidLastSave="{00000000-0000-0000-0000-000000000000}"/>
  <bookViews>
    <workbookView xWindow="0" yWindow="760" windowWidth="34560" windowHeight="19880" activeTab="16" xr2:uid="{00000000-000D-0000-FFFF-FFFF00000000}"/>
  </bookViews>
  <sheets>
    <sheet name="Introduction" sheetId="10" r:id="rId1"/>
    <sheet name="Raw Data" sheetId="16" state="hidden" r:id="rId2"/>
    <sheet name="Inputs &amp; Outputs" sheetId="8" r:id="rId3"/>
    <sheet name="2018" sheetId="17" r:id="rId4"/>
    <sheet name="2018-backtesting" sheetId="32" state="hidden" r:id="rId5"/>
    <sheet name="2019" sheetId="21" r:id="rId6"/>
    <sheet name="2019-backtest" sheetId="30" state="hidden" r:id="rId7"/>
    <sheet name="2020" sheetId="22" r:id="rId8"/>
    <sheet name="2020-backtesting" sheetId="29" state="hidden" r:id="rId9"/>
    <sheet name="2021" sheetId="23" r:id="rId10"/>
    <sheet name="2021-backtesting" sheetId="31" state="hidden" r:id="rId11"/>
    <sheet name="2022" sheetId="24" r:id="rId12"/>
    <sheet name="Backtesting" sheetId="28" r:id="rId13"/>
    <sheet name="Backtest-10-day-window" sheetId="27" r:id="rId14"/>
    <sheet name="Observed tickers" sheetId="7" state="hidden" r:id="rId15"/>
    <sheet name="FX Database" sheetId="18" r:id="rId16"/>
    <sheet name="Interest Rates" sheetId="19" r:id="rId17"/>
    <sheet name="TOP 1 Firm in ASX Sectors" sheetId="4" state="hidden" r:id="rId18"/>
  </sheets>
  <externalReferences>
    <externalReference r:id="rId19"/>
    <externalReference r:id="rId20"/>
  </externalReferences>
  <definedNames>
    <definedName name="_Toc166697778" localSheetId="0">Introduction!$E$40</definedName>
    <definedName name="base_post_gfc_ref">#REF!</definedName>
    <definedName name="base_pre_gfc_ref">#REF!</definedName>
    <definedName name="base_pref_gfc_pase_ref">#REF!</definedName>
    <definedName name="before_gfc_end_ref">'2018'!$C$9</definedName>
    <definedName name="before_gfc_start_ref">'2018'!$B$9</definedName>
    <definedName name="BoxPlot">"BoxPlot"</definedName>
    <definedName name="Bubble">"Bubble"</definedName>
    <definedName name="Candlestick">"Candlestick"</definedName>
    <definedName name="Chart">"Chart"</definedName>
    <definedName name="ChartImage">"ChartImage"</definedName>
    <definedName name="ColumnRange">"ColumnRange"</definedName>
    <definedName name="CONFIDENCE_INTERVAL">'Inputs &amp; Outputs'!$C$9</definedName>
    <definedName name="cov_v">'2018'!$U$12:$Y$13</definedName>
    <definedName name="CurrentBusDate" localSheetId="15">'FX Database'!$A$9</definedName>
    <definedName name="CurrentBusDate">#REF!</definedName>
    <definedName name="Dumbbell">"Dumbbell"</definedName>
    <definedName name="FIRMMBAB180D" localSheetId="16">'Interest Rates'!$L$611:$L$1660</definedName>
    <definedName name="FIRMMBAB180D">[1]f01dhist!#REF!</definedName>
    <definedName name="FIRMMBAB30D" localSheetId="16">'Interest Rates'!$J$611:$J$1660</definedName>
    <definedName name="FIRMMBAB30D">[1]f01dhist!#REF!</definedName>
    <definedName name="FIRMMBAB90D" localSheetId="16">'Interest Rates'!$K$611:$K$1660</definedName>
    <definedName name="FIRMMBAB90D">[1]f01dhist!#REF!</definedName>
    <definedName name="FIRMMCCRT" localSheetId="16">'Interest Rates'!$C$611:$C$1660</definedName>
    <definedName name="FIRMMCRID" localSheetId="16">'Interest Rates'!$D$611:$D$1660</definedName>
    <definedName name="FIRMMCRIH">'Interest Rates'!$E$611:$E$1660</definedName>
    <definedName name="FIRMMCRIL">'Interest Rates'!$F$611:$F$1660</definedName>
    <definedName name="FIRMMCRIV">'Interest Rates'!$G$611:$G$1660</definedName>
    <definedName name="FIRMMCRTD" localSheetId="16">'Interest Rates'!$B$611:$B$1660</definedName>
    <definedName name="FIRMMOIS1D" localSheetId="16">'Interest Rates'!$M$611:$M$1660</definedName>
    <definedName name="FIRMMOIS1D">[1]f01dhist!#REF!</definedName>
    <definedName name="FIRMMOIS3D" localSheetId="16">'Interest Rates'!$N$611:$N$1660</definedName>
    <definedName name="FIRMMOIS3D">[1]f01dhist!#REF!</definedName>
    <definedName name="FIRMMOIS6D" localSheetId="16">'Interest Rates'!$O$611:$O$1660</definedName>
    <definedName name="FXRCD" localSheetId="15">'FX Database'!$T$12:$T$1538</definedName>
    <definedName name="FXRCD">#REF!</definedName>
    <definedName name="FXRCR" localSheetId="15">'FX Database'!$D$12:$D$1591</definedName>
    <definedName name="FXRCR">#REF!</definedName>
    <definedName name="FXREUR" localSheetId="15">'FX Database'!$F$12:$F$1591</definedName>
    <definedName name="FXREUR">#REF!</definedName>
    <definedName name="FXRHKD" localSheetId="15">'FX Database'!$S$12:$S$1591</definedName>
    <definedName name="FXRHKD">#REF!</definedName>
    <definedName name="FXRIR" localSheetId="15">'FX Database'!$O$12:$O$1591</definedName>
    <definedName name="FXRIR">#REF!</definedName>
    <definedName name="FXRIRE" localSheetId="15">'FX Database'!$J$12:$J$1591</definedName>
    <definedName name="FXRIRE">#REF!</definedName>
    <definedName name="FXRJY" localSheetId="15">'FX Database'!$E$12:$E$1591</definedName>
    <definedName name="FXRJY">#REF!</definedName>
    <definedName name="FXRMR" localSheetId="15">'FX Database'!$N$12:$N$1591</definedName>
    <definedName name="FXRMR">#REF!</definedName>
    <definedName name="FXRNTD" localSheetId="15">'FX Database'!$M$12:$M$1591</definedName>
    <definedName name="FXRNTD">#REF!</definedName>
    <definedName name="FXRNZD" localSheetId="15">'FX Database'!$L$12:$L$1591</definedName>
    <definedName name="FXRNZD">#REF!</definedName>
    <definedName name="FXRPHP" localSheetId="15">'FX Database'!$W$12:$W$1591</definedName>
    <definedName name="FXRPHP">#REF!</definedName>
    <definedName name="FXRPNGK" localSheetId="15">'FX Database'!$R$12:$R$1418</definedName>
    <definedName name="FXRPNGK">#REF!</definedName>
    <definedName name="FXRSARD" localSheetId="15">'FX Database'!#REF!</definedName>
    <definedName name="FXRSARD">#REF!</definedName>
    <definedName name="FXRSD" localSheetId="15">'FX Database'!$I$12:$I$1591</definedName>
    <definedName name="FXRSD">#REF!</definedName>
    <definedName name="FXRSDR" localSheetId="15">'FX Database'!$X$12:$X$1591</definedName>
    <definedName name="FXRSDR">#REF!</definedName>
    <definedName name="FXRSF" localSheetId="15">'FX Database'!$V$12:$V$1591</definedName>
    <definedName name="FXRSF">#REF!</definedName>
    <definedName name="FXRSK" localSheetId="15">'FX Database'!#REF!</definedName>
    <definedName name="FXRSK">#REF!</definedName>
    <definedName name="FXRSKW" localSheetId="15">'FX Database'!$G$12:$G$1591</definedName>
    <definedName name="FXRSKW">#REF!</definedName>
    <definedName name="FXRTB" localSheetId="15">'FX Database'!$K$12:$K$1591</definedName>
    <definedName name="FXRTB">#REF!</definedName>
    <definedName name="FXRTWI" localSheetId="15">'FX Database'!$C$12:$C$1591</definedName>
    <definedName name="FXRTWI">#REF!</definedName>
    <definedName name="FXRUAED" localSheetId="15">'FX Database'!$Q$12:$Q$1019</definedName>
    <definedName name="FXRUAED">#REF!</definedName>
    <definedName name="FXRUKPS" localSheetId="15">'FX Database'!$H$12:$H$1591</definedName>
    <definedName name="FXRUSD" localSheetId="15">'FX Database'!$B$12:$B$1591</definedName>
    <definedName name="FXRUSD">#REF!</definedName>
    <definedName name="FXRVD" localSheetId="15">'FX Database'!$P$12:$P$1591</definedName>
    <definedName name="FXRVD">#REF!</definedName>
    <definedName name="Heatmap">"Heatmap"</definedName>
    <definedName name="Histogram">"Histogram"</definedName>
    <definedName name="INVESTMENT_AMT">'Inputs &amp; Outputs'!$C$6</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stUpdated" localSheetId="15">'FX Database'!$A$10</definedName>
    <definedName name="LastUpdated">#REF!</definedName>
    <definedName name="Map">"Map"</definedName>
    <definedName name="Mnemonic" localSheetId="15">'FX Database'!$A$11</definedName>
    <definedName name="Mnemonic">#REF!</definedName>
    <definedName name="NUM_SIMULATIONS">'Inputs &amp; Outputs'!$C$10</definedName>
    <definedName name="observed_tickers">'Raw Data'!$A$5:$A$12</definedName>
    <definedName name="OHLC">"OHLC"</definedName>
    <definedName name="ON_THE_MEETING_DAY">'Inputs &amp; Outputs'!$C$50:$C$104</definedName>
    <definedName name="ON_THE_RELEASE_DAY">'Inputs &amp; Outputs'!$D$50:$D$104</definedName>
    <definedName name="PieChart">"PieChart"</definedName>
    <definedName name="_xlnm.Print_Area" localSheetId="15">'FX Database'!#REF!</definedName>
    <definedName name="_xlnm.Print_Area" localSheetId="16">'Interest Rates'!$B$611:$O$1660</definedName>
    <definedName name="_xlnm.Print_Area">#REF!</definedName>
    <definedName name="Print_Title" localSheetId="15">[2]Data!$A:$A,[2]Data!$A$1:$Q$10</definedName>
    <definedName name="Print_Title">[2]Data!$A:$A,[2]Data!$A$1:$Q$10</definedName>
    <definedName name="_xlnm.Print_Titles" localSheetId="15">'FX Database'!$A:$A,'FX Database'!$A$1:$X$10</definedName>
    <definedName name="_xlnm.Print_Titles" localSheetId="16">'Interest Rates'!$A:$A,'Interest Rates'!$1:$11</definedName>
    <definedName name="_xlnm.Print_Titles">#REF!,#REF!</definedName>
    <definedName name="RBA_MEETING_1">'Inputs &amp; Outputs'!$C$35:$C$45</definedName>
    <definedName name="RBA_MEETING_2">'Inputs &amp; Outputs'!$D$35:$D$45</definedName>
    <definedName name="RBA_MEETING_3">'Inputs &amp; Outputs'!$E$35:$E$45</definedName>
    <definedName name="RBA_MEETING_4">'Inputs &amp; Outputs'!$F$35:$F$45</definedName>
    <definedName name="RBA_MEETING_5">'Inputs &amp; Outputs'!$G$35:$G$45</definedName>
    <definedName name="RISK_AV">'Inputs &amp; Outputs'!$C$5</definedName>
    <definedName name="RISK_FREE_RATE">'Inputs &amp; Outputs'!$C$7</definedName>
    <definedName name="Scatter">"Scatter"</definedName>
    <definedName name="Series">"Series"</definedName>
    <definedName name="Stripe">"Stripe"</definedName>
    <definedName name="Table">"Table"</definedName>
    <definedName name="TICKERS">'Raw Data'!$A$5:$A$12</definedName>
    <definedName name="TICKS">"{='Raw Data'!$A$5:$A$12}"</definedName>
    <definedName name="TreeMap">"TreeMap"</definedName>
    <definedName name="TWI_AUD" localSheetId="15">'FX Database'!$B$9</definedName>
    <definedName name="TWI_AUD">#REF!</definedName>
    <definedName name="TWI_CAD">#REF!</definedName>
    <definedName name="TWI_CHF">'FX Database'!$V$9</definedName>
    <definedName name="TWI_CNY" localSheetId="15">'FX Database'!$D$9</definedName>
    <definedName name="TWI_CNY">#REF!</definedName>
    <definedName name="TWI_EUR" localSheetId="15">'FX Database'!$F$9</definedName>
    <definedName name="TWI_EUR">#REF!</definedName>
    <definedName name="TWI_GBP" localSheetId="15">'FX Database'!$H$9</definedName>
    <definedName name="TWI_GBP">#REF!</definedName>
    <definedName name="TWI_HKD" localSheetId="15">'FX Database'!$S$9</definedName>
    <definedName name="TWI_HKD">#REF!</definedName>
    <definedName name="TWI_IDR" localSheetId="15">'FX Database'!$O$9</definedName>
    <definedName name="TWI_IDR">#REF!</definedName>
    <definedName name="TWI_INR" localSheetId="15">'FX Database'!$J$9</definedName>
    <definedName name="TWI_INR">#REF!</definedName>
    <definedName name="TWI_JPY" localSheetId="15">'FX Database'!$E$9</definedName>
    <definedName name="TWI_JPY">#REF!</definedName>
    <definedName name="TWI_KRW" localSheetId="15">'FX Database'!$G$9</definedName>
    <definedName name="TWI_KRW">#REF!</definedName>
    <definedName name="TWI_MYR" localSheetId="15">'FX Database'!$N$9</definedName>
    <definedName name="TWI_MYR">#REF!</definedName>
    <definedName name="TWI_NZD" localSheetId="15">'FX Database'!$L$9</definedName>
    <definedName name="TWI_NZD">#REF!</definedName>
    <definedName name="TWI_PHP" localSheetId="15">'FX Database'!$W$9</definedName>
    <definedName name="TWI_PHP">#REF!</definedName>
    <definedName name="TWI_SDR" localSheetId="15">'FX Database'!$X$9</definedName>
    <definedName name="TWI_SDR">#REF!</definedName>
    <definedName name="TWI_SGD" localSheetId="15">'FX Database'!$I$9</definedName>
    <definedName name="TWI_SGD">#REF!</definedName>
    <definedName name="TWI_THB" localSheetId="15">'FX Database'!$K$9</definedName>
    <definedName name="TWI_THB">#REF!</definedName>
    <definedName name="TWI_TWD" localSheetId="15">'FX Database'!$M$9</definedName>
    <definedName name="TWI_TWD">#REF!</definedName>
    <definedName name="TWI_TWIPB" localSheetId="15">'FX Database'!$C$9</definedName>
    <definedName name="TWI_TWIPB">#REF!</definedName>
    <definedName name="TWI_VND" localSheetId="15">'FX Database'!$P$9</definedName>
    <definedName name="TWI_VND">#REF!</definedName>
    <definedName name="VAR_DAYS">'Inputs &amp; Outputs'!$C$8</definedName>
    <definedName name="Waterfall">"Waterfall"</definedName>
    <definedName name="WEEKS">'Inputs &amp; Outputs'!$C$4</definedName>
    <definedName name="WEEKS_YR">'Inputs &amp; Outputs'!$C$4</definedName>
    <definedName name="WINDOW_FRAME">'Inputs &amp; Outputs'!$C$11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9" i="28" l="1"/>
  <c r="AE39" i="28"/>
  <c r="AD39" i="28"/>
  <c r="AA29" i="17"/>
  <c r="AA30" i="17"/>
  <c r="AA31" i="17"/>
  <c r="AA32" i="17"/>
  <c r="AA33" i="17"/>
  <c r="AA34" i="17"/>
  <c r="AA35" i="17"/>
  <c r="AA36" i="17"/>
  <c r="AA37" i="17"/>
  <c r="AA38" i="17"/>
  <c r="AA39" i="17"/>
  <c r="AA40" i="17"/>
  <c r="AA41" i="17"/>
  <c r="AA42" i="17"/>
  <c r="AA28" i="17"/>
  <c r="Q29" i="17"/>
  <c r="Q30" i="17"/>
  <c r="Q31" i="17"/>
  <c r="Q32" i="17"/>
  <c r="Q33" i="17"/>
  <c r="Q34" i="17"/>
  <c r="Q35" i="17"/>
  <c r="Q36" i="17"/>
  <c r="Q37" i="17"/>
  <c r="Q38" i="17"/>
  <c r="Q39" i="17"/>
  <c r="Q40" i="17"/>
  <c r="Q41" i="17"/>
  <c r="Q42" i="17"/>
  <c r="Q28" i="17"/>
  <c r="AB24" i="23"/>
  <c r="W13" i="23" l="1"/>
  <c r="V6" i="23"/>
  <c r="W6" i="23"/>
  <c r="Q20" i="21"/>
  <c r="B763" i="28" l="1"/>
  <c r="B763" i="27" s="1"/>
  <c r="C763" i="28"/>
  <c r="C763" i="27" s="1"/>
  <c r="D763" i="28"/>
  <c r="D763" i="27" s="1"/>
  <c r="E763" i="28"/>
  <c r="F763" i="28"/>
  <c r="B764" i="28"/>
  <c r="C764" i="28"/>
  <c r="C764" i="27" s="1"/>
  <c r="D764" i="28"/>
  <c r="D764" i="27" s="1"/>
  <c r="E764" i="28"/>
  <c r="E764" i="27" s="1"/>
  <c r="F764" i="28"/>
  <c r="F764" i="27" s="1"/>
  <c r="B765" i="28"/>
  <c r="C765" i="28"/>
  <c r="D765" i="28"/>
  <c r="E765" i="28"/>
  <c r="F765" i="28"/>
  <c r="B766" i="28"/>
  <c r="C766" i="28"/>
  <c r="D766" i="28"/>
  <c r="E766" i="28"/>
  <c r="F766" i="28"/>
  <c r="B767" i="28"/>
  <c r="C767" i="28"/>
  <c r="D767" i="28"/>
  <c r="E767" i="28"/>
  <c r="F767" i="28"/>
  <c r="B768" i="28"/>
  <c r="C768" i="28"/>
  <c r="D768" i="28"/>
  <c r="E768" i="28"/>
  <c r="F768" i="28"/>
  <c r="B769" i="28"/>
  <c r="C769" i="28"/>
  <c r="D769" i="28"/>
  <c r="E769" i="28"/>
  <c r="F769" i="28"/>
  <c r="B770" i="28"/>
  <c r="C770" i="28"/>
  <c r="D770" i="28"/>
  <c r="E770" i="28"/>
  <c r="F770" i="28"/>
  <c r="B771" i="28"/>
  <c r="C771" i="28"/>
  <c r="D771" i="28"/>
  <c r="E771" i="28"/>
  <c r="F771" i="28"/>
  <c r="B772" i="28"/>
  <c r="C772" i="28"/>
  <c r="D772" i="28"/>
  <c r="E772" i="28"/>
  <c r="F772" i="28"/>
  <c r="B773" i="28"/>
  <c r="C773" i="28"/>
  <c r="D773" i="28"/>
  <c r="E773" i="28"/>
  <c r="F773" i="28"/>
  <c r="B774" i="28"/>
  <c r="C774" i="28"/>
  <c r="D774" i="28"/>
  <c r="E774" i="28"/>
  <c r="F774" i="28"/>
  <c r="B775" i="28"/>
  <c r="C775" i="28"/>
  <c r="D775" i="28"/>
  <c r="E775" i="28"/>
  <c r="F775" i="28"/>
  <c r="B776" i="28"/>
  <c r="C776" i="28"/>
  <c r="D776" i="28"/>
  <c r="E776" i="28"/>
  <c r="F776" i="28"/>
  <c r="B777" i="28"/>
  <c r="C777" i="28"/>
  <c r="D777" i="28"/>
  <c r="E777" i="28"/>
  <c r="F777" i="28"/>
  <c r="B778" i="28"/>
  <c r="C778" i="28"/>
  <c r="D778" i="28"/>
  <c r="E778" i="28"/>
  <c r="F778" i="28"/>
  <c r="B779" i="28"/>
  <c r="C779" i="28"/>
  <c r="D779" i="28"/>
  <c r="E779" i="28"/>
  <c r="F779" i="28"/>
  <c r="B780" i="28"/>
  <c r="C780" i="28"/>
  <c r="D780" i="28"/>
  <c r="E780" i="28"/>
  <c r="F780" i="28"/>
  <c r="B781" i="28"/>
  <c r="C781" i="28"/>
  <c r="D781" i="28"/>
  <c r="E781" i="28"/>
  <c r="F781" i="28"/>
  <c r="B782" i="28"/>
  <c r="C782" i="28"/>
  <c r="D782" i="28"/>
  <c r="E782" i="28"/>
  <c r="F782" i="28"/>
  <c r="B783" i="28"/>
  <c r="C783" i="28"/>
  <c r="D783" i="28"/>
  <c r="E783" i="28"/>
  <c r="F783" i="28"/>
  <c r="B784" i="28"/>
  <c r="C784" i="28"/>
  <c r="D784" i="28"/>
  <c r="E784" i="28"/>
  <c r="F784" i="28"/>
  <c r="B785" i="28"/>
  <c r="C785" i="28"/>
  <c r="D785" i="28"/>
  <c r="E785" i="28"/>
  <c r="F785" i="28"/>
  <c r="B786" i="28"/>
  <c r="C786" i="28"/>
  <c r="D786" i="28"/>
  <c r="E786" i="28"/>
  <c r="F786" i="28"/>
  <c r="B787" i="28"/>
  <c r="C787" i="28"/>
  <c r="D787" i="28"/>
  <c r="E787" i="28"/>
  <c r="F787" i="28"/>
  <c r="B788" i="28"/>
  <c r="C788" i="28"/>
  <c r="D788" i="28"/>
  <c r="E788" i="28"/>
  <c r="F788" i="28"/>
  <c r="B789" i="28"/>
  <c r="C789" i="28"/>
  <c r="D789" i="28"/>
  <c r="E789" i="28"/>
  <c r="F789" i="28"/>
  <c r="B790" i="28"/>
  <c r="C790" i="28"/>
  <c r="D790" i="28"/>
  <c r="E790" i="28"/>
  <c r="F790" i="28"/>
  <c r="B791" i="28"/>
  <c r="C791" i="28"/>
  <c r="D791" i="28"/>
  <c r="E791" i="28"/>
  <c r="F791" i="28"/>
  <c r="B792" i="28"/>
  <c r="C792" i="28"/>
  <c r="D792" i="28"/>
  <c r="E792" i="28"/>
  <c r="F792" i="28"/>
  <c r="B793" i="28"/>
  <c r="C793" i="28"/>
  <c r="D793" i="28"/>
  <c r="E793" i="28"/>
  <c r="F793" i="28"/>
  <c r="B794" i="28"/>
  <c r="C794" i="28"/>
  <c r="D794" i="28"/>
  <c r="E794" i="28"/>
  <c r="F794" i="28"/>
  <c r="B795" i="28"/>
  <c r="C795" i="28"/>
  <c r="D795" i="28"/>
  <c r="E795" i="28"/>
  <c r="F795" i="28"/>
  <c r="B796" i="28"/>
  <c r="C796" i="28"/>
  <c r="D796" i="28"/>
  <c r="E796" i="28"/>
  <c r="F796" i="28"/>
  <c r="B797" i="28"/>
  <c r="C797" i="28"/>
  <c r="D797" i="28"/>
  <c r="E797" i="28"/>
  <c r="F797" i="28"/>
  <c r="B798" i="28"/>
  <c r="C798" i="28"/>
  <c r="D798" i="28"/>
  <c r="E798" i="28"/>
  <c r="F798" i="28"/>
  <c r="B799" i="28"/>
  <c r="C799" i="28"/>
  <c r="D799" i="28"/>
  <c r="E799" i="28"/>
  <c r="F799" i="28"/>
  <c r="B800" i="28"/>
  <c r="C800" i="28"/>
  <c r="D800" i="28"/>
  <c r="E800" i="28"/>
  <c r="F800" i="28"/>
  <c r="B801" i="28"/>
  <c r="C801" i="28"/>
  <c r="D801" i="28"/>
  <c r="E801" i="28"/>
  <c r="F801" i="28"/>
  <c r="B802" i="28"/>
  <c r="C802" i="28"/>
  <c r="D802" i="28"/>
  <c r="E802" i="28"/>
  <c r="F802" i="28"/>
  <c r="B803" i="28"/>
  <c r="C803" i="28"/>
  <c r="D803" i="28"/>
  <c r="E803" i="28"/>
  <c r="F803" i="28"/>
  <c r="B804" i="28"/>
  <c r="C804" i="28"/>
  <c r="D804" i="28"/>
  <c r="E804" i="28"/>
  <c r="F804" i="28"/>
  <c r="B805" i="28"/>
  <c r="C805" i="28"/>
  <c r="D805" i="28"/>
  <c r="E805" i="28"/>
  <c r="F805" i="28"/>
  <c r="B806" i="28"/>
  <c r="C806" i="28"/>
  <c r="D806" i="28"/>
  <c r="E806" i="28"/>
  <c r="F806" i="28"/>
  <c r="B807" i="28"/>
  <c r="C807" i="28"/>
  <c r="D807" i="28"/>
  <c r="E807" i="28"/>
  <c r="F807" i="28"/>
  <c r="B808" i="28"/>
  <c r="C808" i="28"/>
  <c r="D808" i="28"/>
  <c r="E808" i="28"/>
  <c r="F808" i="28"/>
  <c r="B809" i="28"/>
  <c r="C809" i="28"/>
  <c r="D809" i="28"/>
  <c r="E809" i="28"/>
  <c r="F809" i="28"/>
  <c r="B810" i="28"/>
  <c r="C810" i="28"/>
  <c r="D810" i="28"/>
  <c r="E810" i="28"/>
  <c r="F810" i="28"/>
  <c r="B811" i="28"/>
  <c r="C811" i="28"/>
  <c r="D811" i="28"/>
  <c r="E811" i="28"/>
  <c r="F811" i="28"/>
  <c r="B812" i="28"/>
  <c r="C812" i="28"/>
  <c r="D812" i="28"/>
  <c r="E812" i="28"/>
  <c r="F812" i="28"/>
  <c r="B813" i="28"/>
  <c r="C813" i="28"/>
  <c r="D813" i="28"/>
  <c r="E813" i="28"/>
  <c r="F813" i="28"/>
  <c r="B814" i="28"/>
  <c r="C814" i="28"/>
  <c r="D814" i="28"/>
  <c r="E814" i="28"/>
  <c r="F814" i="28"/>
  <c r="B815" i="28"/>
  <c r="C815" i="28"/>
  <c r="D815" i="28"/>
  <c r="E815" i="28"/>
  <c r="F815" i="28"/>
  <c r="B816" i="28"/>
  <c r="C816" i="28"/>
  <c r="D816" i="28"/>
  <c r="E816" i="28"/>
  <c r="F816" i="28"/>
  <c r="B817" i="28"/>
  <c r="C817" i="28"/>
  <c r="D817" i="28"/>
  <c r="E817" i="28"/>
  <c r="F817" i="28"/>
  <c r="B818" i="28"/>
  <c r="C818" i="28"/>
  <c r="D818" i="28"/>
  <c r="E818" i="28"/>
  <c r="F818" i="28"/>
  <c r="B819" i="28"/>
  <c r="C819" i="28"/>
  <c r="D819" i="28"/>
  <c r="E819" i="28"/>
  <c r="F819" i="28"/>
  <c r="B820" i="28"/>
  <c r="C820" i="28"/>
  <c r="D820" i="28"/>
  <c r="E820" i="28"/>
  <c r="F820" i="28"/>
  <c r="B821" i="28"/>
  <c r="C821" i="28"/>
  <c r="D821" i="28"/>
  <c r="E821" i="28"/>
  <c r="F821" i="28"/>
  <c r="B822" i="28"/>
  <c r="C822" i="28"/>
  <c r="D822" i="28"/>
  <c r="E822" i="28"/>
  <c r="F822" i="28"/>
  <c r="B823" i="28"/>
  <c r="C823" i="28"/>
  <c r="D823" i="28"/>
  <c r="E823" i="28"/>
  <c r="F823" i="28"/>
  <c r="B824" i="28"/>
  <c r="C824" i="28"/>
  <c r="D824" i="28"/>
  <c r="E824" i="28"/>
  <c r="F824" i="28"/>
  <c r="B825" i="28"/>
  <c r="C825" i="28"/>
  <c r="D825" i="28"/>
  <c r="E825" i="28"/>
  <c r="F825" i="28"/>
  <c r="B826" i="28"/>
  <c r="C826" i="28"/>
  <c r="D826" i="28"/>
  <c r="E826" i="28"/>
  <c r="F826" i="28"/>
  <c r="B827" i="28"/>
  <c r="C827" i="28"/>
  <c r="D827" i="28"/>
  <c r="E827" i="28"/>
  <c r="F827" i="28"/>
  <c r="B828" i="28"/>
  <c r="C828" i="28"/>
  <c r="D828" i="28"/>
  <c r="E828" i="28"/>
  <c r="F828" i="28"/>
  <c r="B829" i="28"/>
  <c r="C829" i="28"/>
  <c r="D829" i="28"/>
  <c r="E829" i="28"/>
  <c r="F829" i="28"/>
  <c r="B830" i="28"/>
  <c r="C830" i="28"/>
  <c r="D830" i="28"/>
  <c r="E830" i="28"/>
  <c r="F830" i="28"/>
  <c r="B831" i="28"/>
  <c r="C831" i="28"/>
  <c r="D831" i="28"/>
  <c r="E831" i="28"/>
  <c r="F831" i="28"/>
  <c r="B832" i="28"/>
  <c r="C832" i="28"/>
  <c r="D832" i="28"/>
  <c r="E832" i="28"/>
  <c r="F832" i="28"/>
  <c r="B833" i="28"/>
  <c r="C833" i="28"/>
  <c r="D833" i="28"/>
  <c r="E833" i="28"/>
  <c r="F833" i="28"/>
  <c r="B834" i="28"/>
  <c r="C834" i="28"/>
  <c r="D834" i="28"/>
  <c r="E834" i="28"/>
  <c r="F834" i="28"/>
  <c r="B835" i="28"/>
  <c r="C835" i="28"/>
  <c r="D835" i="28"/>
  <c r="E835" i="28"/>
  <c r="F835" i="28"/>
  <c r="B836" i="28"/>
  <c r="C836" i="28"/>
  <c r="D836" i="28"/>
  <c r="E836" i="28"/>
  <c r="F836" i="28"/>
  <c r="B837" i="28"/>
  <c r="C837" i="28"/>
  <c r="D837" i="28"/>
  <c r="E837" i="28"/>
  <c r="F837" i="28"/>
  <c r="B838" i="28"/>
  <c r="C838" i="28"/>
  <c r="D838" i="28"/>
  <c r="E838" i="28"/>
  <c r="F838" i="28"/>
  <c r="B839" i="28"/>
  <c r="C839" i="28"/>
  <c r="D839" i="28"/>
  <c r="E839" i="28"/>
  <c r="F839" i="28"/>
  <c r="B840" i="28"/>
  <c r="C840" i="28"/>
  <c r="D840" i="28"/>
  <c r="E840" i="28"/>
  <c r="F840" i="28"/>
  <c r="B841" i="28"/>
  <c r="C841" i="28"/>
  <c r="D841" i="28"/>
  <c r="E841" i="28"/>
  <c r="F841" i="28"/>
  <c r="B842" i="28"/>
  <c r="C842" i="28"/>
  <c r="D842" i="28"/>
  <c r="E842" i="28"/>
  <c r="F842" i="28"/>
  <c r="B843" i="28"/>
  <c r="C843" i="28"/>
  <c r="D843" i="28"/>
  <c r="E843" i="28"/>
  <c r="F843" i="28"/>
  <c r="B844" i="28"/>
  <c r="C844" i="28"/>
  <c r="D844" i="28"/>
  <c r="E844" i="28"/>
  <c r="F844" i="28"/>
  <c r="B845" i="28"/>
  <c r="C845" i="28"/>
  <c r="D845" i="28"/>
  <c r="E845" i="28"/>
  <c r="F845" i="28"/>
  <c r="B846" i="28"/>
  <c r="C846" i="28"/>
  <c r="D846" i="28"/>
  <c r="E846" i="28"/>
  <c r="F846" i="28"/>
  <c r="B847" i="28"/>
  <c r="C847" i="28"/>
  <c r="D847" i="28"/>
  <c r="E847" i="28"/>
  <c r="F847" i="28"/>
  <c r="B848" i="28"/>
  <c r="C848" i="28"/>
  <c r="D848" i="28"/>
  <c r="E848" i="28"/>
  <c r="F848" i="28"/>
  <c r="B849" i="28"/>
  <c r="C849" i="28"/>
  <c r="D849" i="28"/>
  <c r="E849" i="28"/>
  <c r="F849" i="28"/>
  <c r="B850" i="28"/>
  <c r="C850" i="28"/>
  <c r="D850" i="28"/>
  <c r="E850" i="28"/>
  <c r="F850" i="28"/>
  <c r="B851" i="28"/>
  <c r="C851" i="28"/>
  <c r="D851" i="28"/>
  <c r="E851" i="28"/>
  <c r="F851" i="28"/>
  <c r="B852" i="28"/>
  <c r="C852" i="28"/>
  <c r="D852" i="28"/>
  <c r="E852" i="28"/>
  <c r="F852" i="28"/>
  <c r="B853" i="28"/>
  <c r="C853" i="28"/>
  <c r="D853" i="28"/>
  <c r="E853" i="28"/>
  <c r="F853" i="28"/>
  <c r="B854" i="28"/>
  <c r="C854" i="28"/>
  <c r="D854" i="28"/>
  <c r="E854" i="28"/>
  <c r="F854" i="28"/>
  <c r="B855" i="28"/>
  <c r="C855" i="28"/>
  <c r="D855" i="28"/>
  <c r="E855" i="28"/>
  <c r="F855" i="28"/>
  <c r="B856" i="28"/>
  <c r="C856" i="28"/>
  <c r="D856" i="28"/>
  <c r="E856" i="28"/>
  <c r="F856" i="28"/>
  <c r="B857" i="28"/>
  <c r="C857" i="28"/>
  <c r="D857" i="28"/>
  <c r="E857" i="28"/>
  <c r="F857" i="28"/>
  <c r="B858" i="28"/>
  <c r="C858" i="28"/>
  <c r="D858" i="28"/>
  <c r="E858" i="28"/>
  <c r="F858" i="28"/>
  <c r="B859" i="28"/>
  <c r="C859" i="28"/>
  <c r="D859" i="28"/>
  <c r="E859" i="28"/>
  <c r="F859" i="28"/>
  <c r="B860" i="28"/>
  <c r="C860" i="28"/>
  <c r="D860" i="28"/>
  <c r="E860" i="28"/>
  <c r="F860" i="28"/>
  <c r="B861" i="28"/>
  <c r="C861" i="28"/>
  <c r="D861" i="28"/>
  <c r="E861" i="28"/>
  <c r="F861" i="28"/>
  <c r="B862" i="28"/>
  <c r="C862" i="28"/>
  <c r="D862" i="28"/>
  <c r="E862" i="28"/>
  <c r="F862" i="28"/>
  <c r="B863" i="28"/>
  <c r="C863" i="28"/>
  <c r="D863" i="28"/>
  <c r="E863" i="28"/>
  <c r="F863" i="28"/>
  <c r="B864" i="28"/>
  <c r="C864" i="28"/>
  <c r="D864" i="28"/>
  <c r="E864" i="28"/>
  <c r="F864" i="28"/>
  <c r="B865" i="28"/>
  <c r="C865" i="28"/>
  <c r="D865" i="28"/>
  <c r="E865" i="28"/>
  <c r="F865" i="28"/>
  <c r="B866" i="28"/>
  <c r="C866" i="28"/>
  <c r="D866" i="28"/>
  <c r="E866" i="28"/>
  <c r="F866" i="28"/>
  <c r="B867" i="28"/>
  <c r="C867" i="28"/>
  <c r="D867" i="28"/>
  <c r="E867" i="28"/>
  <c r="F867" i="28"/>
  <c r="B868" i="28"/>
  <c r="C868" i="28"/>
  <c r="D868" i="28"/>
  <c r="E868" i="28"/>
  <c r="F868" i="28"/>
  <c r="B869" i="28"/>
  <c r="C869" i="28"/>
  <c r="D869" i="28"/>
  <c r="E869" i="28"/>
  <c r="F869" i="28"/>
  <c r="B870" i="28"/>
  <c r="C870" i="28"/>
  <c r="D870" i="28"/>
  <c r="E870" i="28"/>
  <c r="F870" i="28"/>
  <c r="B871" i="28"/>
  <c r="C871" i="28"/>
  <c r="D871" i="28"/>
  <c r="E871" i="28"/>
  <c r="F871" i="28"/>
  <c r="B872" i="28"/>
  <c r="C872" i="28"/>
  <c r="D872" i="28"/>
  <c r="E872" i="28"/>
  <c r="F872" i="28"/>
  <c r="B873" i="28"/>
  <c r="C873" i="28"/>
  <c r="D873" i="28"/>
  <c r="E873" i="28"/>
  <c r="F873" i="28"/>
  <c r="B874" i="28"/>
  <c r="C874" i="28"/>
  <c r="D874" i="28"/>
  <c r="E874" i="28"/>
  <c r="F874" i="28"/>
  <c r="B875" i="28"/>
  <c r="C875" i="28"/>
  <c r="D875" i="28"/>
  <c r="E875" i="28"/>
  <c r="F875" i="28"/>
  <c r="B876" i="28"/>
  <c r="C876" i="28"/>
  <c r="D876" i="28"/>
  <c r="E876" i="28"/>
  <c r="F876" i="28"/>
  <c r="B877" i="28"/>
  <c r="C877" i="28"/>
  <c r="D877" i="28"/>
  <c r="E877" i="28"/>
  <c r="F877" i="28"/>
  <c r="B878" i="28"/>
  <c r="C878" i="28"/>
  <c r="D878" i="28"/>
  <c r="E878" i="28"/>
  <c r="F878" i="28"/>
  <c r="B879" i="28"/>
  <c r="C879" i="28"/>
  <c r="D879" i="28"/>
  <c r="E879" i="28"/>
  <c r="F879" i="28"/>
  <c r="B880" i="28"/>
  <c r="C880" i="28"/>
  <c r="D880" i="28"/>
  <c r="E880" i="28"/>
  <c r="F880" i="28"/>
  <c r="B881" i="28"/>
  <c r="C881" i="28"/>
  <c r="D881" i="28"/>
  <c r="E881" i="28"/>
  <c r="F881" i="28"/>
  <c r="B882" i="28"/>
  <c r="C882" i="28"/>
  <c r="D882" i="28"/>
  <c r="E882" i="28"/>
  <c r="F882" i="28"/>
  <c r="B883" i="28"/>
  <c r="C883" i="28"/>
  <c r="D883" i="28"/>
  <c r="E883" i="28"/>
  <c r="F883" i="28"/>
  <c r="B884" i="28"/>
  <c r="C884" i="28"/>
  <c r="D884" i="28"/>
  <c r="E884" i="28"/>
  <c r="F884" i="28"/>
  <c r="B885" i="28"/>
  <c r="C885" i="28"/>
  <c r="D885" i="28"/>
  <c r="E885" i="28"/>
  <c r="F885" i="28"/>
  <c r="B886" i="28"/>
  <c r="C886" i="28"/>
  <c r="D886" i="28"/>
  <c r="E886" i="28"/>
  <c r="F886" i="28"/>
  <c r="B887" i="28"/>
  <c r="C887" i="28"/>
  <c r="D887" i="28"/>
  <c r="E887" i="28"/>
  <c r="F887" i="28"/>
  <c r="B888" i="28"/>
  <c r="C888" i="28"/>
  <c r="D888" i="28"/>
  <c r="E888" i="28"/>
  <c r="F888" i="28"/>
  <c r="B889" i="28"/>
  <c r="C889" i="28"/>
  <c r="D889" i="28"/>
  <c r="E889" i="28"/>
  <c r="F889" i="28"/>
  <c r="B890" i="28"/>
  <c r="C890" i="28"/>
  <c r="D890" i="28"/>
  <c r="E890" i="28"/>
  <c r="F890" i="28"/>
  <c r="B891" i="28"/>
  <c r="C891" i="28"/>
  <c r="D891" i="28"/>
  <c r="E891" i="28"/>
  <c r="F891" i="28"/>
  <c r="B892" i="28"/>
  <c r="C892" i="28"/>
  <c r="D892" i="28"/>
  <c r="E892" i="28"/>
  <c r="F892" i="28"/>
  <c r="B893" i="28"/>
  <c r="C893" i="28"/>
  <c r="D893" i="28"/>
  <c r="E893" i="28"/>
  <c r="F893" i="28"/>
  <c r="B894" i="28"/>
  <c r="C894" i="28"/>
  <c r="D894" i="28"/>
  <c r="E894" i="28"/>
  <c r="F894" i="28"/>
  <c r="B895" i="28"/>
  <c r="C895" i="28"/>
  <c r="D895" i="28"/>
  <c r="E895" i="28"/>
  <c r="F895" i="28"/>
  <c r="B896" i="28"/>
  <c r="C896" i="28"/>
  <c r="D896" i="28"/>
  <c r="E896" i="28"/>
  <c r="F896" i="28"/>
  <c r="B897" i="28"/>
  <c r="C897" i="28"/>
  <c r="D897" i="28"/>
  <c r="E897" i="28"/>
  <c r="F897" i="28"/>
  <c r="B898" i="28"/>
  <c r="C898" i="28"/>
  <c r="D898" i="28"/>
  <c r="E898" i="28"/>
  <c r="F898" i="28"/>
  <c r="B899" i="28"/>
  <c r="C899" i="28"/>
  <c r="D899" i="28"/>
  <c r="E899" i="28"/>
  <c r="F899" i="28"/>
  <c r="B900" i="28"/>
  <c r="C900" i="28"/>
  <c r="D900" i="28"/>
  <c r="E900" i="28"/>
  <c r="F900" i="28"/>
  <c r="B901" i="28"/>
  <c r="C901" i="28"/>
  <c r="D901" i="28"/>
  <c r="E901" i="28"/>
  <c r="F901" i="28"/>
  <c r="B902" i="28"/>
  <c r="C902" i="28"/>
  <c r="D902" i="28"/>
  <c r="E902" i="28"/>
  <c r="F902" i="28"/>
  <c r="B903" i="28"/>
  <c r="C903" i="28"/>
  <c r="D903" i="28"/>
  <c r="E903" i="28"/>
  <c r="F903" i="28"/>
  <c r="B904" i="28"/>
  <c r="C904" i="28"/>
  <c r="D904" i="28"/>
  <c r="E904" i="28"/>
  <c r="F904" i="28"/>
  <c r="B905" i="28"/>
  <c r="C905" i="28"/>
  <c r="D905" i="28"/>
  <c r="E905" i="28"/>
  <c r="F905" i="28"/>
  <c r="B906" i="28"/>
  <c r="C906" i="28"/>
  <c r="D906" i="28"/>
  <c r="E906" i="28"/>
  <c r="F906" i="28"/>
  <c r="B907" i="28"/>
  <c r="C907" i="28"/>
  <c r="D907" i="28"/>
  <c r="E907" i="28"/>
  <c r="F907" i="28"/>
  <c r="B908" i="28"/>
  <c r="C908" i="28"/>
  <c r="D908" i="28"/>
  <c r="E908" i="28"/>
  <c r="F908" i="28"/>
  <c r="B909" i="28"/>
  <c r="C909" i="28"/>
  <c r="D909" i="28"/>
  <c r="E909" i="28"/>
  <c r="F909" i="28"/>
  <c r="B910" i="28"/>
  <c r="C910" i="28"/>
  <c r="D910" i="28"/>
  <c r="E910" i="28"/>
  <c r="F910" i="28"/>
  <c r="B911" i="28"/>
  <c r="C911" i="28"/>
  <c r="D911" i="28"/>
  <c r="E911" i="28"/>
  <c r="F911" i="28"/>
  <c r="B912" i="28"/>
  <c r="C912" i="28"/>
  <c r="D912" i="28"/>
  <c r="E912" i="28"/>
  <c r="F912" i="28"/>
  <c r="B913" i="28"/>
  <c r="C913" i="28"/>
  <c r="D913" i="28"/>
  <c r="E913" i="28"/>
  <c r="F913" i="28"/>
  <c r="B914" i="28"/>
  <c r="C914" i="28"/>
  <c r="D914" i="28"/>
  <c r="E914" i="28"/>
  <c r="F914" i="28"/>
  <c r="B915" i="28"/>
  <c r="C915" i="28"/>
  <c r="D915" i="28"/>
  <c r="E915" i="28"/>
  <c r="F915" i="28"/>
  <c r="B916" i="28"/>
  <c r="C916" i="28"/>
  <c r="D916" i="28"/>
  <c r="E916" i="28"/>
  <c r="F916" i="28"/>
  <c r="B917" i="28"/>
  <c r="C917" i="28"/>
  <c r="D917" i="28"/>
  <c r="E917" i="28"/>
  <c r="F917" i="28"/>
  <c r="B918" i="28"/>
  <c r="C918" i="28"/>
  <c r="D918" i="28"/>
  <c r="E918" i="28"/>
  <c r="F918" i="28"/>
  <c r="B919" i="28"/>
  <c r="C919" i="28"/>
  <c r="D919" i="28"/>
  <c r="E919" i="28"/>
  <c r="F919" i="28"/>
  <c r="B920" i="28"/>
  <c r="C920" i="28"/>
  <c r="D920" i="28"/>
  <c r="E920" i="28"/>
  <c r="F920" i="28"/>
  <c r="B921" i="28"/>
  <c r="C921" i="28"/>
  <c r="D921" i="28"/>
  <c r="E921" i="28"/>
  <c r="F921" i="28"/>
  <c r="B922" i="28"/>
  <c r="C922" i="28"/>
  <c r="D922" i="28"/>
  <c r="E922" i="28"/>
  <c r="F922" i="28"/>
  <c r="B923" i="28"/>
  <c r="C923" i="28"/>
  <c r="D923" i="28"/>
  <c r="E923" i="28"/>
  <c r="F923" i="28"/>
  <c r="B924" i="28"/>
  <c r="C924" i="28"/>
  <c r="D924" i="28"/>
  <c r="E924" i="28"/>
  <c r="F924" i="28"/>
  <c r="B925" i="28"/>
  <c r="C925" i="28"/>
  <c r="D925" i="28"/>
  <c r="E925" i="28"/>
  <c r="F925" i="28"/>
  <c r="B926" i="28"/>
  <c r="C926" i="28"/>
  <c r="D926" i="28"/>
  <c r="E926" i="28"/>
  <c r="F926" i="28"/>
  <c r="B927" i="28"/>
  <c r="C927" i="28"/>
  <c r="D927" i="28"/>
  <c r="E927" i="28"/>
  <c r="F927" i="28"/>
  <c r="B928" i="28"/>
  <c r="C928" i="28"/>
  <c r="D928" i="28"/>
  <c r="E928" i="28"/>
  <c r="F928" i="28"/>
  <c r="B929" i="28"/>
  <c r="C929" i="28"/>
  <c r="D929" i="28"/>
  <c r="E929" i="28"/>
  <c r="F929" i="28"/>
  <c r="B930" i="28"/>
  <c r="C930" i="28"/>
  <c r="D930" i="28"/>
  <c r="E930" i="28"/>
  <c r="F930" i="28"/>
  <c r="B931" i="28"/>
  <c r="C931" i="28"/>
  <c r="D931" i="28"/>
  <c r="E931" i="28"/>
  <c r="F931" i="28"/>
  <c r="B932" i="28"/>
  <c r="C932" i="28"/>
  <c r="D932" i="28"/>
  <c r="E932" i="28"/>
  <c r="F932" i="28"/>
  <c r="B933" i="28"/>
  <c r="C933" i="28"/>
  <c r="D933" i="28"/>
  <c r="E933" i="28"/>
  <c r="F933" i="28"/>
  <c r="B934" i="28"/>
  <c r="C934" i="28"/>
  <c r="D934" i="28"/>
  <c r="E934" i="28"/>
  <c r="F934" i="28"/>
  <c r="B935" i="28"/>
  <c r="C935" i="28"/>
  <c r="D935" i="28"/>
  <c r="E935" i="28"/>
  <c r="F935" i="28"/>
  <c r="B936" i="28"/>
  <c r="C936" i="28"/>
  <c r="D936" i="28"/>
  <c r="E936" i="28"/>
  <c r="F936" i="28"/>
  <c r="B937" i="28"/>
  <c r="C937" i="28"/>
  <c r="D937" i="28"/>
  <c r="E937" i="28"/>
  <c r="F937" i="28"/>
  <c r="B938" i="28"/>
  <c r="C938" i="28"/>
  <c r="D938" i="28"/>
  <c r="E938" i="28"/>
  <c r="F938" i="28"/>
  <c r="B939" i="28"/>
  <c r="C939" i="28"/>
  <c r="D939" i="28"/>
  <c r="E939" i="28"/>
  <c r="F939" i="28"/>
  <c r="B940" i="28"/>
  <c r="C940" i="28"/>
  <c r="D940" i="28"/>
  <c r="E940" i="28"/>
  <c r="F940" i="28"/>
  <c r="B941" i="28"/>
  <c r="C941" i="28"/>
  <c r="D941" i="28"/>
  <c r="E941" i="28"/>
  <c r="F941" i="28"/>
  <c r="B942" i="28"/>
  <c r="C942" i="28"/>
  <c r="D942" i="28"/>
  <c r="E942" i="28"/>
  <c r="F942" i="28"/>
  <c r="B943" i="28"/>
  <c r="C943" i="28"/>
  <c r="D943" i="28"/>
  <c r="E943" i="28"/>
  <c r="F943" i="28"/>
  <c r="B944" i="28"/>
  <c r="C944" i="28"/>
  <c r="D944" i="28"/>
  <c r="E944" i="28"/>
  <c r="F944" i="28"/>
  <c r="B945" i="28"/>
  <c r="C945" i="28"/>
  <c r="D945" i="28"/>
  <c r="E945" i="28"/>
  <c r="F945" i="28"/>
  <c r="B946" i="28"/>
  <c r="C946" i="28"/>
  <c r="D946" i="28"/>
  <c r="E946" i="28"/>
  <c r="F946" i="28"/>
  <c r="B947" i="28"/>
  <c r="C947" i="28"/>
  <c r="D947" i="28"/>
  <c r="E947" i="28"/>
  <c r="F947" i="28"/>
  <c r="B948" i="28"/>
  <c r="C948" i="28"/>
  <c r="D948" i="28"/>
  <c r="E948" i="28"/>
  <c r="F948" i="28"/>
  <c r="B949" i="28"/>
  <c r="C949" i="28"/>
  <c r="D949" i="28"/>
  <c r="E949" i="28"/>
  <c r="F949" i="28"/>
  <c r="B950" i="28"/>
  <c r="C950" i="28"/>
  <c r="D950" i="28"/>
  <c r="E950" i="28"/>
  <c r="F950" i="28"/>
  <c r="B951" i="28"/>
  <c r="C951" i="28"/>
  <c r="D951" i="28"/>
  <c r="E951" i="28"/>
  <c r="F951" i="28"/>
  <c r="B952" i="28"/>
  <c r="C952" i="28"/>
  <c r="D952" i="28"/>
  <c r="E952" i="28"/>
  <c r="F952" i="28"/>
  <c r="B953" i="28"/>
  <c r="C953" i="28"/>
  <c r="D953" i="28"/>
  <c r="E953" i="28"/>
  <c r="F953" i="28"/>
  <c r="B954" i="28"/>
  <c r="C954" i="28"/>
  <c r="D954" i="28"/>
  <c r="E954" i="28"/>
  <c r="F954" i="28"/>
  <c r="B955" i="28"/>
  <c r="C955" i="28"/>
  <c r="D955" i="28"/>
  <c r="E955" i="28"/>
  <c r="F955" i="28"/>
  <c r="B956" i="28"/>
  <c r="C956" i="28"/>
  <c r="D956" i="28"/>
  <c r="E956" i="28"/>
  <c r="F956" i="28"/>
  <c r="B957" i="28"/>
  <c r="C957" i="28"/>
  <c r="D957" i="28"/>
  <c r="E957" i="28"/>
  <c r="F957" i="28"/>
  <c r="B958" i="28"/>
  <c r="C958" i="28"/>
  <c r="D958" i="28"/>
  <c r="E958" i="28"/>
  <c r="F958" i="28"/>
  <c r="B959" i="28"/>
  <c r="C959" i="28"/>
  <c r="D959" i="28"/>
  <c r="E959" i="28"/>
  <c r="F959" i="28"/>
  <c r="B960" i="28"/>
  <c r="C960" i="28"/>
  <c r="D960" i="28"/>
  <c r="E960" i="28"/>
  <c r="F960" i="28"/>
  <c r="B961" i="28"/>
  <c r="C961" i="28"/>
  <c r="D961" i="28"/>
  <c r="E961" i="28"/>
  <c r="F961" i="28"/>
  <c r="B962" i="28"/>
  <c r="C962" i="28"/>
  <c r="D962" i="28"/>
  <c r="E962" i="28"/>
  <c r="F962" i="28"/>
  <c r="B963" i="28"/>
  <c r="C963" i="28"/>
  <c r="D963" i="28"/>
  <c r="E963" i="28"/>
  <c r="F963" i="28"/>
  <c r="B964" i="28"/>
  <c r="C964" i="28"/>
  <c r="D964" i="28"/>
  <c r="E964" i="28"/>
  <c r="F964" i="28"/>
  <c r="B965" i="28"/>
  <c r="C965" i="28"/>
  <c r="D965" i="28"/>
  <c r="E965" i="28"/>
  <c r="F965" i="28"/>
  <c r="B966" i="28"/>
  <c r="C966" i="28"/>
  <c r="D966" i="28"/>
  <c r="E966" i="28"/>
  <c r="F966" i="28"/>
  <c r="B967" i="28"/>
  <c r="C967" i="28"/>
  <c r="D967" i="28"/>
  <c r="E967" i="28"/>
  <c r="F967" i="28"/>
  <c r="B968" i="28"/>
  <c r="C968" i="28"/>
  <c r="D968" i="28"/>
  <c r="E968" i="28"/>
  <c r="F968" i="28"/>
  <c r="B969" i="28"/>
  <c r="C969" i="28"/>
  <c r="D969" i="28"/>
  <c r="E969" i="28"/>
  <c r="F969" i="28"/>
  <c r="B970" i="28"/>
  <c r="C970" i="28"/>
  <c r="D970" i="28"/>
  <c r="E970" i="28"/>
  <c r="F970" i="28"/>
  <c r="B971" i="28"/>
  <c r="C971" i="28"/>
  <c r="D971" i="28"/>
  <c r="E971" i="28"/>
  <c r="F971" i="28"/>
  <c r="B972" i="28"/>
  <c r="C972" i="28"/>
  <c r="D972" i="28"/>
  <c r="E972" i="28"/>
  <c r="F972" i="28"/>
  <c r="B973" i="28"/>
  <c r="C973" i="28"/>
  <c r="D973" i="28"/>
  <c r="E973" i="28"/>
  <c r="F973" i="28"/>
  <c r="B974" i="28"/>
  <c r="C974" i="28"/>
  <c r="D974" i="28"/>
  <c r="E974" i="28"/>
  <c r="F974" i="28"/>
  <c r="B975" i="28"/>
  <c r="C975" i="28"/>
  <c r="D975" i="28"/>
  <c r="E975" i="28"/>
  <c r="F975" i="28"/>
  <c r="B976" i="28"/>
  <c r="C976" i="28"/>
  <c r="D976" i="28"/>
  <c r="E976" i="28"/>
  <c r="F976" i="28"/>
  <c r="B977" i="28"/>
  <c r="C977" i="28"/>
  <c r="D977" i="28"/>
  <c r="E977" i="28"/>
  <c r="F977" i="28"/>
  <c r="B978" i="28"/>
  <c r="C978" i="28"/>
  <c r="D978" i="28"/>
  <c r="E978" i="28"/>
  <c r="F978" i="28"/>
  <c r="B979" i="28"/>
  <c r="C979" i="28"/>
  <c r="D979" i="28"/>
  <c r="E979" i="28"/>
  <c r="F979" i="28"/>
  <c r="B980" i="28"/>
  <c r="C980" i="28"/>
  <c r="D980" i="28"/>
  <c r="E980" i="28"/>
  <c r="F980" i="28"/>
  <c r="B981" i="28"/>
  <c r="C981" i="28"/>
  <c r="D981" i="28"/>
  <c r="E981" i="28"/>
  <c r="F981" i="28"/>
  <c r="B982" i="28"/>
  <c r="C982" i="28"/>
  <c r="D982" i="28"/>
  <c r="E982" i="28"/>
  <c r="F982" i="28"/>
  <c r="B983" i="28"/>
  <c r="C983" i="28"/>
  <c r="D983" i="28"/>
  <c r="E983" i="28"/>
  <c r="F983" i="28"/>
  <c r="B984" i="28"/>
  <c r="C984" i="28"/>
  <c r="D984" i="28"/>
  <c r="E984" i="28"/>
  <c r="F984" i="28"/>
  <c r="B985" i="28"/>
  <c r="C985" i="28"/>
  <c r="D985" i="28"/>
  <c r="E985" i="28"/>
  <c r="F985" i="28"/>
  <c r="B986" i="28"/>
  <c r="C986" i="28"/>
  <c r="D986" i="28"/>
  <c r="E986" i="28"/>
  <c r="F986" i="28"/>
  <c r="B987" i="28"/>
  <c r="C987" i="28"/>
  <c r="D987" i="28"/>
  <c r="E987" i="28"/>
  <c r="F987" i="28"/>
  <c r="B988" i="28"/>
  <c r="C988" i="28"/>
  <c r="D988" i="28"/>
  <c r="E988" i="28"/>
  <c r="F988" i="28"/>
  <c r="B989" i="28"/>
  <c r="C989" i="28"/>
  <c r="D989" i="28"/>
  <c r="E989" i="28"/>
  <c r="F989" i="28"/>
  <c r="B990" i="28"/>
  <c r="C990" i="28"/>
  <c r="D990" i="28"/>
  <c r="E990" i="28"/>
  <c r="F990" i="28"/>
  <c r="B991" i="28"/>
  <c r="C991" i="28"/>
  <c r="D991" i="28"/>
  <c r="E991" i="28"/>
  <c r="F991" i="28"/>
  <c r="B992" i="28"/>
  <c r="C992" i="28"/>
  <c r="D992" i="28"/>
  <c r="E992" i="28"/>
  <c r="F992" i="28"/>
  <c r="B993" i="28"/>
  <c r="C993" i="28"/>
  <c r="D993" i="28"/>
  <c r="E993" i="28"/>
  <c r="F993" i="28"/>
  <c r="B994" i="28"/>
  <c r="C994" i="28"/>
  <c r="D994" i="28"/>
  <c r="E994" i="28"/>
  <c r="F994" i="28"/>
  <c r="B995" i="28"/>
  <c r="C995" i="28"/>
  <c r="D995" i="28"/>
  <c r="E995" i="28"/>
  <c r="F995" i="28"/>
  <c r="B996" i="28"/>
  <c r="C996" i="28"/>
  <c r="D996" i="28"/>
  <c r="E996" i="28"/>
  <c r="F996" i="28"/>
  <c r="B997" i="28"/>
  <c r="C997" i="28"/>
  <c r="D997" i="28"/>
  <c r="E997" i="28"/>
  <c r="F997" i="28"/>
  <c r="B998" i="28"/>
  <c r="C998" i="28"/>
  <c r="D998" i="28"/>
  <c r="E998" i="28"/>
  <c r="F998" i="28"/>
  <c r="B999" i="28"/>
  <c r="C999" i="28"/>
  <c r="D999" i="28"/>
  <c r="E999" i="28"/>
  <c r="F999" i="28"/>
  <c r="B1000" i="28"/>
  <c r="C1000" i="28"/>
  <c r="D1000" i="28"/>
  <c r="E1000" i="28"/>
  <c r="F1000" i="28"/>
  <c r="B1001" i="28"/>
  <c r="C1001" i="28"/>
  <c r="D1001" i="28"/>
  <c r="E1001" i="28"/>
  <c r="F1001" i="28"/>
  <c r="B1002" i="28"/>
  <c r="C1002" i="28"/>
  <c r="D1002" i="28"/>
  <c r="E1002" i="28"/>
  <c r="F1002" i="28"/>
  <c r="B1003" i="28"/>
  <c r="C1003" i="28"/>
  <c r="D1003" i="28"/>
  <c r="E1003" i="28"/>
  <c r="F1003" i="28"/>
  <c r="B1004" i="28"/>
  <c r="C1004" i="28"/>
  <c r="D1004" i="28"/>
  <c r="E1004" i="28"/>
  <c r="F1004" i="28"/>
  <c r="B1005" i="28"/>
  <c r="C1005" i="28"/>
  <c r="D1005" i="28"/>
  <c r="E1005" i="28"/>
  <c r="F1005" i="28"/>
  <c r="B1006" i="28"/>
  <c r="C1006" i="28"/>
  <c r="D1006" i="28"/>
  <c r="E1006" i="28"/>
  <c r="F1006" i="28"/>
  <c r="B1007" i="28"/>
  <c r="C1007" i="28"/>
  <c r="D1007" i="28"/>
  <c r="E1007" i="28"/>
  <c r="F1007" i="28"/>
  <c r="B1008" i="28"/>
  <c r="C1008" i="28"/>
  <c r="D1008" i="28"/>
  <c r="E1008" i="28"/>
  <c r="F1008" i="28"/>
  <c r="B1009" i="28"/>
  <c r="C1009" i="28"/>
  <c r="D1009" i="28"/>
  <c r="E1009" i="28"/>
  <c r="F1009" i="28"/>
  <c r="B1010" i="28"/>
  <c r="C1010" i="28"/>
  <c r="D1010" i="28"/>
  <c r="E1010" i="28"/>
  <c r="F1010" i="28"/>
  <c r="B1011" i="28"/>
  <c r="C1011" i="28"/>
  <c r="D1011" i="28"/>
  <c r="E1011" i="28"/>
  <c r="F1011" i="28"/>
  <c r="B1012" i="28"/>
  <c r="C1012" i="28"/>
  <c r="D1012" i="28"/>
  <c r="E1012" i="28"/>
  <c r="F1012" i="28"/>
  <c r="C762" i="28"/>
  <c r="D762" i="28"/>
  <c r="D762" i="27" s="1"/>
  <c r="E762" i="28"/>
  <c r="E762" i="27" s="1"/>
  <c r="F762" i="28"/>
  <c r="F762" i="27" s="1"/>
  <c r="B762" i="28"/>
  <c r="B762" i="27" s="1"/>
  <c r="A763" i="28"/>
  <c r="A763" i="27" s="1"/>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762" i="28"/>
  <c r="A762" i="27" s="1"/>
  <c r="B511" i="28"/>
  <c r="C511" i="28"/>
  <c r="D511" i="28"/>
  <c r="D511" i="27" s="1"/>
  <c r="E511" i="28"/>
  <c r="F511" i="28"/>
  <c r="B512" i="28"/>
  <c r="C512" i="28"/>
  <c r="D512" i="28"/>
  <c r="D512" i="27" s="1"/>
  <c r="E512" i="28"/>
  <c r="F512" i="28"/>
  <c r="B513" i="28"/>
  <c r="C513" i="28"/>
  <c r="D513" i="28"/>
  <c r="E513" i="28"/>
  <c r="F513" i="28"/>
  <c r="B514" i="28"/>
  <c r="C514" i="28"/>
  <c r="D514" i="28"/>
  <c r="E514" i="28"/>
  <c r="F514" i="28"/>
  <c r="F514" i="27" s="1"/>
  <c r="B515" i="28"/>
  <c r="C515" i="28"/>
  <c r="D515" i="28"/>
  <c r="E515" i="28"/>
  <c r="F515" i="28"/>
  <c r="B516" i="28"/>
  <c r="C516" i="28"/>
  <c r="D516" i="28"/>
  <c r="E516" i="28"/>
  <c r="F516" i="28"/>
  <c r="F516" i="27" s="1"/>
  <c r="B517" i="28"/>
  <c r="C517" i="28"/>
  <c r="D517" i="28"/>
  <c r="E517" i="28"/>
  <c r="F517" i="28"/>
  <c r="B518" i="28"/>
  <c r="C518" i="28"/>
  <c r="D518" i="28"/>
  <c r="D518" i="27" s="1"/>
  <c r="E518" i="28"/>
  <c r="F518" i="28"/>
  <c r="F518" i="27" s="1"/>
  <c r="B519" i="28"/>
  <c r="C519" i="28"/>
  <c r="D519" i="28"/>
  <c r="D519" i="27" s="1"/>
  <c r="E519" i="28"/>
  <c r="F519" i="28"/>
  <c r="B520" i="28"/>
  <c r="C520" i="28"/>
  <c r="D520" i="28"/>
  <c r="D520" i="27" s="1"/>
  <c r="E520" i="28"/>
  <c r="F520" i="28"/>
  <c r="F520" i="27" s="1"/>
  <c r="B521" i="28"/>
  <c r="C521" i="28"/>
  <c r="D521" i="28"/>
  <c r="E521" i="28"/>
  <c r="F521" i="28"/>
  <c r="B522" i="28"/>
  <c r="C522" i="28"/>
  <c r="D522" i="28"/>
  <c r="D522" i="27" s="1"/>
  <c r="E522" i="28"/>
  <c r="F522" i="28"/>
  <c r="B523" i="28"/>
  <c r="C523" i="28"/>
  <c r="D523" i="28"/>
  <c r="E523" i="28"/>
  <c r="F523" i="28"/>
  <c r="B524" i="28"/>
  <c r="C524" i="28"/>
  <c r="D524" i="28"/>
  <c r="E524" i="28"/>
  <c r="F524" i="28"/>
  <c r="B525" i="28"/>
  <c r="C525" i="28"/>
  <c r="D525" i="28"/>
  <c r="E525" i="28"/>
  <c r="F525" i="28"/>
  <c r="B526" i="28"/>
  <c r="C526" i="28"/>
  <c r="C526" i="27" s="1"/>
  <c r="D526" i="28"/>
  <c r="E526" i="28"/>
  <c r="F526" i="28"/>
  <c r="B527" i="28"/>
  <c r="C527" i="28"/>
  <c r="D527" i="28"/>
  <c r="D527" i="27" s="1"/>
  <c r="E527" i="28"/>
  <c r="F527" i="28"/>
  <c r="B528" i="28"/>
  <c r="C528" i="28"/>
  <c r="D528" i="28"/>
  <c r="D528" i="27" s="1"/>
  <c r="E528" i="28"/>
  <c r="F528" i="28"/>
  <c r="B529" i="28"/>
  <c r="C529" i="28"/>
  <c r="D529" i="28"/>
  <c r="E529" i="28"/>
  <c r="F529" i="28"/>
  <c r="B530" i="28"/>
  <c r="C530" i="28"/>
  <c r="D530" i="28"/>
  <c r="D530" i="27" s="1"/>
  <c r="E530" i="28"/>
  <c r="F530" i="28"/>
  <c r="F530" i="27" s="1"/>
  <c r="B531" i="28"/>
  <c r="C531" i="28"/>
  <c r="D531" i="28"/>
  <c r="E531" i="28"/>
  <c r="F531" i="28"/>
  <c r="B532" i="28"/>
  <c r="C532" i="28"/>
  <c r="D532" i="28"/>
  <c r="D532" i="27" s="1"/>
  <c r="E532" i="28"/>
  <c r="F532" i="28"/>
  <c r="B533" i="28"/>
  <c r="C533" i="28"/>
  <c r="D533" i="28"/>
  <c r="E533" i="28"/>
  <c r="F533" i="28"/>
  <c r="B534" i="28"/>
  <c r="C534" i="28"/>
  <c r="D534" i="28"/>
  <c r="E534" i="28"/>
  <c r="F534" i="28"/>
  <c r="F534" i="27" s="1"/>
  <c r="B535" i="28"/>
  <c r="C535" i="28"/>
  <c r="D535" i="28"/>
  <c r="E535" i="28"/>
  <c r="F535" i="28"/>
  <c r="B536" i="28"/>
  <c r="C536" i="28"/>
  <c r="D536" i="28"/>
  <c r="E536" i="28"/>
  <c r="F536" i="28"/>
  <c r="F536" i="27" s="1"/>
  <c r="B537" i="28"/>
  <c r="C537" i="28"/>
  <c r="D537" i="28"/>
  <c r="E537" i="28"/>
  <c r="F537" i="28"/>
  <c r="B538" i="28"/>
  <c r="C538" i="28"/>
  <c r="D538" i="28"/>
  <c r="D538" i="27" s="1"/>
  <c r="E538" i="28"/>
  <c r="F538" i="28"/>
  <c r="F538" i="27" s="1"/>
  <c r="B539" i="28"/>
  <c r="C539" i="28"/>
  <c r="D539" i="28"/>
  <c r="E539" i="28"/>
  <c r="F539" i="28"/>
  <c r="B540" i="28"/>
  <c r="C540" i="28"/>
  <c r="D540" i="28"/>
  <c r="D540" i="27" s="1"/>
  <c r="E540" i="28"/>
  <c r="F540" i="28"/>
  <c r="B541" i="28"/>
  <c r="C541" i="28"/>
  <c r="D541" i="28"/>
  <c r="E541" i="28"/>
  <c r="F541" i="28"/>
  <c r="B542" i="28"/>
  <c r="C542" i="28"/>
  <c r="D542" i="28"/>
  <c r="D542" i="27" s="1"/>
  <c r="E542" i="28"/>
  <c r="F542" i="28"/>
  <c r="B543" i="28"/>
  <c r="C543" i="28"/>
  <c r="D543" i="28"/>
  <c r="E543" i="28"/>
  <c r="F543" i="28"/>
  <c r="F543" i="27" s="1"/>
  <c r="B544" i="28"/>
  <c r="C544" i="28"/>
  <c r="D544" i="28"/>
  <c r="D544" i="27" s="1"/>
  <c r="E544" i="28"/>
  <c r="F544" i="28"/>
  <c r="F544" i="27" s="1"/>
  <c r="B545" i="28"/>
  <c r="C545" i="28"/>
  <c r="D545" i="28"/>
  <c r="E545" i="28"/>
  <c r="F545" i="28"/>
  <c r="B546" i="28"/>
  <c r="C546" i="28"/>
  <c r="D546" i="28"/>
  <c r="D546" i="27" s="1"/>
  <c r="E546" i="28"/>
  <c r="F546" i="28"/>
  <c r="B547" i="28"/>
  <c r="C547" i="28"/>
  <c r="D547" i="28"/>
  <c r="E547" i="28"/>
  <c r="F547" i="28"/>
  <c r="B548" i="28"/>
  <c r="C548" i="28"/>
  <c r="C548" i="27" s="1"/>
  <c r="D548" i="28"/>
  <c r="D548" i="27" s="1"/>
  <c r="E548" i="28"/>
  <c r="F548" i="28"/>
  <c r="F548" i="27" s="1"/>
  <c r="B549" i="28"/>
  <c r="C549" i="28"/>
  <c r="D549" i="28"/>
  <c r="E549" i="28"/>
  <c r="F549" i="28"/>
  <c r="B550" i="28"/>
  <c r="C550" i="28"/>
  <c r="C550" i="27" s="1"/>
  <c r="D550" i="28"/>
  <c r="E550" i="28"/>
  <c r="F550" i="28"/>
  <c r="F550" i="27" s="1"/>
  <c r="B551" i="28"/>
  <c r="C551" i="28"/>
  <c r="D551" i="28"/>
  <c r="E551" i="28"/>
  <c r="F551" i="28"/>
  <c r="F551" i="27" s="1"/>
  <c r="B552" i="28"/>
  <c r="C552" i="28"/>
  <c r="D552" i="28"/>
  <c r="D552" i="27" s="1"/>
  <c r="E552" i="28"/>
  <c r="F552" i="28"/>
  <c r="F552" i="27" s="1"/>
  <c r="B553" i="28"/>
  <c r="C553" i="28"/>
  <c r="D553" i="28"/>
  <c r="E553" i="28"/>
  <c r="F553" i="28"/>
  <c r="B554" i="28"/>
  <c r="C554" i="28"/>
  <c r="D554" i="28"/>
  <c r="D554" i="27" s="1"/>
  <c r="E554" i="28"/>
  <c r="F554" i="28"/>
  <c r="F554" i="27" s="1"/>
  <c r="B555" i="28"/>
  <c r="C555" i="28"/>
  <c r="D555" i="28"/>
  <c r="E555" i="28"/>
  <c r="F555" i="28"/>
  <c r="B556" i="28"/>
  <c r="C556" i="28"/>
  <c r="D556" i="28"/>
  <c r="E556" i="28"/>
  <c r="F556" i="28"/>
  <c r="F556" i="27" s="1"/>
  <c r="B557" i="28"/>
  <c r="C557" i="28"/>
  <c r="D557" i="28"/>
  <c r="E557" i="28"/>
  <c r="F557" i="28"/>
  <c r="B558" i="28"/>
  <c r="C558" i="28"/>
  <c r="D558" i="28"/>
  <c r="D558" i="27" s="1"/>
  <c r="E558" i="28"/>
  <c r="F558" i="28"/>
  <c r="F558" i="27" s="1"/>
  <c r="B559" i="28"/>
  <c r="C559" i="28"/>
  <c r="D559" i="28"/>
  <c r="E559" i="28"/>
  <c r="F559" i="28"/>
  <c r="F559" i="27" s="1"/>
  <c r="B560" i="28"/>
  <c r="C560" i="28"/>
  <c r="C560" i="27" s="1"/>
  <c r="D560" i="28"/>
  <c r="D560" i="27" s="1"/>
  <c r="E560" i="28"/>
  <c r="F560" i="28"/>
  <c r="B561" i="28"/>
  <c r="C561" i="28"/>
  <c r="D561" i="28"/>
  <c r="E561" i="28"/>
  <c r="F561" i="28"/>
  <c r="B562" i="28"/>
  <c r="C562" i="28"/>
  <c r="D562" i="28"/>
  <c r="E562" i="28"/>
  <c r="F562" i="28"/>
  <c r="B563" i="28"/>
  <c r="C563" i="28"/>
  <c r="D563" i="28"/>
  <c r="E563" i="28"/>
  <c r="F563" i="28"/>
  <c r="B564" i="28"/>
  <c r="C564" i="28"/>
  <c r="D564" i="28"/>
  <c r="D564" i="27" s="1"/>
  <c r="E564" i="28"/>
  <c r="F564" i="28"/>
  <c r="F564" i="27" s="1"/>
  <c r="B565" i="28"/>
  <c r="C565" i="28"/>
  <c r="D565" i="28"/>
  <c r="E565" i="28"/>
  <c r="F565" i="28"/>
  <c r="B566" i="28"/>
  <c r="C566" i="28"/>
  <c r="D566" i="28"/>
  <c r="D566" i="27" s="1"/>
  <c r="E566" i="28"/>
  <c r="F566" i="28"/>
  <c r="F566" i="27" s="1"/>
  <c r="B567" i="28"/>
  <c r="C567" i="28"/>
  <c r="D567" i="28"/>
  <c r="E567" i="28"/>
  <c r="F567" i="28"/>
  <c r="F567" i="27" s="1"/>
  <c r="B568" i="28"/>
  <c r="C568" i="28"/>
  <c r="C568" i="27" s="1"/>
  <c r="D568" i="28"/>
  <c r="D568" i="27" s="1"/>
  <c r="E568" i="28"/>
  <c r="F568" i="28"/>
  <c r="B569" i="28"/>
  <c r="C569" i="28"/>
  <c r="D569" i="28"/>
  <c r="E569" i="28"/>
  <c r="F569" i="28"/>
  <c r="F569" i="27" s="1"/>
  <c r="B570" i="28"/>
  <c r="C570" i="28"/>
  <c r="D570" i="28"/>
  <c r="D570" i="27" s="1"/>
  <c r="E570" i="28"/>
  <c r="F570" i="28"/>
  <c r="F570" i="27" s="1"/>
  <c r="B571" i="28"/>
  <c r="C571" i="28"/>
  <c r="D571" i="28"/>
  <c r="E571" i="28"/>
  <c r="F571" i="28"/>
  <c r="F571" i="27" s="1"/>
  <c r="B572" i="28"/>
  <c r="C572" i="28"/>
  <c r="C572" i="27" s="1"/>
  <c r="D572" i="28"/>
  <c r="E572" i="28"/>
  <c r="F572" i="28"/>
  <c r="F572" i="27" s="1"/>
  <c r="B573" i="28"/>
  <c r="C573" i="28"/>
  <c r="D573" i="28"/>
  <c r="E573" i="28"/>
  <c r="F573" i="28"/>
  <c r="F573" i="27" s="1"/>
  <c r="B574" i="28"/>
  <c r="C574" i="28"/>
  <c r="C574" i="27" s="1"/>
  <c r="D574" i="28"/>
  <c r="D574" i="27" s="1"/>
  <c r="E574" i="28"/>
  <c r="F574" i="28"/>
  <c r="F574" i="27" s="1"/>
  <c r="B575" i="28"/>
  <c r="C575" i="28"/>
  <c r="D575" i="28"/>
  <c r="E575" i="28"/>
  <c r="F575" i="28"/>
  <c r="B576" i="28"/>
  <c r="C576" i="28"/>
  <c r="C576" i="27" s="1"/>
  <c r="D576" i="28"/>
  <c r="E576" i="28"/>
  <c r="F576" i="28"/>
  <c r="F576" i="27" s="1"/>
  <c r="B577" i="28"/>
  <c r="C577" i="28"/>
  <c r="D577" i="28"/>
  <c r="E577" i="28"/>
  <c r="F577" i="28"/>
  <c r="B578" i="28"/>
  <c r="C578" i="28"/>
  <c r="C578" i="27" s="1"/>
  <c r="D578" i="28"/>
  <c r="E578" i="28"/>
  <c r="F578" i="28"/>
  <c r="F578" i="27" s="1"/>
  <c r="B579" i="28"/>
  <c r="C579" i="28"/>
  <c r="D579" i="28"/>
  <c r="E579" i="28"/>
  <c r="F579" i="28"/>
  <c r="B580" i="28"/>
  <c r="C580" i="28"/>
  <c r="C580" i="27" s="1"/>
  <c r="D580" i="28"/>
  <c r="E580" i="28"/>
  <c r="F580" i="28"/>
  <c r="B581" i="28"/>
  <c r="C581" i="28"/>
  <c r="D581" i="28"/>
  <c r="E581" i="28"/>
  <c r="F581" i="28"/>
  <c r="F581" i="27" s="1"/>
  <c r="B582" i="28"/>
  <c r="C582" i="28"/>
  <c r="D582" i="28"/>
  <c r="D582" i="27" s="1"/>
  <c r="E582" i="28"/>
  <c r="F582" i="28"/>
  <c r="F582" i="27" s="1"/>
  <c r="B583" i="28"/>
  <c r="C583" i="28"/>
  <c r="D583" i="28"/>
  <c r="E583" i="28"/>
  <c r="F583" i="28"/>
  <c r="B584" i="28"/>
  <c r="C584" i="28"/>
  <c r="D584" i="28"/>
  <c r="D584" i="27" s="1"/>
  <c r="E584" i="28"/>
  <c r="F584" i="28"/>
  <c r="F584" i="27" s="1"/>
  <c r="B585" i="28"/>
  <c r="C585" i="28"/>
  <c r="D585" i="28"/>
  <c r="E585" i="28"/>
  <c r="F585" i="28"/>
  <c r="F585" i="27" s="1"/>
  <c r="B586" i="28"/>
  <c r="C586" i="28"/>
  <c r="C586" i="27" s="1"/>
  <c r="D586" i="28"/>
  <c r="D586" i="27" s="1"/>
  <c r="E586" i="28"/>
  <c r="F586" i="28"/>
  <c r="F586" i="27" s="1"/>
  <c r="B587" i="28"/>
  <c r="C587" i="28"/>
  <c r="D587" i="28"/>
  <c r="D587" i="27" s="1"/>
  <c r="E587" i="28"/>
  <c r="F587" i="28"/>
  <c r="F587" i="27" s="1"/>
  <c r="B588" i="28"/>
  <c r="C588" i="28"/>
  <c r="D588" i="28"/>
  <c r="D588" i="27" s="1"/>
  <c r="E588" i="28"/>
  <c r="F588" i="28"/>
  <c r="F588" i="27" s="1"/>
  <c r="B589" i="28"/>
  <c r="C589" i="28"/>
  <c r="D589" i="28"/>
  <c r="D589" i="27" s="1"/>
  <c r="E589" i="28"/>
  <c r="F589" i="28"/>
  <c r="F589" i="27" s="1"/>
  <c r="B590" i="28"/>
  <c r="C590" i="28"/>
  <c r="C590" i="27" s="1"/>
  <c r="D590" i="28"/>
  <c r="E590" i="28"/>
  <c r="F590" i="28"/>
  <c r="F590" i="27" s="1"/>
  <c r="B591" i="28"/>
  <c r="C591" i="28"/>
  <c r="D591" i="28"/>
  <c r="E591" i="28"/>
  <c r="F591" i="28"/>
  <c r="F591" i="27" s="1"/>
  <c r="B592" i="28"/>
  <c r="C592" i="28"/>
  <c r="C592" i="27" s="1"/>
  <c r="D592" i="28"/>
  <c r="D592" i="27" s="1"/>
  <c r="E592" i="28"/>
  <c r="F592" i="28"/>
  <c r="F592" i="27" s="1"/>
  <c r="B593" i="28"/>
  <c r="C593" i="28"/>
  <c r="D593" i="28"/>
  <c r="E593" i="28"/>
  <c r="F593" i="28"/>
  <c r="B594" i="28"/>
  <c r="C594" i="28"/>
  <c r="D594" i="28"/>
  <c r="D594" i="27" s="1"/>
  <c r="E594" i="28"/>
  <c r="F594" i="28"/>
  <c r="F594" i="27" s="1"/>
  <c r="B595" i="28"/>
  <c r="C595" i="28"/>
  <c r="D595" i="28"/>
  <c r="E595" i="28"/>
  <c r="F595" i="28"/>
  <c r="F595" i="27" s="1"/>
  <c r="B596" i="28"/>
  <c r="C596" i="28"/>
  <c r="D596" i="28"/>
  <c r="D596" i="27" s="1"/>
  <c r="E596" i="28"/>
  <c r="F596" i="28"/>
  <c r="F596" i="27" s="1"/>
  <c r="B597" i="28"/>
  <c r="C597" i="28"/>
  <c r="D597" i="28"/>
  <c r="E597" i="28"/>
  <c r="F597" i="28"/>
  <c r="F597" i="27" s="1"/>
  <c r="B598" i="28"/>
  <c r="C598" i="28"/>
  <c r="C598" i="27" s="1"/>
  <c r="D598" i="28"/>
  <c r="E598" i="28"/>
  <c r="F598" i="28"/>
  <c r="F598" i="27" s="1"/>
  <c r="B599" i="28"/>
  <c r="C599" i="28"/>
  <c r="D599" i="28"/>
  <c r="D599" i="27" s="1"/>
  <c r="E599" i="28"/>
  <c r="F599" i="28"/>
  <c r="F599" i="27" s="1"/>
  <c r="B600" i="28"/>
  <c r="C600" i="28"/>
  <c r="C600" i="27" s="1"/>
  <c r="D600" i="28"/>
  <c r="D600" i="27" s="1"/>
  <c r="E600" i="28"/>
  <c r="F600" i="28"/>
  <c r="B601" i="28"/>
  <c r="C601" i="28"/>
  <c r="D601" i="28"/>
  <c r="D601" i="27" s="1"/>
  <c r="E601" i="28"/>
  <c r="F601" i="28"/>
  <c r="B602" i="28"/>
  <c r="C602" i="28"/>
  <c r="C602" i="27" s="1"/>
  <c r="D602" i="28"/>
  <c r="D602" i="27" s="1"/>
  <c r="E602" i="28"/>
  <c r="F602" i="28"/>
  <c r="B603" i="28"/>
  <c r="C603" i="28"/>
  <c r="D603" i="28"/>
  <c r="E603" i="28"/>
  <c r="F603" i="28"/>
  <c r="F603" i="27" s="1"/>
  <c r="B604" i="28"/>
  <c r="C604" i="28"/>
  <c r="C604" i="27" s="1"/>
  <c r="D604" i="28"/>
  <c r="D604" i="27" s="1"/>
  <c r="E604" i="28"/>
  <c r="F604" i="28"/>
  <c r="B605" i="28"/>
  <c r="C605" i="28"/>
  <c r="D605" i="28"/>
  <c r="E605" i="28"/>
  <c r="F605" i="28"/>
  <c r="B606" i="28"/>
  <c r="C606" i="28"/>
  <c r="C606" i="27" s="1"/>
  <c r="D606" i="28"/>
  <c r="E606" i="28"/>
  <c r="F606" i="28"/>
  <c r="F606" i="27" s="1"/>
  <c r="B607" i="28"/>
  <c r="C607" i="28"/>
  <c r="D607" i="28"/>
  <c r="E607" i="28"/>
  <c r="F607" i="28"/>
  <c r="B608" i="28"/>
  <c r="C608" i="28"/>
  <c r="D608" i="28"/>
  <c r="E608" i="28"/>
  <c r="F608" i="28"/>
  <c r="F608" i="27" s="1"/>
  <c r="B609" i="28"/>
  <c r="C609" i="28"/>
  <c r="D609" i="28"/>
  <c r="D609" i="27" s="1"/>
  <c r="E609" i="28"/>
  <c r="F609" i="28"/>
  <c r="B610" i="28"/>
  <c r="C610" i="28"/>
  <c r="C610" i="27" s="1"/>
  <c r="D610" i="28"/>
  <c r="D610" i="27" s="1"/>
  <c r="E610" i="28"/>
  <c r="F610" i="28"/>
  <c r="F610" i="27" s="1"/>
  <c r="B611" i="28"/>
  <c r="C611" i="28"/>
  <c r="D611" i="28"/>
  <c r="E611" i="28"/>
  <c r="F611" i="28"/>
  <c r="F611" i="27" s="1"/>
  <c r="B612" i="28"/>
  <c r="C612" i="28"/>
  <c r="C612" i="27" s="1"/>
  <c r="D612" i="28"/>
  <c r="D612" i="27" s="1"/>
  <c r="E612" i="28"/>
  <c r="F612" i="28"/>
  <c r="F612" i="27" s="1"/>
  <c r="B613" i="28"/>
  <c r="C613" i="28"/>
  <c r="D613" i="28"/>
  <c r="D613" i="27" s="1"/>
  <c r="E613" i="28"/>
  <c r="F613" i="28"/>
  <c r="B614" i="28"/>
  <c r="C614" i="28"/>
  <c r="D614" i="28"/>
  <c r="D614" i="27" s="1"/>
  <c r="E614" i="28"/>
  <c r="F614" i="28"/>
  <c r="F614" i="27" s="1"/>
  <c r="B615" i="28"/>
  <c r="C615" i="28"/>
  <c r="D615" i="28"/>
  <c r="E615" i="28"/>
  <c r="F615" i="28"/>
  <c r="F615" i="27" s="1"/>
  <c r="B616" i="28"/>
  <c r="C616" i="28"/>
  <c r="C616" i="27" s="1"/>
  <c r="D616" i="28"/>
  <c r="D616" i="27" s="1"/>
  <c r="E616" i="28"/>
  <c r="F616" i="28"/>
  <c r="B617" i="28"/>
  <c r="C617" i="28"/>
  <c r="D617" i="28"/>
  <c r="D617" i="27" s="1"/>
  <c r="E617" i="28"/>
  <c r="F617" i="28"/>
  <c r="F617" i="27" s="1"/>
  <c r="B618" i="28"/>
  <c r="C618" i="28"/>
  <c r="C618" i="27" s="1"/>
  <c r="D618" i="28"/>
  <c r="D618" i="27" s="1"/>
  <c r="E618" i="28"/>
  <c r="F618" i="28"/>
  <c r="F618" i="27" s="1"/>
  <c r="B619" i="28"/>
  <c r="C619" i="28"/>
  <c r="D619" i="28"/>
  <c r="E619" i="28"/>
  <c r="F619" i="28"/>
  <c r="B620" i="28"/>
  <c r="C620" i="28"/>
  <c r="C620" i="27" s="1"/>
  <c r="D620" i="28"/>
  <c r="D620" i="27" s="1"/>
  <c r="E620" i="28"/>
  <c r="F620" i="28"/>
  <c r="F620" i="27" s="1"/>
  <c r="B621" i="28"/>
  <c r="C621" i="28"/>
  <c r="D621" i="28"/>
  <c r="E621" i="28"/>
  <c r="F621" i="28"/>
  <c r="F621" i="27" s="1"/>
  <c r="B622" i="28"/>
  <c r="C622" i="28"/>
  <c r="C622" i="27" s="1"/>
  <c r="D622" i="28"/>
  <c r="D622" i="27" s="1"/>
  <c r="E622" i="28"/>
  <c r="F622" i="28"/>
  <c r="F622" i="27" s="1"/>
  <c r="B623" i="28"/>
  <c r="C623" i="28"/>
  <c r="D623" i="28"/>
  <c r="D623" i="27" s="1"/>
  <c r="E623" i="28"/>
  <c r="F623" i="28"/>
  <c r="B624" i="28"/>
  <c r="C624" i="28"/>
  <c r="D624" i="28"/>
  <c r="E624" i="28"/>
  <c r="F624" i="28"/>
  <c r="F624" i="27" s="1"/>
  <c r="B625" i="28"/>
  <c r="C625" i="28"/>
  <c r="D625" i="28"/>
  <c r="D625" i="27" s="1"/>
  <c r="E625" i="28"/>
  <c r="F625" i="28"/>
  <c r="F625" i="27" s="1"/>
  <c r="B626" i="28"/>
  <c r="C626" i="28"/>
  <c r="C626" i="27" s="1"/>
  <c r="D626" i="28"/>
  <c r="D626" i="27" s="1"/>
  <c r="E626" i="28"/>
  <c r="F626" i="28"/>
  <c r="F626" i="27" s="1"/>
  <c r="B627" i="28"/>
  <c r="C627" i="28"/>
  <c r="D627" i="28"/>
  <c r="E627" i="28"/>
  <c r="F627" i="28"/>
  <c r="B628" i="28"/>
  <c r="C628" i="28"/>
  <c r="C628" i="27" s="1"/>
  <c r="D628" i="28"/>
  <c r="D628" i="27" s="1"/>
  <c r="E628" i="28"/>
  <c r="F628" i="28"/>
  <c r="F628" i="27" s="1"/>
  <c r="B629" i="28"/>
  <c r="C629" i="28"/>
  <c r="D629" i="28"/>
  <c r="E629" i="28"/>
  <c r="F629" i="28"/>
  <c r="B630" i="28"/>
  <c r="C630" i="28"/>
  <c r="C630" i="27" s="1"/>
  <c r="D630" i="28"/>
  <c r="D630" i="27" s="1"/>
  <c r="E630" i="28"/>
  <c r="F630" i="28"/>
  <c r="F630" i="27" s="1"/>
  <c r="B631" i="28"/>
  <c r="C631" i="28"/>
  <c r="D631" i="28"/>
  <c r="D631" i="27" s="1"/>
  <c r="E631" i="28"/>
  <c r="F631" i="28"/>
  <c r="B632" i="28"/>
  <c r="C632" i="28"/>
  <c r="C632" i="27" s="1"/>
  <c r="D632" i="28"/>
  <c r="D632" i="27" s="1"/>
  <c r="E632" i="28"/>
  <c r="F632" i="28"/>
  <c r="F632" i="27" s="1"/>
  <c r="B633" i="28"/>
  <c r="C633" i="28"/>
  <c r="D633" i="28"/>
  <c r="E633" i="28"/>
  <c r="F633" i="28"/>
  <c r="F633" i="27" s="1"/>
  <c r="B634" i="28"/>
  <c r="C634" i="28"/>
  <c r="C634" i="27" s="1"/>
  <c r="D634" i="28"/>
  <c r="D634" i="27" s="1"/>
  <c r="E634" i="28"/>
  <c r="F634" i="28"/>
  <c r="F634" i="27" s="1"/>
  <c r="B635" i="28"/>
  <c r="C635" i="28"/>
  <c r="D635" i="28"/>
  <c r="D635" i="27" s="1"/>
  <c r="E635" i="28"/>
  <c r="F635" i="28"/>
  <c r="F635" i="27" s="1"/>
  <c r="B636" i="28"/>
  <c r="C636" i="28"/>
  <c r="D636" i="28"/>
  <c r="D636" i="27" s="1"/>
  <c r="E636" i="28"/>
  <c r="F636" i="28"/>
  <c r="F636" i="27" s="1"/>
  <c r="B637" i="28"/>
  <c r="C637" i="28"/>
  <c r="D637" i="28"/>
  <c r="D637" i="27" s="1"/>
  <c r="E637" i="28"/>
  <c r="F637" i="28"/>
  <c r="F637" i="27" s="1"/>
  <c r="B638" i="28"/>
  <c r="C638" i="28"/>
  <c r="C638" i="27" s="1"/>
  <c r="D638" i="28"/>
  <c r="D638" i="27" s="1"/>
  <c r="E638" i="28"/>
  <c r="F638" i="28"/>
  <c r="F638" i="27" s="1"/>
  <c r="B639" i="28"/>
  <c r="C639" i="28"/>
  <c r="D639" i="28"/>
  <c r="E639" i="28"/>
  <c r="F639" i="28"/>
  <c r="F639" i="27" s="1"/>
  <c r="B640" i="28"/>
  <c r="C640" i="28"/>
  <c r="C640" i="27" s="1"/>
  <c r="D640" i="28"/>
  <c r="D640" i="27" s="1"/>
  <c r="E640" i="28"/>
  <c r="F640" i="28"/>
  <c r="F640" i="27" s="1"/>
  <c r="B641" i="28"/>
  <c r="C641" i="28"/>
  <c r="D641" i="28"/>
  <c r="E641" i="28"/>
  <c r="F641" i="28"/>
  <c r="B642" i="28"/>
  <c r="C642" i="28"/>
  <c r="C642" i="27" s="1"/>
  <c r="D642" i="28"/>
  <c r="D642" i="27" s="1"/>
  <c r="E642" i="28"/>
  <c r="F642" i="28"/>
  <c r="F642" i="27" s="1"/>
  <c r="B643" i="28"/>
  <c r="C643" i="28"/>
  <c r="D643" i="28"/>
  <c r="D643" i="27" s="1"/>
  <c r="E643" i="28"/>
  <c r="F643" i="28"/>
  <c r="F643" i="27" s="1"/>
  <c r="B644" i="28"/>
  <c r="C644" i="28"/>
  <c r="D644" i="28"/>
  <c r="D644" i="27" s="1"/>
  <c r="E644" i="28"/>
  <c r="F644" i="28"/>
  <c r="F644" i="27" s="1"/>
  <c r="B645" i="28"/>
  <c r="C645" i="28"/>
  <c r="D645" i="28"/>
  <c r="D645" i="27" s="1"/>
  <c r="E645" i="28"/>
  <c r="F645" i="28"/>
  <c r="F645" i="27" s="1"/>
  <c r="B646" i="28"/>
  <c r="C646" i="28"/>
  <c r="C646" i="27" s="1"/>
  <c r="D646" i="28"/>
  <c r="E646" i="28"/>
  <c r="F646" i="28"/>
  <c r="F646" i="27" s="1"/>
  <c r="B647" i="28"/>
  <c r="C647" i="28"/>
  <c r="D647" i="28"/>
  <c r="D647" i="27" s="1"/>
  <c r="E647" i="28"/>
  <c r="F647" i="28"/>
  <c r="F647" i="27" s="1"/>
  <c r="B648" i="28"/>
  <c r="C648" i="28"/>
  <c r="C648" i="27" s="1"/>
  <c r="D648" i="28"/>
  <c r="D648" i="27" s="1"/>
  <c r="E648" i="28"/>
  <c r="F648" i="28"/>
  <c r="F648" i="27" s="1"/>
  <c r="B649" i="28"/>
  <c r="C649" i="28"/>
  <c r="D649" i="28"/>
  <c r="E649" i="28"/>
  <c r="F649" i="28"/>
  <c r="B650" i="28"/>
  <c r="C650" i="28"/>
  <c r="C650" i="27" s="1"/>
  <c r="D650" i="28"/>
  <c r="D650" i="27" s="1"/>
  <c r="E650" i="28"/>
  <c r="F650" i="28"/>
  <c r="F650" i="27" s="1"/>
  <c r="B651" i="28"/>
  <c r="C651" i="28"/>
  <c r="D651" i="28"/>
  <c r="D651" i="27" s="1"/>
  <c r="E651" i="28"/>
  <c r="F651" i="28"/>
  <c r="B652" i="28"/>
  <c r="C652" i="28"/>
  <c r="C652" i="27" s="1"/>
  <c r="D652" i="28"/>
  <c r="D652" i="27" s="1"/>
  <c r="E652" i="28"/>
  <c r="F652" i="28"/>
  <c r="F652" i="27" s="1"/>
  <c r="B653" i="28"/>
  <c r="C653" i="28"/>
  <c r="D653" i="28"/>
  <c r="D653" i="27" s="1"/>
  <c r="E653" i="28"/>
  <c r="F653" i="28"/>
  <c r="F653" i="27" s="1"/>
  <c r="B654" i="28"/>
  <c r="C654" i="28"/>
  <c r="C654" i="27" s="1"/>
  <c r="D654" i="28"/>
  <c r="D654" i="27" s="1"/>
  <c r="E654" i="28"/>
  <c r="F654" i="28"/>
  <c r="F654" i="27" s="1"/>
  <c r="B655" i="28"/>
  <c r="C655" i="28"/>
  <c r="D655" i="28"/>
  <c r="D655" i="27" s="1"/>
  <c r="E655" i="28"/>
  <c r="F655" i="28"/>
  <c r="B656" i="28"/>
  <c r="C656" i="28"/>
  <c r="C656" i="27" s="1"/>
  <c r="D656" i="28"/>
  <c r="D656" i="27" s="1"/>
  <c r="E656" i="28"/>
  <c r="F656" i="28"/>
  <c r="F656" i="27" s="1"/>
  <c r="B657" i="28"/>
  <c r="C657" i="28"/>
  <c r="D657" i="28"/>
  <c r="D657" i="27" s="1"/>
  <c r="E657" i="28"/>
  <c r="F657" i="28"/>
  <c r="F657" i="27" s="1"/>
  <c r="B658" i="28"/>
  <c r="C658" i="28"/>
  <c r="D658" i="28"/>
  <c r="D658" i="27" s="1"/>
  <c r="E658" i="28"/>
  <c r="F658" i="28"/>
  <c r="F658" i="27" s="1"/>
  <c r="B659" i="28"/>
  <c r="C659" i="28"/>
  <c r="D659" i="28"/>
  <c r="E659" i="28"/>
  <c r="F659" i="28"/>
  <c r="F659" i="27" s="1"/>
  <c r="B660" i="28"/>
  <c r="C660" i="28"/>
  <c r="C660" i="27" s="1"/>
  <c r="D660" i="28"/>
  <c r="D660" i="27" s="1"/>
  <c r="E660" i="28"/>
  <c r="F660" i="28"/>
  <c r="F660" i="27" s="1"/>
  <c r="B661" i="28"/>
  <c r="C661" i="28"/>
  <c r="D661" i="28"/>
  <c r="D661" i="27" s="1"/>
  <c r="E661" i="28"/>
  <c r="F661" i="28"/>
  <c r="F661" i="27" s="1"/>
  <c r="B662" i="28"/>
  <c r="C662" i="28"/>
  <c r="C662" i="27" s="1"/>
  <c r="D662" i="28"/>
  <c r="D662" i="27" s="1"/>
  <c r="E662" i="28"/>
  <c r="F662" i="28"/>
  <c r="F662" i="27" s="1"/>
  <c r="B663" i="28"/>
  <c r="C663" i="28"/>
  <c r="D663" i="28"/>
  <c r="D663" i="27" s="1"/>
  <c r="E663" i="28"/>
  <c r="F663" i="28"/>
  <c r="B664" i="28"/>
  <c r="C664" i="28"/>
  <c r="C664" i="27" s="1"/>
  <c r="D664" i="28"/>
  <c r="D664" i="27" s="1"/>
  <c r="E664" i="28"/>
  <c r="F664" i="28"/>
  <c r="F664" i="27" s="1"/>
  <c r="B665" i="28"/>
  <c r="C665" i="28"/>
  <c r="D665" i="28"/>
  <c r="D665" i="27" s="1"/>
  <c r="E665" i="28"/>
  <c r="F665" i="28"/>
  <c r="F665" i="27" s="1"/>
  <c r="B666" i="28"/>
  <c r="C666" i="28"/>
  <c r="C666" i="27" s="1"/>
  <c r="D666" i="28"/>
  <c r="D666" i="27" s="1"/>
  <c r="E666" i="28"/>
  <c r="F666" i="28"/>
  <c r="F666" i="27" s="1"/>
  <c r="B667" i="28"/>
  <c r="C667" i="28"/>
  <c r="D667" i="28"/>
  <c r="E667" i="28"/>
  <c r="F667" i="28"/>
  <c r="B668" i="28"/>
  <c r="C668" i="28"/>
  <c r="C668" i="27" s="1"/>
  <c r="D668" i="28"/>
  <c r="E668" i="28"/>
  <c r="E668" i="27" s="1"/>
  <c r="F668" i="28"/>
  <c r="F668" i="27" s="1"/>
  <c r="B669" i="28"/>
  <c r="C669" i="28"/>
  <c r="D669" i="28"/>
  <c r="D669" i="27" s="1"/>
  <c r="E669" i="28"/>
  <c r="F669" i="28"/>
  <c r="B670" i="28"/>
  <c r="C670" i="28"/>
  <c r="C670" i="27" s="1"/>
  <c r="D670" i="28"/>
  <c r="D670" i="27" s="1"/>
  <c r="E670" i="28"/>
  <c r="F670" i="28"/>
  <c r="F670" i="27" s="1"/>
  <c r="B671" i="28"/>
  <c r="C671" i="28"/>
  <c r="D671" i="28"/>
  <c r="D671" i="27" s="1"/>
  <c r="E671" i="28"/>
  <c r="F671" i="28"/>
  <c r="F671" i="27" s="1"/>
  <c r="B672" i="28"/>
  <c r="C672" i="28"/>
  <c r="C672" i="27" s="1"/>
  <c r="D672" i="28"/>
  <c r="D672" i="27" s="1"/>
  <c r="E672" i="28"/>
  <c r="F672" i="28"/>
  <c r="F672" i="27" s="1"/>
  <c r="B673" i="28"/>
  <c r="C673" i="28"/>
  <c r="D673" i="28"/>
  <c r="D673" i="27" s="1"/>
  <c r="E673" i="28"/>
  <c r="F673" i="28"/>
  <c r="B674" i="28"/>
  <c r="C674" i="28"/>
  <c r="C674" i="27" s="1"/>
  <c r="D674" i="28"/>
  <c r="D674" i="27" s="1"/>
  <c r="E674" i="28"/>
  <c r="F674" i="28"/>
  <c r="F674" i="27" s="1"/>
  <c r="B675" i="28"/>
  <c r="C675" i="28"/>
  <c r="D675" i="28"/>
  <c r="D675" i="27" s="1"/>
  <c r="E675" i="28"/>
  <c r="F675" i="28"/>
  <c r="F675" i="27" s="1"/>
  <c r="B676" i="28"/>
  <c r="C676" i="28"/>
  <c r="D676" i="28"/>
  <c r="D676" i="27" s="1"/>
  <c r="E676" i="28"/>
  <c r="E676" i="27" s="1"/>
  <c r="F676" i="28"/>
  <c r="F676" i="27" s="1"/>
  <c r="B677" i="28"/>
  <c r="C677" i="28"/>
  <c r="D677" i="28"/>
  <c r="D677" i="27" s="1"/>
  <c r="E677" i="28"/>
  <c r="F677" i="28"/>
  <c r="F677" i="27" s="1"/>
  <c r="B678" i="28"/>
  <c r="C678" i="28"/>
  <c r="C678" i="27" s="1"/>
  <c r="D678" i="28"/>
  <c r="D678" i="27" s="1"/>
  <c r="E678" i="28"/>
  <c r="F678" i="28"/>
  <c r="F678" i="27" s="1"/>
  <c r="B679" i="28"/>
  <c r="C679" i="28"/>
  <c r="D679" i="28"/>
  <c r="D679" i="27" s="1"/>
  <c r="E679" i="28"/>
  <c r="F679" i="28"/>
  <c r="B680" i="28"/>
  <c r="C680" i="28"/>
  <c r="C680" i="27" s="1"/>
  <c r="D680" i="28"/>
  <c r="D680" i="27" s="1"/>
  <c r="E680" i="28"/>
  <c r="F680" i="28"/>
  <c r="F680" i="27" s="1"/>
  <c r="B681" i="28"/>
  <c r="C681" i="28"/>
  <c r="D681" i="28"/>
  <c r="D681" i="27" s="1"/>
  <c r="E681" i="28"/>
  <c r="F681" i="28"/>
  <c r="B682" i="28"/>
  <c r="C682" i="28"/>
  <c r="C682" i="27" s="1"/>
  <c r="D682" i="28"/>
  <c r="D682" i="27" s="1"/>
  <c r="E682" i="28"/>
  <c r="F682" i="28"/>
  <c r="F682" i="27" s="1"/>
  <c r="B683" i="28"/>
  <c r="C683" i="28"/>
  <c r="D683" i="28"/>
  <c r="E683" i="28"/>
  <c r="F683" i="28"/>
  <c r="F683" i="27" s="1"/>
  <c r="B684" i="28"/>
  <c r="C684" i="28"/>
  <c r="C684" i="27" s="1"/>
  <c r="D684" i="28"/>
  <c r="D684" i="27" s="1"/>
  <c r="E684" i="28"/>
  <c r="F684" i="28"/>
  <c r="F684" i="27" s="1"/>
  <c r="B685" i="28"/>
  <c r="C685" i="28"/>
  <c r="D685" i="28"/>
  <c r="D685" i="27" s="1"/>
  <c r="E685" i="28"/>
  <c r="F685" i="28"/>
  <c r="F685" i="27" s="1"/>
  <c r="B686" i="28"/>
  <c r="C686" i="28"/>
  <c r="C686" i="27" s="1"/>
  <c r="D686" i="28"/>
  <c r="D686" i="27" s="1"/>
  <c r="E686" i="28"/>
  <c r="F686" i="28"/>
  <c r="F686" i="27" s="1"/>
  <c r="B687" i="28"/>
  <c r="C687" i="28"/>
  <c r="D687" i="28"/>
  <c r="D687" i="27" s="1"/>
  <c r="E687" i="28"/>
  <c r="F687" i="28"/>
  <c r="B688" i="28"/>
  <c r="C688" i="28"/>
  <c r="C688" i="27" s="1"/>
  <c r="D688" i="28"/>
  <c r="D688" i="27" s="1"/>
  <c r="E688" i="28"/>
  <c r="E688" i="27" s="1"/>
  <c r="F688" i="28"/>
  <c r="F688" i="27" s="1"/>
  <c r="B689" i="28"/>
  <c r="C689" i="28"/>
  <c r="D689" i="28"/>
  <c r="D689" i="27" s="1"/>
  <c r="E689" i="28"/>
  <c r="F689" i="28"/>
  <c r="F689" i="27" s="1"/>
  <c r="B690" i="28"/>
  <c r="C690" i="28"/>
  <c r="C690" i="27" s="1"/>
  <c r="D690" i="28"/>
  <c r="D690" i="27" s="1"/>
  <c r="E690" i="28"/>
  <c r="F690" i="28"/>
  <c r="F690" i="27" s="1"/>
  <c r="B691" i="28"/>
  <c r="C691" i="28"/>
  <c r="D691" i="28"/>
  <c r="E691" i="28"/>
  <c r="F691" i="28"/>
  <c r="B692" i="28"/>
  <c r="C692" i="28"/>
  <c r="C692" i="27" s="1"/>
  <c r="D692" i="28"/>
  <c r="D692" i="27" s="1"/>
  <c r="E692" i="28"/>
  <c r="F692" i="28"/>
  <c r="F692" i="27" s="1"/>
  <c r="B693" i="28"/>
  <c r="C693" i="28"/>
  <c r="D693" i="28"/>
  <c r="D693" i="27" s="1"/>
  <c r="E693" i="28"/>
  <c r="F693" i="28"/>
  <c r="F693" i="27" s="1"/>
  <c r="B694" i="28"/>
  <c r="C694" i="28"/>
  <c r="C694" i="27" s="1"/>
  <c r="D694" i="28"/>
  <c r="D694" i="27" s="1"/>
  <c r="E694" i="28"/>
  <c r="E694" i="27" s="1"/>
  <c r="F694" i="28"/>
  <c r="F694" i="27" s="1"/>
  <c r="B695" i="28"/>
  <c r="C695" i="28"/>
  <c r="D695" i="28"/>
  <c r="D695" i="27" s="1"/>
  <c r="E695" i="28"/>
  <c r="F695" i="28"/>
  <c r="B696" i="28"/>
  <c r="C696" i="28"/>
  <c r="C696" i="27" s="1"/>
  <c r="D696" i="28"/>
  <c r="D696" i="27" s="1"/>
  <c r="E696" i="28"/>
  <c r="F696" i="28"/>
  <c r="F696" i="27" s="1"/>
  <c r="B697" i="28"/>
  <c r="C697" i="28"/>
  <c r="D697" i="28"/>
  <c r="D697" i="27" s="1"/>
  <c r="E697" i="28"/>
  <c r="F697" i="28"/>
  <c r="F697" i="27" s="1"/>
  <c r="B698" i="28"/>
  <c r="C698" i="28"/>
  <c r="C698" i="27" s="1"/>
  <c r="D698" i="28"/>
  <c r="D698" i="27" s="1"/>
  <c r="E698" i="28"/>
  <c r="E698" i="27" s="1"/>
  <c r="F698" i="28"/>
  <c r="F698" i="27" s="1"/>
  <c r="B699" i="28"/>
  <c r="C699" i="28"/>
  <c r="D699" i="28"/>
  <c r="D699" i="27" s="1"/>
  <c r="E699" i="28"/>
  <c r="F699" i="28"/>
  <c r="F699" i="27" s="1"/>
  <c r="B700" i="28"/>
  <c r="C700" i="28"/>
  <c r="D700" i="28"/>
  <c r="D700" i="27" s="1"/>
  <c r="E700" i="28"/>
  <c r="F700" i="28"/>
  <c r="F700" i="27" s="1"/>
  <c r="B701" i="28"/>
  <c r="C701" i="28"/>
  <c r="D701" i="28"/>
  <c r="D701" i="27" s="1"/>
  <c r="E701" i="28"/>
  <c r="F701" i="28"/>
  <c r="F701" i="27" s="1"/>
  <c r="B702" i="28"/>
  <c r="C702" i="28"/>
  <c r="C702" i="27" s="1"/>
  <c r="D702" i="28"/>
  <c r="D702" i="27" s="1"/>
  <c r="E702" i="28"/>
  <c r="F702" i="28"/>
  <c r="F702" i="27" s="1"/>
  <c r="B703" i="28"/>
  <c r="C703" i="28"/>
  <c r="D703" i="28"/>
  <c r="E703" i="28"/>
  <c r="F703" i="28"/>
  <c r="F703" i="27" s="1"/>
  <c r="B704" i="28"/>
  <c r="C704" i="28"/>
  <c r="C704" i="27" s="1"/>
  <c r="D704" i="28"/>
  <c r="D704" i="27" s="1"/>
  <c r="E704" i="28"/>
  <c r="E704" i="27" s="1"/>
  <c r="F704" i="28"/>
  <c r="F704" i="27" s="1"/>
  <c r="B705" i="28"/>
  <c r="C705" i="28"/>
  <c r="D705" i="28"/>
  <c r="D705" i="27" s="1"/>
  <c r="E705" i="28"/>
  <c r="F705" i="28"/>
  <c r="F705" i="27" s="1"/>
  <c r="B706" i="28"/>
  <c r="C706" i="28"/>
  <c r="D706" i="28"/>
  <c r="D706" i="27" s="1"/>
  <c r="E706" i="28"/>
  <c r="F706" i="28"/>
  <c r="F706" i="27" s="1"/>
  <c r="B707" i="28"/>
  <c r="C707" i="28"/>
  <c r="D707" i="28"/>
  <c r="E707" i="28"/>
  <c r="F707" i="28"/>
  <c r="B708" i="28"/>
  <c r="C708" i="28"/>
  <c r="D708" i="28"/>
  <c r="D708" i="27" s="1"/>
  <c r="E708" i="28"/>
  <c r="E708" i="27" s="1"/>
  <c r="F708" i="28"/>
  <c r="F708" i="27" s="1"/>
  <c r="B709" i="28"/>
  <c r="C709" i="28"/>
  <c r="D709" i="28"/>
  <c r="D709" i="27" s="1"/>
  <c r="E709" i="28"/>
  <c r="F709" i="28"/>
  <c r="F709" i="27" s="1"/>
  <c r="B710" i="28"/>
  <c r="C710" i="28"/>
  <c r="C710" i="27" s="1"/>
  <c r="D710" i="28"/>
  <c r="D710" i="27" s="1"/>
  <c r="E710" i="28"/>
  <c r="F710" i="28"/>
  <c r="F710" i="27" s="1"/>
  <c r="B711" i="28"/>
  <c r="C711" i="28"/>
  <c r="D711" i="28"/>
  <c r="E711" i="28"/>
  <c r="F711" i="28"/>
  <c r="B712" i="28"/>
  <c r="C712" i="28"/>
  <c r="C712" i="27" s="1"/>
  <c r="D712" i="28"/>
  <c r="D712" i="27" s="1"/>
  <c r="E712" i="28"/>
  <c r="F712" i="28"/>
  <c r="F712" i="27" s="1"/>
  <c r="B713" i="28"/>
  <c r="C713" i="28"/>
  <c r="D713" i="28"/>
  <c r="D713" i="27" s="1"/>
  <c r="E713" i="28"/>
  <c r="F713" i="28"/>
  <c r="F713" i="27" s="1"/>
  <c r="B714" i="28"/>
  <c r="C714" i="28"/>
  <c r="C714" i="27" s="1"/>
  <c r="D714" i="28"/>
  <c r="D714" i="27" s="1"/>
  <c r="E714" i="28"/>
  <c r="F714" i="28"/>
  <c r="F714" i="27" s="1"/>
  <c r="B715" i="28"/>
  <c r="C715" i="28"/>
  <c r="D715" i="28"/>
  <c r="D715" i="27" s="1"/>
  <c r="E715" i="28"/>
  <c r="F715" i="28"/>
  <c r="F715" i="27" s="1"/>
  <c r="B716" i="28"/>
  <c r="C716" i="28"/>
  <c r="C716" i="27" s="1"/>
  <c r="D716" i="28"/>
  <c r="D716" i="27" s="1"/>
  <c r="E716" i="28"/>
  <c r="E716" i="27" s="1"/>
  <c r="F716" i="28"/>
  <c r="F716" i="27" s="1"/>
  <c r="B717" i="28"/>
  <c r="C717" i="28"/>
  <c r="D717" i="28"/>
  <c r="D717" i="27" s="1"/>
  <c r="E717" i="28"/>
  <c r="F717" i="28"/>
  <c r="B718" i="28"/>
  <c r="C718" i="28"/>
  <c r="C718" i="27" s="1"/>
  <c r="D718" i="28"/>
  <c r="D718" i="27" s="1"/>
  <c r="E718" i="28"/>
  <c r="F718" i="28"/>
  <c r="F718" i="27" s="1"/>
  <c r="B719" i="28"/>
  <c r="C719" i="28"/>
  <c r="D719" i="28"/>
  <c r="D719" i="27" s="1"/>
  <c r="E719" i="28"/>
  <c r="F719" i="28"/>
  <c r="F719" i="27" s="1"/>
  <c r="B720" i="28"/>
  <c r="C720" i="28"/>
  <c r="C720" i="27" s="1"/>
  <c r="D720" i="28"/>
  <c r="D720" i="27" s="1"/>
  <c r="E720" i="28"/>
  <c r="E720" i="27" s="1"/>
  <c r="F720" i="28"/>
  <c r="F720" i="27" s="1"/>
  <c r="B721" i="28"/>
  <c r="C721" i="28"/>
  <c r="D721" i="28"/>
  <c r="D721" i="27" s="1"/>
  <c r="E721" i="28"/>
  <c r="F721" i="28"/>
  <c r="F721" i="27" s="1"/>
  <c r="B722" i="28"/>
  <c r="C722" i="28"/>
  <c r="C722" i="27" s="1"/>
  <c r="D722" i="28"/>
  <c r="D722" i="27" s="1"/>
  <c r="E722" i="28"/>
  <c r="E722" i="27" s="1"/>
  <c r="F722" i="28"/>
  <c r="F722" i="27" s="1"/>
  <c r="B723" i="28"/>
  <c r="C723" i="28"/>
  <c r="D723" i="28"/>
  <c r="D723" i="27" s="1"/>
  <c r="E723" i="28"/>
  <c r="F723" i="28"/>
  <c r="B724" i="28"/>
  <c r="C724" i="28"/>
  <c r="C724" i="27" s="1"/>
  <c r="D724" i="28"/>
  <c r="D724" i="27" s="1"/>
  <c r="E724" i="28"/>
  <c r="F724" i="28"/>
  <c r="F724" i="27" s="1"/>
  <c r="B725" i="28"/>
  <c r="C725" i="28"/>
  <c r="D725" i="28"/>
  <c r="D725" i="27" s="1"/>
  <c r="E725" i="28"/>
  <c r="F725" i="28"/>
  <c r="F725" i="27" s="1"/>
  <c r="B726" i="28"/>
  <c r="C726" i="28"/>
  <c r="C726" i="27" s="1"/>
  <c r="D726" i="28"/>
  <c r="D726" i="27" s="1"/>
  <c r="E726" i="28"/>
  <c r="F726" i="28"/>
  <c r="F726" i="27" s="1"/>
  <c r="B727" i="28"/>
  <c r="C727" i="28"/>
  <c r="D727" i="28"/>
  <c r="E727" i="28"/>
  <c r="F727" i="28"/>
  <c r="F727" i="27" s="1"/>
  <c r="B728" i="28"/>
  <c r="C728" i="28"/>
  <c r="C728" i="27" s="1"/>
  <c r="D728" i="28"/>
  <c r="D728" i="27" s="1"/>
  <c r="E728" i="28"/>
  <c r="E728" i="27" s="1"/>
  <c r="F728" i="28"/>
  <c r="F728" i="27" s="1"/>
  <c r="B729" i="28"/>
  <c r="C729" i="28"/>
  <c r="D729" i="28"/>
  <c r="D729" i="27" s="1"/>
  <c r="E729" i="28"/>
  <c r="F729" i="28"/>
  <c r="F729" i="27" s="1"/>
  <c r="B730" i="28"/>
  <c r="C730" i="28"/>
  <c r="C730" i="27" s="1"/>
  <c r="D730" i="28"/>
  <c r="D730" i="27" s="1"/>
  <c r="E730" i="28"/>
  <c r="F730" i="28"/>
  <c r="F730" i="27" s="1"/>
  <c r="B731" i="28"/>
  <c r="C731" i="28"/>
  <c r="D731" i="28"/>
  <c r="D731" i="27" s="1"/>
  <c r="E731" i="28"/>
  <c r="F731" i="28"/>
  <c r="F731" i="27" s="1"/>
  <c r="B732" i="28"/>
  <c r="C732" i="28"/>
  <c r="C732" i="27" s="1"/>
  <c r="D732" i="28"/>
  <c r="D732" i="27" s="1"/>
  <c r="E732" i="28"/>
  <c r="F732" i="28"/>
  <c r="F732" i="27" s="1"/>
  <c r="B733" i="28"/>
  <c r="C733" i="28"/>
  <c r="D733" i="28"/>
  <c r="D733" i="27" s="1"/>
  <c r="E733" i="28"/>
  <c r="F733" i="28"/>
  <c r="F733" i="27" s="1"/>
  <c r="B734" i="28"/>
  <c r="C734" i="28"/>
  <c r="C734" i="27" s="1"/>
  <c r="D734" i="28"/>
  <c r="D734" i="27" s="1"/>
  <c r="E734" i="28"/>
  <c r="F734" i="28"/>
  <c r="F734" i="27" s="1"/>
  <c r="B735" i="28"/>
  <c r="C735" i="28"/>
  <c r="D735" i="28"/>
  <c r="D735" i="27" s="1"/>
  <c r="E735" i="28"/>
  <c r="F735" i="28"/>
  <c r="F735" i="27" s="1"/>
  <c r="B736" i="28"/>
  <c r="C736" i="28"/>
  <c r="D736" i="28"/>
  <c r="D736" i="27" s="1"/>
  <c r="E736" i="28"/>
  <c r="F736" i="28"/>
  <c r="F736" i="27" s="1"/>
  <c r="B737" i="28"/>
  <c r="C737" i="28"/>
  <c r="D737" i="28"/>
  <c r="D737" i="27" s="1"/>
  <c r="E737" i="28"/>
  <c r="F737" i="28"/>
  <c r="B738" i="28"/>
  <c r="C738" i="28"/>
  <c r="C738" i="27" s="1"/>
  <c r="D738" i="28"/>
  <c r="D738" i="27" s="1"/>
  <c r="E738" i="28"/>
  <c r="F738" i="28"/>
  <c r="F738" i="27" s="1"/>
  <c r="B739" i="28"/>
  <c r="C739" i="28"/>
  <c r="D739" i="28"/>
  <c r="D739" i="27" s="1"/>
  <c r="E739" i="28"/>
  <c r="F739" i="28"/>
  <c r="B740" i="28"/>
  <c r="C740" i="28"/>
  <c r="C740" i="27" s="1"/>
  <c r="D740" i="28"/>
  <c r="D740" i="27" s="1"/>
  <c r="E740" i="28"/>
  <c r="E740" i="27" s="1"/>
  <c r="F740" i="28"/>
  <c r="F740" i="27" s="1"/>
  <c r="B741" i="28"/>
  <c r="C741" i="28"/>
  <c r="D741" i="28"/>
  <c r="D741" i="27" s="1"/>
  <c r="E741" i="28"/>
  <c r="F741" i="28"/>
  <c r="F741" i="27" s="1"/>
  <c r="B742" i="28"/>
  <c r="C742" i="28"/>
  <c r="C742" i="27" s="1"/>
  <c r="D742" i="28"/>
  <c r="D742" i="27" s="1"/>
  <c r="E742" i="28"/>
  <c r="E742" i="27" s="1"/>
  <c r="F742" i="28"/>
  <c r="F742" i="27" s="1"/>
  <c r="B743" i="28"/>
  <c r="C743" i="28"/>
  <c r="D743" i="28"/>
  <c r="D743" i="27" s="1"/>
  <c r="E743" i="28"/>
  <c r="F743" i="28"/>
  <c r="B744" i="28"/>
  <c r="C744" i="28"/>
  <c r="C744" i="27" s="1"/>
  <c r="D744" i="28"/>
  <c r="D744" i="27" s="1"/>
  <c r="E744" i="28"/>
  <c r="F744" i="28"/>
  <c r="F744" i="27" s="1"/>
  <c r="B745" i="28"/>
  <c r="C745" i="28"/>
  <c r="D745" i="28"/>
  <c r="D745" i="27" s="1"/>
  <c r="E745" i="28"/>
  <c r="F745" i="28"/>
  <c r="F745" i="27" s="1"/>
  <c r="B746" i="28"/>
  <c r="C746" i="28"/>
  <c r="C746" i="27" s="1"/>
  <c r="D746" i="28"/>
  <c r="D746" i="27" s="1"/>
  <c r="E746" i="28"/>
  <c r="E746" i="27" s="1"/>
  <c r="F746" i="28"/>
  <c r="F746" i="27" s="1"/>
  <c r="B747" i="28"/>
  <c r="C747" i="28"/>
  <c r="D747" i="28"/>
  <c r="D747" i="27" s="1"/>
  <c r="E747" i="28"/>
  <c r="F747" i="28"/>
  <c r="F747" i="27" s="1"/>
  <c r="B748" i="28"/>
  <c r="C748" i="28"/>
  <c r="C748" i="27" s="1"/>
  <c r="D748" i="28"/>
  <c r="D748" i="27" s="1"/>
  <c r="E748" i="28"/>
  <c r="F748" i="28"/>
  <c r="F748" i="27" s="1"/>
  <c r="B749" i="28"/>
  <c r="C749" i="28"/>
  <c r="D749" i="28"/>
  <c r="D749" i="27" s="1"/>
  <c r="E749" i="28"/>
  <c r="F749" i="28"/>
  <c r="F749" i="27" s="1"/>
  <c r="B750" i="28"/>
  <c r="C750" i="28"/>
  <c r="C750" i="27" s="1"/>
  <c r="D750" i="28"/>
  <c r="D750" i="27" s="1"/>
  <c r="E750" i="28"/>
  <c r="E750" i="27" s="1"/>
  <c r="F750" i="28"/>
  <c r="F750" i="27" s="1"/>
  <c r="B751" i="28"/>
  <c r="C751" i="28"/>
  <c r="D751" i="28"/>
  <c r="D751" i="27" s="1"/>
  <c r="E751" i="28"/>
  <c r="F751" i="28"/>
  <c r="F751" i="27" s="1"/>
  <c r="B752" i="28"/>
  <c r="C752" i="28"/>
  <c r="C752" i="27" s="1"/>
  <c r="D752" i="28"/>
  <c r="D752" i="27" s="1"/>
  <c r="E752" i="28"/>
  <c r="F752" i="28"/>
  <c r="F752" i="27" s="1"/>
  <c r="B753" i="28"/>
  <c r="C753" i="28"/>
  <c r="D753" i="28"/>
  <c r="D753" i="27" s="1"/>
  <c r="E753" i="28"/>
  <c r="F753" i="28"/>
  <c r="B754" i="28"/>
  <c r="C754" i="28"/>
  <c r="C754" i="27" s="1"/>
  <c r="D754" i="28"/>
  <c r="D754" i="27" s="1"/>
  <c r="E754" i="28"/>
  <c r="E754" i="27" s="1"/>
  <c r="F754" i="28"/>
  <c r="F754" i="27" s="1"/>
  <c r="B755" i="28"/>
  <c r="C755" i="28"/>
  <c r="D755" i="28"/>
  <c r="D755" i="27" s="1"/>
  <c r="E755" i="28"/>
  <c r="F755" i="28"/>
  <c r="B756" i="28"/>
  <c r="C756" i="28"/>
  <c r="C756" i="27" s="1"/>
  <c r="D756" i="28"/>
  <c r="D756" i="27" s="1"/>
  <c r="E756" i="28"/>
  <c r="F756" i="28"/>
  <c r="F756" i="27" s="1"/>
  <c r="B757" i="28"/>
  <c r="C757" i="28"/>
  <c r="D757" i="28"/>
  <c r="D757" i="27" s="1"/>
  <c r="E757" i="28"/>
  <c r="F757" i="28"/>
  <c r="F757" i="27" s="1"/>
  <c r="B758" i="28"/>
  <c r="C758" i="28"/>
  <c r="C758" i="27" s="1"/>
  <c r="D758" i="28"/>
  <c r="D758" i="27" s="1"/>
  <c r="E758" i="28"/>
  <c r="F758" i="28"/>
  <c r="F758" i="27" s="1"/>
  <c r="B759" i="28"/>
  <c r="C759" i="28"/>
  <c r="D759" i="28"/>
  <c r="D759" i="27" s="1"/>
  <c r="E759" i="28"/>
  <c r="F759" i="28"/>
  <c r="F759" i="27" s="1"/>
  <c r="B760" i="28"/>
  <c r="C760" i="28"/>
  <c r="C760" i="27" s="1"/>
  <c r="D760" i="28"/>
  <c r="D760" i="27" s="1"/>
  <c r="E760" i="28"/>
  <c r="E760" i="27" s="1"/>
  <c r="F760" i="28"/>
  <c r="F760" i="27" s="1"/>
  <c r="B761" i="28"/>
  <c r="C761" i="28"/>
  <c r="D761" i="28"/>
  <c r="D761" i="27" s="1"/>
  <c r="E761" i="28"/>
  <c r="F761" i="28"/>
  <c r="F761" i="27" s="1"/>
  <c r="C510" i="28"/>
  <c r="C510" i="27" s="1"/>
  <c r="D510" i="28"/>
  <c r="E510" i="28"/>
  <c r="E510" i="27" s="1"/>
  <c r="F510" i="28"/>
  <c r="B510" i="28"/>
  <c r="A511" i="28"/>
  <c r="A511" i="27" s="1"/>
  <c r="A512" i="28"/>
  <c r="A513" i="28"/>
  <c r="A514" i="28"/>
  <c r="A515" i="28"/>
  <c r="A515" i="27" s="1"/>
  <c r="A516" i="28"/>
  <c r="A516" i="27" s="1"/>
  <c r="A517" i="28"/>
  <c r="A518" i="28"/>
  <c r="A518" i="27" s="1"/>
  <c r="A519" i="28"/>
  <c r="A519" i="27" s="1"/>
  <c r="A520" i="28"/>
  <c r="A520" i="27" s="1"/>
  <c r="A521" i="28"/>
  <c r="A521" i="27" s="1"/>
  <c r="A522" i="28"/>
  <c r="A523" i="28"/>
  <c r="A523" i="27" s="1"/>
  <c r="A524" i="28"/>
  <c r="A525" i="28"/>
  <c r="A525" i="27" s="1"/>
  <c r="A526" i="28"/>
  <c r="A526" i="27" s="1"/>
  <c r="A527" i="28"/>
  <c r="A527" i="27" s="1"/>
  <c r="A528" i="28"/>
  <c r="A528" i="27" s="1"/>
  <c r="A529" i="28"/>
  <c r="A529" i="27" s="1"/>
  <c r="A530" i="28"/>
  <c r="A530" i="27" s="1"/>
  <c r="A531" i="28"/>
  <c r="A531" i="27" s="1"/>
  <c r="A532" i="28"/>
  <c r="A533" i="28"/>
  <c r="A533" i="27" s="1"/>
  <c r="A534" i="28"/>
  <c r="A535" i="28"/>
  <c r="A535" i="27" s="1"/>
  <c r="A536" i="28"/>
  <c r="A536" i="27" s="1"/>
  <c r="A537" i="28"/>
  <c r="A538" i="28"/>
  <c r="A538" i="27" s="1"/>
  <c r="A539" i="28"/>
  <c r="A539" i="27" s="1"/>
  <c r="A540" i="28"/>
  <c r="A540" i="27" s="1"/>
  <c r="A541" i="28"/>
  <c r="A541" i="27" s="1"/>
  <c r="A542" i="28"/>
  <c r="A543" i="28"/>
  <c r="A543" i="27" s="1"/>
  <c r="A544" i="28"/>
  <c r="A545" i="28"/>
  <c r="A545" i="27" s="1"/>
  <c r="A546" i="28"/>
  <c r="A546" i="27" s="1"/>
  <c r="A547" i="28"/>
  <c r="A548" i="28"/>
  <c r="A548" i="27" s="1"/>
  <c r="A549" i="28"/>
  <c r="A549" i="27" s="1"/>
  <c r="A550" i="28"/>
  <c r="A550" i="27" s="1"/>
  <c r="A551" i="28"/>
  <c r="A551" i="27" s="1"/>
  <c r="A552" i="28"/>
  <c r="A553" i="28"/>
  <c r="A553" i="27" s="1"/>
  <c r="A554" i="28"/>
  <c r="A555" i="28"/>
  <c r="A555" i="27" s="1"/>
  <c r="A556" i="28"/>
  <c r="A556" i="27" s="1"/>
  <c r="A557" i="28"/>
  <c r="A558" i="28"/>
  <c r="A558" i="27" s="1"/>
  <c r="A559" i="28"/>
  <c r="A559" i="27" s="1"/>
  <c r="A560" i="28"/>
  <c r="A560" i="27" s="1"/>
  <c r="A561" i="28"/>
  <c r="A561" i="27" s="1"/>
  <c r="A562" i="28"/>
  <c r="A563" i="28"/>
  <c r="A563" i="27" s="1"/>
  <c r="A564" i="28"/>
  <c r="A565" i="28"/>
  <c r="A566" i="28"/>
  <c r="A566" i="27" s="1"/>
  <c r="A567" i="28"/>
  <c r="A568" i="28"/>
  <c r="A568" i="27" s="1"/>
  <c r="A569" i="28"/>
  <c r="A569" i="27" s="1"/>
  <c r="A570" i="28"/>
  <c r="A570" i="27" s="1"/>
  <c r="A571" i="28"/>
  <c r="A571" i="27" s="1"/>
  <c r="A572" i="28"/>
  <c r="A573" i="28"/>
  <c r="A573" i="27" s="1"/>
  <c r="A574" i="28"/>
  <c r="A575" i="28"/>
  <c r="A575" i="27" s="1"/>
  <c r="A576" i="28"/>
  <c r="A576" i="27" s="1"/>
  <c r="A577" i="28"/>
  <c r="A578" i="28"/>
  <c r="A578" i="27" s="1"/>
  <c r="A579" i="28"/>
  <c r="A579" i="27" s="1"/>
  <c r="A580" i="28"/>
  <c r="A580" i="27" s="1"/>
  <c r="A581" i="28"/>
  <c r="A581" i="27" s="1"/>
  <c r="A582" i="28"/>
  <c r="A582" i="27" s="1"/>
  <c r="A583" i="28"/>
  <c r="A583" i="27" s="1"/>
  <c r="A584" i="28"/>
  <c r="A584" i="27" s="1"/>
  <c r="A585" i="28"/>
  <c r="A585" i="27" s="1"/>
  <c r="A586" i="28"/>
  <c r="A586" i="27" s="1"/>
  <c r="A587" i="28"/>
  <c r="A587" i="27" s="1"/>
  <c r="A588" i="28"/>
  <c r="A588" i="27" s="1"/>
  <c r="A589" i="28"/>
  <c r="A589" i="27" s="1"/>
  <c r="A590" i="28"/>
  <c r="A591" i="28"/>
  <c r="A591" i="27" s="1"/>
  <c r="A592" i="28"/>
  <c r="A593" i="28"/>
  <c r="A593" i="27" s="1"/>
  <c r="A594" i="28"/>
  <c r="A595" i="28"/>
  <c r="A595" i="27" s="1"/>
  <c r="A596" i="28"/>
  <c r="A596" i="27" s="1"/>
  <c r="A597" i="28"/>
  <c r="A598" i="28"/>
  <c r="A598" i="27" s="1"/>
  <c r="A599" i="28"/>
  <c r="A599" i="27" s="1"/>
  <c r="A600" i="28"/>
  <c r="A600" i="27" s="1"/>
  <c r="A601" i="28"/>
  <c r="A601" i="27" s="1"/>
  <c r="A602" i="28"/>
  <c r="A603" i="28"/>
  <c r="A603" i="27" s="1"/>
  <c r="A604" i="28"/>
  <c r="A605" i="28"/>
  <c r="A605" i="27" s="1"/>
  <c r="A606" i="28"/>
  <c r="A606" i="27" s="1"/>
  <c r="A607" i="28"/>
  <c r="A607" i="27" s="1"/>
  <c r="A608" i="28"/>
  <c r="A608" i="27" s="1"/>
  <c r="A609" i="28"/>
  <c r="A609" i="27" s="1"/>
  <c r="A610" i="28"/>
  <c r="A610" i="27" s="1"/>
  <c r="A611" i="28"/>
  <c r="A611" i="27" s="1"/>
  <c r="A612" i="28"/>
  <c r="A613" i="28"/>
  <c r="A613" i="27" s="1"/>
  <c r="A614" i="28"/>
  <c r="A615" i="28"/>
  <c r="A615" i="27" s="1"/>
  <c r="A616" i="28"/>
  <c r="A616" i="27" s="1"/>
  <c r="A617" i="28"/>
  <c r="A618" i="28"/>
  <c r="A618" i="27" s="1"/>
  <c r="A619" i="28"/>
  <c r="A620" i="28"/>
  <c r="A620" i="27" s="1"/>
  <c r="A621" i="28"/>
  <c r="A621" i="27" s="1"/>
  <c r="A622" i="28"/>
  <c r="A623" i="28"/>
  <c r="A623" i="27" s="1"/>
  <c r="A624" i="28"/>
  <c r="A625" i="28"/>
  <c r="A625" i="27" s="1"/>
  <c r="A626" i="28"/>
  <c r="A626" i="27" s="1"/>
  <c r="A627" i="28"/>
  <c r="A627" i="27" s="1"/>
  <c r="A628" i="28"/>
  <c r="A628" i="27" s="1"/>
  <c r="A629" i="28"/>
  <c r="A629" i="27" s="1"/>
  <c r="A630" i="28"/>
  <c r="A630" i="27" s="1"/>
  <c r="A631" i="28"/>
  <c r="A631" i="27" s="1"/>
  <c r="A632" i="28"/>
  <c r="A633" i="28"/>
  <c r="A633" i="27" s="1"/>
  <c r="A634" i="28"/>
  <c r="A634" i="27" s="1"/>
  <c r="A635" i="28"/>
  <c r="A635" i="27" s="1"/>
  <c r="A636" i="28"/>
  <c r="A636" i="27" s="1"/>
  <c r="A637" i="28"/>
  <c r="A638" i="28"/>
  <c r="A638" i="27" s="1"/>
  <c r="A639" i="28"/>
  <c r="A639" i="27" s="1"/>
  <c r="A640" i="28"/>
  <c r="A640" i="27" s="1"/>
  <c r="A641" i="28"/>
  <c r="A641" i="27" s="1"/>
  <c r="A642" i="28"/>
  <c r="A643" i="28"/>
  <c r="A643" i="27" s="1"/>
  <c r="A644" i="28"/>
  <c r="A645" i="28"/>
  <c r="A646" i="28"/>
  <c r="A646" i="27" s="1"/>
  <c r="A647" i="28"/>
  <c r="A647" i="27" s="1"/>
  <c r="A648" i="28"/>
  <c r="A648" i="27" s="1"/>
  <c r="A649" i="28"/>
  <c r="A649" i="27" s="1"/>
  <c r="A650" i="28"/>
  <c r="A650" i="27" s="1"/>
  <c r="A651" i="28"/>
  <c r="A651" i="27" s="1"/>
  <c r="A652" i="28"/>
  <c r="A653" i="28"/>
  <c r="A653" i="27" s="1"/>
  <c r="A654" i="28"/>
  <c r="A655" i="28"/>
  <c r="A655" i="27" s="1"/>
  <c r="A656" i="28"/>
  <c r="A656" i="27" s="1"/>
  <c r="A657" i="28"/>
  <c r="A658" i="28"/>
  <c r="A658" i="27" s="1"/>
  <c r="A659" i="28"/>
  <c r="A659" i="27" s="1"/>
  <c r="A660" i="28"/>
  <c r="A660" i="27" s="1"/>
  <c r="A661" i="28"/>
  <c r="A661" i="27" s="1"/>
  <c r="A662" i="28"/>
  <c r="A663" i="28"/>
  <c r="A663" i="27" s="1"/>
  <c r="A664" i="28"/>
  <c r="A665" i="28"/>
  <c r="A665" i="27" s="1"/>
  <c r="A666" i="28"/>
  <c r="A666" i="27" s="1"/>
  <c r="A667" i="28"/>
  <c r="A667" i="27" s="1"/>
  <c r="A668" i="28"/>
  <c r="A668" i="27" s="1"/>
  <c r="A669" i="28"/>
  <c r="A669" i="27" s="1"/>
  <c r="A670" i="28"/>
  <c r="A670" i="27" s="1"/>
  <c r="A671" i="28"/>
  <c r="A671" i="27" s="1"/>
  <c r="A672" i="28"/>
  <c r="A673" i="28"/>
  <c r="A673" i="27" s="1"/>
  <c r="A674" i="28"/>
  <c r="A675" i="28"/>
  <c r="A675" i="27" s="1"/>
  <c r="A676" i="28"/>
  <c r="A676" i="27" s="1"/>
  <c r="A677" i="28"/>
  <c r="A678" i="28"/>
  <c r="A678" i="27" s="1"/>
  <c r="A679" i="28"/>
  <c r="A679" i="27" s="1"/>
  <c r="A680" i="28"/>
  <c r="A680" i="27" s="1"/>
  <c r="A681" i="28"/>
  <c r="A681" i="27" s="1"/>
  <c r="A682" i="28"/>
  <c r="A683" i="28"/>
  <c r="A683" i="27" s="1"/>
  <c r="A684" i="28"/>
  <c r="A684" i="27" s="1"/>
  <c r="A685" i="28"/>
  <c r="A686" i="28"/>
  <c r="A686" i="27" s="1"/>
  <c r="A687" i="28"/>
  <c r="A688" i="28"/>
  <c r="A688" i="27" s="1"/>
  <c r="A689" i="28"/>
  <c r="A689" i="27" s="1"/>
  <c r="A690" i="28"/>
  <c r="A690" i="27" s="1"/>
  <c r="A691" i="28"/>
  <c r="A691" i="27" s="1"/>
  <c r="A692" i="28"/>
  <c r="A693" i="28"/>
  <c r="A693" i="27" s="1"/>
  <c r="A694" i="28"/>
  <c r="A695" i="28"/>
  <c r="A695" i="27" s="1"/>
  <c r="A696" i="28"/>
  <c r="A696" i="27" s="1"/>
  <c r="A697" i="28"/>
  <c r="A698" i="28"/>
  <c r="A698" i="27" s="1"/>
  <c r="A699" i="28"/>
  <c r="A699" i="27" s="1"/>
  <c r="A700" i="28"/>
  <c r="A700" i="27" s="1"/>
  <c r="A701" i="28"/>
  <c r="A701" i="27" s="1"/>
  <c r="A702" i="28"/>
  <c r="A703" i="28"/>
  <c r="A703" i="27" s="1"/>
  <c r="A704" i="28"/>
  <c r="A704" i="27" s="1"/>
  <c r="A705" i="28"/>
  <c r="A705" i="27" s="1"/>
  <c r="A706" i="28"/>
  <c r="A706" i="27" s="1"/>
  <c r="A707" i="28"/>
  <c r="A707" i="27" s="1"/>
  <c r="A708" i="28"/>
  <c r="A708" i="27" s="1"/>
  <c r="A709" i="28"/>
  <c r="A710" i="28"/>
  <c r="A710" i="27" s="1"/>
  <c r="A711" i="28"/>
  <c r="A711" i="27" s="1"/>
  <c r="A712" i="28"/>
  <c r="A713" i="28"/>
  <c r="A713" i="27" s="1"/>
  <c r="A714" i="28"/>
  <c r="A714" i="27" s="1"/>
  <c r="A715" i="28"/>
  <c r="A715" i="27" s="1"/>
  <c r="A716" i="28"/>
  <c r="A716" i="27" s="1"/>
  <c r="A717" i="28"/>
  <c r="A717" i="27" s="1"/>
  <c r="A718" i="28"/>
  <c r="A718" i="27" s="1"/>
  <c r="A719" i="28"/>
  <c r="A719" i="27" s="1"/>
  <c r="A720" i="28"/>
  <c r="A720" i="27" s="1"/>
  <c r="A721" i="28"/>
  <c r="A721" i="27" s="1"/>
  <c r="A722" i="28"/>
  <c r="A723" i="28"/>
  <c r="A723" i="27" s="1"/>
  <c r="A724" i="28"/>
  <c r="A724" i="27" s="1"/>
  <c r="A725" i="28"/>
  <c r="A725" i="27" s="1"/>
  <c r="A726" i="28"/>
  <c r="A726" i="27" s="1"/>
  <c r="A727" i="28"/>
  <c r="A727" i="27" s="1"/>
  <c r="A728" i="28"/>
  <c r="A728" i="27" s="1"/>
  <c r="A729" i="28"/>
  <c r="A729" i="27" s="1"/>
  <c r="A730" i="28"/>
  <c r="A730" i="27" s="1"/>
  <c r="A731" i="28"/>
  <c r="A731" i="27" s="1"/>
  <c r="A732" i="28"/>
  <c r="A733" i="28"/>
  <c r="A733" i="27" s="1"/>
  <c r="A734" i="28"/>
  <c r="A735" i="28"/>
  <c r="A735" i="27" s="1"/>
  <c r="A736" i="28"/>
  <c r="A736" i="27" s="1"/>
  <c r="A737" i="28"/>
  <c r="A738" i="28"/>
  <c r="A739" i="28"/>
  <c r="A739" i="27" s="1"/>
  <c r="A740" i="28"/>
  <c r="A740" i="27" s="1"/>
  <c r="A741" i="28"/>
  <c r="A741" i="27" s="1"/>
  <c r="A742" i="28"/>
  <c r="A743" i="28"/>
  <c r="A743" i="27" s="1"/>
  <c r="A744" i="28"/>
  <c r="A745" i="28"/>
  <c r="A745" i="27" s="1"/>
  <c r="A746" i="28"/>
  <c r="A746" i="27" s="1"/>
  <c r="A747" i="28"/>
  <c r="A747" i="27" s="1"/>
  <c r="A748" i="28"/>
  <c r="A748" i="27" s="1"/>
  <c r="A749" i="28"/>
  <c r="A749" i="27" s="1"/>
  <c r="A750" i="28"/>
  <c r="A750" i="27" s="1"/>
  <c r="A751" i="28"/>
  <c r="A751" i="27" s="1"/>
  <c r="A752" i="28"/>
  <c r="A753" i="28"/>
  <c r="A753" i="27" s="1"/>
  <c r="A754" i="28"/>
  <c r="A754" i="27" s="1"/>
  <c r="A755" i="28"/>
  <c r="A755" i="27" s="1"/>
  <c r="A756" i="28"/>
  <c r="A756" i="27" s="1"/>
  <c r="A757" i="28"/>
  <c r="A757" i="27" s="1"/>
  <c r="A758" i="28"/>
  <c r="A758" i="27" s="1"/>
  <c r="A759" i="28"/>
  <c r="A759" i="27" s="1"/>
  <c r="A760" i="28"/>
  <c r="A760" i="27" s="1"/>
  <c r="A761" i="28"/>
  <c r="A761" i="27" s="1"/>
  <c r="A764" i="27"/>
  <c r="A510" i="28"/>
  <c r="B261" i="28"/>
  <c r="C261" i="28"/>
  <c r="D261" i="28"/>
  <c r="E261" i="28"/>
  <c r="F261" i="28"/>
  <c r="B262" i="28"/>
  <c r="C262" i="28"/>
  <c r="D262" i="28"/>
  <c r="D262" i="27" s="1"/>
  <c r="E262" i="28"/>
  <c r="E262" i="27" s="1"/>
  <c r="F262" i="28"/>
  <c r="B263" i="28"/>
  <c r="C263" i="28"/>
  <c r="D263" i="28"/>
  <c r="E263" i="28"/>
  <c r="F263" i="28"/>
  <c r="B264" i="28"/>
  <c r="C264" i="28"/>
  <c r="C264" i="27" s="1"/>
  <c r="D264" i="28"/>
  <c r="E264" i="28"/>
  <c r="E264" i="27" s="1"/>
  <c r="F264" i="28"/>
  <c r="F264" i="27" s="1"/>
  <c r="B265" i="28"/>
  <c r="C265" i="28"/>
  <c r="C265" i="27" s="1"/>
  <c r="D265" i="28"/>
  <c r="E265" i="28"/>
  <c r="F265" i="28"/>
  <c r="B266" i="28"/>
  <c r="C266" i="28"/>
  <c r="D266" i="28"/>
  <c r="E266" i="28"/>
  <c r="E266" i="27" s="1"/>
  <c r="F266" i="28"/>
  <c r="F266" i="27" s="1"/>
  <c r="B267" i="28"/>
  <c r="B267" i="27" s="1"/>
  <c r="C267" i="28"/>
  <c r="D267" i="28"/>
  <c r="E267" i="28"/>
  <c r="E267" i="27" s="1"/>
  <c r="F267" i="28"/>
  <c r="B268" i="28"/>
  <c r="C268" i="28"/>
  <c r="D268" i="28"/>
  <c r="E268" i="28"/>
  <c r="E268" i="27" s="1"/>
  <c r="F268" i="28"/>
  <c r="B269" i="28"/>
  <c r="C269" i="28"/>
  <c r="D269" i="28"/>
  <c r="E269" i="28"/>
  <c r="F269" i="28"/>
  <c r="B270" i="28"/>
  <c r="C270" i="28"/>
  <c r="D270" i="28"/>
  <c r="E270" i="28"/>
  <c r="E270" i="27" s="1"/>
  <c r="F270" i="28"/>
  <c r="B271" i="28"/>
  <c r="B271" i="27" s="1"/>
  <c r="C271" i="28"/>
  <c r="D271" i="28"/>
  <c r="E271" i="28"/>
  <c r="F271" i="28"/>
  <c r="B272" i="28"/>
  <c r="C272" i="28"/>
  <c r="D272" i="28"/>
  <c r="D272" i="27" s="1"/>
  <c r="E272" i="28"/>
  <c r="F272" i="28"/>
  <c r="B273" i="28"/>
  <c r="C273" i="28"/>
  <c r="D273" i="28"/>
  <c r="E273" i="28"/>
  <c r="E273" i="27" s="1"/>
  <c r="F273" i="28"/>
  <c r="B274" i="28"/>
  <c r="C274" i="28"/>
  <c r="C274" i="27" s="1"/>
  <c r="D274" i="28"/>
  <c r="E274" i="28"/>
  <c r="E274" i="27" s="1"/>
  <c r="F274" i="28"/>
  <c r="B275" i="28"/>
  <c r="C275" i="28"/>
  <c r="C275" i="27" s="1"/>
  <c r="D275" i="28"/>
  <c r="E275" i="28"/>
  <c r="E275" i="27" s="1"/>
  <c r="F275" i="28"/>
  <c r="B276" i="28"/>
  <c r="C276" i="28"/>
  <c r="D276" i="28"/>
  <c r="E276" i="28"/>
  <c r="E276" i="27" s="1"/>
  <c r="F276" i="28"/>
  <c r="F276" i="27" s="1"/>
  <c r="B277" i="28"/>
  <c r="B277" i="27" s="1"/>
  <c r="C277" i="28"/>
  <c r="D277" i="28"/>
  <c r="E277" i="28"/>
  <c r="E277" i="27" s="1"/>
  <c r="F277" i="28"/>
  <c r="B278" i="28"/>
  <c r="C278" i="28"/>
  <c r="D278" i="28"/>
  <c r="E278" i="28"/>
  <c r="E278" i="27" s="1"/>
  <c r="F278" i="28"/>
  <c r="B279" i="28"/>
  <c r="C279" i="28"/>
  <c r="D279" i="28"/>
  <c r="E279" i="28"/>
  <c r="E279" i="27" s="1"/>
  <c r="F279" i="28"/>
  <c r="B280" i="28"/>
  <c r="C280" i="28"/>
  <c r="D280" i="28"/>
  <c r="E280" i="28"/>
  <c r="E280" i="27" s="1"/>
  <c r="F280" i="28"/>
  <c r="B281" i="28"/>
  <c r="B281" i="27" s="1"/>
  <c r="C281" i="28"/>
  <c r="D281" i="28"/>
  <c r="E281" i="28"/>
  <c r="E281" i="27" s="1"/>
  <c r="F281" i="28"/>
  <c r="B282" i="28"/>
  <c r="C282" i="28"/>
  <c r="D282" i="28"/>
  <c r="D282" i="27" s="1"/>
  <c r="E282" i="28"/>
  <c r="E282" i="27" s="1"/>
  <c r="F282" i="28"/>
  <c r="B283" i="28"/>
  <c r="C283" i="28"/>
  <c r="D283" i="28"/>
  <c r="E283" i="28"/>
  <c r="F283" i="28"/>
  <c r="B284" i="28"/>
  <c r="C284" i="28"/>
  <c r="C284" i="27" s="1"/>
  <c r="D284" i="28"/>
  <c r="E284" i="28"/>
  <c r="E284" i="27" s="1"/>
  <c r="F284" i="28"/>
  <c r="B285" i="28"/>
  <c r="C285" i="28"/>
  <c r="C285" i="27" s="1"/>
  <c r="D285" i="28"/>
  <c r="E285" i="28"/>
  <c r="F285" i="28"/>
  <c r="B286" i="28"/>
  <c r="C286" i="28"/>
  <c r="D286" i="28"/>
  <c r="E286" i="28"/>
  <c r="E286" i="27" s="1"/>
  <c r="F286" i="28"/>
  <c r="F286" i="27" s="1"/>
  <c r="B287" i="28"/>
  <c r="B287" i="27" s="1"/>
  <c r="C287" i="28"/>
  <c r="D287" i="28"/>
  <c r="E287" i="28"/>
  <c r="E287" i="27" s="1"/>
  <c r="F287" i="28"/>
  <c r="B288" i="28"/>
  <c r="C288" i="28"/>
  <c r="D288" i="28"/>
  <c r="E288" i="28"/>
  <c r="E288" i="27" s="1"/>
  <c r="F288" i="28"/>
  <c r="B289" i="28"/>
  <c r="C289" i="28"/>
  <c r="D289" i="28"/>
  <c r="E289" i="28"/>
  <c r="F289" i="28"/>
  <c r="B290" i="28"/>
  <c r="C290" i="28"/>
  <c r="C290" i="27" s="1"/>
  <c r="D290" i="28"/>
  <c r="E290" i="28"/>
  <c r="E290" i="27" s="1"/>
  <c r="F290" i="28"/>
  <c r="B291" i="28"/>
  <c r="B291" i="27" s="1"/>
  <c r="C291" i="28"/>
  <c r="D291" i="28"/>
  <c r="E291" i="28"/>
  <c r="F291" i="28"/>
  <c r="B292" i="28"/>
  <c r="C292" i="28"/>
  <c r="D292" i="28"/>
  <c r="D292" i="27" s="1"/>
  <c r="E292" i="28"/>
  <c r="E292" i="27" s="1"/>
  <c r="F292" i="28"/>
  <c r="B293" i="28"/>
  <c r="C293" i="28"/>
  <c r="D293" i="28"/>
  <c r="E293" i="28"/>
  <c r="E293" i="27" s="1"/>
  <c r="F293" i="28"/>
  <c r="B294" i="28"/>
  <c r="C294" i="28"/>
  <c r="C294" i="27" s="1"/>
  <c r="D294" i="28"/>
  <c r="D294" i="27" s="1"/>
  <c r="E294" i="28"/>
  <c r="E294" i="27" s="1"/>
  <c r="F294" i="28"/>
  <c r="F294" i="27" s="1"/>
  <c r="B295" i="28"/>
  <c r="C295" i="28"/>
  <c r="C295" i="27" s="1"/>
  <c r="D295" i="28"/>
  <c r="E295" i="28"/>
  <c r="E295" i="27" s="1"/>
  <c r="F295" i="28"/>
  <c r="B296" i="28"/>
  <c r="C296" i="28"/>
  <c r="D296" i="28"/>
  <c r="D296" i="27" s="1"/>
  <c r="E296" i="28"/>
  <c r="F296" i="28"/>
  <c r="B297" i="28"/>
  <c r="B297" i="27" s="1"/>
  <c r="C297" i="28"/>
  <c r="D297" i="28"/>
  <c r="E297" i="28"/>
  <c r="E297" i="27" s="1"/>
  <c r="F297" i="28"/>
  <c r="B298" i="28"/>
  <c r="C298" i="28"/>
  <c r="D298" i="28"/>
  <c r="D298" i="27" s="1"/>
  <c r="E298" i="28"/>
  <c r="E298" i="27" s="1"/>
  <c r="F298" i="28"/>
  <c r="B299" i="28"/>
  <c r="C299" i="28"/>
  <c r="D299" i="28"/>
  <c r="E299" i="28"/>
  <c r="E299" i="27" s="1"/>
  <c r="F299" i="28"/>
  <c r="B300" i="28"/>
  <c r="C300" i="28"/>
  <c r="D300" i="28"/>
  <c r="D300" i="27" s="1"/>
  <c r="E300" i="28"/>
  <c r="E300" i="27" s="1"/>
  <c r="F300" i="28"/>
  <c r="B301" i="28"/>
  <c r="C301" i="28"/>
  <c r="D301" i="28"/>
  <c r="E301" i="28"/>
  <c r="E301" i="27" s="1"/>
  <c r="F301" i="28"/>
  <c r="B302" i="28"/>
  <c r="C302" i="28"/>
  <c r="D302" i="28"/>
  <c r="D302" i="27" s="1"/>
  <c r="E302" i="28"/>
  <c r="E302" i="27" s="1"/>
  <c r="F302" i="28"/>
  <c r="B303" i="28"/>
  <c r="C303" i="28"/>
  <c r="D303" i="28"/>
  <c r="E303" i="28"/>
  <c r="F303" i="28"/>
  <c r="B304" i="28"/>
  <c r="C304" i="28"/>
  <c r="C304" i="27" s="1"/>
  <c r="D304" i="28"/>
  <c r="E304" i="28"/>
  <c r="E304" i="27" s="1"/>
  <c r="F304" i="28"/>
  <c r="B305" i="28"/>
  <c r="B305" i="27" s="1"/>
  <c r="C305" i="28"/>
  <c r="C305" i="27" s="1"/>
  <c r="D305" i="28"/>
  <c r="E305" i="28"/>
  <c r="E305" i="27" s="1"/>
  <c r="F305" i="28"/>
  <c r="B306" i="28"/>
  <c r="C306" i="28"/>
  <c r="D306" i="28"/>
  <c r="D306" i="27" s="1"/>
  <c r="E306" i="28"/>
  <c r="E306" i="27" s="1"/>
  <c r="F306" i="28"/>
  <c r="B307" i="28"/>
  <c r="B307" i="27" s="1"/>
  <c r="C307" i="28"/>
  <c r="D307" i="28"/>
  <c r="E307" i="28"/>
  <c r="E307" i="27" s="1"/>
  <c r="F307" i="28"/>
  <c r="B308" i="28"/>
  <c r="C308" i="28"/>
  <c r="D308" i="28"/>
  <c r="E308" i="28"/>
  <c r="E308" i="27" s="1"/>
  <c r="F308" i="28"/>
  <c r="F308" i="27" s="1"/>
  <c r="B309" i="28"/>
  <c r="C309" i="28"/>
  <c r="D309" i="28"/>
  <c r="E309" i="28"/>
  <c r="E309" i="27" s="1"/>
  <c r="F309" i="28"/>
  <c r="B310" i="28"/>
  <c r="C310" i="28"/>
  <c r="C310" i="27" s="1"/>
  <c r="D310" i="28"/>
  <c r="E310" i="28"/>
  <c r="E310" i="27" s="1"/>
  <c r="F310" i="28"/>
  <c r="B311" i="28"/>
  <c r="B311" i="27" s="1"/>
  <c r="C311" i="28"/>
  <c r="D311" i="28"/>
  <c r="E311" i="28"/>
  <c r="E311" i="27" s="1"/>
  <c r="F311" i="28"/>
  <c r="B312" i="28"/>
  <c r="C312" i="28"/>
  <c r="C312" i="27" s="1"/>
  <c r="D312" i="28"/>
  <c r="D312" i="27" s="1"/>
  <c r="E312" i="28"/>
  <c r="E312" i="27" s="1"/>
  <c r="F312" i="28"/>
  <c r="B313" i="28"/>
  <c r="C313" i="28"/>
  <c r="D313" i="28"/>
  <c r="E313" i="28"/>
  <c r="F313" i="28"/>
  <c r="B314" i="28"/>
  <c r="C314" i="28"/>
  <c r="D314" i="28"/>
  <c r="E314" i="28"/>
  <c r="E314" i="27" s="1"/>
  <c r="F314" i="28"/>
  <c r="B315" i="28"/>
  <c r="B315" i="27" s="1"/>
  <c r="C315" i="28"/>
  <c r="C315" i="27" s="1"/>
  <c r="D315" i="28"/>
  <c r="E315" i="28"/>
  <c r="E315" i="27" s="1"/>
  <c r="F315" i="28"/>
  <c r="B316" i="28"/>
  <c r="C316" i="28"/>
  <c r="D316" i="28"/>
  <c r="D316" i="27" s="1"/>
  <c r="E316" i="28"/>
  <c r="E316" i="27" s="1"/>
  <c r="F316" i="28"/>
  <c r="B317" i="28"/>
  <c r="B317" i="27" s="1"/>
  <c r="C317" i="28"/>
  <c r="D317" i="28"/>
  <c r="E317" i="28"/>
  <c r="E317" i="27" s="1"/>
  <c r="F317" i="28"/>
  <c r="B318" i="28"/>
  <c r="C318" i="28"/>
  <c r="C318" i="27" s="1"/>
  <c r="D318" i="28"/>
  <c r="D318" i="27" s="1"/>
  <c r="E318" i="28"/>
  <c r="E318" i="27" s="1"/>
  <c r="F318" i="28"/>
  <c r="F318" i="27" s="1"/>
  <c r="B319" i="28"/>
  <c r="B319" i="27" s="1"/>
  <c r="C319" i="28"/>
  <c r="C319" i="27" s="1"/>
  <c r="D319" i="28"/>
  <c r="E319" i="28"/>
  <c r="E319" i="27" s="1"/>
  <c r="F319" i="28"/>
  <c r="B320" i="28"/>
  <c r="C320" i="28"/>
  <c r="D320" i="28"/>
  <c r="E320" i="28"/>
  <c r="E320" i="27" s="1"/>
  <c r="F320" i="28"/>
  <c r="F320" i="27" s="1"/>
  <c r="B321" i="28"/>
  <c r="C321" i="28"/>
  <c r="C321" i="27" s="1"/>
  <c r="D321" i="28"/>
  <c r="E321" i="28"/>
  <c r="E321" i="27" s="1"/>
  <c r="F321" i="28"/>
  <c r="B322" i="28"/>
  <c r="C322" i="28"/>
  <c r="C322" i="27" s="1"/>
  <c r="D322" i="28"/>
  <c r="D322" i="27" s="1"/>
  <c r="E322" i="28"/>
  <c r="E322" i="27" s="1"/>
  <c r="F322" i="28"/>
  <c r="B323" i="28"/>
  <c r="C323" i="28"/>
  <c r="D323" i="28"/>
  <c r="E323" i="28"/>
  <c r="F323" i="28"/>
  <c r="B324" i="28"/>
  <c r="C324" i="28"/>
  <c r="C324" i="27" s="1"/>
  <c r="D324" i="28"/>
  <c r="D324" i="27" s="1"/>
  <c r="E324" i="28"/>
  <c r="E324" i="27" s="1"/>
  <c r="F324" i="28"/>
  <c r="B325" i="28"/>
  <c r="B325" i="27" s="1"/>
  <c r="C325" i="28"/>
  <c r="D325" i="28"/>
  <c r="E325" i="28"/>
  <c r="E325" i="27" s="1"/>
  <c r="F325" i="28"/>
  <c r="B326" i="28"/>
  <c r="C326" i="28"/>
  <c r="D326" i="28"/>
  <c r="D326" i="27" s="1"/>
  <c r="E326" i="28"/>
  <c r="E326" i="27" s="1"/>
  <c r="F326" i="28"/>
  <c r="B327" i="28"/>
  <c r="C327" i="28"/>
  <c r="D327" i="28"/>
  <c r="E327" i="28"/>
  <c r="E327" i="27" s="1"/>
  <c r="F327" i="28"/>
  <c r="B328" i="28"/>
  <c r="C328" i="28"/>
  <c r="C328" i="27" s="1"/>
  <c r="D328" i="28"/>
  <c r="D328" i="27" s="1"/>
  <c r="E328" i="28"/>
  <c r="E328" i="27" s="1"/>
  <c r="F328" i="28"/>
  <c r="F328" i="27" s="1"/>
  <c r="B329" i="28"/>
  <c r="C329" i="28"/>
  <c r="C329" i="27" s="1"/>
  <c r="D329" i="28"/>
  <c r="E329" i="28"/>
  <c r="E329" i="27" s="1"/>
  <c r="F329" i="28"/>
  <c r="B330" i="28"/>
  <c r="C330" i="28"/>
  <c r="D330" i="28"/>
  <c r="E330" i="28"/>
  <c r="E330" i="27" s="1"/>
  <c r="F330" i="28"/>
  <c r="B331" i="28"/>
  <c r="B331" i="27" s="1"/>
  <c r="C331" i="28"/>
  <c r="D331" i="28"/>
  <c r="E331" i="28"/>
  <c r="E331" i="27" s="1"/>
  <c r="F331" i="28"/>
  <c r="B332" i="28"/>
  <c r="C332" i="28"/>
  <c r="C332" i="27" s="1"/>
  <c r="D332" i="28"/>
  <c r="E332" i="28"/>
  <c r="E332" i="27" s="1"/>
  <c r="F332" i="28"/>
  <c r="F332" i="27" s="1"/>
  <c r="B333" i="28"/>
  <c r="C333" i="28"/>
  <c r="C333" i="27" s="1"/>
  <c r="D333" i="28"/>
  <c r="E333" i="28"/>
  <c r="F333" i="28"/>
  <c r="B334" i="28"/>
  <c r="C334" i="28"/>
  <c r="C334" i="27" s="1"/>
  <c r="D334" i="28"/>
  <c r="D334" i="27" s="1"/>
  <c r="E334" i="28"/>
  <c r="E334" i="27" s="1"/>
  <c r="F334" i="28"/>
  <c r="F334" i="27" s="1"/>
  <c r="B335" i="28"/>
  <c r="C335" i="28"/>
  <c r="D335" i="28"/>
  <c r="E335" i="28"/>
  <c r="E335" i="27" s="1"/>
  <c r="F335" i="28"/>
  <c r="B336" i="28"/>
  <c r="C336" i="28"/>
  <c r="D336" i="28"/>
  <c r="D336" i="27" s="1"/>
  <c r="E336" i="28"/>
  <c r="E336" i="27" s="1"/>
  <c r="F336" i="28"/>
  <c r="B337" i="28"/>
  <c r="B337" i="27" s="1"/>
  <c r="C337" i="28"/>
  <c r="D337" i="28"/>
  <c r="E337" i="28"/>
  <c r="F337" i="28"/>
  <c r="B338" i="28"/>
  <c r="C338" i="28"/>
  <c r="C338" i="27" s="1"/>
  <c r="D338" i="28"/>
  <c r="E338" i="28"/>
  <c r="E338" i="27" s="1"/>
  <c r="F338" i="28"/>
  <c r="B339" i="28"/>
  <c r="B339" i="27" s="1"/>
  <c r="C339" i="28"/>
  <c r="C339" i="27" s="1"/>
  <c r="D339" i="28"/>
  <c r="E339" i="28"/>
  <c r="E339" i="27" s="1"/>
  <c r="F339" i="28"/>
  <c r="B340" i="28"/>
  <c r="C340" i="28"/>
  <c r="C340" i="27" s="1"/>
  <c r="D340" i="28"/>
  <c r="D340" i="27" s="1"/>
  <c r="E340" i="28"/>
  <c r="E340" i="27" s="1"/>
  <c r="F340" i="28"/>
  <c r="F340" i="27" s="1"/>
  <c r="B341" i="28"/>
  <c r="C341" i="28"/>
  <c r="C341" i="27" s="1"/>
  <c r="D341" i="28"/>
  <c r="E341" i="28"/>
  <c r="E341" i="27" s="1"/>
  <c r="F341" i="28"/>
  <c r="B342" i="28"/>
  <c r="C342" i="28"/>
  <c r="C342" i="27" s="1"/>
  <c r="D342" i="28"/>
  <c r="D342" i="27" s="1"/>
  <c r="E342" i="28"/>
  <c r="E342" i="27" s="1"/>
  <c r="F342" i="28"/>
  <c r="F342" i="27" s="1"/>
  <c r="B343" i="28"/>
  <c r="B343" i="27" s="1"/>
  <c r="C343" i="28"/>
  <c r="C343" i="27" s="1"/>
  <c r="D343" i="28"/>
  <c r="E343" i="28"/>
  <c r="E343" i="27" s="1"/>
  <c r="F343" i="28"/>
  <c r="B344" i="28"/>
  <c r="C344" i="28"/>
  <c r="C344" i="27" s="1"/>
  <c r="D344" i="28"/>
  <c r="D344" i="27" s="1"/>
  <c r="E344" i="28"/>
  <c r="E344" i="27" s="1"/>
  <c r="F344" i="28"/>
  <c r="B345" i="28"/>
  <c r="C345" i="28"/>
  <c r="D345" i="28"/>
  <c r="E345" i="28"/>
  <c r="F345" i="28"/>
  <c r="B346" i="28"/>
  <c r="C346" i="28"/>
  <c r="C346" i="27" s="1"/>
  <c r="D346" i="28"/>
  <c r="D346" i="27" s="1"/>
  <c r="E346" i="28"/>
  <c r="E346" i="27" s="1"/>
  <c r="F346" i="28"/>
  <c r="F346" i="27" s="1"/>
  <c r="B347" i="28"/>
  <c r="C347" i="28"/>
  <c r="C347" i="27" s="1"/>
  <c r="D347" i="28"/>
  <c r="E347" i="28"/>
  <c r="E347" i="27" s="1"/>
  <c r="F347" i="28"/>
  <c r="B348" i="28"/>
  <c r="C348" i="28"/>
  <c r="D348" i="28"/>
  <c r="D348" i="27" s="1"/>
  <c r="E348" i="28"/>
  <c r="E348" i="27" s="1"/>
  <c r="F348" i="28"/>
  <c r="F348" i="27" s="1"/>
  <c r="B349" i="28"/>
  <c r="C349" i="28"/>
  <c r="C349" i="27" s="1"/>
  <c r="D349" i="28"/>
  <c r="E349" i="28"/>
  <c r="E349" i="27" s="1"/>
  <c r="F349" i="28"/>
  <c r="B350" i="28"/>
  <c r="C350" i="28"/>
  <c r="C350" i="27" s="1"/>
  <c r="D350" i="28"/>
  <c r="D350" i="27" s="1"/>
  <c r="E350" i="28"/>
  <c r="E350" i="27" s="1"/>
  <c r="F350" i="28"/>
  <c r="B351" i="28"/>
  <c r="B351" i="27" s="1"/>
  <c r="C351" i="28"/>
  <c r="C351" i="27" s="1"/>
  <c r="D351" i="28"/>
  <c r="E351" i="28"/>
  <c r="E351" i="27" s="1"/>
  <c r="F351" i="28"/>
  <c r="B352" i="28"/>
  <c r="C352" i="28"/>
  <c r="C352" i="27" s="1"/>
  <c r="D352" i="28"/>
  <c r="D352" i="27" s="1"/>
  <c r="E352" i="28"/>
  <c r="E352" i="27" s="1"/>
  <c r="F352" i="28"/>
  <c r="B353" i="28"/>
  <c r="B353" i="27" s="1"/>
  <c r="C353" i="28"/>
  <c r="D353" i="28"/>
  <c r="E353" i="28"/>
  <c r="E353" i="27" s="1"/>
  <c r="F353" i="28"/>
  <c r="B354" i="28"/>
  <c r="C354" i="28"/>
  <c r="D354" i="28"/>
  <c r="D354" i="27" s="1"/>
  <c r="E354" i="28"/>
  <c r="E354" i="27" s="1"/>
  <c r="F354" i="28"/>
  <c r="F354" i="27" s="1"/>
  <c r="B355" i="28"/>
  <c r="C355" i="28"/>
  <c r="D355" i="28"/>
  <c r="E355" i="28"/>
  <c r="E355" i="27" s="1"/>
  <c r="F355" i="28"/>
  <c r="B356" i="28"/>
  <c r="C356" i="28"/>
  <c r="C356" i="27" s="1"/>
  <c r="D356" i="28"/>
  <c r="D356" i="27" s="1"/>
  <c r="E356" i="28"/>
  <c r="E356" i="27" s="1"/>
  <c r="F356" i="28"/>
  <c r="B357" i="28"/>
  <c r="C357" i="28"/>
  <c r="C357" i="27" s="1"/>
  <c r="D357" i="28"/>
  <c r="E357" i="28"/>
  <c r="F357" i="28"/>
  <c r="B358" i="28"/>
  <c r="C358" i="28"/>
  <c r="D358" i="28"/>
  <c r="D358" i="27" s="1"/>
  <c r="E358" i="28"/>
  <c r="E358" i="27" s="1"/>
  <c r="F358" i="28"/>
  <c r="B359" i="28"/>
  <c r="B359" i="27" s="1"/>
  <c r="C359" i="28"/>
  <c r="C359" i="27" s="1"/>
  <c r="D359" i="28"/>
  <c r="E359" i="28"/>
  <c r="E359" i="27" s="1"/>
  <c r="F359" i="28"/>
  <c r="B360" i="28"/>
  <c r="C360" i="28"/>
  <c r="D360" i="28"/>
  <c r="E360" i="28"/>
  <c r="E360" i="27" s="1"/>
  <c r="F360" i="28"/>
  <c r="B361" i="28"/>
  <c r="C361" i="28"/>
  <c r="D361" i="28"/>
  <c r="E361" i="28"/>
  <c r="E361" i="27" s="1"/>
  <c r="F361" i="28"/>
  <c r="B362" i="28"/>
  <c r="C362" i="28"/>
  <c r="C362" i="27" s="1"/>
  <c r="D362" i="28"/>
  <c r="D362" i="27" s="1"/>
  <c r="E362" i="28"/>
  <c r="E362" i="27" s="1"/>
  <c r="F362" i="28"/>
  <c r="B363" i="28"/>
  <c r="B363" i="27" s="1"/>
  <c r="C363" i="28"/>
  <c r="C363" i="27" s="1"/>
  <c r="D363" i="28"/>
  <c r="E363" i="28"/>
  <c r="E363" i="27" s="1"/>
  <c r="F363" i="28"/>
  <c r="B364" i="28"/>
  <c r="C364" i="28"/>
  <c r="D364" i="28"/>
  <c r="E364" i="28"/>
  <c r="E364" i="27" s="1"/>
  <c r="F364" i="28"/>
  <c r="F364" i="27" s="1"/>
  <c r="B365" i="28"/>
  <c r="B365" i="27" s="1"/>
  <c r="C365" i="28"/>
  <c r="C365" i="27" s="1"/>
  <c r="D365" i="28"/>
  <c r="E365" i="28"/>
  <c r="E365" i="27" s="1"/>
  <c r="F365" i="28"/>
  <c r="B366" i="28"/>
  <c r="C366" i="28"/>
  <c r="C366" i="27" s="1"/>
  <c r="D366" i="28"/>
  <c r="D366" i="27" s="1"/>
  <c r="E366" i="28"/>
  <c r="E366" i="27" s="1"/>
  <c r="F366" i="28"/>
  <c r="F366" i="27" s="1"/>
  <c r="B367" i="28"/>
  <c r="B367" i="27" s="1"/>
  <c r="C367" i="28"/>
  <c r="C367" i="27" s="1"/>
  <c r="D367" i="28"/>
  <c r="E367" i="28"/>
  <c r="E367" i="27" s="1"/>
  <c r="F367" i="28"/>
  <c r="B368" i="28"/>
  <c r="C368" i="28"/>
  <c r="D368" i="28"/>
  <c r="D368" i="27" s="1"/>
  <c r="E368" i="28"/>
  <c r="E368" i="27" s="1"/>
  <c r="F368" i="28"/>
  <c r="B369" i="28"/>
  <c r="B369" i="27" s="1"/>
  <c r="C369" i="28"/>
  <c r="C369" i="27" s="1"/>
  <c r="D369" i="28"/>
  <c r="E369" i="28"/>
  <c r="E369" i="27" s="1"/>
  <c r="F369" i="28"/>
  <c r="B370" i="28"/>
  <c r="C370" i="28"/>
  <c r="D370" i="28"/>
  <c r="D370" i="27" s="1"/>
  <c r="E370" i="28"/>
  <c r="E370" i="27" s="1"/>
  <c r="F370" i="28"/>
  <c r="F370" i="27" s="1"/>
  <c r="B371" i="28"/>
  <c r="B371" i="27" s="1"/>
  <c r="C371" i="28"/>
  <c r="D371" i="28"/>
  <c r="E371" i="28"/>
  <c r="E371" i="27" s="1"/>
  <c r="F371" i="28"/>
  <c r="B372" i="28"/>
  <c r="C372" i="28"/>
  <c r="C372" i="27" s="1"/>
  <c r="D372" i="28"/>
  <c r="D372" i="27" s="1"/>
  <c r="E372" i="28"/>
  <c r="E372" i="27" s="1"/>
  <c r="F372" i="28"/>
  <c r="F372" i="27" s="1"/>
  <c r="B373" i="28"/>
  <c r="B373" i="27" s="1"/>
  <c r="C373" i="28"/>
  <c r="C373" i="27" s="1"/>
  <c r="D373" i="28"/>
  <c r="E373" i="28"/>
  <c r="E373" i="27" s="1"/>
  <c r="F373" i="28"/>
  <c r="B374" i="28"/>
  <c r="C374" i="28"/>
  <c r="D374" i="28"/>
  <c r="D374" i="27" s="1"/>
  <c r="E374" i="28"/>
  <c r="E374" i="27" s="1"/>
  <c r="F374" i="28"/>
  <c r="F374" i="27" s="1"/>
  <c r="B375" i="28"/>
  <c r="C375" i="28"/>
  <c r="D375" i="28"/>
  <c r="E375" i="28"/>
  <c r="F375" i="28"/>
  <c r="B376" i="28"/>
  <c r="C376" i="28"/>
  <c r="D376" i="28"/>
  <c r="D376" i="27" s="1"/>
  <c r="E376" i="28"/>
  <c r="E376" i="27" s="1"/>
  <c r="F376" i="28"/>
  <c r="F376" i="27" s="1"/>
  <c r="B377" i="28"/>
  <c r="C377" i="28"/>
  <c r="C377" i="27" s="1"/>
  <c r="D377" i="28"/>
  <c r="E377" i="28"/>
  <c r="F377" i="28"/>
  <c r="B378" i="28"/>
  <c r="C378" i="28"/>
  <c r="C378" i="27" s="1"/>
  <c r="D378" i="28"/>
  <c r="D378" i="27" s="1"/>
  <c r="E378" i="28"/>
  <c r="F378" i="28"/>
  <c r="F378" i="27" s="1"/>
  <c r="B379" i="28"/>
  <c r="B379" i="27" s="1"/>
  <c r="C379" i="28"/>
  <c r="C379" i="27" s="1"/>
  <c r="D379" i="28"/>
  <c r="E379" i="28"/>
  <c r="E379" i="27" s="1"/>
  <c r="F379" i="28"/>
  <c r="B380" i="28"/>
  <c r="C380" i="28"/>
  <c r="C380" i="27" s="1"/>
  <c r="D380" i="28"/>
  <c r="D380" i="27" s="1"/>
  <c r="E380" i="28"/>
  <c r="E380" i="27" s="1"/>
  <c r="F380" i="28"/>
  <c r="F380" i="27" s="1"/>
  <c r="B381" i="28"/>
  <c r="B381" i="27" s="1"/>
  <c r="C381" i="28"/>
  <c r="D381" i="28"/>
  <c r="E381" i="28"/>
  <c r="E381" i="27" s="1"/>
  <c r="F381" i="28"/>
  <c r="B382" i="28"/>
  <c r="C382" i="28"/>
  <c r="D382" i="28"/>
  <c r="D382" i="27" s="1"/>
  <c r="E382" i="28"/>
  <c r="E382" i="27" s="1"/>
  <c r="F382" i="28"/>
  <c r="F382" i="27" s="1"/>
  <c r="B383" i="28"/>
  <c r="B383" i="27" s="1"/>
  <c r="C383" i="28"/>
  <c r="C383" i="27" s="1"/>
  <c r="D383" i="28"/>
  <c r="E383" i="28"/>
  <c r="E383" i="27" s="1"/>
  <c r="F383" i="28"/>
  <c r="B384" i="28"/>
  <c r="C384" i="28"/>
  <c r="C384" i="27" s="1"/>
  <c r="D384" i="28"/>
  <c r="D384" i="27" s="1"/>
  <c r="E384" i="28"/>
  <c r="E384" i="27" s="1"/>
  <c r="F384" i="28"/>
  <c r="F384" i="27" s="1"/>
  <c r="B385" i="28"/>
  <c r="B385" i="27" s="1"/>
  <c r="C385" i="28"/>
  <c r="D385" i="28"/>
  <c r="E385" i="28"/>
  <c r="E385" i="27" s="1"/>
  <c r="F385" i="28"/>
  <c r="B386" i="28"/>
  <c r="C386" i="28"/>
  <c r="C386" i="27" s="1"/>
  <c r="D386" i="28"/>
  <c r="D386" i="27" s="1"/>
  <c r="E386" i="28"/>
  <c r="E386" i="27" s="1"/>
  <c r="F386" i="28"/>
  <c r="B387" i="28"/>
  <c r="B387" i="27" s="1"/>
  <c r="C387" i="28"/>
  <c r="C387" i="27" s="1"/>
  <c r="D387" i="28"/>
  <c r="E387" i="28"/>
  <c r="E387" i="27" s="1"/>
  <c r="F387" i="28"/>
  <c r="B388" i="28"/>
  <c r="C388" i="28"/>
  <c r="D388" i="28"/>
  <c r="D388" i="27" s="1"/>
  <c r="E388" i="28"/>
  <c r="E388" i="27" s="1"/>
  <c r="F388" i="28"/>
  <c r="F388" i="27" s="1"/>
  <c r="B389" i="28"/>
  <c r="B389" i="27" s="1"/>
  <c r="C389" i="28"/>
  <c r="C389" i="27" s="1"/>
  <c r="D389" i="28"/>
  <c r="E389" i="28"/>
  <c r="E389" i="27" s="1"/>
  <c r="F389" i="28"/>
  <c r="B390" i="28"/>
  <c r="C390" i="28"/>
  <c r="C390" i="27" s="1"/>
  <c r="D390" i="28"/>
  <c r="D390" i="27" s="1"/>
  <c r="E390" i="28"/>
  <c r="E390" i="27" s="1"/>
  <c r="F390" i="28"/>
  <c r="B391" i="28"/>
  <c r="B391" i="27" s="1"/>
  <c r="C391" i="28"/>
  <c r="D391" i="28"/>
  <c r="E391" i="28"/>
  <c r="E391" i="27" s="1"/>
  <c r="F391" i="28"/>
  <c r="B392" i="28"/>
  <c r="C392" i="28"/>
  <c r="C392" i="27" s="1"/>
  <c r="D392" i="28"/>
  <c r="D392" i="27" s="1"/>
  <c r="E392" i="28"/>
  <c r="E392" i="27" s="1"/>
  <c r="F392" i="28"/>
  <c r="F392" i="27" s="1"/>
  <c r="B393" i="28"/>
  <c r="B393" i="27" s="1"/>
  <c r="C393" i="28"/>
  <c r="C393" i="27" s="1"/>
  <c r="D393" i="28"/>
  <c r="E393" i="28"/>
  <c r="E393" i="27" s="1"/>
  <c r="F393" i="28"/>
  <c r="B394" i="28"/>
  <c r="C394" i="28"/>
  <c r="D394" i="28"/>
  <c r="D394" i="27" s="1"/>
  <c r="E394" i="28"/>
  <c r="E394" i="27" s="1"/>
  <c r="F394" i="28"/>
  <c r="F394" i="27" s="1"/>
  <c r="B395" i="28"/>
  <c r="C395" i="28"/>
  <c r="C395" i="27" s="1"/>
  <c r="D395" i="28"/>
  <c r="E395" i="28"/>
  <c r="F395" i="28"/>
  <c r="B396" i="28"/>
  <c r="C396" i="28"/>
  <c r="C396" i="27" s="1"/>
  <c r="D396" i="28"/>
  <c r="D396" i="27" s="1"/>
  <c r="E396" i="28"/>
  <c r="E396" i="27" s="1"/>
  <c r="F396" i="28"/>
  <c r="F396" i="27" s="1"/>
  <c r="B397" i="28"/>
  <c r="C397" i="28"/>
  <c r="C397" i="27" s="1"/>
  <c r="D397" i="28"/>
  <c r="E397" i="28"/>
  <c r="E397" i="27" s="1"/>
  <c r="F397" i="28"/>
  <c r="B398" i="28"/>
  <c r="C398" i="28"/>
  <c r="D398" i="28"/>
  <c r="D398" i="27" s="1"/>
  <c r="E398" i="28"/>
  <c r="E398" i="27" s="1"/>
  <c r="F398" i="28"/>
  <c r="F398" i="27" s="1"/>
  <c r="B399" i="28"/>
  <c r="B399" i="27" s="1"/>
  <c r="C399" i="28"/>
  <c r="C399" i="27" s="1"/>
  <c r="D399" i="28"/>
  <c r="E399" i="28"/>
  <c r="E399" i="27" s="1"/>
  <c r="F399" i="28"/>
  <c r="B400" i="28"/>
  <c r="C400" i="28"/>
  <c r="C400" i="27" s="1"/>
  <c r="D400" i="28"/>
  <c r="D400" i="27" s="1"/>
  <c r="E400" i="28"/>
  <c r="E400" i="27" s="1"/>
  <c r="F400" i="28"/>
  <c r="F400" i="27" s="1"/>
  <c r="B401" i="28"/>
  <c r="B401" i="27" s="1"/>
  <c r="C401" i="28"/>
  <c r="C401" i="27" s="1"/>
  <c r="D401" i="28"/>
  <c r="E401" i="28"/>
  <c r="E401" i="27" s="1"/>
  <c r="F401" i="28"/>
  <c r="B402" i="28"/>
  <c r="C402" i="28"/>
  <c r="C402" i="27" s="1"/>
  <c r="D402" i="28"/>
  <c r="D402" i="27" s="1"/>
  <c r="E402" i="28"/>
  <c r="E402" i="27" s="1"/>
  <c r="F402" i="28"/>
  <c r="B403" i="28"/>
  <c r="B403" i="27" s="1"/>
  <c r="C403" i="28"/>
  <c r="D403" i="28"/>
  <c r="E403" i="28"/>
  <c r="E403" i="27" s="1"/>
  <c r="F403" i="28"/>
  <c r="B404" i="28"/>
  <c r="C404" i="28"/>
  <c r="D404" i="28"/>
  <c r="D404" i="27" s="1"/>
  <c r="E404" i="28"/>
  <c r="E404" i="27" s="1"/>
  <c r="F404" i="28"/>
  <c r="F404" i="27" s="1"/>
  <c r="B405" i="28"/>
  <c r="B405" i="27" s="1"/>
  <c r="C405" i="28"/>
  <c r="C405" i="27" s="1"/>
  <c r="D405" i="28"/>
  <c r="E405" i="28"/>
  <c r="E405" i="27" s="1"/>
  <c r="F405" i="28"/>
  <c r="B406" i="28"/>
  <c r="C406" i="28"/>
  <c r="C406" i="27" s="1"/>
  <c r="D406" i="28"/>
  <c r="D406" i="27" s="1"/>
  <c r="E406" i="28"/>
  <c r="E406" i="27" s="1"/>
  <c r="F406" i="28"/>
  <c r="F406" i="27" s="1"/>
  <c r="B407" i="28"/>
  <c r="B407" i="27" s="1"/>
  <c r="C407" i="28"/>
  <c r="C407" i="27" s="1"/>
  <c r="D407" i="28"/>
  <c r="E407" i="28"/>
  <c r="E407" i="27" s="1"/>
  <c r="F407" i="28"/>
  <c r="B408" i="28"/>
  <c r="C408" i="28"/>
  <c r="C408" i="27" s="1"/>
  <c r="D408" i="28"/>
  <c r="D408" i="27" s="1"/>
  <c r="E408" i="28"/>
  <c r="E408" i="27" s="1"/>
  <c r="F408" i="28"/>
  <c r="F408" i="27" s="1"/>
  <c r="B409" i="28"/>
  <c r="C409" i="28"/>
  <c r="C409" i="27" s="1"/>
  <c r="D409" i="28"/>
  <c r="E409" i="28"/>
  <c r="F409" i="28"/>
  <c r="B410" i="28"/>
  <c r="C410" i="28"/>
  <c r="C410" i="27" s="1"/>
  <c r="D410" i="28"/>
  <c r="D410" i="27" s="1"/>
  <c r="E410" i="28"/>
  <c r="E410" i="27" s="1"/>
  <c r="F410" i="28"/>
  <c r="F410" i="27" s="1"/>
  <c r="B411" i="28"/>
  <c r="B411" i="27" s="1"/>
  <c r="C411" i="28"/>
  <c r="C411" i="27" s="1"/>
  <c r="D411" i="28"/>
  <c r="E411" i="28"/>
  <c r="E411" i="27" s="1"/>
  <c r="F411" i="28"/>
  <c r="B412" i="28"/>
  <c r="C412" i="28"/>
  <c r="C412" i="27" s="1"/>
  <c r="D412" i="28"/>
  <c r="D412" i="27" s="1"/>
  <c r="E412" i="28"/>
  <c r="E412" i="27" s="1"/>
  <c r="F412" i="28"/>
  <c r="B413" i="28"/>
  <c r="B413" i="27" s="1"/>
  <c r="C413" i="28"/>
  <c r="C413" i="27" s="1"/>
  <c r="D413" i="28"/>
  <c r="E413" i="28"/>
  <c r="E413" i="27" s="1"/>
  <c r="F413" i="28"/>
  <c r="B414" i="28"/>
  <c r="C414" i="28"/>
  <c r="D414" i="28"/>
  <c r="D414" i="27" s="1"/>
  <c r="E414" i="28"/>
  <c r="E414" i="27" s="1"/>
  <c r="F414" i="28"/>
  <c r="F414" i="27" s="1"/>
  <c r="B415" i="28"/>
  <c r="B415" i="27" s="1"/>
  <c r="C415" i="28"/>
  <c r="C415" i="27" s="1"/>
  <c r="D415" i="28"/>
  <c r="E415" i="28"/>
  <c r="E415" i="27" s="1"/>
  <c r="F415" i="28"/>
  <c r="B416" i="28"/>
  <c r="C416" i="28"/>
  <c r="C416" i="27" s="1"/>
  <c r="D416" i="28"/>
  <c r="D416" i="27" s="1"/>
  <c r="E416" i="28"/>
  <c r="E416" i="27" s="1"/>
  <c r="F416" i="28"/>
  <c r="F416" i="27" s="1"/>
  <c r="B417" i="28"/>
  <c r="B417" i="27" s="1"/>
  <c r="C417" i="28"/>
  <c r="C417" i="27" s="1"/>
  <c r="D417" i="28"/>
  <c r="E417" i="28"/>
  <c r="E417" i="27" s="1"/>
  <c r="F417" i="28"/>
  <c r="B418" i="28"/>
  <c r="C418" i="28"/>
  <c r="D418" i="28"/>
  <c r="D418" i="27" s="1"/>
  <c r="E418" i="28"/>
  <c r="E418" i="27" s="1"/>
  <c r="F418" i="28"/>
  <c r="F418" i="27" s="1"/>
  <c r="B419" i="28"/>
  <c r="B419" i="27" s="1"/>
  <c r="C419" i="28"/>
  <c r="C419" i="27" s="1"/>
  <c r="D419" i="28"/>
  <c r="E419" i="28"/>
  <c r="E419" i="27" s="1"/>
  <c r="F419" i="28"/>
  <c r="B420" i="28"/>
  <c r="C420" i="28"/>
  <c r="D420" i="28"/>
  <c r="D420" i="27" s="1"/>
  <c r="E420" i="28"/>
  <c r="E420" i="27" s="1"/>
  <c r="F420" i="28"/>
  <c r="F420" i="27" s="1"/>
  <c r="B421" i="28"/>
  <c r="B421" i="27" s="1"/>
  <c r="C421" i="28"/>
  <c r="C421" i="27" s="1"/>
  <c r="D421" i="28"/>
  <c r="E421" i="28"/>
  <c r="E421" i="27" s="1"/>
  <c r="F421" i="28"/>
  <c r="B422" i="28"/>
  <c r="C422" i="28"/>
  <c r="D422" i="28"/>
  <c r="D422" i="27" s="1"/>
  <c r="E422" i="28"/>
  <c r="E422" i="27" s="1"/>
  <c r="F422" i="28"/>
  <c r="B423" i="28"/>
  <c r="B423" i="27" s="1"/>
  <c r="C423" i="28"/>
  <c r="C423" i="27" s="1"/>
  <c r="D423" i="28"/>
  <c r="E423" i="28"/>
  <c r="E423" i="27" s="1"/>
  <c r="F423" i="28"/>
  <c r="B424" i="28"/>
  <c r="C424" i="28"/>
  <c r="D424" i="28"/>
  <c r="D424" i="27" s="1"/>
  <c r="E424" i="28"/>
  <c r="E424" i="27" s="1"/>
  <c r="F424" i="28"/>
  <c r="F424" i="27" s="1"/>
  <c r="B425" i="28"/>
  <c r="B425" i="27" s="1"/>
  <c r="C425" i="28"/>
  <c r="C425" i="27" s="1"/>
  <c r="D425" i="28"/>
  <c r="E425" i="28"/>
  <c r="E425" i="27" s="1"/>
  <c r="F425" i="28"/>
  <c r="B426" i="28"/>
  <c r="C426" i="28"/>
  <c r="C426" i="27" s="1"/>
  <c r="D426" i="28"/>
  <c r="D426" i="27" s="1"/>
  <c r="E426" i="28"/>
  <c r="E426" i="27" s="1"/>
  <c r="F426" i="28"/>
  <c r="F426" i="27" s="1"/>
  <c r="B427" i="28"/>
  <c r="B427" i="27" s="1"/>
  <c r="C427" i="28"/>
  <c r="C427" i="27" s="1"/>
  <c r="D427" i="28"/>
  <c r="E427" i="28"/>
  <c r="E427" i="27" s="1"/>
  <c r="F427" i="28"/>
  <c r="B428" i="28"/>
  <c r="C428" i="28"/>
  <c r="D428" i="28"/>
  <c r="D428" i="27" s="1"/>
  <c r="E428" i="28"/>
  <c r="E428" i="27" s="1"/>
  <c r="F428" i="28"/>
  <c r="B429" i="28"/>
  <c r="B429" i="27" s="1"/>
  <c r="C429" i="28"/>
  <c r="C429" i="27" s="1"/>
  <c r="D429" i="28"/>
  <c r="E429" i="28"/>
  <c r="F429" i="28"/>
  <c r="B430" i="28"/>
  <c r="C430" i="28"/>
  <c r="C430" i="27" s="1"/>
  <c r="D430" i="28"/>
  <c r="D430" i="27" s="1"/>
  <c r="E430" i="28"/>
  <c r="E430" i="27" s="1"/>
  <c r="F430" i="28"/>
  <c r="F430" i="27" s="1"/>
  <c r="B431" i="28"/>
  <c r="B431" i="27" s="1"/>
  <c r="C431" i="28"/>
  <c r="C431" i="27" s="1"/>
  <c r="D431" i="28"/>
  <c r="E431" i="28"/>
  <c r="E431" i="27" s="1"/>
  <c r="F431" i="28"/>
  <c r="B432" i="28"/>
  <c r="C432" i="28"/>
  <c r="D432" i="28"/>
  <c r="E432" i="28"/>
  <c r="E432" i="27" s="1"/>
  <c r="F432" i="28"/>
  <c r="F432" i="27" s="1"/>
  <c r="B433" i="28"/>
  <c r="B433" i="27" s="1"/>
  <c r="C433" i="28"/>
  <c r="C433" i="27" s="1"/>
  <c r="D433" i="28"/>
  <c r="E433" i="28"/>
  <c r="E433" i="27" s="1"/>
  <c r="F433" i="28"/>
  <c r="B434" i="28"/>
  <c r="C434" i="28"/>
  <c r="C434" i="27" s="1"/>
  <c r="D434" i="28"/>
  <c r="D434" i="27" s="1"/>
  <c r="E434" i="28"/>
  <c r="E434" i="27" s="1"/>
  <c r="F434" i="28"/>
  <c r="F434" i="27" s="1"/>
  <c r="B435" i="28"/>
  <c r="B435" i="27" s="1"/>
  <c r="C435" i="28"/>
  <c r="C435" i="27" s="1"/>
  <c r="D435" i="28"/>
  <c r="E435" i="28"/>
  <c r="E435" i="27" s="1"/>
  <c r="F435" i="28"/>
  <c r="B436" i="28"/>
  <c r="C436" i="28"/>
  <c r="C436" i="27" s="1"/>
  <c r="D436" i="28"/>
  <c r="D436" i="27" s="1"/>
  <c r="E436" i="28"/>
  <c r="E436" i="27" s="1"/>
  <c r="F436" i="28"/>
  <c r="F436" i="27" s="1"/>
  <c r="B437" i="28"/>
  <c r="B437" i="27" s="1"/>
  <c r="C437" i="28"/>
  <c r="C437" i="27" s="1"/>
  <c r="D437" i="28"/>
  <c r="E437" i="28"/>
  <c r="E437" i="27" s="1"/>
  <c r="F437" i="28"/>
  <c r="B438" i="28"/>
  <c r="C438" i="28"/>
  <c r="D438" i="28"/>
  <c r="D438" i="27" s="1"/>
  <c r="E438" i="28"/>
  <c r="E438" i="27" s="1"/>
  <c r="F438" i="28"/>
  <c r="F438" i="27" s="1"/>
  <c r="B439" i="28"/>
  <c r="B439" i="27" s="1"/>
  <c r="C439" i="28"/>
  <c r="C439" i="27" s="1"/>
  <c r="D439" i="28"/>
  <c r="E439" i="28"/>
  <c r="E439" i="27" s="1"/>
  <c r="F439" i="28"/>
  <c r="B440" i="28"/>
  <c r="C440" i="28"/>
  <c r="C440" i="27" s="1"/>
  <c r="D440" i="28"/>
  <c r="D440" i="27" s="1"/>
  <c r="E440" i="28"/>
  <c r="E440" i="27" s="1"/>
  <c r="F440" i="28"/>
  <c r="F440" i="27" s="1"/>
  <c r="B441" i="28"/>
  <c r="B441" i="27" s="1"/>
  <c r="C441" i="28"/>
  <c r="C441" i="27" s="1"/>
  <c r="D441" i="28"/>
  <c r="E441" i="28"/>
  <c r="E441" i="27" s="1"/>
  <c r="F441" i="28"/>
  <c r="B442" i="28"/>
  <c r="C442" i="28"/>
  <c r="D442" i="28"/>
  <c r="E442" i="28"/>
  <c r="E442" i="27" s="1"/>
  <c r="F442" i="28"/>
  <c r="F442" i="27" s="1"/>
  <c r="B443" i="28"/>
  <c r="B443" i="27" s="1"/>
  <c r="C443" i="28"/>
  <c r="C443" i="27" s="1"/>
  <c r="D443" i="28"/>
  <c r="E443" i="28"/>
  <c r="E443" i="27" s="1"/>
  <c r="F443" i="28"/>
  <c r="B444" i="28"/>
  <c r="C444" i="28"/>
  <c r="C444" i="27" s="1"/>
  <c r="D444" i="28"/>
  <c r="D444" i="27" s="1"/>
  <c r="E444" i="28"/>
  <c r="E444" i="27" s="1"/>
  <c r="F444" i="28"/>
  <c r="F444" i="27" s="1"/>
  <c r="B445" i="28"/>
  <c r="B445" i="27" s="1"/>
  <c r="C445" i="28"/>
  <c r="C445" i="27" s="1"/>
  <c r="D445" i="28"/>
  <c r="E445" i="28"/>
  <c r="E445" i="27" s="1"/>
  <c r="F445" i="28"/>
  <c r="B446" i="28"/>
  <c r="C446" i="28"/>
  <c r="C446" i="27" s="1"/>
  <c r="D446" i="28"/>
  <c r="D446" i="27" s="1"/>
  <c r="E446" i="28"/>
  <c r="E446" i="27" s="1"/>
  <c r="F446" i="28"/>
  <c r="F446" i="27" s="1"/>
  <c r="B447" i="28"/>
  <c r="B447" i="27" s="1"/>
  <c r="C447" i="28"/>
  <c r="C447" i="27" s="1"/>
  <c r="D447" i="28"/>
  <c r="E447" i="28"/>
  <c r="E447" i="27" s="1"/>
  <c r="F447" i="28"/>
  <c r="B448" i="28"/>
  <c r="C448" i="28"/>
  <c r="C448" i="27" s="1"/>
  <c r="D448" i="28"/>
  <c r="D448" i="27" s="1"/>
  <c r="E448" i="28"/>
  <c r="E448" i="27" s="1"/>
  <c r="F448" i="28"/>
  <c r="F448" i="27" s="1"/>
  <c r="B449" i="28"/>
  <c r="B449" i="27" s="1"/>
  <c r="C449" i="28"/>
  <c r="C449" i="27" s="1"/>
  <c r="D449" i="28"/>
  <c r="E449" i="28"/>
  <c r="F449" i="28"/>
  <c r="B450" i="28"/>
  <c r="C450" i="28"/>
  <c r="C450" i="27" s="1"/>
  <c r="D450" i="28"/>
  <c r="D450" i="27" s="1"/>
  <c r="E450" i="28"/>
  <c r="E450" i="27" s="1"/>
  <c r="F450" i="28"/>
  <c r="F450" i="27" s="1"/>
  <c r="B451" i="28"/>
  <c r="B451" i="27" s="1"/>
  <c r="C451" i="28"/>
  <c r="C451" i="27" s="1"/>
  <c r="D451" i="28"/>
  <c r="E451" i="28"/>
  <c r="E451" i="27" s="1"/>
  <c r="F451" i="28"/>
  <c r="B452" i="28"/>
  <c r="C452" i="28"/>
  <c r="C452" i="27" s="1"/>
  <c r="D452" i="28"/>
  <c r="D452" i="27" s="1"/>
  <c r="E452" i="28"/>
  <c r="E452" i="27" s="1"/>
  <c r="F452" i="28"/>
  <c r="B453" i="28"/>
  <c r="B453" i="27" s="1"/>
  <c r="C453" i="28"/>
  <c r="C453" i="27" s="1"/>
  <c r="D453" i="28"/>
  <c r="E453" i="28"/>
  <c r="E453" i="27" s="1"/>
  <c r="F453" i="28"/>
  <c r="B454" i="28"/>
  <c r="C454" i="28"/>
  <c r="D454" i="28"/>
  <c r="D454" i="27" s="1"/>
  <c r="E454" i="28"/>
  <c r="E454" i="27" s="1"/>
  <c r="F454" i="28"/>
  <c r="F454" i="27" s="1"/>
  <c r="B455" i="28"/>
  <c r="C455" i="28"/>
  <c r="C455" i="27" s="1"/>
  <c r="D455" i="28"/>
  <c r="E455" i="28"/>
  <c r="E455" i="27" s="1"/>
  <c r="F455" i="28"/>
  <c r="B456" i="28"/>
  <c r="C456" i="28"/>
  <c r="C456" i="27" s="1"/>
  <c r="D456" i="28"/>
  <c r="D456" i="27" s="1"/>
  <c r="E456" i="28"/>
  <c r="E456" i="27" s="1"/>
  <c r="F456" i="28"/>
  <c r="F456" i="27" s="1"/>
  <c r="B457" i="28"/>
  <c r="B457" i="27" s="1"/>
  <c r="C457" i="28"/>
  <c r="C457" i="27" s="1"/>
  <c r="D457" i="28"/>
  <c r="E457" i="28"/>
  <c r="E457" i="27" s="1"/>
  <c r="F457" i="28"/>
  <c r="B458" i="28"/>
  <c r="C458" i="28"/>
  <c r="D458" i="28"/>
  <c r="D458" i="27" s="1"/>
  <c r="E458" i="28"/>
  <c r="E458" i="27" s="1"/>
  <c r="F458" i="28"/>
  <c r="F458" i="27" s="1"/>
  <c r="B459" i="28"/>
  <c r="B459" i="27" s="1"/>
  <c r="C459" i="28"/>
  <c r="C459" i="27" s="1"/>
  <c r="D459" i="28"/>
  <c r="E459" i="28"/>
  <c r="E459" i="27" s="1"/>
  <c r="F459" i="28"/>
  <c r="B460" i="28"/>
  <c r="C460" i="28"/>
  <c r="D460" i="28"/>
  <c r="D460" i="27" s="1"/>
  <c r="E460" i="28"/>
  <c r="E460" i="27" s="1"/>
  <c r="F460" i="28"/>
  <c r="F460" i="27" s="1"/>
  <c r="B461" i="28"/>
  <c r="B461" i="27" s="1"/>
  <c r="C461" i="28"/>
  <c r="C461" i="27" s="1"/>
  <c r="D461" i="28"/>
  <c r="E461" i="28"/>
  <c r="E461" i="27" s="1"/>
  <c r="F461" i="28"/>
  <c r="B462" i="28"/>
  <c r="C462" i="28"/>
  <c r="D462" i="28"/>
  <c r="D462" i="27" s="1"/>
  <c r="E462" i="28"/>
  <c r="E462" i="27" s="1"/>
  <c r="F462" i="28"/>
  <c r="F462" i="27" s="1"/>
  <c r="B463" i="28"/>
  <c r="B463" i="27" s="1"/>
  <c r="C463" i="28"/>
  <c r="C463" i="27" s="1"/>
  <c r="D463" i="28"/>
  <c r="E463" i="28"/>
  <c r="E463" i="27" s="1"/>
  <c r="F463" i="28"/>
  <c r="B464" i="28"/>
  <c r="C464" i="28"/>
  <c r="C464" i="27" s="1"/>
  <c r="D464" i="28"/>
  <c r="D464" i="27" s="1"/>
  <c r="E464" i="28"/>
  <c r="E464" i="27" s="1"/>
  <c r="F464" i="28"/>
  <c r="B465" i="28"/>
  <c r="B465" i="27" s="1"/>
  <c r="C465" i="28"/>
  <c r="C465" i="27" s="1"/>
  <c r="D465" i="28"/>
  <c r="E465" i="28"/>
  <c r="E465" i="27" s="1"/>
  <c r="F465" i="28"/>
  <c r="B466" i="28"/>
  <c r="C466" i="28"/>
  <c r="C466" i="27" s="1"/>
  <c r="D466" i="28"/>
  <c r="D466" i="27" s="1"/>
  <c r="E466" i="28"/>
  <c r="E466" i="27" s="1"/>
  <c r="F466" i="28"/>
  <c r="F466" i="27" s="1"/>
  <c r="B467" i="28"/>
  <c r="B467" i="27" s="1"/>
  <c r="C467" i="28"/>
  <c r="C467" i="27" s="1"/>
  <c r="D467" i="28"/>
  <c r="E467" i="28"/>
  <c r="E467" i="27" s="1"/>
  <c r="F467" i="28"/>
  <c r="B468" i="28"/>
  <c r="C468" i="28"/>
  <c r="C468" i="27" s="1"/>
  <c r="D468" i="28"/>
  <c r="E468" i="28"/>
  <c r="E468" i="27" s="1"/>
  <c r="F468" i="28"/>
  <c r="F468" i="27" s="1"/>
  <c r="B469" i="28"/>
  <c r="B469" i="27" s="1"/>
  <c r="C469" i="28"/>
  <c r="C469" i="27" s="1"/>
  <c r="D469" i="28"/>
  <c r="E469" i="28"/>
  <c r="E469" i="27" s="1"/>
  <c r="F469" i="28"/>
  <c r="B470" i="28"/>
  <c r="C470" i="28"/>
  <c r="C470" i="27" s="1"/>
  <c r="D470" i="28"/>
  <c r="D470" i="27" s="1"/>
  <c r="E470" i="28"/>
  <c r="E470" i="27" s="1"/>
  <c r="F470" i="28"/>
  <c r="F470" i="27" s="1"/>
  <c r="B471" i="28"/>
  <c r="B471" i="27" s="1"/>
  <c r="C471" i="28"/>
  <c r="C471" i="27" s="1"/>
  <c r="D471" i="28"/>
  <c r="E471" i="28"/>
  <c r="E471" i="27" s="1"/>
  <c r="F471" i="28"/>
  <c r="B472" i="28"/>
  <c r="C472" i="28"/>
  <c r="D472" i="28"/>
  <c r="D472" i="27" s="1"/>
  <c r="E472" i="28"/>
  <c r="E472" i="27" s="1"/>
  <c r="F472" i="28"/>
  <c r="F472" i="27" s="1"/>
  <c r="B473" i="28"/>
  <c r="B473" i="27" s="1"/>
  <c r="C473" i="28"/>
  <c r="C473" i="27" s="1"/>
  <c r="D473" i="28"/>
  <c r="E473" i="28"/>
  <c r="E473" i="27" s="1"/>
  <c r="F473" i="28"/>
  <c r="B474" i="28"/>
  <c r="C474" i="28"/>
  <c r="C474" i="27" s="1"/>
  <c r="D474" i="28"/>
  <c r="D474" i="27" s="1"/>
  <c r="E474" i="28"/>
  <c r="E474" i="27" s="1"/>
  <c r="F474" i="28"/>
  <c r="F474" i="27" s="1"/>
  <c r="B475" i="28"/>
  <c r="B475" i="27" s="1"/>
  <c r="C475" i="28"/>
  <c r="C475" i="27" s="1"/>
  <c r="D475" i="28"/>
  <c r="E475" i="28"/>
  <c r="E475" i="27" s="1"/>
  <c r="F475" i="28"/>
  <c r="B476" i="28"/>
  <c r="C476" i="28"/>
  <c r="C476" i="27" s="1"/>
  <c r="D476" i="28"/>
  <c r="D476" i="27" s="1"/>
  <c r="E476" i="28"/>
  <c r="E476" i="27" s="1"/>
  <c r="F476" i="28"/>
  <c r="F476" i="27" s="1"/>
  <c r="B477" i="28"/>
  <c r="B477" i="27" s="1"/>
  <c r="C477" i="28"/>
  <c r="C477" i="27" s="1"/>
  <c r="D477" i="28"/>
  <c r="E477" i="28"/>
  <c r="E477" i="27" s="1"/>
  <c r="F477" i="28"/>
  <c r="B478" i="28"/>
  <c r="C478" i="28"/>
  <c r="D478" i="28"/>
  <c r="D478" i="27" s="1"/>
  <c r="E478" i="28"/>
  <c r="E478" i="27" s="1"/>
  <c r="F478" i="28"/>
  <c r="F478" i="27" s="1"/>
  <c r="B479" i="28"/>
  <c r="B479" i="27" s="1"/>
  <c r="C479" i="28"/>
  <c r="C479" i="27" s="1"/>
  <c r="D479" i="28"/>
  <c r="E479" i="28"/>
  <c r="E479" i="27" s="1"/>
  <c r="F479" i="28"/>
  <c r="B480" i="28"/>
  <c r="C480" i="28"/>
  <c r="C480" i="27" s="1"/>
  <c r="D480" i="28"/>
  <c r="D480" i="27" s="1"/>
  <c r="E480" i="28"/>
  <c r="E480" i="27" s="1"/>
  <c r="F480" i="28"/>
  <c r="F480" i="27" s="1"/>
  <c r="B481" i="28"/>
  <c r="B481" i="27" s="1"/>
  <c r="C481" i="28"/>
  <c r="C481" i="27" s="1"/>
  <c r="D481" i="28"/>
  <c r="E481" i="28"/>
  <c r="E481" i="27" s="1"/>
  <c r="F481" i="28"/>
  <c r="B482" i="28"/>
  <c r="C482" i="28"/>
  <c r="D482" i="28"/>
  <c r="D482" i="27" s="1"/>
  <c r="E482" i="28"/>
  <c r="E482" i="27" s="1"/>
  <c r="F482" i="28"/>
  <c r="F482" i="27" s="1"/>
  <c r="B483" i="28"/>
  <c r="B483" i="27" s="1"/>
  <c r="C483" i="28"/>
  <c r="C483" i="27" s="1"/>
  <c r="D483" i="28"/>
  <c r="E483" i="28"/>
  <c r="E483" i="27" s="1"/>
  <c r="F483" i="28"/>
  <c r="B484" i="28"/>
  <c r="C484" i="28"/>
  <c r="C484" i="27" s="1"/>
  <c r="D484" i="28"/>
  <c r="D484" i="27" s="1"/>
  <c r="E484" i="28"/>
  <c r="E484" i="27" s="1"/>
  <c r="F484" i="28"/>
  <c r="F484" i="27" s="1"/>
  <c r="B485" i="28"/>
  <c r="B485" i="27" s="1"/>
  <c r="C485" i="28"/>
  <c r="C485" i="27" s="1"/>
  <c r="D485" i="28"/>
  <c r="E485" i="28"/>
  <c r="E485" i="27" s="1"/>
  <c r="F485" i="28"/>
  <c r="B486" i="28"/>
  <c r="C486" i="28"/>
  <c r="C486" i="27" s="1"/>
  <c r="D486" i="28"/>
  <c r="D486" i="27" s="1"/>
  <c r="E486" i="28"/>
  <c r="E486" i="27" s="1"/>
  <c r="F486" i="28"/>
  <c r="F486" i="27" s="1"/>
  <c r="B487" i="28"/>
  <c r="B487" i="27" s="1"/>
  <c r="C487" i="28"/>
  <c r="C487" i="27" s="1"/>
  <c r="D487" i="28"/>
  <c r="E487" i="28"/>
  <c r="E487" i="27" s="1"/>
  <c r="F487" i="28"/>
  <c r="B488" i="28"/>
  <c r="C488" i="28"/>
  <c r="D488" i="28"/>
  <c r="D488" i="27" s="1"/>
  <c r="E488" i="28"/>
  <c r="E488" i="27" s="1"/>
  <c r="F488" i="28"/>
  <c r="F488" i="27" s="1"/>
  <c r="B489" i="28"/>
  <c r="B489" i="27" s="1"/>
  <c r="C489" i="28"/>
  <c r="C489" i="27" s="1"/>
  <c r="D489" i="28"/>
  <c r="E489" i="28"/>
  <c r="E489" i="27" s="1"/>
  <c r="F489" i="28"/>
  <c r="B490" i="28"/>
  <c r="C490" i="28"/>
  <c r="C490" i="27" s="1"/>
  <c r="D490" i="28"/>
  <c r="D490" i="27" s="1"/>
  <c r="E490" i="28"/>
  <c r="E490" i="27" s="1"/>
  <c r="F490" i="28"/>
  <c r="F490" i="27" s="1"/>
  <c r="B491" i="28"/>
  <c r="B491" i="27" s="1"/>
  <c r="C491" i="28"/>
  <c r="C491" i="27" s="1"/>
  <c r="D491" i="28"/>
  <c r="E491" i="28"/>
  <c r="E491" i="27" s="1"/>
  <c r="F491" i="28"/>
  <c r="B492" i="28"/>
  <c r="C492" i="28"/>
  <c r="C492" i="27" s="1"/>
  <c r="D492" i="28"/>
  <c r="D492" i="27" s="1"/>
  <c r="E492" i="28"/>
  <c r="E492" i="27" s="1"/>
  <c r="F492" i="28"/>
  <c r="F492" i="27" s="1"/>
  <c r="B493" i="28"/>
  <c r="B493" i="27" s="1"/>
  <c r="C493" i="28"/>
  <c r="C493" i="27" s="1"/>
  <c r="D493" i="28"/>
  <c r="E493" i="28"/>
  <c r="E493" i="27" s="1"/>
  <c r="F493" i="28"/>
  <c r="B494" i="28"/>
  <c r="C494" i="28"/>
  <c r="D494" i="28"/>
  <c r="E494" i="28"/>
  <c r="E494" i="27" s="1"/>
  <c r="F494" i="28"/>
  <c r="F494" i="27" s="1"/>
  <c r="B495" i="28"/>
  <c r="B495" i="27" s="1"/>
  <c r="C495" i="28"/>
  <c r="C495" i="27" s="1"/>
  <c r="D495" i="28"/>
  <c r="E495" i="28"/>
  <c r="E495" i="27" s="1"/>
  <c r="F495" i="28"/>
  <c r="B496" i="28"/>
  <c r="C496" i="28"/>
  <c r="C496" i="27" s="1"/>
  <c r="D496" i="28"/>
  <c r="D496" i="27" s="1"/>
  <c r="E496" i="28"/>
  <c r="E496" i="27" s="1"/>
  <c r="F496" i="28"/>
  <c r="F496" i="27" s="1"/>
  <c r="B497" i="28"/>
  <c r="B497" i="27" s="1"/>
  <c r="C497" i="28"/>
  <c r="C497" i="27" s="1"/>
  <c r="D497" i="28"/>
  <c r="E497" i="28"/>
  <c r="E497" i="27" s="1"/>
  <c r="F497" i="28"/>
  <c r="B498" i="28"/>
  <c r="C498" i="28"/>
  <c r="D498" i="28"/>
  <c r="D498" i="27" s="1"/>
  <c r="E498" i="28"/>
  <c r="E498" i="27" s="1"/>
  <c r="F498" i="28"/>
  <c r="F498" i="27" s="1"/>
  <c r="B499" i="28"/>
  <c r="B499" i="27" s="1"/>
  <c r="C499" i="28"/>
  <c r="C499" i="27" s="1"/>
  <c r="D499" i="28"/>
  <c r="E499" i="28"/>
  <c r="E499" i="27" s="1"/>
  <c r="F499" i="28"/>
  <c r="B500" i="28"/>
  <c r="C500" i="28"/>
  <c r="C500" i="27" s="1"/>
  <c r="D500" i="28"/>
  <c r="D500" i="27" s="1"/>
  <c r="E500" i="28"/>
  <c r="E500" i="27" s="1"/>
  <c r="F500" i="28"/>
  <c r="F500" i="27" s="1"/>
  <c r="B501" i="28"/>
  <c r="B501" i="27" s="1"/>
  <c r="C501" i="28"/>
  <c r="C501" i="27" s="1"/>
  <c r="D501" i="28"/>
  <c r="E501" i="28"/>
  <c r="E501" i="27" s="1"/>
  <c r="F501" i="28"/>
  <c r="B502" i="28"/>
  <c r="C502" i="28"/>
  <c r="C502" i="27" s="1"/>
  <c r="D502" i="28"/>
  <c r="D502" i="27" s="1"/>
  <c r="E502" i="28"/>
  <c r="E502" i="27" s="1"/>
  <c r="F502" i="28"/>
  <c r="F502" i="27" s="1"/>
  <c r="B503" i="28"/>
  <c r="B503" i="27" s="1"/>
  <c r="C503" i="28"/>
  <c r="C503" i="27" s="1"/>
  <c r="D503" i="28"/>
  <c r="E503" i="28"/>
  <c r="E503" i="27" s="1"/>
  <c r="F503" i="28"/>
  <c r="B504" i="28"/>
  <c r="C504" i="28"/>
  <c r="C504" i="27" s="1"/>
  <c r="D504" i="28"/>
  <c r="D504" i="27" s="1"/>
  <c r="E504" i="28"/>
  <c r="E504" i="27" s="1"/>
  <c r="F504" i="28"/>
  <c r="F504" i="27" s="1"/>
  <c r="B505" i="28"/>
  <c r="B505" i="27" s="1"/>
  <c r="C505" i="28"/>
  <c r="C505" i="27" s="1"/>
  <c r="D505" i="28"/>
  <c r="E505" i="28"/>
  <c r="E505" i="27" s="1"/>
  <c r="F505" i="28"/>
  <c r="B506" i="28"/>
  <c r="C506" i="28"/>
  <c r="C506" i="27" s="1"/>
  <c r="D506" i="28"/>
  <c r="D506" i="27" s="1"/>
  <c r="E506" i="28"/>
  <c r="E506" i="27" s="1"/>
  <c r="F506" i="28"/>
  <c r="F506" i="27" s="1"/>
  <c r="B507" i="28"/>
  <c r="B507" i="27" s="1"/>
  <c r="C507" i="28"/>
  <c r="C507" i="27" s="1"/>
  <c r="D507" i="28"/>
  <c r="E507" i="28"/>
  <c r="E507" i="27" s="1"/>
  <c r="F507" i="28"/>
  <c r="B508" i="28"/>
  <c r="C508" i="28"/>
  <c r="C508" i="27" s="1"/>
  <c r="D508" i="28"/>
  <c r="D508" i="27" s="1"/>
  <c r="E508" i="28"/>
  <c r="E508" i="27" s="1"/>
  <c r="F508" i="28"/>
  <c r="F508" i="27" s="1"/>
  <c r="B509" i="28"/>
  <c r="B509" i="27" s="1"/>
  <c r="C509" i="28"/>
  <c r="C509" i="27" s="1"/>
  <c r="D509" i="28"/>
  <c r="E509" i="28"/>
  <c r="E509" i="27" s="1"/>
  <c r="F509" i="28"/>
  <c r="E512" i="27"/>
  <c r="E514" i="27"/>
  <c r="E516" i="27"/>
  <c r="E518" i="27"/>
  <c r="E520" i="27"/>
  <c r="E522" i="27"/>
  <c r="E524" i="27"/>
  <c r="E526" i="27"/>
  <c r="E528" i="27"/>
  <c r="E530" i="27"/>
  <c r="E532" i="27"/>
  <c r="E534" i="27"/>
  <c r="E536" i="27"/>
  <c r="E538" i="27"/>
  <c r="E540" i="27"/>
  <c r="E542" i="27"/>
  <c r="E544" i="27"/>
  <c r="E546" i="27"/>
  <c r="E548" i="27"/>
  <c r="E550" i="27"/>
  <c r="E552" i="27"/>
  <c r="E554" i="27"/>
  <c r="E556" i="27"/>
  <c r="C558" i="27"/>
  <c r="E558" i="27"/>
  <c r="E560" i="27"/>
  <c r="E562" i="27"/>
  <c r="E564" i="27"/>
  <c r="E566" i="27"/>
  <c r="E568" i="27"/>
  <c r="C570" i="27"/>
  <c r="E570" i="27"/>
  <c r="E572" i="27"/>
  <c r="E574" i="27"/>
  <c r="E576" i="27"/>
  <c r="E578" i="27"/>
  <c r="E580" i="27"/>
  <c r="E582" i="27"/>
  <c r="E584" i="27"/>
  <c r="E586" i="27"/>
  <c r="E588" i="27"/>
  <c r="E594" i="27"/>
  <c r="E596" i="27"/>
  <c r="E598" i="27"/>
  <c r="E604" i="27"/>
  <c r="E606" i="27"/>
  <c r="E608" i="27"/>
  <c r="E610" i="27"/>
  <c r="E612" i="27"/>
  <c r="E614" i="27"/>
  <c r="E616" i="27"/>
  <c r="E618" i="27"/>
  <c r="E620" i="27"/>
  <c r="E622" i="27"/>
  <c r="E624" i="27"/>
  <c r="E626" i="27"/>
  <c r="E628" i="27"/>
  <c r="E630" i="27"/>
  <c r="E636" i="27"/>
  <c r="E638" i="27"/>
  <c r="E640" i="27"/>
  <c r="C644" i="27"/>
  <c r="E646" i="27"/>
  <c r="E648" i="27"/>
  <c r="E650" i="27"/>
  <c r="E652" i="27"/>
  <c r="E654" i="27"/>
  <c r="E656" i="27"/>
  <c r="E658" i="27"/>
  <c r="E660" i="27"/>
  <c r="E662" i="27"/>
  <c r="E664" i="27"/>
  <c r="E666" i="27"/>
  <c r="E670" i="27"/>
  <c r="E672" i="27"/>
  <c r="E674" i="27"/>
  <c r="E678" i="27"/>
  <c r="E680" i="27"/>
  <c r="E682" i="27"/>
  <c r="E684" i="27"/>
  <c r="E686" i="27"/>
  <c r="E690" i="27"/>
  <c r="E692" i="27"/>
  <c r="E696" i="27"/>
  <c r="C700" i="27"/>
  <c r="E700" i="27"/>
  <c r="E702" i="27"/>
  <c r="E706" i="27"/>
  <c r="E710" i="27"/>
  <c r="E712" i="27"/>
  <c r="E714" i="27"/>
  <c r="E718" i="27"/>
  <c r="E724" i="27"/>
  <c r="E726" i="27"/>
  <c r="E730" i="27"/>
  <c r="E732" i="27"/>
  <c r="E734" i="27"/>
  <c r="E736" i="27"/>
  <c r="E738" i="27"/>
  <c r="E744" i="27"/>
  <c r="E748" i="27"/>
  <c r="E752" i="27"/>
  <c r="E756" i="27"/>
  <c r="E758" i="27"/>
  <c r="C762" i="27"/>
  <c r="C260" i="28"/>
  <c r="C260" i="27" s="1"/>
  <c r="D260" i="28"/>
  <c r="E260" i="28"/>
  <c r="F260" i="28"/>
  <c r="F260" i="27" s="1"/>
  <c r="B260" i="28"/>
  <c r="A261" i="28"/>
  <c r="A261" i="27" s="1"/>
  <c r="A262" i="28"/>
  <c r="A262" i="27" s="1"/>
  <c r="A263" i="28"/>
  <c r="A263" i="27" s="1"/>
  <c r="A264" i="28"/>
  <c r="A264" i="27" s="1"/>
  <c r="A265" i="28"/>
  <c r="A266" i="28"/>
  <c r="A266" i="27" s="1"/>
  <c r="A267" i="28"/>
  <c r="A268" i="28"/>
  <c r="A269" i="28"/>
  <c r="A269" i="27" s="1"/>
  <c r="A270" i="28"/>
  <c r="A270" i="27" s="1"/>
  <c r="A271" i="28"/>
  <c r="A271" i="27" s="1"/>
  <c r="A272" i="28"/>
  <c r="A272" i="27" s="1"/>
  <c r="A273" i="28"/>
  <c r="A273" i="27" s="1"/>
  <c r="A274" i="28"/>
  <c r="A274" i="27" s="1"/>
  <c r="A275" i="28"/>
  <c r="A276" i="28"/>
  <c r="A276" i="27" s="1"/>
  <c r="A277" i="28"/>
  <c r="A278" i="28"/>
  <c r="A279" i="28"/>
  <c r="A279" i="27" s="1"/>
  <c r="A280" i="28"/>
  <c r="A280" i="27" s="1"/>
  <c r="A281" i="28"/>
  <c r="A281" i="27" s="1"/>
  <c r="A282" i="28"/>
  <c r="A282" i="27" s="1"/>
  <c r="A283" i="28"/>
  <c r="A283" i="27" s="1"/>
  <c r="A284" i="28"/>
  <c r="A284" i="27" s="1"/>
  <c r="A285" i="28"/>
  <c r="A286" i="28"/>
  <c r="A286" i="27" s="1"/>
  <c r="A287" i="28"/>
  <c r="A288" i="28"/>
  <c r="A289" i="28"/>
  <c r="A290" i="28"/>
  <c r="A290" i="27" s="1"/>
  <c r="A291" i="28"/>
  <c r="A291" i="27" s="1"/>
  <c r="A292" i="28"/>
  <c r="A292" i="27" s="1"/>
  <c r="A293" i="28"/>
  <c r="A293" i="27" s="1"/>
  <c r="A294" i="28"/>
  <c r="A294" i="27" s="1"/>
  <c r="A295" i="28"/>
  <c r="A296" i="28"/>
  <c r="A296" i="27" s="1"/>
  <c r="A297" i="28"/>
  <c r="A298" i="28"/>
  <c r="A299" i="28"/>
  <c r="A299" i="27" s="1"/>
  <c r="A300" i="28"/>
  <c r="A300" i="27" s="1"/>
  <c r="A301" i="28"/>
  <c r="A301" i="27" s="1"/>
  <c r="A302" i="28"/>
  <c r="A302" i="27" s="1"/>
  <c r="A303" i="28"/>
  <c r="A303" i="27" s="1"/>
  <c r="A304" i="28"/>
  <c r="A304" i="27" s="1"/>
  <c r="A305" i="28"/>
  <c r="A306" i="28"/>
  <c r="A306" i="27" s="1"/>
  <c r="A307" i="28"/>
  <c r="A308" i="28"/>
  <c r="A309" i="28"/>
  <c r="A309" i="27" s="1"/>
  <c r="A310" i="28"/>
  <c r="A310" i="27" s="1"/>
  <c r="A311" i="28"/>
  <c r="A311" i="27" s="1"/>
  <c r="A312" i="28"/>
  <c r="A312" i="27" s="1"/>
  <c r="A313" i="28"/>
  <c r="A313" i="27" s="1"/>
  <c r="A314" i="28"/>
  <c r="A314" i="27" s="1"/>
  <c r="A315" i="28"/>
  <c r="A316" i="28"/>
  <c r="A316" i="27" s="1"/>
  <c r="A317" i="28"/>
  <c r="A318" i="28"/>
  <c r="A319" i="28"/>
  <c r="A319" i="27" s="1"/>
  <c r="A320" i="28"/>
  <c r="A320" i="27" s="1"/>
  <c r="A321" i="28"/>
  <c r="A321" i="27" s="1"/>
  <c r="A322" i="28"/>
  <c r="A323" i="28"/>
  <c r="A323" i="27" s="1"/>
  <c r="A324" i="28"/>
  <c r="A324" i="27" s="1"/>
  <c r="A325" i="28"/>
  <c r="A326" i="28"/>
  <c r="A326" i="27" s="1"/>
  <c r="A327" i="28"/>
  <c r="A328" i="28"/>
  <c r="A329" i="28"/>
  <c r="A329" i="27" s="1"/>
  <c r="A330" i="28"/>
  <c r="A330" i="27" s="1"/>
  <c r="A331" i="28"/>
  <c r="A331" i="27" s="1"/>
  <c r="A332" i="28"/>
  <c r="A332" i="27" s="1"/>
  <c r="A333" i="28"/>
  <c r="A333" i="27" s="1"/>
  <c r="A334" i="28"/>
  <c r="A334" i="27" s="1"/>
  <c r="A335" i="28"/>
  <c r="A336" i="28"/>
  <c r="A336" i="27" s="1"/>
  <c r="A337" i="28"/>
  <c r="A338" i="28"/>
  <c r="A339" i="28"/>
  <c r="A340" i="28"/>
  <c r="A340" i="27" s="1"/>
  <c r="A341" i="28"/>
  <c r="A341" i="27" s="1"/>
  <c r="A342" i="28"/>
  <c r="A342" i="27" s="1"/>
  <c r="A343" i="28"/>
  <c r="A343" i="27" s="1"/>
  <c r="A344" i="28"/>
  <c r="A344" i="27" s="1"/>
  <c r="A345" i="28"/>
  <c r="A346" i="28"/>
  <c r="A347" i="28"/>
  <c r="A348" i="28"/>
  <c r="A348" i="27" s="1"/>
  <c r="A349" i="28"/>
  <c r="A349" i="27" s="1"/>
  <c r="A350" i="28"/>
  <c r="A350" i="27" s="1"/>
  <c r="A351" i="28"/>
  <c r="A351" i="27" s="1"/>
  <c r="A352" i="28"/>
  <c r="A352" i="27" s="1"/>
  <c r="A353" i="28"/>
  <c r="A353" i="27" s="1"/>
  <c r="A354" i="28"/>
  <c r="A354" i="27" s="1"/>
  <c r="A355" i="28"/>
  <c r="A356" i="28"/>
  <c r="A356" i="27" s="1"/>
  <c r="A357" i="28"/>
  <c r="A358" i="28"/>
  <c r="A359" i="28"/>
  <c r="A360" i="28"/>
  <c r="A361" i="28"/>
  <c r="A361" i="27" s="1"/>
  <c r="A362" i="28"/>
  <c r="A362" i="27" s="1"/>
  <c r="A363" i="28"/>
  <c r="A363" i="27" s="1"/>
  <c r="A364" i="28"/>
  <c r="A364" i="27" s="1"/>
  <c r="A365" i="28"/>
  <c r="A366" i="28"/>
  <c r="A366" i="27" s="1"/>
  <c r="A367" i="28"/>
  <c r="A368" i="28"/>
  <c r="A369" i="28"/>
  <c r="A369" i="27" s="1"/>
  <c r="A370" i="28"/>
  <c r="A370" i="27" s="1"/>
  <c r="A371" i="28"/>
  <c r="A371" i="27" s="1"/>
  <c r="A372" i="28"/>
  <c r="A372" i="27" s="1"/>
  <c r="A373" i="28"/>
  <c r="A373" i="27" s="1"/>
  <c r="A374" i="28"/>
  <c r="A374" i="27" s="1"/>
  <c r="A375" i="28"/>
  <c r="A376" i="28"/>
  <c r="A376" i="27" s="1"/>
  <c r="A377" i="28"/>
  <c r="A378" i="28"/>
  <c r="A379" i="28"/>
  <c r="A379" i="27" s="1"/>
  <c r="A380" i="28"/>
  <c r="A380" i="27" s="1"/>
  <c r="A381" i="28"/>
  <c r="A381" i="27" s="1"/>
  <c r="A382" i="28"/>
  <c r="A382" i="27" s="1"/>
  <c r="A383" i="28"/>
  <c r="A383" i="27" s="1"/>
  <c r="A384" i="28"/>
  <c r="A384" i="27" s="1"/>
  <c r="A385" i="28"/>
  <c r="A386" i="28"/>
  <c r="A386" i="27" s="1"/>
  <c r="A387" i="28"/>
  <c r="A388" i="28"/>
  <c r="A389" i="28"/>
  <c r="A389" i="27" s="1"/>
  <c r="A390" i="28"/>
  <c r="A390" i="27" s="1"/>
  <c r="A391" i="28"/>
  <c r="A391" i="27" s="1"/>
  <c r="A392" i="28"/>
  <c r="A392" i="27" s="1"/>
  <c r="A393" i="28"/>
  <c r="A393" i="27" s="1"/>
  <c r="A394" i="28"/>
  <c r="A394" i="27" s="1"/>
  <c r="A395" i="28"/>
  <c r="A396" i="28"/>
  <c r="A396" i="27" s="1"/>
  <c r="A397" i="28"/>
  <c r="A398" i="28"/>
  <c r="A399" i="28"/>
  <c r="A399" i="27" s="1"/>
  <c r="A400" i="28"/>
  <c r="A400" i="27" s="1"/>
  <c r="A401" i="28"/>
  <c r="A401" i="27" s="1"/>
  <c r="A402" i="28"/>
  <c r="A402" i="27" s="1"/>
  <c r="A403" i="28"/>
  <c r="A403" i="27" s="1"/>
  <c r="A404" i="28"/>
  <c r="A404" i="27" s="1"/>
  <c r="A405" i="28"/>
  <c r="A406" i="28"/>
  <c r="A406" i="27" s="1"/>
  <c r="A407" i="28"/>
  <c r="A408" i="28"/>
  <c r="A409" i="28"/>
  <c r="A409" i="27" s="1"/>
  <c r="A410" i="28"/>
  <c r="A410" i="27" s="1"/>
  <c r="A411" i="28"/>
  <c r="A411" i="27" s="1"/>
  <c r="A412" i="28"/>
  <c r="A412" i="27" s="1"/>
  <c r="A413" i="28"/>
  <c r="A413" i="27" s="1"/>
  <c r="A414" i="28"/>
  <c r="A414" i="27" s="1"/>
  <c r="A415" i="28"/>
  <c r="A416" i="28"/>
  <c r="A416" i="27" s="1"/>
  <c r="A417" i="28"/>
  <c r="A418" i="28"/>
  <c r="A419" i="28"/>
  <c r="A419" i="27" s="1"/>
  <c r="A420" i="28"/>
  <c r="A420" i="27" s="1"/>
  <c r="A421" i="28"/>
  <c r="A421" i="27" s="1"/>
  <c r="A422" i="28"/>
  <c r="A422" i="27" s="1"/>
  <c r="A423" i="28"/>
  <c r="A423" i="27" s="1"/>
  <c r="A424" i="28"/>
  <c r="A424" i="27" s="1"/>
  <c r="A425" i="28"/>
  <c r="A426" i="28"/>
  <c r="A426" i="27" s="1"/>
  <c r="A427" i="28"/>
  <c r="A428" i="28"/>
  <c r="A429" i="28"/>
  <c r="A430" i="28"/>
  <c r="A430" i="27" s="1"/>
  <c r="A431" i="28"/>
  <c r="A431" i="27" s="1"/>
  <c r="A432" i="28"/>
  <c r="A432" i="27" s="1"/>
  <c r="A433" i="28"/>
  <c r="A433" i="27" s="1"/>
  <c r="A434" i="28"/>
  <c r="A434" i="27" s="1"/>
  <c r="A435" i="28"/>
  <c r="A436" i="28"/>
  <c r="A436" i="27" s="1"/>
  <c r="A437" i="28"/>
  <c r="A438" i="28"/>
  <c r="A439" i="28"/>
  <c r="A439" i="27" s="1"/>
  <c r="A440" i="28"/>
  <c r="A440" i="27" s="1"/>
  <c r="A441" i="28"/>
  <c r="A441" i="27" s="1"/>
  <c r="A442" i="28"/>
  <c r="A442" i="27" s="1"/>
  <c r="A443" i="28"/>
  <c r="A443" i="27" s="1"/>
  <c r="A444" i="28"/>
  <c r="A444" i="27" s="1"/>
  <c r="A445" i="28"/>
  <c r="A446" i="28"/>
  <c r="A447" i="28"/>
  <c r="A448" i="28"/>
  <c r="A448" i="27" s="1"/>
  <c r="A449" i="28"/>
  <c r="A449" i="27" s="1"/>
  <c r="A450" i="28"/>
  <c r="A450" i="27" s="1"/>
  <c r="A451" i="28"/>
  <c r="A451" i="27" s="1"/>
  <c r="A452" i="28"/>
  <c r="A452" i="27" s="1"/>
  <c r="A453" i="28"/>
  <c r="A453" i="27" s="1"/>
  <c r="A454" i="28"/>
  <c r="A454" i="27" s="1"/>
  <c r="A455" i="28"/>
  <c r="A456" i="28"/>
  <c r="A456" i="27" s="1"/>
  <c r="A457" i="28"/>
  <c r="A458" i="28"/>
  <c r="A459" i="28"/>
  <c r="A459" i="27" s="1"/>
  <c r="A460" i="28"/>
  <c r="A460" i="27" s="1"/>
  <c r="A461" i="28"/>
  <c r="A461" i="27" s="1"/>
  <c r="A462" i="28"/>
  <c r="A462" i="27" s="1"/>
  <c r="A463" i="28"/>
  <c r="A463" i="27" s="1"/>
  <c r="A464" i="28"/>
  <c r="A464" i="27" s="1"/>
  <c r="A465" i="28"/>
  <c r="A466" i="28"/>
  <c r="A466" i="27" s="1"/>
  <c r="A467" i="28"/>
  <c r="A468" i="28"/>
  <c r="A469" i="28"/>
  <c r="A469" i="27" s="1"/>
  <c r="A470" i="28"/>
  <c r="A470" i="27" s="1"/>
  <c r="A471" i="28"/>
  <c r="A471" i="27" s="1"/>
  <c r="A472" i="28"/>
  <c r="A472" i="27" s="1"/>
  <c r="A473" i="28"/>
  <c r="A473" i="27" s="1"/>
  <c r="A474" i="28"/>
  <c r="A474" i="27" s="1"/>
  <c r="A475" i="28"/>
  <c r="A476" i="28"/>
  <c r="A476" i="27" s="1"/>
  <c r="A477" i="28"/>
  <c r="A478" i="28"/>
  <c r="A479" i="28"/>
  <c r="A479" i="27" s="1"/>
  <c r="A480" i="28"/>
  <c r="A480" i="27" s="1"/>
  <c r="A481" i="28"/>
  <c r="A481" i="27" s="1"/>
  <c r="A482" i="28"/>
  <c r="A482" i="27" s="1"/>
  <c r="A483" i="28"/>
  <c r="A483" i="27" s="1"/>
  <c r="A484" i="28"/>
  <c r="A484" i="27" s="1"/>
  <c r="A485" i="28"/>
  <c r="A486" i="28"/>
  <c r="A486" i="27" s="1"/>
  <c r="A487" i="28"/>
  <c r="A488" i="28"/>
  <c r="A489" i="28"/>
  <c r="A489" i="27" s="1"/>
  <c r="A490" i="28"/>
  <c r="A490" i="27" s="1"/>
  <c r="A491" i="28"/>
  <c r="A491" i="27" s="1"/>
  <c r="A492" i="28"/>
  <c r="A492" i="27" s="1"/>
  <c r="A493" i="28"/>
  <c r="A493" i="27" s="1"/>
  <c r="A494" i="28"/>
  <c r="A494" i="27" s="1"/>
  <c r="A495" i="28"/>
  <c r="A496" i="28"/>
  <c r="A496" i="27" s="1"/>
  <c r="A497" i="28"/>
  <c r="A498" i="28"/>
  <c r="A498" i="27" s="1"/>
  <c r="A499" i="28"/>
  <c r="A500" i="28"/>
  <c r="A500" i="27" s="1"/>
  <c r="A501" i="28"/>
  <c r="A501" i="27" s="1"/>
  <c r="A502" i="28"/>
  <c r="A502" i="27" s="1"/>
  <c r="A503" i="28"/>
  <c r="A503" i="27" s="1"/>
  <c r="A504" i="28"/>
  <c r="A504" i="27" s="1"/>
  <c r="A505" i="28"/>
  <c r="A506" i="28"/>
  <c r="A506" i="27" s="1"/>
  <c r="A507" i="28"/>
  <c r="A508" i="28"/>
  <c r="A508" i="27" s="1"/>
  <c r="A509" i="28"/>
  <c r="A509" i="27" s="1"/>
  <c r="A514" i="27"/>
  <c r="A524" i="27"/>
  <c r="A544" i="27"/>
  <c r="A554" i="27"/>
  <c r="A564" i="27"/>
  <c r="A574" i="27"/>
  <c r="A594" i="27"/>
  <c r="A604" i="27"/>
  <c r="A612" i="27"/>
  <c r="A624" i="27"/>
  <c r="A644" i="27"/>
  <c r="A654" i="27"/>
  <c r="A674" i="27"/>
  <c r="A694" i="27"/>
  <c r="A712" i="27"/>
  <c r="A734" i="27"/>
  <c r="A744" i="27"/>
  <c r="A260" i="28"/>
  <c r="A260" i="27" s="1"/>
  <c r="B11" i="28"/>
  <c r="C11" i="28"/>
  <c r="D11" i="28"/>
  <c r="E11" i="28"/>
  <c r="F11" i="28"/>
  <c r="B12" i="28"/>
  <c r="C12" i="28"/>
  <c r="C12" i="27" s="1"/>
  <c r="D12" i="28"/>
  <c r="E12" i="28"/>
  <c r="F12" i="28"/>
  <c r="F12" i="27" s="1"/>
  <c r="B13" i="28"/>
  <c r="C13" i="28"/>
  <c r="D13" i="28"/>
  <c r="E13" i="28"/>
  <c r="F13" i="28"/>
  <c r="B14" i="28"/>
  <c r="C14" i="28"/>
  <c r="D14" i="28"/>
  <c r="E14" i="28"/>
  <c r="F14" i="28"/>
  <c r="F14" i="27" s="1"/>
  <c r="B15" i="28"/>
  <c r="C15" i="28"/>
  <c r="C15" i="27" s="1"/>
  <c r="D15" i="28"/>
  <c r="E15" i="28"/>
  <c r="E15" i="27" s="1"/>
  <c r="F15" i="28"/>
  <c r="B16" i="28"/>
  <c r="C16" i="28"/>
  <c r="C16" i="27" s="1"/>
  <c r="D16" i="28"/>
  <c r="E16" i="28"/>
  <c r="F16" i="28"/>
  <c r="F16" i="27" s="1"/>
  <c r="B17" i="28"/>
  <c r="C17" i="28"/>
  <c r="D17" i="28"/>
  <c r="D17" i="27" s="1"/>
  <c r="E17" i="28"/>
  <c r="F17" i="28"/>
  <c r="F17" i="27" s="1"/>
  <c r="B18" i="28"/>
  <c r="C18" i="28"/>
  <c r="D18" i="28"/>
  <c r="E18" i="28"/>
  <c r="F18" i="28"/>
  <c r="F18" i="27" s="1"/>
  <c r="B19" i="28"/>
  <c r="C19" i="28"/>
  <c r="D19" i="28"/>
  <c r="D19" i="27" s="1"/>
  <c r="E19" i="28"/>
  <c r="E19" i="27" s="1"/>
  <c r="F19" i="28"/>
  <c r="F19" i="27" s="1"/>
  <c r="B20" i="28"/>
  <c r="C20" i="28"/>
  <c r="D20" i="28"/>
  <c r="E20" i="28"/>
  <c r="F20" i="28"/>
  <c r="F20" i="27" s="1"/>
  <c r="B21" i="28"/>
  <c r="C21" i="28"/>
  <c r="D21" i="28"/>
  <c r="E21" i="28"/>
  <c r="F21" i="28"/>
  <c r="F21" i="27" s="1"/>
  <c r="B22" i="28"/>
  <c r="C22" i="28"/>
  <c r="D22" i="28"/>
  <c r="E22" i="28"/>
  <c r="F22" i="28"/>
  <c r="F22" i="27" s="1"/>
  <c r="B23" i="28"/>
  <c r="C23" i="28"/>
  <c r="D23" i="28"/>
  <c r="E23" i="28"/>
  <c r="E23" i="27" s="1"/>
  <c r="F23" i="28"/>
  <c r="B24" i="28"/>
  <c r="B24" i="27" s="1"/>
  <c r="C24" i="28"/>
  <c r="D24" i="28"/>
  <c r="E24" i="28"/>
  <c r="F24" i="28"/>
  <c r="F24" i="27" s="1"/>
  <c r="B25" i="28"/>
  <c r="C25" i="28"/>
  <c r="D25" i="28"/>
  <c r="E25" i="28"/>
  <c r="F25" i="28"/>
  <c r="B26" i="28"/>
  <c r="C26" i="28"/>
  <c r="C26" i="27" s="1"/>
  <c r="D26" i="28"/>
  <c r="E26" i="28"/>
  <c r="F26" i="28"/>
  <c r="F26" i="27" s="1"/>
  <c r="B27" i="28"/>
  <c r="C27" i="28"/>
  <c r="D27" i="28"/>
  <c r="E27" i="28"/>
  <c r="F27" i="28"/>
  <c r="F27" i="27" s="1"/>
  <c r="B28" i="28"/>
  <c r="C28" i="28"/>
  <c r="D28" i="28"/>
  <c r="E28" i="28"/>
  <c r="E28" i="27" s="1"/>
  <c r="F28" i="28"/>
  <c r="F28" i="27" s="1"/>
  <c r="B29" i="28"/>
  <c r="C29" i="28"/>
  <c r="D29" i="28"/>
  <c r="E29" i="28"/>
  <c r="E29" i="27" s="1"/>
  <c r="F29" i="28"/>
  <c r="F29" i="27" s="1"/>
  <c r="B30" i="28"/>
  <c r="C30" i="28"/>
  <c r="D30" i="28"/>
  <c r="E30" i="28"/>
  <c r="E30" i="27" s="1"/>
  <c r="F30" i="28"/>
  <c r="F30" i="27" s="1"/>
  <c r="B31" i="28"/>
  <c r="C31" i="28"/>
  <c r="D31" i="28"/>
  <c r="E31" i="28"/>
  <c r="E31" i="27" s="1"/>
  <c r="F31" i="28"/>
  <c r="B32" i="28"/>
  <c r="C32" i="28"/>
  <c r="C32" i="27" s="1"/>
  <c r="D32" i="28"/>
  <c r="E32" i="28"/>
  <c r="E32" i="27" s="1"/>
  <c r="F32" i="28"/>
  <c r="F32" i="27" s="1"/>
  <c r="B33" i="28"/>
  <c r="C33" i="28"/>
  <c r="D33" i="28"/>
  <c r="E33" i="28"/>
  <c r="F33" i="28"/>
  <c r="F33" i="27" s="1"/>
  <c r="B34" i="28"/>
  <c r="C34" i="28"/>
  <c r="D34" i="28"/>
  <c r="E34" i="28"/>
  <c r="F34" i="28"/>
  <c r="F34" i="27" s="1"/>
  <c r="B35" i="28"/>
  <c r="C35" i="28"/>
  <c r="C35" i="27" s="1"/>
  <c r="D35" i="28"/>
  <c r="E35" i="28"/>
  <c r="F35" i="28"/>
  <c r="F35" i="27" s="1"/>
  <c r="B36" i="28"/>
  <c r="C36" i="28"/>
  <c r="C36" i="27" s="1"/>
  <c r="D36" i="28"/>
  <c r="E36" i="28"/>
  <c r="F36" i="28"/>
  <c r="F36" i="27" s="1"/>
  <c r="B37" i="28"/>
  <c r="C37" i="28"/>
  <c r="D37" i="28"/>
  <c r="D37" i="27" s="1"/>
  <c r="E37" i="28"/>
  <c r="E37" i="27" s="1"/>
  <c r="F37" i="28"/>
  <c r="F37" i="27" s="1"/>
  <c r="B38" i="28"/>
  <c r="C38" i="28"/>
  <c r="D38" i="28"/>
  <c r="E38" i="28"/>
  <c r="E38" i="27" s="1"/>
  <c r="F38" i="28"/>
  <c r="F38" i="27" s="1"/>
  <c r="B39" i="28"/>
  <c r="C39" i="28"/>
  <c r="D39" i="28"/>
  <c r="E39" i="28"/>
  <c r="E39" i="27" s="1"/>
  <c r="F39" i="28"/>
  <c r="B40" i="28"/>
  <c r="C40" i="28"/>
  <c r="C40" i="27" s="1"/>
  <c r="D40" i="28"/>
  <c r="E40" i="28"/>
  <c r="E40" i="27" s="1"/>
  <c r="F40" i="28"/>
  <c r="F40" i="27" s="1"/>
  <c r="B41" i="28"/>
  <c r="C41" i="28"/>
  <c r="D41" i="28"/>
  <c r="E41" i="28"/>
  <c r="E41" i="27" s="1"/>
  <c r="F41" i="28"/>
  <c r="F41" i="27" s="1"/>
  <c r="B42" i="28"/>
  <c r="C42" i="28"/>
  <c r="D42" i="28"/>
  <c r="E42" i="28"/>
  <c r="F42" i="28"/>
  <c r="F42" i="27" s="1"/>
  <c r="B43" i="28"/>
  <c r="C43" i="28"/>
  <c r="D43" i="28"/>
  <c r="E43" i="28"/>
  <c r="E43" i="27" s="1"/>
  <c r="F43" i="28"/>
  <c r="F43" i="27" s="1"/>
  <c r="B44" i="28"/>
  <c r="B44" i="27" s="1"/>
  <c r="C44" i="28"/>
  <c r="D44" i="28"/>
  <c r="E44" i="28"/>
  <c r="F44" i="28"/>
  <c r="F44" i="27" s="1"/>
  <c r="B45" i="28"/>
  <c r="C45" i="28"/>
  <c r="D45" i="28"/>
  <c r="E45" i="28"/>
  <c r="F45" i="28"/>
  <c r="B46" i="28"/>
  <c r="C46" i="28"/>
  <c r="C46" i="27" s="1"/>
  <c r="D46" i="28"/>
  <c r="E46" i="28"/>
  <c r="F46" i="28"/>
  <c r="F46" i="27" s="1"/>
  <c r="B47" i="28"/>
  <c r="C47" i="28"/>
  <c r="D47" i="28"/>
  <c r="E47" i="28"/>
  <c r="F47" i="28"/>
  <c r="F47" i="27" s="1"/>
  <c r="B48" i="28"/>
  <c r="C48" i="28"/>
  <c r="D48" i="28"/>
  <c r="E48" i="28"/>
  <c r="E48" i="27" s="1"/>
  <c r="F48" i="28"/>
  <c r="F48" i="27" s="1"/>
  <c r="B49" i="28"/>
  <c r="C49" i="28"/>
  <c r="D49" i="28"/>
  <c r="E49" i="28"/>
  <c r="E49" i="27" s="1"/>
  <c r="F49" i="28"/>
  <c r="B50" i="28"/>
  <c r="C50" i="28"/>
  <c r="D50" i="28"/>
  <c r="E50" i="28"/>
  <c r="E50" i="27" s="1"/>
  <c r="F50" i="28"/>
  <c r="F50" i="27" s="1"/>
  <c r="B51" i="28"/>
  <c r="C51" i="28"/>
  <c r="D51" i="28"/>
  <c r="E51" i="28"/>
  <c r="F51" i="28"/>
  <c r="F51" i="27" s="1"/>
  <c r="B52" i="28"/>
  <c r="C52" i="28"/>
  <c r="D52" i="28"/>
  <c r="E52" i="28"/>
  <c r="F52" i="28"/>
  <c r="F52" i="27" s="1"/>
  <c r="B53" i="28"/>
  <c r="C53" i="28"/>
  <c r="D53" i="28"/>
  <c r="E53" i="28"/>
  <c r="E53" i="27" s="1"/>
  <c r="F53" i="28"/>
  <c r="F53" i="27" s="1"/>
  <c r="B54" i="28"/>
  <c r="C54" i="28"/>
  <c r="D54" i="28"/>
  <c r="E54" i="28"/>
  <c r="E54" i="27" s="1"/>
  <c r="F54" i="28"/>
  <c r="F54" i="27" s="1"/>
  <c r="B55" i="28"/>
  <c r="C55" i="28"/>
  <c r="C55" i="27" s="1"/>
  <c r="D55" i="28"/>
  <c r="E55" i="28"/>
  <c r="E55" i="27" s="1"/>
  <c r="F55" i="28"/>
  <c r="B56" i="28"/>
  <c r="C56" i="28"/>
  <c r="D56" i="28"/>
  <c r="E56" i="28"/>
  <c r="E56" i="27" s="1"/>
  <c r="F56" i="28"/>
  <c r="F56" i="27" s="1"/>
  <c r="B57" i="28"/>
  <c r="C57" i="28"/>
  <c r="D57" i="28"/>
  <c r="D57" i="27" s="1"/>
  <c r="E57" i="28"/>
  <c r="E57" i="27" s="1"/>
  <c r="F57" i="28"/>
  <c r="F57" i="27" s="1"/>
  <c r="B58" i="28"/>
  <c r="C58" i="28"/>
  <c r="D58" i="28"/>
  <c r="E58" i="28"/>
  <c r="F58" i="28"/>
  <c r="F58" i="27" s="1"/>
  <c r="B59" i="28"/>
  <c r="C59" i="28"/>
  <c r="D59" i="28"/>
  <c r="E59" i="28"/>
  <c r="E59" i="27" s="1"/>
  <c r="F59" i="28"/>
  <c r="B60" i="28"/>
  <c r="C60" i="28"/>
  <c r="C60" i="27" s="1"/>
  <c r="D60" i="28"/>
  <c r="E60" i="28"/>
  <c r="F60" i="28"/>
  <c r="F60" i="27" s="1"/>
  <c r="B61" i="28"/>
  <c r="C61" i="28"/>
  <c r="D61" i="28"/>
  <c r="E61" i="28"/>
  <c r="F61" i="28"/>
  <c r="F61" i="27" s="1"/>
  <c r="B62" i="28"/>
  <c r="C62" i="28"/>
  <c r="D62" i="28"/>
  <c r="E62" i="28"/>
  <c r="E62" i="27" s="1"/>
  <c r="F62" i="28"/>
  <c r="F62" i="27" s="1"/>
  <c r="B63" i="28"/>
  <c r="C63" i="28"/>
  <c r="D63" i="28"/>
  <c r="E63" i="28"/>
  <c r="E63" i="27" s="1"/>
  <c r="F63" i="28"/>
  <c r="F63" i="27" s="1"/>
  <c r="B64" i="28"/>
  <c r="B64" i="27" s="1"/>
  <c r="C64" i="28"/>
  <c r="D64" i="28"/>
  <c r="E64" i="28"/>
  <c r="F64" i="28"/>
  <c r="F64" i="27" s="1"/>
  <c r="B65" i="28"/>
  <c r="C65" i="28"/>
  <c r="D65" i="28"/>
  <c r="D65" i="27" s="1"/>
  <c r="E65" i="28"/>
  <c r="F65" i="28"/>
  <c r="F65" i="27" s="1"/>
  <c r="B66" i="28"/>
  <c r="C66" i="28"/>
  <c r="C66" i="27" s="1"/>
  <c r="D66" i="28"/>
  <c r="E66" i="28"/>
  <c r="F66" i="28"/>
  <c r="F66" i="27" s="1"/>
  <c r="B67" i="28"/>
  <c r="C67" i="28"/>
  <c r="D67" i="28"/>
  <c r="E67" i="28"/>
  <c r="E67" i="27" s="1"/>
  <c r="F67" i="28"/>
  <c r="F67" i="27" s="1"/>
  <c r="B68" i="28"/>
  <c r="C68" i="28"/>
  <c r="D68" i="28"/>
  <c r="E68" i="28"/>
  <c r="E68" i="27" s="1"/>
  <c r="F68" i="28"/>
  <c r="F68" i="27" s="1"/>
  <c r="B69" i="28"/>
  <c r="C69" i="28"/>
  <c r="D69" i="28"/>
  <c r="E69" i="28"/>
  <c r="E69" i="27" s="1"/>
  <c r="F69" i="28"/>
  <c r="F69" i="27" s="1"/>
  <c r="B70" i="28"/>
  <c r="C70" i="28"/>
  <c r="D70" i="28"/>
  <c r="E70" i="28"/>
  <c r="E70" i="27" s="1"/>
  <c r="F70" i="28"/>
  <c r="F70" i="27" s="1"/>
  <c r="B71" i="28"/>
  <c r="C71" i="28"/>
  <c r="D71" i="28"/>
  <c r="E71" i="28"/>
  <c r="E71" i="27" s="1"/>
  <c r="F71" i="28"/>
  <c r="F71" i="27" s="1"/>
  <c r="B72" i="28"/>
  <c r="C72" i="28"/>
  <c r="D72" i="28"/>
  <c r="E72" i="28"/>
  <c r="F72" i="28"/>
  <c r="F72" i="27" s="1"/>
  <c r="B73" i="28"/>
  <c r="C73" i="28"/>
  <c r="D73" i="28"/>
  <c r="E73" i="28"/>
  <c r="E73" i="27" s="1"/>
  <c r="F73" i="28"/>
  <c r="F73" i="27" s="1"/>
  <c r="B74" i="28"/>
  <c r="C74" i="28"/>
  <c r="D74" i="28"/>
  <c r="E74" i="28"/>
  <c r="E74" i="27" s="1"/>
  <c r="F74" i="28"/>
  <c r="F74" i="27" s="1"/>
  <c r="B75" i="28"/>
  <c r="C75" i="28"/>
  <c r="C75" i="27" s="1"/>
  <c r="D75" i="28"/>
  <c r="E75" i="28"/>
  <c r="F75" i="28"/>
  <c r="B76" i="28"/>
  <c r="C76" i="28"/>
  <c r="D76" i="28"/>
  <c r="E76" i="28"/>
  <c r="F76" i="28"/>
  <c r="F76" i="27" s="1"/>
  <c r="B77" i="28"/>
  <c r="C77" i="28"/>
  <c r="D77" i="28"/>
  <c r="D77" i="27" s="1"/>
  <c r="E77" i="28"/>
  <c r="E77" i="27" s="1"/>
  <c r="F77" i="28"/>
  <c r="F77" i="27" s="1"/>
  <c r="B78" i="28"/>
  <c r="C78" i="28"/>
  <c r="D78" i="28"/>
  <c r="E78" i="28"/>
  <c r="F78" i="28"/>
  <c r="F78" i="27" s="1"/>
  <c r="B79" i="28"/>
  <c r="C79" i="28"/>
  <c r="D79" i="28"/>
  <c r="E79" i="28"/>
  <c r="E79" i="27" s="1"/>
  <c r="F79" i="28"/>
  <c r="F79" i="27" s="1"/>
  <c r="B80" i="28"/>
  <c r="C80" i="28"/>
  <c r="C80" i="27" s="1"/>
  <c r="D80" i="28"/>
  <c r="E80" i="28"/>
  <c r="F80" i="28"/>
  <c r="F80" i="27" s="1"/>
  <c r="B81" i="28"/>
  <c r="C81" i="28"/>
  <c r="D81" i="28"/>
  <c r="E81" i="28"/>
  <c r="F81" i="28"/>
  <c r="F81" i="27" s="1"/>
  <c r="B82" i="28"/>
  <c r="C82" i="28"/>
  <c r="C82" i="27" s="1"/>
  <c r="D82" i="28"/>
  <c r="E82" i="28"/>
  <c r="F82" i="28"/>
  <c r="F82" i="27" s="1"/>
  <c r="B83" i="28"/>
  <c r="C83" i="28"/>
  <c r="D83" i="28"/>
  <c r="E83" i="28"/>
  <c r="E83" i="27" s="1"/>
  <c r="F83" i="28"/>
  <c r="F83" i="27" s="1"/>
  <c r="B84" i="28"/>
  <c r="B84" i="27" s="1"/>
  <c r="C84" i="28"/>
  <c r="D84" i="28"/>
  <c r="E84" i="28"/>
  <c r="E84" i="27" s="1"/>
  <c r="F84" i="28"/>
  <c r="F84" i="27" s="1"/>
  <c r="B85" i="28"/>
  <c r="C85" i="28"/>
  <c r="D85" i="28"/>
  <c r="E85" i="28"/>
  <c r="E85" i="27" s="1"/>
  <c r="F85" i="28"/>
  <c r="F85" i="27" s="1"/>
  <c r="B86" i="28"/>
  <c r="C86" i="28"/>
  <c r="C86" i="27" s="1"/>
  <c r="D86" i="28"/>
  <c r="E86" i="28"/>
  <c r="E86" i="27" s="1"/>
  <c r="F86" i="28"/>
  <c r="F86" i="27" s="1"/>
  <c r="B87" i="28"/>
  <c r="C87" i="28"/>
  <c r="D87" i="28"/>
  <c r="E87" i="28"/>
  <c r="F87" i="28"/>
  <c r="F87" i="27" s="1"/>
  <c r="B88" i="28"/>
  <c r="C88" i="28"/>
  <c r="D88" i="28"/>
  <c r="E88" i="28"/>
  <c r="F88" i="28"/>
  <c r="F88" i="27" s="1"/>
  <c r="B89" i="28"/>
  <c r="C89" i="28"/>
  <c r="D89" i="28"/>
  <c r="D89" i="27" s="1"/>
  <c r="E89" i="28"/>
  <c r="E89" i="27" s="1"/>
  <c r="F89" i="28"/>
  <c r="F89" i="27" s="1"/>
  <c r="B90" i="28"/>
  <c r="C90" i="28"/>
  <c r="C90" i="27" s="1"/>
  <c r="D90" i="28"/>
  <c r="E90" i="28"/>
  <c r="E90" i="27" s="1"/>
  <c r="F90" i="28"/>
  <c r="F90" i="27" s="1"/>
  <c r="B91" i="28"/>
  <c r="C91" i="28"/>
  <c r="D91" i="28"/>
  <c r="E91" i="28"/>
  <c r="E91" i="27" s="1"/>
  <c r="F91" i="28"/>
  <c r="F91" i="27" s="1"/>
  <c r="B92" i="28"/>
  <c r="C92" i="28"/>
  <c r="D92" i="28"/>
  <c r="E92" i="28"/>
  <c r="E92" i="27" s="1"/>
  <c r="F92" i="28"/>
  <c r="F92" i="27" s="1"/>
  <c r="B93" i="28"/>
  <c r="C93" i="28"/>
  <c r="D93" i="28"/>
  <c r="E93" i="28"/>
  <c r="E93" i="27" s="1"/>
  <c r="F93" i="28"/>
  <c r="F93" i="27" s="1"/>
  <c r="B94" i="28"/>
  <c r="C94" i="28"/>
  <c r="D94" i="28"/>
  <c r="E94" i="28"/>
  <c r="E94" i="27" s="1"/>
  <c r="F94" i="28"/>
  <c r="F94" i="27" s="1"/>
  <c r="B95" i="28"/>
  <c r="C95" i="28"/>
  <c r="C95" i="27" s="1"/>
  <c r="D95" i="28"/>
  <c r="E95" i="28"/>
  <c r="E95" i="27" s="1"/>
  <c r="F95" i="28"/>
  <c r="F95" i="27" s="1"/>
  <c r="B96" i="28"/>
  <c r="C96" i="28"/>
  <c r="D96" i="28"/>
  <c r="E96" i="28"/>
  <c r="F96" i="28"/>
  <c r="F96" i="27" s="1"/>
  <c r="B97" i="28"/>
  <c r="C97" i="28"/>
  <c r="D97" i="28"/>
  <c r="D97" i="27" s="1"/>
  <c r="E97" i="28"/>
  <c r="F97" i="28"/>
  <c r="F97" i="27" s="1"/>
  <c r="B98" i="28"/>
  <c r="C98" i="28"/>
  <c r="C98" i="27" s="1"/>
  <c r="D98" i="28"/>
  <c r="E98" i="28"/>
  <c r="F98" i="28"/>
  <c r="F98" i="27" s="1"/>
  <c r="B99" i="28"/>
  <c r="C99" i="28"/>
  <c r="D99" i="28"/>
  <c r="E99" i="28"/>
  <c r="E99" i="27" s="1"/>
  <c r="F99" i="28"/>
  <c r="F99" i="27" s="1"/>
  <c r="B100" i="28"/>
  <c r="C100" i="28"/>
  <c r="C100" i="27" s="1"/>
  <c r="D100" i="28"/>
  <c r="E100" i="28"/>
  <c r="F100" i="28"/>
  <c r="F100" i="27" s="1"/>
  <c r="B101" i="28"/>
  <c r="C101" i="28"/>
  <c r="D101" i="28"/>
  <c r="D101" i="27" s="1"/>
  <c r="E101" i="28"/>
  <c r="E101" i="27" s="1"/>
  <c r="F101" i="28"/>
  <c r="F101" i="27" s="1"/>
  <c r="B102" i="28"/>
  <c r="C102" i="28"/>
  <c r="D102" i="28"/>
  <c r="E102" i="28"/>
  <c r="F102" i="28"/>
  <c r="F102" i="27" s="1"/>
  <c r="B103" i="28"/>
  <c r="C103" i="28"/>
  <c r="D103" i="28"/>
  <c r="E103" i="28"/>
  <c r="E103" i="27" s="1"/>
  <c r="F103" i="28"/>
  <c r="F103" i="27" s="1"/>
  <c r="B104" i="28"/>
  <c r="B104" i="27" s="1"/>
  <c r="C104" i="28"/>
  <c r="C104" i="27" s="1"/>
  <c r="D104" i="28"/>
  <c r="E104" i="28"/>
  <c r="F104" i="28"/>
  <c r="F104" i="27" s="1"/>
  <c r="B105" i="28"/>
  <c r="C105" i="28"/>
  <c r="D105" i="28"/>
  <c r="E105" i="28"/>
  <c r="F105" i="28"/>
  <c r="F105" i="27" s="1"/>
  <c r="B106" i="28"/>
  <c r="C106" i="28"/>
  <c r="C106" i="27" s="1"/>
  <c r="D106" i="28"/>
  <c r="E106" i="28"/>
  <c r="F106" i="28"/>
  <c r="F106" i="27" s="1"/>
  <c r="B107" i="28"/>
  <c r="C107" i="28"/>
  <c r="D107" i="28"/>
  <c r="E107" i="28"/>
  <c r="F107" i="28"/>
  <c r="B108" i="28"/>
  <c r="C108" i="28"/>
  <c r="C108" i="27" s="1"/>
  <c r="D108" i="28"/>
  <c r="E108" i="28"/>
  <c r="E108" i="27" s="1"/>
  <c r="F108" i="28"/>
  <c r="F108" i="27" s="1"/>
  <c r="B109" i="28"/>
  <c r="C109" i="28"/>
  <c r="D109" i="28"/>
  <c r="E109" i="28"/>
  <c r="E109" i="27" s="1"/>
  <c r="F109" i="28"/>
  <c r="F109" i="27" s="1"/>
  <c r="B110" i="28"/>
  <c r="C110" i="28"/>
  <c r="D110" i="28"/>
  <c r="E110" i="28"/>
  <c r="E110" i="27" s="1"/>
  <c r="F110" i="28"/>
  <c r="F110" i="27" s="1"/>
  <c r="B111" i="28"/>
  <c r="C111" i="28"/>
  <c r="D111" i="28"/>
  <c r="E111" i="28"/>
  <c r="E111" i="27" s="1"/>
  <c r="F111" i="28"/>
  <c r="F111" i="27" s="1"/>
  <c r="B112" i="28"/>
  <c r="C112" i="28"/>
  <c r="D112" i="28"/>
  <c r="E112" i="28"/>
  <c r="E112" i="27" s="1"/>
  <c r="F112" i="28"/>
  <c r="F112" i="27" s="1"/>
  <c r="B113" i="28"/>
  <c r="C113" i="28"/>
  <c r="D113" i="28"/>
  <c r="D113" i="27" s="1"/>
  <c r="E113" i="28"/>
  <c r="F113" i="28"/>
  <c r="F113" i="27" s="1"/>
  <c r="B114" i="28"/>
  <c r="C114" i="28"/>
  <c r="D114" i="28"/>
  <c r="E114" i="28"/>
  <c r="F114" i="28"/>
  <c r="F114" i="27" s="1"/>
  <c r="B115" i="28"/>
  <c r="C115" i="28"/>
  <c r="C115" i="27" s="1"/>
  <c r="D115" i="28"/>
  <c r="E115" i="28"/>
  <c r="E115" i="27" s="1"/>
  <c r="F115" i="28"/>
  <c r="F115" i="27" s="1"/>
  <c r="B116" i="28"/>
  <c r="C116" i="28"/>
  <c r="D116" i="28"/>
  <c r="E116" i="28"/>
  <c r="F116" i="28"/>
  <c r="F116" i="27" s="1"/>
  <c r="B117" i="28"/>
  <c r="C117" i="28"/>
  <c r="D117" i="28"/>
  <c r="D117" i="27" s="1"/>
  <c r="E117" i="28"/>
  <c r="F117" i="28"/>
  <c r="F117" i="27" s="1"/>
  <c r="B118" i="28"/>
  <c r="C118" i="28"/>
  <c r="C118" i="27" s="1"/>
  <c r="D118" i="28"/>
  <c r="E118" i="28"/>
  <c r="E118" i="27" s="1"/>
  <c r="F118" i="28"/>
  <c r="F118" i="27" s="1"/>
  <c r="B119" i="28"/>
  <c r="C119" i="28"/>
  <c r="D119" i="28"/>
  <c r="E119" i="28"/>
  <c r="E119" i="27" s="1"/>
  <c r="F119" i="28"/>
  <c r="F119" i="27" s="1"/>
  <c r="B120" i="28"/>
  <c r="C120" i="28"/>
  <c r="D120" i="28"/>
  <c r="E120" i="28"/>
  <c r="E120" i="27" s="1"/>
  <c r="F120" i="28"/>
  <c r="F120" i="27" s="1"/>
  <c r="B121" i="28"/>
  <c r="C121" i="28"/>
  <c r="D121" i="28"/>
  <c r="D121" i="27" s="1"/>
  <c r="E121" i="28"/>
  <c r="E121" i="27" s="1"/>
  <c r="F121" i="28"/>
  <c r="F121" i="27" s="1"/>
  <c r="B122" i="28"/>
  <c r="C122" i="28"/>
  <c r="C122" i="27" s="1"/>
  <c r="D122" i="28"/>
  <c r="E122" i="28"/>
  <c r="F122" i="28"/>
  <c r="F122" i="27" s="1"/>
  <c r="B123" i="28"/>
  <c r="C123" i="28"/>
  <c r="D123" i="28"/>
  <c r="E123" i="28"/>
  <c r="E123" i="27" s="1"/>
  <c r="F123" i="28"/>
  <c r="F123" i="27" s="1"/>
  <c r="B124" i="28"/>
  <c r="B124" i="27" s="1"/>
  <c r="C124" i="28"/>
  <c r="D124" i="28"/>
  <c r="E124" i="28"/>
  <c r="E124" i="27" s="1"/>
  <c r="F124" i="28"/>
  <c r="F124" i="27" s="1"/>
  <c r="B125" i="28"/>
  <c r="C125" i="28"/>
  <c r="D125" i="28"/>
  <c r="E125" i="28"/>
  <c r="E125" i="27" s="1"/>
  <c r="F125" i="28"/>
  <c r="F125" i="27" s="1"/>
  <c r="B126" i="28"/>
  <c r="C126" i="28"/>
  <c r="C126" i="27" s="1"/>
  <c r="D126" i="28"/>
  <c r="E126" i="28"/>
  <c r="F126" i="28"/>
  <c r="F126" i="27" s="1"/>
  <c r="B127" i="28"/>
  <c r="C127" i="28"/>
  <c r="D127" i="28"/>
  <c r="E127" i="28"/>
  <c r="E127" i="27" s="1"/>
  <c r="F127" i="28"/>
  <c r="F127" i="27" s="1"/>
  <c r="B128" i="28"/>
  <c r="C128" i="28"/>
  <c r="C128" i="27" s="1"/>
  <c r="D128" i="28"/>
  <c r="E128" i="28"/>
  <c r="F128" i="28"/>
  <c r="F128" i="27" s="1"/>
  <c r="B129" i="28"/>
  <c r="C129" i="28"/>
  <c r="D129" i="28"/>
  <c r="E129" i="28"/>
  <c r="E129" i="27" s="1"/>
  <c r="F129" i="28"/>
  <c r="F129" i="27" s="1"/>
  <c r="B130" i="28"/>
  <c r="C130" i="28"/>
  <c r="C130" i="27" s="1"/>
  <c r="D130" i="28"/>
  <c r="E130" i="28"/>
  <c r="E130" i="27" s="1"/>
  <c r="F130" i="28"/>
  <c r="F130" i="27" s="1"/>
  <c r="B131" i="28"/>
  <c r="C131" i="28"/>
  <c r="D131" i="28"/>
  <c r="E131" i="28"/>
  <c r="E131" i="27" s="1"/>
  <c r="F131" i="28"/>
  <c r="F131" i="27" s="1"/>
  <c r="B132" i="28"/>
  <c r="C132" i="28"/>
  <c r="D132" i="28"/>
  <c r="E132" i="28"/>
  <c r="E132" i="27" s="1"/>
  <c r="F132" i="28"/>
  <c r="F132" i="27" s="1"/>
  <c r="B133" i="28"/>
  <c r="C133" i="28"/>
  <c r="D133" i="28"/>
  <c r="E133" i="28"/>
  <c r="E133" i="27" s="1"/>
  <c r="F133" i="28"/>
  <c r="F133" i="27" s="1"/>
  <c r="B134" i="28"/>
  <c r="C134" i="28"/>
  <c r="C134" i="27" s="1"/>
  <c r="D134" i="28"/>
  <c r="E134" i="28"/>
  <c r="F134" i="28"/>
  <c r="F134" i="27" s="1"/>
  <c r="B135" i="28"/>
  <c r="C135" i="28"/>
  <c r="C135" i="27" s="1"/>
  <c r="D135" i="28"/>
  <c r="E135" i="28"/>
  <c r="E135" i="27" s="1"/>
  <c r="F135" i="28"/>
  <c r="F135" i="27" s="1"/>
  <c r="B136" i="28"/>
  <c r="C136" i="28"/>
  <c r="C136" i="27" s="1"/>
  <c r="D136" i="28"/>
  <c r="E136" i="28"/>
  <c r="F136" i="28"/>
  <c r="F136" i="27" s="1"/>
  <c r="B137" i="28"/>
  <c r="C137" i="28"/>
  <c r="D137" i="28"/>
  <c r="D137" i="27" s="1"/>
  <c r="E137" i="28"/>
  <c r="E137" i="27" s="1"/>
  <c r="F137" i="28"/>
  <c r="F137" i="27" s="1"/>
  <c r="B138" i="28"/>
  <c r="C138" i="28"/>
  <c r="C138" i="27" s="1"/>
  <c r="D138" i="28"/>
  <c r="E138" i="28"/>
  <c r="F138" i="28"/>
  <c r="F138" i="27" s="1"/>
  <c r="B139" i="28"/>
  <c r="C139" i="28"/>
  <c r="D139" i="28"/>
  <c r="E139" i="28"/>
  <c r="E139" i="27" s="1"/>
  <c r="F139" i="28"/>
  <c r="F139" i="27" s="1"/>
  <c r="B140" i="28"/>
  <c r="C140" i="28"/>
  <c r="D140" i="28"/>
  <c r="E140" i="28"/>
  <c r="E140" i="27" s="1"/>
  <c r="F140" i="28"/>
  <c r="F140" i="27" s="1"/>
  <c r="B141" i="28"/>
  <c r="C141" i="28"/>
  <c r="D141" i="28"/>
  <c r="E141" i="28"/>
  <c r="E141" i="27" s="1"/>
  <c r="F141" i="28"/>
  <c r="F141" i="27" s="1"/>
  <c r="B142" i="28"/>
  <c r="C142" i="28"/>
  <c r="D142" i="28"/>
  <c r="E142" i="28"/>
  <c r="F142" i="28"/>
  <c r="F142" i="27" s="1"/>
  <c r="B143" i="28"/>
  <c r="C143" i="28"/>
  <c r="D143" i="28"/>
  <c r="E143" i="28"/>
  <c r="E143" i="27" s="1"/>
  <c r="F143" i="28"/>
  <c r="F143" i="27" s="1"/>
  <c r="B144" i="28"/>
  <c r="B144" i="27" s="1"/>
  <c r="C144" i="28"/>
  <c r="C144" i="27" s="1"/>
  <c r="D144" i="28"/>
  <c r="E144" i="28"/>
  <c r="E144" i="27" s="1"/>
  <c r="F144" i="28"/>
  <c r="F144" i="27" s="1"/>
  <c r="B145" i="28"/>
  <c r="C145" i="28"/>
  <c r="D145" i="28"/>
  <c r="E145" i="28"/>
  <c r="E145" i="27" s="1"/>
  <c r="F145" i="28"/>
  <c r="F145" i="27" s="1"/>
  <c r="B146" i="28"/>
  <c r="C146" i="28"/>
  <c r="C146" i="27" s="1"/>
  <c r="D146" i="28"/>
  <c r="E146" i="28"/>
  <c r="E146" i="27" s="1"/>
  <c r="F146" i="28"/>
  <c r="F146" i="27" s="1"/>
  <c r="B147" i="28"/>
  <c r="C147" i="28"/>
  <c r="D147" i="28"/>
  <c r="D147" i="27" s="1"/>
  <c r="E147" i="28"/>
  <c r="E147" i="27" s="1"/>
  <c r="F147" i="28"/>
  <c r="F147" i="27" s="1"/>
  <c r="B148" i="28"/>
  <c r="C148" i="28"/>
  <c r="C148" i="27" s="1"/>
  <c r="D148" i="28"/>
  <c r="E148" i="28"/>
  <c r="E148" i="27" s="1"/>
  <c r="F148" i="28"/>
  <c r="F148" i="27" s="1"/>
  <c r="B149" i="28"/>
  <c r="C149" i="28"/>
  <c r="D149" i="28"/>
  <c r="E149" i="28"/>
  <c r="E149" i="27" s="1"/>
  <c r="F149" i="28"/>
  <c r="F149" i="27" s="1"/>
  <c r="B150" i="28"/>
  <c r="C150" i="28"/>
  <c r="D150" i="28"/>
  <c r="E150" i="28"/>
  <c r="E150" i="27" s="1"/>
  <c r="F150" i="28"/>
  <c r="F150" i="27" s="1"/>
  <c r="B151" i="28"/>
  <c r="C151" i="28"/>
  <c r="D151" i="28"/>
  <c r="E151" i="28"/>
  <c r="E151" i="27" s="1"/>
  <c r="F151" i="28"/>
  <c r="F151" i="27" s="1"/>
  <c r="B152" i="28"/>
  <c r="C152" i="28"/>
  <c r="D152" i="28"/>
  <c r="E152" i="28"/>
  <c r="E152" i="27" s="1"/>
  <c r="F152" i="28"/>
  <c r="F152" i="27" s="1"/>
  <c r="B153" i="28"/>
  <c r="C153" i="28"/>
  <c r="D153" i="28"/>
  <c r="E153" i="28"/>
  <c r="E153" i="27" s="1"/>
  <c r="F153" i="28"/>
  <c r="F153" i="27" s="1"/>
  <c r="B154" i="28"/>
  <c r="C154" i="28"/>
  <c r="C154" i="27" s="1"/>
  <c r="D154" i="28"/>
  <c r="E154" i="28"/>
  <c r="E154" i="27" s="1"/>
  <c r="F154" i="28"/>
  <c r="F154" i="27" s="1"/>
  <c r="B155" i="28"/>
  <c r="C155" i="28"/>
  <c r="C155" i="27" s="1"/>
  <c r="D155" i="28"/>
  <c r="E155" i="28"/>
  <c r="E155" i="27" s="1"/>
  <c r="F155" i="28"/>
  <c r="F155" i="27" s="1"/>
  <c r="B156" i="28"/>
  <c r="C156" i="28"/>
  <c r="C156" i="27" s="1"/>
  <c r="D156" i="28"/>
  <c r="E156" i="28"/>
  <c r="E156" i="27" s="1"/>
  <c r="F156" i="28"/>
  <c r="F156" i="27" s="1"/>
  <c r="B157" i="28"/>
  <c r="C157" i="28"/>
  <c r="D157" i="28"/>
  <c r="D157" i="27" s="1"/>
  <c r="E157" i="28"/>
  <c r="E157" i="27" s="1"/>
  <c r="F157" i="28"/>
  <c r="F157" i="27" s="1"/>
  <c r="B158" i="28"/>
  <c r="C158" i="28"/>
  <c r="D158" i="28"/>
  <c r="E158" i="28"/>
  <c r="E158" i="27" s="1"/>
  <c r="F158" i="28"/>
  <c r="F158" i="27" s="1"/>
  <c r="B159" i="28"/>
  <c r="C159" i="28"/>
  <c r="D159" i="28"/>
  <c r="D159" i="27" s="1"/>
  <c r="E159" i="28"/>
  <c r="E159" i="27" s="1"/>
  <c r="F159" i="28"/>
  <c r="F159" i="27" s="1"/>
  <c r="B160" i="28"/>
  <c r="C160" i="28"/>
  <c r="D160" i="28"/>
  <c r="E160" i="28"/>
  <c r="F160" i="28"/>
  <c r="F160" i="27" s="1"/>
  <c r="B161" i="28"/>
  <c r="C161" i="28"/>
  <c r="D161" i="28"/>
  <c r="E161" i="28"/>
  <c r="E161" i="27" s="1"/>
  <c r="F161" i="28"/>
  <c r="F161" i="27" s="1"/>
  <c r="B162" i="28"/>
  <c r="C162" i="28"/>
  <c r="C162" i="27" s="1"/>
  <c r="D162" i="28"/>
  <c r="E162" i="28"/>
  <c r="E162" i="27" s="1"/>
  <c r="F162" i="28"/>
  <c r="F162" i="27" s="1"/>
  <c r="B163" i="28"/>
  <c r="C163" i="28"/>
  <c r="D163" i="28"/>
  <c r="E163" i="28"/>
  <c r="F163" i="28"/>
  <c r="F163" i="27" s="1"/>
  <c r="B164" i="28"/>
  <c r="B164" i="27" s="1"/>
  <c r="C164" i="28"/>
  <c r="C164" i="27" s="1"/>
  <c r="D164" i="28"/>
  <c r="E164" i="28"/>
  <c r="F164" i="28"/>
  <c r="F164" i="27" s="1"/>
  <c r="B165" i="28"/>
  <c r="C165" i="28"/>
  <c r="D165" i="28"/>
  <c r="E165" i="28"/>
  <c r="E165" i="27" s="1"/>
  <c r="F165" i="28"/>
  <c r="F165" i="27" s="1"/>
  <c r="B166" i="28"/>
  <c r="C166" i="28"/>
  <c r="C166" i="27" s="1"/>
  <c r="D166" i="28"/>
  <c r="E166" i="28"/>
  <c r="E166" i="27" s="1"/>
  <c r="F166" i="28"/>
  <c r="F166" i="27" s="1"/>
  <c r="B167" i="28"/>
  <c r="C167" i="28"/>
  <c r="D167" i="28"/>
  <c r="E167" i="28"/>
  <c r="E167" i="27" s="1"/>
  <c r="F167" i="28"/>
  <c r="F167" i="27" s="1"/>
  <c r="B168" i="28"/>
  <c r="C168" i="28"/>
  <c r="C168" i="27" s="1"/>
  <c r="D168" i="28"/>
  <c r="E168" i="28"/>
  <c r="E168" i="27" s="1"/>
  <c r="F168" i="28"/>
  <c r="F168" i="27" s="1"/>
  <c r="B169" i="28"/>
  <c r="C169" i="28"/>
  <c r="D169" i="28"/>
  <c r="E169" i="28"/>
  <c r="E169" i="27" s="1"/>
  <c r="F169" i="28"/>
  <c r="F169" i="27" s="1"/>
  <c r="B170" i="28"/>
  <c r="C170" i="28"/>
  <c r="C170" i="27" s="1"/>
  <c r="D170" i="28"/>
  <c r="E170" i="28"/>
  <c r="E170" i="27" s="1"/>
  <c r="F170" i="28"/>
  <c r="F170" i="27" s="1"/>
  <c r="B171" i="28"/>
  <c r="C171" i="28"/>
  <c r="D171" i="28"/>
  <c r="D171" i="27" s="1"/>
  <c r="E171" i="28"/>
  <c r="E171" i="27" s="1"/>
  <c r="F171" i="28"/>
  <c r="F171" i="27" s="1"/>
  <c r="B172" i="28"/>
  <c r="C172" i="28"/>
  <c r="C172" i="27" s="1"/>
  <c r="D172" i="28"/>
  <c r="E172" i="28"/>
  <c r="F172" i="28"/>
  <c r="F172" i="27" s="1"/>
  <c r="B173" i="28"/>
  <c r="C173" i="28"/>
  <c r="D173" i="28"/>
  <c r="E173" i="28"/>
  <c r="E173" i="27" s="1"/>
  <c r="F173" i="28"/>
  <c r="F173" i="27" s="1"/>
  <c r="B174" i="28"/>
  <c r="C174" i="28"/>
  <c r="D174" i="28"/>
  <c r="E174" i="28"/>
  <c r="E174" i="27" s="1"/>
  <c r="F174" i="28"/>
  <c r="F174" i="27" s="1"/>
  <c r="B175" i="28"/>
  <c r="C175" i="28"/>
  <c r="C175" i="27" s="1"/>
  <c r="D175" i="28"/>
  <c r="E175" i="28"/>
  <c r="E175" i="27" s="1"/>
  <c r="F175" i="28"/>
  <c r="F175" i="27" s="1"/>
  <c r="B176" i="28"/>
  <c r="C176" i="28"/>
  <c r="D176" i="28"/>
  <c r="E176" i="28"/>
  <c r="E176" i="27" s="1"/>
  <c r="F176" i="28"/>
  <c r="F176" i="27" s="1"/>
  <c r="B177" i="28"/>
  <c r="C177" i="28"/>
  <c r="D177" i="28"/>
  <c r="D177" i="27" s="1"/>
  <c r="E177" i="28"/>
  <c r="E177" i="27" s="1"/>
  <c r="F177" i="28"/>
  <c r="F177" i="27" s="1"/>
  <c r="B178" i="28"/>
  <c r="C178" i="28"/>
  <c r="C178" i="27" s="1"/>
  <c r="D178" i="28"/>
  <c r="E178" i="28"/>
  <c r="E178" i="27" s="1"/>
  <c r="F178" i="28"/>
  <c r="F178" i="27" s="1"/>
  <c r="B179" i="28"/>
  <c r="C179" i="28"/>
  <c r="D179" i="28"/>
  <c r="E179" i="28"/>
  <c r="E179" i="27" s="1"/>
  <c r="F179" i="28"/>
  <c r="F179" i="27" s="1"/>
  <c r="B180" i="28"/>
  <c r="C180" i="28"/>
  <c r="C180" i="27" s="1"/>
  <c r="D180" i="28"/>
  <c r="E180" i="28"/>
  <c r="E180" i="27" s="1"/>
  <c r="F180" i="28"/>
  <c r="F180" i="27" s="1"/>
  <c r="B181" i="28"/>
  <c r="C181" i="28"/>
  <c r="D181" i="28"/>
  <c r="E181" i="28"/>
  <c r="E181" i="27" s="1"/>
  <c r="F181" i="28"/>
  <c r="F181" i="27" s="1"/>
  <c r="B182" i="28"/>
  <c r="C182" i="28"/>
  <c r="C182" i="27" s="1"/>
  <c r="D182" i="28"/>
  <c r="E182" i="28"/>
  <c r="F182" i="28"/>
  <c r="F182" i="27" s="1"/>
  <c r="B183" i="28"/>
  <c r="C183" i="28"/>
  <c r="D183" i="28"/>
  <c r="D183" i="27" s="1"/>
  <c r="E183" i="28"/>
  <c r="E183" i="27" s="1"/>
  <c r="F183" i="28"/>
  <c r="F183" i="27" s="1"/>
  <c r="B184" i="28"/>
  <c r="B184" i="27" s="1"/>
  <c r="C184" i="28"/>
  <c r="C184" i="27" s="1"/>
  <c r="D184" i="28"/>
  <c r="E184" i="28"/>
  <c r="F184" i="28"/>
  <c r="F184" i="27" s="1"/>
  <c r="B185" i="28"/>
  <c r="C185" i="28"/>
  <c r="D185" i="28"/>
  <c r="E185" i="28"/>
  <c r="E185" i="27" s="1"/>
  <c r="F185" i="28"/>
  <c r="F185" i="27" s="1"/>
  <c r="B186" i="28"/>
  <c r="C186" i="28"/>
  <c r="C186" i="27" s="1"/>
  <c r="D186" i="28"/>
  <c r="E186" i="28"/>
  <c r="E186" i="27" s="1"/>
  <c r="F186" i="28"/>
  <c r="F186" i="27" s="1"/>
  <c r="B187" i="28"/>
  <c r="C187" i="28"/>
  <c r="D187" i="28"/>
  <c r="E187" i="28"/>
  <c r="E187" i="27" s="1"/>
  <c r="F187" i="28"/>
  <c r="F187" i="27" s="1"/>
  <c r="B188" i="28"/>
  <c r="C188" i="28"/>
  <c r="C188" i="27" s="1"/>
  <c r="D188" i="28"/>
  <c r="E188" i="28"/>
  <c r="E188" i="27" s="1"/>
  <c r="F188" i="28"/>
  <c r="F188" i="27" s="1"/>
  <c r="B189" i="28"/>
  <c r="C189" i="28"/>
  <c r="D189" i="28"/>
  <c r="E189" i="28"/>
  <c r="E189" i="27" s="1"/>
  <c r="F189" i="28"/>
  <c r="F189" i="27" s="1"/>
  <c r="B190" i="28"/>
  <c r="C190" i="28"/>
  <c r="C190" i="27" s="1"/>
  <c r="D190" i="28"/>
  <c r="E190" i="28"/>
  <c r="E190" i="27" s="1"/>
  <c r="F190" i="28"/>
  <c r="F190" i="27" s="1"/>
  <c r="B191" i="28"/>
  <c r="C191" i="28"/>
  <c r="D191" i="28"/>
  <c r="E191" i="28"/>
  <c r="E191" i="27" s="1"/>
  <c r="F191" i="28"/>
  <c r="F191" i="27" s="1"/>
  <c r="B192" i="28"/>
  <c r="C192" i="28"/>
  <c r="D192" i="28"/>
  <c r="E192" i="28"/>
  <c r="E192" i="27" s="1"/>
  <c r="F192" i="28"/>
  <c r="F192" i="27" s="1"/>
  <c r="B193" i="28"/>
  <c r="C193" i="28"/>
  <c r="D193" i="28"/>
  <c r="E193" i="28"/>
  <c r="F193" i="28"/>
  <c r="F193" i="27" s="1"/>
  <c r="B194" i="28"/>
  <c r="C194" i="28"/>
  <c r="C194" i="27" s="1"/>
  <c r="D194" i="28"/>
  <c r="E194" i="28"/>
  <c r="E194" i="27" s="1"/>
  <c r="F194" i="28"/>
  <c r="F194" i="27" s="1"/>
  <c r="B195" i="28"/>
  <c r="C195" i="28"/>
  <c r="C195" i="27" s="1"/>
  <c r="D195" i="28"/>
  <c r="D195" i="27" s="1"/>
  <c r="E195" i="28"/>
  <c r="F195" i="28"/>
  <c r="F195" i="27" s="1"/>
  <c r="B196" i="28"/>
  <c r="C196" i="28"/>
  <c r="C196" i="27" s="1"/>
  <c r="D196" i="28"/>
  <c r="E196" i="28"/>
  <c r="F196" i="28"/>
  <c r="F196" i="27" s="1"/>
  <c r="B197" i="28"/>
  <c r="C197" i="28"/>
  <c r="D197" i="28"/>
  <c r="D197" i="27" s="1"/>
  <c r="E197" i="28"/>
  <c r="E197" i="27" s="1"/>
  <c r="F197" i="28"/>
  <c r="F197" i="27" s="1"/>
  <c r="B198" i="28"/>
  <c r="C198" i="28"/>
  <c r="D198" i="28"/>
  <c r="E198" i="28"/>
  <c r="E198" i="27" s="1"/>
  <c r="F198" i="28"/>
  <c r="F198" i="27" s="1"/>
  <c r="B199" i="28"/>
  <c r="C199" i="28"/>
  <c r="D199" i="28"/>
  <c r="D199" i="27" s="1"/>
  <c r="E199" i="28"/>
  <c r="E199" i="27" s="1"/>
  <c r="F199" i="28"/>
  <c r="F199" i="27" s="1"/>
  <c r="B200" i="28"/>
  <c r="C200" i="28"/>
  <c r="C200" i="27" s="1"/>
  <c r="D200" i="28"/>
  <c r="E200" i="28"/>
  <c r="E200" i="27" s="1"/>
  <c r="F200" i="28"/>
  <c r="F200" i="27" s="1"/>
  <c r="B201" i="28"/>
  <c r="C201" i="28"/>
  <c r="D201" i="28"/>
  <c r="E201" i="28"/>
  <c r="E201" i="27" s="1"/>
  <c r="F201" i="28"/>
  <c r="F201" i="27" s="1"/>
  <c r="B202" i="28"/>
  <c r="C202" i="28"/>
  <c r="C202" i="27" s="1"/>
  <c r="D202" i="28"/>
  <c r="E202" i="28"/>
  <c r="E202" i="27" s="1"/>
  <c r="F202" i="28"/>
  <c r="F202" i="27" s="1"/>
  <c r="B203" i="28"/>
  <c r="C203" i="28"/>
  <c r="D203" i="28"/>
  <c r="E203" i="28"/>
  <c r="F203" i="28"/>
  <c r="F203" i="27" s="1"/>
  <c r="B204" i="28"/>
  <c r="B204" i="27" s="1"/>
  <c r="C204" i="28"/>
  <c r="C204" i="27" s="1"/>
  <c r="D204" i="28"/>
  <c r="E204" i="28"/>
  <c r="E204" i="27" s="1"/>
  <c r="F204" i="28"/>
  <c r="F204" i="27" s="1"/>
  <c r="B205" i="28"/>
  <c r="C205" i="28"/>
  <c r="D205" i="28"/>
  <c r="E205" i="28"/>
  <c r="E205" i="27" s="1"/>
  <c r="F205" i="28"/>
  <c r="F205" i="27" s="1"/>
  <c r="B206" i="28"/>
  <c r="C206" i="28"/>
  <c r="C206" i="27" s="1"/>
  <c r="D206" i="28"/>
  <c r="E206" i="28"/>
  <c r="F206" i="28"/>
  <c r="F206" i="27" s="1"/>
  <c r="B207" i="28"/>
  <c r="C207" i="28"/>
  <c r="D207" i="28"/>
  <c r="E207" i="28"/>
  <c r="E207" i="27" s="1"/>
  <c r="F207" i="28"/>
  <c r="F207" i="27" s="1"/>
  <c r="B208" i="28"/>
  <c r="C208" i="28"/>
  <c r="C208" i="27" s="1"/>
  <c r="D208" i="28"/>
  <c r="E208" i="28"/>
  <c r="E208" i="27" s="1"/>
  <c r="F208" i="28"/>
  <c r="F208" i="27" s="1"/>
  <c r="B209" i="28"/>
  <c r="C209" i="28"/>
  <c r="D209" i="28"/>
  <c r="E209" i="28"/>
  <c r="E209" i="27" s="1"/>
  <c r="F209" i="28"/>
  <c r="F209" i="27" s="1"/>
  <c r="B210" i="28"/>
  <c r="C210" i="28"/>
  <c r="C210" i="27" s="1"/>
  <c r="D210" i="28"/>
  <c r="E210" i="28"/>
  <c r="E210" i="27" s="1"/>
  <c r="F210" i="28"/>
  <c r="F210" i="27" s="1"/>
  <c r="B211" i="28"/>
  <c r="C211" i="28"/>
  <c r="D211" i="28"/>
  <c r="E211" i="28"/>
  <c r="E211" i="27" s="1"/>
  <c r="F211" i="28"/>
  <c r="F211" i="27" s="1"/>
  <c r="B212" i="28"/>
  <c r="C212" i="28"/>
  <c r="C212" i="27" s="1"/>
  <c r="D212" i="28"/>
  <c r="E212" i="28"/>
  <c r="E212" i="27" s="1"/>
  <c r="F212" i="28"/>
  <c r="F212" i="27" s="1"/>
  <c r="B213" i="28"/>
  <c r="C213" i="28"/>
  <c r="D213" i="28"/>
  <c r="E213" i="28"/>
  <c r="E213" i="27" s="1"/>
  <c r="F213" i="28"/>
  <c r="F213" i="27" s="1"/>
  <c r="B214" i="28"/>
  <c r="C214" i="28"/>
  <c r="C214" i="27" s="1"/>
  <c r="D214" i="28"/>
  <c r="E214" i="28"/>
  <c r="E214" i="27" s="1"/>
  <c r="F214" i="28"/>
  <c r="F214" i="27" s="1"/>
  <c r="B215" i="28"/>
  <c r="C215" i="28"/>
  <c r="C215" i="27" s="1"/>
  <c r="D215" i="28"/>
  <c r="D215" i="27" s="1"/>
  <c r="E215" i="28"/>
  <c r="E215" i="27" s="1"/>
  <c r="F215" i="28"/>
  <c r="F215" i="27" s="1"/>
  <c r="B216" i="28"/>
  <c r="C216" i="28"/>
  <c r="C216" i="27" s="1"/>
  <c r="D216" i="28"/>
  <c r="E216" i="28"/>
  <c r="F216" i="28"/>
  <c r="F216" i="27" s="1"/>
  <c r="B217" i="28"/>
  <c r="C217" i="28"/>
  <c r="D217" i="28"/>
  <c r="D217" i="27" s="1"/>
  <c r="E217" i="28"/>
  <c r="E217" i="27" s="1"/>
  <c r="F217" i="28"/>
  <c r="F217" i="27" s="1"/>
  <c r="B218" i="28"/>
  <c r="C218" i="28"/>
  <c r="C218" i="27" s="1"/>
  <c r="D218" i="28"/>
  <c r="E218" i="28"/>
  <c r="F218" i="28"/>
  <c r="F218" i="27" s="1"/>
  <c r="B219" i="28"/>
  <c r="C219" i="28"/>
  <c r="D219" i="28"/>
  <c r="E219" i="28"/>
  <c r="E219" i="27" s="1"/>
  <c r="F219" i="28"/>
  <c r="F219" i="27" s="1"/>
  <c r="B220" i="28"/>
  <c r="C220" i="28"/>
  <c r="C220" i="27" s="1"/>
  <c r="D220" i="28"/>
  <c r="E220" i="28"/>
  <c r="E220" i="27" s="1"/>
  <c r="F220" i="28"/>
  <c r="F220" i="27" s="1"/>
  <c r="B221" i="28"/>
  <c r="C221" i="28"/>
  <c r="D221" i="28"/>
  <c r="E221" i="28"/>
  <c r="F221" i="28"/>
  <c r="F221" i="27" s="1"/>
  <c r="B222" i="28"/>
  <c r="C222" i="28"/>
  <c r="C222" i="27" s="1"/>
  <c r="D222" i="28"/>
  <c r="E222" i="28"/>
  <c r="E222" i="27" s="1"/>
  <c r="F222" i="28"/>
  <c r="F222" i="27" s="1"/>
  <c r="B223" i="28"/>
  <c r="C223" i="28"/>
  <c r="D223" i="28"/>
  <c r="E223" i="28"/>
  <c r="E223" i="27" s="1"/>
  <c r="F223" i="28"/>
  <c r="F223" i="27" s="1"/>
  <c r="B224" i="28"/>
  <c r="C224" i="28"/>
  <c r="C224" i="27" s="1"/>
  <c r="D224" i="28"/>
  <c r="E224" i="28"/>
  <c r="E224" i="27" s="1"/>
  <c r="F224" i="28"/>
  <c r="F224" i="27" s="1"/>
  <c r="B225" i="28"/>
  <c r="C225" i="28"/>
  <c r="C225" i="27" s="1"/>
  <c r="D225" i="28"/>
  <c r="E225" i="28"/>
  <c r="E225" i="27" s="1"/>
  <c r="F225" i="28"/>
  <c r="F225" i="27" s="1"/>
  <c r="B226" i="28"/>
  <c r="C226" i="28"/>
  <c r="C226" i="27" s="1"/>
  <c r="D226" i="28"/>
  <c r="E226" i="28"/>
  <c r="E226" i="27" s="1"/>
  <c r="F226" i="28"/>
  <c r="F226" i="27" s="1"/>
  <c r="B227" i="28"/>
  <c r="C227" i="28"/>
  <c r="D227" i="28"/>
  <c r="D227" i="27" s="1"/>
  <c r="E227" i="28"/>
  <c r="E227" i="27" s="1"/>
  <c r="F227" i="28"/>
  <c r="F227" i="27" s="1"/>
  <c r="B228" i="28"/>
  <c r="C228" i="28"/>
  <c r="D228" i="28"/>
  <c r="E228" i="28"/>
  <c r="F228" i="28"/>
  <c r="F228" i="27" s="1"/>
  <c r="B229" i="28"/>
  <c r="C229" i="28"/>
  <c r="C229" i="27" s="1"/>
  <c r="D229" i="28"/>
  <c r="E229" i="28"/>
  <c r="E229" i="27" s="1"/>
  <c r="F229" i="28"/>
  <c r="F229" i="27" s="1"/>
  <c r="B230" i="28"/>
  <c r="C230" i="28"/>
  <c r="C230" i="27" s="1"/>
  <c r="D230" i="28"/>
  <c r="E230" i="28"/>
  <c r="F230" i="28"/>
  <c r="F230" i="27" s="1"/>
  <c r="B231" i="28"/>
  <c r="C231" i="28"/>
  <c r="C231" i="27" s="1"/>
  <c r="D231" i="28"/>
  <c r="E231" i="28"/>
  <c r="E231" i="27" s="1"/>
  <c r="F231" i="28"/>
  <c r="F231" i="27" s="1"/>
  <c r="B232" i="28"/>
  <c r="C232" i="28"/>
  <c r="C232" i="27" s="1"/>
  <c r="D232" i="28"/>
  <c r="E232" i="28"/>
  <c r="E232" i="27" s="1"/>
  <c r="F232" i="28"/>
  <c r="F232" i="27" s="1"/>
  <c r="B233" i="28"/>
  <c r="C233" i="28"/>
  <c r="D233" i="28"/>
  <c r="D233" i="27" s="1"/>
  <c r="E233" i="28"/>
  <c r="E233" i="27" s="1"/>
  <c r="F233" i="28"/>
  <c r="F233" i="27" s="1"/>
  <c r="B234" i="28"/>
  <c r="C234" i="28"/>
  <c r="C234" i="27" s="1"/>
  <c r="D234" i="28"/>
  <c r="E234" i="28"/>
  <c r="E234" i="27" s="1"/>
  <c r="F234" i="28"/>
  <c r="F234" i="27" s="1"/>
  <c r="B235" i="28"/>
  <c r="C235" i="28"/>
  <c r="C235" i="27" s="1"/>
  <c r="D235" i="28"/>
  <c r="E235" i="28"/>
  <c r="E235" i="27" s="1"/>
  <c r="F235" i="28"/>
  <c r="F235" i="27" s="1"/>
  <c r="B236" i="28"/>
  <c r="C236" i="28"/>
  <c r="D236" i="28"/>
  <c r="E236" i="28"/>
  <c r="E236" i="27" s="1"/>
  <c r="F236" i="28"/>
  <c r="F236" i="27" s="1"/>
  <c r="B237" i="28"/>
  <c r="C237" i="28"/>
  <c r="D237" i="28"/>
  <c r="E237" i="28"/>
  <c r="E237" i="27" s="1"/>
  <c r="F237" i="28"/>
  <c r="F237" i="27" s="1"/>
  <c r="B238" i="28"/>
  <c r="C238" i="28"/>
  <c r="C238" i="27" s="1"/>
  <c r="D238" i="28"/>
  <c r="E238" i="28"/>
  <c r="E238" i="27" s="1"/>
  <c r="F238" i="28"/>
  <c r="F238" i="27" s="1"/>
  <c r="B239" i="28"/>
  <c r="C239" i="28"/>
  <c r="D239" i="28"/>
  <c r="D239" i="27" s="1"/>
  <c r="E239" i="28"/>
  <c r="E239" i="27" s="1"/>
  <c r="F239" i="28"/>
  <c r="F239" i="27" s="1"/>
  <c r="B240" i="28"/>
  <c r="C240" i="28"/>
  <c r="C240" i="27" s="1"/>
  <c r="D240" i="28"/>
  <c r="E240" i="28"/>
  <c r="E240" i="27" s="1"/>
  <c r="F240" i="28"/>
  <c r="F240" i="27" s="1"/>
  <c r="B241" i="28"/>
  <c r="C241" i="28"/>
  <c r="D241" i="28"/>
  <c r="D241" i="27" s="1"/>
  <c r="E241" i="28"/>
  <c r="E241" i="27" s="1"/>
  <c r="F241" i="28"/>
  <c r="F241" i="27" s="1"/>
  <c r="B242" i="28"/>
  <c r="C242" i="28"/>
  <c r="C242" i="27" s="1"/>
  <c r="D242" i="28"/>
  <c r="E242" i="28"/>
  <c r="E242" i="27" s="1"/>
  <c r="F242" i="28"/>
  <c r="F242" i="27" s="1"/>
  <c r="B243" i="28"/>
  <c r="C243" i="28"/>
  <c r="D243" i="28"/>
  <c r="E243" i="28"/>
  <c r="E243" i="27" s="1"/>
  <c r="F243" i="28"/>
  <c r="F243" i="27" s="1"/>
  <c r="B244" i="28"/>
  <c r="C244" i="28"/>
  <c r="C244" i="27" s="1"/>
  <c r="D244" i="28"/>
  <c r="E244" i="28"/>
  <c r="F244" i="28"/>
  <c r="F244" i="27" s="1"/>
  <c r="B245" i="28"/>
  <c r="C245" i="28"/>
  <c r="D245" i="28"/>
  <c r="E245" i="28"/>
  <c r="E245" i="27" s="1"/>
  <c r="F245" i="28"/>
  <c r="F245" i="27" s="1"/>
  <c r="B246" i="28"/>
  <c r="C246" i="28"/>
  <c r="C246" i="27" s="1"/>
  <c r="D246" i="28"/>
  <c r="E246" i="28"/>
  <c r="E246" i="27" s="1"/>
  <c r="F246" i="28"/>
  <c r="F246" i="27" s="1"/>
  <c r="B247" i="28"/>
  <c r="C247" i="28"/>
  <c r="D247" i="28"/>
  <c r="E247" i="28"/>
  <c r="E247" i="27" s="1"/>
  <c r="F247" i="28"/>
  <c r="F247" i="27" s="1"/>
  <c r="B248" i="28"/>
  <c r="C248" i="28"/>
  <c r="D248" i="28"/>
  <c r="E248" i="28"/>
  <c r="E248" i="27" s="1"/>
  <c r="F248" i="28"/>
  <c r="F248" i="27" s="1"/>
  <c r="B249" i="28"/>
  <c r="C249" i="28"/>
  <c r="D249" i="28"/>
  <c r="E249" i="28"/>
  <c r="E249" i="27" s="1"/>
  <c r="F249" i="28"/>
  <c r="F249" i="27" s="1"/>
  <c r="B250" i="28"/>
  <c r="C250" i="28"/>
  <c r="C250" i="27" s="1"/>
  <c r="D250" i="28"/>
  <c r="E250" i="28"/>
  <c r="E250" i="27" s="1"/>
  <c r="F250" i="28"/>
  <c r="F250" i="27" s="1"/>
  <c r="B251" i="28"/>
  <c r="C251" i="28"/>
  <c r="C251" i="27" s="1"/>
  <c r="D251" i="28"/>
  <c r="E251" i="28"/>
  <c r="E251" i="27" s="1"/>
  <c r="F251" i="28"/>
  <c r="F251" i="27" s="1"/>
  <c r="B252" i="28"/>
  <c r="C252" i="28"/>
  <c r="C252" i="27" s="1"/>
  <c r="D252" i="28"/>
  <c r="E252" i="28"/>
  <c r="F252" i="28"/>
  <c r="F252" i="27" s="1"/>
  <c r="B253" i="28"/>
  <c r="C253" i="28"/>
  <c r="D253" i="28"/>
  <c r="D253" i="27" s="1"/>
  <c r="E253" i="28"/>
  <c r="E253" i="27" s="1"/>
  <c r="F253" i="28"/>
  <c r="F253" i="27" s="1"/>
  <c r="B254" i="28"/>
  <c r="C254" i="28"/>
  <c r="C254" i="27" s="1"/>
  <c r="D254" i="28"/>
  <c r="E254" i="28"/>
  <c r="F254" i="28"/>
  <c r="F254" i="27" s="1"/>
  <c r="B255" i="28"/>
  <c r="C255" i="28"/>
  <c r="D255" i="28"/>
  <c r="D255" i="27" s="1"/>
  <c r="E255" i="28"/>
  <c r="E255" i="27" s="1"/>
  <c r="F255" i="28"/>
  <c r="F255" i="27" s="1"/>
  <c r="B256" i="28"/>
  <c r="C256" i="28"/>
  <c r="C256" i="27" s="1"/>
  <c r="D256" i="28"/>
  <c r="E256" i="28"/>
  <c r="F256" i="28"/>
  <c r="F256" i="27" s="1"/>
  <c r="B257" i="28"/>
  <c r="C257" i="28"/>
  <c r="C257" i="27" s="1"/>
  <c r="D257" i="28"/>
  <c r="E257" i="28"/>
  <c r="E257" i="27" s="1"/>
  <c r="F257" i="28"/>
  <c r="F257" i="27" s="1"/>
  <c r="B258" i="28"/>
  <c r="C258" i="28"/>
  <c r="C258" i="27" s="1"/>
  <c r="D258" i="28"/>
  <c r="E258" i="28"/>
  <c r="E258" i="27" s="1"/>
  <c r="F258" i="28"/>
  <c r="F258" i="27" s="1"/>
  <c r="B259" i="28"/>
  <c r="C259" i="28"/>
  <c r="D259" i="28"/>
  <c r="E259" i="28"/>
  <c r="F259" i="28"/>
  <c r="F259" i="27" s="1"/>
  <c r="F262" i="27"/>
  <c r="F268" i="27"/>
  <c r="F270" i="27"/>
  <c r="E272" i="27"/>
  <c r="F272" i="27"/>
  <c r="F274" i="27"/>
  <c r="F278" i="27"/>
  <c r="F280" i="27"/>
  <c r="F282" i="27"/>
  <c r="F284" i="27"/>
  <c r="F288" i="27"/>
  <c r="F290" i="27"/>
  <c r="F292" i="27"/>
  <c r="E296" i="27"/>
  <c r="F296" i="27"/>
  <c r="F298" i="27"/>
  <c r="F300" i="27"/>
  <c r="F302" i="27"/>
  <c r="F304" i="27"/>
  <c r="F306" i="27"/>
  <c r="F310" i="27"/>
  <c r="F314" i="27"/>
  <c r="F316" i="27"/>
  <c r="F322" i="27"/>
  <c r="F324" i="27"/>
  <c r="F326" i="27"/>
  <c r="F330" i="27"/>
  <c r="F336" i="27"/>
  <c r="F338" i="27"/>
  <c r="F344" i="27"/>
  <c r="F350" i="27"/>
  <c r="F352" i="27"/>
  <c r="F356" i="27"/>
  <c r="F358" i="27"/>
  <c r="F360" i="27"/>
  <c r="F362" i="27"/>
  <c r="F368" i="27"/>
  <c r="E378" i="27"/>
  <c r="F386" i="27"/>
  <c r="F390" i="27"/>
  <c r="F402" i="27"/>
  <c r="F412" i="27"/>
  <c r="F422" i="27"/>
  <c r="F428" i="27"/>
  <c r="F452" i="27"/>
  <c r="F510" i="27"/>
  <c r="F512" i="27"/>
  <c r="F522" i="27"/>
  <c r="F524" i="27"/>
  <c r="F526" i="27"/>
  <c r="F528" i="27"/>
  <c r="F532" i="27"/>
  <c r="F540" i="27"/>
  <c r="F542" i="27"/>
  <c r="F546" i="27"/>
  <c r="F560" i="27"/>
  <c r="F562" i="27"/>
  <c r="F568" i="27"/>
  <c r="F580" i="27"/>
  <c r="E590" i="27"/>
  <c r="E592" i="27"/>
  <c r="E600" i="27"/>
  <c r="F600" i="27"/>
  <c r="E602" i="27"/>
  <c r="F602" i="27"/>
  <c r="F616" i="27"/>
  <c r="E632" i="27"/>
  <c r="E634" i="27"/>
  <c r="E642" i="27"/>
  <c r="E644" i="27"/>
  <c r="C10" i="28"/>
  <c r="C10" i="27" s="1"/>
  <c r="D10" i="28"/>
  <c r="E10" i="28"/>
  <c r="F10" i="28"/>
  <c r="B10" i="28"/>
  <c r="A11" i="28"/>
  <c r="A11" i="27" s="1"/>
  <c r="A12" i="28"/>
  <c r="A13" i="28"/>
  <c r="A14" i="28"/>
  <c r="A15" i="28"/>
  <c r="A15" i="27" s="1"/>
  <c r="A16" i="28"/>
  <c r="A16" i="27" s="1"/>
  <c r="A17" i="28"/>
  <c r="A17" i="27" s="1"/>
  <c r="A18" i="28"/>
  <c r="A18" i="27" s="1"/>
  <c r="A19" i="28"/>
  <c r="A20" i="28"/>
  <c r="A20" i="27" s="1"/>
  <c r="A21" i="28"/>
  <c r="A21" i="27" s="1"/>
  <c r="A22" i="28"/>
  <c r="A23" i="28"/>
  <c r="A23" i="27" s="1"/>
  <c r="A24" i="28"/>
  <c r="A25" i="28"/>
  <c r="A25" i="27" s="1"/>
  <c r="A26" i="28"/>
  <c r="A27" i="28"/>
  <c r="A27" i="27" s="1"/>
  <c r="A28" i="28"/>
  <c r="A28" i="27" s="1"/>
  <c r="A29" i="28"/>
  <c r="A30" i="28"/>
  <c r="A30" i="27" s="1"/>
  <c r="A31" i="28"/>
  <c r="A31" i="27" s="1"/>
  <c r="A32" i="28"/>
  <c r="A33" i="28"/>
  <c r="A33" i="27" s="1"/>
  <c r="A34" i="28"/>
  <c r="A35" i="28"/>
  <c r="A36" i="28"/>
  <c r="A36" i="27" s="1"/>
  <c r="A37" i="28"/>
  <c r="A37" i="27" s="1"/>
  <c r="A38" i="28"/>
  <c r="A38" i="27" s="1"/>
  <c r="A39" i="28"/>
  <c r="A40" i="28"/>
  <c r="A41" i="28"/>
  <c r="A41" i="27" s="1"/>
  <c r="A42" i="28"/>
  <c r="A43" i="28"/>
  <c r="A44" i="28"/>
  <c r="A45" i="28"/>
  <c r="A45" i="27" s="1"/>
  <c r="A46" i="28"/>
  <c r="A46" i="27" s="1"/>
  <c r="A47" i="28"/>
  <c r="A47" i="27" s="1"/>
  <c r="A48" i="28"/>
  <c r="A48" i="27" s="1"/>
  <c r="A49" i="28"/>
  <c r="A50" i="28"/>
  <c r="A50" i="27" s="1"/>
  <c r="A51" i="28"/>
  <c r="A51" i="27" s="1"/>
  <c r="A52" i="28"/>
  <c r="A53" i="28"/>
  <c r="A54" i="28"/>
  <c r="A55" i="28"/>
  <c r="A56" i="28"/>
  <c r="A56" i="27" s="1"/>
  <c r="A57" i="28"/>
  <c r="A57" i="27" s="1"/>
  <c r="A58" i="28"/>
  <c r="A58" i="27" s="1"/>
  <c r="A59" i="28"/>
  <c r="A60" i="28"/>
  <c r="A61" i="28"/>
  <c r="A61" i="27" s="1"/>
  <c r="A62" i="28"/>
  <c r="A63" i="28"/>
  <c r="A64" i="28"/>
  <c r="A64" i="27" s="1"/>
  <c r="A65" i="28"/>
  <c r="A65" i="27" s="1"/>
  <c r="A66" i="28"/>
  <c r="A66" i="27" s="1"/>
  <c r="A67" i="28"/>
  <c r="A67" i="27" s="1"/>
  <c r="A68" i="28"/>
  <c r="A68" i="27" s="1"/>
  <c r="A69" i="28"/>
  <c r="A70" i="28"/>
  <c r="A71" i="28"/>
  <c r="A71" i="27" s="1"/>
  <c r="A72" i="28"/>
  <c r="A73" i="28"/>
  <c r="A73" i="27" s="1"/>
  <c r="A74" i="28"/>
  <c r="A74" i="27" s="1"/>
  <c r="A75" i="28"/>
  <c r="A75" i="27" s="1"/>
  <c r="A76" i="28"/>
  <c r="A76" i="27" s="1"/>
  <c r="A77" i="28"/>
  <c r="A77" i="27" s="1"/>
  <c r="A78" i="28"/>
  <c r="A78" i="27" s="1"/>
  <c r="A79" i="28"/>
  <c r="A80" i="28"/>
  <c r="A80" i="27" s="1"/>
  <c r="A81" i="28"/>
  <c r="A81" i="27" s="1"/>
  <c r="A82" i="28"/>
  <c r="A83" i="28"/>
  <c r="A84" i="28"/>
  <c r="A85" i="28"/>
  <c r="A85" i="27" s="1"/>
  <c r="A86" i="28"/>
  <c r="A86" i="27" s="1"/>
  <c r="A87" i="28"/>
  <c r="A87" i="27" s="1"/>
  <c r="A88" i="28"/>
  <c r="A88" i="27" s="1"/>
  <c r="A89" i="28"/>
  <c r="A90" i="28"/>
  <c r="A90" i="27" s="1"/>
  <c r="A91" i="28"/>
  <c r="A91" i="27" s="1"/>
  <c r="A92" i="28"/>
  <c r="A93" i="28"/>
  <c r="A94" i="28"/>
  <c r="A94" i="27" s="1"/>
  <c r="A95" i="28"/>
  <c r="A95" i="27" s="1"/>
  <c r="A96" i="28"/>
  <c r="A96" i="27" s="1"/>
  <c r="A97" i="28"/>
  <c r="A97" i="27" s="1"/>
  <c r="A98" i="28"/>
  <c r="A98" i="27" s="1"/>
  <c r="A99" i="28"/>
  <c r="A100" i="28"/>
  <c r="A100" i="27" s="1"/>
  <c r="A101" i="28"/>
  <c r="A101" i="27" s="1"/>
  <c r="A102" i="28"/>
  <c r="A103" i="28"/>
  <c r="A104" i="28"/>
  <c r="A104" i="27" s="1"/>
  <c r="A105" i="28"/>
  <c r="A105" i="27" s="1"/>
  <c r="A106" i="28"/>
  <c r="A106" i="27" s="1"/>
  <c r="A107" i="28"/>
  <c r="A107" i="27" s="1"/>
  <c r="A108" i="28"/>
  <c r="A108" i="27" s="1"/>
  <c r="A109" i="28"/>
  <c r="A110" i="28"/>
  <c r="A110" i="27" s="1"/>
  <c r="A111" i="28"/>
  <c r="A111" i="27" s="1"/>
  <c r="A112" i="28"/>
  <c r="A113" i="28"/>
  <c r="A114" i="28"/>
  <c r="A115" i="28"/>
  <c r="A116" i="28"/>
  <c r="A116" i="27" s="1"/>
  <c r="A117" i="28"/>
  <c r="A117" i="27" s="1"/>
  <c r="A118" i="28"/>
  <c r="A118" i="27" s="1"/>
  <c r="A119" i="28"/>
  <c r="A120" i="28"/>
  <c r="A120" i="27" s="1"/>
  <c r="A121" i="28"/>
  <c r="A121" i="27" s="1"/>
  <c r="A122" i="28"/>
  <c r="A123" i="28"/>
  <c r="A124" i="28"/>
  <c r="A124" i="27" s="1"/>
  <c r="A125" i="28"/>
  <c r="A125" i="27" s="1"/>
  <c r="A126" i="28"/>
  <c r="A126" i="27" s="1"/>
  <c r="A127" i="28"/>
  <c r="A127" i="27" s="1"/>
  <c r="A128" i="28"/>
  <c r="A128" i="27" s="1"/>
  <c r="A129" i="28"/>
  <c r="A130" i="28"/>
  <c r="A131" i="28"/>
  <c r="A131" i="27" s="1"/>
  <c r="A132" i="28"/>
  <c r="A133" i="28"/>
  <c r="A133" i="27" s="1"/>
  <c r="A134" i="28"/>
  <c r="A134" i="27" s="1"/>
  <c r="A135" i="28"/>
  <c r="A135" i="27" s="1"/>
  <c r="A136" i="28"/>
  <c r="A136" i="27" s="1"/>
  <c r="A137" i="28"/>
  <c r="A137" i="27" s="1"/>
  <c r="A138" i="28"/>
  <c r="A139" i="28"/>
  <c r="A140" i="28"/>
  <c r="A140" i="27" s="1"/>
  <c r="A141" i="28"/>
  <c r="A141" i="27" s="1"/>
  <c r="A142" i="28"/>
  <c r="A143" i="28"/>
  <c r="A144" i="28"/>
  <c r="A145" i="28"/>
  <c r="A145" i="27" s="1"/>
  <c r="A146" i="28"/>
  <c r="A146" i="27" s="1"/>
  <c r="A147" i="28"/>
  <c r="A147" i="27" s="1"/>
  <c r="A148" i="28"/>
  <c r="A148" i="27" s="1"/>
  <c r="A149" i="28"/>
  <c r="A150" i="28"/>
  <c r="A151" i="28"/>
  <c r="A151" i="27" s="1"/>
  <c r="A152" i="28"/>
  <c r="A153" i="28"/>
  <c r="A153" i="27" s="1"/>
  <c r="A154" i="28"/>
  <c r="A154" i="27" s="1"/>
  <c r="A155" i="28"/>
  <c r="A155" i="27" s="1"/>
  <c r="A156" i="28"/>
  <c r="A156" i="27" s="1"/>
  <c r="A157" i="28"/>
  <c r="A157" i="27" s="1"/>
  <c r="A158" i="28"/>
  <c r="A158" i="27" s="1"/>
  <c r="A159" i="28"/>
  <c r="A160" i="28"/>
  <c r="A161" i="28"/>
  <c r="A161" i="27" s="1"/>
  <c r="A162" i="28"/>
  <c r="A163" i="28"/>
  <c r="A163" i="27" s="1"/>
  <c r="A164" i="28"/>
  <c r="A164" i="27" s="1"/>
  <c r="A165" i="28"/>
  <c r="A165" i="27" s="1"/>
  <c r="A166" i="28"/>
  <c r="A166" i="27" s="1"/>
  <c r="A167" i="28"/>
  <c r="A167" i="27" s="1"/>
  <c r="A168" i="28"/>
  <c r="A168" i="27" s="1"/>
  <c r="A169" i="28"/>
  <c r="A170" i="28"/>
  <c r="A170" i="27" s="1"/>
  <c r="A171" i="28"/>
  <c r="A171" i="27" s="1"/>
  <c r="A172" i="28"/>
  <c r="A173" i="28"/>
  <c r="A174" i="28"/>
  <c r="A175" i="28"/>
  <c r="A175" i="27" s="1"/>
  <c r="A176" i="28"/>
  <c r="A176" i="27" s="1"/>
  <c r="A177" i="28"/>
  <c r="A177" i="27" s="1"/>
  <c r="A178" i="28"/>
  <c r="A178" i="27" s="1"/>
  <c r="A179" i="28"/>
  <c r="A180" i="28"/>
  <c r="A181" i="28"/>
  <c r="A181" i="27" s="1"/>
  <c r="A182" i="28"/>
  <c r="A183" i="28"/>
  <c r="A183" i="27" s="1"/>
  <c r="A184" i="28"/>
  <c r="A184" i="27" s="1"/>
  <c r="A185" i="28"/>
  <c r="A185" i="27" s="1"/>
  <c r="A186" i="28"/>
  <c r="A186" i="27" s="1"/>
  <c r="A187" i="28"/>
  <c r="A187" i="27" s="1"/>
  <c r="A188" i="28"/>
  <c r="A188" i="27" s="1"/>
  <c r="A189" i="28"/>
  <c r="A190" i="28"/>
  <c r="A191" i="28"/>
  <c r="A191" i="27" s="1"/>
  <c r="A192" i="28"/>
  <c r="A193" i="28"/>
  <c r="A193" i="27" s="1"/>
  <c r="A194" i="28"/>
  <c r="A194" i="27" s="1"/>
  <c r="A195" i="28"/>
  <c r="A196" i="28"/>
  <c r="A196" i="27" s="1"/>
  <c r="A197" i="28"/>
  <c r="A197" i="27" s="1"/>
  <c r="A198" i="28"/>
  <c r="A198" i="27" s="1"/>
  <c r="A199" i="28"/>
  <c r="A200" i="28"/>
  <c r="A200" i="27" s="1"/>
  <c r="A201" i="28"/>
  <c r="A201" i="27" s="1"/>
  <c r="A202" i="28"/>
  <c r="A203" i="28"/>
  <c r="A204" i="28"/>
  <c r="A204" i="27" s="1"/>
  <c r="A205" i="28"/>
  <c r="A205" i="27" s="1"/>
  <c r="A206" i="28"/>
  <c r="A206" i="27" s="1"/>
  <c r="A207" i="28"/>
  <c r="A207" i="27" s="1"/>
  <c r="A208" i="28"/>
  <c r="A208" i="27" s="1"/>
  <c r="A209" i="28"/>
  <c r="A210" i="28"/>
  <c r="A210" i="27" s="1"/>
  <c r="A211" i="28"/>
  <c r="A211" i="27" s="1"/>
  <c r="A212" i="28"/>
  <c r="A213" i="28"/>
  <c r="A214" i="28"/>
  <c r="A214" i="27" s="1"/>
  <c r="A215" i="28"/>
  <c r="A215" i="27" s="1"/>
  <c r="A216" i="28"/>
  <c r="A216" i="27" s="1"/>
  <c r="A217" i="28"/>
  <c r="A217" i="27" s="1"/>
  <c r="A218" i="28"/>
  <c r="A218" i="27" s="1"/>
  <c r="A219" i="28"/>
  <c r="A220" i="28"/>
  <c r="A220" i="27" s="1"/>
  <c r="A221" i="28"/>
  <c r="A221" i="27" s="1"/>
  <c r="A222" i="28"/>
  <c r="A223" i="28"/>
  <c r="A224" i="28"/>
  <c r="A225" i="28"/>
  <c r="A225" i="27" s="1"/>
  <c r="A226" i="28"/>
  <c r="A226" i="27" s="1"/>
  <c r="A227" i="28"/>
  <c r="A227" i="27" s="1"/>
  <c r="A228" i="28"/>
  <c r="A228" i="27" s="1"/>
  <c r="A229" i="28"/>
  <c r="A230" i="28"/>
  <c r="A230" i="27" s="1"/>
  <c r="A231" i="28"/>
  <c r="A231" i="27" s="1"/>
  <c r="A232" i="28"/>
  <c r="A233" i="28"/>
  <c r="A234" i="28"/>
  <c r="A235" i="28"/>
  <c r="A235" i="27" s="1"/>
  <c r="A236" i="28"/>
  <c r="A236" i="27" s="1"/>
  <c r="A237" i="28"/>
  <c r="A237" i="27" s="1"/>
  <c r="A238" i="28"/>
  <c r="A238" i="27" s="1"/>
  <c r="A239" i="28"/>
  <c r="A240" i="28"/>
  <c r="A240" i="27" s="1"/>
  <c r="A241" i="28"/>
  <c r="A241" i="27" s="1"/>
  <c r="A242" i="28"/>
  <c r="A243" i="28"/>
  <c r="A244" i="28"/>
  <c r="A244" i="27" s="1"/>
  <c r="A245" i="28"/>
  <c r="A245" i="27" s="1"/>
  <c r="A246" i="28"/>
  <c r="A246" i="27" s="1"/>
  <c r="A247" i="28"/>
  <c r="A247" i="27" s="1"/>
  <c r="A248" i="28"/>
  <c r="A248" i="27" s="1"/>
  <c r="A249" i="28"/>
  <c r="A250" i="28"/>
  <c r="A250" i="27" s="1"/>
  <c r="A251" i="28"/>
  <c r="A251" i="27" s="1"/>
  <c r="A252" i="28"/>
  <c r="A253" i="28"/>
  <c r="A254" i="28"/>
  <c r="A254" i="27" s="1"/>
  <c r="A255" i="28"/>
  <c r="A255" i="27" s="1"/>
  <c r="A256" i="28"/>
  <c r="A256" i="27" s="1"/>
  <c r="A257" i="28"/>
  <c r="A257" i="27" s="1"/>
  <c r="A258" i="28"/>
  <c r="A259" i="28"/>
  <c r="A517" i="27"/>
  <c r="A534" i="27"/>
  <c r="A537" i="27"/>
  <c r="A547" i="27"/>
  <c r="A557" i="27"/>
  <c r="A567" i="27"/>
  <c r="A577" i="27"/>
  <c r="A590" i="27"/>
  <c r="A597" i="27"/>
  <c r="A617" i="27"/>
  <c r="A637" i="27"/>
  <c r="A645" i="27"/>
  <c r="A657" i="27"/>
  <c r="A677" i="27"/>
  <c r="A682" i="27"/>
  <c r="A687" i="27"/>
  <c r="A697" i="27"/>
  <c r="A737" i="27"/>
  <c r="A10" i="28"/>
  <c r="A10" i="27" s="1"/>
  <c r="AF38" i="28"/>
  <c r="AE38" i="28"/>
  <c r="AD38" i="28"/>
  <c r="B261" i="27"/>
  <c r="C261" i="27"/>
  <c r="D261" i="27"/>
  <c r="E261" i="27"/>
  <c r="F261" i="27"/>
  <c r="B262" i="27"/>
  <c r="C262" i="27"/>
  <c r="B263" i="27"/>
  <c r="C263" i="27"/>
  <c r="D263" i="27"/>
  <c r="E263" i="27"/>
  <c r="F263" i="27"/>
  <c r="B264" i="27"/>
  <c r="D264" i="27"/>
  <c r="B265" i="27"/>
  <c r="D265" i="27"/>
  <c r="E265" i="27"/>
  <c r="F265" i="27"/>
  <c r="B266" i="27"/>
  <c r="C266" i="27"/>
  <c r="D266" i="27"/>
  <c r="C267" i="27"/>
  <c r="D267" i="27"/>
  <c r="F267" i="27"/>
  <c r="B268" i="27"/>
  <c r="C268" i="27"/>
  <c r="D268" i="27"/>
  <c r="B269" i="27"/>
  <c r="C269" i="27"/>
  <c r="D269" i="27"/>
  <c r="E269" i="27"/>
  <c r="F269" i="27"/>
  <c r="B270" i="27"/>
  <c r="C270" i="27"/>
  <c r="D270" i="27"/>
  <c r="C271" i="27"/>
  <c r="D271" i="27"/>
  <c r="E271" i="27"/>
  <c r="F271" i="27"/>
  <c r="B272" i="27"/>
  <c r="C272" i="27"/>
  <c r="B273" i="27"/>
  <c r="C273" i="27"/>
  <c r="D273" i="27"/>
  <c r="F273" i="27"/>
  <c r="B274" i="27"/>
  <c r="D274" i="27"/>
  <c r="B275" i="27"/>
  <c r="D275" i="27"/>
  <c r="F275" i="27"/>
  <c r="B276" i="27"/>
  <c r="C276" i="27"/>
  <c r="D276" i="27"/>
  <c r="C277" i="27"/>
  <c r="D277" i="27"/>
  <c r="F277" i="27"/>
  <c r="B278" i="27"/>
  <c r="C278" i="27"/>
  <c r="D278" i="27"/>
  <c r="B279" i="27"/>
  <c r="C279" i="27"/>
  <c r="D279" i="27"/>
  <c r="F279" i="27"/>
  <c r="B280" i="27"/>
  <c r="C280" i="27"/>
  <c r="D280" i="27"/>
  <c r="C281" i="27"/>
  <c r="D281" i="27"/>
  <c r="F281" i="27"/>
  <c r="B282" i="27"/>
  <c r="C282" i="27"/>
  <c r="B283" i="27"/>
  <c r="C283" i="27"/>
  <c r="D283" i="27"/>
  <c r="E283" i="27"/>
  <c r="F283" i="27"/>
  <c r="B284" i="27"/>
  <c r="D284" i="27"/>
  <c r="B285" i="27"/>
  <c r="D285" i="27"/>
  <c r="E285" i="27"/>
  <c r="F285" i="27"/>
  <c r="B286" i="27"/>
  <c r="C286" i="27"/>
  <c r="D286" i="27"/>
  <c r="C287" i="27"/>
  <c r="D287" i="27"/>
  <c r="F287" i="27"/>
  <c r="B288" i="27"/>
  <c r="C288" i="27"/>
  <c r="D288" i="27"/>
  <c r="B289" i="27"/>
  <c r="C289" i="27"/>
  <c r="D289" i="27"/>
  <c r="E289" i="27"/>
  <c r="F289" i="27"/>
  <c r="B290" i="27"/>
  <c r="D290" i="27"/>
  <c r="C291" i="27"/>
  <c r="D291" i="27"/>
  <c r="E291" i="27"/>
  <c r="F291" i="27"/>
  <c r="B292" i="27"/>
  <c r="C292" i="27"/>
  <c r="B293" i="27"/>
  <c r="C293" i="27"/>
  <c r="D293" i="27"/>
  <c r="F293" i="27"/>
  <c r="B294" i="27"/>
  <c r="B295" i="27"/>
  <c r="D295" i="27"/>
  <c r="F295" i="27"/>
  <c r="B296" i="27"/>
  <c r="C296" i="27"/>
  <c r="C297" i="27"/>
  <c r="D297" i="27"/>
  <c r="F297" i="27"/>
  <c r="B298" i="27"/>
  <c r="C298" i="27"/>
  <c r="B299" i="27"/>
  <c r="C299" i="27"/>
  <c r="D299" i="27"/>
  <c r="F299" i="27"/>
  <c r="B300" i="27"/>
  <c r="C300" i="27"/>
  <c r="B301" i="27"/>
  <c r="C301" i="27"/>
  <c r="D301" i="27"/>
  <c r="F301" i="27"/>
  <c r="B302" i="27"/>
  <c r="C302" i="27"/>
  <c r="B303" i="27"/>
  <c r="C303" i="27"/>
  <c r="D303" i="27"/>
  <c r="E303" i="27"/>
  <c r="F303" i="27"/>
  <c r="B304" i="27"/>
  <c r="D304" i="27"/>
  <c r="D305" i="27"/>
  <c r="F305" i="27"/>
  <c r="B306" i="27"/>
  <c r="C306" i="27"/>
  <c r="C307" i="27"/>
  <c r="D307" i="27"/>
  <c r="F307" i="27"/>
  <c r="B308" i="27"/>
  <c r="C308" i="27"/>
  <c r="D308" i="27"/>
  <c r="B309" i="27"/>
  <c r="C309" i="27"/>
  <c r="D309" i="27"/>
  <c r="F309" i="27"/>
  <c r="B310" i="27"/>
  <c r="D310" i="27"/>
  <c r="C311" i="27"/>
  <c r="D311" i="27"/>
  <c r="F311" i="27"/>
  <c r="B312" i="27"/>
  <c r="F312" i="27"/>
  <c r="B313" i="27"/>
  <c r="C313" i="27"/>
  <c r="D313" i="27"/>
  <c r="E313" i="27"/>
  <c r="F313" i="27"/>
  <c r="B314" i="27"/>
  <c r="C314" i="27"/>
  <c r="D314" i="27"/>
  <c r="D315" i="27"/>
  <c r="F315" i="27"/>
  <c r="B316" i="27"/>
  <c r="C316" i="27"/>
  <c r="C317" i="27"/>
  <c r="D317" i="27"/>
  <c r="F317" i="27"/>
  <c r="B318" i="27"/>
  <c r="D319" i="27"/>
  <c r="F319" i="27"/>
  <c r="B320" i="27"/>
  <c r="C320" i="27"/>
  <c r="D320" i="27"/>
  <c r="B321" i="27"/>
  <c r="D321" i="27"/>
  <c r="F321" i="27"/>
  <c r="B322" i="27"/>
  <c r="B323" i="27"/>
  <c r="C323" i="27"/>
  <c r="D323" i="27"/>
  <c r="E323" i="27"/>
  <c r="F323" i="27"/>
  <c r="B324" i="27"/>
  <c r="C325" i="27"/>
  <c r="D325" i="27"/>
  <c r="F325" i="27"/>
  <c r="B326" i="27"/>
  <c r="C326" i="27"/>
  <c r="B327" i="27"/>
  <c r="C327" i="27"/>
  <c r="D327" i="27"/>
  <c r="F327" i="27"/>
  <c r="B328" i="27"/>
  <c r="B329" i="27"/>
  <c r="D329" i="27"/>
  <c r="F329" i="27"/>
  <c r="B330" i="27"/>
  <c r="C330" i="27"/>
  <c r="D330" i="27"/>
  <c r="C331" i="27"/>
  <c r="D331" i="27"/>
  <c r="F331" i="27"/>
  <c r="B332" i="27"/>
  <c r="D332" i="27"/>
  <c r="B333" i="27"/>
  <c r="D333" i="27"/>
  <c r="E333" i="27"/>
  <c r="F333" i="27"/>
  <c r="B334" i="27"/>
  <c r="B335" i="27"/>
  <c r="C335" i="27"/>
  <c r="D335" i="27"/>
  <c r="F335" i="27"/>
  <c r="B336" i="27"/>
  <c r="C336" i="27"/>
  <c r="C337" i="27"/>
  <c r="D337" i="27"/>
  <c r="E337" i="27"/>
  <c r="F337" i="27"/>
  <c r="B338" i="27"/>
  <c r="D338" i="27"/>
  <c r="D339" i="27"/>
  <c r="F339" i="27"/>
  <c r="B340" i="27"/>
  <c r="B341" i="27"/>
  <c r="D341" i="27"/>
  <c r="F341" i="27"/>
  <c r="B342" i="27"/>
  <c r="D343" i="27"/>
  <c r="F343" i="27"/>
  <c r="B344" i="27"/>
  <c r="B345" i="27"/>
  <c r="C345" i="27"/>
  <c r="D345" i="27"/>
  <c r="E345" i="27"/>
  <c r="F345" i="27"/>
  <c r="B346" i="27"/>
  <c r="B347" i="27"/>
  <c r="D347" i="27"/>
  <c r="F347" i="27"/>
  <c r="B348" i="27"/>
  <c r="C348" i="27"/>
  <c r="B349" i="27"/>
  <c r="D349" i="27"/>
  <c r="F349" i="27"/>
  <c r="B350" i="27"/>
  <c r="D351" i="27"/>
  <c r="F351" i="27"/>
  <c r="B352" i="27"/>
  <c r="C353" i="27"/>
  <c r="D353" i="27"/>
  <c r="F353" i="27"/>
  <c r="B354" i="27"/>
  <c r="C354" i="27"/>
  <c r="B355" i="27"/>
  <c r="C355" i="27"/>
  <c r="D355" i="27"/>
  <c r="F355" i="27"/>
  <c r="B356" i="27"/>
  <c r="B357" i="27"/>
  <c r="D357" i="27"/>
  <c r="E357" i="27"/>
  <c r="F357" i="27"/>
  <c r="B358" i="27"/>
  <c r="C358" i="27"/>
  <c r="D359" i="27"/>
  <c r="F359" i="27"/>
  <c r="B360" i="27"/>
  <c r="C360" i="27"/>
  <c r="D360" i="27"/>
  <c r="B361" i="27"/>
  <c r="C361" i="27"/>
  <c r="D361" i="27"/>
  <c r="F361" i="27"/>
  <c r="B362" i="27"/>
  <c r="D363" i="27"/>
  <c r="F363" i="27"/>
  <c r="B364" i="27"/>
  <c r="C364" i="27"/>
  <c r="D364" i="27"/>
  <c r="D365" i="27"/>
  <c r="F365" i="27"/>
  <c r="B366" i="27"/>
  <c r="D367" i="27"/>
  <c r="F367" i="27"/>
  <c r="B368" i="27"/>
  <c r="C368" i="27"/>
  <c r="D369" i="27"/>
  <c r="F369" i="27"/>
  <c r="B370" i="27"/>
  <c r="C370" i="27"/>
  <c r="C371" i="27"/>
  <c r="D371" i="27"/>
  <c r="F371" i="27"/>
  <c r="B372" i="27"/>
  <c r="D373" i="27"/>
  <c r="F373" i="27"/>
  <c r="B374" i="27"/>
  <c r="C374" i="27"/>
  <c r="B375" i="27"/>
  <c r="C375" i="27"/>
  <c r="D375" i="27"/>
  <c r="E375" i="27"/>
  <c r="F375" i="27"/>
  <c r="B376" i="27"/>
  <c r="C376" i="27"/>
  <c r="B377" i="27"/>
  <c r="D377" i="27"/>
  <c r="E377" i="27"/>
  <c r="F377" i="27"/>
  <c r="B378" i="27"/>
  <c r="D379" i="27"/>
  <c r="F379" i="27"/>
  <c r="B380" i="27"/>
  <c r="C381" i="27"/>
  <c r="D381" i="27"/>
  <c r="F381" i="27"/>
  <c r="B382" i="27"/>
  <c r="C382" i="27"/>
  <c r="D383" i="27"/>
  <c r="F383" i="27"/>
  <c r="B384" i="27"/>
  <c r="C385" i="27"/>
  <c r="D385" i="27"/>
  <c r="F385" i="27"/>
  <c r="B386" i="27"/>
  <c r="D387" i="27"/>
  <c r="F387" i="27"/>
  <c r="B388" i="27"/>
  <c r="C388" i="27"/>
  <c r="D389" i="27"/>
  <c r="F389" i="27"/>
  <c r="B390" i="27"/>
  <c r="C391" i="27"/>
  <c r="D391" i="27"/>
  <c r="F391" i="27"/>
  <c r="B392" i="27"/>
  <c r="D393" i="27"/>
  <c r="F393" i="27"/>
  <c r="B394" i="27"/>
  <c r="C394" i="27"/>
  <c r="B395" i="27"/>
  <c r="D395" i="27"/>
  <c r="E395" i="27"/>
  <c r="F395" i="27"/>
  <c r="B396" i="27"/>
  <c r="B397" i="27"/>
  <c r="D397" i="27"/>
  <c r="F397" i="27"/>
  <c r="B398" i="27"/>
  <c r="C398" i="27"/>
  <c r="D399" i="27"/>
  <c r="F399" i="27"/>
  <c r="B400" i="27"/>
  <c r="D401" i="27"/>
  <c r="F401" i="27"/>
  <c r="B402" i="27"/>
  <c r="C403" i="27"/>
  <c r="D403" i="27"/>
  <c r="F403" i="27"/>
  <c r="B404" i="27"/>
  <c r="C404" i="27"/>
  <c r="D405" i="27"/>
  <c r="F405" i="27"/>
  <c r="B406" i="27"/>
  <c r="D407" i="27"/>
  <c r="F407" i="27"/>
  <c r="B408" i="27"/>
  <c r="B409" i="27"/>
  <c r="D409" i="27"/>
  <c r="E409" i="27"/>
  <c r="F409" i="27"/>
  <c r="B410" i="27"/>
  <c r="D411" i="27"/>
  <c r="F411" i="27"/>
  <c r="B412" i="27"/>
  <c r="D413" i="27"/>
  <c r="F413" i="27"/>
  <c r="B414" i="27"/>
  <c r="C414" i="27"/>
  <c r="D415" i="27"/>
  <c r="F415" i="27"/>
  <c r="B416" i="27"/>
  <c r="D417" i="27"/>
  <c r="F417" i="27"/>
  <c r="B418" i="27"/>
  <c r="C418" i="27"/>
  <c r="D419" i="27"/>
  <c r="F419" i="27"/>
  <c r="B420" i="27"/>
  <c r="C420" i="27"/>
  <c r="D421" i="27"/>
  <c r="F421" i="27"/>
  <c r="B422" i="27"/>
  <c r="C422" i="27"/>
  <c r="D423" i="27"/>
  <c r="F423" i="27"/>
  <c r="B424" i="27"/>
  <c r="C424" i="27"/>
  <c r="D425" i="27"/>
  <c r="F425" i="27"/>
  <c r="B426" i="27"/>
  <c r="D427" i="27"/>
  <c r="F427" i="27"/>
  <c r="B428" i="27"/>
  <c r="C428" i="27"/>
  <c r="D429" i="27"/>
  <c r="E429" i="27"/>
  <c r="F429" i="27"/>
  <c r="B430" i="27"/>
  <c r="D431" i="27"/>
  <c r="F431" i="27"/>
  <c r="B432" i="27"/>
  <c r="C432" i="27"/>
  <c r="D432" i="27"/>
  <c r="D433" i="27"/>
  <c r="F433" i="27"/>
  <c r="B434" i="27"/>
  <c r="D435" i="27"/>
  <c r="F435" i="27"/>
  <c r="B436" i="27"/>
  <c r="D437" i="27"/>
  <c r="F437" i="27"/>
  <c r="B438" i="27"/>
  <c r="C438" i="27"/>
  <c r="D439" i="27"/>
  <c r="F439" i="27"/>
  <c r="B440" i="27"/>
  <c r="D441" i="27"/>
  <c r="F441" i="27"/>
  <c r="B442" i="27"/>
  <c r="C442" i="27"/>
  <c r="D442" i="27"/>
  <c r="D443" i="27"/>
  <c r="F443" i="27"/>
  <c r="B444" i="27"/>
  <c r="D445" i="27"/>
  <c r="F445" i="27"/>
  <c r="B446" i="27"/>
  <c r="D447" i="27"/>
  <c r="F447" i="27"/>
  <c r="B448" i="27"/>
  <c r="D449" i="27"/>
  <c r="E449" i="27"/>
  <c r="F449" i="27"/>
  <c r="B450" i="27"/>
  <c r="D451" i="27"/>
  <c r="F451" i="27"/>
  <c r="B452" i="27"/>
  <c r="D453" i="27"/>
  <c r="F453" i="27"/>
  <c r="B454" i="27"/>
  <c r="C454" i="27"/>
  <c r="B455" i="27"/>
  <c r="D455" i="27"/>
  <c r="F455" i="27"/>
  <c r="B456" i="27"/>
  <c r="D457" i="27"/>
  <c r="F457" i="27"/>
  <c r="B458" i="27"/>
  <c r="C458" i="27"/>
  <c r="D459" i="27"/>
  <c r="F459" i="27"/>
  <c r="B460" i="27"/>
  <c r="C460" i="27"/>
  <c r="D461" i="27"/>
  <c r="F461" i="27"/>
  <c r="B462" i="27"/>
  <c r="C462" i="27"/>
  <c r="D463" i="27"/>
  <c r="F463" i="27"/>
  <c r="B464" i="27"/>
  <c r="F464" i="27"/>
  <c r="D465" i="27"/>
  <c r="F465" i="27"/>
  <c r="B466" i="27"/>
  <c r="D467" i="27"/>
  <c r="F467" i="27"/>
  <c r="B468" i="27"/>
  <c r="D468" i="27"/>
  <c r="D469" i="27"/>
  <c r="F469" i="27"/>
  <c r="B470" i="27"/>
  <c r="D471" i="27"/>
  <c r="F471" i="27"/>
  <c r="B472" i="27"/>
  <c r="C472" i="27"/>
  <c r="D473" i="27"/>
  <c r="F473" i="27"/>
  <c r="B474" i="27"/>
  <c r="D475" i="27"/>
  <c r="F475" i="27"/>
  <c r="B476" i="27"/>
  <c r="D477" i="27"/>
  <c r="F477" i="27"/>
  <c r="B478" i="27"/>
  <c r="C478" i="27"/>
  <c r="D479" i="27"/>
  <c r="F479" i="27"/>
  <c r="B480" i="27"/>
  <c r="D481" i="27"/>
  <c r="F481" i="27"/>
  <c r="B482" i="27"/>
  <c r="C482" i="27"/>
  <c r="D483" i="27"/>
  <c r="F483" i="27"/>
  <c r="B484" i="27"/>
  <c r="D485" i="27"/>
  <c r="F485" i="27"/>
  <c r="B486" i="27"/>
  <c r="D487" i="27"/>
  <c r="F487" i="27"/>
  <c r="B488" i="27"/>
  <c r="C488" i="27"/>
  <c r="D489" i="27"/>
  <c r="F489" i="27"/>
  <c r="B490" i="27"/>
  <c r="D491" i="27"/>
  <c r="F491" i="27"/>
  <c r="B492" i="27"/>
  <c r="D493" i="27"/>
  <c r="F493" i="27"/>
  <c r="B494" i="27"/>
  <c r="C494" i="27"/>
  <c r="D494" i="27"/>
  <c r="D495" i="27"/>
  <c r="F495" i="27"/>
  <c r="B496" i="27"/>
  <c r="D497" i="27"/>
  <c r="F497" i="27"/>
  <c r="B498" i="27"/>
  <c r="C498" i="27"/>
  <c r="D499" i="27"/>
  <c r="F499" i="27"/>
  <c r="B500" i="27"/>
  <c r="D501" i="27"/>
  <c r="F501" i="27"/>
  <c r="B502" i="27"/>
  <c r="D503" i="27"/>
  <c r="F503" i="27"/>
  <c r="B504" i="27"/>
  <c r="D505" i="27"/>
  <c r="F505" i="27"/>
  <c r="B506" i="27"/>
  <c r="D507" i="27"/>
  <c r="F507" i="27"/>
  <c r="B508" i="27"/>
  <c r="D509" i="27"/>
  <c r="F509" i="27"/>
  <c r="B510" i="27"/>
  <c r="D510" i="27"/>
  <c r="B511" i="27"/>
  <c r="C511" i="27"/>
  <c r="E511" i="27"/>
  <c r="F511" i="27"/>
  <c r="B512" i="27"/>
  <c r="C512" i="27"/>
  <c r="B513" i="27"/>
  <c r="C513" i="27"/>
  <c r="D513" i="27"/>
  <c r="E513" i="27"/>
  <c r="F513" i="27"/>
  <c r="B514" i="27"/>
  <c r="C514" i="27"/>
  <c r="D514" i="27"/>
  <c r="B515" i="27"/>
  <c r="C515" i="27"/>
  <c r="D515" i="27"/>
  <c r="E515" i="27"/>
  <c r="F515" i="27"/>
  <c r="B516" i="27"/>
  <c r="C516" i="27"/>
  <c r="D516" i="27"/>
  <c r="B517" i="27"/>
  <c r="C517" i="27"/>
  <c r="D517" i="27"/>
  <c r="E517" i="27"/>
  <c r="F517" i="27"/>
  <c r="B518" i="27"/>
  <c r="C518" i="27"/>
  <c r="B519" i="27"/>
  <c r="C519" i="27"/>
  <c r="E519" i="27"/>
  <c r="F519" i="27"/>
  <c r="B520" i="27"/>
  <c r="C520" i="27"/>
  <c r="B521" i="27"/>
  <c r="C521" i="27"/>
  <c r="D521" i="27"/>
  <c r="E521" i="27"/>
  <c r="F521" i="27"/>
  <c r="B522" i="27"/>
  <c r="C522" i="27"/>
  <c r="B523" i="27"/>
  <c r="C523" i="27"/>
  <c r="D523" i="27"/>
  <c r="E523" i="27"/>
  <c r="F523" i="27"/>
  <c r="B524" i="27"/>
  <c r="C524" i="27"/>
  <c r="D524" i="27"/>
  <c r="B525" i="27"/>
  <c r="C525" i="27"/>
  <c r="D525" i="27"/>
  <c r="E525" i="27"/>
  <c r="F525" i="27"/>
  <c r="B526" i="27"/>
  <c r="D526" i="27"/>
  <c r="B527" i="27"/>
  <c r="C527" i="27"/>
  <c r="E527" i="27"/>
  <c r="F527" i="27"/>
  <c r="B528" i="27"/>
  <c r="C528" i="27"/>
  <c r="B529" i="27"/>
  <c r="C529" i="27"/>
  <c r="D529" i="27"/>
  <c r="E529" i="27"/>
  <c r="F529" i="27"/>
  <c r="B530" i="27"/>
  <c r="C530" i="27"/>
  <c r="B531" i="27"/>
  <c r="C531" i="27"/>
  <c r="D531" i="27"/>
  <c r="E531" i="27"/>
  <c r="F531" i="27"/>
  <c r="B532" i="27"/>
  <c r="C532" i="27"/>
  <c r="B533" i="27"/>
  <c r="C533" i="27"/>
  <c r="D533" i="27"/>
  <c r="E533" i="27"/>
  <c r="F533" i="27"/>
  <c r="B534" i="27"/>
  <c r="C534" i="27"/>
  <c r="D534" i="27"/>
  <c r="B535" i="27"/>
  <c r="C535" i="27"/>
  <c r="D535" i="27"/>
  <c r="E535" i="27"/>
  <c r="F535" i="27"/>
  <c r="B536" i="27"/>
  <c r="C536" i="27"/>
  <c r="D536" i="27"/>
  <c r="B537" i="27"/>
  <c r="C537" i="27"/>
  <c r="D537" i="27"/>
  <c r="E537" i="27"/>
  <c r="F537" i="27"/>
  <c r="B538" i="27"/>
  <c r="C538" i="27"/>
  <c r="B539" i="27"/>
  <c r="C539" i="27"/>
  <c r="D539" i="27"/>
  <c r="E539" i="27"/>
  <c r="F539" i="27"/>
  <c r="B540" i="27"/>
  <c r="C540" i="27"/>
  <c r="B541" i="27"/>
  <c r="C541" i="27"/>
  <c r="D541" i="27"/>
  <c r="E541" i="27"/>
  <c r="F541" i="27"/>
  <c r="B542" i="27"/>
  <c r="C542" i="27"/>
  <c r="B543" i="27"/>
  <c r="C543" i="27"/>
  <c r="D543" i="27"/>
  <c r="E543" i="27"/>
  <c r="B544" i="27"/>
  <c r="C544" i="27"/>
  <c r="B545" i="27"/>
  <c r="C545" i="27"/>
  <c r="D545" i="27"/>
  <c r="E545" i="27"/>
  <c r="F545" i="27"/>
  <c r="B546" i="27"/>
  <c r="C546" i="27"/>
  <c r="B547" i="27"/>
  <c r="C547" i="27"/>
  <c r="D547" i="27"/>
  <c r="E547" i="27"/>
  <c r="F547" i="27"/>
  <c r="B548" i="27"/>
  <c r="B549" i="27"/>
  <c r="C549" i="27"/>
  <c r="D549" i="27"/>
  <c r="E549" i="27"/>
  <c r="F549" i="27"/>
  <c r="B550" i="27"/>
  <c r="D550" i="27"/>
  <c r="B551" i="27"/>
  <c r="C551" i="27"/>
  <c r="D551" i="27"/>
  <c r="E551" i="27"/>
  <c r="B552" i="27"/>
  <c r="C552" i="27"/>
  <c r="B553" i="27"/>
  <c r="C553" i="27"/>
  <c r="D553" i="27"/>
  <c r="E553" i="27"/>
  <c r="F553" i="27"/>
  <c r="B554" i="27"/>
  <c r="C554" i="27"/>
  <c r="B555" i="27"/>
  <c r="C555" i="27"/>
  <c r="D555" i="27"/>
  <c r="E555" i="27"/>
  <c r="F555" i="27"/>
  <c r="B556" i="27"/>
  <c r="C556" i="27"/>
  <c r="D556" i="27"/>
  <c r="B557" i="27"/>
  <c r="C557" i="27"/>
  <c r="D557" i="27"/>
  <c r="E557" i="27"/>
  <c r="F557" i="27"/>
  <c r="B558" i="27"/>
  <c r="B559" i="27"/>
  <c r="C559" i="27"/>
  <c r="D559" i="27"/>
  <c r="E559" i="27"/>
  <c r="B560" i="27"/>
  <c r="B561" i="27"/>
  <c r="C561" i="27"/>
  <c r="D561" i="27"/>
  <c r="E561" i="27"/>
  <c r="F561" i="27"/>
  <c r="B562" i="27"/>
  <c r="C562" i="27"/>
  <c r="D562" i="27"/>
  <c r="B563" i="27"/>
  <c r="C563" i="27"/>
  <c r="D563" i="27"/>
  <c r="E563" i="27"/>
  <c r="F563" i="27"/>
  <c r="B564" i="27"/>
  <c r="C564" i="27"/>
  <c r="B565" i="27"/>
  <c r="C565" i="27"/>
  <c r="D565" i="27"/>
  <c r="E565" i="27"/>
  <c r="F565" i="27"/>
  <c r="B566" i="27"/>
  <c r="C566" i="27"/>
  <c r="B567" i="27"/>
  <c r="C567" i="27"/>
  <c r="D567" i="27"/>
  <c r="E567" i="27"/>
  <c r="B568" i="27"/>
  <c r="B569" i="27"/>
  <c r="C569" i="27"/>
  <c r="D569" i="27"/>
  <c r="E569" i="27"/>
  <c r="B570" i="27"/>
  <c r="B571" i="27"/>
  <c r="C571" i="27"/>
  <c r="D571" i="27"/>
  <c r="E571" i="27"/>
  <c r="B572" i="27"/>
  <c r="D572" i="27"/>
  <c r="B573" i="27"/>
  <c r="C573" i="27"/>
  <c r="D573" i="27"/>
  <c r="E573" i="27"/>
  <c r="B574" i="27"/>
  <c r="B575" i="27"/>
  <c r="C575" i="27"/>
  <c r="D575" i="27"/>
  <c r="E575" i="27"/>
  <c r="F575" i="27"/>
  <c r="B576" i="27"/>
  <c r="D576" i="27"/>
  <c r="B577" i="27"/>
  <c r="C577" i="27"/>
  <c r="D577" i="27"/>
  <c r="E577" i="27"/>
  <c r="F577" i="27"/>
  <c r="B578" i="27"/>
  <c r="D578" i="27"/>
  <c r="B579" i="27"/>
  <c r="C579" i="27"/>
  <c r="D579" i="27"/>
  <c r="E579" i="27"/>
  <c r="F579" i="27"/>
  <c r="B580" i="27"/>
  <c r="D580" i="27"/>
  <c r="B581" i="27"/>
  <c r="C581" i="27"/>
  <c r="D581" i="27"/>
  <c r="E581" i="27"/>
  <c r="B582" i="27"/>
  <c r="C582" i="27"/>
  <c r="B583" i="27"/>
  <c r="C583" i="27"/>
  <c r="D583" i="27"/>
  <c r="E583" i="27"/>
  <c r="F583" i="27"/>
  <c r="B584" i="27"/>
  <c r="C584" i="27"/>
  <c r="B585" i="27"/>
  <c r="C585" i="27"/>
  <c r="D585" i="27"/>
  <c r="E585" i="27"/>
  <c r="B586" i="27"/>
  <c r="B587" i="27"/>
  <c r="C587" i="27"/>
  <c r="E587" i="27"/>
  <c r="B588" i="27"/>
  <c r="C588" i="27"/>
  <c r="B589" i="27"/>
  <c r="C589" i="27"/>
  <c r="E589" i="27"/>
  <c r="B590" i="27"/>
  <c r="D590" i="27"/>
  <c r="B591" i="27"/>
  <c r="C591" i="27"/>
  <c r="D591" i="27"/>
  <c r="E591" i="27"/>
  <c r="B592" i="27"/>
  <c r="B593" i="27"/>
  <c r="C593" i="27"/>
  <c r="D593" i="27"/>
  <c r="E593" i="27"/>
  <c r="F593" i="27"/>
  <c r="B594" i="27"/>
  <c r="C594" i="27"/>
  <c r="B595" i="27"/>
  <c r="C595" i="27"/>
  <c r="D595" i="27"/>
  <c r="E595" i="27"/>
  <c r="B596" i="27"/>
  <c r="C596" i="27"/>
  <c r="B597" i="27"/>
  <c r="C597" i="27"/>
  <c r="D597" i="27"/>
  <c r="E597" i="27"/>
  <c r="B598" i="27"/>
  <c r="D598" i="27"/>
  <c r="B599" i="27"/>
  <c r="C599" i="27"/>
  <c r="E599" i="27"/>
  <c r="B600" i="27"/>
  <c r="B601" i="27"/>
  <c r="C601" i="27"/>
  <c r="E601" i="27"/>
  <c r="F601" i="27"/>
  <c r="B602" i="27"/>
  <c r="B603" i="27"/>
  <c r="C603" i="27"/>
  <c r="D603" i="27"/>
  <c r="E603" i="27"/>
  <c r="B604" i="27"/>
  <c r="F604" i="27"/>
  <c r="B605" i="27"/>
  <c r="C605" i="27"/>
  <c r="D605" i="27"/>
  <c r="E605" i="27"/>
  <c r="F605" i="27"/>
  <c r="B606" i="27"/>
  <c r="D606" i="27"/>
  <c r="B607" i="27"/>
  <c r="C607" i="27"/>
  <c r="D607" i="27"/>
  <c r="E607" i="27"/>
  <c r="F607" i="27"/>
  <c r="B608" i="27"/>
  <c r="C608" i="27"/>
  <c r="D608" i="27"/>
  <c r="B609" i="27"/>
  <c r="C609" i="27"/>
  <c r="E609" i="27"/>
  <c r="F609" i="27"/>
  <c r="B610" i="27"/>
  <c r="B611" i="27"/>
  <c r="C611" i="27"/>
  <c r="D611" i="27"/>
  <c r="E611" i="27"/>
  <c r="B612" i="27"/>
  <c r="B613" i="27"/>
  <c r="C613" i="27"/>
  <c r="E613" i="27"/>
  <c r="F613" i="27"/>
  <c r="B614" i="27"/>
  <c r="C614" i="27"/>
  <c r="B615" i="27"/>
  <c r="C615" i="27"/>
  <c r="D615" i="27"/>
  <c r="E615" i="27"/>
  <c r="B616" i="27"/>
  <c r="B617" i="27"/>
  <c r="C617" i="27"/>
  <c r="E617" i="27"/>
  <c r="B618" i="27"/>
  <c r="B619" i="27"/>
  <c r="C619" i="27"/>
  <c r="D619" i="27"/>
  <c r="E619" i="27"/>
  <c r="F619" i="27"/>
  <c r="B620" i="27"/>
  <c r="B621" i="27"/>
  <c r="C621" i="27"/>
  <c r="D621" i="27"/>
  <c r="E621" i="27"/>
  <c r="B622" i="27"/>
  <c r="B623" i="27"/>
  <c r="C623" i="27"/>
  <c r="E623" i="27"/>
  <c r="F623" i="27"/>
  <c r="B624" i="27"/>
  <c r="C624" i="27"/>
  <c r="D624" i="27"/>
  <c r="B625" i="27"/>
  <c r="C625" i="27"/>
  <c r="E625" i="27"/>
  <c r="B626" i="27"/>
  <c r="B627" i="27"/>
  <c r="C627" i="27"/>
  <c r="D627" i="27"/>
  <c r="E627" i="27"/>
  <c r="F627" i="27"/>
  <c r="B628" i="27"/>
  <c r="B629" i="27"/>
  <c r="C629" i="27"/>
  <c r="D629" i="27"/>
  <c r="E629" i="27"/>
  <c r="F629" i="27"/>
  <c r="B630" i="27"/>
  <c r="B631" i="27"/>
  <c r="C631" i="27"/>
  <c r="E631" i="27"/>
  <c r="F631" i="27"/>
  <c r="B632" i="27"/>
  <c r="B633" i="27"/>
  <c r="C633" i="27"/>
  <c r="D633" i="27"/>
  <c r="E633" i="27"/>
  <c r="B634" i="27"/>
  <c r="B635" i="27"/>
  <c r="C635" i="27"/>
  <c r="E635" i="27"/>
  <c r="B636" i="27"/>
  <c r="C636" i="27"/>
  <c r="B637" i="27"/>
  <c r="C637" i="27"/>
  <c r="E637" i="27"/>
  <c r="B638" i="27"/>
  <c r="B639" i="27"/>
  <c r="C639" i="27"/>
  <c r="D639" i="27"/>
  <c r="E639" i="27"/>
  <c r="B640" i="27"/>
  <c r="B641" i="27"/>
  <c r="C641" i="27"/>
  <c r="D641" i="27"/>
  <c r="E641" i="27"/>
  <c r="F641" i="27"/>
  <c r="B642" i="27"/>
  <c r="B643" i="27"/>
  <c r="C643" i="27"/>
  <c r="E643" i="27"/>
  <c r="B644" i="27"/>
  <c r="B645" i="27"/>
  <c r="C645" i="27"/>
  <c r="E645" i="27"/>
  <c r="B646" i="27"/>
  <c r="D646" i="27"/>
  <c r="B647" i="27"/>
  <c r="C647" i="27"/>
  <c r="E647" i="27"/>
  <c r="B648" i="27"/>
  <c r="B649" i="27"/>
  <c r="C649" i="27"/>
  <c r="D649" i="27"/>
  <c r="E649" i="27"/>
  <c r="F649" i="27"/>
  <c r="B650" i="27"/>
  <c r="B651" i="27"/>
  <c r="C651" i="27"/>
  <c r="E651" i="27"/>
  <c r="F651" i="27"/>
  <c r="B652" i="27"/>
  <c r="B653" i="27"/>
  <c r="C653" i="27"/>
  <c r="E653" i="27"/>
  <c r="B654" i="27"/>
  <c r="B655" i="27"/>
  <c r="C655" i="27"/>
  <c r="E655" i="27"/>
  <c r="F655" i="27"/>
  <c r="B656" i="27"/>
  <c r="B657" i="27"/>
  <c r="C657" i="27"/>
  <c r="E657" i="27"/>
  <c r="B658" i="27"/>
  <c r="C658" i="27"/>
  <c r="B659" i="27"/>
  <c r="C659" i="27"/>
  <c r="D659" i="27"/>
  <c r="E659" i="27"/>
  <c r="B660" i="27"/>
  <c r="B661" i="27"/>
  <c r="C661" i="27"/>
  <c r="E661" i="27"/>
  <c r="B662" i="27"/>
  <c r="B663" i="27"/>
  <c r="C663" i="27"/>
  <c r="E663" i="27"/>
  <c r="F663" i="27"/>
  <c r="B664" i="27"/>
  <c r="B665" i="27"/>
  <c r="C665" i="27"/>
  <c r="E665" i="27"/>
  <c r="B666" i="27"/>
  <c r="B667" i="27"/>
  <c r="C667" i="27"/>
  <c r="D667" i="27"/>
  <c r="E667" i="27"/>
  <c r="F667" i="27"/>
  <c r="B668" i="27"/>
  <c r="D668" i="27"/>
  <c r="B669" i="27"/>
  <c r="C669" i="27"/>
  <c r="E669" i="27"/>
  <c r="F669" i="27"/>
  <c r="B670" i="27"/>
  <c r="B671" i="27"/>
  <c r="C671" i="27"/>
  <c r="E671" i="27"/>
  <c r="B672" i="27"/>
  <c r="B673" i="27"/>
  <c r="C673" i="27"/>
  <c r="E673" i="27"/>
  <c r="F673" i="27"/>
  <c r="B674" i="27"/>
  <c r="B675" i="27"/>
  <c r="C675" i="27"/>
  <c r="E675" i="27"/>
  <c r="B676" i="27"/>
  <c r="C676" i="27"/>
  <c r="B677" i="27"/>
  <c r="C677" i="27"/>
  <c r="E677" i="27"/>
  <c r="B678" i="27"/>
  <c r="B679" i="27"/>
  <c r="C679" i="27"/>
  <c r="E679" i="27"/>
  <c r="F679" i="27"/>
  <c r="B680" i="27"/>
  <c r="B681" i="27"/>
  <c r="C681" i="27"/>
  <c r="E681" i="27"/>
  <c r="F681" i="27"/>
  <c r="B682" i="27"/>
  <c r="B683" i="27"/>
  <c r="C683" i="27"/>
  <c r="D683" i="27"/>
  <c r="E683" i="27"/>
  <c r="B684" i="27"/>
  <c r="B685" i="27"/>
  <c r="C685" i="27"/>
  <c r="E685" i="27"/>
  <c r="B686" i="27"/>
  <c r="B687" i="27"/>
  <c r="C687" i="27"/>
  <c r="E687" i="27"/>
  <c r="F687" i="27"/>
  <c r="B688" i="27"/>
  <c r="B689" i="27"/>
  <c r="C689" i="27"/>
  <c r="E689" i="27"/>
  <c r="B690" i="27"/>
  <c r="B691" i="27"/>
  <c r="C691" i="27"/>
  <c r="D691" i="27"/>
  <c r="E691" i="27"/>
  <c r="F691" i="27"/>
  <c r="B692" i="27"/>
  <c r="B693" i="27"/>
  <c r="C693" i="27"/>
  <c r="E693" i="27"/>
  <c r="B694" i="27"/>
  <c r="B695" i="27"/>
  <c r="C695" i="27"/>
  <c r="E695" i="27"/>
  <c r="F695" i="27"/>
  <c r="B696" i="27"/>
  <c r="B697" i="27"/>
  <c r="C697" i="27"/>
  <c r="E697" i="27"/>
  <c r="B698" i="27"/>
  <c r="B699" i="27"/>
  <c r="C699" i="27"/>
  <c r="E699" i="27"/>
  <c r="B700" i="27"/>
  <c r="B701" i="27"/>
  <c r="C701" i="27"/>
  <c r="E701" i="27"/>
  <c r="B702" i="27"/>
  <c r="B703" i="27"/>
  <c r="C703" i="27"/>
  <c r="D703" i="27"/>
  <c r="E703" i="27"/>
  <c r="B704" i="27"/>
  <c r="B705" i="27"/>
  <c r="C705" i="27"/>
  <c r="E705" i="27"/>
  <c r="B706" i="27"/>
  <c r="C706" i="27"/>
  <c r="B707" i="27"/>
  <c r="C707" i="27"/>
  <c r="D707" i="27"/>
  <c r="E707" i="27"/>
  <c r="F707" i="27"/>
  <c r="B708" i="27"/>
  <c r="C708" i="27"/>
  <c r="B709" i="27"/>
  <c r="C709" i="27"/>
  <c r="E709" i="27"/>
  <c r="B710" i="27"/>
  <c r="B711" i="27"/>
  <c r="C711" i="27"/>
  <c r="D711" i="27"/>
  <c r="E711" i="27"/>
  <c r="F711" i="27"/>
  <c r="B712" i="27"/>
  <c r="B713" i="27"/>
  <c r="C713" i="27"/>
  <c r="E713" i="27"/>
  <c r="B714" i="27"/>
  <c r="B715" i="27"/>
  <c r="C715" i="27"/>
  <c r="E715" i="27"/>
  <c r="B716" i="27"/>
  <c r="B717" i="27"/>
  <c r="C717" i="27"/>
  <c r="E717" i="27"/>
  <c r="F717" i="27"/>
  <c r="B718" i="27"/>
  <c r="B719" i="27"/>
  <c r="C719" i="27"/>
  <c r="E719" i="27"/>
  <c r="B720" i="27"/>
  <c r="B721" i="27"/>
  <c r="C721" i="27"/>
  <c r="E721" i="27"/>
  <c r="B722" i="27"/>
  <c r="B723" i="27"/>
  <c r="C723" i="27"/>
  <c r="E723" i="27"/>
  <c r="F723" i="27"/>
  <c r="B724" i="27"/>
  <c r="B725" i="27"/>
  <c r="C725" i="27"/>
  <c r="E725" i="27"/>
  <c r="B726" i="27"/>
  <c r="B727" i="27"/>
  <c r="C727" i="27"/>
  <c r="D727" i="27"/>
  <c r="E727" i="27"/>
  <c r="B728" i="27"/>
  <c r="B729" i="27"/>
  <c r="C729" i="27"/>
  <c r="E729" i="27"/>
  <c r="B730" i="27"/>
  <c r="B731" i="27"/>
  <c r="C731" i="27"/>
  <c r="E731" i="27"/>
  <c r="B732" i="27"/>
  <c r="B733" i="27"/>
  <c r="C733" i="27"/>
  <c r="E733" i="27"/>
  <c r="B734" i="27"/>
  <c r="B735" i="27"/>
  <c r="C735" i="27"/>
  <c r="E735" i="27"/>
  <c r="B736" i="27"/>
  <c r="C736" i="27"/>
  <c r="B737" i="27"/>
  <c r="C737" i="27"/>
  <c r="E737" i="27"/>
  <c r="F737" i="27"/>
  <c r="B738" i="27"/>
  <c r="B739" i="27"/>
  <c r="C739" i="27"/>
  <c r="E739" i="27"/>
  <c r="F739" i="27"/>
  <c r="B740" i="27"/>
  <c r="B741" i="27"/>
  <c r="C741" i="27"/>
  <c r="E741" i="27"/>
  <c r="B742" i="27"/>
  <c r="B743" i="27"/>
  <c r="C743" i="27"/>
  <c r="E743" i="27"/>
  <c r="F743" i="27"/>
  <c r="B744" i="27"/>
  <c r="B745" i="27"/>
  <c r="C745" i="27"/>
  <c r="E745" i="27"/>
  <c r="B746" i="27"/>
  <c r="B747" i="27"/>
  <c r="C747" i="27"/>
  <c r="E747" i="27"/>
  <c r="B748" i="27"/>
  <c r="B749" i="27"/>
  <c r="C749" i="27"/>
  <c r="E749" i="27"/>
  <c r="B750" i="27"/>
  <c r="B751" i="27"/>
  <c r="C751" i="27"/>
  <c r="E751" i="27"/>
  <c r="B752" i="27"/>
  <c r="B753" i="27"/>
  <c r="C753" i="27"/>
  <c r="E753" i="27"/>
  <c r="F753" i="27"/>
  <c r="B754" i="27"/>
  <c r="B755" i="27"/>
  <c r="C755" i="27"/>
  <c r="E755" i="27"/>
  <c r="F755" i="27"/>
  <c r="B756" i="27"/>
  <c r="B757" i="27"/>
  <c r="C757" i="27"/>
  <c r="E757" i="27"/>
  <c r="B758" i="27"/>
  <c r="B759" i="27"/>
  <c r="C759" i="27"/>
  <c r="E759" i="27"/>
  <c r="B760" i="27"/>
  <c r="B761" i="27"/>
  <c r="C761" i="27"/>
  <c r="E761" i="27"/>
  <c r="E763" i="27"/>
  <c r="F763" i="27"/>
  <c r="B764" i="27"/>
  <c r="AD12" i="28"/>
  <c r="AE12" i="28"/>
  <c r="AF12" i="28"/>
  <c r="AF11" i="28"/>
  <c r="AE11" i="28"/>
  <c r="AD11" i="28"/>
  <c r="D765" i="27"/>
  <c r="E765" i="27"/>
  <c r="M7" i="28"/>
  <c r="I56" i="8"/>
  <c r="I55" i="8"/>
  <c r="B11" i="27"/>
  <c r="C11" i="27"/>
  <c r="D11" i="27"/>
  <c r="E11" i="27"/>
  <c r="F11" i="27"/>
  <c r="B12" i="27"/>
  <c r="D12" i="27"/>
  <c r="E12" i="27"/>
  <c r="B13" i="27"/>
  <c r="C13" i="27"/>
  <c r="D13" i="27"/>
  <c r="E13" i="27"/>
  <c r="F13" i="27"/>
  <c r="B14" i="27"/>
  <c r="C14" i="27"/>
  <c r="D14" i="27"/>
  <c r="E14" i="27"/>
  <c r="B15" i="27"/>
  <c r="D15" i="27"/>
  <c r="F15" i="27"/>
  <c r="B16" i="27"/>
  <c r="D16" i="27"/>
  <c r="E16" i="27"/>
  <c r="B17" i="27"/>
  <c r="C17" i="27"/>
  <c r="E17" i="27"/>
  <c r="B18" i="27"/>
  <c r="C18" i="27"/>
  <c r="D18" i="27"/>
  <c r="E18" i="27"/>
  <c r="B19" i="27"/>
  <c r="C19" i="27"/>
  <c r="B20" i="27"/>
  <c r="C20" i="27"/>
  <c r="D20" i="27"/>
  <c r="E20" i="27"/>
  <c r="B21" i="27"/>
  <c r="C21" i="27"/>
  <c r="D21" i="27"/>
  <c r="E21" i="27"/>
  <c r="B22" i="27"/>
  <c r="C22" i="27"/>
  <c r="D22" i="27"/>
  <c r="E22" i="27"/>
  <c r="B23" i="27"/>
  <c r="C23" i="27"/>
  <c r="D23" i="27"/>
  <c r="F23" i="27"/>
  <c r="C24" i="27"/>
  <c r="D24" i="27"/>
  <c r="E24" i="27"/>
  <c r="B25" i="27"/>
  <c r="C25" i="27"/>
  <c r="D25" i="27"/>
  <c r="E25" i="27"/>
  <c r="F25" i="27"/>
  <c r="B26" i="27"/>
  <c r="D26" i="27"/>
  <c r="E26" i="27"/>
  <c r="B27" i="27"/>
  <c r="C27" i="27"/>
  <c r="D27" i="27"/>
  <c r="E27" i="27"/>
  <c r="B28" i="27"/>
  <c r="C28" i="27"/>
  <c r="D28" i="27"/>
  <c r="B29" i="27"/>
  <c r="C29" i="27"/>
  <c r="D29" i="27"/>
  <c r="B30" i="27"/>
  <c r="C30" i="27"/>
  <c r="D30" i="27"/>
  <c r="B31" i="27"/>
  <c r="C31" i="27"/>
  <c r="D31" i="27"/>
  <c r="F31" i="27"/>
  <c r="B32" i="27"/>
  <c r="D32" i="27"/>
  <c r="B33" i="27"/>
  <c r="C33" i="27"/>
  <c r="D33" i="27"/>
  <c r="E33" i="27"/>
  <c r="B34" i="27"/>
  <c r="C34" i="27"/>
  <c r="D34" i="27"/>
  <c r="E34" i="27"/>
  <c r="B35" i="27"/>
  <c r="D35" i="27"/>
  <c r="E35" i="27"/>
  <c r="B36" i="27"/>
  <c r="D36" i="27"/>
  <c r="E36" i="27"/>
  <c r="B37" i="27"/>
  <c r="C37" i="27"/>
  <c r="B38" i="27"/>
  <c r="C38" i="27"/>
  <c r="D38" i="27"/>
  <c r="B39" i="27"/>
  <c r="C39" i="27"/>
  <c r="D39" i="27"/>
  <c r="F39" i="27"/>
  <c r="B40" i="27"/>
  <c r="D40" i="27"/>
  <c r="B41" i="27"/>
  <c r="C41" i="27"/>
  <c r="D41" i="27"/>
  <c r="B42" i="27"/>
  <c r="C42" i="27"/>
  <c r="D42" i="27"/>
  <c r="E42" i="27"/>
  <c r="B43" i="27"/>
  <c r="C43" i="27"/>
  <c r="D43" i="27"/>
  <c r="C44" i="27"/>
  <c r="D44" i="27"/>
  <c r="E44" i="27"/>
  <c r="B45" i="27"/>
  <c r="C45" i="27"/>
  <c r="D45" i="27"/>
  <c r="E45" i="27"/>
  <c r="F45" i="27"/>
  <c r="B46" i="27"/>
  <c r="D46" i="27"/>
  <c r="E46" i="27"/>
  <c r="B47" i="27"/>
  <c r="C47" i="27"/>
  <c r="D47" i="27"/>
  <c r="E47" i="27"/>
  <c r="B48" i="27"/>
  <c r="C48" i="27"/>
  <c r="D48" i="27"/>
  <c r="B49" i="27"/>
  <c r="C49" i="27"/>
  <c r="D49" i="27"/>
  <c r="F49" i="27"/>
  <c r="B50" i="27"/>
  <c r="C50" i="27"/>
  <c r="D50" i="27"/>
  <c r="B51" i="27"/>
  <c r="C51" i="27"/>
  <c r="D51" i="27"/>
  <c r="E51" i="27"/>
  <c r="B52" i="27"/>
  <c r="C52" i="27"/>
  <c r="D52" i="27"/>
  <c r="E52" i="27"/>
  <c r="B53" i="27"/>
  <c r="C53" i="27"/>
  <c r="D53" i="27"/>
  <c r="B54" i="27"/>
  <c r="C54" i="27"/>
  <c r="D54" i="27"/>
  <c r="B55" i="27"/>
  <c r="D55" i="27"/>
  <c r="F55" i="27"/>
  <c r="B56" i="27"/>
  <c r="C56" i="27"/>
  <c r="D56" i="27"/>
  <c r="B57" i="27"/>
  <c r="C57" i="27"/>
  <c r="B58" i="27"/>
  <c r="C58" i="27"/>
  <c r="D58" i="27"/>
  <c r="E58" i="27"/>
  <c r="B59" i="27"/>
  <c r="C59" i="27"/>
  <c r="D59" i="27"/>
  <c r="F59" i="27"/>
  <c r="B60" i="27"/>
  <c r="D60" i="27"/>
  <c r="E60" i="27"/>
  <c r="B61" i="27"/>
  <c r="C61" i="27"/>
  <c r="D61" i="27"/>
  <c r="E61" i="27"/>
  <c r="B62" i="27"/>
  <c r="C62" i="27"/>
  <c r="D62" i="27"/>
  <c r="B63" i="27"/>
  <c r="C63" i="27"/>
  <c r="D63" i="27"/>
  <c r="C64" i="27"/>
  <c r="D64" i="27"/>
  <c r="E64" i="27"/>
  <c r="B65" i="27"/>
  <c r="C65" i="27"/>
  <c r="E65" i="27"/>
  <c r="B66" i="27"/>
  <c r="D66" i="27"/>
  <c r="E66" i="27"/>
  <c r="B67" i="27"/>
  <c r="C67" i="27"/>
  <c r="D67" i="27"/>
  <c r="B68" i="27"/>
  <c r="C68" i="27"/>
  <c r="D68" i="27"/>
  <c r="B69" i="27"/>
  <c r="C69" i="27"/>
  <c r="D69" i="27"/>
  <c r="B70" i="27"/>
  <c r="C70" i="27"/>
  <c r="D70" i="27"/>
  <c r="B71" i="27"/>
  <c r="C71" i="27"/>
  <c r="D71" i="27"/>
  <c r="B72" i="27"/>
  <c r="C72" i="27"/>
  <c r="D72" i="27"/>
  <c r="E72" i="27"/>
  <c r="B73" i="27"/>
  <c r="C73" i="27"/>
  <c r="D73" i="27"/>
  <c r="B74" i="27"/>
  <c r="C74" i="27"/>
  <c r="D74" i="27"/>
  <c r="B75" i="27"/>
  <c r="D75" i="27"/>
  <c r="E75" i="27"/>
  <c r="F75" i="27"/>
  <c r="B76" i="27"/>
  <c r="C76" i="27"/>
  <c r="D76" i="27"/>
  <c r="E76" i="27"/>
  <c r="B77" i="27"/>
  <c r="C77" i="27"/>
  <c r="B78" i="27"/>
  <c r="C78" i="27"/>
  <c r="D78" i="27"/>
  <c r="E78" i="27"/>
  <c r="B79" i="27"/>
  <c r="C79" i="27"/>
  <c r="D79" i="27"/>
  <c r="B80" i="27"/>
  <c r="D80" i="27"/>
  <c r="E80" i="27"/>
  <c r="B81" i="27"/>
  <c r="C81" i="27"/>
  <c r="D81" i="27"/>
  <c r="E81" i="27"/>
  <c r="B82" i="27"/>
  <c r="D82" i="27"/>
  <c r="E82" i="27"/>
  <c r="B83" i="27"/>
  <c r="C83" i="27"/>
  <c r="D83" i="27"/>
  <c r="C84" i="27"/>
  <c r="D84" i="27"/>
  <c r="B85" i="27"/>
  <c r="C85" i="27"/>
  <c r="D85" i="27"/>
  <c r="B86" i="27"/>
  <c r="D86" i="27"/>
  <c r="B87" i="27"/>
  <c r="C87" i="27"/>
  <c r="D87" i="27"/>
  <c r="E87" i="27"/>
  <c r="B88" i="27"/>
  <c r="C88" i="27"/>
  <c r="D88" i="27"/>
  <c r="E88" i="27"/>
  <c r="B89" i="27"/>
  <c r="C89" i="27"/>
  <c r="B90" i="27"/>
  <c r="D90" i="27"/>
  <c r="B91" i="27"/>
  <c r="C91" i="27"/>
  <c r="D91" i="27"/>
  <c r="B92" i="27"/>
  <c r="C92" i="27"/>
  <c r="D92" i="27"/>
  <c r="B93" i="27"/>
  <c r="C93" i="27"/>
  <c r="D93" i="27"/>
  <c r="B94" i="27"/>
  <c r="C94" i="27"/>
  <c r="D94" i="27"/>
  <c r="B95" i="27"/>
  <c r="D95" i="27"/>
  <c r="B96" i="27"/>
  <c r="C96" i="27"/>
  <c r="D96" i="27"/>
  <c r="E96" i="27"/>
  <c r="B97" i="27"/>
  <c r="C97" i="27"/>
  <c r="E97" i="27"/>
  <c r="B98" i="27"/>
  <c r="D98" i="27"/>
  <c r="E98" i="27"/>
  <c r="B99" i="27"/>
  <c r="C99" i="27"/>
  <c r="D99" i="27"/>
  <c r="B100" i="27"/>
  <c r="D100" i="27"/>
  <c r="E100" i="27"/>
  <c r="B101" i="27"/>
  <c r="C101" i="27"/>
  <c r="B102" i="27"/>
  <c r="C102" i="27"/>
  <c r="D102" i="27"/>
  <c r="E102" i="27"/>
  <c r="B103" i="27"/>
  <c r="C103" i="27"/>
  <c r="D103" i="27"/>
  <c r="D104" i="27"/>
  <c r="E104" i="27"/>
  <c r="B105" i="27"/>
  <c r="C105" i="27"/>
  <c r="D105" i="27"/>
  <c r="E105" i="27"/>
  <c r="B106" i="27"/>
  <c r="D106" i="27"/>
  <c r="E106" i="27"/>
  <c r="B107" i="27"/>
  <c r="C107" i="27"/>
  <c r="D107" i="27"/>
  <c r="E107" i="27"/>
  <c r="F107" i="27"/>
  <c r="B108" i="27"/>
  <c r="D108" i="27"/>
  <c r="B109" i="27"/>
  <c r="C109" i="27"/>
  <c r="D109" i="27"/>
  <c r="B110" i="27"/>
  <c r="C110" i="27"/>
  <c r="D110" i="27"/>
  <c r="B111" i="27"/>
  <c r="C111" i="27"/>
  <c r="D111" i="27"/>
  <c r="B112" i="27"/>
  <c r="C112" i="27"/>
  <c r="D112" i="27"/>
  <c r="B113" i="27"/>
  <c r="C113" i="27"/>
  <c r="E113" i="27"/>
  <c r="B114" i="27"/>
  <c r="C114" i="27"/>
  <c r="D114" i="27"/>
  <c r="E114" i="27"/>
  <c r="B115" i="27"/>
  <c r="D115" i="27"/>
  <c r="B116" i="27"/>
  <c r="C116" i="27"/>
  <c r="D116" i="27"/>
  <c r="E116" i="27"/>
  <c r="B117" i="27"/>
  <c r="C117" i="27"/>
  <c r="E117" i="27"/>
  <c r="B118" i="27"/>
  <c r="D118" i="27"/>
  <c r="B119" i="27"/>
  <c r="C119" i="27"/>
  <c r="D119" i="27"/>
  <c r="B120" i="27"/>
  <c r="C120" i="27"/>
  <c r="D120" i="27"/>
  <c r="B121" i="27"/>
  <c r="C121" i="27"/>
  <c r="B122" i="27"/>
  <c r="D122" i="27"/>
  <c r="E122" i="27"/>
  <c r="B123" i="27"/>
  <c r="C123" i="27"/>
  <c r="D123" i="27"/>
  <c r="C124" i="27"/>
  <c r="D124" i="27"/>
  <c r="B125" i="27"/>
  <c r="C125" i="27"/>
  <c r="D125" i="27"/>
  <c r="B126" i="27"/>
  <c r="D126" i="27"/>
  <c r="E126" i="27"/>
  <c r="B127" i="27"/>
  <c r="C127" i="27"/>
  <c r="D127" i="27"/>
  <c r="B128" i="27"/>
  <c r="D128" i="27"/>
  <c r="E128" i="27"/>
  <c r="B129" i="27"/>
  <c r="C129" i="27"/>
  <c r="D129" i="27"/>
  <c r="B130" i="27"/>
  <c r="D130" i="27"/>
  <c r="B131" i="27"/>
  <c r="C131" i="27"/>
  <c r="D131" i="27"/>
  <c r="B132" i="27"/>
  <c r="C132" i="27"/>
  <c r="D132" i="27"/>
  <c r="B133" i="27"/>
  <c r="C133" i="27"/>
  <c r="D133" i="27"/>
  <c r="B134" i="27"/>
  <c r="D134" i="27"/>
  <c r="E134" i="27"/>
  <c r="B135" i="27"/>
  <c r="D135" i="27"/>
  <c r="B136" i="27"/>
  <c r="D136" i="27"/>
  <c r="E136" i="27"/>
  <c r="B137" i="27"/>
  <c r="C137" i="27"/>
  <c r="B138" i="27"/>
  <c r="D138" i="27"/>
  <c r="E138" i="27"/>
  <c r="B139" i="27"/>
  <c r="C139" i="27"/>
  <c r="D139" i="27"/>
  <c r="B140" i="27"/>
  <c r="C140" i="27"/>
  <c r="D140" i="27"/>
  <c r="B141" i="27"/>
  <c r="C141" i="27"/>
  <c r="D141" i="27"/>
  <c r="B142" i="27"/>
  <c r="C142" i="27"/>
  <c r="D142" i="27"/>
  <c r="E142" i="27"/>
  <c r="B143" i="27"/>
  <c r="C143" i="27"/>
  <c r="D143" i="27"/>
  <c r="D144" i="27"/>
  <c r="B145" i="27"/>
  <c r="C145" i="27"/>
  <c r="D145" i="27"/>
  <c r="B146" i="27"/>
  <c r="D146" i="27"/>
  <c r="B147" i="27"/>
  <c r="C147" i="27"/>
  <c r="B148" i="27"/>
  <c r="D148" i="27"/>
  <c r="B149" i="27"/>
  <c r="C149" i="27"/>
  <c r="D149" i="27"/>
  <c r="B150" i="27"/>
  <c r="C150" i="27"/>
  <c r="D150" i="27"/>
  <c r="B151" i="27"/>
  <c r="C151" i="27"/>
  <c r="D151" i="27"/>
  <c r="B152" i="27"/>
  <c r="C152" i="27"/>
  <c r="D152" i="27"/>
  <c r="B153" i="27"/>
  <c r="C153" i="27"/>
  <c r="D153" i="27"/>
  <c r="B154" i="27"/>
  <c r="D154" i="27"/>
  <c r="B155" i="27"/>
  <c r="D155" i="27"/>
  <c r="B156" i="27"/>
  <c r="D156" i="27"/>
  <c r="B157" i="27"/>
  <c r="C157" i="27"/>
  <c r="B158" i="27"/>
  <c r="C158" i="27"/>
  <c r="D158" i="27"/>
  <c r="B159" i="27"/>
  <c r="C159" i="27"/>
  <c r="B160" i="27"/>
  <c r="C160" i="27"/>
  <c r="D160" i="27"/>
  <c r="E160" i="27"/>
  <c r="B161" i="27"/>
  <c r="C161" i="27"/>
  <c r="D161" i="27"/>
  <c r="B162" i="27"/>
  <c r="D162" i="27"/>
  <c r="B163" i="27"/>
  <c r="C163" i="27"/>
  <c r="D163" i="27"/>
  <c r="E163" i="27"/>
  <c r="D164" i="27"/>
  <c r="E164" i="27"/>
  <c r="B165" i="27"/>
  <c r="C165" i="27"/>
  <c r="D165" i="27"/>
  <c r="B166" i="27"/>
  <c r="D166" i="27"/>
  <c r="B167" i="27"/>
  <c r="C167" i="27"/>
  <c r="D167" i="27"/>
  <c r="B168" i="27"/>
  <c r="D168" i="27"/>
  <c r="B169" i="27"/>
  <c r="C169" i="27"/>
  <c r="D169" i="27"/>
  <c r="B170" i="27"/>
  <c r="D170" i="27"/>
  <c r="B171" i="27"/>
  <c r="C171" i="27"/>
  <c r="B172" i="27"/>
  <c r="D172" i="27"/>
  <c r="E172" i="27"/>
  <c r="B173" i="27"/>
  <c r="C173" i="27"/>
  <c r="D173" i="27"/>
  <c r="B174" i="27"/>
  <c r="C174" i="27"/>
  <c r="D174" i="27"/>
  <c r="B175" i="27"/>
  <c r="D175" i="27"/>
  <c r="B176" i="27"/>
  <c r="C176" i="27"/>
  <c r="D176" i="27"/>
  <c r="B177" i="27"/>
  <c r="C177" i="27"/>
  <c r="B178" i="27"/>
  <c r="D178" i="27"/>
  <c r="B179" i="27"/>
  <c r="C179" i="27"/>
  <c r="D179" i="27"/>
  <c r="B180" i="27"/>
  <c r="D180" i="27"/>
  <c r="B181" i="27"/>
  <c r="C181" i="27"/>
  <c r="D181" i="27"/>
  <c r="B182" i="27"/>
  <c r="D182" i="27"/>
  <c r="E182" i="27"/>
  <c r="B183" i="27"/>
  <c r="C183" i="27"/>
  <c r="D184" i="27"/>
  <c r="E184" i="27"/>
  <c r="B185" i="27"/>
  <c r="C185" i="27"/>
  <c r="D185" i="27"/>
  <c r="B186" i="27"/>
  <c r="D186" i="27"/>
  <c r="B187" i="27"/>
  <c r="C187" i="27"/>
  <c r="D187" i="27"/>
  <c r="B188" i="27"/>
  <c r="D188" i="27"/>
  <c r="B189" i="27"/>
  <c r="C189" i="27"/>
  <c r="D189" i="27"/>
  <c r="B190" i="27"/>
  <c r="D190" i="27"/>
  <c r="B191" i="27"/>
  <c r="C191" i="27"/>
  <c r="D191" i="27"/>
  <c r="B192" i="27"/>
  <c r="C192" i="27"/>
  <c r="D192" i="27"/>
  <c r="B193" i="27"/>
  <c r="C193" i="27"/>
  <c r="D193" i="27"/>
  <c r="E193" i="27"/>
  <c r="B194" i="27"/>
  <c r="D194" i="27"/>
  <c r="B195" i="27"/>
  <c r="E195" i="27"/>
  <c r="B196" i="27"/>
  <c r="D196" i="27"/>
  <c r="E196" i="27"/>
  <c r="B197" i="27"/>
  <c r="C197" i="27"/>
  <c r="B198" i="27"/>
  <c r="C198" i="27"/>
  <c r="D198" i="27"/>
  <c r="B199" i="27"/>
  <c r="C199" i="27"/>
  <c r="B200" i="27"/>
  <c r="D200" i="27"/>
  <c r="B201" i="27"/>
  <c r="C201" i="27"/>
  <c r="D201" i="27"/>
  <c r="B202" i="27"/>
  <c r="D202" i="27"/>
  <c r="B203" i="27"/>
  <c r="C203" i="27"/>
  <c r="D203" i="27"/>
  <c r="E203" i="27"/>
  <c r="D204" i="27"/>
  <c r="B205" i="27"/>
  <c r="C205" i="27"/>
  <c r="D205" i="27"/>
  <c r="B206" i="27"/>
  <c r="D206" i="27"/>
  <c r="E206" i="27"/>
  <c r="B207" i="27"/>
  <c r="C207" i="27"/>
  <c r="D207" i="27"/>
  <c r="B208" i="27"/>
  <c r="D208" i="27"/>
  <c r="B209" i="27"/>
  <c r="C209" i="27"/>
  <c r="D209" i="27"/>
  <c r="B210" i="27"/>
  <c r="D210" i="27"/>
  <c r="B211" i="27"/>
  <c r="C211" i="27"/>
  <c r="D211" i="27"/>
  <c r="B212" i="27"/>
  <c r="D212" i="27"/>
  <c r="B213" i="27"/>
  <c r="C213" i="27"/>
  <c r="D213" i="27"/>
  <c r="B214" i="27"/>
  <c r="D214" i="27"/>
  <c r="B215" i="27"/>
  <c r="B216" i="27"/>
  <c r="D216" i="27"/>
  <c r="E216" i="27"/>
  <c r="B217" i="27"/>
  <c r="C217" i="27"/>
  <c r="B218" i="27"/>
  <c r="D218" i="27"/>
  <c r="E218" i="27"/>
  <c r="B219" i="27"/>
  <c r="C219" i="27"/>
  <c r="D219" i="27"/>
  <c r="B220" i="27"/>
  <c r="D220" i="27"/>
  <c r="B221" i="27"/>
  <c r="C221" i="27"/>
  <c r="D221" i="27"/>
  <c r="E221" i="27"/>
  <c r="B222" i="27"/>
  <c r="D222" i="27"/>
  <c r="B223" i="27"/>
  <c r="C223" i="27"/>
  <c r="D223" i="27"/>
  <c r="B224" i="27"/>
  <c r="D224" i="27"/>
  <c r="B225" i="27"/>
  <c r="D225" i="27"/>
  <c r="B226" i="27"/>
  <c r="D226" i="27"/>
  <c r="B227" i="27"/>
  <c r="C227" i="27"/>
  <c r="B228" i="27"/>
  <c r="C228" i="27"/>
  <c r="D228" i="27"/>
  <c r="E228" i="27"/>
  <c r="B229" i="27"/>
  <c r="D229" i="27"/>
  <c r="B230" i="27"/>
  <c r="D230" i="27"/>
  <c r="E230" i="27"/>
  <c r="B231" i="27"/>
  <c r="D231" i="27"/>
  <c r="B232" i="27"/>
  <c r="D232" i="27"/>
  <c r="B233" i="27"/>
  <c r="C233" i="27"/>
  <c r="B234" i="27"/>
  <c r="D234" i="27"/>
  <c r="B235" i="27"/>
  <c r="D235" i="27"/>
  <c r="B236" i="27"/>
  <c r="C236" i="27"/>
  <c r="D236" i="27"/>
  <c r="B237" i="27"/>
  <c r="C237" i="27"/>
  <c r="D237" i="27"/>
  <c r="B238" i="27"/>
  <c r="D238" i="27"/>
  <c r="B239" i="27"/>
  <c r="C239" i="27"/>
  <c r="B240" i="27"/>
  <c r="D240" i="27"/>
  <c r="B241" i="27"/>
  <c r="C241" i="27"/>
  <c r="B242" i="27"/>
  <c r="D242" i="27"/>
  <c r="B243" i="27"/>
  <c r="C243" i="27"/>
  <c r="D243" i="27"/>
  <c r="B244" i="27"/>
  <c r="D244" i="27"/>
  <c r="E244" i="27"/>
  <c r="B245" i="27"/>
  <c r="C245" i="27"/>
  <c r="D245" i="27"/>
  <c r="B246" i="27"/>
  <c r="D246" i="27"/>
  <c r="B247" i="27"/>
  <c r="C247" i="27"/>
  <c r="D247" i="27"/>
  <c r="B248" i="27"/>
  <c r="C248" i="27"/>
  <c r="D248" i="27"/>
  <c r="B249" i="27"/>
  <c r="C249" i="27"/>
  <c r="D249" i="27"/>
  <c r="B250" i="27"/>
  <c r="D250" i="27"/>
  <c r="B251" i="27"/>
  <c r="D251" i="27"/>
  <c r="B252" i="27"/>
  <c r="D252" i="27"/>
  <c r="E252" i="27"/>
  <c r="B253" i="27"/>
  <c r="C253" i="27"/>
  <c r="B254" i="27"/>
  <c r="D254" i="27"/>
  <c r="E254" i="27"/>
  <c r="B255" i="27"/>
  <c r="C255" i="27"/>
  <c r="B256" i="27"/>
  <c r="D256" i="27"/>
  <c r="E256" i="27"/>
  <c r="B257" i="27"/>
  <c r="D257" i="27"/>
  <c r="B258" i="27"/>
  <c r="D258" i="27"/>
  <c r="B259" i="27"/>
  <c r="C259" i="27"/>
  <c r="D259" i="27"/>
  <c r="E259" i="27"/>
  <c r="B260" i="27"/>
  <c r="D260" i="27"/>
  <c r="E260" i="27"/>
  <c r="D10" i="27"/>
  <c r="E10" i="27"/>
  <c r="F10" i="27"/>
  <c r="B10" i="27"/>
  <c r="A722" i="27"/>
  <c r="A732" i="27"/>
  <c r="A738" i="27"/>
  <c r="A742" i="27"/>
  <c r="A752" i="27"/>
  <c r="A513" i="27"/>
  <c r="A522" i="27"/>
  <c r="A532" i="27"/>
  <c r="A542" i="27"/>
  <c r="A552" i="27"/>
  <c r="A562" i="27"/>
  <c r="A565" i="27"/>
  <c r="A572" i="27"/>
  <c r="A592" i="27"/>
  <c r="A602" i="27"/>
  <c r="A614" i="27"/>
  <c r="A619" i="27"/>
  <c r="A622" i="27"/>
  <c r="A632" i="27"/>
  <c r="A642" i="27"/>
  <c r="A652" i="27"/>
  <c r="A662" i="27"/>
  <c r="A664" i="27"/>
  <c r="A672" i="27"/>
  <c r="A685" i="27"/>
  <c r="A692" i="27"/>
  <c r="A702" i="27"/>
  <c r="A709" i="27"/>
  <c r="A512" i="27"/>
  <c r="A265" i="27"/>
  <c r="A267" i="27"/>
  <c r="A268" i="27"/>
  <c r="A275" i="27"/>
  <c r="A277" i="27"/>
  <c r="A278" i="27"/>
  <c r="A285" i="27"/>
  <c r="A287" i="27"/>
  <c r="A288" i="27"/>
  <c r="A289" i="27"/>
  <c r="A295" i="27"/>
  <c r="A297" i="27"/>
  <c r="A298" i="27"/>
  <c r="A305" i="27"/>
  <c r="A307" i="27"/>
  <c r="A308" i="27"/>
  <c r="A315" i="27"/>
  <c r="A317" i="27"/>
  <c r="A318" i="27"/>
  <c r="A322" i="27"/>
  <c r="A325" i="27"/>
  <c r="A327" i="27"/>
  <c r="A328" i="27"/>
  <c r="A335" i="27"/>
  <c r="A337" i="27"/>
  <c r="A338" i="27"/>
  <c r="A339" i="27"/>
  <c r="A345" i="27"/>
  <c r="A346" i="27"/>
  <c r="A347" i="27"/>
  <c r="A355" i="27"/>
  <c r="A357" i="27"/>
  <c r="A358" i="27"/>
  <c r="A359" i="27"/>
  <c r="A360" i="27"/>
  <c r="A365" i="27"/>
  <c r="A367" i="27"/>
  <c r="A368" i="27"/>
  <c r="A375" i="27"/>
  <c r="A377" i="27"/>
  <c r="A378" i="27"/>
  <c r="A385" i="27"/>
  <c r="A387" i="27"/>
  <c r="A388" i="27"/>
  <c r="A395" i="27"/>
  <c r="A397" i="27"/>
  <c r="A398" i="27"/>
  <c r="A405" i="27"/>
  <c r="A407" i="27"/>
  <c r="A408" i="27"/>
  <c r="A415" i="27"/>
  <c r="A417" i="27"/>
  <c r="A418" i="27"/>
  <c r="A425" i="27"/>
  <c r="A427" i="27"/>
  <c r="A428" i="27"/>
  <c r="A429" i="27"/>
  <c r="A435" i="27"/>
  <c r="A437" i="27"/>
  <c r="A438" i="27"/>
  <c r="A445" i="27"/>
  <c r="A446" i="27"/>
  <c r="A447" i="27"/>
  <c r="A455" i="27"/>
  <c r="A457" i="27"/>
  <c r="A458" i="27"/>
  <c r="A465" i="27"/>
  <c r="A467" i="27"/>
  <c r="A468" i="27"/>
  <c r="A475" i="27"/>
  <c r="A477" i="27"/>
  <c r="A478" i="27"/>
  <c r="A485" i="27"/>
  <c r="A487" i="27"/>
  <c r="A488" i="27"/>
  <c r="A495" i="27"/>
  <c r="A497" i="27"/>
  <c r="A499" i="27"/>
  <c r="A505" i="27"/>
  <c r="A507" i="27"/>
  <c r="A510" i="27"/>
  <c r="A258" i="27"/>
  <c r="A259" i="27"/>
  <c r="A12" i="27"/>
  <c r="A13" i="27"/>
  <c r="A14" i="27"/>
  <c r="A19" i="27"/>
  <c r="A22" i="27"/>
  <c r="A24" i="27"/>
  <c r="A26" i="27"/>
  <c r="A29" i="27"/>
  <c r="A32" i="27"/>
  <c r="A34" i="27"/>
  <c r="A35" i="27"/>
  <c r="A39" i="27"/>
  <c r="A40" i="27"/>
  <c r="A42" i="27"/>
  <c r="A43" i="27"/>
  <c r="A44" i="27"/>
  <c r="A49" i="27"/>
  <c r="A52" i="27"/>
  <c r="A53" i="27"/>
  <c r="A54" i="27"/>
  <c r="A55" i="27"/>
  <c r="A59" i="27"/>
  <c r="A60" i="27"/>
  <c r="A62" i="27"/>
  <c r="A63" i="27"/>
  <c r="A69" i="27"/>
  <c r="A70" i="27"/>
  <c r="A72" i="27"/>
  <c r="A79" i="27"/>
  <c r="A82" i="27"/>
  <c r="A83" i="27"/>
  <c r="A84" i="27"/>
  <c r="A89" i="27"/>
  <c r="A92" i="27"/>
  <c r="A93" i="27"/>
  <c r="A99" i="27"/>
  <c r="A102" i="27"/>
  <c r="A103" i="27"/>
  <c r="A109" i="27"/>
  <c r="A112" i="27"/>
  <c r="A113" i="27"/>
  <c r="A114" i="27"/>
  <c r="A115" i="27"/>
  <c r="A119" i="27"/>
  <c r="A122" i="27"/>
  <c r="A123" i="27"/>
  <c r="A129" i="27"/>
  <c r="A130" i="27"/>
  <c r="A132" i="27"/>
  <c r="A138" i="27"/>
  <c r="A139" i="27"/>
  <c r="A142" i="27"/>
  <c r="A143" i="27"/>
  <c r="A144" i="27"/>
  <c r="A149" i="27"/>
  <c r="A150" i="27"/>
  <c r="A152" i="27"/>
  <c r="A159" i="27"/>
  <c r="A160" i="27"/>
  <c r="A162" i="27"/>
  <c r="A169" i="27"/>
  <c r="A172" i="27"/>
  <c r="A173" i="27"/>
  <c r="A174" i="27"/>
  <c r="A179" i="27"/>
  <c r="A180" i="27"/>
  <c r="A182" i="27"/>
  <c r="A189" i="27"/>
  <c r="A190" i="27"/>
  <c r="A192" i="27"/>
  <c r="A195" i="27"/>
  <c r="A199" i="27"/>
  <c r="A202" i="27"/>
  <c r="A203" i="27"/>
  <c r="A209" i="27"/>
  <c r="A212" i="27"/>
  <c r="A213" i="27"/>
  <c r="A219" i="27"/>
  <c r="A222" i="27"/>
  <c r="A223" i="27"/>
  <c r="A224" i="27"/>
  <c r="A229" i="27"/>
  <c r="A232" i="27"/>
  <c r="A233" i="27"/>
  <c r="A234" i="27"/>
  <c r="A239" i="27"/>
  <c r="A242" i="27"/>
  <c r="A243" i="27"/>
  <c r="A249" i="27"/>
  <c r="A252" i="27"/>
  <c r="A253" i="27"/>
  <c r="AE16" i="29"/>
  <c r="AH11" i="30"/>
  <c r="AD23" i="31"/>
  <c r="AD22" i="31"/>
  <c r="AD21" i="31"/>
  <c r="AE17" i="31"/>
  <c r="AE16" i="30"/>
  <c r="AF12" i="30"/>
  <c r="AD11" i="30"/>
  <c r="AE12" i="30"/>
  <c r="AD12" i="30"/>
  <c r="AF11" i="30"/>
  <c r="AE11" i="30"/>
  <c r="AA43" i="31"/>
  <c r="F10" i="17"/>
  <c r="Y45" i="32" l="1"/>
  <c r="W45" i="32"/>
  <c r="U45" i="32"/>
  <c r="Y44" i="32"/>
  <c r="W44" i="32"/>
  <c r="U44" i="32"/>
  <c r="F11" i="32"/>
  <c r="F12" i="32"/>
  <c r="F13" i="32"/>
  <c r="F14" i="32"/>
  <c r="F15" i="32"/>
  <c r="F16" i="32"/>
  <c r="F17" i="32"/>
  <c r="F18" i="32"/>
  <c r="F19" i="32"/>
  <c r="F20" i="32"/>
  <c r="F21" i="32"/>
  <c r="F22" i="32"/>
  <c r="F23" i="32"/>
  <c r="F24" i="32"/>
  <c r="F25" i="32"/>
  <c r="F26" i="32"/>
  <c r="F27" i="32"/>
  <c r="F28" i="32"/>
  <c r="F29" i="32"/>
  <c r="F30" i="32"/>
  <c r="F31" i="32"/>
  <c r="F32" i="32"/>
  <c r="F33" i="32"/>
  <c r="F34" i="32"/>
  <c r="F35" i="32"/>
  <c r="F36" i="32"/>
  <c r="F37" i="32"/>
  <c r="F38" i="32"/>
  <c r="F39" i="32"/>
  <c r="F40" i="32"/>
  <c r="F41" i="32"/>
  <c r="F42" i="32"/>
  <c r="F43" i="32"/>
  <c r="F44" i="32"/>
  <c r="F45" i="32"/>
  <c r="F46" i="32"/>
  <c r="F47" i="32"/>
  <c r="F48" i="32"/>
  <c r="F49" i="32"/>
  <c r="F50" i="32"/>
  <c r="F51" i="32"/>
  <c r="F52" i="32"/>
  <c r="F53" i="32"/>
  <c r="F54" i="32"/>
  <c r="F55" i="32"/>
  <c r="F56" i="32"/>
  <c r="F57" i="32"/>
  <c r="F58" i="32"/>
  <c r="F59" i="32"/>
  <c r="F60" i="32"/>
  <c r="F61" i="32"/>
  <c r="F62" i="32"/>
  <c r="F63" i="32"/>
  <c r="F64" i="32"/>
  <c r="F65" i="32"/>
  <c r="F66" i="32"/>
  <c r="F67" i="32"/>
  <c r="F68" i="32"/>
  <c r="F69" i="32"/>
  <c r="F70" i="32"/>
  <c r="F71" i="32"/>
  <c r="F72" i="32"/>
  <c r="F73" i="32"/>
  <c r="F74" i="32"/>
  <c r="F75" i="32"/>
  <c r="F76" i="32"/>
  <c r="F77" i="32"/>
  <c r="F78" i="32"/>
  <c r="F79" i="32"/>
  <c r="F80" i="32"/>
  <c r="F81" i="32"/>
  <c r="F82" i="32"/>
  <c r="F83" i="32"/>
  <c r="F84" i="32"/>
  <c r="F85" i="32"/>
  <c r="F86" i="32"/>
  <c r="F87" i="32"/>
  <c r="F88" i="32"/>
  <c r="F89" i="32"/>
  <c r="F90" i="32"/>
  <c r="F91" i="32"/>
  <c r="F92" i="32"/>
  <c r="F93" i="32"/>
  <c r="F94" i="32"/>
  <c r="F95" i="32"/>
  <c r="F96" i="32"/>
  <c r="F97" i="32"/>
  <c r="F98" i="32"/>
  <c r="F99" i="32"/>
  <c r="F100" i="32"/>
  <c r="F101" i="32"/>
  <c r="F102" i="32"/>
  <c r="F103" i="32"/>
  <c r="F104" i="32"/>
  <c r="F105" i="32"/>
  <c r="F106" i="32"/>
  <c r="F107" i="32"/>
  <c r="F108" i="32"/>
  <c r="F109" i="32"/>
  <c r="F110" i="32"/>
  <c r="F111" i="32"/>
  <c r="F112" i="32"/>
  <c r="F113" i="32"/>
  <c r="F114" i="32"/>
  <c r="F115" i="32"/>
  <c r="F116" i="32"/>
  <c r="F117" i="32"/>
  <c r="F118" i="32"/>
  <c r="F119" i="32"/>
  <c r="F120" i="32"/>
  <c r="F121" i="32"/>
  <c r="F122" i="32"/>
  <c r="F123" i="32"/>
  <c r="F124" i="32"/>
  <c r="F125" i="32"/>
  <c r="F126" i="32"/>
  <c r="F127" i="32"/>
  <c r="F128" i="32"/>
  <c r="F129" i="32"/>
  <c r="F130" i="32"/>
  <c r="F131" i="32"/>
  <c r="F132" i="32"/>
  <c r="F133" i="32"/>
  <c r="F134" i="32"/>
  <c r="F135" i="32"/>
  <c r="F136" i="32"/>
  <c r="F137" i="32"/>
  <c r="F138" i="32"/>
  <c r="F139" i="32"/>
  <c r="F140" i="32"/>
  <c r="F141" i="32"/>
  <c r="F142" i="32"/>
  <c r="F143" i="32"/>
  <c r="F144" i="32"/>
  <c r="F145" i="32"/>
  <c r="F146" i="32"/>
  <c r="F147" i="32"/>
  <c r="F148" i="32"/>
  <c r="F149" i="32"/>
  <c r="F150" i="32"/>
  <c r="F151" i="32"/>
  <c r="F152" i="32"/>
  <c r="F153" i="32"/>
  <c r="F154" i="32"/>
  <c r="F155" i="32"/>
  <c r="F156" i="32"/>
  <c r="F157" i="32"/>
  <c r="F158" i="32"/>
  <c r="F159" i="32"/>
  <c r="F160" i="32"/>
  <c r="F161" i="32"/>
  <c r="F162" i="32"/>
  <c r="F163" i="32"/>
  <c r="F164" i="32"/>
  <c r="F165" i="32"/>
  <c r="F166" i="32"/>
  <c r="F167" i="32"/>
  <c r="F168" i="32"/>
  <c r="F169" i="32"/>
  <c r="F170" i="32"/>
  <c r="F171" i="32"/>
  <c r="F172" i="32"/>
  <c r="F173" i="32"/>
  <c r="F174" i="32"/>
  <c r="F175" i="32"/>
  <c r="F176" i="32"/>
  <c r="F177" i="32"/>
  <c r="F178" i="32"/>
  <c r="F179" i="32"/>
  <c r="F180" i="32"/>
  <c r="F181" i="32"/>
  <c r="F182" i="32"/>
  <c r="F183" i="32"/>
  <c r="F184" i="32"/>
  <c r="F185" i="32"/>
  <c r="F186" i="32"/>
  <c r="F187" i="32"/>
  <c r="F188" i="32"/>
  <c r="F189" i="32"/>
  <c r="F190" i="32"/>
  <c r="F191" i="32"/>
  <c r="F192" i="32"/>
  <c r="F193" i="32"/>
  <c r="F194" i="32"/>
  <c r="F195" i="32"/>
  <c r="F196" i="32"/>
  <c r="F197" i="32"/>
  <c r="F198" i="32"/>
  <c r="F199" i="32"/>
  <c r="F200" i="32"/>
  <c r="F201" i="32"/>
  <c r="F202" i="32"/>
  <c r="F203" i="32"/>
  <c r="F204" i="32"/>
  <c r="F205" i="32"/>
  <c r="F206" i="32"/>
  <c r="F207" i="32"/>
  <c r="F208" i="32"/>
  <c r="F209" i="32"/>
  <c r="F210" i="32"/>
  <c r="F211" i="32"/>
  <c r="F212" i="32"/>
  <c r="F213" i="32"/>
  <c r="F214" i="32"/>
  <c r="F215" i="32"/>
  <c r="F216" i="32"/>
  <c r="F217" i="32"/>
  <c r="F218" i="32"/>
  <c r="F219" i="32"/>
  <c r="F220" i="32"/>
  <c r="F221" i="32"/>
  <c r="F222" i="32"/>
  <c r="F223" i="32"/>
  <c r="F224" i="32"/>
  <c r="F225" i="32"/>
  <c r="F226" i="32"/>
  <c r="F227" i="32"/>
  <c r="F228" i="32"/>
  <c r="F229" i="32"/>
  <c r="F230" i="32"/>
  <c r="F231" i="32"/>
  <c r="F232" i="32"/>
  <c r="F233" i="32"/>
  <c r="F234" i="32"/>
  <c r="F235" i="32"/>
  <c r="F236" i="32"/>
  <c r="F237" i="32"/>
  <c r="F238" i="32"/>
  <c r="F239" i="32"/>
  <c r="F240" i="32"/>
  <c r="F241" i="32"/>
  <c r="F242" i="32"/>
  <c r="F243" i="32"/>
  <c r="F244" i="32"/>
  <c r="F245" i="32"/>
  <c r="F246" i="32"/>
  <c r="F247" i="32"/>
  <c r="F248" i="32"/>
  <c r="F249" i="32"/>
  <c r="F250" i="32"/>
  <c r="F251" i="32"/>
  <c r="F252" i="32"/>
  <c r="F253" i="32"/>
  <c r="F254" i="32"/>
  <c r="F255" i="32"/>
  <c r="F256" i="32"/>
  <c r="F257" i="32"/>
  <c r="F258" i="32"/>
  <c r="F259" i="32"/>
  <c r="F260" i="32"/>
  <c r="D10" i="32"/>
  <c r="E10" i="32"/>
  <c r="F10" i="32"/>
  <c r="A251" i="32"/>
  <c r="A252" i="32"/>
  <c r="A253" i="32"/>
  <c r="A254" i="32"/>
  <c r="A255" i="32"/>
  <c r="A256" i="32"/>
  <c r="A257" i="32"/>
  <c r="A258" i="32"/>
  <c r="A259" i="32"/>
  <c r="A260" i="32"/>
  <c r="A233" i="32"/>
  <c r="A234" i="32"/>
  <c r="A235" i="32"/>
  <c r="A236" i="32"/>
  <c r="A237" i="32"/>
  <c r="A238" i="32"/>
  <c r="A239" i="32"/>
  <c r="A240" i="32"/>
  <c r="A241" i="32"/>
  <c r="A242" i="32"/>
  <c r="A243" i="32"/>
  <c r="A244" i="32"/>
  <c r="A245" i="32"/>
  <c r="A246" i="32"/>
  <c r="A247" i="32"/>
  <c r="A248" i="32"/>
  <c r="A249" i="32"/>
  <c r="A250"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11" i="32"/>
  <c r="A10" i="32"/>
  <c r="F10" i="30"/>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104" i="29"/>
  <c r="F105" i="29"/>
  <c r="F106" i="29"/>
  <c r="F107" i="29"/>
  <c r="F108" i="29"/>
  <c r="F109" i="29"/>
  <c r="F110" i="29"/>
  <c r="F111" i="29"/>
  <c r="F112" i="29"/>
  <c r="F113" i="29"/>
  <c r="F114" i="29"/>
  <c r="F115" i="29"/>
  <c r="F116" i="29"/>
  <c r="F117" i="29"/>
  <c r="F118" i="29"/>
  <c r="F119" i="29"/>
  <c r="F120" i="29"/>
  <c r="F121" i="29"/>
  <c r="F122" i="29"/>
  <c r="F123" i="29"/>
  <c r="F124" i="29"/>
  <c r="F125" i="29"/>
  <c r="F126" i="29"/>
  <c r="F127" i="29"/>
  <c r="F128" i="29"/>
  <c r="F129" i="29"/>
  <c r="F130" i="29"/>
  <c r="F131" i="29"/>
  <c r="F132" i="29"/>
  <c r="F133" i="29"/>
  <c r="F134" i="29"/>
  <c r="F135" i="29"/>
  <c r="F136" i="29"/>
  <c r="F137" i="29"/>
  <c r="F138" i="29"/>
  <c r="F139" i="29"/>
  <c r="F140" i="29"/>
  <c r="F141" i="29"/>
  <c r="F142" i="29"/>
  <c r="F143" i="29"/>
  <c r="F144" i="29"/>
  <c r="F145" i="29"/>
  <c r="F146" i="29"/>
  <c r="F147" i="29"/>
  <c r="F148" i="29"/>
  <c r="F149" i="29"/>
  <c r="F150" i="29"/>
  <c r="F151" i="29"/>
  <c r="F152" i="29"/>
  <c r="F153" i="29"/>
  <c r="F154" i="29"/>
  <c r="F155" i="29"/>
  <c r="F156" i="29"/>
  <c r="F157" i="29"/>
  <c r="F158" i="29"/>
  <c r="F159" i="29"/>
  <c r="F160" i="29"/>
  <c r="F161" i="29"/>
  <c r="F162" i="29"/>
  <c r="F163" i="29"/>
  <c r="F164" i="29"/>
  <c r="F165" i="29"/>
  <c r="F166" i="29"/>
  <c r="F167" i="29"/>
  <c r="F168" i="29"/>
  <c r="F169" i="29"/>
  <c r="F170" i="29"/>
  <c r="F171" i="29"/>
  <c r="F172" i="29"/>
  <c r="F173" i="29"/>
  <c r="F174" i="29"/>
  <c r="F175" i="29"/>
  <c r="F176" i="29"/>
  <c r="F177" i="29"/>
  <c r="F178" i="29"/>
  <c r="F179" i="29"/>
  <c r="F180" i="29"/>
  <c r="F181" i="29"/>
  <c r="F182" i="29"/>
  <c r="F183" i="29"/>
  <c r="F184" i="29"/>
  <c r="F185" i="29"/>
  <c r="F186" i="29"/>
  <c r="F187" i="29"/>
  <c r="F188" i="29"/>
  <c r="F189" i="29"/>
  <c r="F190" i="29"/>
  <c r="F191" i="29"/>
  <c r="F192" i="29"/>
  <c r="F193" i="29"/>
  <c r="F194" i="29"/>
  <c r="F195" i="29"/>
  <c r="F196" i="29"/>
  <c r="F197" i="29"/>
  <c r="F198" i="29"/>
  <c r="F199" i="29"/>
  <c r="F200" i="29"/>
  <c r="F201" i="29"/>
  <c r="F202" i="29"/>
  <c r="F203" i="29"/>
  <c r="F204" i="29"/>
  <c r="F205" i="29"/>
  <c r="F206" i="29"/>
  <c r="F207" i="29"/>
  <c r="F208" i="29"/>
  <c r="F209" i="29"/>
  <c r="F210" i="29"/>
  <c r="F211" i="29"/>
  <c r="F212" i="29"/>
  <c r="F213" i="29"/>
  <c r="F214" i="29"/>
  <c r="F215" i="29"/>
  <c r="F216" i="29"/>
  <c r="F217" i="29"/>
  <c r="F218" i="29"/>
  <c r="F219" i="29"/>
  <c r="F220" i="29"/>
  <c r="F221" i="29"/>
  <c r="F222" i="29"/>
  <c r="F223" i="29"/>
  <c r="F224" i="29"/>
  <c r="F225" i="29"/>
  <c r="F226" i="29"/>
  <c r="F227" i="29"/>
  <c r="F228" i="29"/>
  <c r="F229" i="29"/>
  <c r="F230" i="29"/>
  <c r="F231" i="29"/>
  <c r="F232" i="29"/>
  <c r="F233" i="29"/>
  <c r="F234" i="29"/>
  <c r="F235" i="29"/>
  <c r="F236" i="29"/>
  <c r="F237" i="29"/>
  <c r="F238" i="29"/>
  <c r="F239" i="29"/>
  <c r="F240" i="29"/>
  <c r="F241" i="29"/>
  <c r="F242" i="29"/>
  <c r="F243" i="29"/>
  <c r="F244" i="29"/>
  <c r="F245" i="29"/>
  <c r="F246" i="29"/>
  <c r="F247" i="29"/>
  <c r="F248" i="29"/>
  <c r="F249" i="29"/>
  <c r="F250" i="29"/>
  <c r="F251" i="29"/>
  <c r="F252" i="29"/>
  <c r="F253" i="29"/>
  <c r="F254" i="29"/>
  <c r="F255" i="29"/>
  <c r="F256" i="29"/>
  <c r="F257" i="29"/>
  <c r="F258" i="29"/>
  <c r="F259" i="29"/>
  <c r="F260" i="29"/>
  <c r="F261" i="29"/>
  <c r="F262" i="29"/>
  <c r="F10" i="29"/>
  <c r="A11" i="29"/>
  <c r="A12" i="29"/>
  <c r="A13" i="29"/>
  <c r="A14" i="29"/>
  <c r="A15" i="29"/>
  <c r="A16" i="29"/>
  <c r="A17"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A101" i="29"/>
  <c r="A102" i="29"/>
  <c r="A103" i="29"/>
  <c r="A104" i="29"/>
  <c r="A105" i="29"/>
  <c r="A106" i="29"/>
  <c r="A107" i="29"/>
  <c r="A108" i="29"/>
  <c r="A109" i="29"/>
  <c r="A110" i="29"/>
  <c r="A111" i="29"/>
  <c r="A112" i="29"/>
  <c r="A113" i="29"/>
  <c r="A114" i="29"/>
  <c r="A115" i="29"/>
  <c r="A116" i="29"/>
  <c r="A117" i="29"/>
  <c r="A118" i="29"/>
  <c r="A119" i="29"/>
  <c r="A120" i="29"/>
  <c r="A121" i="29"/>
  <c r="A122" i="29"/>
  <c r="A123" i="29"/>
  <c r="A124" i="29"/>
  <c r="A125" i="29"/>
  <c r="A126" i="29"/>
  <c r="A127" i="29"/>
  <c r="A128" i="29"/>
  <c r="A129" i="29"/>
  <c r="A130" i="29"/>
  <c r="A131" i="29"/>
  <c r="A132" i="29"/>
  <c r="A133" i="29"/>
  <c r="A134" i="29"/>
  <c r="A135" i="29"/>
  <c r="A136" i="29"/>
  <c r="A137" i="29"/>
  <c r="A138" i="29"/>
  <c r="A139" i="29"/>
  <c r="A140" i="29"/>
  <c r="A141" i="29"/>
  <c r="A142" i="29"/>
  <c r="A143" i="29"/>
  <c r="A144" i="29"/>
  <c r="A145" i="29"/>
  <c r="A146" i="29"/>
  <c r="A147" i="29"/>
  <c r="A148" i="29"/>
  <c r="A149" i="29"/>
  <c r="A150" i="29"/>
  <c r="A151" i="29"/>
  <c r="A152" i="29"/>
  <c r="A153" i="29"/>
  <c r="A154" i="29"/>
  <c r="A155" i="29"/>
  <c r="A156" i="29"/>
  <c r="A157" i="29"/>
  <c r="A158" i="29"/>
  <c r="A159" i="29"/>
  <c r="A160" i="29"/>
  <c r="A161" i="29"/>
  <c r="A162" i="29"/>
  <c r="A163" i="29"/>
  <c r="A164" i="29"/>
  <c r="A165" i="29"/>
  <c r="A166" i="29"/>
  <c r="A167" i="29"/>
  <c r="A168" i="29"/>
  <c r="A169" i="29"/>
  <c r="A170" i="29"/>
  <c r="A171" i="29"/>
  <c r="A172" i="29"/>
  <c r="A173" i="29"/>
  <c r="A174" i="29"/>
  <c r="A175" i="29"/>
  <c r="A176" i="29"/>
  <c r="A177" i="29"/>
  <c r="A178" i="29"/>
  <c r="A179" i="29"/>
  <c r="A180" i="29"/>
  <c r="A181" i="29"/>
  <c r="A182" i="29"/>
  <c r="A183" i="29"/>
  <c r="A184" i="29"/>
  <c r="A185" i="29"/>
  <c r="A186" i="29"/>
  <c r="A187" i="29"/>
  <c r="A188" i="29"/>
  <c r="A189" i="29"/>
  <c r="A190" i="29"/>
  <c r="A191" i="29"/>
  <c r="A192" i="29"/>
  <c r="A193" i="29"/>
  <c r="A194" i="29"/>
  <c r="A195" i="29"/>
  <c r="A196" i="29"/>
  <c r="A197" i="29"/>
  <c r="A198" i="29"/>
  <c r="A199" i="29"/>
  <c r="A200" i="29"/>
  <c r="A201" i="29"/>
  <c r="A202" i="29"/>
  <c r="A203" i="29"/>
  <c r="A204" i="29"/>
  <c r="A205" i="29"/>
  <c r="A206" i="29"/>
  <c r="A207" i="29"/>
  <c r="A208" i="29"/>
  <c r="A209" i="29"/>
  <c r="A210" i="29"/>
  <c r="A211" i="29"/>
  <c r="A212" i="29"/>
  <c r="A213" i="29"/>
  <c r="A214" i="29"/>
  <c r="A215" i="29"/>
  <c r="A216" i="29"/>
  <c r="A217" i="29"/>
  <c r="A218" i="29"/>
  <c r="A219" i="29"/>
  <c r="A220" i="29"/>
  <c r="A221" i="29"/>
  <c r="A222" i="29"/>
  <c r="A223" i="29"/>
  <c r="A224" i="29"/>
  <c r="A225" i="29"/>
  <c r="A226" i="29"/>
  <c r="A227" i="29"/>
  <c r="A228" i="29"/>
  <c r="A229" i="29"/>
  <c r="A230" i="29"/>
  <c r="A231" i="29"/>
  <c r="A232" i="29"/>
  <c r="A233" i="29"/>
  <c r="A234" i="29"/>
  <c r="A235" i="29"/>
  <c r="A236" i="29"/>
  <c r="A237" i="29"/>
  <c r="A238" i="29"/>
  <c r="A239" i="29"/>
  <c r="A240" i="29"/>
  <c r="A241" i="29"/>
  <c r="A242" i="29"/>
  <c r="A243" i="29"/>
  <c r="A244" i="29"/>
  <c r="A245" i="29"/>
  <c r="A246" i="29"/>
  <c r="A247" i="29"/>
  <c r="A248" i="29"/>
  <c r="A249" i="29"/>
  <c r="A250" i="29"/>
  <c r="A251" i="29"/>
  <c r="A252" i="29"/>
  <c r="A253" i="29"/>
  <c r="A254" i="29"/>
  <c r="A255" i="29"/>
  <c r="A256" i="29"/>
  <c r="A257" i="29"/>
  <c r="A258" i="29"/>
  <c r="A259" i="29"/>
  <c r="A260" i="29"/>
  <c r="A261" i="29"/>
  <c r="A262" i="29"/>
  <c r="A10" i="29"/>
  <c r="M38" i="8"/>
  <c r="M37" i="8"/>
  <c r="M7" i="31" s="1"/>
  <c r="M36" i="8"/>
  <c r="M7" i="29" s="1"/>
  <c r="M35" i="8"/>
  <c r="M7" i="30" s="1"/>
  <c r="M34" i="8"/>
  <c r="M7" i="32" s="1"/>
  <c r="C9" i="28"/>
  <c r="B9" i="28"/>
  <c r="C9" i="27"/>
  <c r="B9" i="27"/>
  <c r="P41" i="24"/>
  <c r="Z41" i="23"/>
  <c r="AD35" i="23" s="1"/>
  <c r="P41" i="23"/>
  <c r="AB38" i="23"/>
  <c r="R38" i="23"/>
  <c r="AB37" i="23"/>
  <c r="R37" i="23"/>
  <c r="AB36" i="23"/>
  <c r="R36" i="23"/>
  <c r="AB35" i="23"/>
  <c r="R35" i="23"/>
  <c r="AB34" i="23"/>
  <c r="R34" i="23"/>
  <c r="AB33" i="23"/>
  <c r="R33" i="23"/>
  <c r="AB32" i="23"/>
  <c r="R32" i="23"/>
  <c r="AB31" i="23"/>
  <c r="R31" i="23"/>
  <c r="AB30" i="23"/>
  <c r="R30" i="23"/>
  <c r="AB29" i="23"/>
  <c r="R29" i="23"/>
  <c r="AB28" i="23"/>
  <c r="R28" i="23"/>
  <c r="AB27" i="23"/>
  <c r="R27" i="23"/>
  <c r="AB26" i="23"/>
  <c r="R26" i="23"/>
  <c r="AB25" i="23"/>
  <c r="R25" i="23"/>
  <c r="R24" i="23"/>
  <c r="AB21" i="23"/>
  <c r="AD30" i="23" s="1"/>
  <c r="S21" i="23"/>
  <c r="S36" i="23" s="1"/>
  <c r="Z14" i="23"/>
  <c r="Z13" i="23"/>
  <c r="Z12" i="23"/>
  <c r="X7" i="23"/>
  <c r="U46" i="22"/>
  <c r="K46" i="22"/>
  <c r="W43" i="22"/>
  <c r="M43" i="22"/>
  <c r="W42" i="22"/>
  <c r="M42" i="22"/>
  <c r="W41" i="22"/>
  <c r="M41" i="22"/>
  <c r="W40" i="22"/>
  <c r="M40" i="22"/>
  <c r="W39" i="22"/>
  <c r="M39" i="22"/>
  <c r="W38" i="22"/>
  <c r="M38" i="22"/>
  <c r="W37" i="22"/>
  <c r="M37" i="22"/>
  <c r="W36" i="22"/>
  <c r="M36" i="22"/>
  <c r="W35" i="22"/>
  <c r="M35" i="22"/>
  <c r="W34" i="22"/>
  <c r="M34" i="22"/>
  <c r="W33" i="22"/>
  <c r="M33" i="22"/>
  <c r="W32" i="22"/>
  <c r="M32" i="22"/>
  <c r="W31" i="22"/>
  <c r="M31" i="22"/>
  <c r="W30" i="22"/>
  <c r="M30" i="22"/>
  <c r="W29" i="22"/>
  <c r="M29" i="22"/>
  <c r="W26" i="22"/>
  <c r="X32" i="22" s="1"/>
  <c r="N26" i="22"/>
  <c r="N41" i="22" s="1"/>
  <c r="T18" i="22"/>
  <c r="T17" i="22"/>
  <c r="T16" i="22"/>
  <c r="R11" i="22"/>
  <c r="X40" i="21"/>
  <c r="AB32" i="21" s="1"/>
  <c r="N40" i="21"/>
  <c r="Z37" i="21"/>
  <c r="P37" i="21"/>
  <c r="Z36" i="21"/>
  <c r="P36" i="21"/>
  <c r="Z35" i="21"/>
  <c r="P35" i="21"/>
  <c r="Z34" i="21"/>
  <c r="P34" i="21"/>
  <c r="Z33" i="21"/>
  <c r="P33" i="21"/>
  <c r="Z32" i="21"/>
  <c r="P32" i="21"/>
  <c r="Z31" i="21"/>
  <c r="P31" i="21"/>
  <c r="Z30" i="21"/>
  <c r="P30" i="21"/>
  <c r="Z29" i="21"/>
  <c r="P29" i="21"/>
  <c r="Z28" i="21"/>
  <c r="P28" i="21"/>
  <c r="Z27" i="21"/>
  <c r="P27" i="21"/>
  <c r="Z26" i="21"/>
  <c r="P26" i="21"/>
  <c r="Z25" i="21"/>
  <c r="P25" i="21"/>
  <c r="Z24" i="21"/>
  <c r="P24" i="21"/>
  <c r="Z23" i="21"/>
  <c r="P23" i="21"/>
  <c r="Z20" i="21"/>
  <c r="Q38" i="21"/>
  <c r="W12" i="21"/>
  <c r="W11" i="21"/>
  <c r="W10" i="21"/>
  <c r="U5" i="21"/>
  <c r="Y45" i="17"/>
  <c r="O45" i="17"/>
  <c r="S21" i="24"/>
  <c r="S39" i="24" s="1"/>
  <c r="W5" i="24"/>
  <c r="Z41" i="24"/>
  <c r="AB38" i="24"/>
  <c r="R38" i="24"/>
  <c r="AB37" i="24"/>
  <c r="R37" i="24"/>
  <c r="AB36" i="24"/>
  <c r="R36" i="24"/>
  <c r="AB35" i="24"/>
  <c r="R35" i="24"/>
  <c r="AB34" i="24"/>
  <c r="R34" i="24"/>
  <c r="AB33" i="24"/>
  <c r="R33" i="24"/>
  <c r="AB32" i="24"/>
  <c r="R32" i="24"/>
  <c r="AB31" i="24"/>
  <c r="R31" i="24"/>
  <c r="AB30" i="24"/>
  <c r="R30" i="24"/>
  <c r="AB29" i="24"/>
  <c r="R29" i="24"/>
  <c r="AB28" i="24"/>
  <c r="R28" i="24"/>
  <c r="AB27" i="24"/>
  <c r="R27" i="24"/>
  <c r="AB26" i="24"/>
  <c r="R26" i="24"/>
  <c r="AB25" i="24"/>
  <c r="R25" i="24"/>
  <c r="AB24" i="24"/>
  <c r="R24" i="24"/>
  <c r="AB21" i="24"/>
  <c r="AC36" i="24" s="1"/>
  <c r="Y12" i="24"/>
  <c r="Y11" i="24"/>
  <c r="Y10" i="24"/>
  <c r="AD37" i="24" l="1"/>
  <c r="AD24" i="23"/>
  <c r="AD25" i="23"/>
  <c r="R34" i="21"/>
  <c r="R35" i="21"/>
  <c r="AB34" i="21"/>
  <c r="T36" i="23"/>
  <c r="AD38" i="23"/>
  <c r="W46" i="32"/>
  <c r="U47" i="32"/>
  <c r="Y47" i="32"/>
  <c r="W47" i="32"/>
  <c r="U46" i="32"/>
  <c r="Y46" i="32"/>
  <c r="AB26" i="21"/>
  <c r="AB31" i="21"/>
  <c r="AA24" i="21"/>
  <c r="AA29" i="21"/>
  <c r="AA34" i="21"/>
  <c r="AB24" i="21"/>
  <c r="AB29" i="21"/>
  <c r="AB27" i="21"/>
  <c r="R38" i="21"/>
  <c r="AB38" i="21"/>
  <c r="AA25" i="21"/>
  <c r="Q28" i="21"/>
  <c r="AA30" i="21"/>
  <c r="Q33" i="21"/>
  <c r="AA35" i="21"/>
  <c r="AB25" i="21"/>
  <c r="AB35" i="21"/>
  <c r="AB37" i="21"/>
  <c r="AA23" i="21"/>
  <c r="AB30" i="21"/>
  <c r="AB28" i="21"/>
  <c r="AB33" i="21"/>
  <c r="AB23" i="21"/>
  <c r="R24" i="21"/>
  <c r="AA26" i="21"/>
  <c r="R29" i="21"/>
  <c r="AA31" i="21"/>
  <c r="AA36" i="21"/>
  <c r="AB36" i="21"/>
  <c r="Y39" i="22"/>
  <c r="X42" i="22"/>
  <c r="X37" i="22"/>
  <c r="Y30" i="22"/>
  <c r="Y34" i="22"/>
  <c r="Y35" i="22"/>
  <c r="Y29" i="22"/>
  <c r="O41" i="22"/>
  <c r="Y43" i="22"/>
  <c r="Y40" i="22"/>
  <c r="S25" i="23"/>
  <c r="AC27" i="23"/>
  <c r="S30" i="23"/>
  <c r="AC32" i="23"/>
  <c r="S35" i="23"/>
  <c r="AC37" i="23"/>
  <c r="T33" i="23"/>
  <c r="T38" i="23"/>
  <c r="AD37" i="23"/>
  <c r="S39" i="23"/>
  <c r="T32" i="23"/>
  <c r="AD32" i="23"/>
  <c r="T35" i="23"/>
  <c r="AC26" i="23"/>
  <c r="S29" i="23"/>
  <c r="AC31" i="23"/>
  <c r="S34" i="23"/>
  <c r="AC36" i="23"/>
  <c r="T39" i="23"/>
  <c r="S27" i="23"/>
  <c r="AC29" i="23"/>
  <c r="S32" i="23"/>
  <c r="AC34" i="23"/>
  <c r="S37" i="23"/>
  <c r="AD29" i="23"/>
  <c r="T25" i="23"/>
  <c r="AD27" i="23"/>
  <c r="T30" i="23"/>
  <c r="AD26" i="23"/>
  <c r="T29" i="23"/>
  <c r="AD31" i="23"/>
  <c r="T34" i="23"/>
  <c r="AD36" i="23"/>
  <c r="AC39" i="23"/>
  <c r="AC24" i="23"/>
  <c r="AC25" i="23"/>
  <c r="S28" i="23"/>
  <c r="AC30" i="23"/>
  <c r="S33" i="23"/>
  <c r="AC35" i="23"/>
  <c r="S38" i="23"/>
  <c r="AD39" i="23"/>
  <c r="T27" i="23"/>
  <c r="AD34" i="23"/>
  <c r="T28" i="23"/>
  <c r="T37" i="23"/>
  <c r="S24" i="23"/>
  <c r="S26" i="23"/>
  <c r="AC28" i="23"/>
  <c r="S31" i="23"/>
  <c r="AC33" i="23"/>
  <c r="AC38" i="23"/>
  <c r="T24" i="23"/>
  <c r="T26" i="23"/>
  <c r="AD28" i="23"/>
  <c r="T31" i="23"/>
  <c r="AD33" i="23"/>
  <c r="O32" i="22"/>
  <c r="N40" i="22"/>
  <c r="O30" i="22"/>
  <c r="Y32" i="22"/>
  <c r="N44" i="22"/>
  <c r="X31" i="22"/>
  <c r="N34" i="22"/>
  <c r="X36" i="22"/>
  <c r="N39" i="22"/>
  <c r="X41" i="22"/>
  <c r="O44" i="22"/>
  <c r="O37" i="22"/>
  <c r="N30" i="22"/>
  <c r="N35" i="22"/>
  <c r="O35" i="22"/>
  <c r="Y37" i="22"/>
  <c r="O40" i="22"/>
  <c r="Y42" i="22"/>
  <c r="Y31" i="22"/>
  <c r="O34" i="22"/>
  <c r="Y36" i="22"/>
  <c r="O39" i="22"/>
  <c r="Y41" i="22"/>
  <c r="X44" i="22"/>
  <c r="X29" i="22"/>
  <c r="X30" i="22"/>
  <c r="N33" i="22"/>
  <c r="X35" i="22"/>
  <c r="N38" i="22"/>
  <c r="X40" i="22"/>
  <c r="N43" i="22"/>
  <c r="Y44" i="22"/>
  <c r="O38" i="22"/>
  <c r="O43" i="22"/>
  <c r="N32" i="22"/>
  <c r="X34" i="22"/>
  <c r="N37" i="22"/>
  <c r="X39" i="22"/>
  <c r="N42" i="22"/>
  <c r="O33" i="22"/>
  <c r="O42" i="22"/>
  <c r="N29" i="22"/>
  <c r="N31" i="22"/>
  <c r="X33" i="22"/>
  <c r="N36" i="22"/>
  <c r="X38" i="22"/>
  <c r="X43" i="22"/>
  <c r="O29" i="22"/>
  <c r="O31" i="22"/>
  <c r="Y33" i="22"/>
  <c r="O36" i="22"/>
  <c r="Y38" i="22"/>
  <c r="Q24" i="21"/>
  <c r="Q29" i="21"/>
  <c r="Q34" i="21"/>
  <c r="R28" i="21"/>
  <c r="R33" i="21"/>
  <c r="AA38" i="21"/>
  <c r="Q27" i="21"/>
  <c r="Q32" i="21"/>
  <c r="Q37" i="21"/>
  <c r="R27" i="21"/>
  <c r="R32" i="21"/>
  <c r="R37" i="21"/>
  <c r="Q26" i="21"/>
  <c r="AA28" i="21"/>
  <c r="Q31" i="21"/>
  <c r="AA33" i="21"/>
  <c r="Q36" i="21"/>
  <c r="R26" i="21"/>
  <c r="R31" i="21"/>
  <c r="R36" i="21"/>
  <c r="Q23" i="21"/>
  <c r="Q25" i="21"/>
  <c r="AA27" i="21"/>
  <c r="Q30" i="21"/>
  <c r="AA32" i="21"/>
  <c r="Q35" i="21"/>
  <c r="AA37" i="21"/>
  <c r="R23" i="21"/>
  <c r="R25" i="21"/>
  <c r="R30" i="21"/>
  <c r="AD34" i="24"/>
  <c r="T25" i="24"/>
  <c r="AD30" i="24"/>
  <c r="AD35" i="24"/>
  <c r="AD29" i="24"/>
  <c r="AD24" i="24"/>
  <c r="AD25" i="24"/>
  <c r="AD26" i="24"/>
  <c r="T29" i="24"/>
  <c r="AD31" i="24"/>
  <c r="T34" i="24"/>
  <c r="AD36" i="24"/>
  <c r="T39" i="24"/>
  <c r="T27" i="24"/>
  <c r="T32" i="24"/>
  <c r="S37" i="24"/>
  <c r="AC24" i="24"/>
  <c r="AC25" i="24"/>
  <c r="S28" i="24"/>
  <c r="AC30" i="24"/>
  <c r="S33" i="24"/>
  <c r="AC35" i="24"/>
  <c r="AC39" i="24"/>
  <c r="S38" i="24"/>
  <c r="AD39" i="24"/>
  <c r="T28" i="24"/>
  <c r="T33" i="24"/>
  <c r="S27" i="24"/>
  <c r="AC29" i="24"/>
  <c r="S32" i="24"/>
  <c r="AC34" i="24"/>
  <c r="T38" i="24"/>
  <c r="S24" i="24"/>
  <c r="S26" i="24"/>
  <c r="AC28" i="24"/>
  <c r="S31" i="24"/>
  <c r="AC33" i="24"/>
  <c r="S36" i="24"/>
  <c r="T37" i="24"/>
  <c r="AD27" i="24"/>
  <c r="T30" i="24"/>
  <c r="AD32" i="24"/>
  <c r="T35" i="24"/>
  <c r="AC37" i="24"/>
  <c r="T24" i="24"/>
  <c r="T26" i="24"/>
  <c r="AD28" i="24"/>
  <c r="T31" i="24"/>
  <c r="AD33" i="24"/>
  <c r="T36" i="24"/>
  <c r="AC38" i="24"/>
  <c r="S25" i="24"/>
  <c r="AC27" i="24"/>
  <c r="S30" i="24"/>
  <c r="AC32" i="24"/>
  <c r="S35" i="24"/>
  <c r="AD38" i="24"/>
  <c r="AC26" i="24"/>
  <c r="S29" i="24"/>
  <c r="AC31" i="24"/>
  <c r="S34" i="24"/>
  <c r="AD41" i="24" l="1"/>
  <c r="S45" i="17"/>
  <c r="AB40" i="21"/>
  <c r="AD41" i="23"/>
  <c r="T41" i="23"/>
  <c r="R40" i="21"/>
  <c r="AC45" i="17"/>
  <c r="O46" i="22"/>
  <c r="Y46" i="22"/>
  <c r="T41" i="24"/>
  <c r="A258" i="24"/>
  <c r="A1260" i="28" s="1"/>
  <c r="A1260" i="27" s="1"/>
  <c r="A257" i="24"/>
  <c r="A256" i="24"/>
  <c r="A255" i="24"/>
  <c r="A1257" i="28" s="1"/>
  <c r="A1257" i="27" s="1"/>
  <c r="A254" i="24"/>
  <c r="A253" i="24"/>
  <c r="A252" i="24"/>
  <c r="A1254" i="28" s="1"/>
  <c r="A1254" i="27" s="1"/>
  <c r="A251" i="24"/>
  <c r="A1253" i="28" s="1"/>
  <c r="A1253" i="27" s="1"/>
  <c r="A250" i="24"/>
  <c r="A249" i="24"/>
  <c r="A248" i="24"/>
  <c r="A1250" i="28" s="1"/>
  <c r="A1250" i="27" s="1"/>
  <c r="A247" i="24"/>
  <c r="A246" i="24"/>
  <c r="A245" i="24"/>
  <c r="A1247" i="28" s="1"/>
  <c r="A1247" i="27" s="1"/>
  <c r="F244" i="24"/>
  <c r="F1246" i="28" s="1"/>
  <c r="F1246" i="27" s="1"/>
  <c r="A244" i="24"/>
  <c r="A1246" i="28" s="1"/>
  <c r="A1246" i="27" s="1"/>
  <c r="A243" i="24"/>
  <c r="A1245" i="28" s="1"/>
  <c r="A1245" i="27" s="1"/>
  <c r="A242" i="24"/>
  <c r="A241" i="24"/>
  <c r="A1243" i="28" s="1"/>
  <c r="A1243" i="27" s="1"/>
  <c r="A240" i="24"/>
  <c r="A1242" i="28" s="1"/>
  <c r="A1242" i="27" s="1"/>
  <c r="A239" i="24"/>
  <c r="A238" i="24"/>
  <c r="A237" i="24"/>
  <c r="A1239" i="28" s="1"/>
  <c r="A1239" i="27" s="1"/>
  <c r="F236" i="24"/>
  <c r="F1238" i="28" s="1"/>
  <c r="F1238" i="27" s="1"/>
  <c r="A236" i="24"/>
  <c r="A1238" i="28" s="1"/>
  <c r="A1238" i="27" s="1"/>
  <c r="A235" i="24"/>
  <c r="A234" i="24"/>
  <c r="A233" i="24"/>
  <c r="A232" i="24"/>
  <c r="A231" i="24"/>
  <c r="A230" i="24"/>
  <c r="A229" i="24"/>
  <c r="A1231" i="28" s="1"/>
  <c r="A1231" i="27" s="1"/>
  <c r="A228" i="24"/>
  <c r="A227" i="24"/>
  <c r="A1229" i="28" s="1"/>
  <c r="A1229" i="27" s="1"/>
  <c r="F226" i="24"/>
  <c r="F1228" i="28" s="1"/>
  <c r="F1228" i="27" s="1"/>
  <c r="A226" i="24"/>
  <c r="A1228" i="28" s="1"/>
  <c r="A1228" i="27" s="1"/>
  <c r="F225" i="24"/>
  <c r="F1227" i="28" s="1"/>
  <c r="F1227" i="27" s="1"/>
  <c r="A225" i="24"/>
  <c r="A1227" i="28" s="1"/>
  <c r="A1227" i="27" s="1"/>
  <c r="A224" i="24"/>
  <c r="A1226" i="28" s="1"/>
  <c r="A1226" i="27" s="1"/>
  <c r="A223" i="24"/>
  <c r="A1225" i="28" s="1"/>
  <c r="A1225" i="27" s="1"/>
  <c r="A222" i="24"/>
  <c r="A1224" i="28" s="1"/>
  <c r="A1224" i="27" s="1"/>
  <c r="A221" i="24"/>
  <c r="A220" i="24"/>
  <c r="A1222" i="28" s="1"/>
  <c r="A1222" i="27" s="1"/>
  <c r="F219" i="24"/>
  <c r="F1221" i="28" s="1"/>
  <c r="F1221" i="27" s="1"/>
  <c r="A219" i="24"/>
  <c r="A1221" i="28" s="1"/>
  <c r="A1221" i="27" s="1"/>
  <c r="A218" i="24"/>
  <c r="A1220" i="28" s="1"/>
  <c r="A1220" i="27" s="1"/>
  <c r="A217" i="24"/>
  <c r="A1219" i="28" s="1"/>
  <c r="A1219" i="27" s="1"/>
  <c r="A216" i="24"/>
  <c r="A215" i="24"/>
  <c r="A214" i="24"/>
  <c r="A213" i="24"/>
  <c r="A1215" i="28" s="1"/>
  <c r="A1215" i="27" s="1"/>
  <c r="A212" i="24"/>
  <c r="A1214" i="28" s="1"/>
  <c r="A1214" i="27" s="1"/>
  <c r="A211" i="24"/>
  <c r="A1213" i="28" s="1"/>
  <c r="A1213" i="27" s="1"/>
  <c r="A210" i="24"/>
  <c r="A1212" i="28" s="1"/>
  <c r="A1212" i="27" s="1"/>
  <c r="A209" i="24"/>
  <c r="A208" i="24"/>
  <c r="A207" i="24"/>
  <c r="A206" i="24"/>
  <c r="A1208" i="28" s="1"/>
  <c r="A1208" i="27" s="1"/>
  <c r="A205" i="24"/>
  <c r="A1207" i="28" s="1"/>
  <c r="A1207" i="27" s="1"/>
  <c r="A204" i="24"/>
  <c r="A1206" i="28" s="1"/>
  <c r="A1206" i="27" s="1"/>
  <c r="A203" i="24"/>
  <c r="A202" i="24"/>
  <c r="A1204" i="28" s="1"/>
  <c r="A1204" i="27" s="1"/>
  <c r="A201" i="24"/>
  <c r="A200" i="24"/>
  <c r="A1202" i="28" s="1"/>
  <c r="A1202" i="27" s="1"/>
  <c r="A199" i="24"/>
  <c r="A1201" i="28" s="1"/>
  <c r="A1201" i="27" s="1"/>
  <c r="A198" i="24"/>
  <c r="A197" i="24"/>
  <c r="A1199" i="28" s="1"/>
  <c r="A1199" i="27" s="1"/>
  <c r="A196" i="24"/>
  <c r="A1198" i="28" s="1"/>
  <c r="A1198" i="27" s="1"/>
  <c r="A195" i="24"/>
  <c r="A194" i="24"/>
  <c r="A1196" i="28" s="1"/>
  <c r="A1196" i="27" s="1"/>
  <c r="A193" i="24"/>
  <c r="A1195" i="28" s="1"/>
  <c r="A1195" i="27" s="1"/>
  <c r="A192" i="24"/>
  <c r="A1194" i="28" s="1"/>
  <c r="A1194" i="27" s="1"/>
  <c r="A191" i="24"/>
  <c r="A1193" i="28" s="1"/>
  <c r="A1193" i="27" s="1"/>
  <c r="F190" i="24"/>
  <c r="F1192" i="28" s="1"/>
  <c r="F1192" i="27" s="1"/>
  <c r="A190" i="24"/>
  <c r="A1192" i="28" s="1"/>
  <c r="A1192" i="27" s="1"/>
  <c r="F189" i="24"/>
  <c r="F1191" i="28" s="1"/>
  <c r="F1191" i="27" s="1"/>
  <c r="A189" i="24"/>
  <c r="A1191" i="28" s="1"/>
  <c r="A1191" i="27" s="1"/>
  <c r="A188" i="24"/>
  <c r="A187" i="24"/>
  <c r="A1189" i="28" s="1"/>
  <c r="A1189" i="27" s="1"/>
  <c r="A186" i="24"/>
  <c r="A185" i="24"/>
  <c r="A1187" i="28" s="1"/>
  <c r="A1187" i="27" s="1"/>
  <c r="A184" i="24"/>
  <c r="A1186" i="28" s="1"/>
  <c r="A1186" i="27" s="1"/>
  <c r="F183" i="24"/>
  <c r="F1185" i="28" s="1"/>
  <c r="F1185" i="27" s="1"/>
  <c r="A183" i="24"/>
  <c r="A1185" i="28" s="1"/>
  <c r="A1185" i="27" s="1"/>
  <c r="A182" i="24"/>
  <c r="A181" i="24"/>
  <c r="F180" i="24"/>
  <c r="F1182" i="28" s="1"/>
  <c r="F1182" i="27" s="1"/>
  <c r="A180" i="24"/>
  <c r="A1182" i="28" s="1"/>
  <c r="A1182" i="27" s="1"/>
  <c r="A179" i="24"/>
  <c r="A178" i="24"/>
  <c r="A1180" i="28" s="1"/>
  <c r="A1180" i="27" s="1"/>
  <c r="A177" i="24"/>
  <c r="A176" i="24"/>
  <c r="A175" i="24"/>
  <c r="A174" i="24"/>
  <c r="A1176" i="28" s="1"/>
  <c r="A1176" i="27" s="1"/>
  <c r="A173" i="24"/>
  <c r="A1175" i="28" s="1"/>
  <c r="A1175" i="27" s="1"/>
  <c r="A172" i="24"/>
  <c r="A1174" i="28" s="1"/>
  <c r="A1174" i="27" s="1"/>
  <c r="F171" i="24"/>
  <c r="F1173" i="28" s="1"/>
  <c r="F1173" i="27" s="1"/>
  <c r="A171" i="24"/>
  <c r="A1173" i="28" s="1"/>
  <c r="A1173" i="27" s="1"/>
  <c r="A170" i="24"/>
  <c r="A1172" i="28" s="1"/>
  <c r="A1172" i="27" s="1"/>
  <c r="F169" i="24"/>
  <c r="F1171" i="28" s="1"/>
  <c r="F1171" i="27" s="1"/>
  <c r="A169" i="24"/>
  <c r="A1171" i="28" s="1"/>
  <c r="A1171" i="27" s="1"/>
  <c r="A168" i="24"/>
  <c r="A167" i="24"/>
  <c r="A1169" i="28" s="1"/>
  <c r="A1169" i="27" s="1"/>
  <c r="A166" i="24"/>
  <c r="A1168" i="28" s="1"/>
  <c r="A1168" i="27" s="1"/>
  <c r="A165" i="24"/>
  <c r="A1167" i="28" s="1"/>
  <c r="A1167" i="27" s="1"/>
  <c r="A164" i="24"/>
  <c r="A163" i="24"/>
  <c r="A162" i="24"/>
  <c r="A1164" i="28" s="1"/>
  <c r="A1164" i="27" s="1"/>
  <c r="A161" i="24"/>
  <c r="A160" i="24"/>
  <c r="A159" i="24"/>
  <c r="A1161" i="28" s="1"/>
  <c r="A1161" i="27" s="1"/>
  <c r="F158" i="24"/>
  <c r="F1160" i="28" s="1"/>
  <c r="F1160" i="27" s="1"/>
  <c r="A158" i="24"/>
  <c r="A1160" i="28" s="1"/>
  <c r="A1160" i="27" s="1"/>
  <c r="A157" i="24"/>
  <c r="A156" i="24"/>
  <c r="A155" i="24"/>
  <c r="A154" i="24"/>
  <c r="A153" i="24"/>
  <c r="A152" i="24"/>
  <c r="A151" i="24"/>
  <c r="A1153" i="28" s="1"/>
  <c r="A1153" i="27" s="1"/>
  <c r="F150" i="24"/>
  <c r="F1152" i="28" s="1"/>
  <c r="F1152" i="27" s="1"/>
  <c r="A150" i="24"/>
  <c r="A1152" i="28" s="1"/>
  <c r="A1152" i="27" s="1"/>
  <c r="A149" i="24"/>
  <c r="A1151" i="28" s="1"/>
  <c r="A1151" i="27" s="1"/>
  <c r="A148" i="24"/>
  <c r="A147" i="24"/>
  <c r="A146" i="24"/>
  <c r="A1148" i="28" s="1"/>
  <c r="A1148" i="27" s="1"/>
  <c r="A145" i="24"/>
  <c r="A144" i="24"/>
  <c r="A1146" i="28" s="1"/>
  <c r="A1146" i="27" s="1"/>
  <c r="A143" i="24"/>
  <c r="A1145" i="28" s="1"/>
  <c r="A1145" i="27" s="1"/>
  <c r="A142" i="24"/>
  <c r="A141" i="24"/>
  <c r="A1143" i="28" s="1"/>
  <c r="A1143" i="27" s="1"/>
  <c r="A140" i="24"/>
  <c r="A139" i="24"/>
  <c r="A138" i="24"/>
  <c r="A1140" i="28" s="1"/>
  <c r="A1140" i="27" s="1"/>
  <c r="A137" i="24"/>
  <c r="A136" i="24"/>
  <c r="A135" i="24"/>
  <c r="A134" i="24"/>
  <c r="A133" i="24"/>
  <c r="A1135" i="28" s="1"/>
  <c r="A1135" i="27" s="1"/>
  <c r="F132" i="24"/>
  <c r="F1134" i="28" s="1"/>
  <c r="F1134" i="27" s="1"/>
  <c r="A132" i="24"/>
  <c r="A1134" i="28" s="1"/>
  <c r="A1134" i="27" s="1"/>
  <c r="A131" i="24"/>
  <c r="A1133" i="28" s="1"/>
  <c r="A1133" i="27" s="1"/>
  <c r="A130" i="24"/>
  <c r="A129" i="24"/>
  <c r="A128" i="24"/>
  <c r="A127" i="24"/>
  <c r="A126" i="24"/>
  <c r="A1128" i="28" s="1"/>
  <c r="A1128" i="27" s="1"/>
  <c r="A125" i="24"/>
  <c r="A124" i="24"/>
  <c r="A123" i="24"/>
  <c r="A1125" i="28" s="1"/>
  <c r="A1125" i="27" s="1"/>
  <c r="A122" i="24"/>
  <c r="F121" i="24"/>
  <c r="F1123" i="28" s="1"/>
  <c r="F1123" i="27" s="1"/>
  <c r="A121" i="24"/>
  <c r="A1123" i="28" s="1"/>
  <c r="A1123" i="27" s="1"/>
  <c r="A120" i="24"/>
  <c r="A1122" i="28" s="1"/>
  <c r="A1122" i="27" s="1"/>
  <c r="F119" i="24"/>
  <c r="F1121" i="28" s="1"/>
  <c r="F1121" i="27" s="1"/>
  <c r="A119" i="24"/>
  <c r="A1121" i="28" s="1"/>
  <c r="A1121" i="27" s="1"/>
  <c r="A118" i="24"/>
  <c r="A117" i="24"/>
  <c r="A1119" i="28" s="1"/>
  <c r="A1119" i="27" s="1"/>
  <c r="A116" i="24"/>
  <c r="A1118" i="28" s="1"/>
  <c r="A1118" i="27" s="1"/>
  <c r="F115" i="24"/>
  <c r="F1117" i="28" s="1"/>
  <c r="F1117" i="27" s="1"/>
  <c r="A115" i="24"/>
  <c r="A1117" i="28" s="1"/>
  <c r="A1117" i="27" s="1"/>
  <c r="A114" i="24"/>
  <c r="A1116" i="28" s="1"/>
  <c r="A1116" i="27" s="1"/>
  <c r="A113" i="24"/>
  <c r="A1115" i="28" s="1"/>
  <c r="A1115" i="27" s="1"/>
  <c r="A112" i="24"/>
  <c r="A111" i="24"/>
  <c r="A110" i="24"/>
  <c r="A1112" i="28" s="1"/>
  <c r="A1112" i="27" s="1"/>
  <c r="A109" i="24"/>
  <c r="A1111" i="28" s="1"/>
  <c r="A1111" i="27" s="1"/>
  <c r="A108" i="24"/>
  <c r="A1110" i="28" s="1"/>
  <c r="A1110" i="27" s="1"/>
  <c r="A107" i="24"/>
  <c r="A1109" i="28" s="1"/>
  <c r="A1109" i="27" s="1"/>
  <c r="A106" i="24"/>
  <c r="A105" i="24"/>
  <c r="A104" i="24"/>
  <c r="A1106" i="28" s="1"/>
  <c r="A1106" i="27" s="1"/>
  <c r="A103" i="24"/>
  <c r="A1105" i="28" s="1"/>
  <c r="A1105" i="27" s="1"/>
  <c r="A102" i="24"/>
  <c r="A101" i="24"/>
  <c r="A100" i="24"/>
  <c r="A1102" i="28" s="1"/>
  <c r="A1102" i="27" s="1"/>
  <c r="A99" i="24"/>
  <c r="A1101" i="28" s="1"/>
  <c r="A1101" i="27" s="1"/>
  <c r="A98" i="24"/>
  <c r="A1100" i="28" s="1"/>
  <c r="A1100" i="27" s="1"/>
  <c r="A97" i="24"/>
  <c r="A96" i="24"/>
  <c r="A95" i="24"/>
  <c r="A1097" i="28" s="1"/>
  <c r="A1097" i="27" s="1"/>
  <c r="A94" i="24"/>
  <c r="A1096" i="28" s="1"/>
  <c r="A1096" i="27" s="1"/>
  <c r="A93" i="24"/>
  <c r="A92" i="24"/>
  <c r="A91" i="24"/>
  <c r="A90" i="24"/>
  <c r="A1092" i="28" s="1"/>
  <c r="A1092" i="27" s="1"/>
  <c r="A89" i="24"/>
  <c r="A1091" i="28" s="1"/>
  <c r="A1091" i="27" s="1"/>
  <c r="A88" i="24"/>
  <c r="A1090" i="28" s="1"/>
  <c r="A1090" i="27" s="1"/>
  <c r="A87" i="24"/>
  <c r="A1089" i="28" s="1"/>
  <c r="A1089" i="27" s="1"/>
  <c r="A86" i="24"/>
  <c r="A85" i="24"/>
  <c r="A84" i="24"/>
  <c r="A83" i="24"/>
  <c r="A82" i="24"/>
  <c r="A81" i="24"/>
  <c r="A80" i="24"/>
  <c r="A1082" i="28" s="1"/>
  <c r="A1082" i="27" s="1"/>
  <c r="A79" i="24"/>
  <c r="A1081" i="28" s="1"/>
  <c r="A1081" i="27" s="1"/>
  <c r="A78" i="24"/>
  <c r="A1080" i="28" s="1"/>
  <c r="A1080" i="27" s="1"/>
  <c r="A77" i="24"/>
  <c r="A1079" i="28" s="1"/>
  <c r="A1079" i="27" s="1"/>
  <c r="A76" i="24"/>
  <c r="A75" i="24"/>
  <c r="A1077" i="28" s="1"/>
  <c r="A1077" i="27" s="1"/>
  <c r="F74" i="24"/>
  <c r="F1076" i="28" s="1"/>
  <c r="F1076" i="27" s="1"/>
  <c r="A74" i="24"/>
  <c r="A1076" i="28" s="1"/>
  <c r="A1076" i="27" s="1"/>
  <c r="A73" i="24"/>
  <c r="A72" i="24"/>
  <c r="A1074" i="28" s="1"/>
  <c r="A1074" i="27" s="1"/>
  <c r="A71" i="24"/>
  <c r="A70" i="24"/>
  <c r="A1072" i="28" s="1"/>
  <c r="A1072" i="27" s="1"/>
  <c r="A69" i="24"/>
  <c r="A1071" i="28" s="1"/>
  <c r="A1071" i="27" s="1"/>
  <c r="A68" i="24"/>
  <c r="A1070" i="28" s="1"/>
  <c r="A1070" i="27" s="1"/>
  <c r="A67" i="24"/>
  <c r="A66" i="24"/>
  <c r="A65" i="24"/>
  <c r="A1067" i="28" s="1"/>
  <c r="A1067" i="27" s="1"/>
  <c r="A64" i="24"/>
  <c r="A63" i="24"/>
  <c r="A1065" i="28" s="1"/>
  <c r="A1065" i="27" s="1"/>
  <c r="A62" i="24"/>
  <c r="A61" i="24"/>
  <c r="A60" i="24"/>
  <c r="A59" i="24"/>
  <c r="A58" i="24"/>
  <c r="A57" i="24"/>
  <c r="A1059" i="28" s="1"/>
  <c r="A1059" i="27" s="1"/>
  <c r="A56" i="24"/>
  <c r="A55" i="24"/>
  <c r="A54" i="24"/>
  <c r="A53" i="24"/>
  <c r="A1055" i="28" s="1"/>
  <c r="A1055" i="27" s="1"/>
  <c r="A52" i="24"/>
  <c r="A51" i="24"/>
  <c r="A1053" i="28" s="1"/>
  <c r="A1053" i="27" s="1"/>
  <c r="A50" i="24"/>
  <c r="A1052" i="28" s="1"/>
  <c r="A1052" i="27" s="1"/>
  <c r="A49" i="24"/>
  <c r="A48" i="24"/>
  <c r="A1050" i="28" s="1"/>
  <c r="A1050" i="27" s="1"/>
  <c r="A47" i="24"/>
  <c r="A1049" i="28" s="1"/>
  <c r="A1049" i="27" s="1"/>
  <c r="A46" i="24"/>
  <c r="A1048" i="28" s="1"/>
  <c r="A1048" i="27" s="1"/>
  <c r="F45" i="24"/>
  <c r="F1047" i="28" s="1"/>
  <c r="F1047" i="27" s="1"/>
  <c r="A45" i="24"/>
  <c r="A1047" i="28" s="1"/>
  <c r="A1047" i="27" s="1"/>
  <c r="A44" i="24"/>
  <c r="A1046" i="28" s="1"/>
  <c r="A1046" i="27" s="1"/>
  <c r="A43" i="24"/>
  <c r="A42" i="24"/>
  <c r="A1044" i="28" s="1"/>
  <c r="A1044" i="27" s="1"/>
  <c r="A41" i="24"/>
  <c r="A40" i="24"/>
  <c r="A39" i="24"/>
  <c r="A1041" i="28" s="1"/>
  <c r="A1041" i="27" s="1"/>
  <c r="A38" i="24"/>
  <c r="A1040" i="28" s="1"/>
  <c r="A1040" i="27" s="1"/>
  <c r="A37" i="24"/>
  <c r="A1039" i="28" s="1"/>
  <c r="A1039" i="27" s="1"/>
  <c r="A36" i="24"/>
  <c r="A35" i="24"/>
  <c r="A34" i="24"/>
  <c r="A1036" i="28" s="1"/>
  <c r="A1036" i="27" s="1"/>
  <c r="A33" i="24"/>
  <c r="A1035" i="28" s="1"/>
  <c r="A1035" i="27" s="1"/>
  <c r="A32" i="24"/>
  <c r="A31" i="24"/>
  <c r="A30" i="24"/>
  <c r="A29" i="24"/>
  <c r="A1031" i="28" s="1"/>
  <c r="A1031" i="27" s="1"/>
  <c r="A28" i="24"/>
  <c r="A27" i="24"/>
  <c r="A1029" i="28" s="1"/>
  <c r="A1029" i="27" s="1"/>
  <c r="A26" i="24"/>
  <c r="A25" i="24"/>
  <c r="A24" i="24"/>
  <c r="A1026" i="28" s="1"/>
  <c r="A1026" i="27" s="1"/>
  <c r="A23" i="24"/>
  <c r="A1025" i="28" s="1"/>
  <c r="A1025" i="27" s="1"/>
  <c r="A22" i="24"/>
  <c r="A21" i="24"/>
  <c r="A20" i="24"/>
  <c r="A19" i="24"/>
  <c r="A18" i="24"/>
  <c r="A1020" i="28" s="1"/>
  <c r="A1020" i="27" s="1"/>
  <c r="F17" i="24"/>
  <c r="F1019" i="28" s="1"/>
  <c r="F1019" i="27" s="1"/>
  <c r="A17" i="24"/>
  <c r="A1019" i="28" s="1"/>
  <c r="A1019" i="27" s="1"/>
  <c r="A16" i="24"/>
  <c r="A15" i="24"/>
  <c r="A14" i="24"/>
  <c r="A1016" i="28" s="1"/>
  <c r="A13" i="24"/>
  <c r="A1015" i="28" s="1"/>
  <c r="A12" i="24"/>
  <c r="A1014" i="28" s="1"/>
  <c r="F11" i="24"/>
  <c r="F1013" i="28" s="1"/>
  <c r="A11" i="24"/>
  <c r="A1013" i="28" s="1"/>
  <c r="A10" i="24"/>
  <c r="C9" i="24"/>
  <c r="B9" i="24"/>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F234" i="23"/>
  <c r="A234" i="23"/>
  <c r="A233" i="23"/>
  <c r="A232" i="23"/>
  <c r="A231" i="23"/>
  <c r="A230" i="23"/>
  <c r="A229" i="23"/>
  <c r="A228" i="23"/>
  <c r="A227" i="23"/>
  <c r="A226" i="23"/>
  <c r="A225" i="23"/>
  <c r="A224" i="23"/>
  <c r="A223" i="23"/>
  <c r="A222" i="23"/>
  <c r="A221" i="23"/>
  <c r="A220" i="23"/>
  <c r="A219" i="23"/>
  <c r="A218" i="23"/>
  <c r="A217" i="23"/>
  <c r="F216" i="23"/>
  <c r="A216" i="23"/>
  <c r="A215" i="23"/>
  <c r="A214" i="23"/>
  <c r="A213" i="23"/>
  <c r="A212" i="23"/>
  <c r="A211" i="23"/>
  <c r="A210" i="23"/>
  <c r="A209" i="23"/>
  <c r="A208" i="23"/>
  <c r="F208" i="23" s="1"/>
  <c r="A207" i="23"/>
  <c r="A206" i="23"/>
  <c r="A205" i="23"/>
  <c r="A204" i="23"/>
  <c r="A203" i="23"/>
  <c r="A202" i="23"/>
  <c r="A201" i="23"/>
  <c r="A200" i="23"/>
  <c r="A199" i="23"/>
  <c r="A198" i="23"/>
  <c r="A197" i="23"/>
  <c r="A196" i="23"/>
  <c r="A195" i="23"/>
  <c r="A194" i="23"/>
  <c r="A193" i="23"/>
  <c r="A192" i="23"/>
  <c r="A191" i="23"/>
  <c r="F190" i="23"/>
  <c r="A190" i="23"/>
  <c r="A189" i="23"/>
  <c r="A188" i="23"/>
  <c r="A187" i="23"/>
  <c r="A186" i="23"/>
  <c r="A185" i="23"/>
  <c r="F185" i="23" s="1"/>
  <c r="A184" i="23"/>
  <c r="A183" i="23"/>
  <c r="A182" i="23"/>
  <c r="A181" i="23"/>
  <c r="A180" i="23"/>
  <c r="A179" i="23"/>
  <c r="A178" i="23"/>
  <c r="A177" i="23"/>
  <c r="A176" i="23"/>
  <c r="A175" i="23"/>
  <c r="A174" i="23"/>
  <c r="A173" i="23"/>
  <c r="A172" i="23"/>
  <c r="A171" i="23"/>
  <c r="A170" i="23"/>
  <c r="A169" i="23"/>
  <c r="F168" i="23"/>
  <c r="A168" i="23"/>
  <c r="A167" i="23"/>
  <c r="A166" i="23"/>
  <c r="A165" i="23"/>
  <c r="A164" i="23"/>
  <c r="A163" i="23"/>
  <c r="A162" i="23"/>
  <c r="A161" i="23"/>
  <c r="A160" i="23"/>
  <c r="A159" i="23"/>
  <c r="A158" i="23"/>
  <c r="F158" i="23" s="1"/>
  <c r="A157" i="23"/>
  <c r="A156" i="23"/>
  <c r="A155" i="23"/>
  <c r="A154" i="23"/>
  <c r="A153" i="23"/>
  <c r="A152" i="23"/>
  <c r="F152" i="23" s="1"/>
  <c r="A151" i="23"/>
  <c r="A150" i="23"/>
  <c r="A149" i="23"/>
  <c r="A148" i="23"/>
  <c r="A147" i="23"/>
  <c r="A146" i="23"/>
  <c r="A145" i="23"/>
  <c r="F144"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F111" i="23" s="1"/>
  <c r="A110" i="23"/>
  <c r="A109" i="23"/>
  <c r="A108" i="23"/>
  <c r="A107" i="23"/>
  <c r="A106" i="23"/>
  <c r="A105" i="23"/>
  <c r="A104" i="23"/>
  <c r="A103" i="23"/>
  <c r="A102" i="23"/>
  <c r="A101" i="23"/>
  <c r="F100"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F75" i="23" s="1"/>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F47" i="23" s="1"/>
  <c r="A46" i="23"/>
  <c r="A45" i="23"/>
  <c r="A44" i="23"/>
  <c r="A43" i="23"/>
  <c r="A42" i="23"/>
  <c r="A41" i="23"/>
  <c r="A40" i="23"/>
  <c r="A39" i="23"/>
  <c r="A38" i="23"/>
  <c r="A37" i="23"/>
  <c r="A36" i="23"/>
  <c r="A35" i="23"/>
  <c r="A34" i="23"/>
  <c r="A33" i="23"/>
  <c r="A32" i="23"/>
  <c r="A31" i="23"/>
  <c r="A30" i="23"/>
  <c r="A29" i="23"/>
  <c r="F29" i="23" s="1"/>
  <c r="A28" i="23"/>
  <c r="A27" i="23"/>
  <c r="A26" i="23"/>
  <c r="A25" i="23"/>
  <c r="A24" i="23"/>
  <c r="A23" i="23"/>
  <c r="A22" i="23"/>
  <c r="A21" i="23"/>
  <c r="A20" i="23"/>
  <c r="A19" i="23"/>
  <c r="A18" i="23"/>
  <c r="A17" i="23"/>
  <c r="A16" i="23"/>
  <c r="A15" i="23"/>
  <c r="A14" i="23"/>
  <c r="A13" i="23"/>
  <c r="A12" i="23"/>
  <c r="A11" i="23"/>
  <c r="A10" i="23"/>
  <c r="C9" i="23"/>
  <c r="B9" i="23"/>
  <c r="Q6" i="23" s="1"/>
  <c r="A262" i="22"/>
  <c r="F262" i="22" s="1"/>
  <c r="A261" i="22"/>
  <c r="A260" i="22"/>
  <c r="F260" i="22" s="1"/>
  <c r="A259" i="22"/>
  <c r="F259" i="22" s="1"/>
  <c r="A258" i="22"/>
  <c r="A257" i="22"/>
  <c r="F257" i="22" s="1"/>
  <c r="A256" i="22"/>
  <c r="F256" i="22" s="1"/>
  <c r="A255" i="22"/>
  <c r="A254" i="22"/>
  <c r="F254" i="22" s="1"/>
  <c r="A253" i="22"/>
  <c r="F253" i="22" s="1"/>
  <c r="A252" i="22"/>
  <c r="F252" i="22" s="1"/>
  <c r="A251" i="22"/>
  <c r="F251" i="22" s="1"/>
  <c r="A250" i="22"/>
  <c r="F250" i="22" s="1"/>
  <c r="F249" i="22"/>
  <c r="A249" i="22"/>
  <c r="A248" i="22"/>
  <c r="F248" i="22" s="1"/>
  <c r="A247" i="22"/>
  <c r="F247" i="22" s="1"/>
  <c r="A246" i="22"/>
  <c r="F246" i="22" s="1"/>
  <c r="A245" i="22"/>
  <c r="A244" i="22"/>
  <c r="F244" i="22" s="1"/>
  <c r="A243" i="22"/>
  <c r="A242" i="22"/>
  <c r="F242" i="22" s="1"/>
  <c r="A241" i="22"/>
  <c r="F241" i="22" s="1"/>
  <c r="A240" i="22"/>
  <c r="F240" i="22" s="1"/>
  <c r="A239" i="22"/>
  <c r="A238" i="22"/>
  <c r="A237" i="22"/>
  <c r="F237" i="22" s="1"/>
  <c r="A236" i="22"/>
  <c r="A235" i="22"/>
  <c r="F235" i="22" s="1"/>
  <c r="A234" i="22"/>
  <c r="F234" i="22" s="1"/>
  <c r="A233" i="22"/>
  <c r="A232" i="22"/>
  <c r="F232" i="22" s="1"/>
  <c r="A231" i="22"/>
  <c r="F231" i="22" s="1"/>
  <c r="A230" i="22"/>
  <c r="A229" i="22"/>
  <c r="A228" i="22"/>
  <c r="F228" i="22" s="1"/>
  <c r="A227" i="22"/>
  <c r="F227" i="22" s="1"/>
  <c r="A226" i="22"/>
  <c r="A225" i="22"/>
  <c r="F225" i="22" s="1"/>
  <c r="A224" i="22"/>
  <c r="F224" i="22" s="1"/>
  <c r="A223" i="22"/>
  <c r="A222" i="22"/>
  <c r="F221" i="22"/>
  <c r="A221" i="22"/>
  <c r="A220" i="22"/>
  <c r="F220" i="22" s="1"/>
  <c r="A219" i="22"/>
  <c r="F219" i="22" s="1"/>
  <c r="A218" i="22"/>
  <c r="F218" i="22" s="1"/>
  <c r="A217" i="22"/>
  <c r="F217" i="22" s="1"/>
  <c r="A216" i="22"/>
  <c r="F216" i="22" s="1"/>
  <c r="A215" i="22"/>
  <c r="A214" i="22"/>
  <c r="F214" i="22" s="1"/>
  <c r="A213" i="22"/>
  <c r="F212" i="22"/>
  <c r="A212" i="22"/>
  <c r="A211" i="22"/>
  <c r="A210" i="22"/>
  <c r="F210" i="22" s="1"/>
  <c r="A209" i="22"/>
  <c r="A208" i="22"/>
  <c r="A207" i="22"/>
  <c r="F207" i="22" s="1"/>
  <c r="A206" i="22"/>
  <c r="F206" i="22" s="1"/>
  <c r="A205" i="22"/>
  <c r="F205" i="22" s="1"/>
  <c r="A204" i="22"/>
  <c r="F203" i="22"/>
  <c r="A203" i="22"/>
  <c r="A202" i="22"/>
  <c r="A201" i="22"/>
  <c r="F201" i="22" s="1"/>
  <c r="A200" i="22"/>
  <c r="F200" i="22" s="1"/>
  <c r="A199" i="22"/>
  <c r="F199" i="22" s="1"/>
  <c r="A198" i="22"/>
  <c r="A197" i="22"/>
  <c r="A196" i="22"/>
  <c r="F196" i="22" s="1"/>
  <c r="A195" i="22"/>
  <c r="A194" i="22"/>
  <c r="F194" i="22" s="1"/>
  <c r="A193" i="22"/>
  <c r="F193" i="22" s="1"/>
  <c r="A192" i="22"/>
  <c r="A191" i="22"/>
  <c r="F191" i="22" s="1"/>
  <c r="A190" i="22"/>
  <c r="A189" i="22"/>
  <c r="F189" i="22" s="1"/>
  <c r="A188" i="22"/>
  <c r="F188" i="22" s="1"/>
  <c r="A187" i="22"/>
  <c r="A186" i="22"/>
  <c r="F186" i="22" s="1"/>
  <c r="A185" i="22"/>
  <c r="A184" i="22"/>
  <c r="A183" i="22"/>
  <c r="F183" i="22" s="1"/>
  <c r="A182" i="22"/>
  <c r="F182" i="22" s="1"/>
  <c r="A181" i="22"/>
  <c r="F181" i="22" s="1"/>
  <c r="A180" i="22"/>
  <c r="F180" i="22" s="1"/>
  <c r="A179" i="22"/>
  <c r="F179" i="22" s="1"/>
  <c r="A178" i="22"/>
  <c r="A177" i="22"/>
  <c r="F177" i="22" s="1"/>
  <c r="A176" i="22"/>
  <c r="F176" i="22" s="1"/>
  <c r="A175" i="22"/>
  <c r="F175" i="22" s="1"/>
  <c r="A174" i="22"/>
  <c r="F174" i="22" s="1"/>
  <c r="A173" i="22"/>
  <c r="F173" i="22" s="1"/>
  <c r="A172" i="22"/>
  <c r="A171" i="22"/>
  <c r="F171" i="22" s="1"/>
  <c r="A170" i="22"/>
  <c r="F170" i="22" s="1"/>
  <c r="A169" i="22"/>
  <c r="F169" i="22" s="1"/>
  <c r="A168" i="22"/>
  <c r="F168" i="22" s="1"/>
  <c r="A167" i="22"/>
  <c r="F167" i="22" s="1"/>
  <c r="F166" i="22"/>
  <c r="A166" i="22"/>
  <c r="A165" i="22"/>
  <c r="F165" i="22" s="1"/>
  <c r="A164" i="22"/>
  <c r="F164" i="22" s="1"/>
  <c r="A163" i="22"/>
  <c r="F163" i="22" s="1"/>
  <c r="A162" i="22"/>
  <c r="A161" i="22"/>
  <c r="F161" i="22" s="1"/>
  <c r="A160" i="22"/>
  <c r="F160" i="22" s="1"/>
  <c r="A159" i="22"/>
  <c r="F159" i="22" s="1"/>
  <c r="A158" i="22"/>
  <c r="A157" i="22"/>
  <c r="A156" i="22"/>
  <c r="F156" i="22" s="1"/>
  <c r="A155" i="22"/>
  <c r="F155" i="22" s="1"/>
  <c r="A154" i="22"/>
  <c r="A153" i="22"/>
  <c r="F153" i="22" s="1"/>
  <c r="A152" i="22"/>
  <c r="A151" i="22"/>
  <c r="F151" i="22" s="1"/>
  <c r="A150" i="22"/>
  <c r="A149" i="22"/>
  <c r="F149" i="22" s="1"/>
  <c r="A148" i="22"/>
  <c r="F148" i="22" s="1"/>
  <c r="A147" i="22"/>
  <c r="A146" i="22"/>
  <c r="F146" i="22" s="1"/>
  <c r="A145" i="22"/>
  <c r="F145" i="22" s="1"/>
  <c r="A144" i="22"/>
  <c r="A143" i="22"/>
  <c r="A142" i="22"/>
  <c r="A141" i="22"/>
  <c r="F141" i="22" s="1"/>
  <c r="A140" i="22"/>
  <c r="A139" i="22"/>
  <c r="A138" i="22"/>
  <c r="F138" i="22" s="1"/>
  <c r="A137" i="22"/>
  <c r="F137" i="22" s="1"/>
  <c r="A136" i="22"/>
  <c r="F136" i="22" s="1"/>
  <c r="A135" i="22"/>
  <c r="A134" i="22"/>
  <c r="A133" i="22"/>
  <c r="F133" i="22" s="1"/>
  <c r="A132" i="22"/>
  <c r="A131" i="22"/>
  <c r="F131" i="22" s="1"/>
  <c r="A130" i="22"/>
  <c r="A129" i="22"/>
  <c r="F129" i="22" s="1"/>
  <c r="A128" i="22"/>
  <c r="F128" i="22" s="1"/>
  <c r="A127" i="22"/>
  <c r="A126" i="22"/>
  <c r="F126" i="22" s="1"/>
  <c r="A125" i="22"/>
  <c r="F125" i="22" s="1"/>
  <c r="A124" i="22"/>
  <c r="F124" i="22" s="1"/>
  <c r="A123" i="22"/>
  <c r="A122" i="22"/>
  <c r="F122" i="22" s="1"/>
  <c r="A121" i="22"/>
  <c r="F121" i="22" s="1"/>
  <c r="A120" i="22"/>
  <c r="F120" i="22" s="1"/>
  <c r="A119" i="22"/>
  <c r="A118" i="22"/>
  <c r="F118" i="22" s="1"/>
  <c r="A117" i="22"/>
  <c r="F117" i="22" s="1"/>
  <c r="A116" i="22"/>
  <c r="F116" i="22" s="1"/>
  <c r="A115" i="22"/>
  <c r="A114" i="22"/>
  <c r="F114" i="22" s="1"/>
  <c r="A113" i="22"/>
  <c r="F113" i="22" s="1"/>
  <c r="A112" i="22"/>
  <c r="A111" i="22"/>
  <c r="F111" i="22" s="1"/>
  <c r="A110" i="22"/>
  <c r="F110" i="22" s="1"/>
  <c r="A109" i="22"/>
  <c r="F109" i="22" s="1"/>
  <c r="A108" i="22"/>
  <c r="F108" i="22" s="1"/>
  <c r="A107" i="22"/>
  <c r="A106" i="22"/>
  <c r="F106" i="22" s="1"/>
  <c r="A105" i="22"/>
  <c r="F105" i="22" s="1"/>
  <c r="A104" i="22"/>
  <c r="F104" i="22" s="1"/>
  <c r="A103" i="22"/>
  <c r="F103" i="22" s="1"/>
  <c r="A102" i="22"/>
  <c r="A101" i="22"/>
  <c r="F101" i="22" s="1"/>
  <c r="A100" i="22"/>
  <c r="F100" i="22" s="1"/>
  <c r="A99" i="22"/>
  <c r="F99" i="22" s="1"/>
  <c r="A98" i="22"/>
  <c r="A97" i="22"/>
  <c r="A96" i="22"/>
  <c r="F96" i="22" s="1"/>
  <c r="A95" i="22"/>
  <c r="F95" i="22" s="1"/>
  <c r="A94" i="22"/>
  <c r="A93" i="22"/>
  <c r="A92" i="22"/>
  <c r="A91" i="22"/>
  <c r="F91" i="22" s="1"/>
  <c r="A90" i="22"/>
  <c r="F90" i="22" s="1"/>
  <c r="A89" i="22"/>
  <c r="A88" i="22"/>
  <c r="F88" i="22" s="1"/>
  <c r="A87" i="22"/>
  <c r="F87" i="22" s="1"/>
  <c r="A86" i="22"/>
  <c r="F86" i="22" s="1"/>
  <c r="A85" i="22"/>
  <c r="A84" i="22"/>
  <c r="A83" i="22"/>
  <c r="F83" i="22" s="1"/>
  <c r="A82" i="22"/>
  <c r="F82" i="22" s="1"/>
  <c r="A81" i="22"/>
  <c r="F81" i="22" s="1"/>
  <c r="A80" i="22"/>
  <c r="A79" i="22"/>
  <c r="F79" i="22" s="1"/>
  <c r="A78" i="22"/>
  <c r="F78" i="22" s="1"/>
  <c r="A77" i="22"/>
  <c r="A76" i="22"/>
  <c r="F76" i="22" s="1"/>
  <c r="A75" i="22"/>
  <c r="A74" i="22"/>
  <c r="F74" i="22" s="1"/>
  <c r="A73" i="22"/>
  <c r="A72" i="22"/>
  <c r="F72" i="22" s="1"/>
  <c r="A71" i="22"/>
  <c r="F71" i="22" s="1"/>
  <c r="A70" i="22"/>
  <c r="F70" i="22" s="1"/>
  <c r="A69" i="22"/>
  <c r="A68" i="22"/>
  <c r="F68" i="22" s="1"/>
  <c r="A67" i="22"/>
  <c r="F67" i="22" s="1"/>
  <c r="A66" i="22"/>
  <c r="F66" i="22" s="1"/>
  <c r="A65" i="22"/>
  <c r="F65" i="22" s="1"/>
  <c r="A64" i="22"/>
  <c r="F64" i="22" s="1"/>
  <c r="A63" i="22"/>
  <c r="F63" i="22" s="1"/>
  <c r="A62" i="22"/>
  <c r="A61" i="22"/>
  <c r="F61" i="22" s="1"/>
  <c r="A60" i="22"/>
  <c r="F60" i="22" s="1"/>
  <c r="A59" i="22"/>
  <c r="F59" i="22" s="1"/>
  <c r="A58" i="22"/>
  <c r="F58" i="22" s="1"/>
  <c r="A57" i="22"/>
  <c r="A56" i="22"/>
  <c r="F56" i="22" s="1"/>
  <c r="A55" i="22"/>
  <c r="F55" i="22" s="1"/>
  <c r="A54" i="22"/>
  <c r="F54" i="22" s="1"/>
  <c r="A53" i="22"/>
  <c r="F53" i="22" s="1"/>
  <c r="A52" i="22"/>
  <c r="A51" i="22"/>
  <c r="F51" i="22" s="1"/>
  <c r="A50" i="22"/>
  <c r="F50" i="22" s="1"/>
  <c r="A49" i="22"/>
  <c r="F49" i="22" s="1"/>
  <c r="A48" i="22"/>
  <c r="F48" i="22" s="1"/>
  <c r="A47" i="22"/>
  <c r="A46" i="22"/>
  <c r="F46" i="22" s="1"/>
  <c r="A45" i="22"/>
  <c r="F45" i="22" s="1"/>
  <c r="A44" i="22"/>
  <c r="F44" i="22" s="1"/>
  <c r="A43" i="22"/>
  <c r="A42" i="22"/>
  <c r="F42" i="22" s="1"/>
  <c r="A41" i="22"/>
  <c r="F41" i="22" s="1"/>
  <c r="A40" i="22"/>
  <c r="A39" i="22"/>
  <c r="F39" i="22" s="1"/>
  <c r="A38" i="22"/>
  <c r="F38" i="22" s="1"/>
  <c r="A37" i="22"/>
  <c r="F37" i="22" s="1"/>
  <c r="A36" i="22"/>
  <c r="F36" i="22" s="1"/>
  <c r="A35" i="22"/>
  <c r="F35" i="22" s="1"/>
  <c r="A34" i="22"/>
  <c r="A33" i="22"/>
  <c r="F33" i="22" s="1"/>
  <c r="A32" i="22"/>
  <c r="A31" i="22"/>
  <c r="F31" i="22" s="1"/>
  <c r="A30" i="22"/>
  <c r="A29" i="22"/>
  <c r="F29" i="22" s="1"/>
  <c r="A28" i="22"/>
  <c r="A27" i="22"/>
  <c r="F27" i="22" s="1"/>
  <c r="A26" i="22"/>
  <c r="F26" i="22" s="1"/>
  <c r="A25" i="22"/>
  <c r="A24" i="22"/>
  <c r="F24" i="22" s="1"/>
  <c r="A23" i="22"/>
  <c r="F23" i="22" s="1"/>
  <c r="A22" i="22"/>
  <c r="F22" i="22" s="1"/>
  <c r="A21" i="22"/>
  <c r="F21" i="22" s="1"/>
  <c r="A20" i="22"/>
  <c r="F20" i="22" s="1"/>
  <c r="A19" i="22"/>
  <c r="A18" i="22"/>
  <c r="F18" i="22" s="1"/>
  <c r="A17" i="22"/>
  <c r="F17" i="22" s="1"/>
  <c r="A16" i="22"/>
  <c r="F16" i="22" s="1"/>
  <c r="A15" i="22"/>
  <c r="F15" i="22" s="1"/>
  <c r="A14" i="22"/>
  <c r="F14" i="22" s="1"/>
  <c r="A13" i="22"/>
  <c r="F13" i="22" s="1"/>
  <c r="A12" i="22"/>
  <c r="A11" i="22"/>
  <c r="F11" i="22" s="1"/>
  <c r="A10" i="22"/>
  <c r="F10" i="22" s="1"/>
  <c r="C9" i="22"/>
  <c r="B9" i="22"/>
  <c r="A260" i="21"/>
  <c r="A259" i="21"/>
  <c r="A260" i="30" s="1"/>
  <c r="A258" i="21"/>
  <c r="A257" i="21"/>
  <c r="A256" i="21"/>
  <c r="A257" i="30" s="1"/>
  <c r="A255" i="21"/>
  <c r="A256" i="30" s="1"/>
  <c r="A254" i="21"/>
  <c r="A253" i="21"/>
  <c r="A252" i="21"/>
  <c r="A251" i="21"/>
  <c r="A250" i="21"/>
  <c r="A251" i="30" s="1"/>
  <c r="A249" i="21"/>
  <c r="A250" i="30" s="1"/>
  <c r="A248" i="21"/>
  <c r="A247" i="21"/>
  <c r="A246" i="21"/>
  <c r="A247" i="30" s="1"/>
  <c r="F245" i="21"/>
  <c r="F246" i="30" s="1"/>
  <c r="A245" i="21"/>
  <c r="A246" i="30" s="1"/>
  <c r="A244" i="21"/>
  <c r="A243" i="21"/>
  <c r="A242" i="21"/>
  <c r="A241" i="21"/>
  <c r="A240" i="21"/>
  <c r="A241" i="30" s="1"/>
  <c r="A239" i="21"/>
  <c r="A238" i="21"/>
  <c r="A239" i="30" s="1"/>
  <c r="A237" i="21"/>
  <c r="F236" i="21"/>
  <c r="F237" i="30" s="1"/>
  <c r="A236" i="21"/>
  <c r="A237" i="30" s="1"/>
  <c r="A235" i="21"/>
  <c r="A236" i="30" s="1"/>
  <c r="A234" i="21"/>
  <c r="A233" i="21"/>
  <c r="A232" i="21"/>
  <c r="A231" i="21"/>
  <c r="A230" i="21"/>
  <c r="A231" i="30" s="1"/>
  <c r="A229" i="21"/>
  <c r="A228" i="21"/>
  <c r="A229" i="30" s="1"/>
  <c r="A227" i="21"/>
  <c r="A226" i="21"/>
  <c r="A227" i="30" s="1"/>
  <c r="A225" i="21"/>
  <c r="A226" i="30" s="1"/>
  <c r="A224" i="21"/>
  <c r="A223" i="21"/>
  <c r="A222" i="21"/>
  <c r="A223" i="30" s="1"/>
  <c r="A221" i="21"/>
  <c r="A222" i="30" s="1"/>
  <c r="A220" i="21"/>
  <c r="A221" i="30" s="1"/>
  <c r="A219" i="21"/>
  <c r="A218" i="21"/>
  <c r="A219" i="30" s="1"/>
  <c r="A217" i="21"/>
  <c r="A218" i="30" s="1"/>
  <c r="A216" i="21"/>
  <c r="A215" i="21"/>
  <c r="A214" i="21"/>
  <c r="A213" i="21"/>
  <c r="A214" i="30" s="1"/>
  <c r="A212" i="21"/>
  <c r="A213" i="30" s="1"/>
  <c r="A211" i="21"/>
  <c r="A210" i="21"/>
  <c r="A209" i="21"/>
  <c r="A208" i="21"/>
  <c r="A207" i="21"/>
  <c r="A208" i="30" s="1"/>
  <c r="F206" i="21"/>
  <c r="F207" i="30" s="1"/>
  <c r="A206" i="21"/>
  <c r="A207" i="30" s="1"/>
  <c r="A205" i="21"/>
  <c r="A206" i="30" s="1"/>
  <c r="A204" i="21"/>
  <c r="A205" i="30" s="1"/>
  <c r="A203" i="21"/>
  <c r="A204" i="30" s="1"/>
  <c r="A202" i="21"/>
  <c r="A201" i="21"/>
  <c r="A202" i="30" s="1"/>
  <c r="A200" i="21"/>
  <c r="A201" i="30" s="1"/>
  <c r="A199" i="21"/>
  <c r="A198" i="21"/>
  <c r="A199" i="30" s="1"/>
  <c r="A197" i="21"/>
  <c r="A198" i="30" s="1"/>
  <c r="A196" i="21"/>
  <c r="A195" i="21"/>
  <c r="A194" i="21"/>
  <c r="A193" i="21"/>
  <c r="A192" i="21"/>
  <c r="A191" i="21"/>
  <c r="A190" i="21"/>
  <c r="A189" i="21"/>
  <c r="A188" i="21"/>
  <c r="A187" i="21"/>
  <c r="A186" i="21"/>
  <c r="A185" i="21"/>
  <c r="A186" i="30" s="1"/>
  <c r="A184" i="21"/>
  <c r="A183" i="21"/>
  <c r="A182" i="21"/>
  <c r="A183" i="30" s="1"/>
  <c r="A181" i="21"/>
  <c r="A182" i="30" s="1"/>
  <c r="A180" i="21"/>
  <c r="A181" i="30" s="1"/>
  <c r="A179" i="21"/>
  <c r="A178" i="21"/>
  <c r="A177" i="21"/>
  <c r="A178" i="30" s="1"/>
  <c r="A176" i="21"/>
  <c r="A175" i="21"/>
  <c r="A176" i="30" s="1"/>
  <c r="A174" i="21"/>
  <c r="A173" i="21"/>
  <c r="A174" i="30" s="1"/>
  <c r="A172" i="21"/>
  <c r="A171" i="21"/>
  <c r="A172" i="30" s="1"/>
  <c r="A170" i="21"/>
  <c r="A171" i="30" s="1"/>
  <c r="A169" i="21"/>
  <c r="A168" i="21"/>
  <c r="A167" i="21"/>
  <c r="A168" i="30" s="1"/>
  <c r="A166" i="21"/>
  <c r="A165" i="21"/>
  <c r="A166" i="30" s="1"/>
  <c r="A164" i="21"/>
  <c r="A163" i="21"/>
  <c r="A164" i="30" s="1"/>
  <c r="A162" i="21"/>
  <c r="A163" i="30" s="1"/>
  <c r="A161" i="21"/>
  <c r="A160" i="21"/>
  <c r="A159" i="21"/>
  <c r="A160" i="30" s="1"/>
  <c r="A158" i="21"/>
  <c r="A157" i="21"/>
  <c r="A156" i="21"/>
  <c r="A155" i="21"/>
  <c r="A156" i="30" s="1"/>
  <c r="A154" i="21"/>
  <c r="A153" i="21"/>
  <c r="A154" i="30" s="1"/>
  <c r="A152" i="21"/>
  <c r="A151" i="21"/>
  <c r="A152" i="30" s="1"/>
  <c r="A150" i="21"/>
  <c r="A149" i="21"/>
  <c r="A148" i="21"/>
  <c r="A149" i="30" s="1"/>
  <c r="A147" i="21"/>
  <c r="A148" i="30" s="1"/>
  <c r="A146" i="21"/>
  <c r="A145" i="21"/>
  <c r="A144" i="21"/>
  <c r="A145" i="30" s="1"/>
  <c r="A143" i="21"/>
  <c r="A142" i="21"/>
  <c r="A141" i="21"/>
  <c r="A142" i="30" s="1"/>
  <c r="A140" i="21"/>
  <c r="A141" i="30" s="1"/>
  <c r="A139" i="21"/>
  <c r="A138" i="21"/>
  <c r="A139" i="30" s="1"/>
  <c r="A137" i="21"/>
  <c r="A138" i="30" s="1"/>
  <c r="A136" i="21"/>
  <c r="A137" i="30" s="1"/>
  <c r="A135" i="21"/>
  <c r="A136" i="30" s="1"/>
  <c r="A134" i="21"/>
  <c r="A133" i="21"/>
  <c r="A134" i="30" s="1"/>
  <c r="A132" i="21"/>
  <c r="A131" i="21"/>
  <c r="A130" i="21"/>
  <c r="A131" i="30" s="1"/>
  <c r="A129" i="21"/>
  <c r="A130" i="30" s="1"/>
  <c r="A128" i="21"/>
  <c r="A127" i="21"/>
  <c r="A126" i="21"/>
  <c r="A125" i="21"/>
  <c r="A124" i="21"/>
  <c r="A123" i="21"/>
  <c r="A124" i="30" s="1"/>
  <c r="A122" i="21"/>
  <c r="A121" i="21"/>
  <c r="A120" i="21"/>
  <c r="A119" i="21"/>
  <c r="A120" i="30" s="1"/>
  <c r="A118" i="21"/>
  <c r="A117" i="21"/>
  <c r="A116" i="21"/>
  <c r="A115" i="21"/>
  <c r="A114" i="21"/>
  <c r="A113" i="21"/>
  <c r="A114" i="30" s="1"/>
  <c r="A112" i="21"/>
  <c r="A113" i="30" s="1"/>
  <c r="A111" i="21"/>
  <c r="A110" i="21"/>
  <c r="A109" i="21"/>
  <c r="A108" i="21"/>
  <c r="A109" i="30" s="1"/>
  <c r="A107" i="21"/>
  <c r="A108" i="30" s="1"/>
  <c r="A106" i="21"/>
  <c r="A107" i="30" s="1"/>
  <c r="A105" i="21"/>
  <c r="A106" i="30" s="1"/>
  <c r="A104" i="21"/>
  <c r="A103" i="21"/>
  <c r="A102" i="21"/>
  <c r="A103" i="30" s="1"/>
  <c r="A101" i="21"/>
  <c r="A100" i="21"/>
  <c r="A99" i="21"/>
  <c r="A98" i="21"/>
  <c r="A99" i="30" s="1"/>
  <c r="A97" i="21"/>
  <c r="A98" i="30" s="1"/>
  <c r="A96" i="21"/>
  <c r="A95" i="21"/>
  <c r="A96" i="30" s="1"/>
  <c r="A94" i="21"/>
  <c r="A93" i="21"/>
  <c r="A94" i="30" s="1"/>
  <c r="A92" i="21"/>
  <c r="A93" i="30" s="1"/>
  <c r="A91" i="21"/>
  <c r="A90" i="21"/>
  <c r="A91" i="30" s="1"/>
  <c r="A89" i="21"/>
  <c r="A88" i="21"/>
  <c r="A87" i="21"/>
  <c r="A86" i="21"/>
  <c r="A85" i="21"/>
  <c r="A86" i="30" s="1"/>
  <c r="A84" i="21"/>
  <c r="A85" i="30" s="1"/>
  <c r="A83" i="21"/>
  <c r="A82" i="21"/>
  <c r="A83" i="30" s="1"/>
  <c r="A81" i="21"/>
  <c r="F80" i="21"/>
  <c r="F81" i="30" s="1"/>
  <c r="A80" i="21"/>
  <c r="A81" i="30" s="1"/>
  <c r="A79" i="21"/>
  <c r="A80" i="30" s="1"/>
  <c r="A78" i="21"/>
  <c r="A77" i="21"/>
  <c r="A78" i="30" s="1"/>
  <c r="A76" i="21"/>
  <c r="A75" i="21"/>
  <c r="A74" i="21"/>
  <c r="A73" i="21"/>
  <c r="A72" i="21"/>
  <c r="A71" i="21"/>
  <c r="A70" i="21"/>
  <c r="A69" i="21"/>
  <c r="A68" i="21"/>
  <c r="A67" i="21"/>
  <c r="A66" i="21"/>
  <c r="A65" i="21"/>
  <c r="A64" i="21"/>
  <c r="A65" i="30" s="1"/>
  <c r="A63" i="21"/>
  <c r="A64" i="30" s="1"/>
  <c r="A62" i="21"/>
  <c r="A63" i="30" s="1"/>
  <c r="A61" i="21"/>
  <c r="A62" i="30" s="1"/>
  <c r="A60" i="21"/>
  <c r="A59" i="21"/>
  <c r="A58" i="21"/>
  <c r="A59" i="30" s="1"/>
  <c r="A57" i="21"/>
  <c r="A56" i="21"/>
  <c r="A55" i="21"/>
  <c r="A56" i="30" s="1"/>
  <c r="A54" i="21"/>
  <c r="A53" i="21"/>
  <c r="A54" i="30" s="1"/>
  <c r="A52" i="21"/>
  <c r="A51" i="21"/>
  <c r="A50" i="21"/>
  <c r="A49" i="21"/>
  <c r="A50" i="30" s="1"/>
  <c r="A48" i="21"/>
  <c r="A47" i="21"/>
  <c r="A48" i="30" s="1"/>
  <c r="A46" i="21"/>
  <c r="A45" i="21"/>
  <c r="A46" i="30" s="1"/>
  <c r="A44" i="21"/>
  <c r="A43" i="21"/>
  <c r="A44" i="30" s="1"/>
  <c r="A42" i="21"/>
  <c r="A41" i="21"/>
  <c r="A42" i="30" s="1"/>
  <c r="A40" i="21"/>
  <c r="A41" i="30" s="1"/>
  <c r="A39" i="21"/>
  <c r="A38" i="21"/>
  <c r="A39" i="30" s="1"/>
  <c r="A37" i="21"/>
  <c r="A36" i="21"/>
  <c r="A37" i="30" s="1"/>
  <c r="A35" i="21"/>
  <c r="A36" i="30" s="1"/>
  <c r="A34" i="21"/>
  <c r="A33" i="21"/>
  <c r="A32" i="21"/>
  <c r="A33" i="30" s="1"/>
  <c r="A31" i="21"/>
  <c r="A30" i="21"/>
  <c r="A31" i="30" s="1"/>
  <c r="A29" i="21"/>
  <c r="A28" i="21"/>
  <c r="A27" i="21"/>
  <c r="A28" i="30" s="1"/>
  <c r="A26" i="21"/>
  <c r="A25" i="21"/>
  <c r="A24" i="21"/>
  <c r="A23" i="21"/>
  <c r="A22" i="21"/>
  <c r="A21" i="21"/>
  <c r="A20" i="21"/>
  <c r="A19" i="21"/>
  <c r="A18" i="21"/>
  <c r="A17" i="21"/>
  <c r="A18" i="30" s="1"/>
  <c r="A16" i="21"/>
  <c r="A17" i="30" s="1"/>
  <c r="A15" i="21"/>
  <c r="A16" i="30" s="1"/>
  <c r="F14" i="21"/>
  <c r="F15" i="30" s="1"/>
  <c r="A14" i="21"/>
  <c r="A15" i="30" s="1"/>
  <c r="A13" i="21"/>
  <c r="A12" i="21"/>
  <c r="A13" i="30" s="1"/>
  <c r="A11" i="21"/>
  <c r="A10" i="21"/>
  <c r="A11" i="30" s="1"/>
  <c r="A10" i="30"/>
  <c r="C9" i="21"/>
  <c r="O5" i="21" s="1"/>
  <c r="B9" i="21"/>
  <c r="L11" i="18"/>
  <c r="M11" i="18"/>
  <c r="N11" i="18"/>
  <c r="O11" i="18"/>
  <c r="P11" i="18"/>
  <c r="Q11" i="18"/>
  <c r="R11" i="18"/>
  <c r="S11" i="18"/>
  <c r="T11" i="18"/>
  <c r="U11" i="18"/>
  <c r="V11" i="18"/>
  <c r="W11" i="18"/>
  <c r="X11" i="18"/>
  <c r="H11" i="18"/>
  <c r="I11" i="18"/>
  <c r="J11" i="18"/>
  <c r="K11" i="18"/>
  <c r="C11" i="18"/>
  <c r="D11" i="18"/>
  <c r="E11" i="18"/>
  <c r="F11" i="18"/>
  <c r="G11" i="18"/>
  <c r="B11" i="18"/>
  <c r="C9" i="17"/>
  <c r="E9" i="28" s="1"/>
  <c r="B9" i="17"/>
  <c r="D9" i="28" s="1"/>
  <c r="A11" i="17"/>
  <c r="A12" i="17"/>
  <c r="F12" i="17" s="1"/>
  <c r="A13" i="17"/>
  <c r="F13" i="17" s="1"/>
  <c r="A14" i="17"/>
  <c r="F14" i="17" s="1"/>
  <c r="A15" i="17"/>
  <c r="F15" i="17" s="1"/>
  <c r="A16" i="17"/>
  <c r="F16" i="17" s="1"/>
  <c r="A17" i="17"/>
  <c r="F17" i="17" s="1"/>
  <c r="A18" i="17"/>
  <c r="F18" i="17" s="1"/>
  <c r="A19" i="17"/>
  <c r="F19" i="17" s="1"/>
  <c r="A20" i="17"/>
  <c r="F20" i="17" s="1"/>
  <c r="A21" i="17"/>
  <c r="F21" i="17" s="1"/>
  <c r="A22" i="17"/>
  <c r="F22" i="17" s="1"/>
  <c r="A23" i="17"/>
  <c r="F23" i="17" s="1"/>
  <c r="A24" i="17"/>
  <c r="F24" i="17" s="1"/>
  <c r="A25" i="17"/>
  <c r="F25" i="17" s="1"/>
  <c r="A26" i="17"/>
  <c r="F26" i="17" s="1"/>
  <c r="A27" i="17"/>
  <c r="F27" i="17" s="1"/>
  <c r="A28" i="17"/>
  <c r="F28" i="17" s="1"/>
  <c r="A29" i="17"/>
  <c r="F29" i="17" s="1"/>
  <c r="A30" i="17"/>
  <c r="F30" i="17" s="1"/>
  <c r="A31" i="17"/>
  <c r="F31" i="17" s="1"/>
  <c r="A32" i="17"/>
  <c r="F32" i="17" s="1"/>
  <c r="A33" i="17"/>
  <c r="F33" i="17" s="1"/>
  <c r="A34" i="17"/>
  <c r="F34" i="17" s="1"/>
  <c r="A35" i="17"/>
  <c r="F35" i="17" s="1"/>
  <c r="A36" i="17"/>
  <c r="F36" i="17" s="1"/>
  <c r="A37" i="17"/>
  <c r="F37" i="17" s="1"/>
  <c r="A38" i="17"/>
  <c r="F38" i="17" s="1"/>
  <c r="A39" i="17"/>
  <c r="F39" i="17" s="1"/>
  <c r="A40" i="17"/>
  <c r="F40" i="17" s="1"/>
  <c r="A41" i="17"/>
  <c r="F41" i="17" s="1"/>
  <c r="A42" i="17"/>
  <c r="F42" i="17" s="1"/>
  <c r="A43" i="17"/>
  <c r="F43" i="17" s="1"/>
  <c r="A44" i="17"/>
  <c r="F44" i="17" s="1"/>
  <c r="A45" i="17"/>
  <c r="F45" i="17" s="1"/>
  <c r="A46" i="17"/>
  <c r="F46" i="17" s="1"/>
  <c r="A47" i="17"/>
  <c r="F47" i="17" s="1"/>
  <c r="A48" i="17"/>
  <c r="F48" i="17" s="1"/>
  <c r="A49" i="17"/>
  <c r="F49" i="17" s="1"/>
  <c r="A50" i="17"/>
  <c r="F50" i="17" s="1"/>
  <c r="A51" i="17"/>
  <c r="F51" i="17" s="1"/>
  <c r="A52" i="17"/>
  <c r="F52" i="17" s="1"/>
  <c r="A53" i="17"/>
  <c r="F53" i="17" s="1"/>
  <c r="A54" i="17"/>
  <c r="F54" i="17" s="1"/>
  <c r="A55" i="17"/>
  <c r="F55" i="17" s="1"/>
  <c r="A56" i="17"/>
  <c r="F56" i="17" s="1"/>
  <c r="A57" i="17"/>
  <c r="F57" i="17" s="1"/>
  <c r="A58" i="17"/>
  <c r="F58" i="17" s="1"/>
  <c r="A59" i="17"/>
  <c r="F59" i="17" s="1"/>
  <c r="A60" i="17"/>
  <c r="A61" i="17"/>
  <c r="F61" i="17" s="1"/>
  <c r="A62" i="17"/>
  <c r="F62" i="17" s="1"/>
  <c r="A63" i="17"/>
  <c r="F63" i="17" s="1"/>
  <c r="A64" i="17"/>
  <c r="F64" i="17" s="1"/>
  <c r="A65" i="17"/>
  <c r="F65" i="17" s="1"/>
  <c r="A66" i="17"/>
  <c r="F66" i="17" s="1"/>
  <c r="A67" i="17"/>
  <c r="F67" i="17" s="1"/>
  <c r="A68" i="17"/>
  <c r="F68" i="17" s="1"/>
  <c r="A69" i="17"/>
  <c r="F69" i="17" s="1"/>
  <c r="A70" i="17"/>
  <c r="B70" i="17" s="1"/>
  <c r="B70" i="32" s="1"/>
  <c r="A71" i="17"/>
  <c r="A72" i="17"/>
  <c r="F72" i="17" s="1"/>
  <c r="A73" i="17"/>
  <c r="F73" i="17" s="1"/>
  <c r="A74" i="17"/>
  <c r="F74" i="17" s="1"/>
  <c r="A75" i="17"/>
  <c r="F75" i="17" s="1"/>
  <c r="A76" i="17"/>
  <c r="F76" i="17" s="1"/>
  <c r="A77" i="17"/>
  <c r="F77" i="17" s="1"/>
  <c r="A78" i="17"/>
  <c r="F78" i="17" s="1"/>
  <c r="A79" i="17"/>
  <c r="F79" i="17" s="1"/>
  <c r="A80" i="17"/>
  <c r="F80" i="17" s="1"/>
  <c r="A81" i="17"/>
  <c r="A82" i="17"/>
  <c r="F82" i="17" s="1"/>
  <c r="A83" i="17"/>
  <c r="F83" i="17" s="1"/>
  <c r="A84" i="17"/>
  <c r="F84" i="17" s="1"/>
  <c r="A85" i="17"/>
  <c r="F85" i="17" s="1"/>
  <c r="A86" i="17"/>
  <c r="F86" i="17" s="1"/>
  <c r="A87" i="17"/>
  <c r="F87" i="17" s="1"/>
  <c r="A88" i="17"/>
  <c r="F88" i="17" s="1"/>
  <c r="A89" i="17"/>
  <c r="F89" i="17" s="1"/>
  <c r="A90" i="17"/>
  <c r="F90" i="17" s="1"/>
  <c r="A91" i="17"/>
  <c r="F91" i="17" s="1"/>
  <c r="A92" i="17"/>
  <c r="F92" i="17" s="1"/>
  <c r="A93" i="17"/>
  <c r="F93" i="17" s="1"/>
  <c r="A94" i="17"/>
  <c r="F94" i="17" s="1"/>
  <c r="A95" i="17"/>
  <c r="F95" i="17" s="1"/>
  <c r="A96" i="17"/>
  <c r="F96" i="17" s="1"/>
  <c r="A97" i="17"/>
  <c r="F97" i="17" s="1"/>
  <c r="A98" i="17"/>
  <c r="F98" i="17" s="1"/>
  <c r="A99" i="17"/>
  <c r="F99" i="17" s="1"/>
  <c r="A100" i="17"/>
  <c r="F100" i="17" s="1"/>
  <c r="A101" i="17"/>
  <c r="F101" i="17" s="1"/>
  <c r="A102" i="17"/>
  <c r="F102" i="17" s="1"/>
  <c r="A103" i="17"/>
  <c r="F103" i="17" s="1"/>
  <c r="A104" i="17"/>
  <c r="F104" i="17" s="1"/>
  <c r="A105" i="17"/>
  <c r="F105" i="17" s="1"/>
  <c r="A106" i="17"/>
  <c r="F106" i="17" s="1"/>
  <c r="A107" i="17"/>
  <c r="F107" i="17" s="1"/>
  <c r="A108" i="17"/>
  <c r="F108" i="17" s="1"/>
  <c r="A109" i="17"/>
  <c r="F109" i="17" s="1"/>
  <c r="A110" i="17"/>
  <c r="F110" i="17" s="1"/>
  <c r="A111" i="17"/>
  <c r="F111" i="17" s="1"/>
  <c r="A112" i="17"/>
  <c r="F112" i="17" s="1"/>
  <c r="A113" i="17"/>
  <c r="F113" i="17" s="1"/>
  <c r="A114" i="17"/>
  <c r="F114" i="17" s="1"/>
  <c r="A115" i="17"/>
  <c r="F115" i="17" s="1"/>
  <c r="A116" i="17"/>
  <c r="F116" i="17" s="1"/>
  <c r="A117" i="17"/>
  <c r="F117" i="17" s="1"/>
  <c r="A118" i="17"/>
  <c r="F118" i="17" s="1"/>
  <c r="A119" i="17"/>
  <c r="F119" i="17" s="1"/>
  <c r="A120" i="17"/>
  <c r="F120" i="17" s="1"/>
  <c r="A121" i="17"/>
  <c r="F121" i="17" s="1"/>
  <c r="A122" i="17"/>
  <c r="F122" i="17" s="1"/>
  <c r="A123" i="17"/>
  <c r="F123" i="17" s="1"/>
  <c r="A124" i="17"/>
  <c r="F124" i="17" s="1"/>
  <c r="A125" i="17"/>
  <c r="F125" i="17" s="1"/>
  <c r="A126" i="17"/>
  <c r="F126" i="17" s="1"/>
  <c r="A127" i="17"/>
  <c r="A128" i="17"/>
  <c r="F128" i="17" s="1"/>
  <c r="A129" i="17"/>
  <c r="F129" i="17" s="1"/>
  <c r="A130" i="17"/>
  <c r="F130" i="17" s="1"/>
  <c r="A131" i="17"/>
  <c r="F131" i="17" s="1"/>
  <c r="A132" i="17"/>
  <c r="F132" i="17" s="1"/>
  <c r="A133" i="17"/>
  <c r="F133" i="17" s="1"/>
  <c r="A134" i="17"/>
  <c r="F134" i="17" s="1"/>
  <c r="A135" i="17"/>
  <c r="F135" i="17" s="1"/>
  <c r="A136" i="17"/>
  <c r="F136" i="17" s="1"/>
  <c r="A137" i="17"/>
  <c r="A138" i="17"/>
  <c r="F138" i="17" s="1"/>
  <c r="A139" i="17"/>
  <c r="F139" i="17" s="1"/>
  <c r="A140" i="17"/>
  <c r="F140" i="17" s="1"/>
  <c r="A141" i="17"/>
  <c r="F141" i="17" s="1"/>
  <c r="A142" i="17"/>
  <c r="F142" i="17" s="1"/>
  <c r="A143" i="17"/>
  <c r="F143" i="17" s="1"/>
  <c r="A144" i="17"/>
  <c r="F144" i="17" s="1"/>
  <c r="A145" i="17"/>
  <c r="F145" i="17" s="1"/>
  <c r="A146" i="17"/>
  <c r="F146" i="17" s="1"/>
  <c r="A147" i="17"/>
  <c r="F147" i="17" s="1"/>
  <c r="A148" i="17"/>
  <c r="F148" i="17" s="1"/>
  <c r="A149" i="17"/>
  <c r="F149" i="17" s="1"/>
  <c r="A150" i="17"/>
  <c r="F150" i="17" s="1"/>
  <c r="A151" i="17"/>
  <c r="F151" i="17" s="1"/>
  <c r="A152" i="17"/>
  <c r="F152" i="17" s="1"/>
  <c r="A153" i="17"/>
  <c r="F153" i="17" s="1"/>
  <c r="A154" i="17"/>
  <c r="F154" i="17" s="1"/>
  <c r="A155" i="17"/>
  <c r="F155" i="17" s="1"/>
  <c r="A156" i="17"/>
  <c r="F156" i="17" s="1"/>
  <c r="A157" i="17"/>
  <c r="F157" i="17" s="1"/>
  <c r="A158" i="17"/>
  <c r="F158" i="17" s="1"/>
  <c r="A159" i="17"/>
  <c r="F159" i="17" s="1"/>
  <c r="A160" i="17"/>
  <c r="F160" i="17" s="1"/>
  <c r="A161" i="17"/>
  <c r="F161" i="17" s="1"/>
  <c r="A162" i="17"/>
  <c r="F162" i="17" s="1"/>
  <c r="A163" i="17"/>
  <c r="F163" i="17" s="1"/>
  <c r="A164" i="17"/>
  <c r="F164" i="17" s="1"/>
  <c r="A165" i="17"/>
  <c r="F165" i="17" s="1"/>
  <c r="A166" i="17"/>
  <c r="F166" i="17" s="1"/>
  <c r="A167" i="17"/>
  <c r="F167" i="17" s="1"/>
  <c r="A168" i="17"/>
  <c r="F168" i="17" s="1"/>
  <c r="A169" i="17"/>
  <c r="F169" i="17" s="1"/>
  <c r="A170" i="17"/>
  <c r="B170" i="17" s="1"/>
  <c r="B170" i="32" s="1"/>
  <c r="A171" i="17"/>
  <c r="A172" i="17"/>
  <c r="F172" i="17" s="1"/>
  <c r="A173" i="17"/>
  <c r="F173" i="17" s="1"/>
  <c r="A174" i="17"/>
  <c r="F174" i="17" s="1"/>
  <c r="A175" i="17"/>
  <c r="F175" i="17" s="1"/>
  <c r="A176" i="17"/>
  <c r="F176" i="17" s="1"/>
  <c r="A177" i="17"/>
  <c r="F177" i="17" s="1"/>
  <c r="A178" i="17"/>
  <c r="F178" i="17" s="1"/>
  <c r="A179" i="17"/>
  <c r="F179" i="17" s="1"/>
  <c r="A180" i="17"/>
  <c r="F180" i="17" s="1"/>
  <c r="A181" i="17"/>
  <c r="A182" i="17"/>
  <c r="F182" i="17" s="1"/>
  <c r="A183" i="17"/>
  <c r="F183" i="17" s="1"/>
  <c r="A184" i="17"/>
  <c r="F184" i="17" s="1"/>
  <c r="A185" i="17"/>
  <c r="F185" i="17" s="1"/>
  <c r="A186" i="17"/>
  <c r="F186" i="17" s="1"/>
  <c r="A187" i="17"/>
  <c r="F187" i="17" s="1"/>
  <c r="A188" i="17"/>
  <c r="F188" i="17" s="1"/>
  <c r="A189" i="17"/>
  <c r="F189" i="17" s="1"/>
  <c r="A190" i="17"/>
  <c r="F190" i="17" s="1"/>
  <c r="A191" i="17"/>
  <c r="F191" i="17" s="1"/>
  <c r="A192" i="17"/>
  <c r="F192" i="17" s="1"/>
  <c r="A193" i="17"/>
  <c r="F193" i="17" s="1"/>
  <c r="A194" i="17"/>
  <c r="F194" i="17" s="1"/>
  <c r="A195" i="17"/>
  <c r="F195" i="17" s="1"/>
  <c r="A196" i="17"/>
  <c r="F196" i="17" s="1"/>
  <c r="A197" i="17"/>
  <c r="F197" i="17" s="1"/>
  <c r="A198" i="17"/>
  <c r="F198" i="17" s="1"/>
  <c r="A199" i="17"/>
  <c r="F199" i="17" s="1"/>
  <c r="A200" i="17"/>
  <c r="F200" i="17" s="1"/>
  <c r="A201" i="17"/>
  <c r="F201" i="17" s="1"/>
  <c r="A202" i="17"/>
  <c r="F202" i="17" s="1"/>
  <c r="A203" i="17"/>
  <c r="F203" i="17" s="1"/>
  <c r="A204" i="17"/>
  <c r="F204" i="17" s="1"/>
  <c r="A205" i="17"/>
  <c r="F205" i="17" s="1"/>
  <c r="A206" i="17"/>
  <c r="F206" i="17" s="1"/>
  <c r="A207" i="17"/>
  <c r="F207" i="17" s="1"/>
  <c r="A208" i="17"/>
  <c r="F208" i="17" s="1"/>
  <c r="A209" i="17"/>
  <c r="F209" i="17" s="1"/>
  <c r="A210" i="17"/>
  <c r="F210" i="17" s="1"/>
  <c r="A211" i="17"/>
  <c r="F211" i="17" s="1"/>
  <c r="A212" i="17"/>
  <c r="F212" i="17" s="1"/>
  <c r="A213" i="17"/>
  <c r="F213" i="17" s="1"/>
  <c r="A214" i="17"/>
  <c r="F214" i="17" s="1"/>
  <c r="A215" i="17"/>
  <c r="F215" i="17" s="1"/>
  <c r="A216" i="17"/>
  <c r="F216" i="17" s="1"/>
  <c r="A217" i="17"/>
  <c r="F217" i="17" s="1"/>
  <c r="A218" i="17"/>
  <c r="F218" i="17" s="1"/>
  <c r="A219" i="17"/>
  <c r="F219" i="17" s="1"/>
  <c r="A220" i="17"/>
  <c r="F220" i="17" s="1"/>
  <c r="A221" i="17"/>
  <c r="F221" i="17" s="1"/>
  <c r="A222" i="17"/>
  <c r="F222" i="17" s="1"/>
  <c r="A223" i="17"/>
  <c r="F223" i="17" s="1"/>
  <c r="A224" i="17"/>
  <c r="F224" i="17" s="1"/>
  <c r="A225" i="17"/>
  <c r="F225" i="17" s="1"/>
  <c r="A226" i="17"/>
  <c r="F226" i="17" s="1"/>
  <c r="A227" i="17"/>
  <c r="F227" i="17" s="1"/>
  <c r="A228" i="17"/>
  <c r="F228" i="17" s="1"/>
  <c r="A229" i="17"/>
  <c r="F229" i="17" s="1"/>
  <c r="A230" i="17"/>
  <c r="F230" i="17" s="1"/>
  <c r="A231" i="17"/>
  <c r="F231" i="17" s="1"/>
  <c r="A232" i="17"/>
  <c r="F232" i="17" s="1"/>
  <c r="A233" i="17"/>
  <c r="F233" i="17" s="1"/>
  <c r="A234" i="17"/>
  <c r="F234" i="17" s="1"/>
  <c r="A235" i="17"/>
  <c r="F235" i="17" s="1"/>
  <c r="A236" i="17"/>
  <c r="F236" i="17" s="1"/>
  <c r="A237" i="17"/>
  <c r="F237" i="17" s="1"/>
  <c r="A238" i="17"/>
  <c r="F238" i="17" s="1"/>
  <c r="A239" i="17"/>
  <c r="F239" i="17" s="1"/>
  <c r="A240" i="17"/>
  <c r="F240" i="17" s="1"/>
  <c r="A241" i="17"/>
  <c r="F241" i="17" s="1"/>
  <c r="A242" i="17"/>
  <c r="F242" i="17" s="1"/>
  <c r="A243" i="17"/>
  <c r="F243" i="17" s="1"/>
  <c r="A244" i="17"/>
  <c r="F244" i="17" s="1"/>
  <c r="A245" i="17"/>
  <c r="F245" i="17" s="1"/>
  <c r="A246" i="17"/>
  <c r="F246" i="17" s="1"/>
  <c r="A247" i="17"/>
  <c r="F247" i="17" s="1"/>
  <c r="A248" i="17"/>
  <c r="F248" i="17" s="1"/>
  <c r="A249" i="17"/>
  <c r="F249" i="17" s="1"/>
  <c r="A250" i="17"/>
  <c r="F250" i="17" s="1"/>
  <c r="A251" i="17"/>
  <c r="F251" i="17" s="1"/>
  <c r="A252" i="17"/>
  <c r="F252" i="17" s="1"/>
  <c r="A253" i="17"/>
  <c r="F253" i="17" s="1"/>
  <c r="A254" i="17"/>
  <c r="F254" i="17" s="1"/>
  <c r="A255" i="17"/>
  <c r="F255" i="17" s="1"/>
  <c r="A256" i="17"/>
  <c r="F256" i="17" s="1"/>
  <c r="A257" i="17"/>
  <c r="F257" i="17" s="1"/>
  <c r="A258" i="17"/>
  <c r="F258" i="17" s="1"/>
  <c r="A259" i="17"/>
  <c r="F259" i="17" s="1"/>
  <c r="A260" i="17"/>
  <c r="F260" i="17" s="1"/>
  <c r="A10" i="17"/>
  <c r="F52" i="24" l="1"/>
  <c r="F1054" i="28" s="1"/>
  <c r="F1054" i="27" s="1"/>
  <c r="A1054" i="28"/>
  <c r="A1054" i="27" s="1"/>
  <c r="F62" i="24"/>
  <c r="F1064" i="28" s="1"/>
  <c r="F1064" i="27" s="1"/>
  <c r="A1064" i="28"/>
  <c r="A1064" i="27" s="1"/>
  <c r="F71" i="24"/>
  <c r="F1073" i="28" s="1"/>
  <c r="F1073" i="27" s="1"/>
  <c r="A1073" i="28"/>
  <c r="A1073" i="27" s="1"/>
  <c r="F97" i="24"/>
  <c r="F1099" i="28" s="1"/>
  <c r="F1099" i="27" s="1"/>
  <c r="A1099" i="28"/>
  <c r="A1099" i="27" s="1"/>
  <c r="F19" i="24"/>
  <c r="F1021" i="28" s="1"/>
  <c r="F1021" i="27" s="1"/>
  <c r="A1021" i="28"/>
  <c r="A1021" i="27" s="1"/>
  <c r="F38" i="24"/>
  <c r="F1040" i="28" s="1"/>
  <c r="F1040" i="27" s="1"/>
  <c r="F46" i="24"/>
  <c r="F1048" i="28" s="1"/>
  <c r="F1048" i="27" s="1"/>
  <c r="F54" i="24"/>
  <c r="F1056" i="28" s="1"/>
  <c r="F1056" i="27" s="1"/>
  <c r="A1056" i="28"/>
  <c r="A1056" i="27" s="1"/>
  <c r="F63" i="24"/>
  <c r="F1065" i="28" s="1"/>
  <c r="F1065" i="27" s="1"/>
  <c r="F72" i="24"/>
  <c r="F1074" i="28" s="1"/>
  <c r="F1074" i="27" s="1"/>
  <c r="F125" i="24"/>
  <c r="F1127" i="28" s="1"/>
  <c r="F1127" i="27" s="1"/>
  <c r="A1127" i="28"/>
  <c r="A1127" i="27" s="1"/>
  <c r="F133" i="24"/>
  <c r="F1135" i="28" s="1"/>
  <c r="F1135" i="27" s="1"/>
  <c r="F151" i="24"/>
  <c r="F1153" i="28" s="1"/>
  <c r="F1153" i="27" s="1"/>
  <c r="F160" i="24"/>
  <c r="F1162" i="28" s="1"/>
  <c r="F1162" i="27" s="1"/>
  <c r="A1162" i="28"/>
  <c r="A1162" i="27" s="1"/>
  <c r="F177" i="24"/>
  <c r="F1179" i="28" s="1"/>
  <c r="F1179" i="27" s="1"/>
  <c r="A1179" i="28"/>
  <c r="A1179" i="27" s="1"/>
  <c r="F184" i="24"/>
  <c r="F1186" i="28" s="1"/>
  <c r="F1186" i="27" s="1"/>
  <c r="F200" i="24"/>
  <c r="F1202" i="28" s="1"/>
  <c r="F1202" i="27" s="1"/>
  <c r="F209" i="24"/>
  <c r="F1211" i="28" s="1"/>
  <c r="F1211" i="27" s="1"/>
  <c r="A1211" i="28"/>
  <c r="A1211" i="27" s="1"/>
  <c r="F233" i="24"/>
  <c r="F1235" i="28" s="1"/>
  <c r="F1235" i="27" s="1"/>
  <c r="A1235" i="28"/>
  <c r="A1235" i="27" s="1"/>
  <c r="F242" i="24"/>
  <c r="F1244" i="28" s="1"/>
  <c r="F1244" i="27" s="1"/>
  <c r="A1244" i="28"/>
  <c r="A1244" i="27" s="1"/>
  <c r="F250" i="24"/>
  <c r="F1252" i="28" s="1"/>
  <c r="F1252" i="27" s="1"/>
  <c r="A1252" i="28"/>
  <c r="A1252" i="27" s="1"/>
  <c r="F16" i="24"/>
  <c r="F1018" i="28" s="1"/>
  <c r="F1018" i="27" s="1"/>
  <c r="A1018" i="28"/>
  <c r="A1018" i="27" s="1"/>
  <c r="F25" i="24"/>
  <c r="F1027" i="28" s="1"/>
  <c r="F1027" i="27" s="1"/>
  <c r="A1027" i="28"/>
  <c r="A1027" i="27" s="1"/>
  <c r="F35" i="24"/>
  <c r="F1037" i="28" s="1"/>
  <c r="F1037" i="27" s="1"/>
  <c r="A1037" i="28"/>
  <c r="A1037" i="27" s="1"/>
  <c r="F60" i="24"/>
  <c r="F1062" i="28" s="1"/>
  <c r="F1062" i="27" s="1"/>
  <c r="A1062" i="28"/>
  <c r="A1062" i="27" s="1"/>
  <c r="F86" i="24"/>
  <c r="F1088" i="28" s="1"/>
  <c r="F1088" i="27" s="1"/>
  <c r="A1088" i="28"/>
  <c r="A1088" i="27" s="1"/>
  <c r="F55" i="24"/>
  <c r="F1057" i="28" s="1"/>
  <c r="F1057" i="27" s="1"/>
  <c r="A1057" i="28"/>
  <c r="A1057" i="27" s="1"/>
  <c r="F64" i="24"/>
  <c r="F1066" i="28" s="1"/>
  <c r="F1066" i="27" s="1"/>
  <c r="A1066" i="28"/>
  <c r="A1066" i="27" s="1"/>
  <c r="F73" i="24"/>
  <c r="F1075" i="28" s="1"/>
  <c r="F1075" i="27" s="1"/>
  <c r="A1075" i="28"/>
  <c r="A1075" i="27" s="1"/>
  <c r="F81" i="24"/>
  <c r="F1083" i="28" s="1"/>
  <c r="F1083" i="27" s="1"/>
  <c r="A1083" i="28"/>
  <c r="A1083" i="27" s="1"/>
  <c r="F91" i="24"/>
  <c r="F1093" i="28" s="1"/>
  <c r="F1093" i="27" s="1"/>
  <c r="A1093" i="28"/>
  <c r="A1093" i="27" s="1"/>
  <c r="F118" i="24"/>
  <c r="F1120" i="28" s="1"/>
  <c r="F1120" i="27" s="1"/>
  <c r="A1120" i="28"/>
  <c r="A1120" i="27" s="1"/>
  <c r="F152" i="24"/>
  <c r="F1154" i="28" s="1"/>
  <c r="F1154" i="27" s="1"/>
  <c r="A1154" i="28"/>
  <c r="A1154" i="27" s="1"/>
  <c r="F161" i="24"/>
  <c r="F1163" i="28" s="1"/>
  <c r="F1163" i="27" s="1"/>
  <c r="A1163" i="28"/>
  <c r="A1163" i="27" s="1"/>
  <c r="F201" i="24"/>
  <c r="F1203" i="28" s="1"/>
  <c r="F1203" i="27" s="1"/>
  <c r="A1203" i="28"/>
  <c r="A1203" i="27" s="1"/>
  <c r="F234" i="24"/>
  <c r="F1236" i="28" s="1"/>
  <c r="F1236" i="27" s="1"/>
  <c r="A1236" i="28"/>
  <c r="A1236" i="27" s="1"/>
  <c r="F76" i="24"/>
  <c r="F1078" i="28" s="1"/>
  <c r="F1078" i="27" s="1"/>
  <c r="A1078" i="28"/>
  <c r="A1078" i="27" s="1"/>
  <c r="F20" i="24"/>
  <c r="F1022" i="28" s="1"/>
  <c r="F1022" i="27" s="1"/>
  <c r="A1022" i="28"/>
  <c r="A1022" i="27" s="1"/>
  <c r="F30" i="24"/>
  <c r="F1032" i="28" s="1"/>
  <c r="F1032" i="27" s="1"/>
  <c r="A1032" i="28"/>
  <c r="A1032" i="27" s="1"/>
  <c r="F134" i="24"/>
  <c r="F1136" i="28" s="1"/>
  <c r="F1136" i="27" s="1"/>
  <c r="A1136" i="28"/>
  <c r="A1136" i="27" s="1"/>
  <c r="F21" i="24"/>
  <c r="F1023" i="28" s="1"/>
  <c r="F1023" i="27" s="1"/>
  <c r="A1023" i="28"/>
  <c r="A1023" i="27" s="1"/>
  <c r="F31" i="24"/>
  <c r="F1033" i="28" s="1"/>
  <c r="F1033" i="27" s="1"/>
  <c r="A1033" i="28"/>
  <c r="A1033" i="27" s="1"/>
  <c r="F40" i="24"/>
  <c r="F1042" i="28" s="1"/>
  <c r="F1042" i="27" s="1"/>
  <c r="A1042" i="28"/>
  <c r="A1042" i="27" s="1"/>
  <c r="F56" i="24"/>
  <c r="F1058" i="28" s="1"/>
  <c r="F1058" i="27" s="1"/>
  <c r="A1058" i="28"/>
  <c r="A1058" i="27" s="1"/>
  <c r="F82" i="24"/>
  <c r="F1084" i="28" s="1"/>
  <c r="F1084" i="27" s="1"/>
  <c r="A1084" i="28"/>
  <c r="A1084" i="27" s="1"/>
  <c r="F92" i="24"/>
  <c r="F1094" i="28" s="1"/>
  <c r="F1094" i="27" s="1"/>
  <c r="A1094" i="28"/>
  <c r="A1094" i="27" s="1"/>
  <c r="F101" i="24"/>
  <c r="F1103" i="28" s="1"/>
  <c r="F1103" i="27" s="1"/>
  <c r="A1103" i="28"/>
  <c r="A1103" i="27" s="1"/>
  <c r="F127" i="24"/>
  <c r="F1129" i="28" s="1"/>
  <c r="F1129" i="27" s="1"/>
  <c r="A1129" i="28"/>
  <c r="A1129" i="27" s="1"/>
  <c r="F135" i="24"/>
  <c r="F1137" i="28" s="1"/>
  <c r="F1137" i="27" s="1"/>
  <c r="A1137" i="28"/>
  <c r="A1137" i="27" s="1"/>
  <c r="F145" i="24"/>
  <c r="F1147" i="28" s="1"/>
  <c r="F1147" i="27" s="1"/>
  <c r="A1147" i="28"/>
  <c r="A1147" i="27" s="1"/>
  <c r="F153" i="24"/>
  <c r="F1155" i="28" s="1"/>
  <c r="F1155" i="27" s="1"/>
  <c r="A1155" i="28"/>
  <c r="A1155" i="27" s="1"/>
  <c r="F179" i="24"/>
  <c r="F1181" i="28" s="1"/>
  <c r="F1181" i="27" s="1"/>
  <c r="A1181" i="28"/>
  <c r="A1181" i="27" s="1"/>
  <c r="F186" i="24"/>
  <c r="F1188" i="28" s="1"/>
  <c r="F1188" i="27" s="1"/>
  <c r="A1188" i="28"/>
  <c r="A1188" i="27" s="1"/>
  <c r="F210" i="24"/>
  <c r="F1212" i="28" s="1"/>
  <c r="F1212" i="27" s="1"/>
  <c r="F218" i="24"/>
  <c r="F1220" i="28" s="1"/>
  <c r="F1220" i="27" s="1"/>
  <c r="F235" i="24"/>
  <c r="F1237" i="28" s="1"/>
  <c r="F1237" i="27" s="1"/>
  <c r="A1237" i="28"/>
  <c r="A1237" i="27" s="1"/>
  <c r="F243" i="24"/>
  <c r="F1245" i="28" s="1"/>
  <c r="F1245" i="27" s="1"/>
  <c r="F22" i="24"/>
  <c r="F1024" i="28" s="1"/>
  <c r="F1024" i="27" s="1"/>
  <c r="A1024" i="28"/>
  <c r="A1024" i="27" s="1"/>
  <c r="F32" i="24"/>
  <c r="F1034" i="28" s="1"/>
  <c r="F1034" i="27" s="1"/>
  <c r="A1034" i="28"/>
  <c r="A1034" i="27" s="1"/>
  <c r="F41" i="24"/>
  <c r="F1043" i="28" s="1"/>
  <c r="F1043" i="27" s="1"/>
  <c r="A1043" i="28"/>
  <c r="A1043" i="27" s="1"/>
  <c r="F49" i="24"/>
  <c r="F1051" i="28" s="1"/>
  <c r="F1051" i="27" s="1"/>
  <c r="A1051" i="28"/>
  <c r="A1051" i="27" s="1"/>
  <c r="F66" i="24"/>
  <c r="F1068" i="28" s="1"/>
  <c r="F1068" i="27" s="1"/>
  <c r="A1068" i="28"/>
  <c r="A1068" i="27" s="1"/>
  <c r="F83" i="24"/>
  <c r="F1085" i="28" s="1"/>
  <c r="F1085" i="27" s="1"/>
  <c r="A1085" i="28"/>
  <c r="A1085" i="27" s="1"/>
  <c r="F93" i="24"/>
  <c r="F1095" i="28" s="1"/>
  <c r="F1095" i="27" s="1"/>
  <c r="A1095" i="28"/>
  <c r="A1095" i="27" s="1"/>
  <c r="F102" i="24"/>
  <c r="F1104" i="28" s="1"/>
  <c r="F1104" i="27" s="1"/>
  <c r="A1104" i="28"/>
  <c r="A1104" i="27" s="1"/>
  <c r="F111" i="24"/>
  <c r="F1113" i="28" s="1"/>
  <c r="F1113" i="27" s="1"/>
  <c r="A1113" i="28"/>
  <c r="A1113" i="27" s="1"/>
  <c r="F128" i="24"/>
  <c r="F1130" i="28" s="1"/>
  <c r="F1130" i="27" s="1"/>
  <c r="A1130" i="28"/>
  <c r="A1130" i="27" s="1"/>
  <c r="F136" i="24"/>
  <c r="F1138" i="28" s="1"/>
  <c r="F1138" i="27" s="1"/>
  <c r="A1138" i="28"/>
  <c r="A1138" i="27" s="1"/>
  <c r="F154" i="24"/>
  <c r="F1156" i="28" s="1"/>
  <c r="F1156" i="27" s="1"/>
  <c r="A1156" i="28"/>
  <c r="A1156" i="27" s="1"/>
  <c r="F163" i="24"/>
  <c r="F1165" i="28" s="1"/>
  <c r="F1165" i="27" s="1"/>
  <c r="A1165" i="28"/>
  <c r="A1165" i="27" s="1"/>
  <c r="F195" i="24"/>
  <c r="F1197" i="28" s="1"/>
  <c r="F1197" i="27" s="1"/>
  <c r="A1197" i="28"/>
  <c r="A1197" i="27" s="1"/>
  <c r="F203" i="24"/>
  <c r="F1205" i="28" s="1"/>
  <c r="F1205" i="27" s="1"/>
  <c r="A1205" i="28"/>
  <c r="A1205" i="27" s="1"/>
  <c r="F253" i="24"/>
  <c r="F1255" i="28" s="1"/>
  <c r="F1255" i="27" s="1"/>
  <c r="A1255" i="28"/>
  <c r="A1255" i="27" s="1"/>
  <c r="F188" i="24"/>
  <c r="F1190" i="28" s="1"/>
  <c r="F1190" i="27" s="1"/>
  <c r="A1190" i="28"/>
  <c r="A1190" i="27" s="1"/>
  <c r="F254" i="24"/>
  <c r="F1256" i="28" s="1"/>
  <c r="F1256" i="27" s="1"/>
  <c r="A1256" i="28"/>
  <c r="A1256" i="27" s="1"/>
  <c r="F58" i="24"/>
  <c r="F1060" i="28" s="1"/>
  <c r="F1060" i="27" s="1"/>
  <c r="A1060" i="28"/>
  <c r="A1060" i="27" s="1"/>
  <c r="F67" i="24"/>
  <c r="F1069" i="28" s="1"/>
  <c r="F1069" i="27" s="1"/>
  <c r="A1069" i="28"/>
  <c r="A1069" i="27" s="1"/>
  <c r="F84" i="24"/>
  <c r="F1086" i="28" s="1"/>
  <c r="F1086" i="27" s="1"/>
  <c r="A1086" i="28"/>
  <c r="A1086" i="27" s="1"/>
  <c r="F112" i="24"/>
  <c r="F1114" i="28" s="1"/>
  <c r="F1114" i="27" s="1"/>
  <c r="A1114" i="28"/>
  <c r="A1114" i="27" s="1"/>
  <c r="F129" i="24"/>
  <c r="F1131" i="28" s="1"/>
  <c r="F1131" i="27" s="1"/>
  <c r="A1131" i="28"/>
  <c r="A1131" i="27" s="1"/>
  <c r="F137" i="24"/>
  <c r="F1139" i="28" s="1"/>
  <c r="F1139" i="27" s="1"/>
  <c r="A1139" i="28"/>
  <c r="A1139" i="27" s="1"/>
  <c r="F147" i="24"/>
  <c r="F1149" i="28" s="1"/>
  <c r="F1149" i="27" s="1"/>
  <c r="A1149" i="28"/>
  <c r="A1149" i="27" s="1"/>
  <c r="F155" i="24"/>
  <c r="F1157" i="28" s="1"/>
  <c r="F1157" i="27" s="1"/>
  <c r="A1157" i="28"/>
  <c r="A1157" i="27" s="1"/>
  <c r="F164" i="24"/>
  <c r="F1166" i="28" s="1"/>
  <c r="F1166" i="27" s="1"/>
  <c r="A1166" i="28"/>
  <c r="A1166" i="27" s="1"/>
  <c r="F15" i="24"/>
  <c r="F1017" i="28" s="1"/>
  <c r="F1017" i="27" s="1"/>
  <c r="A1017" i="28"/>
  <c r="A1017" i="27" s="1"/>
  <c r="F43" i="24"/>
  <c r="F1045" i="28" s="1"/>
  <c r="F1045" i="27" s="1"/>
  <c r="A1045" i="28"/>
  <c r="A1045" i="27" s="1"/>
  <c r="F50" i="24"/>
  <c r="F1052" i="28" s="1"/>
  <c r="F1052" i="27" s="1"/>
  <c r="F59" i="24"/>
  <c r="F1061" i="28" s="1"/>
  <c r="F1061" i="27" s="1"/>
  <c r="A1061" i="28"/>
  <c r="A1061" i="27" s="1"/>
  <c r="F75" i="24"/>
  <c r="F1077" i="28" s="1"/>
  <c r="F1077" i="27" s="1"/>
  <c r="F85" i="24"/>
  <c r="F1087" i="28" s="1"/>
  <c r="F1087" i="27" s="1"/>
  <c r="A1087" i="28"/>
  <c r="A1087" i="27" s="1"/>
  <c r="F94" i="24"/>
  <c r="F1096" i="28" s="1"/>
  <c r="F1096" i="27" s="1"/>
  <c r="F130" i="24"/>
  <c r="F1132" i="28" s="1"/>
  <c r="F1132" i="27" s="1"/>
  <c r="A1132" i="28"/>
  <c r="A1132" i="27" s="1"/>
  <c r="F148" i="24"/>
  <c r="F1150" i="28" s="1"/>
  <c r="F1150" i="27" s="1"/>
  <c r="A1150" i="28"/>
  <c r="A1150" i="27" s="1"/>
  <c r="F156" i="24"/>
  <c r="F1158" i="28" s="1"/>
  <c r="F1158" i="27" s="1"/>
  <c r="A1158" i="28"/>
  <c r="A1158" i="27" s="1"/>
  <c r="F181" i="24"/>
  <c r="F1183" i="28" s="1"/>
  <c r="F1183" i="27" s="1"/>
  <c r="A1183" i="28"/>
  <c r="A1183" i="27" s="1"/>
  <c r="F196" i="24"/>
  <c r="F1198" i="28" s="1"/>
  <c r="F1198" i="27" s="1"/>
  <c r="F204" i="24"/>
  <c r="F1206" i="28" s="1"/>
  <c r="F1206" i="27" s="1"/>
  <c r="F228" i="24"/>
  <c r="F1230" i="28" s="1"/>
  <c r="F1230" i="27" s="1"/>
  <c r="A1230" i="28"/>
  <c r="A1230" i="27" s="1"/>
  <c r="F157" i="24"/>
  <c r="F1159" i="28" s="1"/>
  <c r="F1159" i="27" s="1"/>
  <c r="A1159" i="28"/>
  <c r="A1159" i="27" s="1"/>
  <c r="F213" i="24"/>
  <c r="F1215" i="28" s="1"/>
  <c r="F1215" i="27" s="1"/>
  <c r="F221" i="24"/>
  <c r="F1223" i="28" s="1"/>
  <c r="F1223" i="27" s="1"/>
  <c r="A1223" i="28"/>
  <c r="A1223" i="27" s="1"/>
  <c r="F238" i="24"/>
  <c r="F1240" i="28" s="1"/>
  <c r="F1240" i="27" s="1"/>
  <c r="A1240" i="28"/>
  <c r="A1240" i="27" s="1"/>
  <c r="F246" i="24"/>
  <c r="F1248" i="28" s="1"/>
  <c r="F1248" i="27" s="1"/>
  <c r="A1248" i="28"/>
  <c r="A1248" i="27" s="1"/>
  <c r="F255" i="24"/>
  <c r="F1257" i="28" s="1"/>
  <c r="F1257" i="27" s="1"/>
  <c r="F105" i="24"/>
  <c r="F1107" i="28" s="1"/>
  <c r="F1107" i="27" s="1"/>
  <c r="A1107" i="28"/>
  <c r="A1107" i="27" s="1"/>
  <c r="F139" i="24"/>
  <c r="F1141" i="28" s="1"/>
  <c r="F1141" i="27" s="1"/>
  <c r="A1141" i="28"/>
  <c r="A1141" i="27" s="1"/>
  <c r="F182" i="24"/>
  <c r="F1184" i="28" s="1"/>
  <c r="F1184" i="27" s="1"/>
  <c r="A1184" i="28"/>
  <c r="A1184" i="27" s="1"/>
  <c r="F26" i="24"/>
  <c r="F1028" i="28" s="1"/>
  <c r="F1028" i="27" s="1"/>
  <c r="A1028" i="28"/>
  <c r="A1028" i="27" s="1"/>
  <c r="F36" i="24"/>
  <c r="F1038" i="28" s="1"/>
  <c r="F1038" i="27" s="1"/>
  <c r="A1038" i="28"/>
  <c r="A1038" i="27" s="1"/>
  <c r="F51" i="24"/>
  <c r="F1053" i="28" s="1"/>
  <c r="F1053" i="27" s="1"/>
  <c r="F61" i="24"/>
  <c r="F1063" i="28" s="1"/>
  <c r="F1063" i="27" s="1"/>
  <c r="A1063" i="28"/>
  <c r="A1063" i="27" s="1"/>
  <c r="F96" i="24"/>
  <c r="F1098" i="28" s="1"/>
  <c r="F1098" i="27" s="1"/>
  <c r="A1098" i="28"/>
  <c r="A1098" i="27" s="1"/>
  <c r="F106" i="24"/>
  <c r="F1108" i="28" s="1"/>
  <c r="F1108" i="27" s="1"/>
  <c r="A1108" i="28"/>
  <c r="A1108" i="27" s="1"/>
  <c r="F122" i="24"/>
  <c r="F1124" i="28" s="1"/>
  <c r="F1124" i="27" s="1"/>
  <c r="A1124" i="28"/>
  <c r="A1124" i="27" s="1"/>
  <c r="F140" i="24"/>
  <c r="F1142" i="28" s="1"/>
  <c r="F1142" i="27" s="1"/>
  <c r="A1142" i="28"/>
  <c r="A1142" i="27" s="1"/>
  <c r="F166" i="24"/>
  <c r="F1168" i="28" s="1"/>
  <c r="F1168" i="27" s="1"/>
  <c r="F198" i="24"/>
  <c r="F1200" i="28" s="1"/>
  <c r="F1200" i="27" s="1"/>
  <c r="A1200" i="28"/>
  <c r="A1200" i="27" s="1"/>
  <c r="F214" i="24"/>
  <c r="F1216" i="28" s="1"/>
  <c r="F1216" i="27" s="1"/>
  <c r="A1216" i="28"/>
  <c r="A1216" i="27" s="1"/>
  <c r="F230" i="24"/>
  <c r="F1232" i="28" s="1"/>
  <c r="F1232" i="27" s="1"/>
  <c r="A1232" i="28"/>
  <c r="A1232" i="27" s="1"/>
  <c r="F239" i="24"/>
  <c r="F1241" i="28" s="1"/>
  <c r="F1241" i="27" s="1"/>
  <c r="A1241" i="28"/>
  <c r="A1241" i="27" s="1"/>
  <c r="F247" i="24"/>
  <c r="F1249" i="28" s="1"/>
  <c r="F1249" i="27" s="1"/>
  <c r="A1249" i="28"/>
  <c r="A1249" i="27" s="1"/>
  <c r="F256" i="24"/>
  <c r="F1258" i="28" s="1"/>
  <c r="F1258" i="27" s="1"/>
  <c r="A1258" i="28"/>
  <c r="A1258" i="27" s="1"/>
  <c r="F175" i="24"/>
  <c r="F1177" i="28" s="1"/>
  <c r="F1177" i="27" s="1"/>
  <c r="A1177" i="28"/>
  <c r="A1177" i="27" s="1"/>
  <c r="F207" i="24"/>
  <c r="F1209" i="28" s="1"/>
  <c r="F1209" i="27" s="1"/>
  <c r="A1209" i="28"/>
  <c r="A1209" i="27" s="1"/>
  <c r="F215" i="24"/>
  <c r="F1217" i="28" s="1"/>
  <c r="F1217" i="27" s="1"/>
  <c r="A1217" i="28"/>
  <c r="A1217" i="27" s="1"/>
  <c r="F231" i="24"/>
  <c r="F1233" i="28" s="1"/>
  <c r="F1233" i="27" s="1"/>
  <c r="A1233" i="28"/>
  <c r="A1233" i="27" s="1"/>
  <c r="F257" i="24"/>
  <c r="F1259" i="28" s="1"/>
  <c r="F1259" i="27" s="1"/>
  <c r="A1259" i="28"/>
  <c r="A1259" i="27" s="1"/>
  <c r="F28" i="24"/>
  <c r="F1030" i="28" s="1"/>
  <c r="F1030" i="27" s="1"/>
  <c r="A1030" i="28"/>
  <c r="A1030" i="27" s="1"/>
  <c r="F107" i="24"/>
  <c r="F1109" i="28" s="1"/>
  <c r="F1109" i="27" s="1"/>
  <c r="F124" i="24"/>
  <c r="F1126" i="28" s="1"/>
  <c r="F1126" i="27" s="1"/>
  <c r="A1126" i="28"/>
  <c r="A1126" i="27" s="1"/>
  <c r="F142" i="24"/>
  <c r="F1144" i="28" s="1"/>
  <c r="F1144" i="27" s="1"/>
  <c r="A1144" i="28"/>
  <c r="A1144" i="27" s="1"/>
  <c r="F168" i="24"/>
  <c r="F1170" i="28" s="1"/>
  <c r="F1170" i="27" s="1"/>
  <c r="A1170" i="28"/>
  <c r="A1170" i="27" s="1"/>
  <c r="F176" i="24"/>
  <c r="F1178" i="28" s="1"/>
  <c r="F1178" i="27" s="1"/>
  <c r="A1178" i="28"/>
  <c r="A1178" i="27" s="1"/>
  <c r="F208" i="24"/>
  <c r="F1210" i="28" s="1"/>
  <c r="F1210" i="27" s="1"/>
  <c r="A1210" i="28"/>
  <c r="A1210" i="27" s="1"/>
  <c r="F216" i="24"/>
  <c r="F1218" i="28" s="1"/>
  <c r="F1218" i="27" s="1"/>
  <c r="A1218" i="28"/>
  <c r="A1218" i="27" s="1"/>
  <c r="F232" i="24"/>
  <c r="F1234" i="28" s="1"/>
  <c r="F1234" i="27" s="1"/>
  <c r="A1234" i="28"/>
  <c r="A1234" i="27" s="1"/>
  <c r="F249" i="24"/>
  <c r="F1251" i="28" s="1"/>
  <c r="F1251" i="27" s="1"/>
  <c r="A1251" i="28"/>
  <c r="A1251" i="27" s="1"/>
  <c r="F218" i="21"/>
  <c r="F219" i="30" s="1"/>
  <c r="F15" i="21"/>
  <c r="F171" i="21"/>
  <c r="F172" i="30" s="1"/>
  <c r="F47" i="21"/>
  <c r="F48" i="30" s="1"/>
  <c r="F163" i="21"/>
  <c r="F164" i="30" s="1"/>
  <c r="F151" i="21"/>
  <c r="F152" i="30" s="1"/>
  <c r="F79" i="21"/>
  <c r="F80" i="30" s="1"/>
  <c r="F250" i="21"/>
  <c r="F251" i="30" s="1"/>
  <c r="F259" i="21"/>
  <c r="F260" i="30" s="1"/>
  <c r="F913" i="27"/>
  <c r="F158" i="31"/>
  <c r="F784" i="27"/>
  <c r="F29" i="31"/>
  <c r="F963" i="27"/>
  <c r="F208" i="31"/>
  <c r="F866" i="27"/>
  <c r="F111" i="31"/>
  <c r="F907" i="27"/>
  <c r="F152" i="31"/>
  <c r="F830" i="27"/>
  <c r="F75" i="31"/>
  <c r="F940" i="27"/>
  <c r="F185" i="31"/>
  <c r="F802" i="27"/>
  <c r="F47" i="31"/>
  <c r="F971" i="27"/>
  <c r="F216" i="31"/>
  <c r="F225" i="23"/>
  <c r="A980" i="27"/>
  <c r="A225" i="31"/>
  <c r="F233" i="23"/>
  <c r="A988" i="27"/>
  <c r="A233" i="31"/>
  <c r="F242" i="23"/>
  <c r="A997" i="27"/>
  <c r="A242" i="31"/>
  <c r="F252" i="23"/>
  <c r="A1007" i="27"/>
  <c r="A252" i="31"/>
  <c r="A766" i="27"/>
  <c r="A11" i="31"/>
  <c r="F20" i="23"/>
  <c r="A775" i="27"/>
  <c r="A20" i="31"/>
  <c r="F39" i="23"/>
  <c r="A794" i="27"/>
  <c r="A39" i="31"/>
  <c r="F57" i="23"/>
  <c r="A812" i="27"/>
  <c r="A57" i="31"/>
  <c r="F67" i="23"/>
  <c r="A822" i="27"/>
  <c r="A67" i="31"/>
  <c r="A838" i="27"/>
  <c r="A83" i="31"/>
  <c r="A848" i="27"/>
  <c r="A93" i="31"/>
  <c r="A857" i="27"/>
  <c r="A102" i="31"/>
  <c r="F110" i="23"/>
  <c r="A865" i="27"/>
  <c r="A110" i="31"/>
  <c r="F117" i="23"/>
  <c r="A872" i="27"/>
  <c r="A117" i="31"/>
  <c r="F126" i="23"/>
  <c r="A881" i="27"/>
  <c r="A126" i="31"/>
  <c r="F134" i="23"/>
  <c r="A889" i="27"/>
  <c r="A134" i="31"/>
  <c r="A899" i="27"/>
  <c r="A144" i="31"/>
  <c r="A906" i="27"/>
  <c r="A151" i="31"/>
  <c r="A914" i="27"/>
  <c r="A159" i="31"/>
  <c r="A923" i="27"/>
  <c r="A168" i="31"/>
  <c r="A931" i="27"/>
  <c r="A176" i="31"/>
  <c r="A939" i="27"/>
  <c r="A184" i="31"/>
  <c r="A947" i="27"/>
  <c r="A192" i="31"/>
  <c r="F200" i="23"/>
  <c r="A955" i="27"/>
  <c r="A200" i="31"/>
  <c r="A972" i="27"/>
  <c r="A217" i="31"/>
  <c r="A981" i="27"/>
  <c r="A226" i="31"/>
  <c r="A989" i="27"/>
  <c r="A234" i="31"/>
  <c r="A998" i="27"/>
  <c r="A243" i="31"/>
  <c r="A1008" i="27"/>
  <c r="A253" i="31"/>
  <c r="F989" i="27"/>
  <c r="F234" i="31"/>
  <c r="F244" i="23"/>
  <c r="A999" i="27"/>
  <c r="A244" i="31"/>
  <c r="F254" i="23"/>
  <c r="A1009" i="27"/>
  <c r="A254" i="31"/>
  <c r="F18" i="23"/>
  <c r="A773" i="27"/>
  <c r="A18" i="31"/>
  <c r="F55" i="23"/>
  <c r="A810" i="27"/>
  <c r="A55" i="31"/>
  <c r="F91" i="23"/>
  <c r="A846" i="27"/>
  <c r="A91" i="31"/>
  <c r="A879" i="27"/>
  <c r="A124" i="31"/>
  <c r="A904" i="27"/>
  <c r="A149" i="31"/>
  <c r="F174" i="23"/>
  <c r="A929" i="27"/>
  <c r="A174" i="31"/>
  <c r="A793" i="27"/>
  <c r="A38" i="31"/>
  <c r="A830" i="27"/>
  <c r="A75" i="31"/>
  <c r="A864" i="27"/>
  <c r="A109" i="31"/>
  <c r="F150" i="23"/>
  <c r="A905" i="27"/>
  <c r="A150" i="31"/>
  <c r="A963" i="27"/>
  <c r="A208" i="31"/>
  <c r="A776" i="27"/>
  <c r="A21" i="31"/>
  <c r="A813" i="27"/>
  <c r="A58" i="31"/>
  <c r="F76" i="23"/>
  <c r="A831" i="27"/>
  <c r="A76" i="31"/>
  <c r="F103" i="23"/>
  <c r="A858" i="27"/>
  <c r="A103" i="31"/>
  <c r="F118" i="23"/>
  <c r="A873" i="27"/>
  <c r="A118" i="31"/>
  <c r="F13" i="23"/>
  <c r="A768" i="27"/>
  <c r="A13" i="31"/>
  <c r="F22" i="23"/>
  <c r="A777" i="27"/>
  <c r="A22" i="31"/>
  <c r="A786" i="27"/>
  <c r="A31" i="31"/>
  <c r="A796" i="27"/>
  <c r="A41" i="31"/>
  <c r="A804" i="27"/>
  <c r="A49" i="31"/>
  <c r="F59" i="23"/>
  <c r="A814" i="27"/>
  <c r="A59" i="31"/>
  <c r="A824" i="27"/>
  <c r="A69" i="31"/>
  <c r="F77" i="23"/>
  <c r="A832" i="27"/>
  <c r="A77" i="31"/>
  <c r="F85" i="23"/>
  <c r="A840" i="27"/>
  <c r="A85" i="31"/>
  <c r="F95" i="23"/>
  <c r="A850" i="27"/>
  <c r="A95" i="31"/>
  <c r="A859" i="27"/>
  <c r="A104" i="31"/>
  <c r="F119" i="23"/>
  <c r="A874" i="27"/>
  <c r="A119" i="31"/>
  <c r="A883" i="27"/>
  <c r="A128" i="31"/>
  <c r="A891" i="27"/>
  <c r="A136" i="31"/>
  <c r="A900" i="27"/>
  <c r="A145" i="31"/>
  <c r="F161" i="23"/>
  <c r="A916" i="27"/>
  <c r="A161" i="31"/>
  <c r="F169" i="23"/>
  <c r="A924" i="27"/>
  <c r="A169" i="31"/>
  <c r="F178" i="23"/>
  <c r="A933" i="27"/>
  <c r="A178" i="31"/>
  <c r="A949" i="27"/>
  <c r="A194" i="31"/>
  <c r="A957" i="27"/>
  <c r="A202" i="31"/>
  <c r="A965" i="27"/>
  <c r="A210" i="31"/>
  <c r="F219" i="23"/>
  <c r="A974" i="27"/>
  <c r="A219" i="31"/>
  <c r="A983" i="27"/>
  <c r="A228" i="31"/>
  <c r="A990" i="27"/>
  <c r="A235" i="31"/>
  <c r="F245" i="23"/>
  <c r="A1000" i="27"/>
  <c r="A245" i="31"/>
  <c r="A1010" i="27"/>
  <c r="A255" i="31"/>
  <c r="F855" i="27"/>
  <c r="F100" i="31"/>
  <c r="A887" i="27"/>
  <c r="A132" i="31"/>
  <c r="F166" i="23"/>
  <c r="A921" i="27"/>
  <c r="A166" i="31"/>
  <c r="F19" i="23"/>
  <c r="A774" i="27"/>
  <c r="A19" i="31"/>
  <c r="A821" i="27"/>
  <c r="A66" i="31"/>
  <c r="A856" i="27"/>
  <c r="A101" i="31"/>
  <c r="F133" i="23"/>
  <c r="A888" i="27"/>
  <c r="A133" i="31"/>
  <c r="A954" i="27"/>
  <c r="A199" i="31"/>
  <c r="A803" i="27"/>
  <c r="A48" i="31"/>
  <c r="F94" i="23"/>
  <c r="A849" i="27"/>
  <c r="A94" i="31"/>
  <c r="F135" i="23"/>
  <c r="A890" i="27"/>
  <c r="A135" i="31"/>
  <c r="F14" i="23"/>
  <c r="A769" i="27"/>
  <c r="A14" i="31"/>
  <c r="F23" i="23"/>
  <c r="A778" i="27"/>
  <c r="A23" i="31"/>
  <c r="F32" i="23"/>
  <c r="A787" i="27"/>
  <c r="A32" i="31"/>
  <c r="F41" i="23"/>
  <c r="A805" i="27"/>
  <c r="A50" i="31"/>
  <c r="F60" i="23"/>
  <c r="A815" i="27"/>
  <c r="A60" i="31"/>
  <c r="F70" i="23"/>
  <c r="A825" i="27"/>
  <c r="A70" i="31"/>
  <c r="A833" i="27"/>
  <c r="A78" i="31"/>
  <c r="F86" i="23"/>
  <c r="A841" i="27"/>
  <c r="A86" i="31"/>
  <c r="F96" i="23"/>
  <c r="A851" i="27"/>
  <c r="A96" i="31"/>
  <c r="F104" i="23"/>
  <c r="F112" i="23"/>
  <c r="A867" i="27"/>
  <c r="A112" i="31"/>
  <c r="F120" i="23"/>
  <c r="A875" i="27"/>
  <c r="A120" i="31"/>
  <c r="F128" i="23"/>
  <c r="A892" i="27"/>
  <c r="A137" i="31"/>
  <c r="A901" i="27"/>
  <c r="A146" i="31"/>
  <c r="F153" i="23"/>
  <c r="A908" i="27"/>
  <c r="A153" i="31"/>
  <c r="A917" i="27"/>
  <c r="A162" i="31"/>
  <c r="F170" i="23"/>
  <c r="A925" i="27"/>
  <c r="A170" i="31"/>
  <c r="F179" i="23"/>
  <c r="A934" i="27"/>
  <c r="A179" i="31"/>
  <c r="F186" i="23"/>
  <c r="A941" i="27"/>
  <c r="A186" i="31"/>
  <c r="F194" i="23"/>
  <c r="F203" i="23"/>
  <c r="A958" i="27"/>
  <c r="A203" i="31"/>
  <c r="F211" i="23"/>
  <c r="A966" i="27"/>
  <c r="A211" i="31"/>
  <c r="A975" i="27"/>
  <c r="A220" i="31"/>
  <c r="F228" i="23"/>
  <c r="F236" i="23"/>
  <c r="A991" i="27"/>
  <c r="A236" i="31"/>
  <c r="F246" i="23"/>
  <c r="A1001" i="27"/>
  <c r="A246" i="31"/>
  <c r="F256" i="23"/>
  <c r="A1011" i="27"/>
  <c r="A256" i="31"/>
  <c r="A783" i="27"/>
  <c r="A28" i="31"/>
  <c r="A801" i="27"/>
  <c r="A46" i="31"/>
  <c r="A829" i="27"/>
  <c r="A74" i="31"/>
  <c r="A871" i="27"/>
  <c r="A116" i="31"/>
  <c r="A938" i="27"/>
  <c r="A183" i="31"/>
  <c r="A784" i="27"/>
  <c r="A29" i="31"/>
  <c r="F56" i="23"/>
  <c r="A811" i="27"/>
  <c r="A56" i="31"/>
  <c r="F92" i="23"/>
  <c r="A847" i="27"/>
  <c r="A92" i="31"/>
  <c r="F125" i="23"/>
  <c r="A880" i="27"/>
  <c r="A125" i="31"/>
  <c r="F167" i="23"/>
  <c r="A922" i="27"/>
  <c r="A167" i="31"/>
  <c r="F191" i="23"/>
  <c r="A946" i="27"/>
  <c r="A191" i="31"/>
  <c r="F30" i="23"/>
  <c r="A785" i="27"/>
  <c r="A30" i="31"/>
  <c r="A823" i="27"/>
  <c r="A68" i="31"/>
  <c r="F127" i="23"/>
  <c r="A882" i="27"/>
  <c r="A127" i="31"/>
  <c r="F15" i="23"/>
  <c r="A770" i="27"/>
  <c r="A15" i="31"/>
  <c r="F24" i="23"/>
  <c r="A779" i="27"/>
  <c r="A24" i="31"/>
  <c r="A788" i="27"/>
  <c r="A33" i="31"/>
  <c r="F42" i="23"/>
  <c r="A797" i="27"/>
  <c r="A42" i="31"/>
  <c r="A806" i="27"/>
  <c r="A51" i="31"/>
  <c r="A816" i="27"/>
  <c r="A61" i="31"/>
  <c r="F71" i="23"/>
  <c r="A826" i="27"/>
  <c r="A71" i="31"/>
  <c r="A834" i="27"/>
  <c r="A79" i="31"/>
  <c r="F87" i="23"/>
  <c r="A842" i="27"/>
  <c r="A87" i="31"/>
  <c r="A852" i="27"/>
  <c r="A97" i="31"/>
  <c r="A860" i="27"/>
  <c r="A105" i="31"/>
  <c r="A868" i="27"/>
  <c r="A113" i="31"/>
  <c r="F121" i="23"/>
  <c r="A876" i="27"/>
  <c r="A121" i="31"/>
  <c r="A884" i="27"/>
  <c r="A129" i="31"/>
  <c r="F138" i="23"/>
  <c r="A893" i="27"/>
  <c r="A138" i="31"/>
  <c r="F146" i="23"/>
  <c r="A909" i="27"/>
  <c r="A154" i="31"/>
  <c r="A918" i="27"/>
  <c r="A163" i="31"/>
  <c r="F171" i="23"/>
  <c r="A926" i="27"/>
  <c r="A171" i="31"/>
  <c r="F180" i="23"/>
  <c r="A935" i="27"/>
  <c r="A180" i="31"/>
  <c r="F187" i="23"/>
  <c r="A942" i="27"/>
  <c r="A187" i="31"/>
  <c r="F195" i="23"/>
  <c r="A950" i="27"/>
  <c r="A195" i="31"/>
  <c r="A959" i="27"/>
  <c r="A204" i="31"/>
  <c r="F212" i="23"/>
  <c r="A967" i="27"/>
  <c r="A212" i="31"/>
  <c r="A976" i="27"/>
  <c r="A221" i="31"/>
  <c r="A984" i="27"/>
  <c r="A229" i="31"/>
  <c r="A992" i="27"/>
  <c r="A237" i="31"/>
  <c r="F247" i="23"/>
  <c r="A1002" i="27"/>
  <c r="A247" i="31"/>
  <c r="F257" i="23"/>
  <c r="A1012" i="27"/>
  <c r="A257" i="31"/>
  <c r="F37" i="23"/>
  <c r="A792" i="27"/>
  <c r="A37" i="31"/>
  <c r="F65" i="23"/>
  <c r="A820" i="27"/>
  <c r="A65" i="31"/>
  <c r="A837" i="27"/>
  <c r="A82" i="31"/>
  <c r="F108" i="23"/>
  <c r="A863" i="27"/>
  <c r="A108" i="31"/>
  <c r="A897" i="27"/>
  <c r="A142" i="31"/>
  <c r="A913" i="27"/>
  <c r="A158" i="31"/>
  <c r="A765" i="27"/>
  <c r="A10" i="31"/>
  <c r="A802" i="27"/>
  <c r="A47" i="31"/>
  <c r="F82" i="23"/>
  <c r="F116" i="23"/>
  <c r="F143" i="23"/>
  <c r="A898" i="27"/>
  <c r="A143" i="31"/>
  <c r="F175" i="23"/>
  <c r="A930" i="27"/>
  <c r="A175" i="31"/>
  <c r="F183" i="23"/>
  <c r="F12" i="23"/>
  <c r="A767" i="27"/>
  <c r="A12" i="31"/>
  <c r="A795" i="27"/>
  <c r="A40" i="31"/>
  <c r="A839" i="27"/>
  <c r="A84" i="31"/>
  <c r="A866" i="27"/>
  <c r="A111" i="31"/>
  <c r="A771" i="27"/>
  <c r="A16" i="31"/>
  <c r="A780" i="27"/>
  <c r="A25" i="31"/>
  <c r="A789" i="27"/>
  <c r="A34" i="31"/>
  <c r="A798" i="27"/>
  <c r="A43" i="31"/>
  <c r="F52" i="23"/>
  <c r="A807" i="27"/>
  <c r="A52" i="31"/>
  <c r="F62" i="23"/>
  <c r="A817" i="27"/>
  <c r="A62" i="31"/>
  <c r="A827" i="27"/>
  <c r="A72" i="31"/>
  <c r="F80" i="23"/>
  <c r="A835" i="27"/>
  <c r="A80" i="31"/>
  <c r="A843" i="27"/>
  <c r="A88" i="31"/>
  <c r="F98" i="23"/>
  <c r="A853" i="27"/>
  <c r="A98" i="31"/>
  <c r="F106" i="23"/>
  <c r="A861" i="27"/>
  <c r="A106" i="31"/>
  <c r="F113" i="23"/>
  <c r="A877" i="27"/>
  <c r="A122" i="31"/>
  <c r="A885" i="27"/>
  <c r="A130" i="31"/>
  <c r="A894" i="27"/>
  <c r="A139" i="31"/>
  <c r="F147" i="23"/>
  <c r="A902" i="27"/>
  <c r="A147" i="31"/>
  <c r="A910" i="27"/>
  <c r="A155" i="31"/>
  <c r="F163" i="23"/>
  <c r="A927" i="27"/>
  <c r="A172" i="31"/>
  <c r="A936" i="27"/>
  <c r="A181" i="31"/>
  <c r="F188" i="23"/>
  <c r="A943" i="27"/>
  <c r="A188" i="31"/>
  <c r="F196" i="23"/>
  <c r="A951" i="27"/>
  <c r="A196" i="31"/>
  <c r="F204" i="23"/>
  <c r="F213" i="23"/>
  <c r="A968" i="27"/>
  <c r="A213" i="31"/>
  <c r="A977" i="27"/>
  <c r="A222" i="31"/>
  <c r="F230" i="23"/>
  <c r="A985" i="27"/>
  <c r="A230" i="31"/>
  <c r="F238" i="23"/>
  <c r="A993" i="27"/>
  <c r="A238" i="31"/>
  <c r="F248" i="23"/>
  <c r="A1003" i="27"/>
  <c r="A248" i="31"/>
  <c r="A1013" i="27"/>
  <c r="A258" i="31"/>
  <c r="F899" i="27"/>
  <c r="F144" i="31"/>
  <c r="A907" i="27"/>
  <c r="A152" i="31"/>
  <c r="F160" i="23"/>
  <c r="A915" i="27"/>
  <c r="A160" i="31"/>
  <c r="F177" i="23"/>
  <c r="A932" i="27"/>
  <c r="A177" i="31"/>
  <c r="F193" i="23"/>
  <c r="A948" i="27"/>
  <c r="A193" i="31"/>
  <c r="F209" i="23"/>
  <c r="A964" i="27"/>
  <c r="A209" i="31"/>
  <c r="F227" i="23"/>
  <c r="A982" i="27"/>
  <c r="A227" i="31"/>
  <c r="F16" i="23"/>
  <c r="F26" i="23"/>
  <c r="A781" i="27"/>
  <c r="A26" i="31"/>
  <c r="F35" i="23"/>
  <c r="A790" i="27"/>
  <c r="A35" i="31"/>
  <c r="F44" i="23"/>
  <c r="A799" i="27"/>
  <c r="A44" i="31"/>
  <c r="A808" i="27"/>
  <c r="A53" i="31"/>
  <c r="A818" i="27"/>
  <c r="A63" i="31"/>
  <c r="F72" i="23"/>
  <c r="A836" i="27"/>
  <c r="A81" i="31"/>
  <c r="F89" i="23"/>
  <c r="A844" i="27"/>
  <c r="A89" i="31"/>
  <c r="A854" i="27"/>
  <c r="A99" i="31"/>
  <c r="A862" i="27"/>
  <c r="A107" i="31"/>
  <c r="A869" i="27"/>
  <c r="A114" i="31"/>
  <c r="F122" i="23"/>
  <c r="F130" i="23"/>
  <c r="F140" i="23"/>
  <c r="A895" i="27"/>
  <c r="A140" i="31"/>
  <c r="A903" i="27"/>
  <c r="A148" i="31"/>
  <c r="F156" i="23"/>
  <c r="A911" i="27"/>
  <c r="A156" i="31"/>
  <c r="F164" i="23"/>
  <c r="A919" i="27"/>
  <c r="A164" i="31"/>
  <c r="F172" i="23"/>
  <c r="F181" i="23"/>
  <c r="A944" i="27"/>
  <c r="A189" i="31"/>
  <c r="F197" i="23"/>
  <c r="H198" i="23" s="1"/>
  <c r="A952" i="27"/>
  <c r="A197" i="31"/>
  <c r="A960" i="27"/>
  <c r="A205" i="31"/>
  <c r="A969" i="27"/>
  <c r="A214" i="31"/>
  <c r="F222" i="23"/>
  <c r="A986" i="27"/>
  <c r="A231" i="31"/>
  <c r="F239" i="23"/>
  <c r="A994" i="27"/>
  <c r="A239" i="31"/>
  <c r="A1004" i="27"/>
  <c r="A249" i="31"/>
  <c r="A1014" i="27"/>
  <c r="A259" i="31"/>
  <c r="F923" i="27"/>
  <c r="F168" i="31"/>
  <c r="A940" i="27"/>
  <c r="A185" i="31"/>
  <c r="F201" i="23"/>
  <c r="A956" i="27"/>
  <c r="A201" i="31"/>
  <c r="F218" i="23"/>
  <c r="H219" i="23" s="1"/>
  <c r="A973" i="27"/>
  <c r="A218" i="31"/>
  <c r="A772" i="27"/>
  <c r="A17" i="31"/>
  <c r="F27" i="23"/>
  <c r="A782" i="27"/>
  <c r="A27" i="31"/>
  <c r="A791" i="27"/>
  <c r="A36" i="31"/>
  <c r="F45" i="23"/>
  <c r="A800" i="27"/>
  <c r="A45" i="31"/>
  <c r="F54" i="23"/>
  <c r="A809" i="27"/>
  <c r="A54" i="31"/>
  <c r="A819" i="27"/>
  <c r="A64" i="31"/>
  <c r="A828" i="27"/>
  <c r="A73" i="31"/>
  <c r="F81" i="23"/>
  <c r="H82" i="23" s="1"/>
  <c r="A845" i="27"/>
  <c r="A90" i="31"/>
  <c r="A855" i="27"/>
  <c r="A100" i="31"/>
  <c r="F107" i="23"/>
  <c r="H108" i="23" s="1"/>
  <c r="F115" i="23"/>
  <c r="A870" i="27"/>
  <c r="A115" i="31"/>
  <c r="F123" i="23"/>
  <c r="H123" i="23" s="1"/>
  <c r="A878" i="27"/>
  <c r="A123" i="31"/>
  <c r="F131" i="23"/>
  <c r="A886" i="27"/>
  <c r="A131" i="31"/>
  <c r="F141" i="23"/>
  <c r="A896" i="27"/>
  <c r="A141" i="31"/>
  <c r="F148" i="23"/>
  <c r="F157" i="23"/>
  <c r="A912" i="27"/>
  <c r="A157" i="31"/>
  <c r="A920" i="27"/>
  <c r="A165" i="31"/>
  <c r="F173" i="23"/>
  <c r="A928" i="27"/>
  <c r="A173" i="31"/>
  <c r="F182" i="23"/>
  <c r="A937" i="27"/>
  <c r="A182" i="31"/>
  <c r="A945" i="27"/>
  <c r="A190" i="31"/>
  <c r="A953" i="27"/>
  <c r="A198" i="31"/>
  <c r="F206" i="23"/>
  <c r="A961" i="27"/>
  <c r="A206" i="31"/>
  <c r="A970" i="27"/>
  <c r="A215" i="31"/>
  <c r="F223" i="23"/>
  <c r="H223" i="23" s="1"/>
  <c r="A978" i="27"/>
  <c r="A223" i="31"/>
  <c r="F231" i="23"/>
  <c r="A995" i="27"/>
  <c r="A240" i="31"/>
  <c r="F250" i="23"/>
  <c r="A1005" i="27"/>
  <c r="A250" i="31"/>
  <c r="A1015" i="27"/>
  <c r="A260" i="31"/>
  <c r="F945" i="27"/>
  <c r="F190" i="31"/>
  <c r="F198" i="23"/>
  <c r="F207" i="23"/>
  <c r="A962" i="27"/>
  <c r="A207" i="31"/>
  <c r="A971" i="27"/>
  <c r="A216" i="31"/>
  <c r="A979" i="27"/>
  <c r="A224" i="31"/>
  <c r="A987" i="27"/>
  <c r="A232" i="31"/>
  <c r="F241" i="23"/>
  <c r="A996" i="27"/>
  <c r="A241" i="31"/>
  <c r="A1006" i="27"/>
  <c r="A251" i="31"/>
  <c r="F261" i="23"/>
  <c r="A1016" i="27"/>
  <c r="A261" i="31"/>
  <c r="F188" i="21"/>
  <c r="F189" i="30" s="1"/>
  <c r="A189" i="30"/>
  <c r="F117" i="21"/>
  <c r="F118" i="30" s="1"/>
  <c r="A118" i="30"/>
  <c r="F146" i="21"/>
  <c r="F147" i="30" s="1"/>
  <c r="A147" i="30"/>
  <c r="F164" i="21"/>
  <c r="A165" i="30"/>
  <c r="F64" i="21"/>
  <c r="F65" i="30" s="1"/>
  <c r="F74" i="21"/>
  <c r="A75" i="30"/>
  <c r="F91" i="21"/>
  <c r="F92" i="30" s="1"/>
  <c r="A92" i="30"/>
  <c r="F100" i="21"/>
  <c r="F101" i="30" s="1"/>
  <c r="A101" i="30"/>
  <c r="F109" i="21"/>
  <c r="F110" i="30" s="1"/>
  <c r="A110" i="30"/>
  <c r="F253" i="21"/>
  <c r="A254" i="30"/>
  <c r="F157" i="21"/>
  <c r="F158" i="30" s="1"/>
  <c r="A158" i="30"/>
  <c r="F166" i="21"/>
  <c r="F167" i="30" s="1"/>
  <c r="A167" i="30"/>
  <c r="F191" i="21"/>
  <c r="F192" i="30" s="1"/>
  <c r="A192" i="30"/>
  <c r="F209" i="21"/>
  <c r="F210" i="30" s="1"/>
  <c r="A210" i="30"/>
  <c r="F19" i="21"/>
  <c r="F20" i="30" s="1"/>
  <c r="A20" i="30"/>
  <c r="F29" i="21"/>
  <c r="F30" i="30" s="1"/>
  <c r="A30" i="30"/>
  <c r="F56" i="21"/>
  <c r="F57" i="30" s="1"/>
  <c r="A57" i="30"/>
  <c r="F65" i="21"/>
  <c r="F66" i="30" s="1"/>
  <c r="A66" i="30"/>
  <c r="F75" i="21"/>
  <c r="A76" i="30"/>
  <c r="F83" i="21"/>
  <c r="F84" i="30" s="1"/>
  <c r="A84" i="30"/>
  <c r="F101" i="21"/>
  <c r="A102" i="30"/>
  <c r="F110" i="21"/>
  <c r="A111" i="30"/>
  <c r="F120" i="21"/>
  <c r="F121" i="30" s="1"/>
  <c r="A121" i="30"/>
  <c r="F139" i="21"/>
  <c r="F140" i="30" s="1"/>
  <c r="A140" i="30"/>
  <c r="F149" i="21"/>
  <c r="F150" i="30" s="1"/>
  <c r="A150" i="30"/>
  <c r="F158" i="21"/>
  <c r="A159" i="30"/>
  <c r="F175" i="21"/>
  <c r="F176" i="30" s="1"/>
  <c r="F182" i="21"/>
  <c r="F183" i="30" s="1"/>
  <c r="F192" i="21"/>
  <c r="A193" i="30"/>
  <c r="F202" i="21"/>
  <c r="F203" i="30" s="1"/>
  <c r="A203" i="30"/>
  <c r="F210" i="21"/>
  <c r="A211" i="30"/>
  <c r="F219" i="21"/>
  <c r="A220" i="30"/>
  <c r="F229" i="21"/>
  <c r="F230" i="30" s="1"/>
  <c r="A230" i="30"/>
  <c r="F237" i="21"/>
  <c r="A238" i="30"/>
  <c r="F254" i="21"/>
  <c r="A255" i="30"/>
  <c r="F54" i="21"/>
  <c r="F55" i="30" s="1"/>
  <c r="A55" i="30"/>
  <c r="F73" i="21"/>
  <c r="A74" i="30"/>
  <c r="F11" i="21"/>
  <c r="F12" i="30" s="1"/>
  <c r="A12" i="30"/>
  <c r="F18" i="21"/>
  <c r="F19" i="30" s="1"/>
  <c r="A19" i="30"/>
  <c r="F28" i="21"/>
  <c r="F29" i="30" s="1"/>
  <c r="A29" i="30"/>
  <c r="F37" i="21"/>
  <c r="F38" i="30" s="1"/>
  <c r="A38" i="30"/>
  <c r="F46" i="21"/>
  <c r="A47" i="30"/>
  <c r="F13" i="21"/>
  <c r="F14" i="30" s="1"/>
  <c r="A14" i="30"/>
  <c r="F20" i="21"/>
  <c r="A21" i="30"/>
  <c r="F39" i="21"/>
  <c r="F40" i="30" s="1"/>
  <c r="A40" i="30"/>
  <c r="F150" i="21"/>
  <c r="A151" i="30"/>
  <c r="F168" i="21"/>
  <c r="F169" i="30" s="1"/>
  <c r="A169" i="30"/>
  <c r="F176" i="21"/>
  <c r="A177" i="30"/>
  <c r="F183" i="21"/>
  <c r="A184" i="30"/>
  <c r="F193" i="21"/>
  <c r="A194" i="30"/>
  <c r="F211" i="21"/>
  <c r="A212" i="30"/>
  <c r="F247" i="21"/>
  <c r="F248" i="30" s="1"/>
  <c r="A248" i="30"/>
  <c r="F71" i="21"/>
  <c r="F72" i="30" s="1"/>
  <c r="A72" i="30"/>
  <c r="F97" i="21"/>
  <c r="F98" i="30" s="1"/>
  <c r="F106" i="21"/>
  <c r="F107" i="30" s="1"/>
  <c r="F116" i="21"/>
  <c r="A117" i="30"/>
  <c r="F126" i="21"/>
  <c r="A127" i="30"/>
  <c r="F145" i="21"/>
  <c r="F146" i="30" s="1"/>
  <c r="A146" i="30"/>
  <c r="F154" i="21"/>
  <c r="F155" i="30" s="1"/>
  <c r="A155" i="30"/>
  <c r="F172" i="21"/>
  <c r="A173" i="30"/>
  <c r="F16" i="21"/>
  <c r="F26" i="21"/>
  <c r="A27" i="30"/>
  <c r="F72" i="21"/>
  <c r="F73" i="30" s="1"/>
  <c r="A73" i="30"/>
  <c r="F89" i="21"/>
  <c r="F90" i="30" s="1"/>
  <c r="A90" i="30"/>
  <c r="F127" i="21"/>
  <c r="F128" i="30" s="1"/>
  <c r="A128" i="30"/>
  <c r="F57" i="21"/>
  <c r="A58" i="30"/>
  <c r="F66" i="21"/>
  <c r="A67" i="30"/>
  <c r="F76" i="21"/>
  <c r="F77" i="30" s="1"/>
  <c r="A77" i="30"/>
  <c r="F111" i="21"/>
  <c r="A112" i="30"/>
  <c r="F121" i="21"/>
  <c r="A122" i="30"/>
  <c r="F131" i="21"/>
  <c r="A132" i="30"/>
  <c r="F21" i="21"/>
  <c r="A22" i="30"/>
  <c r="F31" i="21"/>
  <c r="F32" i="30" s="1"/>
  <c r="A32" i="30"/>
  <c r="F48" i="21"/>
  <c r="A49" i="30"/>
  <c r="F67" i="21"/>
  <c r="A68" i="30"/>
  <c r="F84" i="21"/>
  <c r="F94" i="21"/>
  <c r="A95" i="30"/>
  <c r="F103" i="21"/>
  <c r="F104" i="30" s="1"/>
  <c r="A104" i="30"/>
  <c r="F122" i="21"/>
  <c r="F123" i="30" s="1"/>
  <c r="A123" i="30"/>
  <c r="F132" i="21"/>
  <c r="F133" i="30" s="1"/>
  <c r="A133" i="30"/>
  <c r="F160" i="21"/>
  <c r="F161" i="30" s="1"/>
  <c r="A161" i="30"/>
  <c r="F169" i="21"/>
  <c r="A170" i="30"/>
  <c r="F184" i="21"/>
  <c r="F185" i="30" s="1"/>
  <c r="A185" i="30"/>
  <c r="F194" i="21"/>
  <c r="F195" i="30" s="1"/>
  <c r="A195" i="30"/>
  <c r="F230" i="21"/>
  <c r="F239" i="21"/>
  <c r="F240" i="30" s="1"/>
  <c r="A240" i="30"/>
  <c r="F248" i="21"/>
  <c r="A249" i="30"/>
  <c r="F115" i="21"/>
  <c r="F116" i="30" s="1"/>
  <c r="A116" i="30"/>
  <c r="F25" i="21"/>
  <c r="F26" i="30" s="1"/>
  <c r="A26" i="30"/>
  <c r="F34" i="21"/>
  <c r="A35" i="30"/>
  <c r="F52" i="21"/>
  <c r="F53" i="30" s="1"/>
  <c r="A53" i="30"/>
  <c r="G14" i="21"/>
  <c r="F22" i="21"/>
  <c r="A23" i="30"/>
  <c r="G151" i="21"/>
  <c r="F161" i="21"/>
  <c r="A162" i="30"/>
  <c r="F177" i="21"/>
  <c r="F195" i="21"/>
  <c r="A196" i="30"/>
  <c r="F204" i="21"/>
  <c r="F231" i="21"/>
  <c r="A232" i="30"/>
  <c r="F257" i="21"/>
  <c r="F258" i="30" s="1"/>
  <c r="A258" i="30"/>
  <c r="F59" i="21"/>
  <c r="F60" i="30" s="1"/>
  <c r="A60" i="30"/>
  <c r="F68" i="21"/>
  <c r="A69" i="30"/>
  <c r="F78" i="21"/>
  <c r="F79" i="30" s="1"/>
  <c r="A79" i="30"/>
  <c r="F104" i="21"/>
  <c r="A105" i="30"/>
  <c r="F142" i="21"/>
  <c r="F143" i="30" s="1"/>
  <c r="A143" i="30"/>
  <c r="F23" i="21"/>
  <c r="A24" i="30"/>
  <c r="F32" i="21"/>
  <c r="F41" i="21"/>
  <c r="F42" i="30" s="1"/>
  <c r="F50" i="21"/>
  <c r="A51" i="30"/>
  <c r="F60" i="21"/>
  <c r="F61" i="30" s="1"/>
  <c r="A61" i="30"/>
  <c r="F69" i="21"/>
  <c r="F70" i="30" s="1"/>
  <c r="A70" i="30"/>
  <c r="F86" i="21"/>
  <c r="A87" i="30"/>
  <c r="F96" i="21"/>
  <c r="F97" i="30" s="1"/>
  <c r="A97" i="30"/>
  <c r="F114" i="21"/>
  <c r="F115" i="30" s="1"/>
  <c r="A115" i="30"/>
  <c r="F124" i="21"/>
  <c r="F125" i="30" s="1"/>
  <c r="A125" i="30"/>
  <c r="F134" i="21"/>
  <c r="F135" i="30" s="1"/>
  <c r="A135" i="30"/>
  <c r="F143" i="21"/>
  <c r="A144" i="30"/>
  <c r="F152" i="21"/>
  <c r="A153" i="30"/>
  <c r="F178" i="21"/>
  <c r="A179" i="30"/>
  <c r="F186" i="21"/>
  <c r="F187" i="30" s="1"/>
  <c r="A187" i="30"/>
  <c r="F196" i="21"/>
  <c r="A197" i="30"/>
  <c r="F214" i="21"/>
  <c r="F215" i="30" s="1"/>
  <c r="A215" i="30"/>
  <c r="F223" i="21"/>
  <c r="F224" i="30" s="1"/>
  <c r="A224" i="30"/>
  <c r="F232" i="21"/>
  <c r="A233" i="30"/>
  <c r="F241" i="21"/>
  <c r="F242" i="30" s="1"/>
  <c r="A242" i="30"/>
  <c r="F249" i="21"/>
  <c r="F250" i="30" s="1"/>
  <c r="F258" i="21"/>
  <c r="G259" i="21" s="1"/>
  <c r="A259" i="30"/>
  <c r="F24" i="21"/>
  <c r="F25" i="30" s="1"/>
  <c r="A25" i="30"/>
  <c r="F33" i="21"/>
  <c r="F34" i="30" s="1"/>
  <c r="A34" i="30"/>
  <c r="F42" i="21"/>
  <c r="A43" i="30"/>
  <c r="F51" i="21"/>
  <c r="F52" i="30" s="1"/>
  <c r="A52" i="30"/>
  <c r="F70" i="21"/>
  <c r="F71" i="30" s="1"/>
  <c r="A71" i="30"/>
  <c r="F87" i="21"/>
  <c r="F88" i="30" s="1"/>
  <c r="A88" i="30"/>
  <c r="F125" i="21"/>
  <c r="F126" i="30" s="1"/>
  <c r="A126" i="30"/>
  <c r="F179" i="21"/>
  <c r="F180" i="30" s="1"/>
  <c r="A180" i="30"/>
  <c r="F187" i="21"/>
  <c r="F188" i="30" s="1"/>
  <c r="A188" i="30"/>
  <c r="F215" i="21"/>
  <c r="A216" i="30"/>
  <c r="F224" i="21"/>
  <c r="A225" i="30"/>
  <c r="F233" i="21"/>
  <c r="A234" i="30"/>
  <c r="F242" i="21"/>
  <c r="A243" i="30"/>
  <c r="F216" i="21"/>
  <c r="F217" i="30" s="1"/>
  <c r="A217" i="30"/>
  <c r="F234" i="21"/>
  <c r="F235" i="30" s="1"/>
  <c r="A235" i="30"/>
  <c r="F243" i="21"/>
  <c r="F244" i="30" s="1"/>
  <c r="A244" i="30"/>
  <c r="G250" i="21"/>
  <c r="G80" i="21"/>
  <c r="F180" i="21"/>
  <c r="F181" i="30" s="1"/>
  <c r="F189" i="21"/>
  <c r="A190" i="30"/>
  <c r="F199" i="21"/>
  <c r="F200" i="30" s="1"/>
  <c r="A200" i="30"/>
  <c r="F244" i="21"/>
  <c r="A245" i="30"/>
  <c r="F251" i="21"/>
  <c r="A252" i="30"/>
  <c r="F260" i="21"/>
  <c r="A261" i="30"/>
  <c r="F88" i="21"/>
  <c r="A89" i="30"/>
  <c r="F44" i="21"/>
  <c r="F45" i="30" s="1"/>
  <c r="A45" i="30"/>
  <c r="F10" i="21"/>
  <c r="F11" i="30" s="1"/>
  <c r="F81" i="21"/>
  <c r="A82" i="30"/>
  <c r="F99" i="21"/>
  <c r="F100" i="30" s="1"/>
  <c r="A100" i="30"/>
  <c r="F118" i="21"/>
  <c r="A119" i="30"/>
  <c r="F128" i="21"/>
  <c r="A129" i="30"/>
  <c r="F137" i="21"/>
  <c r="F156" i="21"/>
  <c r="F157" i="30" s="1"/>
  <c r="A157" i="30"/>
  <c r="F174" i="21"/>
  <c r="A175" i="30"/>
  <c r="F190" i="21"/>
  <c r="F191" i="30" s="1"/>
  <c r="A191" i="30"/>
  <c r="F208" i="21"/>
  <c r="F209" i="30" s="1"/>
  <c r="A209" i="30"/>
  <c r="F227" i="21"/>
  <c r="F228" i="30" s="1"/>
  <c r="A228" i="30"/>
  <c r="F252" i="21"/>
  <c r="F253" i="30" s="1"/>
  <c r="A253" i="30"/>
  <c r="C10" i="24"/>
  <c r="Q5" i="24"/>
  <c r="O19" i="23"/>
  <c r="C26" i="23"/>
  <c r="C781" i="27" s="1"/>
  <c r="R6" i="23"/>
  <c r="D9" i="27"/>
  <c r="E9" i="17"/>
  <c r="C10" i="17"/>
  <c r="C10" i="32" s="1"/>
  <c r="E9" i="27"/>
  <c r="B202" i="21"/>
  <c r="B203" i="30" s="1"/>
  <c r="N5" i="21"/>
  <c r="W18" i="21"/>
  <c r="W43" i="21" s="1"/>
  <c r="T4" i="21"/>
  <c r="B29" i="24"/>
  <c r="B1031" i="28" s="1"/>
  <c r="B1031" i="27" s="1"/>
  <c r="P5" i="24"/>
  <c r="L11" i="22"/>
  <c r="B62" i="22"/>
  <c r="B62" i="29" s="1"/>
  <c r="K11" i="22"/>
  <c r="H239" i="23"/>
  <c r="H81" i="23"/>
  <c r="H148" i="23"/>
  <c r="H231" i="23"/>
  <c r="H30" i="23"/>
  <c r="H118" i="23"/>
  <c r="H135" i="23"/>
  <c r="H209" i="23"/>
  <c r="H77" i="23"/>
  <c r="H111" i="23"/>
  <c r="H119" i="23"/>
  <c r="H169" i="23"/>
  <c r="H178" i="23"/>
  <c r="H128" i="23"/>
  <c r="F70" i="17"/>
  <c r="F170" i="17"/>
  <c r="B127" i="17"/>
  <c r="B127" i="32" s="1"/>
  <c r="B10" i="17"/>
  <c r="B10" i="32" s="1"/>
  <c r="B137" i="17"/>
  <c r="B137" i="32" s="1"/>
  <c r="B10" i="30"/>
  <c r="B80" i="21"/>
  <c r="B81" i="30" s="1"/>
  <c r="B191" i="21"/>
  <c r="B192" i="30" s="1"/>
  <c r="B10" i="22"/>
  <c r="B10" i="29" s="1"/>
  <c r="B60" i="17"/>
  <c r="B60" i="32" s="1"/>
  <c r="B90" i="23"/>
  <c r="B29" i="23"/>
  <c r="B61" i="21"/>
  <c r="B62" i="30" s="1"/>
  <c r="B39" i="21"/>
  <c r="B40" i="30" s="1"/>
  <c r="H131" i="23"/>
  <c r="H168" i="23"/>
  <c r="H13" i="23"/>
  <c r="H195" i="23"/>
  <c r="H212" i="23"/>
  <c r="H122" i="23"/>
  <c r="D9" i="17"/>
  <c r="D9" i="24"/>
  <c r="F127" i="17"/>
  <c r="F60" i="17"/>
  <c r="D9" i="23"/>
  <c r="D9" i="21"/>
  <c r="D9" i="22"/>
  <c r="F137" i="17"/>
  <c r="E9" i="21"/>
  <c r="E9" i="23"/>
  <c r="E9" i="22"/>
  <c r="B181" i="17"/>
  <c r="B181" i="32" s="1"/>
  <c r="B171" i="17"/>
  <c r="B171" i="32" s="1"/>
  <c r="B81" i="17"/>
  <c r="B81" i="32" s="1"/>
  <c r="B71" i="17"/>
  <c r="B71" i="32" s="1"/>
  <c r="B11" i="17"/>
  <c r="E9" i="24"/>
  <c r="F11" i="17"/>
  <c r="F181" i="17"/>
  <c r="F171" i="17"/>
  <c r="F81" i="17"/>
  <c r="F71" i="17"/>
  <c r="F14" i="24"/>
  <c r="F1016" i="28" s="1"/>
  <c r="B14" i="24"/>
  <c r="B1016" i="28" s="1"/>
  <c r="C14" i="24"/>
  <c r="C1016" i="28" s="1"/>
  <c r="C23" i="24"/>
  <c r="C1025" i="28" s="1"/>
  <c r="C1025" i="27" s="1"/>
  <c r="F23" i="24"/>
  <c r="F1025" i="28" s="1"/>
  <c r="F1025" i="27" s="1"/>
  <c r="B23" i="24"/>
  <c r="B1025" i="28" s="1"/>
  <c r="B1025" i="27" s="1"/>
  <c r="B256" i="24"/>
  <c r="B1258" i="28" s="1"/>
  <c r="B1258" i="27" s="1"/>
  <c r="B247" i="24"/>
  <c r="B1249" i="28" s="1"/>
  <c r="B1249" i="27" s="1"/>
  <c r="B257" i="24"/>
  <c r="B1259" i="28" s="1"/>
  <c r="B1259" i="27" s="1"/>
  <c r="B239" i="24"/>
  <c r="B1241" i="28" s="1"/>
  <c r="B1241" i="27" s="1"/>
  <c r="B218" i="24"/>
  <c r="B1220" i="28" s="1"/>
  <c r="B1220" i="27" s="1"/>
  <c r="B226" i="24"/>
  <c r="B1228" i="28" s="1"/>
  <c r="B1228" i="27" s="1"/>
  <c r="B140" i="24"/>
  <c r="B1142" i="28" s="1"/>
  <c r="B1142" i="27" s="1"/>
  <c r="B249" i="24"/>
  <c r="B1251" i="28" s="1"/>
  <c r="B1251" i="27" s="1"/>
  <c r="B246" i="24"/>
  <c r="B1248" i="28" s="1"/>
  <c r="B1248" i="27" s="1"/>
  <c r="B238" i="24"/>
  <c r="B1240" i="28" s="1"/>
  <c r="B1240" i="27" s="1"/>
  <c r="B234" i="24"/>
  <c r="B1236" i="28" s="1"/>
  <c r="B1236" i="27" s="1"/>
  <c r="B254" i="24"/>
  <c r="B1256" i="28" s="1"/>
  <c r="B1256" i="27" s="1"/>
  <c r="B233" i="24"/>
  <c r="B1235" i="28" s="1"/>
  <c r="B1235" i="27" s="1"/>
  <c r="B198" i="24"/>
  <c r="B1200" i="28" s="1"/>
  <c r="B1200" i="27" s="1"/>
  <c r="B173" i="24"/>
  <c r="B1175" i="28" s="1"/>
  <c r="B1175" i="27" s="1"/>
  <c r="B122" i="24"/>
  <c r="B1124" i="28" s="1"/>
  <c r="B1124" i="27" s="1"/>
  <c r="B111" i="24"/>
  <c r="B1113" i="28" s="1"/>
  <c r="B1113" i="27" s="1"/>
  <c r="B106" i="24"/>
  <c r="B1108" i="28" s="1"/>
  <c r="B1108" i="27" s="1"/>
  <c r="B101" i="24"/>
  <c r="B1103" i="28" s="1"/>
  <c r="B1103" i="27" s="1"/>
  <c r="B96" i="24"/>
  <c r="B1098" i="28" s="1"/>
  <c r="B1098" i="27" s="1"/>
  <c r="B91" i="24"/>
  <c r="B1093" i="28" s="1"/>
  <c r="B1093" i="27" s="1"/>
  <c r="B86" i="24"/>
  <c r="B1088" i="28" s="1"/>
  <c r="B1088" i="27" s="1"/>
  <c r="B81" i="24"/>
  <c r="B1083" i="28" s="1"/>
  <c r="B1083" i="27" s="1"/>
  <c r="B76" i="24"/>
  <c r="B1078" i="28" s="1"/>
  <c r="B1078" i="27" s="1"/>
  <c r="B214" i="24"/>
  <c r="B1216" i="28" s="1"/>
  <c r="B1216" i="27" s="1"/>
  <c r="B158" i="24"/>
  <c r="B1160" i="28" s="1"/>
  <c r="B1160" i="27" s="1"/>
  <c r="B145" i="24"/>
  <c r="B1147" i="28" s="1"/>
  <c r="B1147" i="27" s="1"/>
  <c r="B136" i="24"/>
  <c r="B1138" i="28" s="1"/>
  <c r="B1138" i="27" s="1"/>
  <c r="B188" i="24"/>
  <c r="B1190" i="28" s="1"/>
  <c r="B1190" i="27" s="1"/>
  <c r="B182" i="24"/>
  <c r="B1184" i="28" s="1"/>
  <c r="B1184" i="27" s="1"/>
  <c r="B156" i="24"/>
  <c r="B1158" i="28" s="1"/>
  <c r="B1158" i="27" s="1"/>
  <c r="B139" i="24"/>
  <c r="B1141" i="28" s="1"/>
  <c r="B1141" i="27" s="1"/>
  <c r="B133" i="24"/>
  <c r="B1135" i="28" s="1"/>
  <c r="B1135" i="27" s="1"/>
  <c r="B232" i="24"/>
  <c r="B1234" i="28" s="1"/>
  <c r="B1234" i="27" s="1"/>
  <c r="B228" i="24"/>
  <c r="B1230" i="28" s="1"/>
  <c r="B1230" i="27" s="1"/>
  <c r="B183" i="24"/>
  <c r="B1185" i="28" s="1"/>
  <c r="B1185" i="27" s="1"/>
  <c r="B179" i="24"/>
  <c r="B1181" i="28" s="1"/>
  <c r="B1181" i="27" s="1"/>
  <c r="B177" i="24"/>
  <c r="B1179" i="28" s="1"/>
  <c r="B1179" i="27" s="1"/>
  <c r="B191" i="24"/>
  <c r="B1193" i="28" s="1"/>
  <c r="B1193" i="27" s="1"/>
  <c r="B118" i="24"/>
  <c r="B1120" i="28" s="1"/>
  <c r="B1120" i="27" s="1"/>
  <c r="B112" i="24"/>
  <c r="B1114" i="28" s="1"/>
  <c r="B1114" i="27" s="1"/>
  <c r="B201" i="24"/>
  <c r="B1203" i="28" s="1"/>
  <c r="B1203" i="27" s="1"/>
  <c r="B168" i="24"/>
  <c r="B1170" i="28" s="1"/>
  <c r="B1170" i="27" s="1"/>
  <c r="B161" i="24"/>
  <c r="B1163" i="28" s="1"/>
  <c r="B1163" i="27" s="1"/>
  <c r="B137" i="24"/>
  <c r="B1139" i="28" s="1"/>
  <c r="B1139" i="27" s="1"/>
  <c r="B131" i="24"/>
  <c r="B1133" i="28" s="1"/>
  <c r="B1133" i="27" s="1"/>
  <c r="B121" i="24"/>
  <c r="B1123" i="28" s="1"/>
  <c r="B1123" i="27" s="1"/>
  <c r="B119" i="24"/>
  <c r="B1121" i="28" s="1"/>
  <c r="B1121" i="27" s="1"/>
  <c r="B92" i="24"/>
  <c r="B1094" i="28" s="1"/>
  <c r="B1094" i="27" s="1"/>
  <c r="B83" i="24"/>
  <c r="B1085" i="28" s="1"/>
  <c r="B1085" i="27" s="1"/>
  <c r="B152" i="24"/>
  <c r="B1154" i="28" s="1"/>
  <c r="B1154" i="27" s="1"/>
  <c r="B150" i="24"/>
  <c r="B1152" i="28" s="1"/>
  <c r="B1152" i="27" s="1"/>
  <c r="B71" i="24"/>
  <c r="B1073" i="28" s="1"/>
  <c r="B1073" i="27" s="1"/>
  <c r="B21" i="24"/>
  <c r="B1023" i="28" s="1"/>
  <c r="B1023" i="27" s="1"/>
  <c r="B135" i="24"/>
  <c r="B1137" i="28" s="1"/>
  <c r="B1137" i="27" s="1"/>
  <c r="B163" i="24"/>
  <c r="B1165" i="28" s="1"/>
  <c r="B1165" i="27" s="1"/>
  <c r="B208" i="24"/>
  <c r="B1210" i="28" s="1"/>
  <c r="B1210" i="27" s="1"/>
  <c r="B176" i="24"/>
  <c r="B1178" i="28" s="1"/>
  <c r="B1178" i="27" s="1"/>
  <c r="B130" i="24"/>
  <c r="B1132" i="28" s="1"/>
  <c r="B1132" i="27" s="1"/>
  <c r="B61" i="24"/>
  <c r="B1063" i="28" s="1"/>
  <c r="B1063" i="27" s="1"/>
  <c r="B166" i="24"/>
  <c r="B1168" i="28" s="1"/>
  <c r="B1168" i="27" s="1"/>
  <c r="B157" i="24"/>
  <c r="B1159" i="28" s="1"/>
  <c r="B1159" i="27" s="1"/>
  <c r="B125" i="24"/>
  <c r="B1127" i="28" s="1"/>
  <c r="B1127" i="27" s="1"/>
  <c r="B59" i="24"/>
  <c r="B1061" i="28" s="1"/>
  <c r="B1061" i="27" s="1"/>
  <c r="B41" i="24"/>
  <c r="B1043" i="28" s="1"/>
  <c r="B1043" i="27" s="1"/>
  <c r="B146" i="24"/>
  <c r="B1148" i="28" s="1"/>
  <c r="B1148" i="27" s="1"/>
  <c r="B100" i="24"/>
  <c r="B1102" i="28" s="1"/>
  <c r="B1102" i="27" s="1"/>
  <c r="B141" i="24"/>
  <c r="B1143" i="28" s="1"/>
  <c r="B1143" i="27" s="1"/>
  <c r="B124" i="24"/>
  <c r="B1126" i="28" s="1"/>
  <c r="B1126" i="27" s="1"/>
  <c r="B105" i="24"/>
  <c r="B1107" i="28" s="1"/>
  <c r="B1107" i="27" s="1"/>
  <c r="B132" i="24"/>
  <c r="B1134" i="28" s="1"/>
  <c r="B1134" i="27" s="1"/>
  <c r="B128" i="24"/>
  <c r="B1130" i="28" s="1"/>
  <c r="B1130" i="27" s="1"/>
  <c r="B114" i="24"/>
  <c r="B1116" i="28" s="1"/>
  <c r="B1116" i="27" s="1"/>
  <c r="B154" i="24"/>
  <c r="B1156" i="28" s="1"/>
  <c r="B1156" i="27" s="1"/>
  <c r="B144" i="24"/>
  <c r="B1146" i="28" s="1"/>
  <c r="B1146" i="27" s="1"/>
  <c r="B127" i="24"/>
  <c r="B1129" i="28" s="1"/>
  <c r="B1129" i="27" s="1"/>
  <c r="B113" i="24"/>
  <c r="B1115" i="28" s="1"/>
  <c r="B1115" i="27" s="1"/>
  <c r="B82" i="24"/>
  <c r="B1084" i="28" s="1"/>
  <c r="B1084" i="27" s="1"/>
  <c r="B75" i="24"/>
  <c r="B1077" i="28" s="1"/>
  <c r="B1077" i="27" s="1"/>
  <c r="B56" i="24"/>
  <c r="B1058" i="28" s="1"/>
  <c r="B1058" i="27" s="1"/>
  <c r="B11" i="24"/>
  <c r="B1013" i="28" s="1"/>
  <c r="B102" i="24"/>
  <c r="B1104" i="28" s="1"/>
  <c r="B1104" i="27" s="1"/>
  <c r="B84" i="24"/>
  <c r="B1086" i="28" s="1"/>
  <c r="B1086" i="27" s="1"/>
  <c r="B87" i="24"/>
  <c r="B1089" i="28" s="1"/>
  <c r="B1089" i="27" s="1"/>
  <c r="B74" i="24"/>
  <c r="B1076" i="28" s="1"/>
  <c r="B1076" i="27" s="1"/>
  <c r="B66" i="24"/>
  <c r="B1068" i="28" s="1"/>
  <c r="B1068" i="27" s="1"/>
  <c r="B36" i="24"/>
  <c r="B1038" i="28" s="1"/>
  <c r="B1038" i="27" s="1"/>
  <c r="B26" i="24"/>
  <c r="B1028" i="28" s="1"/>
  <c r="B1028" i="27" s="1"/>
  <c r="B109" i="24"/>
  <c r="B1111" i="28" s="1"/>
  <c r="B1111" i="27" s="1"/>
  <c r="B31" i="24"/>
  <c r="B1033" i="28" s="1"/>
  <c r="B1033" i="27" s="1"/>
  <c r="B134" i="24"/>
  <c r="B1136" i="28" s="1"/>
  <c r="B1136" i="27" s="1"/>
  <c r="B73" i="24"/>
  <c r="B1075" i="28" s="1"/>
  <c r="B1075" i="27" s="1"/>
  <c r="B93" i="24"/>
  <c r="B1095" i="28" s="1"/>
  <c r="B1095" i="27" s="1"/>
  <c r="B69" i="24"/>
  <c r="B1071" i="28" s="1"/>
  <c r="B1071" i="27" s="1"/>
  <c r="B67" i="24"/>
  <c r="B1069" i="28" s="1"/>
  <c r="B1069" i="27" s="1"/>
  <c r="B65" i="24"/>
  <c r="B1067" i="28" s="1"/>
  <c r="B1067" i="27" s="1"/>
  <c r="B58" i="24"/>
  <c r="B1060" i="28" s="1"/>
  <c r="B1060" i="27" s="1"/>
  <c r="B55" i="24"/>
  <c r="B1057" i="28" s="1"/>
  <c r="B1057" i="27" s="1"/>
  <c r="B63" i="24"/>
  <c r="B1065" i="28" s="1"/>
  <c r="B1065" i="27" s="1"/>
  <c r="B50" i="24"/>
  <c r="B1052" i="28" s="1"/>
  <c r="B1052" i="27" s="1"/>
  <c r="B45" i="24"/>
  <c r="B1047" i="28" s="1"/>
  <c r="B1047" i="27" s="1"/>
  <c r="B35" i="24"/>
  <c r="B1037" i="28" s="1"/>
  <c r="B1037" i="27" s="1"/>
  <c r="B22" i="24"/>
  <c r="B1024" i="28" s="1"/>
  <c r="B1024" i="27" s="1"/>
  <c r="B16" i="24"/>
  <c r="B1018" i="28" s="1"/>
  <c r="B1018" i="27" s="1"/>
  <c r="B37" i="24"/>
  <c r="B1039" i="28" s="1"/>
  <c r="B1039" i="27" s="1"/>
  <c r="B28" i="24"/>
  <c r="B1030" i="28" s="1"/>
  <c r="B1030" i="27" s="1"/>
  <c r="B25" i="24"/>
  <c r="B1027" i="28" s="1"/>
  <c r="B1027" i="27" s="1"/>
  <c r="B13" i="24"/>
  <c r="B1015" i="28" s="1"/>
  <c r="B51" i="24"/>
  <c r="B1053" i="28" s="1"/>
  <c r="B1053" i="27" s="1"/>
  <c r="B72" i="24"/>
  <c r="B1074" i="28" s="1"/>
  <c r="B1074" i="27" s="1"/>
  <c r="B43" i="24"/>
  <c r="B1045" i="28" s="1"/>
  <c r="B1045" i="27" s="1"/>
  <c r="B30" i="24"/>
  <c r="B1032" i="28" s="1"/>
  <c r="B1032" i="27" s="1"/>
  <c r="B27" i="24"/>
  <c r="B1029" i="28" s="1"/>
  <c r="B1029" i="27" s="1"/>
  <c r="B17" i="24"/>
  <c r="B1019" i="28" s="1"/>
  <c r="B1019" i="27" s="1"/>
  <c r="B57" i="24"/>
  <c r="B1059" i="28" s="1"/>
  <c r="B1059" i="27" s="1"/>
  <c r="B46" i="24"/>
  <c r="B1048" i="28" s="1"/>
  <c r="B1048" i="27" s="1"/>
  <c r="B70" i="24"/>
  <c r="B1072" i="28" s="1"/>
  <c r="B1072" i="27" s="1"/>
  <c r="C20" i="24"/>
  <c r="C1022" i="28" s="1"/>
  <c r="C1022" i="27" s="1"/>
  <c r="C255" i="24"/>
  <c r="C1257" i="28" s="1"/>
  <c r="C1257" i="27" s="1"/>
  <c r="C247" i="24"/>
  <c r="C1249" i="28" s="1"/>
  <c r="C1249" i="27" s="1"/>
  <c r="C253" i="24"/>
  <c r="C1255" i="28" s="1"/>
  <c r="C1255" i="27" s="1"/>
  <c r="C250" i="24"/>
  <c r="C1252" i="28" s="1"/>
  <c r="C1252" i="27" s="1"/>
  <c r="C233" i="24"/>
  <c r="C1235" i="28" s="1"/>
  <c r="C1235" i="27" s="1"/>
  <c r="C226" i="24"/>
  <c r="C1228" i="28" s="1"/>
  <c r="C1228" i="27" s="1"/>
  <c r="C228" i="24"/>
  <c r="C1230" i="28" s="1"/>
  <c r="C1230" i="27" s="1"/>
  <c r="C201" i="24"/>
  <c r="C1203" i="28" s="1"/>
  <c r="C1203" i="27" s="1"/>
  <c r="C249" i="24"/>
  <c r="C1251" i="28" s="1"/>
  <c r="C1251" i="27" s="1"/>
  <c r="C244" i="24"/>
  <c r="C1246" i="28" s="1"/>
  <c r="C1246" i="27" s="1"/>
  <c r="C158" i="24"/>
  <c r="C1160" i="28" s="1"/>
  <c r="C1160" i="27" s="1"/>
  <c r="C125" i="24"/>
  <c r="C1127" i="28" s="1"/>
  <c r="C1127" i="27" s="1"/>
  <c r="C208" i="24"/>
  <c r="C1210" i="28" s="1"/>
  <c r="C1210" i="27" s="1"/>
  <c r="C176" i="24"/>
  <c r="C1178" i="28" s="1"/>
  <c r="C1178" i="27" s="1"/>
  <c r="C236" i="24"/>
  <c r="C1238" i="28" s="1"/>
  <c r="C1238" i="27" s="1"/>
  <c r="C234" i="24"/>
  <c r="C1236" i="28" s="1"/>
  <c r="C1236" i="27" s="1"/>
  <c r="C254" i="24"/>
  <c r="C1256" i="28" s="1"/>
  <c r="C1256" i="27" s="1"/>
  <c r="C243" i="24"/>
  <c r="C1245" i="28" s="1"/>
  <c r="C1245" i="27" s="1"/>
  <c r="C239" i="24"/>
  <c r="C1241" i="28" s="1"/>
  <c r="C1241" i="27" s="1"/>
  <c r="C237" i="24"/>
  <c r="C1239" i="28" s="1"/>
  <c r="C1239" i="27" s="1"/>
  <c r="C225" i="24"/>
  <c r="C1227" i="28" s="1"/>
  <c r="C1227" i="27" s="1"/>
  <c r="C221" i="24"/>
  <c r="C1223" i="28" s="1"/>
  <c r="C1223" i="27" s="1"/>
  <c r="C214" i="24"/>
  <c r="C1216" i="28" s="1"/>
  <c r="C1216" i="27" s="1"/>
  <c r="C212" i="24"/>
  <c r="C1214" i="28" s="1"/>
  <c r="C1214" i="27" s="1"/>
  <c r="C171" i="24"/>
  <c r="C1173" i="28" s="1"/>
  <c r="C1173" i="27" s="1"/>
  <c r="C160" i="24"/>
  <c r="C1162" i="28" s="1"/>
  <c r="C1162" i="27" s="1"/>
  <c r="C145" i="24"/>
  <c r="C1147" i="28" s="1"/>
  <c r="C1147" i="27" s="1"/>
  <c r="C142" i="24"/>
  <c r="C1144" i="28" s="1"/>
  <c r="C1144" i="27" s="1"/>
  <c r="C129" i="24"/>
  <c r="C1131" i="28" s="1"/>
  <c r="C1131" i="27" s="1"/>
  <c r="C115" i="24"/>
  <c r="C1117" i="28" s="1"/>
  <c r="C1117" i="27" s="1"/>
  <c r="C207" i="24"/>
  <c r="C1209" i="28" s="1"/>
  <c r="C1209" i="27" s="1"/>
  <c r="C188" i="24"/>
  <c r="C1190" i="28" s="1"/>
  <c r="C1190" i="27" s="1"/>
  <c r="C182" i="24"/>
  <c r="C1184" i="28" s="1"/>
  <c r="C1184" i="27" s="1"/>
  <c r="C119" i="24"/>
  <c r="C1121" i="28" s="1"/>
  <c r="C1121" i="27" s="1"/>
  <c r="C112" i="24"/>
  <c r="C1114" i="28" s="1"/>
  <c r="C1114" i="27" s="1"/>
  <c r="C232" i="24"/>
  <c r="C1234" i="28" s="1"/>
  <c r="C1234" i="27" s="1"/>
  <c r="C229" i="24"/>
  <c r="C1231" i="28" s="1"/>
  <c r="C1231" i="27" s="1"/>
  <c r="C200" i="24"/>
  <c r="C1202" i="28" s="1"/>
  <c r="C1202" i="27" s="1"/>
  <c r="C184" i="24"/>
  <c r="C1186" i="28" s="1"/>
  <c r="C1186" i="27" s="1"/>
  <c r="C169" i="24"/>
  <c r="C1171" i="28" s="1"/>
  <c r="C1171" i="27" s="1"/>
  <c r="C218" i="24"/>
  <c r="C1220" i="28" s="1"/>
  <c r="C1220" i="27" s="1"/>
  <c r="C130" i="24"/>
  <c r="C1132" i="28" s="1"/>
  <c r="C1132" i="27" s="1"/>
  <c r="C220" i="24"/>
  <c r="C1222" i="28" s="1"/>
  <c r="C1222" i="27" s="1"/>
  <c r="C204" i="24"/>
  <c r="C1206" i="28" s="1"/>
  <c r="C1206" i="27" s="1"/>
  <c r="C192" i="24"/>
  <c r="C1194" i="28" s="1"/>
  <c r="C1194" i="27" s="1"/>
  <c r="C235" i="24"/>
  <c r="C1237" i="28" s="1"/>
  <c r="C1237" i="27" s="1"/>
  <c r="C213" i="24"/>
  <c r="C1215" i="28" s="1"/>
  <c r="C1215" i="27" s="1"/>
  <c r="C227" i="24"/>
  <c r="C1229" i="28" s="1"/>
  <c r="C1229" i="27" s="1"/>
  <c r="C210" i="24"/>
  <c r="C1212" i="28" s="1"/>
  <c r="C1212" i="27" s="1"/>
  <c r="C203" i="24"/>
  <c r="C1205" i="28" s="1"/>
  <c r="C1205" i="27" s="1"/>
  <c r="C189" i="24"/>
  <c r="C1191" i="28" s="1"/>
  <c r="C1191" i="27" s="1"/>
  <c r="C91" i="24"/>
  <c r="C1093" i="28" s="1"/>
  <c r="C1093" i="27" s="1"/>
  <c r="C179" i="24"/>
  <c r="C1181" i="28" s="1"/>
  <c r="C1181" i="27" s="1"/>
  <c r="C140" i="24"/>
  <c r="C1142" i="28" s="1"/>
  <c r="C1142" i="27" s="1"/>
  <c r="C106" i="24"/>
  <c r="C1108" i="28" s="1"/>
  <c r="C1108" i="27" s="1"/>
  <c r="C168" i="24"/>
  <c r="C1170" i="28" s="1"/>
  <c r="C1170" i="27" s="1"/>
  <c r="C185" i="24"/>
  <c r="C1187" i="28" s="1"/>
  <c r="C1187" i="27" s="1"/>
  <c r="C150" i="24"/>
  <c r="C1152" i="28" s="1"/>
  <c r="C1152" i="27" s="1"/>
  <c r="C86" i="24"/>
  <c r="C1088" i="28" s="1"/>
  <c r="C1088" i="27" s="1"/>
  <c r="C164" i="24"/>
  <c r="C1166" i="28" s="1"/>
  <c r="C1166" i="27" s="1"/>
  <c r="C135" i="24"/>
  <c r="C1137" i="28" s="1"/>
  <c r="C1137" i="27" s="1"/>
  <c r="C101" i="24"/>
  <c r="C1103" i="28" s="1"/>
  <c r="C1103" i="27" s="1"/>
  <c r="C56" i="24"/>
  <c r="C1058" i="28" s="1"/>
  <c r="C1058" i="27" s="1"/>
  <c r="C215" i="24"/>
  <c r="C1217" i="28" s="1"/>
  <c r="C1217" i="27" s="1"/>
  <c r="C181" i="24"/>
  <c r="C1183" i="28" s="1"/>
  <c r="C1183" i="27" s="1"/>
  <c r="C177" i="24"/>
  <c r="C1179" i="28" s="1"/>
  <c r="C1179" i="27" s="1"/>
  <c r="C124" i="24"/>
  <c r="C1126" i="28" s="1"/>
  <c r="C1126" i="27" s="1"/>
  <c r="C157" i="24"/>
  <c r="C1159" i="28" s="1"/>
  <c r="C1159" i="27" s="1"/>
  <c r="C134" i="24"/>
  <c r="C1136" i="28" s="1"/>
  <c r="C1136" i="27" s="1"/>
  <c r="C132" i="24"/>
  <c r="C1134" i="28" s="1"/>
  <c r="C1134" i="27" s="1"/>
  <c r="C128" i="24"/>
  <c r="C1130" i="28" s="1"/>
  <c r="C1130" i="27" s="1"/>
  <c r="C111" i="24"/>
  <c r="C1113" i="28" s="1"/>
  <c r="C1113" i="27" s="1"/>
  <c r="C105" i="24"/>
  <c r="C1107" i="28" s="1"/>
  <c r="C1107" i="27" s="1"/>
  <c r="C73" i="24"/>
  <c r="C1075" i="28" s="1"/>
  <c r="C1075" i="27" s="1"/>
  <c r="C183" i="24"/>
  <c r="C1185" i="28" s="1"/>
  <c r="C1185" i="27" s="1"/>
  <c r="C26" i="24"/>
  <c r="C1028" i="28" s="1"/>
  <c r="C1028" i="27" s="1"/>
  <c r="C120" i="24"/>
  <c r="C1122" i="28" s="1"/>
  <c r="C1122" i="27" s="1"/>
  <c r="C116" i="24"/>
  <c r="C1118" i="28" s="1"/>
  <c r="C1118" i="27" s="1"/>
  <c r="C96" i="24"/>
  <c r="C1098" i="28" s="1"/>
  <c r="C1098" i="27" s="1"/>
  <c r="C93" i="24"/>
  <c r="C1095" i="28" s="1"/>
  <c r="C1095" i="27" s="1"/>
  <c r="C84" i="24"/>
  <c r="C1086" i="28" s="1"/>
  <c r="C1086" i="27" s="1"/>
  <c r="C74" i="24"/>
  <c r="C1076" i="28" s="1"/>
  <c r="C1076" i="27" s="1"/>
  <c r="C88" i="24"/>
  <c r="C1090" i="28" s="1"/>
  <c r="C1090" i="27" s="1"/>
  <c r="C143" i="24"/>
  <c r="C1145" i="28" s="1"/>
  <c r="C1145" i="27" s="1"/>
  <c r="C121" i="24"/>
  <c r="C1123" i="28" s="1"/>
  <c r="C1123" i="27" s="1"/>
  <c r="C81" i="24"/>
  <c r="C1083" i="28" s="1"/>
  <c r="C1083" i="27" s="1"/>
  <c r="C59" i="24"/>
  <c r="C1061" i="28" s="1"/>
  <c r="C1061" i="27" s="1"/>
  <c r="C51" i="24"/>
  <c r="C1053" i="28" s="1"/>
  <c r="C1053" i="27" s="1"/>
  <c r="C46" i="24"/>
  <c r="C1048" i="28" s="1"/>
  <c r="C1048" i="27" s="1"/>
  <c r="C41" i="24"/>
  <c r="C1043" i="28" s="1"/>
  <c r="C1043" i="27" s="1"/>
  <c r="C28" i="24"/>
  <c r="C1030" i="28" s="1"/>
  <c r="C1030" i="27" s="1"/>
  <c r="C83" i="24"/>
  <c r="C1085" i="28" s="1"/>
  <c r="C1085" i="27" s="1"/>
  <c r="C76" i="24"/>
  <c r="C1078" i="28" s="1"/>
  <c r="C1078" i="27" s="1"/>
  <c r="C31" i="24"/>
  <c r="C1033" i="28" s="1"/>
  <c r="C1033" i="27" s="1"/>
  <c r="C21" i="24"/>
  <c r="C1023" i="28" s="1"/>
  <c r="C1023" i="27" s="1"/>
  <c r="C16" i="24"/>
  <c r="C1018" i="28" s="1"/>
  <c r="C1018" i="27" s="1"/>
  <c r="C90" i="24"/>
  <c r="C1092" i="28" s="1"/>
  <c r="C1092" i="27" s="1"/>
  <c r="C79" i="24"/>
  <c r="C1081" i="28" s="1"/>
  <c r="C1081" i="27" s="1"/>
  <c r="C55" i="24"/>
  <c r="C1057" i="28" s="1"/>
  <c r="C1057" i="27" s="1"/>
  <c r="C122" i="24"/>
  <c r="C1124" i="28" s="1"/>
  <c r="C1124" i="27" s="1"/>
  <c r="C78" i="24"/>
  <c r="C1080" i="28" s="1"/>
  <c r="C1080" i="27" s="1"/>
  <c r="C71" i="24"/>
  <c r="C1073" i="28" s="1"/>
  <c r="C1073" i="27" s="1"/>
  <c r="C63" i="24"/>
  <c r="C1065" i="28" s="1"/>
  <c r="C1065" i="27" s="1"/>
  <c r="C45" i="24"/>
  <c r="C1047" i="28" s="1"/>
  <c r="C1047" i="27" s="1"/>
  <c r="C118" i="24"/>
  <c r="C1120" i="28" s="1"/>
  <c r="C1120" i="27" s="1"/>
  <c r="C75" i="24"/>
  <c r="C1077" i="28" s="1"/>
  <c r="C1077" i="27" s="1"/>
  <c r="C53" i="24"/>
  <c r="C1055" i="28" s="1"/>
  <c r="C1055" i="27" s="1"/>
  <c r="C40" i="24"/>
  <c r="C1042" i="28" s="1"/>
  <c r="C1042" i="27" s="1"/>
  <c r="C11" i="24"/>
  <c r="C1013" i="28" s="1"/>
  <c r="C18" i="24"/>
  <c r="C1020" i="28" s="1"/>
  <c r="C1020" i="27" s="1"/>
  <c r="C34" i="24"/>
  <c r="C1036" i="28" s="1"/>
  <c r="C1036" i="27" s="1"/>
  <c r="C54" i="24"/>
  <c r="C1056" i="28" s="1"/>
  <c r="C1056" i="27" s="1"/>
  <c r="C66" i="24"/>
  <c r="C1068" i="28" s="1"/>
  <c r="C1068" i="27" s="1"/>
  <c r="C15" i="24"/>
  <c r="C1017" i="28" s="1"/>
  <c r="C1017" i="27" s="1"/>
  <c r="C36" i="24"/>
  <c r="C1038" i="28" s="1"/>
  <c r="C1038" i="27" s="1"/>
  <c r="C61" i="24"/>
  <c r="C1063" i="28" s="1"/>
  <c r="C1063" i="27" s="1"/>
  <c r="C64" i="24"/>
  <c r="C1066" i="28" s="1"/>
  <c r="C1066" i="27" s="1"/>
  <c r="B20" i="24"/>
  <c r="B1022" i="28" s="1"/>
  <c r="B1022" i="27" s="1"/>
  <c r="B32" i="24"/>
  <c r="B1034" i="28" s="1"/>
  <c r="B1034" i="27" s="1"/>
  <c r="B12" i="24"/>
  <c r="B1014" i="28" s="1"/>
  <c r="B38" i="24"/>
  <c r="B1040" i="28" s="1"/>
  <c r="B1040" i="27" s="1"/>
  <c r="C38" i="24"/>
  <c r="C1040" i="28" s="1"/>
  <c r="C1040" i="27" s="1"/>
  <c r="F39" i="24"/>
  <c r="F1041" i="28" s="1"/>
  <c r="F1041" i="27" s="1"/>
  <c r="C39" i="24"/>
  <c r="C1041" i="28" s="1"/>
  <c r="C1041" i="27" s="1"/>
  <c r="B39" i="24"/>
  <c r="B1041" i="28" s="1"/>
  <c r="B1041" i="27" s="1"/>
  <c r="B24" i="24"/>
  <c r="B1026" i="28" s="1"/>
  <c r="B1026" i="27" s="1"/>
  <c r="C33" i="24"/>
  <c r="C1035" i="28" s="1"/>
  <c r="C1035" i="27" s="1"/>
  <c r="F33" i="24"/>
  <c r="F1035" i="28" s="1"/>
  <c r="F1035" i="27" s="1"/>
  <c r="B33" i="24"/>
  <c r="B1035" i="28" s="1"/>
  <c r="B1035" i="27" s="1"/>
  <c r="F10" i="24"/>
  <c r="B10" i="24"/>
  <c r="C24" i="24"/>
  <c r="C1026" i="28" s="1"/>
  <c r="C1026" i="27" s="1"/>
  <c r="C43" i="24"/>
  <c r="C1045" i="28" s="1"/>
  <c r="C1045" i="27" s="1"/>
  <c r="F24" i="24"/>
  <c r="F1026" i="28" s="1"/>
  <c r="F1026" i="27" s="1"/>
  <c r="F34" i="24"/>
  <c r="F1036" i="28" s="1"/>
  <c r="F1036" i="27" s="1"/>
  <c r="B34" i="24"/>
  <c r="B1036" i="28" s="1"/>
  <c r="B1036" i="27" s="1"/>
  <c r="F18" i="24"/>
  <c r="F1020" i="28" s="1"/>
  <c r="F1020" i="27" s="1"/>
  <c r="B18" i="24"/>
  <c r="B1020" i="28" s="1"/>
  <c r="B1020" i="27" s="1"/>
  <c r="B19" i="24"/>
  <c r="B1021" i="28" s="1"/>
  <c r="B1021" i="27" s="1"/>
  <c r="C35" i="24"/>
  <c r="C1037" i="28" s="1"/>
  <c r="C1037" i="27" s="1"/>
  <c r="F68" i="24"/>
  <c r="F1070" i="28" s="1"/>
  <c r="F1070" i="27" s="1"/>
  <c r="C68" i="24"/>
  <c r="C1070" i="28" s="1"/>
  <c r="C1070" i="27" s="1"/>
  <c r="B68" i="24"/>
  <c r="B1070" i="28" s="1"/>
  <c r="B1070" i="27" s="1"/>
  <c r="C19" i="24"/>
  <c r="C1021" i="28" s="1"/>
  <c r="C1021" i="27" s="1"/>
  <c r="B48" i="24"/>
  <c r="B1050" i="28" s="1"/>
  <c r="B1050" i="27" s="1"/>
  <c r="C48" i="24"/>
  <c r="C1050" i="28" s="1"/>
  <c r="C1050" i="27" s="1"/>
  <c r="F48" i="24"/>
  <c r="F1050" i="28" s="1"/>
  <c r="F1050" i="27" s="1"/>
  <c r="B64" i="24"/>
  <c r="B1066" i="28" s="1"/>
  <c r="B1066" i="27" s="1"/>
  <c r="C22" i="24"/>
  <c r="C1024" i="28" s="1"/>
  <c r="C1024" i="27" s="1"/>
  <c r="C27" i="24"/>
  <c r="C1029" i="28" s="1"/>
  <c r="C1029" i="27" s="1"/>
  <c r="C32" i="24"/>
  <c r="C1034" i="28" s="1"/>
  <c r="C1034" i="27" s="1"/>
  <c r="C65" i="24"/>
  <c r="C1067" i="28" s="1"/>
  <c r="C1067" i="27" s="1"/>
  <c r="C69" i="24"/>
  <c r="C1071" i="28" s="1"/>
  <c r="C1071" i="27" s="1"/>
  <c r="F78" i="24"/>
  <c r="F1080" i="28" s="1"/>
  <c r="F1080" i="27" s="1"/>
  <c r="B78" i="24"/>
  <c r="B1080" i="28" s="1"/>
  <c r="B1080" i="27" s="1"/>
  <c r="F98" i="24"/>
  <c r="F1100" i="28" s="1"/>
  <c r="F1100" i="27" s="1"/>
  <c r="C98" i="24"/>
  <c r="C1100" i="28" s="1"/>
  <c r="C1100" i="27" s="1"/>
  <c r="B98" i="24"/>
  <c r="B1100" i="28" s="1"/>
  <c r="B1100" i="27" s="1"/>
  <c r="F103" i="24"/>
  <c r="F1105" i="28" s="1"/>
  <c r="F1105" i="27" s="1"/>
  <c r="C103" i="24"/>
  <c r="C1105" i="28" s="1"/>
  <c r="C1105" i="27" s="1"/>
  <c r="B103" i="24"/>
  <c r="B1105" i="28" s="1"/>
  <c r="B1105" i="27" s="1"/>
  <c r="F89" i="24"/>
  <c r="F1091" i="28" s="1"/>
  <c r="F1091" i="27" s="1"/>
  <c r="C89" i="24"/>
  <c r="C1091" i="28" s="1"/>
  <c r="C1091" i="27" s="1"/>
  <c r="B89" i="24"/>
  <c r="B1091" i="28" s="1"/>
  <c r="B1091" i="27" s="1"/>
  <c r="C13" i="24"/>
  <c r="C1015" i="28" s="1"/>
  <c r="C29" i="24"/>
  <c r="C1031" i="28" s="1"/>
  <c r="C1031" i="27" s="1"/>
  <c r="C37" i="24"/>
  <c r="C1039" i="28" s="1"/>
  <c r="C1039" i="27" s="1"/>
  <c r="C42" i="24"/>
  <c r="C1044" i="28" s="1"/>
  <c r="C1044" i="27" s="1"/>
  <c r="F42" i="24"/>
  <c r="F1044" i="28" s="1"/>
  <c r="F1044" i="27" s="1"/>
  <c r="C47" i="24"/>
  <c r="C1049" i="28" s="1"/>
  <c r="C1049" i="27" s="1"/>
  <c r="B47" i="24"/>
  <c r="B1049" i="28" s="1"/>
  <c r="B1049" i="27" s="1"/>
  <c r="C58" i="24"/>
  <c r="C1060" i="28" s="1"/>
  <c r="C1060" i="27" s="1"/>
  <c r="B60" i="24"/>
  <c r="B1062" i="28" s="1"/>
  <c r="B1062" i="27" s="1"/>
  <c r="F65" i="24"/>
  <c r="F1067" i="28" s="1"/>
  <c r="F1067" i="27" s="1"/>
  <c r="B79" i="24"/>
  <c r="B1081" i="28" s="1"/>
  <c r="B1081" i="27" s="1"/>
  <c r="F79" i="24"/>
  <c r="F1081" i="28" s="1"/>
  <c r="F1081" i="27" s="1"/>
  <c r="F90" i="24"/>
  <c r="F1092" i="28" s="1"/>
  <c r="F1092" i="27" s="1"/>
  <c r="B90" i="24"/>
  <c r="B1092" i="28" s="1"/>
  <c r="B1092" i="27" s="1"/>
  <c r="C100" i="24"/>
  <c r="C1102" i="28" s="1"/>
  <c r="C1102" i="27" s="1"/>
  <c r="F108" i="24"/>
  <c r="F1110" i="28" s="1"/>
  <c r="F1110" i="27" s="1"/>
  <c r="B108" i="24"/>
  <c r="B1110" i="28" s="1"/>
  <c r="B1110" i="27" s="1"/>
  <c r="C108" i="24"/>
  <c r="C1110" i="28" s="1"/>
  <c r="C1110" i="27" s="1"/>
  <c r="B42" i="24"/>
  <c r="B1044" i="28" s="1"/>
  <c r="B1044" i="27" s="1"/>
  <c r="C52" i="24"/>
  <c r="C1054" i="28" s="1"/>
  <c r="C1054" i="27" s="1"/>
  <c r="B52" i="24"/>
  <c r="B1054" i="28" s="1"/>
  <c r="B1054" i="27" s="1"/>
  <c r="C60" i="24"/>
  <c r="C1062" i="28" s="1"/>
  <c r="C1062" i="27" s="1"/>
  <c r="C109" i="24"/>
  <c r="C1111" i="28" s="1"/>
  <c r="C1111" i="27" s="1"/>
  <c r="F27" i="24"/>
  <c r="F1029" i="28" s="1"/>
  <c r="F1029" i="27" s="1"/>
  <c r="B44" i="24"/>
  <c r="B1046" i="28" s="1"/>
  <c r="B1046" i="27" s="1"/>
  <c r="C44" i="24"/>
  <c r="C1046" i="28" s="1"/>
  <c r="C1046" i="27" s="1"/>
  <c r="B49" i="24"/>
  <c r="B1051" i="28" s="1"/>
  <c r="B1051" i="27" s="1"/>
  <c r="C62" i="24"/>
  <c r="C1064" i="28" s="1"/>
  <c r="C1064" i="27" s="1"/>
  <c r="B62" i="24"/>
  <c r="B1064" i="28" s="1"/>
  <c r="B1064" i="27" s="1"/>
  <c r="F69" i="24"/>
  <c r="F1071" i="28" s="1"/>
  <c r="F1071" i="27" s="1"/>
  <c r="F80" i="24"/>
  <c r="F1082" i="28" s="1"/>
  <c r="F1082" i="27" s="1"/>
  <c r="B80" i="24"/>
  <c r="B1082" i="28" s="1"/>
  <c r="B1082" i="27" s="1"/>
  <c r="F95" i="24"/>
  <c r="F1097" i="28" s="1"/>
  <c r="F1097" i="27" s="1"/>
  <c r="C95" i="24"/>
  <c r="C1097" i="28" s="1"/>
  <c r="C1097" i="27" s="1"/>
  <c r="B95" i="24"/>
  <c r="B1097" i="28" s="1"/>
  <c r="B1097" i="27" s="1"/>
  <c r="C12" i="24"/>
  <c r="C1014" i="28" s="1"/>
  <c r="F13" i="24"/>
  <c r="F1015" i="28" s="1"/>
  <c r="B15" i="24"/>
  <c r="B1017" i="28" s="1"/>
  <c r="B1017" i="27" s="1"/>
  <c r="F29" i="24"/>
  <c r="F1031" i="28" s="1"/>
  <c r="F1031" i="27" s="1"/>
  <c r="F37" i="24"/>
  <c r="F1039" i="28" s="1"/>
  <c r="F1039" i="27" s="1"/>
  <c r="F47" i="24"/>
  <c r="F1049" i="28" s="1"/>
  <c r="F1049" i="27" s="1"/>
  <c r="C49" i="24"/>
  <c r="C1051" i="28" s="1"/>
  <c r="C1051" i="27" s="1"/>
  <c r="B54" i="24"/>
  <c r="B1056" i="28" s="1"/>
  <c r="B1056" i="27" s="1"/>
  <c r="C57" i="24"/>
  <c r="C1059" i="28" s="1"/>
  <c r="C1059" i="27" s="1"/>
  <c r="F70" i="24"/>
  <c r="F1072" i="28" s="1"/>
  <c r="F1072" i="27" s="1"/>
  <c r="C70" i="24"/>
  <c r="C1072" i="28" s="1"/>
  <c r="C1072" i="27" s="1"/>
  <c r="C80" i="24"/>
  <c r="C1082" i="28" s="1"/>
  <c r="C1082" i="27" s="1"/>
  <c r="C25" i="24"/>
  <c r="C1027" i="28" s="1"/>
  <c r="C1027" i="27" s="1"/>
  <c r="F44" i="24"/>
  <c r="F1046" i="28" s="1"/>
  <c r="F1046" i="27" s="1"/>
  <c r="C77" i="24"/>
  <c r="C1079" i="28" s="1"/>
  <c r="C1079" i="27" s="1"/>
  <c r="F77" i="24"/>
  <c r="F1079" i="28" s="1"/>
  <c r="F1079" i="27" s="1"/>
  <c r="B77" i="24"/>
  <c r="B1079" i="28" s="1"/>
  <c r="B1079" i="27" s="1"/>
  <c r="F12" i="24"/>
  <c r="F1014" i="28" s="1"/>
  <c r="C30" i="24"/>
  <c r="C1032" i="28" s="1"/>
  <c r="C1032" i="27" s="1"/>
  <c r="B40" i="24"/>
  <c r="B1042" i="28" s="1"/>
  <c r="B1042" i="27" s="1"/>
  <c r="C50" i="24"/>
  <c r="C1052" i="28" s="1"/>
  <c r="C1052" i="27" s="1"/>
  <c r="F53" i="24"/>
  <c r="F1055" i="28" s="1"/>
  <c r="F1055" i="27" s="1"/>
  <c r="B53" i="24"/>
  <c r="B1055" i="28" s="1"/>
  <c r="B1055" i="27" s="1"/>
  <c r="C139" i="24"/>
  <c r="C1141" i="28" s="1"/>
  <c r="C1141" i="27" s="1"/>
  <c r="F113" i="24"/>
  <c r="F1115" i="28" s="1"/>
  <c r="F1115" i="27" s="1"/>
  <c r="C113" i="24"/>
  <c r="C1115" i="28" s="1"/>
  <c r="C1115" i="27" s="1"/>
  <c r="F149" i="24"/>
  <c r="F1151" i="28" s="1"/>
  <c r="F1151" i="27" s="1"/>
  <c r="B149" i="24"/>
  <c r="B1151" i="28" s="1"/>
  <c r="B1151" i="27" s="1"/>
  <c r="C149" i="24"/>
  <c r="C1151" i="28" s="1"/>
  <c r="C1151" i="27" s="1"/>
  <c r="F99" i="24"/>
  <c r="F1101" i="28" s="1"/>
  <c r="F1101" i="27" s="1"/>
  <c r="B99" i="24"/>
  <c r="B1101" i="28" s="1"/>
  <c r="B1101" i="27" s="1"/>
  <c r="F104" i="24"/>
  <c r="F1106" i="28" s="1"/>
  <c r="F1106" i="27" s="1"/>
  <c r="C104" i="24"/>
  <c r="C1106" i="28" s="1"/>
  <c r="C1106" i="27" s="1"/>
  <c r="B104" i="24"/>
  <c r="B1106" i="28" s="1"/>
  <c r="B1106" i="27" s="1"/>
  <c r="C110" i="24"/>
  <c r="C1112" i="28" s="1"/>
  <c r="C1112" i="27" s="1"/>
  <c r="B123" i="24"/>
  <c r="B1125" i="28" s="1"/>
  <c r="B1125" i="27" s="1"/>
  <c r="F123" i="24"/>
  <c r="F1125" i="28" s="1"/>
  <c r="F1125" i="27" s="1"/>
  <c r="C123" i="24"/>
  <c r="C1125" i="28" s="1"/>
  <c r="C1125" i="27" s="1"/>
  <c r="C85" i="24"/>
  <c r="C1087" i="28" s="1"/>
  <c r="C1087" i="27" s="1"/>
  <c r="C94" i="24"/>
  <c r="C1096" i="28" s="1"/>
  <c r="C1096" i="27" s="1"/>
  <c r="B94" i="24"/>
  <c r="B1096" i="28" s="1"/>
  <c r="B1096" i="27" s="1"/>
  <c r="C99" i="24"/>
  <c r="C1101" i="28" s="1"/>
  <c r="C1101" i="27" s="1"/>
  <c r="B110" i="24"/>
  <c r="B1112" i="28" s="1"/>
  <c r="B1112" i="27" s="1"/>
  <c r="C114" i="24"/>
  <c r="C1116" i="28" s="1"/>
  <c r="C1116" i="27" s="1"/>
  <c r="F117" i="24"/>
  <c r="F1119" i="28" s="1"/>
  <c r="F1119" i="27" s="1"/>
  <c r="C117" i="24"/>
  <c r="C1119" i="28" s="1"/>
  <c r="C1119" i="27" s="1"/>
  <c r="B117" i="24"/>
  <c r="B1119" i="28" s="1"/>
  <c r="B1119" i="27" s="1"/>
  <c r="B85" i="24"/>
  <c r="B1087" i="28" s="1"/>
  <c r="B1087" i="27" s="1"/>
  <c r="C87" i="24"/>
  <c r="C1089" i="28" s="1"/>
  <c r="C1089" i="27" s="1"/>
  <c r="F87" i="24"/>
  <c r="F1089" i="28" s="1"/>
  <c r="F1089" i="27" s="1"/>
  <c r="F110" i="24"/>
  <c r="F1112" i="28" s="1"/>
  <c r="F1112" i="27" s="1"/>
  <c r="C72" i="24"/>
  <c r="C1074" i="28" s="1"/>
  <c r="C1074" i="27" s="1"/>
  <c r="F88" i="24"/>
  <c r="F1090" i="28" s="1"/>
  <c r="F1090" i="27" s="1"/>
  <c r="B88" i="24"/>
  <c r="B1090" i="28" s="1"/>
  <c r="B1090" i="27" s="1"/>
  <c r="C138" i="24"/>
  <c r="C1140" i="28" s="1"/>
  <c r="C1140" i="27" s="1"/>
  <c r="B138" i="24"/>
  <c r="B1140" i="28" s="1"/>
  <c r="B1140" i="27" s="1"/>
  <c r="F138" i="24"/>
  <c r="F1140" i="28" s="1"/>
  <c r="F1140" i="27" s="1"/>
  <c r="F100" i="24"/>
  <c r="F1102" i="28" s="1"/>
  <c r="F1102" i="27" s="1"/>
  <c r="C102" i="24"/>
  <c r="C1104" i="28" s="1"/>
  <c r="C1104" i="27" s="1"/>
  <c r="F109" i="24"/>
  <c r="F1111" i="28" s="1"/>
  <c r="F1111" i="27" s="1"/>
  <c r="F114" i="24"/>
  <c r="F1116" i="28" s="1"/>
  <c r="F1116" i="27" s="1"/>
  <c r="B120" i="24"/>
  <c r="B1122" i="28" s="1"/>
  <c r="B1122" i="27" s="1"/>
  <c r="F120" i="24"/>
  <c r="F1122" i="28" s="1"/>
  <c r="F1122" i="27" s="1"/>
  <c r="C141" i="24"/>
  <c r="C1143" i="28" s="1"/>
  <c r="C1143" i="27" s="1"/>
  <c r="F141" i="24"/>
  <c r="F1143" i="28" s="1"/>
  <c r="F1143" i="27" s="1"/>
  <c r="C144" i="24"/>
  <c r="C1146" i="28" s="1"/>
  <c r="C1146" i="27" s="1"/>
  <c r="F144" i="24"/>
  <c r="F1146" i="28" s="1"/>
  <c r="F1146" i="27" s="1"/>
  <c r="B189" i="24"/>
  <c r="B1191" i="28" s="1"/>
  <c r="B1191" i="27" s="1"/>
  <c r="F174" i="24"/>
  <c r="F1176" i="28" s="1"/>
  <c r="F1176" i="27" s="1"/>
  <c r="C174" i="24"/>
  <c r="C1176" i="28" s="1"/>
  <c r="C1176" i="27" s="1"/>
  <c r="B194" i="24"/>
  <c r="B1196" i="28" s="1"/>
  <c r="B1196" i="27" s="1"/>
  <c r="F194" i="24"/>
  <c r="F1196" i="28" s="1"/>
  <c r="F1196" i="27" s="1"/>
  <c r="F199" i="24"/>
  <c r="F1201" i="28" s="1"/>
  <c r="F1201" i="27" s="1"/>
  <c r="C199" i="24"/>
  <c r="C1201" i="28" s="1"/>
  <c r="C1201" i="27" s="1"/>
  <c r="B199" i="24"/>
  <c r="B1201" i="28" s="1"/>
  <c r="B1201" i="27" s="1"/>
  <c r="C107" i="24"/>
  <c r="C1109" i="28" s="1"/>
  <c r="C1109" i="27" s="1"/>
  <c r="B147" i="24"/>
  <c r="B1149" i="28" s="1"/>
  <c r="B1149" i="27" s="1"/>
  <c r="B155" i="24"/>
  <c r="B1157" i="28" s="1"/>
  <c r="B1157" i="27" s="1"/>
  <c r="C155" i="24"/>
  <c r="C1157" i="28" s="1"/>
  <c r="C1157" i="27" s="1"/>
  <c r="B164" i="24"/>
  <c r="B1166" i="28" s="1"/>
  <c r="B1166" i="27" s="1"/>
  <c r="B170" i="24"/>
  <c r="B1172" i="28" s="1"/>
  <c r="B1172" i="27" s="1"/>
  <c r="F170" i="24"/>
  <c r="F1172" i="28" s="1"/>
  <c r="F1172" i="27" s="1"/>
  <c r="C170" i="24"/>
  <c r="C1172" i="28" s="1"/>
  <c r="C1172" i="27" s="1"/>
  <c r="B174" i="24"/>
  <c r="B1176" i="28" s="1"/>
  <c r="B1176" i="27" s="1"/>
  <c r="C194" i="24"/>
  <c r="C1196" i="28" s="1"/>
  <c r="C1196" i="27" s="1"/>
  <c r="C17" i="24"/>
  <c r="C1019" i="28" s="1"/>
  <c r="C1019" i="27" s="1"/>
  <c r="F57" i="24"/>
  <c r="F1059" i="28" s="1"/>
  <c r="F1059" i="27" s="1"/>
  <c r="C67" i="24"/>
  <c r="C1069" i="28" s="1"/>
  <c r="C1069" i="27" s="1"/>
  <c r="C92" i="24"/>
  <c r="C1094" i="28" s="1"/>
  <c r="C1094" i="27" s="1"/>
  <c r="B107" i="24"/>
  <c r="B1109" i="28" s="1"/>
  <c r="B1109" i="27" s="1"/>
  <c r="B129" i="24"/>
  <c r="B1131" i="28" s="1"/>
  <c r="B1131" i="27" s="1"/>
  <c r="C131" i="24"/>
  <c r="C1133" i="28" s="1"/>
  <c r="C1133" i="27" s="1"/>
  <c r="F131" i="24"/>
  <c r="F1133" i="28" s="1"/>
  <c r="F1133" i="27" s="1"/>
  <c r="B142" i="24"/>
  <c r="B1144" i="28" s="1"/>
  <c r="B1144" i="27" s="1"/>
  <c r="C147" i="24"/>
  <c r="C1149" i="28" s="1"/>
  <c r="C1149" i="27" s="1"/>
  <c r="B185" i="24"/>
  <c r="B1187" i="28" s="1"/>
  <c r="B1187" i="27" s="1"/>
  <c r="F185" i="24"/>
  <c r="F1187" i="28" s="1"/>
  <c r="F1187" i="27" s="1"/>
  <c r="C133" i="24"/>
  <c r="C1135" i="28" s="1"/>
  <c r="C1135" i="27" s="1"/>
  <c r="B171" i="24"/>
  <c r="B1173" i="28" s="1"/>
  <c r="B1173" i="27" s="1"/>
  <c r="B178" i="24"/>
  <c r="B1180" i="28" s="1"/>
  <c r="B1180" i="27" s="1"/>
  <c r="F178" i="24"/>
  <c r="F1180" i="28" s="1"/>
  <c r="F1180" i="27" s="1"/>
  <c r="C178" i="24"/>
  <c r="C1180" i="28" s="1"/>
  <c r="C1180" i="27" s="1"/>
  <c r="F206" i="24"/>
  <c r="F1208" i="28" s="1"/>
  <c r="F1208" i="27" s="1"/>
  <c r="C206" i="24"/>
  <c r="C1208" i="28" s="1"/>
  <c r="C1208" i="27" s="1"/>
  <c r="C97" i="24"/>
  <c r="C1099" i="28" s="1"/>
  <c r="C1099" i="27" s="1"/>
  <c r="C127" i="24"/>
  <c r="C1129" i="28" s="1"/>
  <c r="C1129" i="27" s="1"/>
  <c r="B153" i="24"/>
  <c r="B1155" i="28" s="1"/>
  <c r="B1155" i="27" s="1"/>
  <c r="F159" i="24"/>
  <c r="F1161" i="28" s="1"/>
  <c r="F1161" i="27" s="1"/>
  <c r="B159" i="24"/>
  <c r="B1161" i="28" s="1"/>
  <c r="B1161" i="27" s="1"/>
  <c r="F162" i="24"/>
  <c r="F1164" i="28" s="1"/>
  <c r="F1164" i="27" s="1"/>
  <c r="B162" i="24"/>
  <c r="B1164" i="28" s="1"/>
  <c r="B1164" i="27" s="1"/>
  <c r="B165" i="24"/>
  <c r="B1167" i="28" s="1"/>
  <c r="B1167" i="27" s="1"/>
  <c r="F165" i="24"/>
  <c r="F1167" i="28" s="1"/>
  <c r="F1167" i="27" s="1"/>
  <c r="C165" i="24"/>
  <c r="C1167" i="28" s="1"/>
  <c r="C1167" i="27" s="1"/>
  <c r="F172" i="24"/>
  <c r="F1174" i="28" s="1"/>
  <c r="F1174" i="27" s="1"/>
  <c r="B172" i="24"/>
  <c r="B1174" i="28" s="1"/>
  <c r="B1174" i="27" s="1"/>
  <c r="B206" i="24"/>
  <c r="B1208" i="28" s="1"/>
  <c r="B1208" i="27" s="1"/>
  <c r="F217" i="24"/>
  <c r="F1219" i="28" s="1"/>
  <c r="F1219" i="27" s="1"/>
  <c r="C217" i="24"/>
  <c r="C1219" i="28" s="1"/>
  <c r="C1219" i="27" s="1"/>
  <c r="B217" i="24"/>
  <c r="B1219" i="28" s="1"/>
  <c r="B1219" i="27" s="1"/>
  <c r="C82" i="24"/>
  <c r="C1084" i="28" s="1"/>
  <c r="C1084" i="27" s="1"/>
  <c r="B97" i="24"/>
  <c r="B1099" i="28" s="1"/>
  <c r="B1099" i="27" s="1"/>
  <c r="F116" i="24"/>
  <c r="F1118" i="28" s="1"/>
  <c r="F1118" i="27" s="1"/>
  <c r="B116" i="24"/>
  <c r="B1118" i="28" s="1"/>
  <c r="B1118" i="27" s="1"/>
  <c r="F143" i="24"/>
  <c r="F1145" i="28" s="1"/>
  <c r="F1145" i="27" s="1"/>
  <c r="B143" i="24"/>
  <c r="B1145" i="28" s="1"/>
  <c r="B1145" i="27" s="1"/>
  <c r="C153" i="24"/>
  <c r="C1155" i="28" s="1"/>
  <c r="C1155" i="27" s="1"/>
  <c r="C159" i="24"/>
  <c r="C1161" i="28" s="1"/>
  <c r="C1161" i="27" s="1"/>
  <c r="C162" i="24"/>
  <c r="C1164" i="28" s="1"/>
  <c r="C1164" i="27" s="1"/>
  <c r="C166" i="24"/>
  <c r="C1168" i="28" s="1"/>
  <c r="C1168" i="27" s="1"/>
  <c r="C172" i="24"/>
  <c r="C1174" i="28" s="1"/>
  <c r="C1174" i="27" s="1"/>
  <c r="F197" i="24"/>
  <c r="F1199" i="28" s="1"/>
  <c r="F1199" i="27" s="1"/>
  <c r="C197" i="24"/>
  <c r="C1199" i="28" s="1"/>
  <c r="C1199" i="27" s="1"/>
  <c r="B197" i="24"/>
  <c r="B1199" i="28" s="1"/>
  <c r="B1199" i="27" s="1"/>
  <c r="C191" i="24"/>
  <c r="C1193" i="28" s="1"/>
  <c r="C1193" i="27" s="1"/>
  <c r="F191" i="24"/>
  <c r="F1193" i="28" s="1"/>
  <c r="F1193" i="27" s="1"/>
  <c r="C196" i="24"/>
  <c r="C1198" i="28" s="1"/>
  <c r="C1198" i="27" s="1"/>
  <c r="B196" i="24"/>
  <c r="B1198" i="28" s="1"/>
  <c r="B1198" i="27" s="1"/>
  <c r="F222" i="24"/>
  <c r="F1224" i="28" s="1"/>
  <c r="F1224" i="27" s="1"/>
  <c r="B222" i="24"/>
  <c r="B1224" i="28" s="1"/>
  <c r="B1224" i="27" s="1"/>
  <c r="B213" i="24"/>
  <c r="B1215" i="28" s="1"/>
  <c r="B1215" i="27" s="1"/>
  <c r="C222" i="24"/>
  <c r="C1224" i="28" s="1"/>
  <c r="C1224" i="27" s="1"/>
  <c r="C246" i="24"/>
  <c r="C1248" i="28" s="1"/>
  <c r="C1248" i="27" s="1"/>
  <c r="C146" i="24"/>
  <c r="C1148" i="28" s="1"/>
  <c r="C1148" i="27" s="1"/>
  <c r="C152" i="24"/>
  <c r="C1154" i="28" s="1"/>
  <c r="C1154" i="27" s="1"/>
  <c r="C161" i="24"/>
  <c r="C1163" i="28" s="1"/>
  <c r="C1163" i="27" s="1"/>
  <c r="F192" i="24"/>
  <c r="F1194" i="28" s="1"/>
  <c r="F1194" i="27" s="1"/>
  <c r="B192" i="24"/>
  <c r="B1194" i="28" s="1"/>
  <c r="B1194" i="27" s="1"/>
  <c r="B204" i="24"/>
  <c r="B1206" i="28" s="1"/>
  <c r="B1206" i="27" s="1"/>
  <c r="B220" i="24"/>
  <c r="B1222" i="28" s="1"/>
  <c r="B1222" i="27" s="1"/>
  <c r="F211" i="24"/>
  <c r="F1213" i="28" s="1"/>
  <c r="F1213" i="27" s="1"/>
  <c r="C211" i="24"/>
  <c r="C1213" i="28" s="1"/>
  <c r="C1213" i="27" s="1"/>
  <c r="C223" i="24"/>
  <c r="C1225" i="28" s="1"/>
  <c r="C1225" i="27" s="1"/>
  <c r="B223" i="24"/>
  <c r="B1225" i="28" s="1"/>
  <c r="B1225" i="27" s="1"/>
  <c r="C137" i="24"/>
  <c r="C1139" i="28" s="1"/>
  <c r="C1139" i="27" s="1"/>
  <c r="C154" i="24"/>
  <c r="C1156" i="28" s="1"/>
  <c r="C1156" i="27" s="1"/>
  <c r="C163" i="24"/>
  <c r="C1165" i="28" s="1"/>
  <c r="C1165" i="27" s="1"/>
  <c r="F167" i="24"/>
  <c r="F1169" i="28" s="1"/>
  <c r="F1169" i="27" s="1"/>
  <c r="B167" i="24"/>
  <c r="B1169" i="28" s="1"/>
  <c r="B1169" i="27" s="1"/>
  <c r="B180" i="24"/>
  <c r="B1182" i="28" s="1"/>
  <c r="B1182" i="27" s="1"/>
  <c r="C180" i="24"/>
  <c r="C1182" i="28" s="1"/>
  <c r="C1182" i="27" s="1"/>
  <c r="B184" i="24"/>
  <c r="B1186" i="28" s="1"/>
  <c r="B1186" i="27" s="1"/>
  <c r="B186" i="24"/>
  <c r="B1188" i="28" s="1"/>
  <c r="B1188" i="27" s="1"/>
  <c r="B195" i="24"/>
  <c r="B1197" i="28" s="1"/>
  <c r="B1197" i="27" s="1"/>
  <c r="C195" i="24"/>
  <c r="C1197" i="28" s="1"/>
  <c r="C1197" i="27" s="1"/>
  <c r="B200" i="24"/>
  <c r="B1202" i="28" s="1"/>
  <c r="B1202" i="27" s="1"/>
  <c r="B209" i="24"/>
  <c r="B1211" i="28" s="1"/>
  <c r="B1211" i="27" s="1"/>
  <c r="B211" i="24"/>
  <c r="B1213" i="28" s="1"/>
  <c r="B1213" i="27" s="1"/>
  <c r="F223" i="24"/>
  <c r="F1225" i="28" s="1"/>
  <c r="F1225" i="27" s="1"/>
  <c r="C126" i="24"/>
  <c r="C1128" i="28" s="1"/>
  <c r="C1128" i="27" s="1"/>
  <c r="F126" i="24"/>
  <c r="F1128" i="28" s="1"/>
  <c r="F1128" i="27" s="1"/>
  <c r="C148" i="24"/>
  <c r="C1150" i="28" s="1"/>
  <c r="C1150" i="27" s="1"/>
  <c r="C151" i="24"/>
  <c r="C1153" i="28" s="1"/>
  <c r="C1153" i="27" s="1"/>
  <c r="C167" i="24"/>
  <c r="C1169" i="28" s="1"/>
  <c r="C1169" i="27" s="1"/>
  <c r="C186" i="24"/>
  <c r="C1188" i="28" s="1"/>
  <c r="C1188" i="27" s="1"/>
  <c r="F202" i="24"/>
  <c r="F1204" i="28" s="1"/>
  <c r="F1204" i="27" s="1"/>
  <c r="C202" i="24"/>
  <c r="C1204" i="28" s="1"/>
  <c r="C1204" i="27" s="1"/>
  <c r="B202" i="24"/>
  <c r="B1204" i="28" s="1"/>
  <c r="B1204" i="27" s="1"/>
  <c r="C209" i="24"/>
  <c r="C1211" i="28" s="1"/>
  <c r="C1211" i="27" s="1"/>
  <c r="F220" i="24"/>
  <c r="F1222" i="28" s="1"/>
  <c r="F1222" i="27" s="1"/>
  <c r="B115" i="24"/>
  <c r="B1117" i="28" s="1"/>
  <c r="B1117" i="27" s="1"/>
  <c r="B126" i="24"/>
  <c r="B1128" i="28" s="1"/>
  <c r="B1128" i="27" s="1"/>
  <c r="F146" i="24"/>
  <c r="F1148" i="28" s="1"/>
  <c r="F1148" i="27" s="1"/>
  <c r="B148" i="24"/>
  <c r="B1150" i="28" s="1"/>
  <c r="B1150" i="27" s="1"/>
  <c r="B151" i="24"/>
  <c r="B1153" i="28" s="1"/>
  <c r="B1153" i="27" s="1"/>
  <c r="C156" i="24"/>
  <c r="C1158" i="28" s="1"/>
  <c r="C1158" i="27" s="1"/>
  <c r="B160" i="24"/>
  <c r="B1162" i="28" s="1"/>
  <c r="B1162" i="27" s="1"/>
  <c r="C173" i="24"/>
  <c r="C1175" i="28" s="1"/>
  <c r="C1175" i="27" s="1"/>
  <c r="F173" i="24"/>
  <c r="F1175" i="28" s="1"/>
  <c r="F1175" i="27" s="1"/>
  <c r="B175" i="24"/>
  <c r="B1177" i="28" s="1"/>
  <c r="B1177" i="27" s="1"/>
  <c r="C175" i="24"/>
  <c r="C1177" i="28" s="1"/>
  <c r="C1177" i="27" s="1"/>
  <c r="F212" i="24"/>
  <c r="F1214" i="28" s="1"/>
  <c r="F1214" i="27" s="1"/>
  <c r="B212" i="24"/>
  <c r="B1214" i="28" s="1"/>
  <c r="B1214" i="27" s="1"/>
  <c r="B221" i="24"/>
  <c r="B1223" i="28" s="1"/>
  <c r="B1223" i="27" s="1"/>
  <c r="F224" i="24"/>
  <c r="F1226" i="28" s="1"/>
  <c r="F1226" i="27" s="1"/>
  <c r="C224" i="24"/>
  <c r="C1226" i="28" s="1"/>
  <c r="C1226" i="27" s="1"/>
  <c r="F193" i="24"/>
  <c r="F1195" i="28" s="1"/>
  <c r="F1195" i="27" s="1"/>
  <c r="C193" i="24"/>
  <c r="C1195" i="28" s="1"/>
  <c r="C1195" i="27" s="1"/>
  <c r="B193" i="24"/>
  <c r="B1195" i="28" s="1"/>
  <c r="B1195" i="27" s="1"/>
  <c r="B224" i="24"/>
  <c r="B1226" i="28" s="1"/>
  <c r="B1226" i="27" s="1"/>
  <c r="B203" i="24"/>
  <c r="B1205" i="28" s="1"/>
  <c r="B1205" i="27" s="1"/>
  <c r="B205" i="24"/>
  <c r="B1207" i="28" s="1"/>
  <c r="B1207" i="27" s="1"/>
  <c r="C205" i="24"/>
  <c r="C1207" i="28" s="1"/>
  <c r="C1207" i="27" s="1"/>
  <c r="F205" i="24"/>
  <c r="F1207" i="28" s="1"/>
  <c r="F1207" i="27" s="1"/>
  <c r="F227" i="24"/>
  <c r="F1229" i="28" s="1"/>
  <c r="F1229" i="27" s="1"/>
  <c r="B227" i="24"/>
  <c r="B1229" i="28" s="1"/>
  <c r="B1229" i="27" s="1"/>
  <c r="B230" i="24"/>
  <c r="B1232" i="28" s="1"/>
  <c r="B1232" i="27" s="1"/>
  <c r="C230" i="24"/>
  <c r="C1232" i="28" s="1"/>
  <c r="C1232" i="27" s="1"/>
  <c r="F241" i="24"/>
  <c r="F1243" i="28" s="1"/>
  <c r="F1243" i="27" s="1"/>
  <c r="C241" i="24"/>
  <c r="C1243" i="28" s="1"/>
  <c r="C1243" i="27" s="1"/>
  <c r="B243" i="24"/>
  <c r="B1245" i="28" s="1"/>
  <c r="B1245" i="27" s="1"/>
  <c r="B241" i="24"/>
  <c r="B1243" i="28" s="1"/>
  <c r="B1243" i="27" s="1"/>
  <c r="B245" i="24"/>
  <c r="B1247" i="28" s="1"/>
  <c r="B1247" i="27" s="1"/>
  <c r="C245" i="24"/>
  <c r="C1247" i="28" s="1"/>
  <c r="C1247" i="27" s="1"/>
  <c r="B229" i="24"/>
  <c r="B1231" i="28" s="1"/>
  <c r="B1231" i="27" s="1"/>
  <c r="B236" i="24"/>
  <c r="B1238" i="28" s="1"/>
  <c r="B1238" i="27" s="1"/>
  <c r="F245" i="24"/>
  <c r="F1247" i="28" s="1"/>
  <c r="F1247" i="27" s="1"/>
  <c r="F248" i="24"/>
  <c r="F1250" i="28" s="1"/>
  <c r="F1250" i="27" s="1"/>
  <c r="C248" i="24"/>
  <c r="C1250" i="28" s="1"/>
  <c r="C1250" i="27" s="1"/>
  <c r="B255" i="24"/>
  <c r="B1257" i="28" s="1"/>
  <c r="B1257" i="27" s="1"/>
  <c r="B248" i="24"/>
  <c r="B1250" i="28" s="1"/>
  <c r="B1250" i="27" s="1"/>
  <c r="C251" i="24"/>
  <c r="C1253" i="28" s="1"/>
  <c r="C1253" i="27" s="1"/>
  <c r="F251" i="24"/>
  <c r="F1253" i="28" s="1"/>
  <c r="F1253" i="27" s="1"/>
  <c r="B251" i="24"/>
  <c r="B1253" i="28" s="1"/>
  <c r="B1253" i="27" s="1"/>
  <c r="B190" i="24"/>
  <c r="B1192" i="28" s="1"/>
  <c r="B1192" i="27" s="1"/>
  <c r="B219" i="24"/>
  <c r="B1221" i="28" s="1"/>
  <c r="B1221" i="27" s="1"/>
  <c r="C238" i="24"/>
  <c r="C1240" i="28" s="1"/>
  <c r="C1240" i="27" s="1"/>
  <c r="B240" i="24"/>
  <c r="B1242" i="28" s="1"/>
  <c r="B1242" i="27" s="1"/>
  <c r="C240" i="24"/>
  <c r="C1242" i="28" s="1"/>
  <c r="C1242" i="27" s="1"/>
  <c r="B242" i="24"/>
  <c r="B1244" i="28" s="1"/>
  <c r="B1244" i="27" s="1"/>
  <c r="F252" i="24"/>
  <c r="F1254" i="28" s="1"/>
  <c r="F1254" i="27" s="1"/>
  <c r="B252" i="24"/>
  <c r="B1254" i="28" s="1"/>
  <c r="B1254" i="27" s="1"/>
  <c r="C252" i="24"/>
  <c r="C1254" i="28" s="1"/>
  <c r="C1254" i="27" s="1"/>
  <c r="F187" i="24"/>
  <c r="F1189" i="28" s="1"/>
  <c r="F1189" i="27" s="1"/>
  <c r="B187" i="24"/>
  <c r="B1189" i="28" s="1"/>
  <c r="B1189" i="27" s="1"/>
  <c r="C190" i="24"/>
  <c r="C1192" i="28" s="1"/>
  <c r="C1192" i="27" s="1"/>
  <c r="C216" i="24"/>
  <c r="C1218" i="28" s="1"/>
  <c r="C1218" i="27" s="1"/>
  <c r="C219" i="24"/>
  <c r="C1221" i="28" s="1"/>
  <c r="C1221" i="27" s="1"/>
  <c r="B231" i="24"/>
  <c r="B1233" i="28" s="1"/>
  <c r="B1233" i="27" s="1"/>
  <c r="C242" i="24"/>
  <c r="C1244" i="28" s="1"/>
  <c r="C1244" i="27" s="1"/>
  <c r="B244" i="24"/>
  <c r="B1246" i="28" s="1"/>
  <c r="B1246" i="27" s="1"/>
  <c r="C136" i="24"/>
  <c r="C1138" i="28" s="1"/>
  <c r="C1138" i="27" s="1"/>
  <c r="B169" i="24"/>
  <c r="B1171" i="28" s="1"/>
  <c r="B1171" i="27" s="1"/>
  <c r="B181" i="24"/>
  <c r="B1183" i="28" s="1"/>
  <c r="B1183" i="27" s="1"/>
  <c r="C187" i="24"/>
  <c r="C1189" i="28" s="1"/>
  <c r="C1189" i="27" s="1"/>
  <c r="C198" i="24"/>
  <c r="C1200" i="28" s="1"/>
  <c r="C1200" i="27" s="1"/>
  <c r="B207" i="24"/>
  <c r="B1209" i="28" s="1"/>
  <c r="B1209" i="27" s="1"/>
  <c r="B210" i="24"/>
  <c r="B1212" i="28" s="1"/>
  <c r="B1212" i="27" s="1"/>
  <c r="B216" i="24"/>
  <c r="B1218" i="28" s="1"/>
  <c r="B1218" i="27" s="1"/>
  <c r="F229" i="24"/>
  <c r="F1231" i="28" s="1"/>
  <c r="F1231" i="27" s="1"/>
  <c r="C231" i="24"/>
  <c r="C1233" i="28" s="1"/>
  <c r="C1233" i="27" s="1"/>
  <c r="B235" i="24"/>
  <c r="B1237" i="28" s="1"/>
  <c r="B1237" i="27" s="1"/>
  <c r="F240" i="24"/>
  <c r="F1242" i="28" s="1"/>
  <c r="F1242" i="27" s="1"/>
  <c r="B215" i="24"/>
  <c r="B1217" i="28" s="1"/>
  <c r="B1217" i="27" s="1"/>
  <c r="B225" i="24"/>
  <c r="B1227" i="28" s="1"/>
  <c r="B1227" i="27" s="1"/>
  <c r="F237" i="24"/>
  <c r="F1239" i="28" s="1"/>
  <c r="F1239" i="27" s="1"/>
  <c r="B237" i="24"/>
  <c r="B1239" i="28" s="1"/>
  <c r="B1239" i="27" s="1"/>
  <c r="C257" i="24"/>
  <c r="C1259" i="28" s="1"/>
  <c r="C1259" i="27" s="1"/>
  <c r="B250" i="24"/>
  <c r="B1252" i="28" s="1"/>
  <c r="B1252" i="27" s="1"/>
  <c r="B253" i="24"/>
  <c r="B1255" i="28" s="1"/>
  <c r="B1255" i="27" s="1"/>
  <c r="C256" i="24"/>
  <c r="C1258" i="28" s="1"/>
  <c r="C1258" i="27" s="1"/>
  <c r="F258" i="24"/>
  <c r="F1260" i="28" s="1"/>
  <c r="F1260" i="27" s="1"/>
  <c r="C258" i="24"/>
  <c r="C1260" i="28" s="1"/>
  <c r="C1260" i="27" s="1"/>
  <c r="B258" i="24"/>
  <c r="B1260" i="28" s="1"/>
  <c r="B1260" i="27" s="1"/>
  <c r="H179" i="23"/>
  <c r="H87" i="23"/>
  <c r="H247" i="23"/>
  <c r="H113" i="23"/>
  <c r="H188" i="23"/>
  <c r="H213" i="23"/>
  <c r="H248" i="23"/>
  <c r="H207" i="23"/>
  <c r="H20" i="23"/>
  <c r="H134" i="23"/>
  <c r="H228" i="23"/>
  <c r="H116" i="23"/>
  <c r="H173" i="23"/>
  <c r="H72" i="23"/>
  <c r="H104" i="23"/>
  <c r="H204" i="23"/>
  <c r="H60" i="23"/>
  <c r="H171" i="23"/>
  <c r="B99" i="23"/>
  <c r="H14" i="23"/>
  <c r="H167" i="23"/>
  <c r="B22" i="23"/>
  <c r="H95" i="23"/>
  <c r="H196" i="23"/>
  <c r="H120" i="23"/>
  <c r="H144" i="23"/>
  <c r="H158" i="23"/>
  <c r="H161" i="23"/>
  <c r="H183" i="23"/>
  <c r="H16" i="23"/>
  <c r="C50" i="23"/>
  <c r="C805" i="27" s="1"/>
  <c r="H24" i="23"/>
  <c r="F50" i="23"/>
  <c r="H180" i="23"/>
  <c r="H194" i="23"/>
  <c r="G9" i="23"/>
  <c r="H175" i="23"/>
  <c r="C22" i="23"/>
  <c r="C75" i="23"/>
  <c r="B14" i="23"/>
  <c r="C19" i="23"/>
  <c r="F64" i="23"/>
  <c r="C64" i="23"/>
  <c r="B155" i="23"/>
  <c r="C14" i="23"/>
  <c r="B46" i="23"/>
  <c r="F46" i="23"/>
  <c r="C46" i="23"/>
  <c r="B64" i="23"/>
  <c r="B198" i="23"/>
  <c r="B233" i="23"/>
  <c r="B239" i="23"/>
  <c r="B228" i="23"/>
  <c r="B222" i="23"/>
  <c r="B216" i="23"/>
  <c r="B213" i="23"/>
  <c r="B257" i="23"/>
  <c r="B234" i="23"/>
  <c r="B207" i="23"/>
  <c r="B201" i="23"/>
  <c r="B182" i="23"/>
  <c r="B168" i="23"/>
  <c r="B223" i="23"/>
  <c r="B209" i="23"/>
  <c r="B204" i="23"/>
  <c r="B200" i="23"/>
  <c r="B190" i="23"/>
  <c r="B188" i="23"/>
  <c r="B166" i="23"/>
  <c r="B156" i="23"/>
  <c r="B153" i="23"/>
  <c r="B252" i="23"/>
  <c r="B186" i="23"/>
  <c r="B163" i="23"/>
  <c r="B160" i="23"/>
  <c r="B138" i="23"/>
  <c r="B123" i="23"/>
  <c r="B195" i="23"/>
  <c r="B177" i="23"/>
  <c r="B172" i="23"/>
  <c r="B147" i="23"/>
  <c r="B135" i="23"/>
  <c r="B131" i="23"/>
  <c r="B127" i="23"/>
  <c r="B108" i="23"/>
  <c r="B92" i="23"/>
  <c r="B87" i="23"/>
  <c r="B206" i="23"/>
  <c r="B184" i="23"/>
  <c r="B164" i="23"/>
  <c r="B208" i="23"/>
  <c r="B193" i="23"/>
  <c r="B170" i="23"/>
  <c r="B128" i="23"/>
  <c r="B245" i="23"/>
  <c r="B224" i="23"/>
  <c r="B979" i="27" s="1"/>
  <c r="B218" i="23"/>
  <c r="B254" i="23"/>
  <c r="B247" i="23"/>
  <c r="B227" i="23"/>
  <c r="B203" i="23"/>
  <c r="B187" i="23"/>
  <c r="B178" i="23"/>
  <c r="B173" i="23"/>
  <c r="B158" i="23"/>
  <c r="B174" i="23"/>
  <c r="B122" i="23"/>
  <c r="B47" i="23"/>
  <c r="B148" i="23"/>
  <c r="B133" i="23"/>
  <c r="B62" i="23"/>
  <c r="B194" i="23"/>
  <c r="B143" i="23"/>
  <c r="B126" i="23"/>
  <c r="B110" i="23"/>
  <c r="B103" i="23"/>
  <c r="B98" i="23"/>
  <c r="B65" i="23"/>
  <c r="B33" i="23"/>
  <c r="B27" i="23"/>
  <c r="B183" i="23"/>
  <c r="B42" i="23"/>
  <c r="B130" i="23"/>
  <c r="B57" i="23"/>
  <c r="B238" i="23"/>
  <c r="B125" i="23"/>
  <c r="B60" i="23"/>
  <c r="B28" i="23"/>
  <c r="B134" i="23"/>
  <c r="B37" i="23"/>
  <c r="B77" i="23"/>
  <c r="B52" i="23"/>
  <c r="B185" i="23"/>
  <c r="B58" i="23"/>
  <c r="B55" i="23"/>
  <c r="B18" i="23"/>
  <c r="B118" i="23"/>
  <c r="B106" i="23"/>
  <c r="B72" i="23"/>
  <c r="B15" i="23"/>
  <c r="B113" i="23"/>
  <c r="B82" i="23"/>
  <c r="B196" i="23"/>
  <c r="B94" i="23"/>
  <c r="B67" i="23"/>
  <c r="B38" i="23"/>
  <c r="B25" i="23"/>
  <c r="C183" i="23"/>
  <c r="C178" i="23"/>
  <c r="C228" i="23"/>
  <c r="C213" i="23"/>
  <c r="C188" i="23"/>
  <c r="C257" i="23"/>
  <c r="C207" i="23"/>
  <c r="C246" i="23"/>
  <c r="C223" i="23"/>
  <c r="C153" i="23"/>
  <c r="C256" i="23"/>
  <c r="C252" i="23"/>
  <c r="C186" i="23"/>
  <c r="C163" i="23"/>
  <c r="C160" i="23"/>
  <c r="C138" i="23"/>
  <c r="C123" i="23"/>
  <c r="C177" i="23"/>
  <c r="C147" i="23"/>
  <c r="C135" i="23"/>
  <c r="C131" i="23"/>
  <c r="C127" i="23"/>
  <c r="C108" i="23"/>
  <c r="C92" i="23"/>
  <c r="C87" i="23"/>
  <c r="C82" i="23"/>
  <c r="C77" i="23"/>
  <c r="C72" i="23"/>
  <c r="C248" i="23"/>
  <c r="C243" i="23"/>
  <c r="C175" i="23"/>
  <c r="C157" i="23"/>
  <c r="C120" i="23"/>
  <c r="C208" i="23"/>
  <c r="C193" i="23"/>
  <c r="C191" i="23"/>
  <c r="C170" i="23"/>
  <c r="C128" i="23"/>
  <c r="C245" i="23"/>
  <c r="C218" i="23"/>
  <c r="C201" i="23"/>
  <c r="C197" i="23"/>
  <c r="C182" i="23"/>
  <c r="C148" i="23"/>
  <c r="C113" i="23"/>
  <c r="C233" i="23"/>
  <c r="C227" i="23"/>
  <c r="C221" i="23"/>
  <c r="C203" i="23"/>
  <c r="C187" i="23"/>
  <c r="C173" i="23"/>
  <c r="C158" i="23"/>
  <c r="C185" i="23"/>
  <c r="C133" i="23"/>
  <c r="C115" i="23"/>
  <c r="C62" i="23"/>
  <c r="C143" i="23"/>
  <c r="C126" i="23"/>
  <c r="C103" i="23"/>
  <c r="C98" i="23"/>
  <c r="C27" i="23"/>
  <c r="C198" i="23"/>
  <c r="C91" i="23"/>
  <c r="C42" i="23"/>
  <c r="C190" i="23"/>
  <c r="C130" i="23"/>
  <c r="C57" i="23"/>
  <c r="C238" i="23"/>
  <c r="C166" i="23"/>
  <c r="C156" i="23"/>
  <c r="C81" i="23"/>
  <c r="C76" i="23"/>
  <c r="C71" i="23"/>
  <c r="C107" i="23"/>
  <c r="C86" i="23"/>
  <c r="C66" i="23"/>
  <c r="C37" i="23"/>
  <c r="C21" i="23"/>
  <c r="C241" i="23"/>
  <c r="C196" i="23"/>
  <c r="C52" i="23"/>
  <c r="C200" i="23"/>
  <c r="C212" i="23"/>
  <c r="C146" i="23"/>
  <c r="C217" i="23"/>
  <c r="C111" i="23"/>
  <c r="C44" i="23"/>
  <c r="C168" i="23"/>
  <c r="C118" i="23"/>
  <c r="C106" i="23"/>
  <c r="C232" i="23"/>
  <c r="C122" i="23"/>
  <c r="C47" i="23"/>
  <c r="C15" i="23"/>
  <c r="C192" i="23"/>
  <c r="C61" i="23"/>
  <c r="C171" i="23"/>
  <c r="C152" i="23"/>
  <c r="C29" i="23"/>
  <c r="C89" i="23"/>
  <c r="C35" i="23"/>
  <c r="C94" i="23"/>
  <c r="B152" i="23"/>
  <c r="B12" i="23"/>
  <c r="B32" i="23"/>
  <c r="H56" i="23"/>
  <c r="H57" i="23"/>
  <c r="C12" i="23"/>
  <c r="C32" i="23"/>
  <c r="B49" i="23"/>
  <c r="C67" i="23"/>
  <c r="F90" i="23"/>
  <c r="C90" i="23"/>
  <c r="B19" i="23"/>
  <c r="H23" i="23"/>
  <c r="F49" i="23"/>
  <c r="C49" i="23"/>
  <c r="F74" i="23"/>
  <c r="C74" i="23"/>
  <c r="B74" i="23"/>
  <c r="C99" i="23"/>
  <c r="F99" i="23"/>
  <c r="F136" i="23"/>
  <c r="C136" i="23"/>
  <c r="B136" i="23"/>
  <c r="F155" i="23"/>
  <c r="C155" i="23"/>
  <c r="B241" i="23"/>
  <c r="H182" i="23"/>
  <c r="H181" i="23"/>
  <c r="B61" i="23"/>
  <c r="F61" i="23"/>
  <c r="H71" i="23"/>
  <c r="C129" i="23"/>
  <c r="F129" i="23"/>
  <c r="F10" i="23"/>
  <c r="C10" i="23"/>
  <c r="F17" i="23"/>
  <c r="C17" i="23"/>
  <c r="B17" i="23"/>
  <c r="H42" i="23"/>
  <c r="C65" i="23"/>
  <c r="F79" i="23"/>
  <c r="C79" i="23"/>
  <c r="B79" i="23"/>
  <c r="H86" i="23"/>
  <c r="B129" i="23"/>
  <c r="B884" i="27" s="1"/>
  <c r="F162" i="23"/>
  <c r="C162" i="23"/>
  <c r="B162" i="23"/>
  <c r="B10" i="23"/>
  <c r="C20" i="23"/>
  <c r="F40" i="23"/>
  <c r="C40" i="23"/>
  <c r="F43" i="23"/>
  <c r="C43" i="23"/>
  <c r="B43" i="23"/>
  <c r="C80" i="23"/>
  <c r="F101" i="23"/>
  <c r="C101" i="23"/>
  <c r="B101" i="23"/>
  <c r="C30" i="23"/>
  <c r="B40" i="23"/>
  <c r="B44" i="23"/>
  <c r="H55" i="23"/>
  <c r="F58" i="23"/>
  <c r="C58" i="23"/>
  <c r="F69" i="23"/>
  <c r="C69" i="23"/>
  <c r="B69" i="23"/>
  <c r="B111" i="23"/>
  <c r="B11" i="23"/>
  <c r="F11" i="23"/>
  <c r="C70" i="23"/>
  <c r="H76" i="23"/>
  <c r="H92" i="23"/>
  <c r="F102" i="23"/>
  <c r="C102" i="23"/>
  <c r="B102" i="23"/>
  <c r="C149" i="23"/>
  <c r="B149" i="23"/>
  <c r="F149" i="23"/>
  <c r="C11" i="23"/>
  <c r="H15" i="23"/>
  <c r="C18" i="23"/>
  <c r="F34" i="23"/>
  <c r="C34" i="23"/>
  <c r="B34" i="23"/>
  <c r="B789" i="27" s="1"/>
  <c r="C55" i="23"/>
  <c r="C59" i="23"/>
  <c r="F84" i="23"/>
  <c r="C84" i="23"/>
  <c r="B84" i="23"/>
  <c r="B146" i="23"/>
  <c r="F25" i="23"/>
  <c r="C25" i="23"/>
  <c r="B31" i="23"/>
  <c r="F31" i="23"/>
  <c r="C31" i="23"/>
  <c r="B35" i="23"/>
  <c r="C85" i="23"/>
  <c r="H127" i="23"/>
  <c r="F260" i="23"/>
  <c r="C260" i="23"/>
  <c r="B171" i="23"/>
  <c r="B926" i="27" s="1"/>
  <c r="F192" i="23"/>
  <c r="B192" i="23"/>
  <c r="B217" i="23"/>
  <c r="F217" i="23"/>
  <c r="B232" i="23"/>
  <c r="F232" i="23"/>
  <c r="C249" i="23"/>
  <c r="F249" i="23"/>
  <c r="B249" i="23"/>
  <c r="B260" i="23"/>
  <c r="B21" i="23"/>
  <c r="F28" i="23"/>
  <c r="C28" i="23"/>
  <c r="B66" i="23"/>
  <c r="B86" i="23"/>
  <c r="F97" i="23"/>
  <c r="C97" i="23"/>
  <c r="B97" i="23"/>
  <c r="B107" i="23"/>
  <c r="B862" i="27" s="1"/>
  <c r="F165" i="23"/>
  <c r="C165" i="23"/>
  <c r="B165" i="23"/>
  <c r="H201" i="23"/>
  <c r="B51" i="23"/>
  <c r="F63" i="23"/>
  <c r="C63" i="23"/>
  <c r="B71" i="23"/>
  <c r="B76" i="23"/>
  <c r="B81" i="23"/>
  <c r="B95" i="23"/>
  <c r="C109" i="23"/>
  <c r="F109" i="23"/>
  <c r="H110" i="23" s="1"/>
  <c r="B109" i="23"/>
  <c r="B864" i="27" s="1"/>
  <c r="C114" i="23"/>
  <c r="F114" i="23"/>
  <c r="C116" i="23"/>
  <c r="F132" i="23"/>
  <c r="C132" i="23"/>
  <c r="B137" i="23"/>
  <c r="C139" i="23"/>
  <c r="F139" i="23"/>
  <c r="B139" i="23"/>
  <c r="B894" i="27" s="1"/>
  <c r="F142" i="23"/>
  <c r="C142" i="23"/>
  <c r="C159" i="23"/>
  <c r="F159" i="23"/>
  <c r="F205" i="23"/>
  <c r="C205" i="23"/>
  <c r="B205" i="23"/>
  <c r="B24" i="23"/>
  <c r="B36" i="23"/>
  <c r="B45" i="23"/>
  <c r="F48" i="23"/>
  <c r="C48" i="23"/>
  <c r="C51" i="23"/>
  <c r="B54" i="23"/>
  <c r="C60" i="23"/>
  <c r="B63" i="23"/>
  <c r="F88" i="23"/>
  <c r="C88" i="23"/>
  <c r="B88" i="23"/>
  <c r="C95" i="23"/>
  <c r="C100" i="23"/>
  <c r="B114" i="23"/>
  <c r="H121" i="23"/>
  <c r="C125" i="23"/>
  <c r="B132" i="23"/>
  <c r="C137" i="23"/>
  <c r="B142" i="23"/>
  <c r="H147" i="23"/>
  <c r="B159" i="23"/>
  <c r="H172" i="23"/>
  <c r="C176" i="23"/>
  <c r="F176" i="23"/>
  <c r="B13" i="23"/>
  <c r="B20" i="23"/>
  <c r="C24" i="23"/>
  <c r="B30" i="23"/>
  <c r="F33" i="23"/>
  <c r="C33" i="23"/>
  <c r="C36" i="23"/>
  <c r="B39" i="23"/>
  <c r="C45" i="23"/>
  <c r="B48" i="23"/>
  <c r="C54" i="23"/>
  <c r="B91" i="23"/>
  <c r="C112" i="23"/>
  <c r="B121" i="23"/>
  <c r="B140" i="23"/>
  <c r="B895" i="27" s="1"/>
  <c r="B176" i="23"/>
  <c r="C214" i="23"/>
  <c r="F214" i="23"/>
  <c r="B214" i="23"/>
  <c r="C247" i="23"/>
  <c r="C13" i="23"/>
  <c r="B16" i="23"/>
  <c r="F21" i="23"/>
  <c r="C39" i="23"/>
  <c r="B56" i="23"/>
  <c r="F66" i="23"/>
  <c r="F68" i="23"/>
  <c r="C68" i="23"/>
  <c r="F73" i="23"/>
  <c r="C73" i="23"/>
  <c r="F78" i="23"/>
  <c r="C78" i="23"/>
  <c r="F83" i="23"/>
  <c r="C83" i="23"/>
  <c r="F93" i="23"/>
  <c r="C93" i="23"/>
  <c r="B93" i="23"/>
  <c r="F105" i="23"/>
  <c r="C105" i="23"/>
  <c r="B105" i="23"/>
  <c r="H117" i="23"/>
  <c r="C121" i="23"/>
  <c r="C140" i="23"/>
  <c r="B145" i="23"/>
  <c r="F145" i="23"/>
  <c r="C145" i="23"/>
  <c r="F215" i="23"/>
  <c r="C215" i="23"/>
  <c r="B215" i="23"/>
  <c r="C16" i="23"/>
  <c r="B23" i="23"/>
  <c r="B41" i="23"/>
  <c r="B50" i="23"/>
  <c r="F51" i="23"/>
  <c r="F53" i="23"/>
  <c r="C53" i="23"/>
  <c r="C56" i="23"/>
  <c r="B59" i="23"/>
  <c r="B68" i="23"/>
  <c r="B70" i="23"/>
  <c r="B73" i="23"/>
  <c r="B75" i="23"/>
  <c r="B78" i="23"/>
  <c r="B80" i="23"/>
  <c r="B83" i="23"/>
  <c r="B85" i="23"/>
  <c r="C96" i="23"/>
  <c r="C110" i="23"/>
  <c r="B115" i="23"/>
  <c r="B117" i="23"/>
  <c r="F137" i="23"/>
  <c r="F151" i="23"/>
  <c r="C151" i="23"/>
  <c r="B151" i="23"/>
  <c r="F220" i="23"/>
  <c r="C220" i="23"/>
  <c r="B220" i="23"/>
  <c r="C235" i="23"/>
  <c r="F235" i="23"/>
  <c r="F253" i="23"/>
  <c r="C253" i="23"/>
  <c r="B253" i="23"/>
  <c r="C23" i="23"/>
  <c r="B26" i="23"/>
  <c r="F36" i="23"/>
  <c r="F38" i="23"/>
  <c r="C38" i="23"/>
  <c r="C41" i="23"/>
  <c r="B53" i="23"/>
  <c r="B89" i="23"/>
  <c r="C117" i="23"/>
  <c r="B212" i="23"/>
  <c r="F226" i="23"/>
  <c r="C226" i="23"/>
  <c r="B226" i="23"/>
  <c r="B235" i="23"/>
  <c r="B221" i="23"/>
  <c r="F221" i="23"/>
  <c r="C224" i="23"/>
  <c r="F224" i="23"/>
  <c r="C189" i="23"/>
  <c r="F189" i="23"/>
  <c r="B189" i="23"/>
  <c r="B197" i="23"/>
  <c r="C236" i="23"/>
  <c r="C124" i="23"/>
  <c r="C154" i="23"/>
  <c r="F154" i="23"/>
  <c r="B161" i="23"/>
  <c r="B167" i="23"/>
  <c r="B180" i="23"/>
  <c r="B191" i="23"/>
  <c r="B946" i="27" s="1"/>
  <c r="C199" i="23"/>
  <c r="F199" i="23"/>
  <c r="B230" i="23"/>
  <c r="H242" i="23"/>
  <c r="B112" i="23"/>
  <c r="B116" i="23"/>
  <c r="B120" i="23"/>
  <c r="B124" i="23"/>
  <c r="B154" i="23"/>
  <c r="B157" i="23"/>
  <c r="C161" i="23"/>
  <c r="C167" i="23"/>
  <c r="C172" i="23"/>
  <c r="B175" i="23"/>
  <c r="C180" i="23"/>
  <c r="H187" i="23"/>
  <c r="B199" i="23"/>
  <c r="C230" i="23"/>
  <c r="H233" i="23"/>
  <c r="H257" i="23"/>
  <c r="C104" i="23"/>
  <c r="B141" i="23"/>
  <c r="C144" i="23"/>
  <c r="C216" i="23"/>
  <c r="C222" i="23"/>
  <c r="F237" i="23"/>
  <c r="C237" i="23"/>
  <c r="F258" i="23"/>
  <c r="B258" i="23"/>
  <c r="B96" i="23"/>
  <c r="B100" i="23"/>
  <c r="B104" i="23"/>
  <c r="C119" i="23"/>
  <c r="C141" i="23"/>
  <c r="B144" i="23"/>
  <c r="B150" i="23"/>
  <c r="B905" i="27" s="1"/>
  <c r="C169" i="23"/>
  <c r="H170" i="23"/>
  <c r="H197" i="23"/>
  <c r="C202" i="23"/>
  <c r="F202" i="23"/>
  <c r="B211" i="23"/>
  <c r="C231" i="23"/>
  <c r="B237" i="23"/>
  <c r="C258" i="23"/>
  <c r="B119" i="23"/>
  <c r="F124" i="23"/>
  <c r="C134" i="23"/>
  <c r="C150" i="23"/>
  <c r="B169" i="23"/>
  <c r="C181" i="23"/>
  <c r="B181" i="23"/>
  <c r="B202" i="23"/>
  <c r="C211" i="23"/>
  <c r="C240" i="23"/>
  <c r="F240" i="23"/>
  <c r="B240" i="23"/>
  <c r="C229" i="23"/>
  <c r="B229" i="23"/>
  <c r="B251" i="23"/>
  <c r="C251" i="23"/>
  <c r="F255" i="23"/>
  <c r="C255" i="23"/>
  <c r="C164" i="23"/>
  <c r="C179" i="23"/>
  <c r="B179" i="23"/>
  <c r="C234" i="23"/>
  <c r="B242" i="23"/>
  <c r="C244" i="23"/>
  <c r="B244" i="23"/>
  <c r="B255" i="23"/>
  <c r="C204" i="23"/>
  <c r="C210" i="23"/>
  <c r="C242" i="23"/>
  <c r="F251" i="23"/>
  <c r="C259" i="23"/>
  <c r="B210" i="23"/>
  <c r="C219" i="23"/>
  <c r="B225" i="23"/>
  <c r="F229" i="23"/>
  <c r="B231" i="23"/>
  <c r="C239" i="23"/>
  <c r="B259" i="23"/>
  <c r="C195" i="23"/>
  <c r="B219" i="23"/>
  <c r="C225" i="23"/>
  <c r="B236" i="23"/>
  <c r="B250" i="23"/>
  <c r="C174" i="23"/>
  <c r="C184" i="23"/>
  <c r="F184" i="23"/>
  <c r="C206" i="23"/>
  <c r="C209" i="23"/>
  <c r="F210" i="23"/>
  <c r="H234" i="23"/>
  <c r="F243" i="23"/>
  <c r="B243" i="23"/>
  <c r="H245" i="23"/>
  <c r="B248" i="23"/>
  <c r="C250" i="23"/>
  <c r="C254" i="23"/>
  <c r="F259" i="23"/>
  <c r="C194" i="23"/>
  <c r="B246" i="23"/>
  <c r="B1001" i="27" s="1"/>
  <c r="B256" i="23"/>
  <c r="B261" i="23"/>
  <c r="C261" i="23"/>
  <c r="C260" i="22"/>
  <c r="C260" i="29" s="1"/>
  <c r="C254" i="22"/>
  <c r="C254" i="29" s="1"/>
  <c r="C251" i="22"/>
  <c r="C251" i="29" s="1"/>
  <c r="C232" i="22"/>
  <c r="C232" i="29" s="1"/>
  <c r="C225" i="22"/>
  <c r="C225" i="29" s="1"/>
  <c r="C207" i="22"/>
  <c r="C207" i="29" s="1"/>
  <c r="C200" i="22"/>
  <c r="C200" i="29" s="1"/>
  <c r="C231" i="22"/>
  <c r="C231" i="29" s="1"/>
  <c r="C156" i="22"/>
  <c r="C156" i="29" s="1"/>
  <c r="C106" i="22"/>
  <c r="C106" i="29" s="1"/>
  <c r="C56" i="22"/>
  <c r="C56" i="29" s="1"/>
  <c r="C257" i="22"/>
  <c r="C257" i="29" s="1"/>
  <c r="C250" i="22"/>
  <c r="C250" i="29" s="1"/>
  <c r="C241" i="22"/>
  <c r="C241" i="29" s="1"/>
  <c r="C227" i="22"/>
  <c r="C227" i="29" s="1"/>
  <c r="C210" i="22"/>
  <c r="C210" i="29" s="1"/>
  <c r="C208" i="22"/>
  <c r="C208" i="29" s="1"/>
  <c r="C199" i="22"/>
  <c r="C199" i="29" s="1"/>
  <c r="C174" i="22"/>
  <c r="C174" i="29" s="1"/>
  <c r="C168" i="22"/>
  <c r="C168" i="29" s="1"/>
  <c r="C164" i="22"/>
  <c r="C164" i="29" s="1"/>
  <c r="C262" i="22"/>
  <c r="C262" i="29" s="1"/>
  <c r="C219" i="22"/>
  <c r="C219" i="29" s="1"/>
  <c r="C186" i="22"/>
  <c r="C186" i="29" s="1"/>
  <c r="C183" i="22"/>
  <c r="C183" i="29" s="1"/>
  <c r="C180" i="22"/>
  <c r="C180" i="29" s="1"/>
  <c r="C177" i="22"/>
  <c r="C177" i="29" s="1"/>
  <c r="C153" i="22"/>
  <c r="C153" i="29" s="1"/>
  <c r="C149" i="22"/>
  <c r="C149" i="29" s="1"/>
  <c r="C145" i="22"/>
  <c r="C145" i="29" s="1"/>
  <c r="C126" i="22"/>
  <c r="C126" i="29" s="1"/>
  <c r="C103" i="22"/>
  <c r="C103" i="29" s="1"/>
  <c r="C99" i="22"/>
  <c r="C99" i="29" s="1"/>
  <c r="C95" i="22"/>
  <c r="C95" i="29" s="1"/>
  <c r="C259" i="22"/>
  <c r="C259" i="29" s="1"/>
  <c r="C206" i="22"/>
  <c r="C206" i="29" s="1"/>
  <c r="C161" i="22"/>
  <c r="C161" i="29" s="1"/>
  <c r="C111" i="22"/>
  <c r="C111" i="29" s="1"/>
  <c r="C61" i="22"/>
  <c r="C61" i="29" s="1"/>
  <c r="C11" i="22"/>
  <c r="C11" i="29" s="1"/>
  <c r="C146" i="22"/>
  <c r="C146" i="29" s="1"/>
  <c r="C96" i="22"/>
  <c r="C96" i="29" s="1"/>
  <c r="C46" i="22"/>
  <c r="C46" i="29" s="1"/>
  <c r="C217" i="22"/>
  <c r="C217" i="29" s="1"/>
  <c r="C211" i="22"/>
  <c r="C211" i="29" s="1"/>
  <c r="C181" i="22"/>
  <c r="C181" i="29" s="1"/>
  <c r="C242" i="22"/>
  <c r="C242" i="29" s="1"/>
  <c r="C166" i="22"/>
  <c r="C166" i="29" s="1"/>
  <c r="C253" i="22"/>
  <c r="C253" i="29" s="1"/>
  <c r="C235" i="22"/>
  <c r="C235" i="29" s="1"/>
  <c r="C229" i="22"/>
  <c r="C229" i="29" s="1"/>
  <c r="C185" i="22"/>
  <c r="C185" i="29" s="1"/>
  <c r="C173" i="22"/>
  <c r="C173" i="29" s="1"/>
  <c r="C155" i="22"/>
  <c r="C155" i="29" s="1"/>
  <c r="C86" i="22"/>
  <c r="C86" i="29" s="1"/>
  <c r="C60" i="22"/>
  <c r="C60" i="29" s="1"/>
  <c r="C53" i="22"/>
  <c r="C53" i="29" s="1"/>
  <c r="C218" i="22"/>
  <c r="C218" i="29" s="1"/>
  <c r="C170" i="22"/>
  <c r="C170" i="29" s="1"/>
  <c r="C118" i="22"/>
  <c r="C118" i="29" s="1"/>
  <c r="C58" i="22"/>
  <c r="C58" i="29" s="1"/>
  <c r="C44" i="22"/>
  <c r="C44" i="29" s="1"/>
  <c r="C159" i="22"/>
  <c r="C159" i="29" s="1"/>
  <c r="C120" i="22"/>
  <c r="C120" i="29" s="1"/>
  <c r="C116" i="22"/>
  <c r="C116" i="29" s="1"/>
  <c r="C114" i="22"/>
  <c r="C114" i="29" s="1"/>
  <c r="C90" i="22"/>
  <c r="C90" i="29" s="1"/>
  <c r="C68" i="22"/>
  <c r="C68" i="29" s="1"/>
  <c r="C63" i="22"/>
  <c r="C63" i="29" s="1"/>
  <c r="C51" i="22"/>
  <c r="C51" i="29" s="1"/>
  <c r="C16" i="22"/>
  <c r="C16" i="29" s="1"/>
  <c r="C198" i="22"/>
  <c r="C198" i="29" s="1"/>
  <c r="C110" i="22"/>
  <c r="C110" i="29" s="1"/>
  <c r="C49" i="22"/>
  <c r="C49" i="29" s="1"/>
  <c r="C36" i="22"/>
  <c r="C36" i="29" s="1"/>
  <c r="C14" i="22"/>
  <c r="C14" i="29" s="1"/>
  <c r="C193" i="22"/>
  <c r="C193" i="29" s="1"/>
  <c r="C81" i="22"/>
  <c r="C81" i="29" s="1"/>
  <c r="C21" i="22"/>
  <c r="C21" i="29" s="1"/>
  <c r="C244" i="22"/>
  <c r="C244" i="29" s="1"/>
  <c r="C176" i="22"/>
  <c r="C176" i="29" s="1"/>
  <c r="C66" i="22"/>
  <c r="C66" i="29" s="1"/>
  <c r="C45" i="22"/>
  <c r="C45" i="29" s="1"/>
  <c r="C233" i="22"/>
  <c r="C233" i="29" s="1"/>
  <c r="C224" i="22"/>
  <c r="C224" i="29" s="1"/>
  <c r="C220" i="22"/>
  <c r="C220" i="29" s="1"/>
  <c r="C179" i="22"/>
  <c r="C179" i="29" s="1"/>
  <c r="C163" i="22"/>
  <c r="C163" i="29" s="1"/>
  <c r="C91" i="22"/>
  <c r="C91" i="29" s="1"/>
  <c r="C64" i="22"/>
  <c r="C64" i="29" s="1"/>
  <c r="C59" i="22"/>
  <c r="C59" i="29" s="1"/>
  <c r="C41" i="22"/>
  <c r="C41" i="29" s="1"/>
  <c r="C26" i="22"/>
  <c r="C26" i="29" s="1"/>
  <c r="C182" i="22"/>
  <c r="C182" i="29" s="1"/>
  <c r="C131" i="22"/>
  <c r="C131" i="29" s="1"/>
  <c r="C105" i="22"/>
  <c r="C105" i="29" s="1"/>
  <c r="C101" i="22"/>
  <c r="C101" i="29" s="1"/>
  <c r="C78" i="22"/>
  <c r="C78" i="29" s="1"/>
  <c r="C76" i="22"/>
  <c r="C76" i="29" s="1"/>
  <c r="C55" i="22"/>
  <c r="C55" i="29" s="1"/>
  <c r="C48" i="22"/>
  <c r="C48" i="29" s="1"/>
  <c r="C35" i="22"/>
  <c r="C35" i="29" s="1"/>
  <c r="C31" i="22"/>
  <c r="C31" i="29" s="1"/>
  <c r="C20" i="22"/>
  <c r="C20" i="29" s="1"/>
  <c r="C18" i="22"/>
  <c r="C18" i="29" s="1"/>
  <c r="C13" i="22"/>
  <c r="C13" i="29" s="1"/>
  <c r="C205" i="22"/>
  <c r="C205" i="29" s="1"/>
  <c r="C151" i="22"/>
  <c r="C151" i="29" s="1"/>
  <c r="C39" i="22"/>
  <c r="C39" i="29" s="1"/>
  <c r="C141" i="22"/>
  <c r="C141" i="29" s="1"/>
  <c r="C113" i="22"/>
  <c r="C113" i="29" s="1"/>
  <c r="C136" i="22"/>
  <c r="C136" i="29" s="1"/>
  <c r="C10" i="22"/>
  <c r="C10" i="29" s="1"/>
  <c r="C160" i="22"/>
  <c r="C160" i="29" s="1"/>
  <c r="C109" i="22"/>
  <c r="C109" i="29" s="1"/>
  <c r="C121" i="22"/>
  <c r="C121" i="29" s="1"/>
  <c r="C24" i="22"/>
  <c r="C24" i="29" s="1"/>
  <c r="C144" i="22"/>
  <c r="C144" i="29" s="1"/>
  <c r="C71" i="22"/>
  <c r="C71" i="29" s="1"/>
  <c r="C50" i="22"/>
  <c r="C50" i="29" s="1"/>
  <c r="B24" i="22"/>
  <c r="B24" i="29" s="1"/>
  <c r="B59" i="22"/>
  <c r="B59" i="29" s="1"/>
  <c r="F89" i="22"/>
  <c r="C89" i="22"/>
  <c r="C89" i="29" s="1"/>
  <c r="B89" i="22"/>
  <c r="B89" i="29" s="1"/>
  <c r="B95" i="22"/>
  <c r="B95" i="29" s="1"/>
  <c r="F134" i="22"/>
  <c r="C134" i="22"/>
  <c r="C134" i="29" s="1"/>
  <c r="B134" i="22"/>
  <c r="B134" i="29" s="1"/>
  <c r="F85" i="22"/>
  <c r="C85" i="22"/>
  <c r="C85" i="29" s="1"/>
  <c r="B85" i="22"/>
  <c r="B85" i="29" s="1"/>
  <c r="F139" i="22"/>
  <c r="C139" i="22"/>
  <c r="C139" i="29" s="1"/>
  <c r="B139" i="22"/>
  <c r="B139" i="29" s="1"/>
  <c r="F43" i="22"/>
  <c r="C43" i="22"/>
  <c r="C43" i="29" s="1"/>
  <c r="B43" i="22"/>
  <c r="B43" i="29" s="1"/>
  <c r="B64" i="22"/>
  <c r="B64" i="29" s="1"/>
  <c r="B113" i="22"/>
  <c r="B113" i="29" s="1"/>
  <c r="B117" i="22"/>
  <c r="B117" i="29" s="1"/>
  <c r="B22" i="22"/>
  <c r="B22" i="29" s="1"/>
  <c r="B39" i="22"/>
  <c r="B39" i="29" s="1"/>
  <c r="B78" i="22"/>
  <c r="B78" i="29" s="1"/>
  <c r="B146" i="22"/>
  <c r="B146" i="29" s="1"/>
  <c r="B151" i="22"/>
  <c r="B151" i="29" s="1"/>
  <c r="C165" i="22"/>
  <c r="C165" i="29" s="1"/>
  <c r="C52" i="22"/>
  <c r="C52" i="29" s="1"/>
  <c r="B52" i="22"/>
  <c r="B52" i="29" s="1"/>
  <c r="F52" i="22"/>
  <c r="C127" i="22"/>
  <c r="C127" i="29" s="1"/>
  <c r="F127" i="22"/>
  <c r="B15" i="22"/>
  <c r="B15" i="29" s="1"/>
  <c r="C69" i="22"/>
  <c r="C69" i="29" s="1"/>
  <c r="F69" i="22"/>
  <c r="B97" i="22"/>
  <c r="B97" i="29" s="1"/>
  <c r="F123" i="22"/>
  <c r="C123" i="22"/>
  <c r="C123" i="29" s="1"/>
  <c r="B127" i="22"/>
  <c r="B127" i="29" s="1"/>
  <c r="F187" i="22"/>
  <c r="C187" i="22"/>
  <c r="C187" i="29" s="1"/>
  <c r="B224" i="22"/>
  <c r="B224" i="29" s="1"/>
  <c r="B69" i="22"/>
  <c r="B69" i="29" s="1"/>
  <c r="F93" i="22"/>
  <c r="C93" i="22"/>
  <c r="C93" i="29" s="1"/>
  <c r="B123" i="22"/>
  <c r="B123" i="29" s="1"/>
  <c r="B187" i="22"/>
  <c r="B187" i="29" s="1"/>
  <c r="B238" i="22"/>
  <c r="B238" i="29" s="1"/>
  <c r="F238" i="22"/>
  <c r="C238" i="22"/>
  <c r="C238" i="29" s="1"/>
  <c r="B37" i="22"/>
  <c r="B37" i="29" s="1"/>
  <c r="B41" i="22"/>
  <c r="B41" i="29" s="1"/>
  <c r="B93" i="22"/>
  <c r="B93" i="29" s="1"/>
  <c r="C115" i="22"/>
  <c r="C115" i="29" s="1"/>
  <c r="F115" i="22"/>
  <c r="C119" i="22"/>
  <c r="C119" i="29" s="1"/>
  <c r="F119" i="22"/>
  <c r="B119" i="22"/>
  <c r="B119" i="29" s="1"/>
  <c r="F158" i="22"/>
  <c r="B158" i="22"/>
  <c r="B158" i="29" s="1"/>
  <c r="C158" i="22"/>
  <c r="C158" i="29" s="1"/>
  <c r="B121" i="22"/>
  <c r="B121" i="29" s="1"/>
  <c r="B71" i="22"/>
  <c r="B71" i="29" s="1"/>
  <c r="B21" i="22"/>
  <c r="B21" i="29" s="1"/>
  <c r="B231" i="22"/>
  <c r="B231" i="29" s="1"/>
  <c r="B225" i="22"/>
  <c r="B225" i="29" s="1"/>
  <c r="B216" i="22"/>
  <c r="B216" i="29" s="1"/>
  <c r="B212" i="22"/>
  <c r="B212" i="29" s="1"/>
  <c r="B194" i="22"/>
  <c r="B194" i="29" s="1"/>
  <c r="B191" i="22"/>
  <c r="B191" i="29" s="1"/>
  <c r="B250" i="22"/>
  <c r="B250" i="29" s="1"/>
  <c r="B241" i="22"/>
  <c r="B241" i="29" s="1"/>
  <c r="B227" i="22"/>
  <c r="B227" i="29" s="1"/>
  <c r="B199" i="22"/>
  <c r="B199" i="29" s="1"/>
  <c r="B174" i="22"/>
  <c r="B174" i="29" s="1"/>
  <c r="B171" i="22"/>
  <c r="B171" i="29" s="1"/>
  <c r="B168" i="22"/>
  <c r="B168" i="29" s="1"/>
  <c r="B164" i="22"/>
  <c r="B164" i="29" s="1"/>
  <c r="B160" i="22"/>
  <c r="B160" i="29" s="1"/>
  <c r="B141" i="22"/>
  <c r="B141" i="29" s="1"/>
  <c r="B122" i="22"/>
  <c r="B122" i="29" s="1"/>
  <c r="B118" i="22"/>
  <c r="B118" i="29" s="1"/>
  <c r="B114" i="22"/>
  <c r="B114" i="29" s="1"/>
  <c r="B110" i="22"/>
  <c r="B110" i="29" s="1"/>
  <c r="B91" i="22"/>
  <c r="B91" i="29" s="1"/>
  <c r="B126" i="22"/>
  <c r="B126" i="29" s="1"/>
  <c r="B76" i="22"/>
  <c r="B76" i="29" s="1"/>
  <c r="B26" i="22"/>
  <c r="B26" i="29" s="1"/>
  <c r="B259" i="22"/>
  <c r="B259" i="29" s="1"/>
  <c r="B254" i="22"/>
  <c r="B254" i="29" s="1"/>
  <c r="B232" i="22"/>
  <c r="B232" i="29" s="1"/>
  <c r="B206" i="22"/>
  <c r="B206" i="29" s="1"/>
  <c r="B161" i="22"/>
  <c r="B161" i="29" s="1"/>
  <c r="B111" i="22"/>
  <c r="B111" i="29" s="1"/>
  <c r="B61" i="22"/>
  <c r="B61" i="29" s="1"/>
  <c r="B11" i="22"/>
  <c r="B261" i="22"/>
  <c r="B261" i="29" s="1"/>
  <c r="B249" i="22"/>
  <c r="B249" i="29" s="1"/>
  <c r="B247" i="22"/>
  <c r="B247" i="29" s="1"/>
  <c r="B230" i="22"/>
  <c r="B230" i="29" s="1"/>
  <c r="B215" i="22"/>
  <c r="B215" i="29" s="1"/>
  <c r="B200" i="22"/>
  <c r="B200" i="29" s="1"/>
  <c r="B175" i="22"/>
  <c r="B175" i="29" s="1"/>
  <c r="B169" i="22"/>
  <c r="B169" i="29" s="1"/>
  <c r="B165" i="22"/>
  <c r="B165" i="29" s="1"/>
  <c r="B256" i="22"/>
  <c r="B256" i="29" s="1"/>
  <c r="B240" i="22"/>
  <c r="B240" i="29" s="1"/>
  <c r="B181" i="22"/>
  <c r="B181" i="29" s="1"/>
  <c r="B131" i="22"/>
  <c r="B131" i="29" s="1"/>
  <c r="B260" i="22"/>
  <c r="B260" i="29" s="1"/>
  <c r="B220" i="22"/>
  <c r="B220" i="29" s="1"/>
  <c r="B205" i="22"/>
  <c r="B205" i="29" s="1"/>
  <c r="B182" i="22"/>
  <c r="B182" i="29" s="1"/>
  <c r="B179" i="22"/>
  <c r="B179" i="29" s="1"/>
  <c r="B176" i="22"/>
  <c r="B176" i="29" s="1"/>
  <c r="B170" i="22"/>
  <c r="B170" i="29" s="1"/>
  <c r="B251" i="22"/>
  <c r="B251" i="29" s="1"/>
  <c r="B105" i="22"/>
  <c r="B105" i="29" s="1"/>
  <c r="B101" i="22"/>
  <c r="B101" i="29" s="1"/>
  <c r="B55" i="22"/>
  <c r="B55" i="29" s="1"/>
  <c r="B31" i="22"/>
  <c r="B31" i="29" s="1"/>
  <c r="B18" i="22"/>
  <c r="B18" i="29" s="1"/>
  <c r="B13" i="22"/>
  <c r="B13" i="29" s="1"/>
  <c r="B222" i="22"/>
  <c r="B222" i="29" s="1"/>
  <c r="B167" i="22"/>
  <c r="B167" i="29" s="1"/>
  <c r="B155" i="22"/>
  <c r="B155" i="29" s="1"/>
  <c r="B133" i="22"/>
  <c r="B133" i="29" s="1"/>
  <c r="B86" i="22"/>
  <c r="B86" i="29" s="1"/>
  <c r="B72" i="22"/>
  <c r="B72" i="29" s="1"/>
  <c r="B60" i="22"/>
  <c r="B60" i="29" s="1"/>
  <c r="B29" i="22"/>
  <c r="B29" i="29" s="1"/>
  <c r="B246" i="22"/>
  <c r="B246" i="29" s="1"/>
  <c r="B112" i="22"/>
  <c r="B112" i="29" s="1"/>
  <c r="B96" i="22"/>
  <c r="B96" i="29" s="1"/>
  <c r="B58" i="22"/>
  <c r="B58" i="29" s="1"/>
  <c r="B23" i="22"/>
  <c r="B23" i="29" s="1"/>
  <c r="B207" i="22"/>
  <c r="B207" i="29" s="1"/>
  <c r="B159" i="22"/>
  <c r="B159" i="29" s="1"/>
  <c r="B116" i="22"/>
  <c r="B116" i="29" s="1"/>
  <c r="B68" i="22"/>
  <c r="B68" i="29" s="1"/>
  <c r="B63" i="22"/>
  <c r="B51" i="22"/>
  <c r="B51" i="29" s="1"/>
  <c r="B16" i="22"/>
  <c r="B16" i="29" s="1"/>
  <c r="B166" i="22"/>
  <c r="B166" i="29" s="1"/>
  <c r="B137" i="22"/>
  <c r="B137" i="29" s="1"/>
  <c r="B106" i="22"/>
  <c r="B106" i="29" s="1"/>
  <c r="B56" i="22"/>
  <c r="B56" i="29" s="1"/>
  <c r="B36" i="22"/>
  <c r="B36" i="29" s="1"/>
  <c r="B14" i="22"/>
  <c r="B14" i="29" s="1"/>
  <c r="B87" i="22"/>
  <c r="B87" i="29" s="1"/>
  <c r="B83" i="22"/>
  <c r="B83" i="29" s="1"/>
  <c r="B81" i="22"/>
  <c r="B81" i="29" s="1"/>
  <c r="B79" i="22"/>
  <c r="B79" i="29" s="1"/>
  <c r="B244" i="22"/>
  <c r="B244" i="29" s="1"/>
  <c r="B156" i="22"/>
  <c r="B156" i="29" s="1"/>
  <c r="B66" i="22"/>
  <c r="B66" i="29" s="1"/>
  <c r="B17" i="22"/>
  <c r="B17" i="29" s="1"/>
  <c r="B209" i="22"/>
  <c r="B209" i="29" s="1"/>
  <c r="B136" i="22"/>
  <c r="B136" i="29" s="1"/>
  <c r="B129" i="22"/>
  <c r="B129" i="29" s="1"/>
  <c r="B125" i="22"/>
  <c r="B125" i="29" s="1"/>
  <c r="B109" i="22"/>
  <c r="B109" i="29" s="1"/>
  <c r="B67" i="22"/>
  <c r="B67" i="29" s="1"/>
  <c r="B46" i="22"/>
  <c r="B46" i="29" s="1"/>
  <c r="F28" i="22"/>
  <c r="C28" i="22"/>
  <c r="C28" i="29" s="1"/>
  <c r="B28" i="22"/>
  <c r="B28" i="29" s="1"/>
  <c r="B50" i="22"/>
  <c r="B50" i="29" s="1"/>
  <c r="C75" i="22"/>
  <c r="C75" i="29" s="1"/>
  <c r="F75" i="22"/>
  <c r="B75" i="22"/>
  <c r="B75" i="29" s="1"/>
  <c r="B115" i="22"/>
  <c r="B115" i="29" s="1"/>
  <c r="B144" i="22"/>
  <c r="B144" i="29" s="1"/>
  <c r="F144" i="22"/>
  <c r="B163" i="22"/>
  <c r="B163" i="29" s="1"/>
  <c r="C15" i="22"/>
  <c r="C15" i="29" s="1"/>
  <c r="C37" i="22"/>
  <c r="C37" i="29" s="1"/>
  <c r="C62" i="22"/>
  <c r="C62" i="29" s="1"/>
  <c r="F62" i="22"/>
  <c r="C97" i="22"/>
  <c r="C97" i="29" s="1"/>
  <c r="F97" i="22"/>
  <c r="B99" i="22"/>
  <c r="B99" i="29" s="1"/>
  <c r="C191" i="22"/>
  <c r="C191" i="29" s="1"/>
  <c r="F195" i="22"/>
  <c r="C195" i="22"/>
  <c r="C195" i="29" s="1"/>
  <c r="B195" i="22"/>
  <c r="B195" i="29" s="1"/>
  <c r="B219" i="22"/>
  <c r="B219" i="29" s="1"/>
  <c r="C12" i="22"/>
  <c r="C12" i="29" s="1"/>
  <c r="F12" i="22"/>
  <c r="F30" i="22"/>
  <c r="C30" i="22"/>
  <c r="C30" i="29" s="1"/>
  <c r="B30" i="22"/>
  <c r="B30" i="29" s="1"/>
  <c r="C32" i="22"/>
  <c r="C32" i="29" s="1"/>
  <c r="B45" i="22"/>
  <c r="B45" i="29" s="1"/>
  <c r="C73" i="22"/>
  <c r="C73" i="29" s="1"/>
  <c r="C79" i="22"/>
  <c r="C79" i="29" s="1"/>
  <c r="C83" i="22"/>
  <c r="C83" i="29" s="1"/>
  <c r="C132" i="22"/>
  <c r="C132" i="29" s="1"/>
  <c r="B149" i="22"/>
  <c r="B149" i="29" s="1"/>
  <c r="F172" i="22"/>
  <c r="C172" i="22"/>
  <c r="C172" i="29" s="1"/>
  <c r="B172" i="22"/>
  <c r="B172" i="29" s="1"/>
  <c r="B12" i="22"/>
  <c r="B12" i="29" s="1"/>
  <c r="C19" i="22"/>
  <c r="C19" i="29" s="1"/>
  <c r="B32" i="22"/>
  <c r="B32" i="29" s="1"/>
  <c r="F34" i="22"/>
  <c r="C34" i="22"/>
  <c r="C34" i="29" s="1"/>
  <c r="B34" i="22"/>
  <c r="B34" i="29" s="1"/>
  <c r="C47" i="22"/>
  <c r="C47" i="29" s="1"/>
  <c r="F47" i="22"/>
  <c r="B54" i="22"/>
  <c r="B54" i="29" s="1"/>
  <c r="B73" i="22"/>
  <c r="B73" i="29" s="1"/>
  <c r="B98" i="22"/>
  <c r="B98" i="29" s="1"/>
  <c r="C102" i="22"/>
  <c r="C102" i="29" s="1"/>
  <c r="B102" i="22"/>
  <c r="B102" i="29" s="1"/>
  <c r="B132" i="22"/>
  <c r="B132" i="29" s="1"/>
  <c r="F154" i="22"/>
  <c r="B154" i="22"/>
  <c r="B154" i="29" s="1"/>
  <c r="B193" i="22"/>
  <c r="B193" i="29" s="1"/>
  <c r="B258" i="22"/>
  <c r="B258" i="29" s="1"/>
  <c r="F258" i="22"/>
  <c r="B19" i="22"/>
  <c r="B19" i="29" s="1"/>
  <c r="C25" i="22"/>
  <c r="C25" i="29" s="1"/>
  <c r="B40" i="22"/>
  <c r="B40" i="29" s="1"/>
  <c r="B47" i="22"/>
  <c r="B47" i="29" s="1"/>
  <c r="B49" i="22"/>
  <c r="B49" i="29" s="1"/>
  <c r="C54" i="22"/>
  <c r="C54" i="29" s="1"/>
  <c r="F73" i="22"/>
  <c r="C77" i="22"/>
  <c r="C77" i="29" s="1"/>
  <c r="F77" i="22"/>
  <c r="B94" i="22"/>
  <c r="B94" i="29" s="1"/>
  <c r="C98" i="22"/>
  <c r="C98" i="29" s="1"/>
  <c r="B100" i="22"/>
  <c r="B100" i="29" s="1"/>
  <c r="B104" i="22"/>
  <c r="B104" i="29" s="1"/>
  <c r="B124" i="22"/>
  <c r="B124" i="29" s="1"/>
  <c r="B128" i="22"/>
  <c r="B128" i="29" s="1"/>
  <c r="F130" i="22"/>
  <c r="C130" i="22"/>
  <c r="C130" i="29" s="1"/>
  <c r="B130" i="22"/>
  <c r="B130" i="29" s="1"/>
  <c r="F135" i="22"/>
  <c r="C135" i="22"/>
  <c r="C135" i="29" s="1"/>
  <c r="B140" i="22"/>
  <c r="B140" i="29" s="1"/>
  <c r="F140" i="22"/>
  <c r="C142" i="22"/>
  <c r="C142" i="29" s="1"/>
  <c r="B142" i="22"/>
  <c r="B142" i="29" s="1"/>
  <c r="C147" i="22"/>
  <c r="C147" i="29" s="1"/>
  <c r="F147" i="22"/>
  <c r="C152" i="22"/>
  <c r="C152" i="29" s="1"/>
  <c r="B152" i="22"/>
  <c r="B152" i="29" s="1"/>
  <c r="C154" i="22"/>
  <c r="C154" i="29" s="1"/>
  <c r="F202" i="22"/>
  <c r="C202" i="22"/>
  <c r="C202" i="29" s="1"/>
  <c r="B202" i="22"/>
  <c r="B202" i="29" s="1"/>
  <c r="C212" i="22"/>
  <c r="C212" i="29" s="1"/>
  <c r="C258" i="22"/>
  <c r="C258" i="29" s="1"/>
  <c r="C23" i="22"/>
  <c r="C23" i="29" s="1"/>
  <c r="B25" i="22"/>
  <c r="B25" i="29" s="1"/>
  <c r="C38" i="22"/>
  <c r="C38" i="29" s="1"/>
  <c r="B38" i="22"/>
  <c r="B38" i="29" s="1"/>
  <c r="C40" i="22"/>
  <c r="C40" i="29" s="1"/>
  <c r="B70" i="22"/>
  <c r="B70" i="29" s="1"/>
  <c r="B77" i="22"/>
  <c r="B77" i="29" s="1"/>
  <c r="B90" i="22"/>
  <c r="B90" i="29" s="1"/>
  <c r="C94" i="22"/>
  <c r="C94" i="29" s="1"/>
  <c r="C100" i="22"/>
  <c r="C100" i="29" s="1"/>
  <c r="C104" i="22"/>
  <c r="C104" i="29" s="1"/>
  <c r="B108" i="22"/>
  <c r="B108" i="29" s="1"/>
  <c r="C112" i="22"/>
  <c r="C112" i="29" s="1"/>
  <c r="F112" i="22"/>
  <c r="B120" i="22"/>
  <c r="B120" i="29" s="1"/>
  <c r="C124" i="22"/>
  <c r="C124" i="29" s="1"/>
  <c r="C128" i="22"/>
  <c r="C128" i="29" s="1"/>
  <c r="F132" i="22"/>
  <c r="B135" i="22"/>
  <c r="B135" i="29" s="1"/>
  <c r="C140" i="22"/>
  <c r="C140" i="29" s="1"/>
  <c r="F142" i="22"/>
  <c r="B145" i="22"/>
  <c r="B145" i="29" s="1"/>
  <c r="B147" i="22"/>
  <c r="B147" i="29" s="1"/>
  <c r="F184" i="22"/>
  <c r="C184" i="22"/>
  <c r="C184" i="29" s="1"/>
  <c r="B184" i="22"/>
  <c r="B184" i="29" s="1"/>
  <c r="F19" i="22"/>
  <c r="C29" i="22"/>
  <c r="C29" i="29" s="1"/>
  <c r="F32" i="22"/>
  <c r="B44" i="22"/>
  <c r="B44" i="29" s="1"/>
  <c r="C65" i="22"/>
  <c r="C65" i="29" s="1"/>
  <c r="C70" i="22"/>
  <c r="C70" i="29" s="1"/>
  <c r="F98" i="22"/>
  <c r="F102" i="22"/>
  <c r="C108" i="22"/>
  <c r="C108" i="29" s="1"/>
  <c r="C133" i="22"/>
  <c r="C133" i="29" s="1"/>
  <c r="F150" i="22"/>
  <c r="B150" i="22"/>
  <c r="B150" i="29" s="1"/>
  <c r="B177" i="22"/>
  <c r="B177" i="29" s="1"/>
  <c r="C194" i="22"/>
  <c r="C194" i="29" s="1"/>
  <c r="B213" i="22"/>
  <c r="B213" i="29" s="1"/>
  <c r="F213" i="22"/>
  <c r="C213" i="22"/>
  <c r="C213" i="29" s="1"/>
  <c r="F226" i="22"/>
  <c r="C226" i="22"/>
  <c r="C226" i="29" s="1"/>
  <c r="B226" i="22"/>
  <c r="B226" i="29" s="1"/>
  <c r="C27" i="22"/>
  <c r="C27" i="29" s="1"/>
  <c r="C33" i="22"/>
  <c r="C33" i="29" s="1"/>
  <c r="C42" i="22"/>
  <c r="C42" i="29" s="1"/>
  <c r="B42" i="22"/>
  <c r="B42" i="29" s="1"/>
  <c r="B65" i="22"/>
  <c r="B65" i="29" s="1"/>
  <c r="B74" i="22"/>
  <c r="B74" i="29" s="1"/>
  <c r="C82" i="22"/>
  <c r="C82" i="29" s="1"/>
  <c r="C92" i="22"/>
  <c r="C92" i="29" s="1"/>
  <c r="B92" i="22"/>
  <c r="B92" i="29" s="1"/>
  <c r="F143" i="22"/>
  <c r="C143" i="22"/>
  <c r="C143" i="29" s="1"/>
  <c r="B148" i="22"/>
  <c r="B148" i="29" s="1"/>
  <c r="C150" i="22"/>
  <c r="C150" i="29" s="1"/>
  <c r="F152" i="22"/>
  <c r="F190" i="22"/>
  <c r="C190" i="22"/>
  <c r="C190" i="29" s="1"/>
  <c r="B20" i="22"/>
  <c r="B20" i="29" s="1"/>
  <c r="F25" i="22"/>
  <c r="B27" i="22"/>
  <c r="B27" i="29" s="1"/>
  <c r="B33" i="22"/>
  <c r="B33" i="29" s="1"/>
  <c r="B35" i="22"/>
  <c r="B35" i="29" s="1"/>
  <c r="F40" i="22"/>
  <c r="B48" i="22"/>
  <c r="B48" i="29" s="1"/>
  <c r="C74" i="22"/>
  <c r="C74" i="29" s="1"/>
  <c r="F80" i="22"/>
  <c r="C80" i="22"/>
  <c r="C80" i="29" s="1"/>
  <c r="B80" i="22"/>
  <c r="B80" i="29" s="1"/>
  <c r="B82" i="22"/>
  <c r="B82" i="29" s="1"/>
  <c r="F84" i="22"/>
  <c r="C84" i="22"/>
  <c r="C84" i="29" s="1"/>
  <c r="B84" i="22"/>
  <c r="B84" i="29" s="1"/>
  <c r="C88" i="22"/>
  <c r="C88" i="29" s="1"/>
  <c r="B88" i="22"/>
  <c r="B88" i="29" s="1"/>
  <c r="F92" i="22"/>
  <c r="F94" i="22"/>
  <c r="C125" i="22"/>
  <c r="C125" i="29" s="1"/>
  <c r="C129" i="22"/>
  <c r="C129" i="29" s="1"/>
  <c r="C138" i="22"/>
  <c r="C138" i="29" s="1"/>
  <c r="B138" i="22"/>
  <c r="B138" i="29" s="1"/>
  <c r="B143" i="22"/>
  <c r="B143" i="29" s="1"/>
  <c r="C148" i="22"/>
  <c r="C148" i="29" s="1"/>
  <c r="C162" i="22"/>
  <c r="C162" i="29" s="1"/>
  <c r="F162" i="22"/>
  <c r="B162" i="22"/>
  <c r="B162" i="29" s="1"/>
  <c r="B190" i="22"/>
  <c r="B190" i="29" s="1"/>
  <c r="F209" i="22"/>
  <c r="C209" i="22"/>
  <c r="C209" i="29" s="1"/>
  <c r="B242" i="22"/>
  <c r="B242" i="29" s="1"/>
  <c r="B198" i="22"/>
  <c r="B198" i="29" s="1"/>
  <c r="F198" i="22"/>
  <c r="C201" i="22"/>
  <c r="C201" i="29" s="1"/>
  <c r="F222" i="22"/>
  <c r="C222" i="22"/>
  <c r="C222" i="29" s="1"/>
  <c r="B178" i="22"/>
  <c r="B178" i="29" s="1"/>
  <c r="C178" i="22"/>
  <c r="C178" i="29" s="1"/>
  <c r="B211" i="22"/>
  <c r="B211" i="29" s="1"/>
  <c r="F215" i="22"/>
  <c r="C215" i="22"/>
  <c r="C215" i="29" s="1"/>
  <c r="B217" i="22"/>
  <c r="B217" i="29" s="1"/>
  <c r="F230" i="22"/>
  <c r="C230" i="22"/>
  <c r="C230" i="29" s="1"/>
  <c r="C261" i="22"/>
  <c r="C261" i="29" s="1"/>
  <c r="B192" i="22"/>
  <c r="B192" i="29" s="1"/>
  <c r="F197" i="22"/>
  <c r="C197" i="22"/>
  <c r="C197" i="29" s="1"/>
  <c r="B236" i="22"/>
  <c r="B236" i="29" s="1"/>
  <c r="C57" i="22"/>
  <c r="C57" i="29" s="1"/>
  <c r="C107" i="22"/>
  <c r="C107" i="29" s="1"/>
  <c r="C157" i="22"/>
  <c r="C157" i="29" s="1"/>
  <c r="C169" i="22"/>
  <c r="C169" i="29" s="1"/>
  <c r="C175" i="22"/>
  <c r="C175" i="29" s="1"/>
  <c r="C189" i="22"/>
  <c r="C189" i="29" s="1"/>
  <c r="C192" i="22"/>
  <c r="C192" i="29" s="1"/>
  <c r="B197" i="22"/>
  <c r="B197" i="29" s="1"/>
  <c r="F204" i="22"/>
  <c r="B204" i="22"/>
  <c r="B204" i="29" s="1"/>
  <c r="F211" i="22"/>
  <c r="C221" i="22"/>
  <c r="C221" i="29" s="1"/>
  <c r="B221" i="22"/>
  <c r="B221" i="29" s="1"/>
  <c r="B223" i="22"/>
  <c r="B223" i="29" s="1"/>
  <c r="F223" i="22"/>
  <c r="B234" i="22"/>
  <c r="B234" i="29" s="1"/>
  <c r="C236" i="22"/>
  <c r="C236" i="29" s="1"/>
  <c r="C247" i="22"/>
  <c r="C247" i="29" s="1"/>
  <c r="F261" i="22"/>
  <c r="C22" i="22"/>
  <c r="C22" i="29" s="1"/>
  <c r="B53" i="22"/>
  <c r="B53" i="29" s="1"/>
  <c r="B57" i="22"/>
  <c r="B57" i="29" s="1"/>
  <c r="C72" i="22"/>
  <c r="C72" i="29" s="1"/>
  <c r="B103" i="22"/>
  <c r="B103" i="29" s="1"/>
  <c r="B107" i="22"/>
  <c r="B107" i="29" s="1"/>
  <c r="C122" i="22"/>
  <c r="C122" i="29" s="1"/>
  <c r="B153" i="22"/>
  <c r="B153" i="29" s="1"/>
  <c r="B157" i="22"/>
  <c r="B157" i="29" s="1"/>
  <c r="C171" i="22"/>
  <c r="C171" i="29" s="1"/>
  <c r="F178" i="22"/>
  <c r="B180" i="22"/>
  <c r="B180" i="29" s="1"/>
  <c r="B183" i="22"/>
  <c r="B183" i="29" s="1"/>
  <c r="B186" i="22"/>
  <c r="B186" i="29" s="1"/>
  <c r="B189" i="22"/>
  <c r="B189" i="29" s="1"/>
  <c r="C204" i="22"/>
  <c r="C204" i="29" s="1"/>
  <c r="C223" i="22"/>
  <c r="C223" i="29" s="1"/>
  <c r="C234" i="22"/>
  <c r="C234" i="29" s="1"/>
  <c r="F236" i="22"/>
  <c r="B252" i="22"/>
  <c r="B252" i="29" s="1"/>
  <c r="C252" i="22"/>
  <c r="C252" i="29" s="1"/>
  <c r="B262" i="22"/>
  <c r="B262" i="29" s="1"/>
  <c r="C87" i="22"/>
  <c r="C87" i="29" s="1"/>
  <c r="C137" i="22"/>
  <c r="C137" i="29" s="1"/>
  <c r="B208" i="22"/>
  <c r="B208" i="29" s="1"/>
  <c r="F208" i="22"/>
  <c r="C239" i="22"/>
  <c r="C239" i="29" s="1"/>
  <c r="B239" i="22"/>
  <c r="B239" i="29" s="1"/>
  <c r="B243" i="22"/>
  <c r="B243" i="29" s="1"/>
  <c r="F243" i="22"/>
  <c r="C243" i="22"/>
  <c r="C243" i="29" s="1"/>
  <c r="B188" i="22"/>
  <c r="B188" i="29" s="1"/>
  <c r="F192" i="22"/>
  <c r="C196" i="22"/>
  <c r="C196" i="29" s="1"/>
  <c r="C214" i="22"/>
  <c r="C214" i="29" s="1"/>
  <c r="B214" i="22"/>
  <c r="B214" i="29" s="1"/>
  <c r="C237" i="22"/>
  <c r="C237" i="29" s="1"/>
  <c r="B248" i="22"/>
  <c r="B248" i="29" s="1"/>
  <c r="C248" i="22"/>
  <c r="C248" i="29" s="1"/>
  <c r="F255" i="22"/>
  <c r="C255" i="22"/>
  <c r="C255" i="29" s="1"/>
  <c r="C17" i="22"/>
  <c r="C17" i="29" s="1"/>
  <c r="F57" i="22"/>
  <c r="C67" i="22"/>
  <c r="C67" i="29" s="1"/>
  <c r="F107" i="22"/>
  <c r="C117" i="22"/>
  <c r="C117" i="29" s="1"/>
  <c r="F157" i="22"/>
  <c r="C167" i="22"/>
  <c r="C167" i="29" s="1"/>
  <c r="B173" i="22"/>
  <c r="B173" i="29" s="1"/>
  <c r="F185" i="22"/>
  <c r="B185" i="22"/>
  <c r="B185" i="29" s="1"/>
  <c r="C188" i="22"/>
  <c r="C188" i="29" s="1"/>
  <c r="B196" i="22"/>
  <c r="B196" i="29" s="1"/>
  <c r="B201" i="22"/>
  <c r="B201" i="29" s="1"/>
  <c r="C216" i="22"/>
  <c r="C216" i="29" s="1"/>
  <c r="F229" i="22"/>
  <c r="B229" i="22"/>
  <c r="B229" i="29" s="1"/>
  <c r="B237" i="22"/>
  <c r="B237" i="29" s="1"/>
  <c r="F239" i="22"/>
  <c r="B253" i="22"/>
  <c r="B253" i="29" s="1"/>
  <c r="B255" i="22"/>
  <c r="B255" i="29" s="1"/>
  <c r="B233" i="22"/>
  <c r="B233" i="29" s="1"/>
  <c r="C249" i="22"/>
  <c r="C249" i="29" s="1"/>
  <c r="B218" i="22"/>
  <c r="B218" i="29" s="1"/>
  <c r="C240" i="22"/>
  <c r="C240" i="29" s="1"/>
  <c r="C246" i="22"/>
  <c r="C246" i="29" s="1"/>
  <c r="B257" i="22"/>
  <c r="B257" i="29" s="1"/>
  <c r="B203" i="22"/>
  <c r="B203" i="29" s="1"/>
  <c r="B228" i="22"/>
  <c r="B228" i="29" s="1"/>
  <c r="F233" i="22"/>
  <c r="F245" i="22"/>
  <c r="B245" i="22"/>
  <c r="B245" i="29" s="1"/>
  <c r="C203" i="22"/>
  <c r="C203" i="29" s="1"/>
  <c r="B210" i="22"/>
  <c r="B210" i="29" s="1"/>
  <c r="C228" i="22"/>
  <c r="C228" i="29" s="1"/>
  <c r="B235" i="22"/>
  <c r="B235" i="29" s="1"/>
  <c r="C245" i="22"/>
  <c r="C245" i="29" s="1"/>
  <c r="C256" i="22"/>
  <c r="C256" i="29" s="1"/>
  <c r="F61" i="21"/>
  <c r="B21" i="21"/>
  <c r="B22" i="30" s="1"/>
  <c r="B36" i="21"/>
  <c r="B37" i="30" s="1"/>
  <c r="B30" i="21"/>
  <c r="B31" i="30" s="1"/>
  <c r="F36" i="21"/>
  <c r="B96" i="21"/>
  <c r="B97" i="30" s="1"/>
  <c r="B111" i="21"/>
  <c r="B112" i="30" s="1"/>
  <c r="B157" i="21"/>
  <c r="B158" i="30" s="1"/>
  <c r="C39" i="21"/>
  <c r="C40" i="30" s="1"/>
  <c r="F58" i="21"/>
  <c r="F59" i="30" s="1"/>
  <c r="C58" i="21"/>
  <c r="C59" i="30" s="1"/>
  <c r="B58" i="21"/>
  <c r="B59" i="30" s="1"/>
  <c r="C65" i="21"/>
  <c r="C66" i="30" s="1"/>
  <c r="C36" i="21"/>
  <c r="C37" i="30" s="1"/>
  <c r="C54" i="21"/>
  <c r="C55" i="30" s="1"/>
  <c r="C234" i="21"/>
  <c r="C235" i="30" s="1"/>
  <c r="C184" i="21"/>
  <c r="C185" i="30" s="1"/>
  <c r="C254" i="21"/>
  <c r="C255" i="30" s="1"/>
  <c r="C239" i="21"/>
  <c r="C240" i="30" s="1"/>
  <c r="C209" i="21"/>
  <c r="C210" i="30" s="1"/>
  <c r="C187" i="21"/>
  <c r="C188" i="30" s="1"/>
  <c r="C231" i="21"/>
  <c r="C232" i="30" s="1"/>
  <c r="C219" i="21"/>
  <c r="C220" i="30" s="1"/>
  <c r="C216" i="21"/>
  <c r="C217" i="30" s="1"/>
  <c r="C237" i="21"/>
  <c r="C238" i="30" s="1"/>
  <c r="C204" i="21"/>
  <c r="C205" i="30" s="1"/>
  <c r="C214" i="21"/>
  <c r="C215" i="30" s="1"/>
  <c r="C76" i="21"/>
  <c r="C77" i="30" s="1"/>
  <c r="C26" i="21"/>
  <c r="C27" i="30" s="1"/>
  <c r="C183" i="21"/>
  <c r="C184" i="30" s="1"/>
  <c r="C143" i="21"/>
  <c r="C144" i="30" s="1"/>
  <c r="C111" i="21"/>
  <c r="C112" i="30" s="1"/>
  <c r="C61" i="21"/>
  <c r="C62" i="30" s="1"/>
  <c r="C11" i="21"/>
  <c r="C12" i="30" s="1"/>
  <c r="C229" i="21"/>
  <c r="C230" i="30" s="1"/>
  <c r="C199" i="21"/>
  <c r="C200" i="30" s="1"/>
  <c r="C192" i="21"/>
  <c r="C193" i="30" s="1"/>
  <c r="C186" i="21"/>
  <c r="C187" i="30" s="1"/>
  <c r="C178" i="21"/>
  <c r="C179" i="30" s="1"/>
  <c r="C252" i="21"/>
  <c r="C253" i="30" s="1"/>
  <c r="C233" i="21"/>
  <c r="C234" i="30" s="1"/>
  <c r="C224" i="21"/>
  <c r="C225" i="30" s="1"/>
  <c r="C150" i="21"/>
  <c r="C151" i="30" s="1"/>
  <c r="C242" i="21"/>
  <c r="C243" i="30" s="1"/>
  <c r="C174" i="21"/>
  <c r="C175" i="30" s="1"/>
  <c r="C163" i="21"/>
  <c r="C164" i="30" s="1"/>
  <c r="C81" i="21"/>
  <c r="C82" i="30" s="1"/>
  <c r="C10" i="21"/>
  <c r="C11" i="30" s="1"/>
  <c r="C194" i="21"/>
  <c r="C195" i="30" s="1"/>
  <c r="C125" i="21"/>
  <c r="C126" i="30" s="1"/>
  <c r="C68" i="21"/>
  <c r="C69" i="30" s="1"/>
  <c r="C29" i="21"/>
  <c r="C30" i="30" s="1"/>
  <c r="C21" i="21"/>
  <c r="C22" i="30" s="1"/>
  <c r="C249" i="21"/>
  <c r="C250" i="30" s="1"/>
  <c r="C169" i="21"/>
  <c r="C170" i="30" s="1"/>
  <c r="C160" i="21"/>
  <c r="C161" i="30" s="1"/>
  <c r="C153" i="21"/>
  <c r="C154" i="30" s="1"/>
  <c r="C123" i="21"/>
  <c r="C124" i="30" s="1"/>
  <c r="C115" i="21"/>
  <c r="C116" i="30" s="1"/>
  <c r="C60" i="21"/>
  <c r="C61" i="30" s="1"/>
  <c r="C50" i="21"/>
  <c r="C51" i="30" s="1"/>
  <c r="C24" i="21"/>
  <c r="C25" i="30" s="1"/>
  <c r="C171" i="21"/>
  <c r="C172" i="30" s="1"/>
  <c r="C134" i="21"/>
  <c r="C135" i="30" s="1"/>
  <c r="C118" i="21"/>
  <c r="C119" i="30" s="1"/>
  <c r="C79" i="21"/>
  <c r="C80" i="30" s="1"/>
  <c r="C71" i="21"/>
  <c r="C72" i="30" s="1"/>
  <c r="C191" i="21"/>
  <c r="C192" i="30" s="1"/>
  <c r="C189" i="21"/>
  <c r="C190" i="30" s="1"/>
  <c r="C132" i="21"/>
  <c r="C133" i="30" s="1"/>
  <c r="C110" i="21"/>
  <c r="C111" i="30" s="1"/>
  <c r="C66" i="21"/>
  <c r="C67" i="30" s="1"/>
  <c r="C248" i="21"/>
  <c r="C249" i="30" s="1"/>
  <c r="C208" i="21"/>
  <c r="C209" i="30" s="1"/>
  <c r="C177" i="21"/>
  <c r="C178" i="30" s="1"/>
  <c r="C166" i="21"/>
  <c r="C167" i="30" s="1"/>
  <c r="C157" i="21"/>
  <c r="C158" i="30" s="1"/>
  <c r="C116" i="21"/>
  <c r="C117" i="30" s="1"/>
  <c r="C56" i="21"/>
  <c r="C57" i="30" s="1"/>
  <c r="C51" i="21"/>
  <c r="C52" i="30" s="1"/>
  <c r="C41" i="21"/>
  <c r="C42" i="30" s="1"/>
  <c r="C25" i="21"/>
  <c r="C26" i="30" s="1"/>
  <c r="C241" i="21"/>
  <c r="C242" i="30" s="1"/>
  <c r="C259" i="21"/>
  <c r="C260" i="30" s="1"/>
  <c r="C244" i="21"/>
  <c r="C245" i="30" s="1"/>
  <c r="C223" i="21"/>
  <c r="C224" i="30" s="1"/>
  <c r="C188" i="21"/>
  <c r="C189" i="30" s="1"/>
  <c r="C154" i="21"/>
  <c r="C155" i="30" s="1"/>
  <c r="C114" i="21"/>
  <c r="C115" i="30" s="1"/>
  <c r="C86" i="21"/>
  <c r="C87" i="30" s="1"/>
  <c r="C78" i="21"/>
  <c r="C79" i="30" s="1"/>
  <c r="C73" i="21"/>
  <c r="C74" i="30" s="1"/>
  <c r="C70" i="21"/>
  <c r="C71" i="30" s="1"/>
  <c r="C106" i="21"/>
  <c r="C107" i="30" s="1"/>
  <c r="C18" i="21"/>
  <c r="C19" i="30" s="1"/>
  <c r="C182" i="21"/>
  <c r="C183" i="30" s="1"/>
  <c r="C144" i="21"/>
  <c r="C145" i="30" s="1"/>
  <c r="C135" i="21"/>
  <c r="C136" i="30" s="1"/>
  <c r="C90" i="21"/>
  <c r="C91" i="30" s="1"/>
  <c r="C83" i="21"/>
  <c r="C84" i="30" s="1"/>
  <c r="C64" i="21"/>
  <c r="C65" i="30" s="1"/>
  <c r="C23" i="21"/>
  <c r="C24" i="30" s="1"/>
  <c r="C15" i="21"/>
  <c r="C16" i="30" s="1"/>
  <c r="C193" i="21"/>
  <c r="C194" i="30" s="1"/>
  <c r="C113" i="21"/>
  <c r="C114" i="30" s="1"/>
  <c r="C105" i="21"/>
  <c r="C106" i="30" s="1"/>
  <c r="C101" i="21"/>
  <c r="C102" i="30" s="1"/>
  <c r="C20" i="21"/>
  <c r="C21" i="30" s="1"/>
  <c r="C33" i="21"/>
  <c r="C34" i="30" s="1"/>
  <c r="C221" i="21"/>
  <c r="C222" i="30" s="1"/>
  <c r="C181" i="21"/>
  <c r="C182" i="30" s="1"/>
  <c r="C16" i="21"/>
  <c r="C17" i="30" s="1"/>
  <c r="C75" i="21"/>
  <c r="C76" i="30" s="1"/>
  <c r="C168" i="21"/>
  <c r="C169" i="30" s="1"/>
  <c r="C85" i="21"/>
  <c r="C86" i="30" s="1"/>
  <c r="C44" i="21"/>
  <c r="C45" i="30" s="1"/>
  <c r="C31" i="21"/>
  <c r="C32" i="30" s="1"/>
  <c r="C19" i="21"/>
  <c r="C20" i="30" s="1"/>
  <c r="C14" i="21"/>
  <c r="C15" i="30" s="1"/>
  <c r="C142" i="21"/>
  <c r="C143" i="30" s="1"/>
  <c r="C133" i="21"/>
  <c r="C134" i="30" s="1"/>
  <c r="C129" i="21"/>
  <c r="C130" i="30" s="1"/>
  <c r="C96" i="21"/>
  <c r="C97" i="30" s="1"/>
  <c r="C59" i="21"/>
  <c r="C60" i="30" s="1"/>
  <c r="C179" i="21"/>
  <c r="C180" i="30" s="1"/>
  <c r="C124" i="21"/>
  <c r="C125" i="30" s="1"/>
  <c r="C121" i="21"/>
  <c r="C122" i="30" s="1"/>
  <c r="C91" i="21"/>
  <c r="C92" i="30" s="1"/>
  <c r="C46" i="21"/>
  <c r="C47" i="30" s="1"/>
  <c r="C95" i="21"/>
  <c r="C96" i="30" s="1"/>
  <c r="B95" i="21"/>
  <c r="B96" i="30" s="1"/>
  <c r="F95" i="21"/>
  <c r="B136" i="21"/>
  <c r="B137" i="30" s="1"/>
  <c r="F136" i="21"/>
  <c r="F137" i="30" s="1"/>
  <c r="C136" i="21"/>
  <c r="C137" i="30" s="1"/>
  <c r="B145" i="21"/>
  <c r="B146" i="30" s="1"/>
  <c r="B179" i="21"/>
  <c r="B180" i="30" s="1"/>
  <c r="C151" i="21"/>
  <c r="C152" i="30" s="1"/>
  <c r="B161" i="21"/>
  <c r="B162" i="30" s="1"/>
  <c r="C161" i="21"/>
  <c r="C162" i="30" s="1"/>
  <c r="B198" i="21"/>
  <c r="B199" i="30" s="1"/>
  <c r="B25" i="21"/>
  <c r="B26" i="30" s="1"/>
  <c r="B28" i="21"/>
  <c r="B29" i="30" s="1"/>
  <c r="B31" i="21"/>
  <c r="F40" i="21"/>
  <c r="C40" i="21"/>
  <c r="C41" i="30" s="1"/>
  <c r="B40" i="21"/>
  <c r="B41" i="30" s="1"/>
  <c r="B51" i="21"/>
  <c r="B52" i="30" s="1"/>
  <c r="F55" i="21"/>
  <c r="C55" i="21"/>
  <c r="C56" i="30" s="1"/>
  <c r="B55" i="21"/>
  <c r="B56" i="30" s="1"/>
  <c r="B74" i="21"/>
  <c r="B75" i="30" s="1"/>
  <c r="B77" i="21"/>
  <c r="B78" i="30" s="1"/>
  <c r="F85" i="21"/>
  <c r="F86" i="30" s="1"/>
  <c r="B85" i="21"/>
  <c r="B86" i="30" s="1"/>
  <c r="C88" i="21"/>
  <c r="C89" i="30" s="1"/>
  <c r="B88" i="21"/>
  <c r="B89" i="30" s="1"/>
  <c r="C152" i="21"/>
  <c r="C153" i="30" s="1"/>
  <c r="B152" i="21"/>
  <c r="B153" i="30" s="1"/>
  <c r="F162" i="21"/>
  <c r="C162" i="21"/>
  <c r="C163" i="30" s="1"/>
  <c r="B162" i="21"/>
  <c r="B163" i="30" s="1"/>
  <c r="C28" i="21"/>
  <c r="C29" i="30" s="1"/>
  <c r="B78" i="21"/>
  <c r="B79" i="30" s="1"/>
  <c r="F108" i="21"/>
  <c r="B108" i="21"/>
  <c r="B109" i="30" s="1"/>
  <c r="C119" i="21"/>
  <c r="C120" i="30" s="1"/>
  <c r="B138" i="21"/>
  <c r="B139" i="30" s="1"/>
  <c r="F138" i="21"/>
  <c r="F139" i="30" s="1"/>
  <c r="C138" i="21"/>
  <c r="C139" i="30" s="1"/>
  <c r="C147" i="21"/>
  <c r="C148" i="30" s="1"/>
  <c r="F147" i="21"/>
  <c r="B147" i="21"/>
  <c r="B148" i="30" s="1"/>
  <c r="B195" i="21"/>
  <c r="B196" i="30" s="1"/>
  <c r="B205" i="21"/>
  <c r="B206" i="30" s="1"/>
  <c r="C103" i="21"/>
  <c r="C104" i="30" s="1"/>
  <c r="B103" i="21"/>
  <c r="B104" i="30" s="1"/>
  <c r="C12" i="21"/>
  <c r="C13" i="30" s="1"/>
  <c r="F12" i="21"/>
  <c r="C17" i="21"/>
  <c r="C18" i="30" s="1"/>
  <c r="F17" i="21"/>
  <c r="B17" i="21"/>
  <c r="B18" i="30" s="1"/>
  <c r="B34" i="21"/>
  <c r="B35" i="30" s="1"/>
  <c r="B56" i="21"/>
  <c r="B57" i="30" s="1"/>
  <c r="C82" i="21"/>
  <c r="C83" i="30" s="1"/>
  <c r="F82" i="21"/>
  <c r="B82" i="21"/>
  <c r="B83" i="30" s="1"/>
  <c r="F93" i="21"/>
  <c r="F94" i="30" s="1"/>
  <c r="B93" i="21"/>
  <c r="B94" i="30" s="1"/>
  <c r="B100" i="21"/>
  <c r="B101" i="30" s="1"/>
  <c r="C108" i="21"/>
  <c r="C109" i="30" s="1"/>
  <c r="B116" i="21"/>
  <c r="B117" i="30" s="1"/>
  <c r="B119" i="21"/>
  <c r="B120" i="30" s="1"/>
  <c r="F130" i="21"/>
  <c r="F131" i="30" s="1"/>
  <c r="C130" i="21"/>
  <c r="C131" i="30" s="1"/>
  <c r="B130" i="21"/>
  <c r="B131" i="30" s="1"/>
  <c r="C139" i="21"/>
  <c r="C140" i="30" s="1"/>
  <c r="F173" i="21"/>
  <c r="C173" i="21"/>
  <c r="C174" i="30" s="1"/>
  <c r="B173" i="21"/>
  <c r="B174" i="30" s="1"/>
  <c r="B177" i="21"/>
  <c r="B178" i="30" s="1"/>
  <c r="F228" i="21"/>
  <c r="C228" i="21"/>
  <c r="C229" i="30" s="1"/>
  <c r="B228" i="21"/>
  <c r="B229" i="30" s="1"/>
  <c r="B12" i="21"/>
  <c r="B13" i="30" s="1"/>
  <c r="B20" i="21"/>
  <c r="B21" i="30" s="1"/>
  <c r="B48" i="21"/>
  <c r="B49" i="30" s="1"/>
  <c r="F63" i="21"/>
  <c r="F64" i="30" s="1"/>
  <c r="C63" i="21"/>
  <c r="C64" i="30" s="1"/>
  <c r="B63" i="21"/>
  <c r="B64" i="30" s="1"/>
  <c r="B66" i="21"/>
  <c r="B67" i="30" s="1"/>
  <c r="C93" i="21"/>
  <c r="C94" i="30" s="1"/>
  <c r="F105" i="21"/>
  <c r="B105" i="21"/>
  <c r="B106" i="30" s="1"/>
  <c r="C109" i="21"/>
  <c r="C110" i="30" s="1"/>
  <c r="F113" i="21"/>
  <c r="B113" i="21"/>
  <c r="B114" i="30" s="1"/>
  <c r="F119" i="21"/>
  <c r="F120" i="30" s="1"/>
  <c r="B126" i="21"/>
  <c r="B127" i="30" s="1"/>
  <c r="C196" i="21"/>
  <c r="C197" i="30" s="1"/>
  <c r="B15" i="21"/>
  <c r="B16" i="30" s="1"/>
  <c r="B23" i="21"/>
  <c r="B24" i="30" s="1"/>
  <c r="B64" i="21"/>
  <c r="B65" i="30" s="1"/>
  <c r="B69" i="21"/>
  <c r="B70" i="30" s="1"/>
  <c r="B83" i="21"/>
  <c r="B84" i="30" s="1"/>
  <c r="F90" i="21"/>
  <c r="B90" i="21"/>
  <c r="B91" i="30" s="1"/>
  <c r="C94" i="21"/>
  <c r="C95" i="30" s="1"/>
  <c r="C120" i="21"/>
  <c r="C121" i="30" s="1"/>
  <c r="C127" i="21"/>
  <c r="C128" i="30" s="1"/>
  <c r="F144" i="21"/>
  <c r="B144" i="21"/>
  <c r="B145" i="30" s="1"/>
  <c r="F43" i="21"/>
  <c r="C43" i="21"/>
  <c r="C44" i="30" s="1"/>
  <c r="B43" i="21"/>
  <c r="B44" i="30" s="1"/>
  <c r="C13" i="21"/>
  <c r="C14" i="30" s="1"/>
  <c r="F35" i="21"/>
  <c r="C35" i="21"/>
  <c r="C36" i="30" s="1"/>
  <c r="B35" i="21"/>
  <c r="B36" i="30" s="1"/>
  <c r="C38" i="21"/>
  <c r="C39" i="30" s="1"/>
  <c r="F38" i="21"/>
  <c r="B38" i="21"/>
  <c r="B39" i="30" s="1"/>
  <c r="B70" i="21"/>
  <c r="B71" i="30" s="1"/>
  <c r="F98" i="21"/>
  <c r="C98" i="21"/>
  <c r="C99" i="30" s="1"/>
  <c r="F159" i="21"/>
  <c r="C159" i="21"/>
  <c r="C160" i="30" s="1"/>
  <c r="B159" i="21"/>
  <c r="B160" i="30" s="1"/>
  <c r="C197" i="21"/>
  <c r="C198" i="30" s="1"/>
  <c r="B197" i="21"/>
  <c r="B198" i="30" s="1"/>
  <c r="F217" i="21"/>
  <c r="C217" i="21"/>
  <c r="C218" i="30" s="1"/>
  <c r="B217" i="21"/>
  <c r="B218" i="30" s="1"/>
  <c r="C10" i="30"/>
  <c r="B249" i="21"/>
  <c r="B250" i="30" s="1"/>
  <c r="B199" i="21"/>
  <c r="B200" i="30" s="1"/>
  <c r="B257" i="21"/>
  <c r="B258" i="30" s="1"/>
  <c r="B244" i="21"/>
  <c r="B245" i="30" s="1"/>
  <c r="B233" i="21"/>
  <c r="B234" i="30" s="1"/>
  <c r="B224" i="21"/>
  <c r="B225" i="30" s="1"/>
  <c r="B255" i="21"/>
  <c r="B256" i="30" s="1"/>
  <c r="B252" i="21"/>
  <c r="B253" i="30" s="1"/>
  <c r="B234" i="21"/>
  <c r="B235" i="30" s="1"/>
  <c r="B245" i="21"/>
  <c r="B246" i="30" s="1"/>
  <c r="B219" i="21"/>
  <c r="B220" i="30" s="1"/>
  <c r="B237" i="21"/>
  <c r="B238" i="30" s="1"/>
  <c r="B204" i="21"/>
  <c r="B205" i="30" s="1"/>
  <c r="B241" i="21"/>
  <c r="B242" i="30" s="1"/>
  <c r="B194" i="21"/>
  <c r="B195" i="30" s="1"/>
  <c r="B125" i="21"/>
  <c r="B126" i="30" s="1"/>
  <c r="B91" i="21"/>
  <c r="B92" i="30" s="1"/>
  <c r="B41" i="21"/>
  <c r="B42" i="30" s="1"/>
  <c r="B22" i="21"/>
  <c r="B23" i="30" s="1"/>
  <c r="B18" i="21"/>
  <c r="B19" i="30" s="1"/>
  <c r="B14" i="21"/>
  <c r="B15" i="30" s="1"/>
  <c r="B10" i="21"/>
  <c r="B214" i="21"/>
  <c r="B215" i="30" s="1"/>
  <c r="B76" i="21"/>
  <c r="B77" i="30" s="1"/>
  <c r="B26" i="21"/>
  <c r="B27" i="30" s="1"/>
  <c r="B183" i="21"/>
  <c r="B184" i="30" s="1"/>
  <c r="B260" i="21"/>
  <c r="B261" i="30" s="1"/>
  <c r="B254" i="21"/>
  <c r="B255" i="30" s="1"/>
  <c r="B247" i="21"/>
  <c r="B248" i="30" s="1"/>
  <c r="B215" i="21"/>
  <c r="B216" i="30" s="1"/>
  <c r="B189" i="21"/>
  <c r="B190" i="30" s="1"/>
  <c r="B184" i="21"/>
  <c r="B185" i="30" s="1"/>
  <c r="B132" i="21"/>
  <c r="B133" i="30" s="1"/>
  <c r="B209" i="21"/>
  <c r="B210" i="30" s="1"/>
  <c r="B86" i="21"/>
  <c r="B87" i="30" s="1"/>
  <c r="B235" i="21"/>
  <c r="B236" i="30" s="1"/>
  <c r="B203" i="21"/>
  <c r="B204" i="30" s="1"/>
  <c r="B178" i="21"/>
  <c r="B179" i="30" s="1"/>
  <c r="B174" i="21"/>
  <c r="B175" i="30" s="1"/>
  <c r="B81" i="21"/>
  <c r="B37" i="21"/>
  <c r="B38" i="30" s="1"/>
  <c r="B253" i="21"/>
  <c r="B254" i="30" s="1"/>
  <c r="B239" i="21"/>
  <c r="B240" i="30" s="1"/>
  <c r="B232" i="21"/>
  <c r="B233" i="30" s="1"/>
  <c r="B229" i="21"/>
  <c r="B230" i="30" s="1"/>
  <c r="B185" i="21"/>
  <c r="B186" i="30" s="1"/>
  <c r="B141" i="21"/>
  <c r="B142" i="30" s="1"/>
  <c r="B139" i="21"/>
  <c r="B140" i="30" s="1"/>
  <c r="B120" i="21"/>
  <c r="B121" i="30" s="1"/>
  <c r="B97" i="21"/>
  <c r="B98" i="30" s="1"/>
  <c r="B32" i="21"/>
  <c r="B33" i="30" s="1"/>
  <c r="B29" i="21"/>
  <c r="B30" i="30" s="1"/>
  <c r="B206" i="21"/>
  <c r="B207" i="30" s="1"/>
  <c r="B187" i="21"/>
  <c r="B188" i="30" s="1"/>
  <c r="B169" i="21"/>
  <c r="B170" i="30" s="1"/>
  <c r="B160" i="21"/>
  <c r="B161" i="30" s="1"/>
  <c r="B87" i="21"/>
  <c r="B88" i="30" s="1"/>
  <c r="B50" i="21"/>
  <c r="B51" i="30" s="1"/>
  <c r="B27" i="21"/>
  <c r="B28" i="30" s="1"/>
  <c r="B24" i="21"/>
  <c r="B25" i="30" s="1"/>
  <c r="B19" i="21"/>
  <c r="B20" i="30" s="1"/>
  <c r="B16" i="21"/>
  <c r="B17" i="30" s="1"/>
  <c r="B11" i="21"/>
  <c r="B12" i="30" s="1"/>
  <c r="B171" i="21"/>
  <c r="B172" i="30" s="1"/>
  <c r="B164" i="21"/>
  <c r="B165" i="30" s="1"/>
  <c r="B150" i="21"/>
  <c r="B151" i="30" s="1"/>
  <c r="B79" i="21"/>
  <c r="B80" i="30" s="1"/>
  <c r="B71" i="21"/>
  <c r="B72" i="30" s="1"/>
  <c r="B193" i="21"/>
  <c r="B194" i="30" s="1"/>
  <c r="B182" i="21"/>
  <c r="B183" i="30" s="1"/>
  <c r="B121" i="21"/>
  <c r="B122" i="30" s="1"/>
  <c r="B46" i="21"/>
  <c r="B47" i="30" s="1"/>
  <c r="B33" i="21"/>
  <c r="B34" i="30" s="1"/>
  <c r="B251" i="21"/>
  <c r="B252" i="30" s="1"/>
  <c r="B259" i="21"/>
  <c r="B260" i="30" s="1"/>
  <c r="B192" i="21"/>
  <c r="B190" i="21"/>
  <c r="B191" i="30" s="1"/>
  <c r="B142" i="21"/>
  <c r="B143" i="30" s="1"/>
  <c r="B106" i="21"/>
  <c r="B107" i="30" s="1"/>
  <c r="B101" i="21"/>
  <c r="B102" i="30" s="1"/>
  <c r="B75" i="21"/>
  <c r="B76" i="30" s="1"/>
  <c r="B62" i="21"/>
  <c r="B63" i="30" s="1"/>
  <c r="B59" i="21"/>
  <c r="B60" i="30" s="1"/>
  <c r="B54" i="21"/>
  <c r="B55" i="30" s="1"/>
  <c r="B44" i="21"/>
  <c r="B45" i="30" s="1"/>
  <c r="B42" i="21"/>
  <c r="B43" i="30" s="1"/>
  <c r="B13" i="21"/>
  <c r="B14" i="30" s="1"/>
  <c r="C53" i="21"/>
  <c r="C54" i="30" s="1"/>
  <c r="B53" i="21"/>
  <c r="B54" i="30" s="1"/>
  <c r="F53" i="21"/>
  <c r="B67" i="21"/>
  <c r="B68" i="30" s="1"/>
  <c r="C80" i="21"/>
  <c r="C81" i="30" s="1"/>
  <c r="B98" i="21"/>
  <c r="B99" i="30" s="1"/>
  <c r="B110" i="21"/>
  <c r="B111" i="30" s="1"/>
  <c r="B124" i="21"/>
  <c r="B125" i="30" s="1"/>
  <c r="F155" i="21"/>
  <c r="C155" i="21"/>
  <c r="C156" i="30" s="1"/>
  <c r="B155" i="21"/>
  <c r="B156" i="30" s="1"/>
  <c r="B170" i="21"/>
  <c r="B171" i="30" s="1"/>
  <c r="B186" i="21"/>
  <c r="B187" i="30" s="1"/>
  <c r="F197" i="21"/>
  <c r="C49" i="21"/>
  <c r="C50" i="30" s="1"/>
  <c r="B49" i="21"/>
  <c r="B50" i="30" s="1"/>
  <c r="C67" i="21"/>
  <c r="C68" i="30" s="1"/>
  <c r="B129" i="21"/>
  <c r="B130" i="30" s="1"/>
  <c r="F129" i="21"/>
  <c r="B133" i="21"/>
  <c r="B134" i="30" s="1"/>
  <c r="F133" i="21"/>
  <c r="F135" i="21"/>
  <c r="B135" i="21"/>
  <c r="B136" i="30" s="1"/>
  <c r="C149" i="21"/>
  <c r="C150" i="30" s="1"/>
  <c r="B149" i="21"/>
  <c r="B150" i="30" s="1"/>
  <c r="F181" i="21"/>
  <c r="B181" i="21"/>
  <c r="B182" i="30" s="1"/>
  <c r="C240" i="21"/>
  <c r="C241" i="30" s="1"/>
  <c r="B240" i="21"/>
  <c r="B241" i="30" s="1"/>
  <c r="F240" i="21"/>
  <c r="C30" i="21"/>
  <c r="C31" i="30" s="1"/>
  <c r="F49" i="21"/>
  <c r="C77" i="21"/>
  <c r="C78" i="30" s="1"/>
  <c r="F77" i="21"/>
  <c r="C198" i="21"/>
  <c r="C199" i="30" s="1"/>
  <c r="F198" i="21"/>
  <c r="F199" i="30" s="1"/>
  <c r="C211" i="21"/>
  <c r="C212" i="30" s="1"/>
  <c r="B211" i="21"/>
  <c r="B212" i="30" s="1"/>
  <c r="B221" i="21"/>
  <c r="B222" i="30" s="1"/>
  <c r="F221" i="21"/>
  <c r="F222" i="30" s="1"/>
  <c r="C251" i="21"/>
  <c r="C252" i="30" s="1"/>
  <c r="F256" i="21"/>
  <c r="F257" i="30" s="1"/>
  <c r="C256" i="21"/>
  <c r="C257" i="30" s="1"/>
  <c r="C27" i="21"/>
  <c r="C28" i="30" s="1"/>
  <c r="F27" i="21"/>
  <c r="C48" i="21"/>
  <c r="C49" i="30" s="1"/>
  <c r="C69" i="21"/>
  <c r="C70" i="30" s="1"/>
  <c r="C74" i="21"/>
  <c r="C75" i="30" s="1"/>
  <c r="C100" i="21"/>
  <c r="C101" i="30" s="1"/>
  <c r="C102" i="21"/>
  <c r="C103" i="30" s="1"/>
  <c r="B118" i="21"/>
  <c r="B119" i="30" s="1"/>
  <c r="C126" i="21"/>
  <c r="C127" i="30" s="1"/>
  <c r="B134" i="21"/>
  <c r="B135" i="30" s="1"/>
  <c r="C145" i="21"/>
  <c r="C146" i="30" s="1"/>
  <c r="B148" i="21"/>
  <c r="B149" i="30" s="1"/>
  <c r="F148" i="21"/>
  <c r="C202" i="21"/>
  <c r="C203" i="30" s="1"/>
  <c r="B238" i="21"/>
  <c r="B239" i="30" s="1"/>
  <c r="F238" i="21"/>
  <c r="C238" i="21"/>
  <c r="C239" i="30" s="1"/>
  <c r="B256" i="21"/>
  <c r="B257" i="30" s="1"/>
  <c r="F30" i="21"/>
  <c r="C32" i="21"/>
  <c r="C33" i="30" s="1"/>
  <c r="C45" i="21"/>
  <c r="C46" i="30" s="1"/>
  <c r="B45" i="21"/>
  <c r="B46" i="30" s="1"/>
  <c r="B60" i="21"/>
  <c r="B61" i="30" s="1"/>
  <c r="C97" i="21"/>
  <c r="C98" i="30" s="1"/>
  <c r="B102" i="21"/>
  <c r="B103" i="30" s="1"/>
  <c r="B115" i="21"/>
  <c r="B116" i="30" s="1"/>
  <c r="B123" i="21"/>
  <c r="B124" i="30" s="1"/>
  <c r="F123" i="21"/>
  <c r="F141" i="21"/>
  <c r="F142" i="30" s="1"/>
  <c r="C141" i="21"/>
  <c r="C142" i="30" s="1"/>
  <c r="C148" i="21"/>
  <c r="C149" i="30" s="1"/>
  <c r="B153" i="21"/>
  <c r="B154" i="30" s="1"/>
  <c r="F153" i="21"/>
  <c r="C185" i="21"/>
  <c r="C186" i="30" s="1"/>
  <c r="F185" i="21"/>
  <c r="C52" i="21"/>
  <c r="C53" i="30" s="1"/>
  <c r="B68" i="21"/>
  <c r="B69" i="30" s="1"/>
  <c r="C84" i="21"/>
  <c r="C85" i="30" s="1"/>
  <c r="C92" i="21"/>
  <c r="C93" i="30" s="1"/>
  <c r="C107" i="21"/>
  <c r="C108" i="30" s="1"/>
  <c r="B107" i="21"/>
  <c r="B108" i="30" s="1"/>
  <c r="C112" i="21"/>
  <c r="C113" i="30" s="1"/>
  <c r="F112" i="21"/>
  <c r="F167" i="21"/>
  <c r="B167" i="21"/>
  <c r="B168" i="30" s="1"/>
  <c r="B246" i="21"/>
  <c r="B247" i="30" s="1"/>
  <c r="C47" i="21"/>
  <c r="C48" i="30" s="1"/>
  <c r="B52" i="21"/>
  <c r="B53" i="30" s="1"/>
  <c r="B65" i="21"/>
  <c r="B66" i="30" s="1"/>
  <c r="B84" i="21"/>
  <c r="B85" i="30" s="1"/>
  <c r="B89" i="21"/>
  <c r="B90" i="30" s="1"/>
  <c r="B92" i="21"/>
  <c r="B93" i="30" s="1"/>
  <c r="B94" i="21"/>
  <c r="B95" i="30" s="1"/>
  <c r="C99" i="21"/>
  <c r="C100" i="30" s="1"/>
  <c r="B99" i="21"/>
  <c r="B100" i="30" s="1"/>
  <c r="B104" i="21"/>
  <c r="B105" i="30" s="1"/>
  <c r="B109" i="21"/>
  <c r="B110" i="30" s="1"/>
  <c r="B112" i="21"/>
  <c r="B113" i="30" s="1"/>
  <c r="C117" i="21"/>
  <c r="C118" i="30" s="1"/>
  <c r="B127" i="21"/>
  <c r="B128" i="30" s="1"/>
  <c r="C146" i="21"/>
  <c r="C147" i="30" s="1"/>
  <c r="B146" i="21"/>
  <c r="B147" i="30" s="1"/>
  <c r="B151" i="21"/>
  <c r="B152" i="30" s="1"/>
  <c r="B156" i="21"/>
  <c r="B157" i="30" s="1"/>
  <c r="F165" i="21"/>
  <c r="C165" i="21"/>
  <c r="C166" i="30" s="1"/>
  <c r="C167" i="21"/>
  <c r="C168" i="30" s="1"/>
  <c r="B176" i="21"/>
  <c r="B177" i="30" s="1"/>
  <c r="B196" i="21"/>
  <c r="B197" i="30" s="1"/>
  <c r="C213" i="21"/>
  <c r="C214" i="30" s="1"/>
  <c r="F213" i="21"/>
  <c r="C232" i="21"/>
  <c r="C233" i="30" s="1"/>
  <c r="C246" i="21"/>
  <c r="C247" i="30" s="1"/>
  <c r="C34" i="21"/>
  <c r="C35" i="30" s="1"/>
  <c r="C42" i="21"/>
  <c r="C43" i="30" s="1"/>
  <c r="F45" i="21"/>
  <c r="B47" i="21"/>
  <c r="B48" i="30" s="1"/>
  <c r="C57" i="21"/>
  <c r="C58" i="30" s="1"/>
  <c r="B57" i="21"/>
  <c r="B58" i="30" s="1"/>
  <c r="C62" i="21"/>
  <c r="C63" i="30" s="1"/>
  <c r="F62" i="21"/>
  <c r="B73" i="21"/>
  <c r="B74" i="30" s="1"/>
  <c r="C89" i="21"/>
  <c r="C90" i="30" s="1"/>
  <c r="F92" i="21"/>
  <c r="F102" i="21"/>
  <c r="C104" i="21"/>
  <c r="C105" i="30" s="1"/>
  <c r="F107" i="21"/>
  <c r="B114" i="21"/>
  <c r="B115" i="30" s="1"/>
  <c r="B117" i="21"/>
  <c r="C131" i="21"/>
  <c r="C132" i="30" s="1"/>
  <c r="B131" i="21"/>
  <c r="B132" i="30" s="1"/>
  <c r="C137" i="21"/>
  <c r="C138" i="30" s="1"/>
  <c r="B154" i="21"/>
  <c r="B155" i="30" s="1"/>
  <c r="C156" i="21"/>
  <c r="C157" i="30" s="1"/>
  <c r="B165" i="21"/>
  <c r="B166" i="30" s="1"/>
  <c r="C176" i="21"/>
  <c r="C177" i="30" s="1"/>
  <c r="B188" i="21"/>
  <c r="B189" i="30" s="1"/>
  <c r="C200" i="21"/>
  <c r="C201" i="30" s="1"/>
  <c r="B200" i="21"/>
  <c r="B201" i="30" s="1"/>
  <c r="F200" i="21"/>
  <c r="B213" i="21"/>
  <c r="B214" i="30" s="1"/>
  <c r="B223" i="21"/>
  <c r="B224" i="30" s="1"/>
  <c r="F246" i="21"/>
  <c r="B226" i="21"/>
  <c r="B227" i="30" s="1"/>
  <c r="F226" i="21"/>
  <c r="F227" i="30" s="1"/>
  <c r="C247" i="21"/>
  <c r="C248" i="30" s="1"/>
  <c r="C257" i="21"/>
  <c r="C258" i="30" s="1"/>
  <c r="C170" i="21"/>
  <c r="C171" i="30" s="1"/>
  <c r="C203" i="21"/>
  <c r="C204" i="30" s="1"/>
  <c r="C205" i="21"/>
  <c r="C206" i="30" s="1"/>
  <c r="F205" i="21"/>
  <c r="C207" i="21"/>
  <c r="C208" i="30" s="1"/>
  <c r="B207" i="21"/>
  <c r="B208" i="30" s="1"/>
  <c r="C226" i="21"/>
  <c r="C227" i="30" s="1"/>
  <c r="C235" i="21"/>
  <c r="C236" i="30" s="1"/>
  <c r="F235" i="21"/>
  <c r="F140" i="21"/>
  <c r="C140" i="21"/>
  <c r="C141" i="30" s="1"/>
  <c r="B158" i="21"/>
  <c r="C164" i="21"/>
  <c r="C165" i="30" s="1"/>
  <c r="C175" i="21"/>
  <c r="C176" i="30" s="1"/>
  <c r="C201" i="21"/>
  <c r="C202" i="30" s="1"/>
  <c r="B201" i="21"/>
  <c r="B202" i="30" s="1"/>
  <c r="F207" i="21"/>
  <c r="F212" i="21"/>
  <c r="C212" i="21"/>
  <c r="C213" i="30" s="1"/>
  <c r="B218" i="21"/>
  <c r="B219" i="30" s="1"/>
  <c r="C218" i="21"/>
  <c r="C219" i="30" s="1"/>
  <c r="B227" i="21"/>
  <c r="B228" i="30" s="1"/>
  <c r="B236" i="21"/>
  <c r="B237" i="30" s="1"/>
  <c r="C22" i="21"/>
  <c r="C23" i="30" s="1"/>
  <c r="C72" i="21"/>
  <c r="C73" i="30" s="1"/>
  <c r="C122" i="21"/>
  <c r="C123" i="30" s="1"/>
  <c r="B128" i="21"/>
  <c r="B129" i="30" s="1"/>
  <c r="B137" i="21"/>
  <c r="B138" i="30" s="1"/>
  <c r="B140" i="21"/>
  <c r="B141" i="30" s="1"/>
  <c r="C158" i="21"/>
  <c r="C159" i="30" s="1"/>
  <c r="B172" i="21"/>
  <c r="B173" i="30" s="1"/>
  <c r="B175" i="21"/>
  <c r="B176" i="30" s="1"/>
  <c r="C180" i="21"/>
  <c r="C181" i="30" s="1"/>
  <c r="B180" i="21"/>
  <c r="B181" i="30" s="1"/>
  <c r="F203" i="21"/>
  <c r="B212" i="21"/>
  <c r="B213" i="30" s="1"/>
  <c r="C220" i="21"/>
  <c r="C221" i="30" s="1"/>
  <c r="F220" i="21"/>
  <c r="C227" i="21"/>
  <c r="C228" i="30" s="1"/>
  <c r="C236" i="21"/>
  <c r="C237" i="30" s="1"/>
  <c r="B243" i="21"/>
  <c r="B244" i="30" s="1"/>
  <c r="C37" i="21"/>
  <c r="C38" i="30" s="1"/>
  <c r="B72" i="21"/>
  <c r="B73" i="30" s="1"/>
  <c r="C87" i="21"/>
  <c r="C88" i="30" s="1"/>
  <c r="B122" i="21"/>
  <c r="B123" i="30" s="1"/>
  <c r="C128" i="21"/>
  <c r="C129" i="30" s="1"/>
  <c r="B163" i="21"/>
  <c r="B164" i="30" s="1"/>
  <c r="B166" i="21"/>
  <c r="B167" i="30" s="1"/>
  <c r="F170" i="21"/>
  <c r="C172" i="21"/>
  <c r="C173" i="30" s="1"/>
  <c r="F201" i="21"/>
  <c r="F202" i="30" s="1"/>
  <c r="C206" i="21"/>
  <c r="C207" i="30" s="1"/>
  <c r="B208" i="21"/>
  <c r="B209" i="30" s="1"/>
  <c r="C210" i="21"/>
  <c r="C211" i="30" s="1"/>
  <c r="B210" i="21"/>
  <c r="B211" i="30" s="1"/>
  <c r="B220" i="21"/>
  <c r="B221" i="30" s="1"/>
  <c r="C243" i="21"/>
  <c r="C244" i="30" s="1"/>
  <c r="B248" i="21"/>
  <c r="B249" i="30" s="1"/>
  <c r="C253" i="21"/>
  <c r="C254" i="30" s="1"/>
  <c r="B222" i="21"/>
  <c r="B223" i="30" s="1"/>
  <c r="C225" i="21"/>
  <c r="C226" i="30" s="1"/>
  <c r="B258" i="21"/>
  <c r="B259" i="30" s="1"/>
  <c r="B216" i="21"/>
  <c r="B217" i="30" s="1"/>
  <c r="C222" i="21"/>
  <c r="C223" i="30" s="1"/>
  <c r="B225" i="21"/>
  <c r="B231" i="21"/>
  <c r="B232" i="30" s="1"/>
  <c r="C250" i="21"/>
  <c r="C251" i="30" s="1"/>
  <c r="B250" i="21"/>
  <c r="B251" i="30" s="1"/>
  <c r="C255" i="21"/>
  <c r="C256" i="30" s="1"/>
  <c r="F255" i="21"/>
  <c r="C258" i="21"/>
  <c r="C259" i="30" s="1"/>
  <c r="B242" i="21"/>
  <c r="B243" i="30" s="1"/>
  <c r="C260" i="21"/>
  <c r="C261" i="30" s="1"/>
  <c r="B143" i="21"/>
  <c r="B144" i="30" s="1"/>
  <c r="B168" i="21"/>
  <c r="B169" i="30" s="1"/>
  <c r="C190" i="21"/>
  <c r="C191" i="30" s="1"/>
  <c r="C215" i="21"/>
  <c r="C216" i="30" s="1"/>
  <c r="F222" i="21"/>
  <c r="F225" i="21"/>
  <c r="C230" i="21"/>
  <c r="C231" i="30" s="1"/>
  <c r="B230" i="21"/>
  <c r="B231" i="30" s="1"/>
  <c r="C195" i="21"/>
  <c r="C196" i="30" s="1"/>
  <c r="C245" i="21"/>
  <c r="C246" i="30" s="1"/>
  <c r="C243" i="17"/>
  <c r="B243" i="17"/>
  <c r="B243" i="32" s="1"/>
  <c r="C83" i="17"/>
  <c r="B83" i="17"/>
  <c r="B83" i="32" s="1"/>
  <c r="C233" i="17"/>
  <c r="B233" i="17"/>
  <c r="B233" i="32" s="1"/>
  <c r="C103" i="17"/>
  <c r="B103" i="17"/>
  <c r="B103" i="32" s="1"/>
  <c r="C259" i="17"/>
  <c r="B259" i="17"/>
  <c r="B259" i="32" s="1"/>
  <c r="C239" i="17"/>
  <c r="B239" i="17"/>
  <c r="B239" i="32" s="1"/>
  <c r="C219" i="17"/>
  <c r="B219" i="17"/>
  <c r="B219" i="32" s="1"/>
  <c r="C199" i="17"/>
  <c r="B199" i="17"/>
  <c r="B199" i="32" s="1"/>
  <c r="C179" i="17"/>
  <c r="B179" i="17"/>
  <c r="B179" i="32" s="1"/>
  <c r="C159" i="17"/>
  <c r="B159" i="17"/>
  <c r="B159" i="32" s="1"/>
  <c r="C139" i="17"/>
  <c r="B139" i="17"/>
  <c r="B139" i="32" s="1"/>
  <c r="C119" i="17"/>
  <c r="B119" i="17"/>
  <c r="B119" i="32" s="1"/>
  <c r="C89" i="17"/>
  <c r="B89" i="17"/>
  <c r="B89" i="32" s="1"/>
  <c r="C69" i="17"/>
  <c r="B69" i="17"/>
  <c r="C39" i="17"/>
  <c r="B39" i="17"/>
  <c r="B39" i="32" s="1"/>
  <c r="C19" i="17"/>
  <c r="B19" i="17"/>
  <c r="B19" i="32" s="1"/>
  <c r="C248" i="17"/>
  <c r="B248" i="17"/>
  <c r="B248" i="32" s="1"/>
  <c r="C238" i="17"/>
  <c r="B238" i="17"/>
  <c r="B238" i="32" s="1"/>
  <c r="C218" i="17"/>
  <c r="B218" i="17"/>
  <c r="B218" i="32" s="1"/>
  <c r="C188" i="17"/>
  <c r="B188" i="17"/>
  <c r="B188" i="32" s="1"/>
  <c r="C168" i="17"/>
  <c r="B168" i="17"/>
  <c r="B168" i="32" s="1"/>
  <c r="C148" i="17"/>
  <c r="B148" i="17"/>
  <c r="B148" i="32" s="1"/>
  <c r="C128" i="17"/>
  <c r="B128" i="17"/>
  <c r="B128" i="32" s="1"/>
  <c r="C108" i="17"/>
  <c r="B108" i="17"/>
  <c r="B108" i="32" s="1"/>
  <c r="C78" i="17"/>
  <c r="B78" i="17"/>
  <c r="B78" i="32" s="1"/>
  <c r="C28" i="17"/>
  <c r="B28" i="17"/>
  <c r="B28" i="32" s="1"/>
  <c r="C223" i="17"/>
  <c r="B223" i="17"/>
  <c r="B223" i="32" s="1"/>
  <c r="C113" i="17"/>
  <c r="B113" i="17"/>
  <c r="B113" i="32" s="1"/>
  <c r="C249" i="17"/>
  <c r="B249" i="17"/>
  <c r="B249" i="32" s="1"/>
  <c r="C229" i="17"/>
  <c r="B229" i="17"/>
  <c r="B229" i="32" s="1"/>
  <c r="C209" i="17"/>
  <c r="B209" i="17"/>
  <c r="B209" i="32" s="1"/>
  <c r="C189" i="17"/>
  <c r="B189" i="17"/>
  <c r="B189" i="32" s="1"/>
  <c r="C169" i="17"/>
  <c r="B169" i="17"/>
  <c r="B169" i="32" s="1"/>
  <c r="C149" i="17"/>
  <c r="B149" i="17"/>
  <c r="B149" i="32" s="1"/>
  <c r="C129" i="17"/>
  <c r="B129" i="17"/>
  <c r="B129" i="32" s="1"/>
  <c r="C109" i="17"/>
  <c r="B109" i="17"/>
  <c r="B109" i="32" s="1"/>
  <c r="C99" i="17"/>
  <c r="B99" i="17"/>
  <c r="B99" i="32" s="1"/>
  <c r="C79" i="17"/>
  <c r="B79" i="17"/>
  <c r="B79" i="32" s="1"/>
  <c r="C59" i="17"/>
  <c r="B59" i="17"/>
  <c r="B59" i="32" s="1"/>
  <c r="C49" i="17"/>
  <c r="B49" i="17"/>
  <c r="B49" i="32" s="1"/>
  <c r="C29" i="17"/>
  <c r="B29" i="17"/>
  <c r="B29" i="32" s="1"/>
  <c r="C258" i="17"/>
  <c r="B258" i="17"/>
  <c r="B258" i="32" s="1"/>
  <c r="C228" i="17"/>
  <c r="B228" i="17"/>
  <c r="B228" i="32" s="1"/>
  <c r="C208" i="17"/>
  <c r="B208" i="17"/>
  <c r="B208" i="32" s="1"/>
  <c r="C198" i="17"/>
  <c r="B198" i="17"/>
  <c r="B198" i="32" s="1"/>
  <c r="C178" i="17"/>
  <c r="B178" i="17"/>
  <c r="B178" i="32" s="1"/>
  <c r="C158" i="17"/>
  <c r="B158" i="17"/>
  <c r="B158" i="32" s="1"/>
  <c r="C138" i="17"/>
  <c r="B138" i="17"/>
  <c r="C118" i="17"/>
  <c r="B118" i="17"/>
  <c r="B118" i="32" s="1"/>
  <c r="C98" i="17"/>
  <c r="B98" i="17"/>
  <c r="B98" i="32" s="1"/>
  <c r="C88" i="17"/>
  <c r="B88" i="17"/>
  <c r="B88" i="32" s="1"/>
  <c r="C68" i="17"/>
  <c r="B68" i="17"/>
  <c r="B68" i="32" s="1"/>
  <c r="C58" i="17"/>
  <c r="B58" i="17"/>
  <c r="B58" i="32" s="1"/>
  <c r="C48" i="17"/>
  <c r="B48" i="17"/>
  <c r="B48" i="32" s="1"/>
  <c r="C38" i="17"/>
  <c r="B38" i="17"/>
  <c r="B38" i="32" s="1"/>
  <c r="C18" i="17"/>
  <c r="B18" i="17"/>
  <c r="B18" i="32" s="1"/>
  <c r="C183" i="17"/>
  <c r="B183" i="17"/>
  <c r="B183" i="32" s="1"/>
  <c r="C123" i="17"/>
  <c r="B123" i="17"/>
  <c r="B123" i="32" s="1"/>
  <c r="C255" i="17"/>
  <c r="B255" i="17"/>
  <c r="B255" i="32" s="1"/>
  <c r="C245" i="17"/>
  <c r="B245" i="17"/>
  <c r="B245" i="32" s="1"/>
  <c r="C235" i="17"/>
  <c r="B235" i="17"/>
  <c r="B235" i="32" s="1"/>
  <c r="C225" i="17"/>
  <c r="B225" i="17"/>
  <c r="B225" i="32" s="1"/>
  <c r="C215" i="17"/>
  <c r="B215" i="17"/>
  <c r="B215" i="32" s="1"/>
  <c r="C205" i="17"/>
  <c r="B205" i="17"/>
  <c r="B205" i="32" s="1"/>
  <c r="C195" i="17"/>
  <c r="B195" i="17"/>
  <c r="B195" i="32" s="1"/>
  <c r="C185" i="17"/>
  <c r="B185" i="17"/>
  <c r="B185" i="32" s="1"/>
  <c r="C175" i="17"/>
  <c r="B175" i="17"/>
  <c r="B175" i="32" s="1"/>
  <c r="C165" i="17"/>
  <c r="B165" i="17"/>
  <c r="B165" i="32" s="1"/>
  <c r="C155" i="17"/>
  <c r="B155" i="17"/>
  <c r="B155" i="32" s="1"/>
  <c r="C145" i="17"/>
  <c r="B145" i="17"/>
  <c r="B145" i="32" s="1"/>
  <c r="C135" i="17"/>
  <c r="B135" i="17"/>
  <c r="B135" i="32" s="1"/>
  <c r="C125" i="17"/>
  <c r="B125" i="17"/>
  <c r="B125" i="32" s="1"/>
  <c r="C115" i="17"/>
  <c r="B115" i="17"/>
  <c r="B115" i="32" s="1"/>
  <c r="C105" i="17"/>
  <c r="B105" i="17"/>
  <c r="B105" i="32" s="1"/>
  <c r="C95" i="17"/>
  <c r="B95" i="17"/>
  <c r="B95" i="32" s="1"/>
  <c r="C85" i="17"/>
  <c r="B85" i="17"/>
  <c r="B85" i="32" s="1"/>
  <c r="C75" i="17"/>
  <c r="B75" i="17"/>
  <c r="B75" i="32" s="1"/>
  <c r="C65" i="17"/>
  <c r="B65" i="17"/>
  <c r="B65" i="32" s="1"/>
  <c r="C55" i="17"/>
  <c r="B55" i="17"/>
  <c r="B55" i="32" s="1"/>
  <c r="C45" i="17"/>
  <c r="B45" i="17"/>
  <c r="B45" i="32" s="1"/>
  <c r="C35" i="17"/>
  <c r="B35" i="17"/>
  <c r="B35" i="32" s="1"/>
  <c r="C25" i="17"/>
  <c r="B25" i="17"/>
  <c r="B25" i="32" s="1"/>
  <c r="C15" i="17"/>
  <c r="B15" i="17"/>
  <c r="B15" i="32" s="1"/>
  <c r="C193" i="17"/>
  <c r="B193" i="17"/>
  <c r="B193" i="32" s="1"/>
  <c r="C254" i="17"/>
  <c r="B254" i="17"/>
  <c r="B254" i="32" s="1"/>
  <c r="C244" i="17"/>
  <c r="B244" i="17"/>
  <c r="C234" i="17"/>
  <c r="B234" i="17"/>
  <c r="B234" i="32" s="1"/>
  <c r="C224" i="17"/>
  <c r="B224" i="17"/>
  <c r="B224" i="32" s="1"/>
  <c r="C214" i="17"/>
  <c r="B214" i="17"/>
  <c r="B214" i="32" s="1"/>
  <c r="C204" i="17"/>
  <c r="B204" i="17"/>
  <c r="B204" i="32" s="1"/>
  <c r="C194" i="17"/>
  <c r="B194" i="17"/>
  <c r="B194" i="32" s="1"/>
  <c r="C184" i="17"/>
  <c r="B184" i="17"/>
  <c r="C174" i="17"/>
  <c r="B174" i="17"/>
  <c r="B174" i="32" s="1"/>
  <c r="C164" i="17"/>
  <c r="B164" i="17"/>
  <c r="B164" i="32" s="1"/>
  <c r="C154" i="17"/>
  <c r="B154" i="17"/>
  <c r="B154" i="32" s="1"/>
  <c r="C144" i="17"/>
  <c r="B144" i="17"/>
  <c r="B144" i="32" s="1"/>
  <c r="C134" i="17"/>
  <c r="B134" i="17"/>
  <c r="B134" i="32" s="1"/>
  <c r="C124" i="17"/>
  <c r="B124" i="17"/>
  <c r="C114" i="17"/>
  <c r="B114" i="17"/>
  <c r="B114" i="32" s="1"/>
  <c r="C104" i="17"/>
  <c r="B104" i="17"/>
  <c r="B104" i="32" s="1"/>
  <c r="C94" i="17"/>
  <c r="B94" i="17"/>
  <c r="B94" i="32" s="1"/>
  <c r="C84" i="17"/>
  <c r="B84" i="17"/>
  <c r="B84" i="32" s="1"/>
  <c r="C74" i="17"/>
  <c r="B74" i="17"/>
  <c r="B74" i="32" s="1"/>
  <c r="C64" i="17"/>
  <c r="B64" i="17"/>
  <c r="B64" i="32" s="1"/>
  <c r="C54" i="17"/>
  <c r="B54" i="17"/>
  <c r="B54" i="32" s="1"/>
  <c r="C44" i="17"/>
  <c r="B44" i="17"/>
  <c r="B44" i="32" s="1"/>
  <c r="C34" i="17"/>
  <c r="B34" i="17"/>
  <c r="B34" i="32" s="1"/>
  <c r="C24" i="17"/>
  <c r="B24" i="17"/>
  <c r="B24" i="32" s="1"/>
  <c r="C14" i="17"/>
  <c r="B14" i="17"/>
  <c r="B14" i="32" s="1"/>
  <c r="B213" i="17"/>
  <c r="B213" i="32" s="1"/>
  <c r="C213" i="17"/>
  <c r="C153" i="17"/>
  <c r="B153" i="17"/>
  <c r="B153" i="32" s="1"/>
  <c r="C73" i="17"/>
  <c r="B73" i="17"/>
  <c r="B73" i="32" s="1"/>
  <c r="C13" i="17"/>
  <c r="B13" i="17"/>
  <c r="B13" i="32" s="1"/>
  <c r="C253" i="17"/>
  <c r="B253" i="17"/>
  <c r="B253" i="32" s="1"/>
  <c r="C173" i="17"/>
  <c r="B173" i="17"/>
  <c r="B173" i="32" s="1"/>
  <c r="C143" i="17"/>
  <c r="B143" i="17"/>
  <c r="B143" i="32" s="1"/>
  <c r="C93" i="17"/>
  <c r="B93" i="17"/>
  <c r="B93" i="32" s="1"/>
  <c r="C53" i="17"/>
  <c r="B53" i="17"/>
  <c r="B53" i="32" s="1"/>
  <c r="C33" i="17"/>
  <c r="B33" i="17"/>
  <c r="B33" i="32" s="1"/>
  <c r="C252" i="17"/>
  <c r="B252" i="17"/>
  <c r="B252" i="32" s="1"/>
  <c r="C232" i="17"/>
  <c r="B232" i="17"/>
  <c r="B232" i="32" s="1"/>
  <c r="B212" i="17"/>
  <c r="B212" i="32" s="1"/>
  <c r="C212" i="17"/>
  <c r="C192" i="17"/>
  <c r="B192" i="17"/>
  <c r="B192" i="32" s="1"/>
  <c r="C172" i="17"/>
  <c r="B172" i="17"/>
  <c r="C152" i="17"/>
  <c r="B152" i="17"/>
  <c r="B152" i="32" s="1"/>
  <c r="C132" i="17"/>
  <c r="B132" i="17"/>
  <c r="B132" i="32" s="1"/>
  <c r="C112" i="17"/>
  <c r="B112" i="17"/>
  <c r="B112" i="32" s="1"/>
  <c r="C82" i="17"/>
  <c r="B82" i="17"/>
  <c r="C203" i="17"/>
  <c r="B203" i="17"/>
  <c r="B203" i="32" s="1"/>
  <c r="C163" i="17"/>
  <c r="B163" i="17"/>
  <c r="B163" i="32" s="1"/>
  <c r="C133" i="17"/>
  <c r="B133" i="17"/>
  <c r="B133" i="32" s="1"/>
  <c r="C63" i="17"/>
  <c r="B63" i="17"/>
  <c r="B63" i="32" s="1"/>
  <c r="C43" i="17"/>
  <c r="B43" i="17"/>
  <c r="B43" i="32" s="1"/>
  <c r="C23" i="17"/>
  <c r="B23" i="17"/>
  <c r="B23" i="32" s="1"/>
  <c r="C242" i="17"/>
  <c r="B242" i="17"/>
  <c r="B242" i="32" s="1"/>
  <c r="C222" i="17"/>
  <c r="B222" i="17"/>
  <c r="B222" i="32" s="1"/>
  <c r="C202" i="17"/>
  <c r="B202" i="17"/>
  <c r="B202" i="32" s="1"/>
  <c r="C182" i="17"/>
  <c r="B182" i="17"/>
  <c r="B182" i="32" s="1"/>
  <c r="B162" i="17"/>
  <c r="B162" i="32" s="1"/>
  <c r="C162" i="17"/>
  <c r="C142" i="17"/>
  <c r="B142" i="17"/>
  <c r="B142" i="32" s="1"/>
  <c r="C122" i="17"/>
  <c r="B122" i="17"/>
  <c r="B122" i="32" s="1"/>
  <c r="C102" i="17"/>
  <c r="B102" i="17"/>
  <c r="B102" i="32" s="1"/>
  <c r="C92" i="17"/>
  <c r="B92" i="17"/>
  <c r="B92" i="32" s="1"/>
  <c r="C72" i="17"/>
  <c r="B72" i="17"/>
  <c r="C62" i="17"/>
  <c r="B62" i="17"/>
  <c r="B62" i="32" s="1"/>
  <c r="C52" i="17"/>
  <c r="B52" i="17"/>
  <c r="B52" i="32" s="1"/>
  <c r="C42" i="17"/>
  <c r="B42" i="17"/>
  <c r="B42" i="32" s="1"/>
  <c r="C32" i="17"/>
  <c r="B32" i="17"/>
  <c r="B32" i="32" s="1"/>
  <c r="C22" i="17"/>
  <c r="B22" i="17"/>
  <c r="B22" i="32" s="1"/>
  <c r="C12" i="17"/>
  <c r="B12" i="17"/>
  <c r="B12" i="32" s="1"/>
  <c r="D171" i="17"/>
  <c r="D171" i="32" s="1"/>
  <c r="D71" i="17"/>
  <c r="D71" i="32" s="1"/>
  <c r="C256" i="17"/>
  <c r="C246" i="17"/>
  <c r="C236" i="17"/>
  <c r="C226" i="17"/>
  <c r="C216" i="17"/>
  <c r="B216" i="17"/>
  <c r="B216" i="32" s="1"/>
  <c r="C206" i="17"/>
  <c r="B206" i="17"/>
  <c r="B206" i="32" s="1"/>
  <c r="C196" i="17"/>
  <c r="B196" i="17"/>
  <c r="B196" i="32" s="1"/>
  <c r="C186" i="17"/>
  <c r="B186" i="17"/>
  <c r="B186" i="32" s="1"/>
  <c r="C176" i="17"/>
  <c r="B176" i="17"/>
  <c r="B176" i="32" s="1"/>
  <c r="C166" i="17"/>
  <c r="B166" i="17"/>
  <c r="B166" i="32" s="1"/>
  <c r="C156" i="17"/>
  <c r="B156" i="17"/>
  <c r="B156" i="32" s="1"/>
  <c r="C146" i="17"/>
  <c r="B146" i="17"/>
  <c r="B146" i="32" s="1"/>
  <c r="C136" i="17"/>
  <c r="B136" i="17"/>
  <c r="B136" i="32" s="1"/>
  <c r="C126" i="17"/>
  <c r="B126" i="17"/>
  <c r="B126" i="32" s="1"/>
  <c r="C116" i="17"/>
  <c r="B116" i="17"/>
  <c r="B116" i="32" s="1"/>
  <c r="B106" i="17"/>
  <c r="B106" i="32" s="1"/>
  <c r="C106" i="17"/>
  <c r="C96" i="17"/>
  <c r="B96" i="17"/>
  <c r="B96" i="32" s="1"/>
  <c r="C86" i="17"/>
  <c r="B86" i="17"/>
  <c r="B86" i="32" s="1"/>
  <c r="C76" i="17"/>
  <c r="B76" i="17"/>
  <c r="B76" i="32" s="1"/>
  <c r="C66" i="17"/>
  <c r="B66" i="17"/>
  <c r="B66" i="32" s="1"/>
  <c r="C56" i="17"/>
  <c r="B56" i="17"/>
  <c r="B56" i="32" s="1"/>
  <c r="C46" i="17"/>
  <c r="B46" i="17"/>
  <c r="B46" i="32" s="1"/>
  <c r="C36" i="17"/>
  <c r="B36" i="17"/>
  <c r="B36" i="32" s="1"/>
  <c r="C26" i="17"/>
  <c r="B26" i="17"/>
  <c r="B26" i="32" s="1"/>
  <c r="B16" i="17"/>
  <c r="B16" i="32" s="1"/>
  <c r="C16" i="17"/>
  <c r="B246" i="17"/>
  <c r="B246" i="32" s="1"/>
  <c r="B236" i="17"/>
  <c r="B236" i="32" s="1"/>
  <c r="B226" i="17"/>
  <c r="B226" i="32" s="1"/>
  <c r="C241" i="17"/>
  <c r="B241" i="17"/>
  <c r="B241" i="32" s="1"/>
  <c r="C221" i="17"/>
  <c r="B221" i="17"/>
  <c r="B221" i="32" s="1"/>
  <c r="C201" i="17"/>
  <c r="B201" i="17"/>
  <c r="B201" i="32" s="1"/>
  <c r="C181" i="17"/>
  <c r="C161" i="17"/>
  <c r="B161" i="17"/>
  <c r="B161" i="32" s="1"/>
  <c r="C141" i="17"/>
  <c r="B141" i="17"/>
  <c r="B141" i="32" s="1"/>
  <c r="C131" i="17"/>
  <c r="B131" i="17"/>
  <c r="B131" i="32" s="1"/>
  <c r="C121" i="17"/>
  <c r="B121" i="17"/>
  <c r="B121" i="32" s="1"/>
  <c r="C111" i="17"/>
  <c r="B111" i="17"/>
  <c r="B111" i="32" s="1"/>
  <c r="C91" i="17"/>
  <c r="B91" i="17"/>
  <c r="B91" i="32" s="1"/>
  <c r="C61" i="17"/>
  <c r="B61" i="17"/>
  <c r="C11" i="17"/>
  <c r="C251" i="17"/>
  <c r="B251" i="17"/>
  <c r="B251" i="32" s="1"/>
  <c r="C231" i="17"/>
  <c r="B231" i="17"/>
  <c r="B231" i="32" s="1"/>
  <c r="C211" i="17"/>
  <c r="B211" i="17"/>
  <c r="B211" i="32" s="1"/>
  <c r="C191" i="17"/>
  <c r="B191" i="17"/>
  <c r="B191" i="32" s="1"/>
  <c r="C171" i="17"/>
  <c r="C151" i="17"/>
  <c r="B151" i="17"/>
  <c r="B151" i="32" s="1"/>
  <c r="C101" i="17"/>
  <c r="B101" i="17"/>
  <c r="B101" i="32" s="1"/>
  <c r="C81" i="17"/>
  <c r="C71" i="17"/>
  <c r="B51" i="17"/>
  <c r="B51" i="32" s="1"/>
  <c r="C51" i="17"/>
  <c r="C41" i="17"/>
  <c r="B41" i="17"/>
  <c r="B41" i="32" s="1"/>
  <c r="C31" i="17"/>
  <c r="B31" i="17"/>
  <c r="B31" i="32" s="1"/>
  <c r="C21" i="17"/>
  <c r="B21" i="17"/>
  <c r="B21" i="32" s="1"/>
  <c r="C260" i="17"/>
  <c r="B260" i="17"/>
  <c r="B260" i="32" s="1"/>
  <c r="C250" i="17"/>
  <c r="B250" i="17"/>
  <c r="B250" i="32" s="1"/>
  <c r="C240" i="17"/>
  <c r="B240" i="17"/>
  <c r="B240" i="32" s="1"/>
  <c r="C230" i="17"/>
  <c r="B230" i="17"/>
  <c r="B230" i="32" s="1"/>
  <c r="C220" i="17"/>
  <c r="B220" i="17"/>
  <c r="B220" i="32" s="1"/>
  <c r="C210" i="17"/>
  <c r="B210" i="17"/>
  <c r="B210" i="32" s="1"/>
  <c r="C200" i="17"/>
  <c r="B200" i="17"/>
  <c r="B200" i="32" s="1"/>
  <c r="C190" i="17"/>
  <c r="B190" i="17"/>
  <c r="B190" i="32" s="1"/>
  <c r="C180" i="17"/>
  <c r="B180" i="17"/>
  <c r="B180" i="32" s="1"/>
  <c r="C170" i="17"/>
  <c r="C160" i="17"/>
  <c r="C150" i="17"/>
  <c r="B150" i="17"/>
  <c r="B150" i="32" s="1"/>
  <c r="C140" i="17"/>
  <c r="B140" i="17"/>
  <c r="B140" i="32" s="1"/>
  <c r="C130" i="17"/>
  <c r="B130" i="17"/>
  <c r="B130" i="32" s="1"/>
  <c r="C120" i="17"/>
  <c r="B120" i="17"/>
  <c r="B120" i="32" s="1"/>
  <c r="C110" i="17"/>
  <c r="B110" i="17"/>
  <c r="B110" i="32" s="1"/>
  <c r="C100" i="17"/>
  <c r="B100" i="17"/>
  <c r="B100" i="32" s="1"/>
  <c r="C90" i="17"/>
  <c r="B90" i="17"/>
  <c r="B90" i="32" s="1"/>
  <c r="C80" i="17"/>
  <c r="B80" i="17"/>
  <c r="B80" i="32" s="1"/>
  <c r="C70" i="17"/>
  <c r="C60" i="17"/>
  <c r="C50" i="17"/>
  <c r="B50" i="17"/>
  <c r="B50" i="32" s="1"/>
  <c r="C40" i="17"/>
  <c r="B40" i="17"/>
  <c r="B40" i="32" s="1"/>
  <c r="C30" i="17"/>
  <c r="B30" i="17"/>
  <c r="B30" i="32" s="1"/>
  <c r="C20" i="17"/>
  <c r="B20" i="17"/>
  <c r="B20" i="32" s="1"/>
  <c r="B160" i="17"/>
  <c r="B160" i="32" s="1"/>
  <c r="B256" i="17"/>
  <c r="B256" i="32" s="1"/>
  <c r="C257" i="17"/>
  <c r="B257" i="17"/>
  <c r="B257" i="32" s="1"/>
  <c r="C247" i="17"/>
  <c r="B247" i="17"/>
  <c r="B247" i="32" s="1"/>
  <c r="C237" i="17"/>
  <c r="B237" i="17"/>
  <c r="C227" i="17"/>
  <c r="B227" i="17"/>
  <c r="B227" i="32" s="1"/>
  <c r="C217" i="17"/>
  <c r="B217" i="17"/>
  <c r="B217" i="32" s="1"/>
  <c r="C207" i="17"/>
  <c r="B207" i="17"/>
  <c r="B207" i="32" s="1"/>
  <c r="C197" i="17"/>
  <c r="B197" i="17"/>
  <c r="B197" i="32" s="1"/>
  <c r="C187" i="17"/>
  <c r="B187" i="17"/>
  <c r="B187" i="32" s="1"/>
  <c r="C177" i="17"/>
  <c r="B177" i="17"/>
  <c r="B177" i="32" s="1"/>
  <c r="C167" i="17"/>
  <c r="B167" i="17"/>
  <c r="B167" i="32" s="1"/>
  <c r="C157" i="17"/>
  <c r="B157" i="17"/>
  <c r="B157" i="32" s="1"/>
  <c r="C147" i="17"/>
  <c r="B147" i="17"/>
  <c r="B147" i="32" s="1"/>
  <c r="C137" i="17"/>
  <c r="C127" i="17"/>
  <c r="C117" i="17"/>
  <c r="B117" i="17"/>
  <c r="B117" i="32" s="1"/>
  <c r="C107" i="17"/>
  <c r="B107" i="17"/>
  <c r="B107" i="32" s="1"/>
  <c r="C97" i="17"/>
  <c r="B97" i="17"/>
  <c r="B97" i="32" s="1"/>
  <c r="C87" i="17"/>
  <c r="B87" i="17"/>
  <c r="B87" i="32" s="1"/>
  <c r="C77" i="17"/>
  <c r="B77" i="17"/>
  <c r="B77" i="32" s="1"/>
  <c r="C67" i="17"/>
  <c r="B67" i="17"/>
  <c r="B67" i="32" s="1"/>
  <c r="C57" i="17"/>
  <c r="B57" i="17"/>
  <c r="B57" i="32" s="1"/>
  <c r="C47" i="17"/>
  <c r="B47" i="17"/>
  <c r="B47" i="32" s="1"/>
  <c r="C37" i="17"/>
  <c r="B37" i="17"/>
  <c r="B37" i="32" s="1"/>
  <c r="B27" i="17"/>
  <c r="B27" i="32" s="1"/>
  <c r="C27" i="17"/>
  <c r="B17" i="17"/>
  <c r="B17" i="32" s="1"/>
  <c r="C17" i="17"/>
  <c r="G255" i="21" l="1"/>
  <c r="F256" i="30"/>
  <c r="G108" i="21"/>
  <c r="F109" i="30"/>
  <c r="G40" i="21"/>
  <c r="F41" i="30"/>
  <c r="G36" i="21"/>
  <c r="F37" i="30"/>
  <c r="G118" i="21"/>
  <c r="F119" i="30"/>
  <c r="G104" i="21"/>
  <c r="F105" i="30"/>
  <c r="G231" i="21"/>
  <c r="F232" i="30"/>
  <c r="G248" i="21"/>
  <c r="F249" i="30"/>
  <c r="G84" i="21"/>
  <c r="F85" i="30"/>
  <c r="G131" i="21"/>
  <c r="F132" i="30"/>
  <c r="G57" i="21"/>
  <c r="F58" i="30"/>
  <c r="G133" i="21"/>
  <c r="F134" i="30"/>
  <c r="G140" i="21"/>
  <c r="F141" i="30"/>
  <c r="G77" i="21"/>
  <c r="F78" i="30"/>
  <c r="G197" i="21"/>
  <c r="F198" i="30"/>
  <c r="G200" i="21"/>
  <c r="F201" i="30"/>
  <c r="G53" i="21"/>
  <c r="F54" i="30"/>
  <c r="G98" i="21"/>
  <c r="F99" i="30"/>
  <c r="G260" i="21"/>
  <c r="F261" i="30"/>
  <c r="G242" i="21"/>
  <c r="F243" i="30"/>
  <c r="G42" i="21"/>
  <c r="F43" i="30"/>
  <c r="G204" i="21"/>
  <c r="F205" i="30"/>
  <c r="G172" i="21"/>
  <c r="F173" i="30"/>
  <c r="G183" i="21"/>
  <c r="F184" i="30"/>
  <c r="G20" i="21"/>
  <c r="F21" i="30"/>
  <c r="G237" i="21"/>
  <c r="F238" i="30"/>
  <c r="G192" i="21"/>
  <c r="F193" i="30"/>
  <c r="G205" i="21"/>
  <c r="F206" i="30"/>
  <c r="G62" i="21"/>
  <c r="F63" i="30"/>
  <c r="G213" i="21"/>
  <c r="F214" i="30"/>
  <c r="G30" i="21"/>
  <c r="F31" i="30"/>
  <c r="G49" i="21"/>
  <c r="F50" i="30"/>
  <c r="G135" i="21"/>
  <c r="F136" i="30"/>
  <c r="G43" i="21"/>
  <c r="F44" i="30"/>
  <c r="G105" i="21"/>
  <c r="F106" i="30"/>
  <c r="G232" i="21"/>
  <c r="F233" i="30"/>
  <c r="G178" i="21"/>
  <c r="F179" i="30"/>
  <c r="G50" i="21"/>
  <c r="F51" i="30"/>
  <c r="G67" i="21"/>
  <c r="F68" i="30"/>
  <c r="G121" i="21"/>
  <c r="F122" i="30"/>
  <c r="G228" i="21"/>
  <c r="F229" i="30"/>
  <c r="G147" i="21"/>
  <c r="F148" i="30"/>
  <c r="G95" i="21"/>
  <c r="F96" i="30"/>
  <c r="G174" i="21"/>
  <c r="F175" i="30"/>
  <c r="G251" i="21"/>
  <c r="F252" i="30"/>
  <c r="G233" i="21"/>
  <c r="F234" i="30"/>
  <c r="G195" i="21"/>
  <c r="F196" i="30"/>
  <c r="G230" i="21"/>
  <c r="F231" i="30"/>
  <c r="G176" i="21"/>
  <c r="F177" i="30"/>
  <c r="G110" i="21"/>
  <c r="F111" i="30"/>
  <c r="G107" i="21"/>
  <c r="F108" i="30"/>
  <c r="G217" i="21"/>
  <c r="F218" i="30"/>
  <c r="G38" i="21"/>
  <c r="F39" i="30"/>
  <c r="G144" i="21"/>
  <c r="F145" i="30"/>
  <c r="G17" i="21"/>
  <c r="F18" i="30"/>
  <c r="G61" i="21"/>
  <c r="F62" i="30"/>
  <c r="G81" i="21"/>
  <c r="F82" i="30"/>
  <c r="G152" i="21"/>
  <c r="F153" i="30"/>
  <c r="G32" i="21"/>
  <c r="F33" i="30"/>
  <c r="G68" i="21"/>
  <c r="F69" i="30"/>
  <c r="G177" i="21"/>
  <c r="F178" i="30"/>
  <c r="G34" i="21"/>
  <c r="F35" i="30"/>
  <c r="G48" i="21"/>
  <c r="F49" i="30"/>
  <c r="G111" i="21"/>
  <c r="F112" i="30"/>
  <c r="G240" i="21"/>
  <c r="F241" i="30"/>
  <c r="G238" i="21"/>
  <c r="F239" i="30"/>
  <c r="G129" i="21"/>
  <c r="F130" i="30"/>
  <c r="G162" i="21"/>
  <c r="F163" i="30"/>
  <c r="G244" i="21"/>
  <c r="F245" i="30"/>
  <c r="G224" i="21"/>
  <c r="F225" i="30"/>
  <c r="G47" i="21"/>
  <c r="F47" i="30"/>
  <c r="G73" i="21"/>
  <c r="F74" i="30"/>
  <c r="G219" i="21"/>
  <c r="F220" i="30"/>
  <c r="G158" i="21"/>
  <c r="F159" i="30"/>
  <c r="G101" i="21"/>
  <c r="F102" i="30"/>
  <c r="G123" i="21"/>
  <c r="F124" i="30"/>
  <c r="G155" i="21"/>
  <c r="F156" i="30"/>
  <c r="G222" i="21"/>
  <c r="F223" i="30"/>
  <c r="G220" i="21"/>
  <c r="F221" i="30"/>
  <c r="G212" i="21"/>
  <c r="F213" i="30"/>
  <c r="G102" i="21"/>
  <c r="F103" i="30"/>
  <c r="G165" i="21"/>
  <c r="F166" i="30"/>
  <c r="G185" i="21"/>
  <c r="F186" i="30"/>
  <c r="G12" i="21"/>
  <c r="F13" i="30"/>
  <c r="G55" i="21"/>
  <c r="F56" i="30"/>
  <c r="G137" i="21"/>
  <c r="F138" i="30"/>
  <c r="G143" i="21"/>
  <c r="F144" i="30"/>
  <c r="G86" i="21"/>
  <c r="F87" i="30"/>
  <c r="G23" i="21"/>
  <c r="F24" i="30"/>
  <c r="G161" i="21"/>
  <c r="F162" i="30"/>
  <c r="G74" i="21"/>
  <c r="F75" i="30"/>
  <c r="G235" i="21"/>
  <c r="F236" i="30"/>
  <c r="G173" i="21"/>
  <c r="F174" i="30"/>
  <c r="G215" i="21"/>
  <c r="F216" i="30"/>
  <c r="G258" i="21"/>
  <c r="F259" i="30"/>
  <c r="G126" i="21"/>
  <c r="F127" i="30"/>
  <c r="G211" i="21"/>
  <c r="F212" i="30"/>
  <c r="G150" i="21"/>
  <c r="F151" i="30"/>
  <c r="G210" i="21"/>
  <c r="F211" i="30"/>
  <c r="G253" i="21"/>
  <c r="F254" i="30"/>
  <c r="G225" i="21"/>
  <c r="F226" i="30"/>
  <c r="G170" i="21"/>
  <c r="F171" i="30"/>
  <c r="G207" i="21"/>
  <c r="F208" i="30"/>
  <c r="G92" i="21"/>
  <c r="F93" i="30"/>
  <c r="G167" i="21"/>
  <c r="F168" i="30"/>
  <c r="G246" i="21"/>
  <c r="F247" i="30"/>
  <c r="G112" i="21"/>
  <c r="F113" i="30"/>
  <c r="G153" i="21"/>
  <c r="F154" i="30"/>
  <c r="G148" i="21"/>
  <c r="F149" i="30"/>
  <c r="G181" i="21"/>
  <c r="F182" i="30"/>
  <c r="G35" i="21"/>
  <c r="F36" i="30"/>
  <c r="G128" i="21"/>
  <c r="F129" i="30"/>
  <c r="G196" i="21"/>
  <c r="F197" i="30"/>
  <c r="G21" i="21"/>
  <c r="F22" i="30"/>
  <c r="G66" i="21"/>
  <c r="F67" i="30"/>
  <c r="G26" i="21"/>
  <c r="F27" i="30"/>
  <c r="G245" i="21"/>
  <c r="G15" i="21"/>
  <c r="F16" i="30"/>
  <c r="G45" i="21"/>
  <c r="F46" i="30"/>
  <c r="G203" i="21"/>
  <c r="F204" i="30"/>
  <c r="G27" i="21"/>
  <c r="F28" i="30"/>
  <c r="G159" i="21"/>
  <c r="F160" i="30"/>
  <c r="G90" i="21"/>
  <c r="F91" i="30"/>
  <c r="G113" i="21"/>
  <c r="F114" i="30"/>
  <c r="G82" i="21"/>
  <c r="F83" i="30"/>
  <c r="G88" i="21"/>
  <c r="F89" i="30"/>
  <c r="G189" i="21"/>
  <c r="F190" i="30"/>
  <c r="G22" i="21"/>
  <c r="F23" i="30"/>
  <c r="G169" i="21"/>
  <c r="F170" i="30"/>
  <c r="G94" i="21"/>
  <c r="F95" i="30"/>
  <c r="G16" i="21"/>
  <c r="F17" i="30"/>
  <c r="G116" i="21"/>
  <c r="F117" i="30"/>
  <c r="G193" i="21"/>
  <c r="F194" i="30"/>
  <c r="G254" i="21"/>
  <c r="F255" i="30"/>
  <c r="G75" i="21"/>
  <c r="F76" i="30"/>
  <c r="G164" i="21"/>
  <c r="F165" i="30"/>
  <c r="C97" i="31"/>
  <c r="C852" i="27"/>
  <c r="B134" i="31"/>
  <c r="B889" i="27"/>
  <c r="B247" i="31"/>
  <c r="B1002" i="27"/>
  <c r="B184" i="31"/>
  <c r="B939" i="27"/>
  <c r="B177" i="31"/>
  <c r="B932" i="27"/>
  <c r="B166" i="31"/>
  <c r="B921" i="27"/>
  <c r="B207" i="31"/>
  <c r="B962" i="27"/>
  <c r="B64" i="31"/>
  <c r="B819" i="27"/>
  <c r="C75" i="31"/>
  <c r="C830" i="27"/>
  <c r="B22" i="31"/>
  <c r="B777" i="27"/>
  <c r="F961" i="27"/>
  <c r="F206" i="31"/>
  <c r="F928" i="27"/>
  <c r="F173" i="31"/>
  <c r="F781" i="27"/>
  <c r="F26" i="31"/>
  <c r="F948" i="27"/>
  <c r="F193" i="31"/>
  <c r="F951" i="27"/>
  <c r="F196" i="31"/>
  <c r="F868" i="27"/>
  <c r="F113" i="31"/>
  <c r="F930" i="27"/>
  <c r="F175" i="31"/>
  <c r="F1002" i="27"/>
  <c r="F247" i="31"/>
  <c r="F935" i="27"/>
  <c r="F180" i="31"/>
  <c r="F826" i="27"/>
  <c r="F71" i="31"/>
  <c r="F983" i="27"/>
  <c r="F228" i="31"/>
  <c r="F974" i="27"/>
  <c r="F219" i="31"/>
  <c r="F814" i="27"/>
  <c r="F59" i="31"/>
  <c r="F905" i="27"/>
  <c r="F150" i="31"/>
  <c r="F889" i="27"/>
  <c r="F134" i="31"/>
  <c r="C202" i="31"/>
  <c r="C957" i="27"/>
  <c r="B212" i="31"/>
  <c r="B967" i="27"/>
  <c r="H21" i="23"/>
  <c r="F776" i="27"/>
  <c r="F21" i="31"/>
  <c r="B76" i="31"/>
  <c r="B831" i="27"/>
  <c r="B40" i="31"/>
  <c r="B795" i="27"/>
  <c r="C47" i="31"/>
  <c r="C802" i="27"/>
  <c r="C71" i="31"/>
  <c r="C826" i="27"/>
  <c r="C185" i="31"/>
  <c r="C940" i="27"/>
  <c r="C120" i="31"/>
  <c r="C875" i="27"/>
  <c r="C228" i="31"/>
  <c r="C983" i="27"/>
  <c r="B164" i="31"/>
  <c r="B919" i="27"/>
  <c r="B156" i="31"/>
  <c r="B911" i="27"/>
  <c r="B198" i="31"/>
  <c r="B953" i="27"/>
  <c r="F1005" i="27"/>
  <c r="F250" i="31"/>
  <c r="F896" i="27"/>
  <c r="F141" i="31"/>
  <c r="F862" i="27"/>
  <c r="F107" i="31"/>
  <c r="F782" i="27"/>
  <c r="F27" i="31"/>
  <c r="B248" i="31"/>
  <c r="B1003" i="27"/>
  <c r="C174" i="31"/>
  <c r="C929" i="27"/>
  <c r="B225" i="31"/>
  <c r="B980" i="27"/>
  <c r="C244" i="31"/>
  <c r="C999" i="27"/>
  <c r="B229" i="31"/>
  <c r="B984" i="27"/>
  <c r="C150" i="31"/>
  <c r="C905" i="27"/>
  <c r="B258" i="31"/>
  <c r="B1013" i="27"/>
  <c r="B154" i="31"/>
  <c r="B909" i="27"/>
  <c r="B180" i="31"/>
  <c r="B935" i="27"/>
  <c r="C189" i="31"/>
  <c r="C944" i="27"/>
  <c r="C117" i="31"/>
  <c r="C872" i="27"/>
  <c r="C253" i="31"/>
  <c r="C1008" i="27"/>
  <c r="F906" i="27"/>
  <c r="F151" i="31"/>
  <c r="B75" i="31"/>
  <c r="B830" i="27"/>
  <c r="B41" i="31"/>
  <c r="B796" i="27"/>
  <c r="C121" i="31"/>
  <c r="C876" i="27"/>
  <c r="C78" i="31"/>
  <c r="C833" i="27"/>
  <c r="B16" i="31"/>
  <c r="B771" i="27"/>
  <c r="C24" i="31"/>
  <c r="C779" i="27"/>
  <c r="B132" i="31"/>
  <c r="B887" i="27"/>
  <c r="C60" i="31"/>
  <c r="C815" i="27"/>
  <c r="F960" i="27"/>
  <c r="F205" i="31"/>
  <c r="F887" i="27"/>
  <c r="F132" i="31"/>
  <c r="B71" i="31"/>
  <c r="B826" i="27"/>
  <c r="C249" i="31"/>
  <c r="C1004" i="27"/>
  <c r="C84" i="31"/>
  <c r="C839" i="27"/>
  <c r="F904" i="27"/>
  <c r="F149" i="31"/>
  <c r="B11" i="31"/>
  <c r="B766" i="27"/>
  <c r="C30" i="31"/>
  <c r="C785" i="27"/>
  <c r="C20" i="31"/>
  <c r="C775" i="27"/>
  <c r="C65" i="31"/>
  <c r="C820" i="27"/>
  <c r="H61" i="23"/>
  <c r="F816" i="27"/>
  <c r="F61" i="31"/>
  <c r="H99" i="23"/>
  <c r="F854" i="27"/>
  <c r="F99" i="31"/>
  <c r="H90" i="23"/>
  <c r="F845" i="27"/>
  <c r="F90" i="31"/>
  <c r="C94" i="31"/>
  <c r="C849" i="27"/>
  <c r="C122" i="31"/>
  <c r="C877" i="27"/>
  <c r="C200" i="31"/>
  <c r="C955" i="27"/>
  <c r="C76" i="31"/>
  <c r="C831" i="27"/>
  <c r="C198" i="31"/>
  <c r="C953" i="27"/>
  <c r="C158" i="31"/>
  <c r="C913" i="27"/>
  <c r="C197" i="31"/>
  <c r="C952" i="27"/>
  <c r="C157" i="31"/>
  <c r="C912" i="27"/>
  <c r="C127" i="31"/>
  <c r="C882" i="27"/>
  <c r="C252" i="31"/>
  <c r="C1007" i="27"/>
  <c r="C178" i="31"/>
  <c r="C933" i="27"/>
  <c r="B72" i="31"/>
  <c r="B827" i="27"/>
  <c r="B33" i="31"/>
  <c r="B788" i="27"/>
  <c r="B148" i="31"/>
  <c r="B903" i="27"/>
  <c r="B250" i="31"/>
  <c r="B1005" i="27"/>
  <c r="C219" i="31"/>
  <c r="C974" i="27"/>
  <c r="B242" i="31"/>
  <c r="B997" i="27"/>
  <c r="C229" i="31"/>
  <c r="C984" i="27"/>
  <c r="C134" i="31"/>
  <c r="C889" i="27"/>
  <c r="H258" i="23"/>
  <c r="F1013" i="27"/>
  <c r="F258" i="31"/>
  <c r="C230" i="31"/>
  <c r="C985" i="27"/>
  <c r="B124" i="31"/>
  <c r="B879" i="27"/>
  <c r="B167" i="31"/>
  <c r="B922" i="27"/>
  <c r="F979" i="27"/>
  <c r="F224" i="31"/>
  <c r="B89" i="31"/>
  <c r="B844" i="27"/>
  <c r="H253" i="23"/>
  <c r="F1008" i="27"/>
  <c r="F253" i="31"/>
  <c r="H138" i="23"/>
  <c r="F892" i="27"/>
  <c r="F137" i="31"/>
  <c r="B73" i="31"/>
  <c r="B828" i="27"/>
  <c r="B23" i="31"/>
  <c r="B778" i="27"/>
  <c r="H78" i="23"/>
  <c r="F833" i="27"/>
  <c r="F78" i="31"/>
  <c r="C13" i="31"/>
  <c r="C768" i="27"/>
  <c r="B91" i="31"/>
  <c r="B846" i="27"/>
  <c r="B20" i="31"/>
  <c r="B775" i="27"/>
  <c r="C125" i="31"/>
  <c r="C880" i="27"/>
  <c r="B54" i="31"/>
  <c r="B809" i="27"/>
  <c r="H159" i="23"/>
  <c r="F914" i="27"/>
  <c r="F159" i="31"/>
  <c r="C116" i="31"/>
  <c r="C871" i="27"/>
  <c r="C63" i="31"/>
  <c r="C818" i="27"/>
  <c r="H97" i="23"/>
  <c r="F852" i="27"/>
  <c r="F97" i="31"/>
  <c r="H232" i="23"/>
  <c r="F987" i="27"/>
  <c r="F232" i="31"/>
  <c r="C85" i="31"/>
  <c r="C840" i="27"/>
  <c r="H85" i="23"/>
  <c r="F839" i="27"/>
  <c r="F84" i="31"/>
  <c r="B149" i="31"/>
  <c r="B904" i="27"/>
  <c r="B111" i="31"/>
  <c r="B866" i="27"/>
  <c r="B101" i="31"/>
  <c r="B856" i="27"/>
  <c r="B10" i="31"/>
  <c r="B765" i="27"/>
  <c r="B61" i="31"/>
  <c r="B816" i="27"/>
  <c r="C99" i="31"/>
  <c r="C854" i="27"/>
  <c r="C67" i="31"/>
  <c r="C822" i="27"/>
  <c r="C35" i="31"/>
  <c r="C790" i="27"/>
  <c r="C232" i="31"/>
  <c r="C987" i="27"/>
  <c r="C52" i="31"/>
  <c r="C807" i="27"/>
  <c r="C81" i="31"/>
  <c r="C836" i="27"/>
  <c r="C27" i="31"/>
  <c r="C782" i="27"/>
  <c r="C173" i="31"/>
  <c r="C928" i="27"/>
  <c r="C201" i="31"/>
  <c r="C956" i="27"/>
  <c r="C175" i="31"/>
  <c r="C930" i="27"/>
  <c r="C131" i="31"/>
  <c r="C886" i="27"/>
  <c r="C256" i="31"/>
  <c r="C1011" i="27"/>
  <c r="C183" i="31"/>
  <c r="C938" i="27"/>
  <c r="B106" i="31"/>
  <c r="B861" i="27"/>
  <c r="B28" i="31"/>
  <c r="B783" i="27"/>
  <c r="B65" i="31"/>
  <c r="B820" i="27"/>
  <c r="B47" i="31"/>
  <c r="B802" i="27"/>
  <c r="B254" i="31"/>
  <c r="B1009" i="27"/>
  <c r="B206" i="31"/>
  <c r="B961" i="27"/>
  <c r="B195" i="31"/>
  <c r="B950" i="27"/>
  <c r="B188" i="31"/>
  <c r="B943" i="27"/>
  <c r="B234" i="31"/>
  <c r="B989" i="27"/>
  <c r="C46" i="31"/>
  <c r="C801" i="27"/>
  <c r="C22" i="31"/>
  <c r="C777" i="27"/>
  <c r="F962" i="27"/>
  <c r="F207" i="31"/>
  <c r="F809" i="27"/>
  <c r="F54" i="31"/>
  <c r="F977" i="27"/>
  <c r="F222" i="31"/>
  <c r="F936" i="27"/>
  <c r="F181" i="31"/>
  <c r="F771" i="27"/>
  <c r="F16" i="31"/>
  <c r="F985" i="27"/>
  <c r="F230" i="31"/>
  <c r="F835" i="27"/>
  <c r="F80" i="31"/>
  <c r="F820" i="27"/>
  <c r="F65" i="31"/>
  <c r="F893" i="27"/>
  <c r="F138" i="31"/>
  <c r="F875" i="27"/>
  <c r="F120" i="31"/>
  <c r="F841" i="27"/>
  <c r="F86" i="31"/>
  <c r="F769" i="27"/>
  <c r="F14" i="31"/>
  <c r="H19" i="23"/>
  <c r="F774" i="27"/>
  <c r="F19" i="31"/>
  <c r="F831" i="27"/>
  <c r="F76" i="31"/>
  <c r="F812" i="27"/>
  <c r="F57" i="31"/>
  <c r="F980" i="27"/>
  <c r="F225" i="31"/>
  <c r="B50" i="31"/>
  <c r="B805" i="27"/>
  <c r="C132" i="31"/>
  <c r="C887" i="27"/>
  <c r="C11" i="31"/>
  <c r="C766" i="27"/>
  <c r="C90" i="31"/>
  <c r="C845" i="27"/>
  <c r="C212" i="31"/>
  <c r="C967" i="27"/>
  <c r="C91" i="31"/>
  <c r="C846" i="27"/>
  <c r="C182" i="31"/>
  <c r="C937" i="27"/>
  <c r="C108" i="31"/>
  <c r="C863" i="27"/>
  <c r="B227" i="31"/>
  <c r="B982" i="27"/>
  <c r="B172" i="31"/>
  <c r="B927" i="27"/>
  <c r="B201" i="31"/>
  <c r="B956" i="27"/>
  <c r="B14" i="31"/>
  <c r="B769" i="27"/>
  <c r="C261" i="31"/>
  <c r="C1016" i="27"/>
  <c r="B243" i="31"/>
  <c r="B998" i="27"/>
  <c r="B236" i="31"/>
  <c r="B991" i="27"/>
  <c r="B210" i="31"/>
  <c r="B965" i="27"/>
  <c r="C234" i="31"/>
  <c r="C989" i="27"/>
  <c r="B240" i="31"/>
  <c r="B995" i="27"/>
  <c r="H124" i="23"/>
  <c r="F879" i="27"/>
  <c r="F124" i="31"/>
  <c r="C169" i="31"/>
  <c r="C924" i="27"/>
  <c r="C237" i="31"/>
  <c r="C992" i="27"/>
  <c r="B199" i="31"/>
  <c r="B954" i="27"/>
  <c r="B120" i="31"/>
  <c r="B875" i="27"/>
  <c r="B161" i="31"/>
  <c r="B916" i="27"/>
  <c r="C224" i="31"/>
  <c r="C979" i="27"/>
  <c r="B53" i="31"/>
  <c r="B808" i="27"/>
  <c r="H235" i="23"/>
  <c r="F990" i="27"/>
  <c r="F235" i="31"/>
  <c r="B117" i="31"/>
  <c r="B872" i="27"/>
  <c r="B70" i="31"/>
  <c r="B825" i="27"/>
  <c r="C16" i="31"/>
  <c r="C771" i="27"/>
  <c r="B105" i="31"/>
  <c r="B860" i="27"/>
  <c r="C73" i="31"/>
  <c r="C828" i="27"/>
  <c r="C247" i="31"/>
  <c r="C1002" i="27"/>
  <c r="C54" i="31"/>
  <c r="C809" i="27"/>
  <c r="B13" i="31"/>
  <c r="B768" i="27"/>
  <c r="C51" i="31"/>
  <c r="C806" i="27"/>
  <c r="C159" i="31"/>
  <c r="C914" i="27"/>
  <c r="H114" i="23"/>
  <c r="F869" i="27"/>
  <c r="F114" i="31"/>
  <c r="H63" i="23"/>
  <c r="F818" i="27"/>
  <c r="F63" i="31"/>
  <c r="B86" i="31"/>
  <c r="B841" i="27"/>
  <c r="B232" i="31"/>
  <c r="B987" i="27"/>
  <c r="B35" i="31"/>
  <c r="B790" i="27"/>
  <c r="C59" i="31"/>
  <c r="C814" i="27"/>
  <c r="C149" i="31"/>
  <c r="C904" i="27"/>
  <c r="B69" i="31"/>
  <c r="B824" i="27"/>
  <c r="C101" i="31"/>
  <c r="C856" i="27"/>
  <c r="B162" i="31"/>
  <c r="B917" i="27"/>
  <c r="B17" i="31"/>
  <c r="B772" i="27"/>
  <c r="B74" i="31"/>
  <c r="B829" i="27"/>
  <c r="B49" i="31"/>
  <c r="B804" i="27"/>
  <c r="C89" i="31"/>
  <c r="C844" i="27"/>
  <c r="C106" i="31"/>
  <c r="C861" i="27"/>
  <c r="C196" i="31"/>
  <c r="C951" i="27"/>
  <c r="C156" i="31"/>
  <c r="C911" i="27"/>
  <c r="C98" i="31"/>
  <c r="C853" i="27"/>
  <c r="C187" i="31"/>
  <c r="C942" i="27"/>
  <c r="C218" i="31"/>
  <c r="C973" i="27"/>
  <c r="C243" i="31"/>
  <c r="C998" i="27"/>
  <c r="C135" i="31"/>
  <c r="C890" i="27"/>
  <c r="C153" i="31"/>
  <c r="C908" i="27"/>
  <c r="B25" i="31"/>
  <c r="B780" i="27"/>
  <c r="B118" i="31"/>
  <c r="B873" i="27"/>
  <c r="B60" i="31"/>
  <c r="B815" i="27"/>
  <c r="B98" i="31"/>
  <c r="B853" i="27"/>
  <c r="B122" i="31"/>
  <c r="B877" i="27"/>
  <c r="B218" i="31"/>
  <c r="B973" i="27"/>
  <c r="B87" i="31"/>
  <c r="B842" i="27"/>
  <c r="B123" i="31"/>
  <c r="B878" i="27"/>
  <c r="B190" i="31"/>
  <c r="B945" i="27"/>
  <c r="B257" i="31"/>
  <c r="B1012" i="27"/>
  <c r="H46" i="23"/>
  <c r="F801" i="27"/>
  <c r="F46" i="31"/>
  <c r="H141" i="23"/>
  <c r="F996" i="27"/>
  <c r="F241" i="31"/>
  <c r="F953" i="27"/>
  <c r="F198" i="31"/>
  <c r="F986" i="27"/>
  <c r="F231" i="31"/>
  <c r="F886" i="27"/>
  <c r="F131" i="31"/>
  <c r="F927" i="27"/>
  <c r="F172" i="31"/>
  <c r="F779" i="27"/>
  <c r="F24" i="31"/>
  <c r="F880" i="27"/>
  <c r="F125" i="31"/>
  <c r="H186" i="23"/>
  <c r="F941" i="27"/>
  <c r="F186" i="31"/>
  <c r="F796" i="27"/>
  <c r="F41" i="31"/>
  <c r="F924" i="27"/>
  <c r="F169" i="31"/>
  <c r="F840" i="27"/>
  <c r="F85" i="31"/>
  <c r="F768" i="27"/>
  <c r="F13" i="31"/>
  <c r="F773" i="27"/>
  <c r="F18" i="31"/>
  <c r="F1007" i="27"/>
  <c r="F252" i="31"/>
  <c r="H217" i="23"/>
  <c r="F972" i="27"/>
  <c r="F217" i="31"/>
  <c r="C31" i="31"/>
  <c r="C786" i="27"/>
  <c r="C55" i="31"/>
  <c r="C810" i="27"/>
  <c r="B102" i="31"/>
  <c r="B857" i="27"/>
  <c r="C69" i="31"/>
  <c r="C824" i="27"/>
  <c r="H101" i="23"/>
  <c r="F856" i="27"/>
  <c r="F101" i="31"/>
  <c r="C162" i="31"/>
  <c r="C917" i="27"/>
  <c r="C17" i="31"/>
  <c r="C772" i="27"/>
  <c r="C74" i="31"/>
  <c r="C829" i="27"/>
  <c r="C32" i="31"/>
  <c r="C787" i="27"/>
  <c r="C29" i="31"/>
  <c r="C784" i="27"/>
  <c r="C118" i="31"/>
  <c r="C873" i="27"/>
  <c r="C241" i="31"/>
  <c r="C996" i="27"/>
  <c r="C166" i="31"/>
  <c r="C921" i="27"/>
  <c r="C103" i="31"/>
  <c r="C858" i="27"/>
  <c r="C203" i="31"/>
  <c r="C958" i="27"/>
  <c r="C245" i="31"/>
  <c r="C1000" i="27"/>
  <c r="C248" i="31"/>
  <c r="C1003" i="27"/>
  <c r="C147" i="31"/>
  <c r="C902" i="27"/>
  <c r="C223" i="31"/>
  <c r="C978" i="27"/>
  <c r="B38" i="31"/>
  <c r="B793" i="27"/>
  <c r="B18" i="31"/>
  <c r="B773" i="27"/>
  <c r="B125" i="31"/>
  <c r="B880" i="27"/>
  <c r="B103" i="31"/>
  <c r="B858" i="27"/>
  <c r="B174" i="31"/>
  <c r="B929" i="27"/>
  <c r="B92" i="31"/>
  <c r="B847" i="27"/>
  <c r="B138" i="31"/>
  <c r="B893" i="27"/>
  <c r="B200" i="31"/>
  <c r="B955" i="27"/>
  <c r="B213" i="31"/>
  <c r="B968" i="27"/>
  <c r="B46" i="31"/>
  <c r="B801" i="27"/>
  <c r="H208" i="23"/>
  <c r="B99" i="31"/>
  <c r="B854" i="27"/>
  <c r="H107" i="23"/>
  <c r="F895" i="27"/>
  <c r="F140" i="31"/>
  <c r="F932" i="27"/>
  <c r="F177" i="31"/>
  <c r="F943" i="27"/>
  <c r="F188" i="31"/>
  <c r="F902" i="27"/>
  <c r="F147" i="31"/>
  <c r="F861" i="27"/>
  <c r="F106" i="31"/>
  <c r="F898" i="27"/>
  <c r="F143" i="31"/>
  <c r="F926" i="27"/>
  <c r="F171" i="31"/>
  <c r="F785" i="27"/>
  <c r="F30" i="31"/>
  <c r="F1011" i="27"/>
  <c r="F256" i="31"/>
  <c r="H153" i="23"/>
  <c r="F908" i="27"/>
  <c r="F153" i="31"/>
  <c r="F1000" i="27"/>
  <c r="F245" i="31"/>
  <c r="F955" i="27"/>
  <c r="F200" i="31"/>
  <c r="H126" i="23"/>
  <c r="F881" i="27"/>
  <c r="F126" i="31"/>
  <c r="B244" i="31"/>
  <c r="B999" i="27"/>
  <c r="B157" i="31"/>
  <c r="B912" i="27"/>
  <c r="H83" i="23"/>
  <c r="F838" i="27"/>
  <c r="F83" i="31"/>
  <c r="C205" i="31"/>
  <c r="C960" i="27"/>
  <c r="B84" i="31"/>
  <c r="B839" i="27"/>
  <c r="B152" i="31"/>
  <c r="B907" i="27"/>
  <c r="C186" i="31"/>
  <c r="C941" i="27"/>
  <c r="B261" i="31"/>
  <c r="B1016" i="27"/>
  <c r="B179" i="31"/>
  <c r="B934" i="27"/>
  <c r="B116" i="31"/>
  <c r="B871" i="27"/>
  <c r="C235" i="31"/>
  <c r="C990" i="27"/>
  <c r="B215" i="31"/>
  <c r="B970" i="27"/>
  <c r="H73" i="23"/>
  <c r="F828" i="27"/>
  <c r="F73" i="31"/>
  <c r="B214" i="31"/>
  <c r="B969" i="27"/>
  <c r="H176" i="23"/>
  <c r="F931" i="27"/>
  <c r="F176" i="31"/>
  <c r="C142" i="31"/>
  <c r="C897" i="27"/>
  <c r="C114" i="31"/>
  <c r="C869" i="27"/>
  <c r="B51" i="31"/>
  <c r="B806" i="27"/>
  <c r="B66" i="31"/>
  <c r="B821" i="27"/>
  <c r="B256" i="31"/>
  <c r="B1011" i="27"/>
  <c r="B219" i="31"/>
  <c r="B974" i="27"/>
  <c r="H251" i="23"/>
  <c r="F1006" i="27"/>
  <c r="F251" i="31"/>
  <c r="C179" i="31"/>
  <c r="C934" i="27"/>
  <c r="C240" i="31"/>
  <c r="C995" i="27"/>
  <c r="C258" i="31"/>
  <c r="C1013" i="27"/>
  <c r="B144" i="31"/>
  <c r="B899" i="27"/>
  <c r="C222" i="31"/>
  <c r="C977" i="27"/>
  <c r="C180" i="31"/>
  <c r="C935" i="27"/>
  <c r="B112" i="31"/>
  <c r="B867" i="27"/>
  <c r="C154" i="31"/>
  <c r="C909" i="27"/>
  <c r="B221" i="31"/>
  <c r="B976" i="27"/>
  <c r="C38" i="31"/>
  <c r="C793" i="27"/>
  <c r="B220" i="31"/>
  <c r="B975" i="27"/>
  <c r="C110" i="31"/>
  <c r="C865" i="27"/>
  <c r="B59" i="31"/>
  <c r="B814" i="27"/>
  <c r="C215" i="31"/>
  <c r="C970" i="27"/>
  <c r="H105" i="23"/>
  <c r="F860" i="27"/>
  <c r="F105" i="31"/>
  <c r="C68" i="31"/>
  <c r="C823" i="27"/>
  <c r="H214" i="23"/>
  <c r="F969" i="27"/>
  <c r="F214" i="31"/>
  <c r="C45" i="31"/>
  <c r="C800" i="27"/>
  <c r="C176" i="31"/>
  <c r="C931" i="27"/>
  <c r="C100" i="31"/>
  <c r="C855" i="27"/>
  <c r="H48" i="23"/>
  <c r="F803" i="27"/>
  <c r="F48" i="31"/>
  <c r="H142" i="23"/>
  <c r="F897" i="27"/>
  <c r="F142" i="31"/>
  <c r="C28" i="31"/>
  <c r="C783" i="27"/>
  <c r="B217" i="31"/>
  <c r="B972" i="27"/>
  <c r="H31" i="23"/>
  <c r="F786" i="27"/>
  <c r="F31" i="31"/>
  <c r="C102" i="31"/>
  <c r="C857" i="27"/>
  <c r="F824" i="27"/>
  <c r="F69" i="31"/>
  <c r="C80" i="31"/>
  <c r="C835" i="27"/>
  <c r="H162" i="23"/>
  <c r="F917" i="27"/>
  <c r="F162" i="31"/>
  <c r="H17" i="23"/>
  <c r="F772" i="27"/>
  <c r="F17" i="31"/>
  <c r="B241" i="31"/>
  <c r="B996" i="27"/>
  <c r="F829" i="27"/>
  <c r="F74" i="31"/>
  <c r="C12" i="31"/>
  <c r="C767" i="27"/>
  <c r="C152" i="31"/>
  <c r="C907" i="27"/>
  <c r="C168" i="31"/>
  <c r="C923" i="27"/>
  <c r="C21" i="31"/>
  <c r="C776" i="27"/>
  <c r="C238" i="31"/>
  <c r="C993" i="27"/>
  <c r="C126" i="31"/>
  <c r="C881" i="27"/>
  <c r="C221" i="31"/>
  <c r="C976" i="27"/>
  <c r="C128" i="31"/>
  <c r="C883" i="27"/>
  <c r="C72" i="31"/>
  <c r="C827" i="27"/>
  <c r="C177" i="31"/>
  <c r="C932" i="27"/>
  <c r="C246" i="31"/>
  <c r="C1001" i="27"/>
  <c r="B67" i="31"/>
  <c r="B822" i="27"/>
  <c r="B55" i="31"/>
  <c r="B810" i="27"/>
  <c r="B238" i="31"/>
  <c r="B993" i="27"/>
  <c r="B110" i="31"/>
  <c r="B865" i="27"/>
  <c r="B158" i="31"/>
  <c r="B913" i="27"/>
  <c r="B245" i="31"/>
  <c r="B1000" i="27"/>
  <c r="B108" i="31"/>
  <c r="B863" i="27"/>
  <c r="B160" i="31"/>
  <c r="B915" i="27"/>
  <c r="B204" i="31"/>
  <c r="B959" i="27"/>
  <c r="B216" i="31"/>
  <c r="B971" i="27"/>
  <c r="C14" i="31"/>
  <c r="C769" i="27"/>
  <c r="F836" i="27"/>
  <c r="F81" i="31"/>
  <c r="F800" i="27"/>
  <c r="F45" i="31"/>
  <c r="F973" i="27"/>
  <c r="F218" i="31"/>
  <c r="F885" i="27"/>
  <c r="F130" i="31"/>
  <c r="F844" i="27"/>
  <c r="F89" i="31"/>
  <c r="F799" i="27"/>
  <c r="F44" i="31"/>
  <c r="F982" i="27"/>
  <c r="F227" i="31"/>
  <c r="F871" i="27"/>
  <c r="F116" i="31"/>
  <c r="F792" i="27"/>
  <c r="F37" i="31"/>
  <c r="F950" i="27"/>
  <c r="F195" i="31"/>
  <c r="H112" i="23"/>
  <c r="F867" i="27"/>
  <c r="F112" i="31"/>
  <c r="F890" i="27"/>
  <c r="F135" i="31"/>
  <c r="F888" i="27"/>
  <c r="F133" i="31"/>
  <c r="F921" i="27"/>
  <c r="F166" i="31"/>
  <c r="F874" i="27"/>
  <c r="F119" i="31"/>
  <c r="F794" i="27"/>
  <c r="F39" i="31"/>
  <c r="C184" i="31"/>
  <c r="C939" i="27"/>
  <c r="F944" i="27"/>
  <c r="F189" i="31"/>
  <c r="C140" i="31"/>
  <c r="C895" i="27"/>
  <c r="B63" i="31"/>
  <c r="B818" i="27"/>
  <c r="F766" i="27"/>
  <c r="F11" i="31"/>
  <c r="B15" i="31"/>
  <c r="B770" i="27"/>
  <c r="C105" i="31"/>
  <c r="C860" i="27"/>
  <c r="C242" i="31"/>
  <c r="C997" i="27"/>
  <c r="B235" i="31"/>
  <c r="B990" i="27"/>
  <c r="H68" i="23"/>
  <c r="F823" i="27"/>
  <c r="F68" i="31"/>
  <c r="H28" i="23"/>
  <c r="F783" i="27"/>
  <c r="F28" i="31"/>
  <c r="C49" i="31"/>
  <c r="C804" i="27"/>
  <c r="C171" i="31"/>
  <c r="C926" i="27"/>
  <c r="C37" i="31"/>
  <c r="C792" i="27"/>
  <c r="C227" i="31"/>
  <c r="C982" i="27"/>
  <c r="C170" i="31"/>
  <c r="C925" i="27"/>
  <c r="C77" i="31"/>
  <c r="C832" i="27"/>
  <c r="C123" i="31"/>
  <c r="C878" i="27"/>
  <c r="C207" i="31"/>
  <c r="C962" i="27"/>
  <c r="B94" i="31"/>
  <c r="B849" i="27"/>
  <c r="B58" i="31"/>
  <c r="B813" i="27"/>
  <c r="B57" i="31"/>
  <c r="B812" i="27"/>
  <c r="B126" i="31"/>
  <c r="B881" i="27"/>
  <c r="B173" i="31"/>
  <c r="B928" i="27"/>
  <c r="B128" i="31"/>
  <c r="B883" i="27"/>
  <c r="B127" i="31"/>
  <c r="B882" i="27"/>
  <c r="B163" i="31"/>
  <c r="B918" i="27"/>
  <c r="B209" i="31"/>
  <c r="B964" i="27"/>
  <c r="B222" i="31"/>
  <c r="B977" i="27"/>
  <c r="B155" i="31"/>
  <c r="B910" i="27"/>
  <c r="F978" i="27"/>
  <c r="F223" i="31"/>
  <c r="F912" i="27"/>
  <c r="F157" i="31"/>
  <c r="F878" i="27"/>
  <c r="F123" i="31"/>
  <c r="F919" i="27"/>
  <c r="F164" i="31"/>
  <c r="F877" i="27"/>
  <c r="F122" i="31"/>
  <c r="F1003" i="27"/>
  <c r="F248" i="31"/>
  <c r="F837" i="27"/>
  <c r="F82" i="31"/>
  <c r="F842" i="27"/>
  <c r="F87" i="31"/>
  <c r="F770" i="27"/>
  <c r="F15" i="31"/>
  <c r="F847" i="27"/>
  <c r="F92" i="31"/>
  <c r="F966" i="27"/>
  <c r="F211" i="31"/>
  <c r="F934" i="27"/>
  <c r="F179" i="31"/>
  <c r="F859" i="27"/>
  <c r="F104" i="31"/>
  <c r="F787" i="27"/>
  <c r="F32" i="31"/>
  <c r="F916" i="27"/>
  <c r="F161" i="31"/>
  <c r="F832" i="27"/>
  <c r="F77" i="31"/>
  <c r="F873" i="27"/>
  <c r="F118" i="31"/>
  <c r="F1009" i="27"/>
  <c r="F254" i="31"/>
  <c r="F997" i="27"/>
  <c r="F242" i="31"/>
  <c r="H229" i="23"/>
  <c r="F984" i="27"/>
  <c r="F229" i="31"/>
  <c r="B96" i="31"/>
  <c r="B851" i="27"/>
  <c r="C151" i="31"/>
  <c r="C906" i="27"/>
  <c r="B30" i="31"/>
  <c r="B785" i="27"/>
  <c r="H249" i="23"/>
  <c r="F1004" i="27"/>
  <c r="F249" i="31"/>
  <c r="H40" i="23"/>
  <c r="F795" i="27"/>
  <c r="F40" i="31"/>
  <c r="B133" i="31"/>
  <c r="B888" i="27"/>
  <c r="C259" i="31"/>
  <c r="C1014" i="27"/>
  <c r="B119" i="31"/>
  <c r="B874" i="27"/>
  <c r="F976" i="27"/>
  <c r="F221" i="31"/>
  <c r="B115" i="31"/>
  <c r="B870" i="27"/>
  <c r="B114" i="31"/>
  <c r="B869" i="27"/>
  <c r="H210" i="23"/>
  <c r="F965" i="27"/>
  <c r="F210" i="31"/>
  <c r="C211" i="31"/>
  <c r="C966" i="27"/>
  <c r="B175" i="31"/>
  <c r="B930" i="27"/>
  <c r="H38" i="23"/>
  <c r="F793" i="27"/>
  <c r="F38" i="31"/>
  <c r="F970" i="27"/>
  <c r="F215" i="31"/>
  <c r="B39" i="31"/>
  <c r="B794" i="27"/>
  <c r="C95" i="31"/>
  <c r="C850" i="27"/>
  <c r="H109" i="23"/>
  <c r="F864" i="27"/>
  <c r="F109" i="31"/>
  <c r="C34" i="31"/>
  <c r="C789" i="27"/>
  <c r="B43" i="31"/>
  <c r="B798" i="27"/>
  <c r="C44" i="31"/>
  <c r="C799" i="27"/>
  <c r="B259" i="31"/>
  <c r="B1014" i="27"/>
  <c r="B202" i="31"/>
  <c r="B957" i="27"/>
  <c r="C144" i="31"/>
  <c r="C899" i="27"/>
  <c r="C236" i="31"/>
  <c r="C991" i="27"/>
  <c r="H220" i="23"/>
  <c r="F975" i="27"/>
  <c r="F220" i="31"/>
  <c r="C145" i="31"/>
  <c r="C900" i="27"/>
  <c r="B176" i="31"/>
  <c r="B931" i="27"/>
  <c r="B88" i="31"/>
  <c r="B843" i="27"/>
  <c r="C165" i="31"/>
  <c r="C920" i="27"/>
  <c r="F910" i="27"/>
  <c r="F155" i="31"/>
  <c r="F804" i="27"/>
  <c r="F49" i="31"/>
  <c r="C61" i="31"/>
  <c r="C816" i="27"/>
  <c r="C111" i="31"/>
  <c r="C866" i="27"/>
  <c r="C66" i="31"/>
  <c r="C821" i="27"/>
  <c r="C130" i="31"/>
  <c r="C885" i="27"/>
  <c r="C62" i="31"/>
  <c r="C817" i="27"/>
  <c r="C233" i="31"/>
  <c r="C988" i="27"/>
  <c r="C191" i="31"/>
  <c r="C946" i="27"/>
  <c r="C82" i="31"/>
  <c r="C837" i="27"/>
  <c r="C138" i="31"/>
  <c r="C893" i="27"/>
  <c r="C257" i="31"/>
  <c r="C1012" i="27"/>
  <c r="B196" i="31"/>
  <c r="B951" i="27"/>
  <c r="B185" i="31"/>
  <c r="B940" i="27"/>
  <c r="B130" i="31"/>
  <c r="B885" i="27"/>
  <c r="B143" i="31"/>
  <c r="B898" i="27"/>
  <c r="B178" i="31"/>
  <c r="B933" i="27"/>
  <c r="B170" i="31"/>
  <c r="B925" i="27"/>
  <c r="B131" i="31"/>
  <c r="B886" i="27"/>
  <c r="B186" i="31"/>
  <c r="B941" i="27"/>
  <c r="B223" i="31"/>
  <c r="B978" i="27"/>
  <c r="B228" i="31"/>
  <c r="B983" i="27"/>
  <c r="C64" i="31"/>
  <c r="C819" i="27"/>
  <c r="H174" i="23"/>
  <c r="H164" i="23"/>
  <c r="F903" i="27"/>
  <c r="F148" i="31"/>
  <c r="F915" i="27"/>
  <c r="F160" i="31"/>
  <c r="F968" i="27"/>
  <c r="F213" i="31"/>
  <c r="F853" i="27"/>
  <c r="F98" i="31"/>
  <c r="F817" i="27"/>
  <c r="F62" i="31"/>
  <c r="F767" i="27"/>
  <c r="F12" i="31"/>
  <c r="F863" i="27"/>
  <c r="F108" i="31"/>
  <c r="F876" i="27"/>
  <c r="F121" i="31"/>
  <c r="H191" i="23"/>
  <c r="F946" i="27"/>
  <c r="F191" i="31"/>
  <c r="H246" i="23"/>
  <c r="F1001" i="27"/>
  <c r="F246" i="31"/>
  <c r="F825" i="27"/>
  <c r="F70" i="31"/>
  <c r="F846" i="27"/>
  <c r="F91" i="31"/>
  <c r="F872" i="27"/>
  <c r="F117" i="31"/>
  <c r="C250" i="31"/>
  <c r="C1005" i="27"/>
  <c r="B251" i="31"/>
  <c r="B1006" i="27"/>
  <c r="B78" i="31"/>
  <c r="B833" i="27"/>
  <c r="C137" i="31"/>
  <c r="C892" i="27"/>
  <c r="F1015" i="27"/>
  <c r="F260" i="31"/>
  <c r="H80" i="23"/>
  <c r="F834" i="27"/>
  <c r="F79" i="31"/>
  <c r="B27" i="31"/>
  <c r="B782" i="27"/>
  <c r="H243" i="23"/>
  <c r="F998" i="27"/>
  <c r="F243" i="31"/>
  <c r="H240" i="23"/>
  <c r="F995" i="27"/>
  <c r="F240" i="31"/>
  <c r="H154" i="23"/>
  <c r="F909" i="27"/>
  <c r="F154" i="31"/>
  <c r="B68" i="31"/>
  <c r="B823" i="27"/>
  <c r="C48" i="31"/>
  <c r="C803" i="27"/>
  <c r="C195" i="31"/>
  <c r="C950" i="27"/>
  <c r="B237" i="31"/>
  <c r="B992" i="27"/>
  <c r="C216" i="31"/>
  <c r="C971" i="27"/>
  <c r="C220" i="31"/>
  <c r="C975" i="27"/>
  <c r="C56" i="31"/>
  <c r="C811" i="27"/>
  <c r="C214" i="31"/>
  <c r="C969" i="27"/>
  <c r="B45" i="31"/>
  <c r="B800" i="27"/>
  <c r="B165" i="31"/>
  <c r="B920" i="27"/>
  <c r="B31" i="31"/>
  <c r="B786" i="27"/>
  <c r="C58" i="31"/>
  <c r="C813" i="27"/>
  <c r="C155" i="31"/>
  <c r="C910" i="27"/>
  <c r="C57" i="31"/>
  <c r="C812" i="27"/>
  <c r="C209" i="31"/>
  <c r="C964" i="27"/>
  <c r="C255" i="31"/>
  <c r="C1010" i="27"/>
  <c r="C119" i="31"/>
  <c r="C874" i="27"/>
  <c r="C172" i="31"/>
  <c r="C927" i="27"/>
  <c r="B226" i="31"/>
  <c r="B981" i="27"/>
  <c r="B85" i="31"/>
  <c r="B840" i="27"/>
  <c r="C93" i="31"/>
  <c r="C848" i="27"/>
  <c r="C36" i="31"/>
  <c r="C791" i="27"/>
  <c r="B36" i="31"/>
  <c r="B791" i="27"/>
  <c r="C109" i="31"/>
  <c r="C864" i="27"/>
  <c r="H192" i="23"/>
  <c r="F947" i="27"/>
  <c r="F192" i="31"/>
  <c r="F789" i="27"/>
  <c r="F34" i="31"/>
  <c r="C43" i="31"/>
  <c r="C798" i="27"/>
  <c r="C206" i="31"/>
  <c r="C961" i="27"/>
  <c r="C204" i="31"/>
  <c r="C959" i="27"/>
  <c r="B181" i="31"/>
  <c r="B936" i="27"/>
  <c r="B104" i="31"/>
  <c r="B859" i="27"/>
  <c r="C167" i="31"/>
  <c r="C922" i="27"/>
  <c r="B197" i="31"/>
  <c r="B952" i="27"/>
  <c r="B26" i="31"/>
  <c r="B781" i="27"/>
  <c r="H156" i="23"/>
  <c r="H145" i="23"/>
  <c r="F900" i="27"/>
  <c r="F145" i="31"/>
  <c r="C88" i="31"/>
  <c r="C843" i="27"/>
  <c r="C139" i="31"/>
  <c r="C894" i="27"/>
  <c r="B95" i="31"/>
  <c r="B850" i="27"/>
  <c r="B260" i="31"/>
  <c r="B1015" i="27"/>
  <c r="H25" i="23"/>
  <c r="F780" i="27"/>
  <c r="F25" i="31"/>
  <c r="B79" i="31"/>
  <c r="B834" i="27"/>
  <c r="B136" i="31"/>
  <c r="B891" i="27"/>
  <c r="B32" i="31"/>
  <c r="B787" i="27"/>
  <c r="C217" i="31"/>
  <c r="C972" i="27"/>
  <c r="C86" i="31"/>
  <c r="C841" i="27"/>
  <c r="C190" i="31"/>
  <c r="C945" i="27"/>
  <c r="C113" i="31"/>
  <c r="C868" i="27"/>
  <c r="C193" i="31"/>
  <c r="C948" i="27"/>
  <c r="C87" i="31"/>
  <c r="C842" i="27"/>
  <c r="C160" i="31"/>
  <c r="C915" i="27"/>
  <c r="C188" i="31"/>
  <c r="C943" i="27"/>
  <c r="B82" i="31"/>
  <c r="B837" i="27"/>
  <c r="B52" i="31"/>
  <c r="B807" i="27"/>
  <c r="B42" i="31"/>
  <c r="B797" i="27"/>
  <c r="B194" i="31"/>
  <c r="B949" i="27"/>
  <c r="B187" i="31"/>
  <c r="B942" i="27"/>
  <c r="B193" i="31"/>
  <c r="B948" i="27"/>
  <c r="B135" i="31"/>
  <c r="B890" i="27"/>
  <c r="B252" i="31"/>
  <c r="B1007" i="27"/>
  <c r="B168" i="31"/>
  <c r="B923" i="27"/>
  <c r="B239" i="31"/>
  <c r="B994" i="27"/>
  <c r="F819" i="27"/>
  <c r="F64" i="31"/>
  <c r="H157" i="23"/>
  <c r="H45" i="23"/>
  <c r="B29" i="31"/>
  <c r="B784" i="27"/>
  <c r="F1016" i="27"/>
  <c r="F261" i="31"/>
  <c r="F937" i="27"/>
  <c r="F182" i="31"/>
  <c r="F956" i="27"/>
  <c r="F201" i="31"/>
  <c r="F827" i="27"/>
  <c r="F72" i="31"/>
  <c r="F790" i="27"/>
  <c r="F35" i="31"/>
  <c r="F964" i="27"/>
  <c r="F209" i="31"/>
  <c r="F959" i="27"/>
  <c r="F204" i="31"/>
  <c r="F938" i="27"/>
  <c r="F183" i="31"/>
  <c r="F1012" i="27"/>
  <c r="F257" i="31"/>
  <c r="F942" i="27"/>
  <c r="F187" i="31"/>
  <c r="F797" i="27"/>
  <c r="F42" i="31"/>
  <c r="F849" i="27"/>
  <c r="F94" i="31"/>
  <c r="F775" i="27"/>
  <c r="F20" i="31"/>
  <c r="B169" i="31"/>
  <c r="B924" i="27"/>
  <c r="B253" i="31"/>
  <c r="B1008" i="27"/>
  <c r="C112" i="31"/>
  <c r="C867" i="27"/>
  <c r="B97" i="31"/>
  <c r="B852" i="27"/>
  <c r="H136" i="23"/>
  <c r="F891" i="27"/>
  <c r="F136" i="31"/>
  <c r="B37" i="31"/>
  <c r="B792" i="27"/>
  <c r="C225" i="31"/>
  <c r="C980" i="27"/>
  <c r="H237" i="23"/>
  <c r="F992" i="27"/>
  <c r="F237" i="31"/>
  <c r="C41" i="31"/>
  <c r="C796" i="27"/>
  <c r="B48" i="31"/>
  <c r="B803" i="27"/>
  <c r="C164" i="31"/>
  <c r="C919" i="27"/>
  <c r="C141" i="31"/>
  <c r="C896" i="27"/>
  <c r="C124" i="31"/>
  <c r="C879" i="27"/>
  <c r="C96" i="31"/>
  <c r="C851" i="27"/>
  <c r="B93" i="31"/>
  <c r="B848" i="27"/>
  <c r="B192" i="31"/>
  <c r="B947" i="27"/>
  <c r="F857" i="27"/>
  <c r="F102" i="31"/>
  <c r="C10" i="31"/>
  <c r="C765" i="27"/>
  <c r="C143" i="31"/>
  <c r="C898" i="27"/>
  <c r="C194" i="31"/>
  <c r="C949" i="27"/>
  <c r="C210" i="31"/>
  <c r="C965" i="27"/>
  <c r="C231" i="31"/>
  <c r="C986" i="27"/>
  <c r="B230" i="31"/>
  <c r="B985" i="27"/>
  <c r="H36" i="23"/>
  <c r="F791" i="27"/>
  <c r="F36" i="31"/>
  <c r="C53" i="31"/>
  <c r="C808" i="27"/>
  <c r="H66" i="23"/>
  <c r="F821" i="27"/>
  <c r="F66" i="31"/>
  <c r="B159" i="31"/>
  <c r="B914" i="27"/>
  <c r="H139" i="23"/>
  <c r="F894" i="27"/>
  <c r="F139" i="31"/>
  <c r="B21" i="31"/>
  <c r="B776" i="27"/>
  <c r="C25" i="31"/>
  <c r="C780" i="27"/>
  <c r="H58" i="23"/>
  <c r="F813" i="27"/>
  <c r="F58" i="31"/>
  <c r="F765" i="27"/>
  <c r="F10" i="31"/>
  <c r="F1014" i="27"/>
  <c r="F259" i="31"/>
  <c r="C239" i="31"/>
  <c r="C994" i="27"/>
  <c r="H255" i="23"/>
  <c r="F1010" i="27"/>
  <c r="F255" i="31"/>
  <c r="B211" i="31"/>
  <c r="B966" i="27"/>
  <c r="B141" i="31"/>
  <c r="B896" i="27"/>
  <c r="H199" i="23"/>
  <c r="F954" i="27"/>
  <c r="F199" i="31"/>
  <c r="C226" i="31"/>
  <c r="C981" i="27"/>
  <c r="B83" i="31"/>
  <c r="B838" i="27"/>
  <c r="H53" i="23"/>
  <c r="F808" i="27"/>
  <c r="F53" i="31"/>
  <c r="H93" i="23"/>
  <c r="F848" i="27"/>
  <c r="F93" i="31"/>
  <c r="B56" i="31"/>
  <c r="B811" i="27"/>
  <c r="C33" i="31"/>
  <c r="C788" i="27"/>
  <c r="B24" i="31"/>
  <c r="B779" i="27"/>
  <c r="H165" i="23"/>
  <c r="F920" i="27"/>
  <c r="F165" i="31"/>
  <c r="C18" i="31"/>
  <c r="C773" i="27"/>
  <c r="H43" i="23"/>
  <c r="F798" i="27"/>
  <c r="F43" i="31"/>
  <c r="H129" i="23"/>
  <c r="F884" i="27"/>
  <c r="F129" i="31"/>
  <c r="C192" i="31"/>
  <c r="C947" i="27"/>
  <c r="C115" i="31"/>
  <c r="C870" i="27"/>
  <c r="C254" i="31"/>
  <c r="C1009" i="27"/>
  <c r="F939" i="27"/>
  <c r="F184" i="31"/>
  <c r="B231" i="31"/>
  <c r="B986" i="27"/>
  <c r="B255" i="31"/>
  <c r="B1010" i="27"/>
  <c r="C251" i="31"/>
  <c r="C1006" i="27"/>
  <c r="C181" i="31"/>
  <c r="C936" i="27"/>
  <c r="H202" i="23"/>
  <c r="F957" i="27"/>
  <c r="F202" i="31"/>
  <c r="B100" i="31"/>
  <c r="B855" i="27"/>
  <c r="C104" i="31"/>
  <c r="C859" i="27"/>
  <c r="C161" i="31"/>
  <c r="C916" i="27"/>
  <c r="C199" i="31"/>
  <c r="C954" i="27"/>
  <c r="B189" i="31"/>
  <c r="B944" i="27"/>
  <c r="H226" i="23"/>
  <c r="F981" i="27"/>
  <c r="F226" i="31"/>
  <c r="C23" i="31"/>
  <c r="C778" i="27"/>
  <c r="B151" i="31"/>
  <c r="B906" i="27"/>
  <c r="B80" i="31"/>
  <c r="B835" i="27"/>
  <c r="F806" i="27"/>
  <c r="F51" i="31"/>
  <c r="B145" i="31"/>
  <c r="B900" i="27"/>
  <c r="C83" i="31"/>
  <c r="C838" i="27"/>
  <c r="C39" i="31"/>
  <c r="C794" i="27"/>
  <c r="B121" i="31"/>
  <c r="B876" i="27"/>
  <c r="H33" i="23"/>
  <c r="F788" i="27"/>
  <c r="F33" i="31"/>
  <c r="B142" i="31"/>
  <c r="B897" i="27"/>
  <c r="H88" i="23"/>
  <c r="F843" i="27"/>
  <c r="F88" i="31"/>
  <c r="B205" i="31"/>
  <c r="B960" i="27"/>
  <c r="B137" i="31"/>
  <c r="B892" i="27"/>
  <c r="B81" i="31"/>
  <c r="B836" i="27"/>
  <c r="B249" i="31"/>
  <c r="B1004" i="27"/>
  <c r="C260" i="31"/>
  <c r="C1015" i="27"/>
  <c r="B146" i="31"/>
  <c r="B901" i="27"/>
  <c r="C70" i="31"/>
  <c r="C825" i="27"/>
  <c r="B44" i="31"/>
  <c r="B799" i="27"/>
  <c r="C40" i="31"/>
  <c r="C795" i="27"/>
  <c r="C79" i="31"/>
  <c r="C834" i="27"/>
  <c r="C129" i="31"/>
  <c r="C884" i="27"/>
  <c r="C136" i="31"/>
  <c r="C891" i="27"/>
  <c r="B19" i="31"/>
  <c r="B774" i="27"/>
  <c r="B12" i="31"/>
  <c r="B767" i="27"/>
  <c r="C15" i="31"/>
  <c r="C770" i="27"/>
  <c r="C146" i="31"/>
  <c r="C901" i="27"/>
  <c r="C107" i="31"/>
  <c r="C862" i="27"/>
  <c r="C42" i="31"/>
  <c r="C797" i="27"/>
  <c r="C133" i="31"/>
  <c r="C888" i="27"/>
  <c r="C148" i="31"/>
  <c r="C903" i="27"/>
  <c r="C208" i="31"/>
  <c r="C963" i="27"/>
  <c r="C92" i="31"/>
  <c r="C847" i="27"/>
  <c r="C163" i="31"/>
  <c r="C918" i="27"/>
  <c r="C213" i="31"/>
  <c r="C968" i="27"/>
  <c r="B113" i="31"/>
  <c r="B868" i="27"/>
  <c r="B77" i="31"/>
  <c r="B832" i="27"/>
  <c r="B183" i="31"/>
  <c r="B938" i="27"/>
  <c r="B62" i="31"/>
  <c r="B817" i="27"/>
  <c r="B203" i="31"/>
  <c r="B958" i="27"/>
  <c r="B208" i="31"/>
  <c r="B963" i="27"/>
  <c r="B147" i="31"/>
  <c r="B902" i="27"/>
  <c r="B153" i="31"/>
  <c r="B908" i="27"/>
  <c r="B182" i="31"/>
  <c r="B937" i="27"/>
  <c r="B233" i="31"/>
  <c r="B988" i="27"/>
  <c r="C19" i="31"/>
  <c r="C774" i="27"/>
  <c r="F805" i="27"/>
  <c r="F50" i="31"/>
  <c r="H27" i="23"/>
  <c r="B90" i="31"/>
  <c r="B845" i="27"/>
  <c r="F870" i="27"/>
  <c r="F115" i="31"/>
  <c r="F994" i="27"/>
  <c r="F239" i="31"/>
  <c r="F952" i="27"/>
  <c r="F197" i="31"/>
  <c r="F911" i="27"/>
  <c r="F156" i="31"/>
  <c r="F993" i="27"/>
  <c r="F238" i="31"/>
  <c r="F918" i="27"/>
  <c r="F163" i="31"/>
  <c r="F901" i="27"/>
  <c r="F146" i="31"/>
  <c r="F882" i="27"/>
  <c r="F127" i="31"/>
  <c r="F811" i="27"/>
  <c r="F56" i="31"/>
  <c r="F958" i="27"/>
  <c r="F203" i="31"/>
  <c r="F925" i="27"/>
  <c r="F170" i="31"/>
  <c r="F883" i="27"/>
  <c r="F128" i="31"/>
  <c r="H96" i="23"/>
  <c r="F851" i="27"/>
  <c r="F96" i="31"/>
  <c r="F778" i="27"/>
  <c r="F23" i="31"/>
  <c r="F858" i="27"/>
  <c r="F103" i="31"/>
  <c r="F999" i="27"/>
  <c r="F244" i="31"/>
  <c r="F822" i="27"/>
  <c r="F67" i="31"/>
  <c r="F988" i="27"/>
  <c r="F233" i="31"/>
  <c r="F807" i="27"/>
  <c r="F52" i="31"/>
  <c r="F967" i="27"/>
  <c r="F212" i="31"/>
  <c r="F922" i="27"/>
  <c r="F167" i="31"/>
  <c r="F991" i="27"/>
  <c r="F236" i="31"/>
  <c r="F949" i="27"/>
  <c r="F194" i="31"/>
  <c r="F815" i="27"/>
  <c r="F60" i="31"/>
  <c r="F933" i="27"/>
  <c r="F178" i="31"/>
  <c r="F850" i="27"/>
  <c r="F95" i="31"/>
  <c r="F777" i="27"/>
  <c r="F22" i="31"/>
  <c r="F929" i="27"/>
  <c r="F174" i="31"/>
  <c r="F810" i="27"/>
  <c r="F55" i="31"/>
  <c r="F865" i="27"/>
  <c r="F110" i="31"/>
  <c r="C27" i="32"/>
  <c r="C51" i="32"/>
  <c r="C106" i="32"/>
  <c r="C147" i="32"/>
  <c r="C247" i="32"/>
  <c r="C150" i="32"/>
  <c r="C260" i="32"/>
  <c r="C66" i="32"/>
  <c r="C22" i="32"/>
  <c r="D70" i="17"/>
  <c r="D70" i="32" s="1"/>
  <c r="B69" i="32"/>
  <c r="C167" i="32"/>
  <c r="C230" i="32"/>
  <c r="C131" i="32"/>
  <c r="C136" i="32"/>
  <c r="C102" i="32"/>
  <c r="C137" i="32"/>
  <c r="C213" i="32"/>
  <c r="C37" i="32"/>
  <c r="C87" i="32"/>
  <c r="C197" i="32"/>
  <c r="C40" i="32"/>
  <c r="C100" i="32"/>
  <c r="C210" i="32"/>
  <c r="C81" i="32"/>
  <c r="C111" i="32"/>
  <c r="C166" i="32"/>
  <c r="C226" i="32"/>
  <c r="C105" i="32"/>
  <c r="D11" i="22"/>
  <c r="D11" i="29" s="1"/>
  <c r="B11" i="29"/>
  <c r="D150" i="23"/>
  <c r="B150" i="31"/>
  <c r="D199" i="24"/>
  <c r="D1201" i="28" s="1"/>
  <c r="D1201" i="27" s="1"/>
  <c r="D30" i="24"/>
  <c r="D1032" i="28" s="1"/>
  <c r="D1032" i="27" s="1"/>
  <c r="C107" i="32"/>
  <c r="C84" i="32"/>
  <c r="C234" i="32"/>
  <c r="C175" i="32"/>
  <c r="C99" i="32"/>
  <c r="D237" i="17"/>
  <c r="D237" i="32" s="1"/>
  <c r="B237" i="32"/>
  <c r="C242" i="32"/>
  <c r="C116" i="32"/>
  <c r="C216" i="32"/>
  <c r="C72" i="32"/>
  <c r="C203" i="32"/>
  <c r="C172" i="32"/>
  <c r="C160" i="32"/>
  <c r="D82" i="17"/>
  <c r="D82" i="32" s="1"/>
  <c r="B82" i="32"/>
  <c r="C33" i="32"/>
  <c r="C253" i="32"/>
  <c r="C14" i="32"/>
  <c r="C64" i="32"/>
  <c r="C114" i="32"/>
  <c r="C164" i="32"/>
  <c r="C214" i="32"/>
  <c r="C193" i="32"/>
  <c r="C55" i="32"/>
  <c r="C155" i="32"/>
  <c r="C205" i="32"/>
  <c r="C255" i="32"/>
  <c r="C48" i="32"/>
  <c r="C118" i="32"/>
  <c r="C208" i="32"/>
  <c r="C59" i="32"/>
  <c r="C149" i="32"/>
  <c r="C249" i="32"/>
  <c r="C108" i="32"/>
  <c r="C218" i="32"/>
  <c r="C69" i="32"/>
  <c r="C179" i="32"/>
  <c r="C103" i="32"/>
  <c r="C82" i="32"/>
  <c r="D138" i="17"/>
  <c r="D138" i="32" s="1"/>
  <c r="B138" i="32"/>
  <c r="D192" i="21"/>
  <c r="D193" i="30" s="1"/>
  <c r="B193" i="30"/>
  <c r="D109" i="23"/>
  <c r="B109" i="31"/>
  <c r="D34" i="23"/>
  <c r="B34" i="31"/>
  <c r="D215" i="24"/>
  <c r="D1217" i="28" s="1"/>
  <c r="D1217" i="27" s="1"/>
  <c r="D60" i="24"/>
  <c r="D1062" i="28" s="1"/>
  <c r="D1062" i="27" s="1"/>
  <c r="C31" i="32"/>
  <c r="C36" i="32"/>
  <c r="C42" i="32"/>
  <c r="C112" i="32"/>
  <c r="C17" i="32"/>
  <c r="C93" i="32"/>
  <c r="C25" i="32"/>
  <c r="C127" i="32"/>
  <c r="C77" i="32"/>
  <c r="C237" i="32"/>
  <c r="C30" i="32"/>
  <c r="C90" i="32"/>
  <c r="C140" i="32"/>
  <c r="C200" i="32"/>
  <c r="C250" i="32"/>
  <c r="C23" i="32"/>
  <c r="C231" i="32"/>
  <c r="C201" i="32"/>
  <c r="C47" i="32"/>
  <c r="C97" i="32"/>
  <c r="C157" i="32"/>
  <c r="C207" i="32"/>
  <c r="C257" i="32"/>
  <c r="C50" i="32"/>
  <c r="C110" i="32"/>
  <c r="C170" i="32"/>
  <c r="C220" i="32"/>
  <c r="C21" i="32"/>
  <c r="C101" i="32"/>
  <c r="C121" i="32"/>
  <c r="C26" i="32"/>
  <c r="C76" i="32"/>
  <c r="C126" i="32"/>
  <c r="C176" i="32"/>
  <c r="C236" i="32"/>
  <c r="C32" i="32"/>
  <c r="C92" i="32"/>
  <c r="C182" i="32"/>
  <c r="C43" i="32"/>
  <c r="C192" i="32"/>
  <c r="D124" i="17"/>
  <c r="D124" i="32" s="1"/>
  <c r="B124" i="32"/>
  <c r="C60" i="32"/>
  <c r="C251" i="32"/>
  <c r="C221" i="32"/>
  <c r="C246" i="32"/>
  <c r="C212" i="32"/>
  <c r="C53" i="32"/>
  <c r="C13" i="32"/>
  <c r="C24" i="32"/>
  <c r="C74" i="32"/>
  <c r="C124" i="32"/>
  <c r="C174" i="32"/>
  <c r="C224" i="32"/>
  <c r="C15" i="32"/>
  <c r="C65" i="32"/>
  <c r="C115" i="32"/>
  <c r="C165" i="32"/>
  <c r="C215" i="32"/>
  <c r="C123" i="32"/>
  <c r="C58" i="32"/>
  <c r="C138" i="32"/>
  <c r="C228" i="32"/>
  <c r="C79" i="32"/>
  <c r="C169" i="32"/>
  <c r="C113" i="32"/>
  <c r="C128" i="32"/>
  <c r="C238" i="32"/>
  <c r="C89" i="32"/>
  <c r="C199" i="32"/>
  <c r="C233" i="32"/>
  <c r="D140" i="23"/>
  <c r="B140" i="31"/>
  <c r="D139" i="23"/>
  <c r="B139" i="31"/>
  <c r="D129" i="23"/>
  <c r="B129" i="31"/>
  <c r="D184" i="17"/>
  <c r="D184" i="32" s="1"/>
  <c r="B184" i="32"/>
  <c r="C120" i="32"/>
  <c r="C256" i="32"/>
  <c r="C63" i="32"/>
  <c r="C34" i="32"/>
  <c r="C184" i="32"/>
  <c r="C125" i="32"/>
  <c r="C183" i="32"/>
  <c r="C258" i="32"/>
  <c r="C223" i="32"/>
  <c r="C119" i="32"/>
  <c r="D171" i="23"/>
  <c r="B171" i="31"/>
  <c r="D224" i="23"/>
  <c r="B224" i="31"/>
  <c r="D248" i="24"/>
  <c r="D1250" i="28" s="1"/>
  <c r="D1250" i="27" s="1"/>
  <c r="D162" i="24"/>
  <c r="D1164" i="28" s="1"/>
  <c r="D1164" i="27" s="1"/>
  <c r="D12" i="24"/>
  <c r="D1014" i="28" s="1"/>
  <c r="D11" i="17"/>
  <c r="D11" i="32" s="1"/>
  <c r="B11" i="32"/>
  <c r="C171" i="32"/>
  <c r="D61" i="17"/>
  <c r="D61" i="32" s="1"/>
  <c r="B61" i="32"/>
  <c r="C241" i="32"/>
  <c r="C73" i="32"/>
  <c r="C134" i="32"/>
  <c r="C75" i="32"/>
  <c r="C225" i="32"/>
  <c r="C68" i="32"/>
  <c r="C158" i="32"/>
  <c r="C189" i="32"/>
  <c r="C148" i="32"/>
  <c r="C248" i="32"/>
  <c r="C219" i="32"/>
  <c r="C83" i="32"/>
  <c r="C67" i="32"/>
  <c r="C117" i="32"/>
  <c r="C177" i="32"/>
  <c r="C227" i="32"/>
  <c r="C20" i="32"/>
  <c r="C80" i="32"/>
  <c r="C130" i="32"/>
  <c r="C190" i="32"/>
  <c r="C240" i="32"/>
  <c r="C41" i="32"/>
  <c r="C61" i="32"/>
  <c r="C141" i="32"/>
  <c r="C46" i="32"/>
  <c r="C96" i="32"/>
  <c r="C146" i="32"/>
  <c r="C196" i="32"/>
  <c r="C52" i="32"/>
  <c r="C122" i="32"/>
  <c r="C222" i="32"/>
  <c r="C133" i="32"/>
  <c r="C132" i="32"/>
  <c r="C232" i="32"/>
  <c r="D244" i="17"/>
  <c r="D244" i="32" s="1"/>
  <c r="B244" i="32"/>
  <c r="D225" i="21"/>
  <c r="D226" i="30" s="1"/>
  <c r="B226" i="30"/>
  <c r="D11" i="30"/>
  <c r="B11" i="30"/>
  <c r="D63" i="22"/>
  <c r="D63" i="29" s="1"/>
  <c r="B63" i="29"/>
  <c r="D246" i="23"/>
  <c r="B246" i="31"/>
  <c r="D107" i="23"/>
  <c r="B107" i="31"/>
  <c r="D255" i="24"/>
  <c r="D1257" i="28" s="1"/>
  <c r="D1257" i="27" s="1"/>
  <c r="D107" i="24"/>
  <c r="D1109" i="28" s="1"/>
  <c r="D1109" i="27" s="1"/>
  <c r="D44" i="24"/>
  <c r="D1046" i="28" s="1"/>
  <c r="D1046" i="27" s="1"/>
  <c r="C57" i="32"/>
  <c r="C70" i="32"/>
  <c r="C151" i="32"/>
  <c r="C186" i="32"/>
  <c r="C143" i="32"/>
  <c r="C153" i="32"/>
  <c r="C44" i="32"/>
  <c r="C94" i="32"/>
  <c r="C144" i="32"/>
  <c r="C194" i="32"/>
  <c r="C244" i="32"/>
  <c r="C35" i="32"/>
  <c r="C85" i="32"/>
  <c r="C135" i="32"/>
  <c r="C185" i="32"/>
  <c r="C235" i="32"/>
  <c r="C18" i="32"/>
  <c r="C88" i="32"/>
  <c r="C178" i="32"/>
  <c r="C29" i="32"/>
  <c r="C109" i="32"/>
  <c r="C209" i="32"/>
  <c r="C28" i="32"/>
  <c r="C168" i="32"/>
  <c r="C19" i="32"/>
  <c r="C139" i="32"/>
  <c r="C239" i="32"/>
  <c r="C243" i="32"/>
  <c r="D250" i="24"/>
  <c r="D1252" i="28" s="1"/>
  <c r="D1252" i="27" s="1"/>
  <c r="D81" i="21"/>
  <c r="D82" i="30" s="1"/>
  <c r="B82" i="30"/>
  <c r="D191" i="23"/>
  <c r="B191" i="31"/>
  <c r="D210" i="24"/>
  <c r="D1212" i="28" s="1"/>
  <c r="D1212" i="27" s="1"/>
  <c r="D240" i="24"/>
  <c r="D1242" i="28" s="1"/>
  <c r="D1242" i="27" s="1"/>
  <c r="D192" i="24"/>
  <c r="D1194" i="28" s="1"/>
  <c r="D1194" i="27" s="1"/>
  <c r="G26" i="23"/>
  <c r="C26" i="31"/>
  <c r="C217" i="32"/>
  <c r="C180" i="32"/>
  <c r="C11" i="32"/>
  <c r="C86" i="32"/>
  <c r="C202" i="32"/>
  <c r="C191" i="32"/>
  <c r="C187" i="32"/>
  <c r="C91" i="32"/>
  <c r="C161" i="32"/>
  <c r="C56" i="32"/>
  <c r="C156" i="32"/>
  <c r="C206" i="32"/>
  <c r="C12" i="32"/>
  <c r="C62" i="32"/>
  <c r="C142" i="32"/>
  <c r="C163" i="32"/>
  <c r="C152" i="32"/>
  <c r="C252" i="32"/>
  <c r="C71" i="32"/>
  <c r="C211" i="32"/>
  <c r="C181" i="32"/>
  <c r="C16" i="32"/>
  <c r="D72" i="17"/>
  <c r="D72" i="32" s="1"/>
  <c r="B72" i="32"/>
  <c r="C162" i="32"/>
  <c r="D172" i="17"/>
  <c r="D172" i="32" s="1"/>
  <c r="B172" i="32"/>
  <c r="C173" i="32"/>
  <c r="C54" i="32"/>
  <c r="C104" i="32"/>
  <c r="C154" i="32"/>
  <c r="C204" i="32"/>
  <c r="C254" i="32"/>
  <c r="C45" i="32"/>
  <c r="C95" i="32"/>
  <c r="C145" i="32"/>
  <c r="C195" i="32"/>
  <c r="C245" i="32"/>
  <c r="C38" i="32"/>
  <c r="C98" i="32"/>
  <c r="C198" i="32"/>
  <c r="C49" i="32"/>
  <c r="C129" i="32"/>
  <c r="C229" i="32"/>
  <c r="C78" i="32"/>
  <c r="C188" i="32"/>
  <c r="C39" i="32"/>
  <c r="C159" i="32"/>
  <c r="C259" i="32"/>
  <c r="D158" i="21"/>
  <c r="D159" i="30" s="1"/>
  <c r="B159" i="30"/>
  <c r="D117" i="21"/>
  <c r="D118" i="30" s="1"/>
  <c r="B118" i="30"/>
  <c r="D31" i="21"/>
  <c r="D32" i="30" s="1"/>
  <c r="B32" i="30"/>
  <c r="G50" i="23"/>
  <c r="C50" i="31"/>
  <c r="D209" i="24"/>
  <c r="D1211" i="28" s="1"/>
  <c r="D1211" i="27" s="1"/>
  <c r="D77" i="24"/>
  <c r="D1079" i="28" s="1"/>
  <c r="D1079" i="27" s="1"/>
  <c r="D24" i="24"/>
  <c r="D1026" i="28" s="1"/>
  <c r="D1026" i="27" s="1"/>
  <c r="D17" i="24"/>
  <c r="D1019" i="28" s="1"/>
  <c r="D1019" i="27" s="1"/>
  <c r="G171" i="21"/>
  <c r="G236" i="21"/>
  <c r="G39" i="21"/>
  <c r="G28" i="21"/>
  <c r="G202" i="21"/>
  <c r="G139" i="21"/>
  <c r="G64" i="21"/>
  <c r="G114" i="21"/>
  <c r="G78" i="21"/>
  <c r="G141" i="21"/>
  <c r="G256" i="21"/>
  <c r="G130" i="21"/>
  <c r="G85" i="21"/>
  <c r="G136" i="21"/>
  <c r="G252" i="21"/>
  <c r="G156" i="21"/>
  <c r="G243" i="21"/>
  <c r="G125" i="21"/>
  <c r="G33" i="21"/>
  <c r="G41" i="21"/>
  <c r="G52" i="21"/>
  <c r="G160" i="21"/>
  <c r="G106" i="21"/>
  <c r="G209" i="21"/>
  <c r="G218" i="21"/>
  <c r="G201" i="21"/>
  <c r="G223" i="21"/>
  <c r="G96" i="21"/>
  <c r="G239" i="21"/>
  <c r="G97" i="21"/>
  <c r="G18" i="21"/>
  <c r="G120" i="21"/>
  <c r="G65" i="21"/>
  <c r="G221" i="21"/>
  <c r="G227" i="21"/>
  <c r="G44" i="21"/>
  <c r="G199" i="21"/>
  <c r="G234" i="21"/>
  <c r="G87" i="21"/>
  <c r="G24" i="21"/>
  <c r="G132" i="21"/>
  <c r="G127" i="21"/>
  <c r="G182" i="21"/>
  <c r="G191" i="21"/>
  <c r="G109" i="21"/>
  <c r="G214" i="21"/>
  <c r="G59" i="21"/>
  <c r="G154" i="21"/>
  <c r="G71" i="21"/>
  <c r="G13" i="21"/>
  <c r="G11" i="21"/>
  <c r="G229" i="21"/>
  <c r="G175" i="21"/>
  <c r="G56" i="21"/>
  <c r="G146" i="21"/>
  <c r="G226" i="21"/>
  <c r="G58" i="21"/>
  <c r="G208" i="21"/>
  <c r="G216" i="21"/>
  <c r="G70" i="21"/>
  <c r="G163" i="21"/>
  <c r="G25" i="21"/>
  <c r="G194" i="21"/>
  <c r="G122" i="21"/>
  <c r="G89" i="21"/>
  <c r="G166" i="21"/>
  <c r="G100" i="21"/>
  <c r="D44" i="21"/>
  <c r="D45" i="30" s="1"/>
  <c r="D86" i="21"/>
  <c r="D87" i="30" s="1"/>
  <c r="G138" i="21"/>
  <c r="G180" i="21"/>
  <c r="G206" i="21"/>
  <c r="G187" i="21"/>
  <c r="G249" i="21"/>
  <c r="G134" i="21"/>
  <c r="G69" i="21"/>
  <c r="G142" i="21"/>
  <c r="G31" i="21"/>
  <c r="G76" i="21"/>
  <c r="G145" i="21"/>
  <c r="G247" i="21"/>
  <c r="G168" i="21"/>
  <c r="G46" i="21"/>
  <c r="G29" i="21"/>
  <c r="G117" i="21"/>
  <c r="G198" i="21"/>
  <c r="G119" i="21"/>
  <c r="G63" i="21"/>
  <c r="G93" i="21"/>
  <c r="G190" i="21"/>
  <c r="G51" i="21"/>
  <c r="G257" i="21"/>
  <c r="G115" i="21"/>
  <c r="G184" i="21"/>
  <c r="G103" i="21"/>
  <c r="G72" i="21"/>
  <c r="G157" i="21"/>
  <c r="G91" i="21"/>
  <c r="D40" i="21"/>
  <c r="D41" i="30" s="1"/>
  <c r="G99" i="21"/>
  <c r="G179" i="21"/>
  <c r="G241" i="21"/>
  <c r="G186" i="21"/>
  <c r="G124" i="21"/>
  <c r="G60" i="21"/>
  <c r="G79" i="21"/>
  <c r="G37" i="21"/>
  <c r="G54" i="21"/>
  <c r="G149" i="21"/>
  <c r="G83" i="21"/>
  <c r="G19" i="21"/>
  <c r="G188" i="21"/>
  <c r="D68" i="24"/>
  <c r="D1070" i="28" s="1"/>
  <c r="D1070" i="27" s="1"/>
  <c r="Y47" i="17"/>
  <c r="U4" i="24"/>
  <c r="O19" i="24"/>
  <c r="D62" i="21"/>
  <c r="D63" i="30" s="1"/>
  <c r="D30" i="23"/>
  <c r="D219" i="24"/>
  <c r="D1221" i="28" s="1"/>
  <c r="D1221" i="27" s="1"/>
  <c r="D169" i="23"/>
  <c r="V4" i="24"/>
  <c r="Y19" i="24"/>
  <c r="D229" i="24"/>
  <c r="D1231" i="28" s="1"/>
  <c r="D1231" i="27" s="1"/>
  <c r="D147" i="22"/>
  <c r="D147" i="29" s="1"/>
  <c r="D202" i="24"/>
  <c r="D1204" i="28" s="1"/>
  <c r="D1204" i="27" s="1"/>
  <c r="D97" i="24"/>
  <c r="D1099" i="28" s="1"/>
  <c r="D1099" i="27" s="1"/>
  <c r="N48" i="17"/>
  <c r="D128" i="17"/>
  <c r="D128" i="32" s="1"/>
  <c r="D203" i="21"/>
  <c r="D204" i="30" s="1"/>
  <c r="D174" i="24"/>
  <c r="D1176" i="28" s="1"/>
  <c r="D1176" i="27" s="1"/>
  <c r="D138" i="24"/>
  <c r="D1140" i="28" s="1"/>
  <c r="D1140" i="27" s="1"/>
  <c r="D161" i="23"/>
  <c r="D42" i="24"/>
  <c r="D1044" i="28" s="1"/>
  <c r="D1044" i="27" s="1"/>
  <c r="S4" i="21"/>
  <c r="M18" i="21"/>
  <c r="M43" i="21" s="1"/>
  <c r="Y19" i="23"/>
  <c r="D79" i="22"/>
  <c r="D79" i="29" s="1"/>
  <c r="D16" i="22"/>
  <c r="D16" i="29" s="1"/>
  <c r="D183" i="22"/>
  <c r="D183" i="29" s="1"/>
  <c r="D203" i="22"/>
  <c r="D203" i="29" s="1"/>
  <c r="D84" i="22"/>
  <c r="D84" i="29" s="1"/>
  <c r="D42" i="22"/>
  <c r="D42" i="29" s="1"/>
  <c r="D253" i="22"/>
  <c r="D253" i="29" s="1"/>
  <c r="D70" i="22"/>
  <c r="D70" i="29" s="1"/>
  <c r="D210" i="22"/>
  <c r="D210" i="29" s="1"/>
  <c r="P10" i="22"/>
  <c r="J24" i="22"/>
  <c r="D67" i="22"/>
  <c r="D67" i="29" s="1"/>
  <c r="D33" i="22"/>
  <c r="D33" i="29" s="1"/>
  <c r="D72" i="22"/>
  <c r="D72" i="29" s="1"/>
  <c r="T24" i="22"/>
  <c r="Q10" i="22"/>
  <c r="D262" i="22"/>
  <c r="D262" i="29" s="1"/>
  <c r="D104" i="21"/>
  <c r="D105" i="30" s="1"/>
  <c r="D29" i="17"/>
  <c r="D29" i="32" s="1"/>
  <c r="D156" i="23"/>
  <c r="D181" i="24"/>
  <c r="D1183" i="28" s="1"/>
  <c r="D1183" i="27" s="1"/>
  <c r="D186" i="24"/>
  <c r="D1188" i="28" s="1"/>
  <c r="D1188" i="27" s="1"/>
  <c r="D41" i="23"/>
  <c r="D112" i="21"/>
  <c r="D113" i="30" s="1"/>
  <c r="D18" i="24"/>
  <c r="D1020" i="28" s="1"/>
  <c r="D1020" i="27" s="1"/>
  <c r="D70" i="24"/>
  <c r="D1072" i="28" s="1"/>
  <c r="D1072" i="27" s="1"/>
  <c r="D43" i="23"/>
  <c r="D261" i="23"/>
  <c r="D78" i="23"/>
  <c r="D88" i="24"/>
  <c r="D1090" i="28" s="1"/>
  <c r="D1090" i="27" s="1"/>
  <c r="D155" i="24"/>
  <c r="D1157" i="28" s="1"/>
  <c r="D1157" i="27" s="1"/>
  <c r="D22" i="24"/>
  <c r="D1024" i="28" s="1"/>
  <c r="D1024" i="27" s="1"/>
  <c r="D84" i="21"/>
  <c r="D85" i="30" s="1"/>
  <c r="D32" i="24"/>
  <c r="D1034" i="28" s="1"/>
  <c r="D1034" i="27" s="1"/>
  <c r="D112" i="23"/>
  <c r="D196" i="23"/>
  <c r="D178" i="24"/>
  <c r="D1180" i="28" s="1"/>
  <c r="D1180" i="27" s="1"/>
  <c r="D16" i="21"/>
  <c r="D17" i="30" s="1"/>
  <c r="D67" i="21"/>
  <c r="D68" i="30" s="1"/>
  <c r="D181" i="23"/>
  <c r="D90" i="23"/>
  <c r="D30" i="22"/>
  <c r="D30" i="29" s="1"/>
  <c r="D91" i="23"/>
  <c r="D227" i="24"/>
  <c r="D1229" i="28" s="1"/>
  <c r="D1229" i="27" s="1"/>
  <c r="D20" i="17"/>
  <c r="D20" i="32" s="1"/>
  <c r="D240" i="17"/>
  <c r="D240" i="32" s="1"/>
  <c r="D180" i="21"/>
  <c r="D181" i="30" s="1"/>
  <c r="D99" i="21"/>
  <c r="D100" i="30" s="1"/>
  <c r="D159" i="24"/>
  <c r="D1161" i="28" s="1"/>
  <c r="D1161" i="27" s="1"/>
  <c r="D123" i="24"/>
  <c r="D1125" i="28" s="1"/>
  <c r="D1125" i="27" s="1"/>
  <c r="D84" i="17"/>
  <c r="D84" i="32" s="1"/>
  <c r="D47" i="24"/>
  <c r="D1049" i="28" s="1"/>
  <c r="D1049" i="27" s="1"/>
  <c r="D202" i="23"/>
  <c r="D164" i="24"/>
  <c r="D1166" i="28" s="1"/>
  <c r="D1166" i="27" s="1"/>
  <c r="D120" i="24"/>
  <c r="D1122" i="28" s="1"/>
  <c r="D1122" i="27" s="1"/>
  <c r="D184" i="24"/>
  <c r="D1186" i="28" s="1"/>
  <c r="D1186" i="27" s="1"/>
  <c r="D247" i="17"/>
  <c r="D247" i="32" s="1"/>
  <c r="D40" i="17"/>
  <c r="D40" i="32" s="1"/>
  <c r="D260" i="17"/>
  <c r="D260" i="32" s="1"/>
  <c r="D231" i="23"/>
  <c r="D137" i="23"/>
  <c r="D147" i="24"/>
  <c r="D1149" i="28" s="1"/>
  <c r="D1149" i="27" s="1"/>
  <c r="D15" i="24"/>
  <c r="D1017" i="28" s="1"/>
  <c r="D1017" i="27" s="1"/>
  <c r="D52" i="21"/>
  <c r="D53" i="30" s="1"/>
  <c r="D141" i="24"/>
  <c r="D1143" i="28" s="1"/>
  <c r="D1143" i="27" s="1"/>
  <c r="D90" i="22"/>
  <c r="D90" i="29" s="1"/>
  <c r="D91" i="21"/>
  <c r="D92" i="30" s="1"/>
  <c r="D237" i="22"/>
  <c r="D237" i="29" s="1"/>
  <c r="D180" i="24"/>
  <c r="D1182" i="28" s="1"/>
  <c r="D1182" i="27" s="1"/>
  <c r="D33" i="24"/>
  <c r="D1035" i="28" s="1"/>
  <c r="D1035" i="27" s="1"/>
  <c r="D221" i="22"/>
  <c r="D221" i="29" s="1"/>
  <c r="D39" i="23"/>
  <c r="D56" i="22"/>
  <c r="D56" i="29" s="1"/>
  <c r="D225" i="24"/>
  <c r="D1227" i="28" s="1"/>
  <c r="D1227" i="27" s="1"/>
  <c r="D54" i="24"/>
  <c r="D1056" i="28" s="1"/>
  <c r="D1056" i="27" s="1"/>
  <c r="D57" i="21"/>
  <c r="D58" i="30" s="1"/>
  <c r="D126" i="23"/>
  <c r="D234" i="23"/>
  <c r="D258" i="24"/>
  <c r="D1260" i="28" s="1"/>
  <c r="D1260" i="27" s="1"/>
  <c r="D170" i="24"/>
  <c r="D1172" i="28" s="1"/>
  <c r="D1172" i="27" s="1"/>
  <c r="D12" i="17"/>
  <c r="D151" i="21"/>
  <c r="D152" i="30" s="1"/>
  <c r="D115" i="22"/>
  <c r="D115" i="29" s="1"/>
  <c r="D109" i="22"/>
  <c r="D109" i="29" s="1"/>
  <c r="D88" i="23"/>
  <c r="D235" i="21"/>
  <c r="D236" i="30" s="1"/>
  <c r="D170" i="22"/>
  <c r="D170" i="29" s="1"/>
  <c r="D181" i="22"/>
  <c r="D181" i="29" s="1"/>
  <c r="D169" i="24"/>
  <c r="D1171" i="28" s="1"/>
  <c r="D1171" i="27" s="1"/>
  <c r="D227" i="21"/>
  <c r="D228" i="30" s="1"/>
  <c r="D193" i="21"/>
  <c r="D194" i="30" s="1"/>
  <c r="D65" i="22"/>
  <c r="D65" i="29" s="1"/>
  <c r="D189" i="23"/>
  <c r="D20" i="23"/>
  <c r="D63" i="23"/>
  <c r="D189" i="24"/>
  <c r="D1191" i="28" s="1"/>
  <c r="D1191" i="27" s="1"/>
  <c r="D196" i="21"/>
  <c r="D197" i="30" s="1"/>
  <c r="D228" i="22"/>
  <c r="D228" i="29" s="1"/>
  <c r="D182" i="17"/>
  <c r="D182" i="32" s="1"/>
  <c r="D133" i="21"/>
  <c r="D134" i="30" s="1"/>
  <c r="D182" i="21"/>
  <c r="D183" i="30" s="1"/>
  <c r="D245" i="21"/>
  <c r="D246" i="30" s="1"/>
  <c r="D137" i="21"/>
  <c r="D138" i="30" s="1"/>
  <c r="D131" i="21"/>
  <c r="D132" i="30" s="1"/>
  <c r="D11" i="21"/>
  <c r="D12" i="30" s="1"/>
  <c r="D146" i="21"/>
  <c r="D147" i="30" s="1"/>
  <c r="D121" i="21"/>
  <c r="D122" i="30" s="1"/>
  <c r="H47" i="23"/>
  <c r="D220" i="17"/>
  <c r="D220" i="32" s="1"/>
  <c r="D26" i="17"/>
  <c r="D26" i="32" s="1"/>
  <c r="D76" i="17"/>
  <c r="D76" i="32" s="1"/>
  <c r="D176" i="17"/>
  <c r="D176" i="32" s="1"/>
  <c r="D120" i="17"/>
  <c r="D120" i="32" s="1"/>
  <c r="D236" i="17"/>
  <c r="D236" i="32" s="1"/>
  <c r="D140" i="17"/>
  <c r="D140" i="32" s="1"/>
  <c r="D30" i="17"/>
  <c r="D30" i="32" s="1"/>
  <c r="D157" i="17"/>
  <c r="D157" i="32" s="1"/>
  <c r="D207" i="17"/>
  <c r="D207" i="32" s="1"/>
  <c r="D110" i="17"/>
  <c r="D110" i="32" s="1"/>
  <c r="D210" i="17"/>
  <c r="D210" i="32" s="1"/>
  <c r="D53" i="17"/>
  <c r="D53" i="32" s="1"/>
  <c r="D224" i="17"/>
  <c r="D224" i="32" s="1"/>
  <c r="D228" i="17"/>
  <c r="D228" i="32" s="1"/>
  <c r="D169" i="17"/>
  <c r="D169" i="32" s="1"/>
  <c r="D107" i="17"/>
  <c r="D107" i="32" s="1"/>
  <c r="D36" i="17"/>
  <c r="D36" i="32" s="1"/>
  <c r="D86" i="17"/>
  <c r="D86" i="32" s="1"/>
  <c r="D136" i="17"/>
  <c r="D136" i="32" s="1"/>
  <c r="D186" i="17"/>
  <c r="D186" i="32" s="1"/>
  <c r="D37" i="21"/>
  <c r="D38" i="30" s="1"/>
  <c r="D100" i="17"/>
  <c r="D100" i="32" s="1"/>
  <c r="D150" i="17"/>
  <c r="D150" i="32" s="1"/>
  <c r="D250" i="21"/>
  <c r="D251" i="30" s="1"/>
  <c r="D127" i="21"/>
  <c r="D128" i="30" s="1"/>
  <c r="D148" i="21"/>
  <c r="D149" i="30" s="1"/>
  <c r="D254" i="21"/>
  <c r="D255" i="30" s="1"/>
  <c r="D22" i="21"/>
  <c r="D23" i="30" s="1"/>
  <c r="D64" i="21"/>
  <c r="D65" i="30" s="1"/>
  <c r="D177" i="22"/>
  <c r="D177" i="29" s="1"/>
  <c r="D44" i="22"/>
  <c r="D44" i="29" s="1"/>
  <c r="D155" i="22"/>
  <c r="D155" i="29" s="1"/>
  <c r="D236" i="23"/>
  <c r="D176" i="23"/>
  <c r="D217" i="23"/>
  <c r="D245" i="24"/>
  <c r="D1247" i="28" s="1"/>
  <c r="D1247" i="27" s="1"/>
  <c r="D132" i="22"/>
  <c r="D132" i="29" s="1"/>
  <c r="D95" i="23"/>
  <c r="D23" i="23"/>
  <c r="D235" i="22"/>
  <c r="D235" i="29" s="1"/>
  <c r="D22" i="23"/>
  <c r="D57" i="24"/>
  <c r="D1059" i="28" s="1"/>
  <c r="D1059" i="27" s="1"/>
  <c r="D190" i="17"/>
  <c r="D190" i="32" s="1"/>
  <c r="D143" i="21"/>
  <c r="D144" i="30" s="1"/>
  <c r="D242" i="21"/>
  <c r="D243" i="30" s="1"/>
  <c r="D19" i="22"/>
  <c r="D19" i="29" s="1"/>
  <c r="D214" i="23"/>
  <c r="D252" i="24"/>
  <c r="D1254" i="28" s="1"/>
  <c r="D1254" i="27" s="1"/>
  <c r="D231" i="22"/>
  <c r="D231" i="29" s="1"/>
  <c r="D135" i="22"/>
  <c r="D135" i="29" s="1"/>
  <c r="D152" i="22"/>
  <c r="D152" i="29" s="1"/>
  <c r="D260" i="22"/>
  <c r="D260" i="29" s="1"/>
  <c r="D61" i="22"/>
  <c r="D61" i="29" s="1"/>
  <c r="D240" i="23"/>
  <c r="D124" i="23"/>
  <c r="D167" i="23"/>
  <c r="D93" i="23"/>
  <c r="D47" i="23"/>
  <c r="D160" i="24"/>
  <c r="D1162" i="28" s="1"/>
  <c r="D1162" i="27" s="1"/>
  <c r="D165" i="24"/>
  <c r="D1167" i="28" s="1"/>
  <c r="D1167" i="27" s="1"/>
  <c r="D40" i="24"/>
  <c r="D1042" i="28" s="1"/>
  <c r="D1042" i="27" s="1"/>
  <c r="D19" i="24"/>
  <c r="D1021" i="28" s="1"/>
  <c r="D1021" i="27" s="1"/>
  <c r="D84" i="24"/>
  <c r="D1086" i="28" s="1"/>
  <c r="D1086" i="27" s="1"/>
  <c r="D140" i="21"/>
  <c r="D141" i="30" s="1"/>
  <c r="D199" i="23"/>
  <c r="D85" i="23"/>
  <c r="D69" i="23"/>
  <c r="D237" i="24"/>
  <c r="D1239" i="28" s="1"/>
  <c r="D1239" i="27" s="1"/>
  <c r="D149" i="21"/>
  <c r="D150" i="30" s="1"/>
  <c r="D86" i="22"/>
  <c r="D86" i="29" s="1"/>
  <c r="D65" i="23"/>
  <c r="D193" i="23"/>
  <c r="D216" i="24"/>
  <c r="D1218" i="28" s="1"/>
  <c r="D1218" i="27" s="1"/>
  <c r="D220" i="21"/>
  <c r="D221" i="30" s="1"/>
  <c r="D92" i="21"/>
  <c r="D93" i="30" s="1"/>
  <c r="D229" i="21"/>
  <c r="D230" i="30" s="1"/>
  <c r="D210" i="21"/>
  <c r="D211" i="30" s="1"/>
  <c r="D122" i="21"/>
  <c r="D123" i="30" s="1"/>
  <c r="D165" i="21"/>
  <c r="D166" i="30" s="1"/>
  <c r="D18" i="21"/>
  <c r="D19" i="30" s="1"/>
  <c r="D153" i="22"/>
  <c r="D153" i="29" s="1"/>
  <c r="D207" i="22"/>
  <c r="D207" i="29" s="1"/>
  <c r="D229" i="23"/>
  <c r="D114" i="23"/>
  <c r="D102" i="23"/>
  <c r="D49" i="24"/>
  <c r="D1051" i="28" s="1"/>
  <c r="D1051" i="27" s="1"/>
  <c r="D64" i="24"/>
  <c r="D1066" i="28" s="1"/>
  <c r="D1066" i="27" s="1"/>
  <c r="D73" i="24"/>
  <c r="D1075" i="28" s="1"/>
  <c r="D1075" i="27" s="1"/>
  <c r="D102" i="24"/>
  <c r="D1104" i="28" s="1"/>
  <c r="D1104" i="27" s="1"/>
  <c r="D223" i="22"/>
  <c r="D223" i="29" s="1"/>
  <c r="D104" i="23"/>
  <c r="D136" i="23"/>
  <c r="D109" i="21"/>
  <c r="D110" i="30" s="1"/>
  <c r="D97" i="21"/>
  <c r="D98" i="30" s="1"/>
  <c r="D106" i="21"/>
  <c r="D107" i="30" s="1"/>
  <c r="D242" i="23"/>
  <c r="D15" i="23"/>
  <c r="D110" i="24"/>
  <c r="D1112" i="28" s="1"/>
  <c r="D1112" i="27" s="1"/>
  <c r="D24" i="21"/>
  <c r="D25" i="30" s="1"/>
  <c r="D199" i="21"/>
  <c r="D200" i="30" s="1"/>
  <c r="D57" i="17"/>
  <c r="D57" i="32" s="1"/>
  <c r="D118" i="22"/>
  <c r="D118" i="29" s="1"/>
  <c r="D225" i="23"/>
  <c r="D258" i="23"/>
  <c r="D157" i="23"/>
  <c r="D215" i="23"/>
  <c r="D179" i="23"/>
  <c r="D59" i="23"/>
  <c r="D70" i="21"/>
  <c r="D71" i="30" s="1"/>
  <c r="D210" i="23"/>
  <c r="D94" i="24"/>
  <c r="D1096" i="28" s="1"/>
  <c r="D1096" i="27" s="1"/>
  <c r="D87" i="24"/>
  <c r="D1089" i="28" s="1"/>
  <c r="D1089" i="27" s="1"/>
  <c r="D59" i="21"/>
  <c r="D60" i="30" s="1"/>
  <c r="D206" i="21"/>
  <c r="D207" i="30" s="1"/>
  <c r="D99" i="23"/>
  <c r="D128" i="21"/>
  <c r="D129" i="30" s="1"/>
  <c r="D65" i="21"/>
  <c r="D66" i="30" s="1"/>
  <c r="D253" i="21"/>
  <c r="D254" i="30" s="1"/>
  <c r="D218" i="22"/>
  <c r="D218" i="29" s="1"/>
  <c r="D198" i="22"/>
  <c r="D198" i="29" s="1"/>
  <c r="D74" i="22"/>
  <c r="D74" i="29" s="1"/>
  <c r="D151" i="24"/>
  <c r="D1153" i="28" s="1"/>
  <c r="D1153" i="27" s="1"/>
  <c r="D95" i="24"/>
  <c r="D1097" i="28" s="1"/>
  <c r="D1097" i="27" s="1"/>
  <c r="D134" i="24"/>
  <c r="D1136" i="28" s="1"/>
  <c r="D1136" i="27" s="1"/>
  <c r="D50" i="17"/>
  <c r="D50" i="32" s="1"/>
  <c r="D256" i="21"/>
  <c r="D257" i="30" s="1"/>
  <c r="D75" i="21"/>
  <c r="D76" i="30" s="1"/>
  <c r="D19" i="21"/>
  <c r="D20" i="30" s="1"/>
  <c r="D32" i="21"/>
  <c r="D33" i="30" s="1"/>
  <c r="D96" i="21"/>
  <c r="D97" i="30" s="1"/>
  <c r="D45" i="22"/>
  <c r="D45" i="29" s="1"/>
  <c r="D75" i="22"/>
  <c r="D75" i="29" s="1"/>
  <c r="D96" i="22"/>
  <c r="D96" i="29" s="1"/>
  <c r="D247" i="22"/>
  <c r="D247" i="29" s="1"/>
  <c r="D110" i="22"/>
  <c r="D110" i="29" s="1"/>
  <c r="D255" i="23"/>
  <c r="E50" i="23"/>
  <c r="D164" i="23"/>
  <c r="D72" i="24"/>
  <c r="D1074" i="28" s="1"/>
  <c r="D1074" i="27" s="1"/>
  <c r="D256" i="17"/>
  <c r="D256" i="32" s="1"/>
  <c r="D160" i="17"/>
  <c r="D160" i="32" s="1"/>
  <c r="D101" i="21"/>
  <c r="D102" i="30" s="1"/>
  <c r="D26" i="21"/>
  <c r="D27" i="30" s="1"/>
  <c r="D214" i="22"/>
  <c r="D214" i="29" s="1"/>
  <c r="D186" i="22"/>
  <c r="D186" i="29" s="1"/>
  <c r="D172" i="22"/>
  <c r="D172" i="29" s="1"/>
  <c r="D158" i="23"/>
  <c r="D129" i="24"/>
  <c r="D1131" i="28" s="1"/>
  <c r="D1131" i="27" s="1"/>
  <c r="D51" i="24"/>
  <c r="D1053" i="28" s="1"/>
  <c r="D1053" i="27" s="1"/>
  <c r="D230" i="17"/>
  <c r="D230" i="32" s="1"/>
  <c r="D46" i="17"/>
  <c r="D46" i="32" s="1"/>
  <c r="D100" i="23"/>
  <c r="D205" i="23"/>
  <c r="D249" i="23"/>
  <c r="D32" i="23"/>
  <c r="D126" i="24"/>
  <c r="D1128" i="28" s="1"/>
  <c r="D1128" i="27" s="1"/>
  <c r="D82" i="24"/>
  <c r="D1084" i="28" s="1"/>
  <c r="D1084" i="27" s="1"/>
  <c r="D162" i="23"/>
  <c r="D167" i="17"/>
  <c r="D167" i="32" s="1"/>
  <c r="D112" i="17"/>
  <c r="D112" i="32" s="1"/>
  <c r="D79" i="17"/>
  <c r="D79" i="32" s="1"/>
  <c r="D117" i="17"/>
  <c r="D117" i="32" s="1"/>
  <c r="D146" i="17"/>
  <c r="D146" i="32" s="1"/>
  <c r="D189" i="17"/>
  <c r="D189" i="32" s="1"/>
  <c r="D27" i="21"/>
  <c r="D28" i="30" s="1"/>
  <c r="D226" i="17"/>
  <c r="D226" i="32" s="1"/>
  <c r="D216" i="21"/>
  <c r="D217" i="30" s="1"/>
  <c r="D218" i="21"/>
  <c r="D219" i="30" s="1"/>
  <c r="D200" i="21"/>
  <c r="D201" i="30" s="1"/>
  <c r="D139" i="21"/>
  <c r="D140" i="30" s="1"/>
  <c r="D56" i="21"/>
  <c r="D57" i="30" s="1"/>
  <c r="D78" i="21"/>
  <c r="D79" i="30" s="1"/>
  <c r="D180" i="22"/>
  <c r="D180" i="29" s="1"/>
  <c r="D242" i="22"/>
  <c r="D242" i="29" s="1"/>
  <c r="D145" i="22"/>
  <c r="D145" i="29" s="1"/>
  <c r="D140" i="22"/>
  <c r="D140" i="29" s="1"/>
  <c r="D100" i="22"/>
  <c r="D100" i="29" s="1"/>
  <c r="D102" i="22"/>
  <c r="D102" i="29" s="1"/>
  <c r="D250" i="22"/>
  <c r="D250" i="29" s="1"/>
  <c r="D96" i="23"/>
  <c r="D70" i="23"/>
  <c r="D97" i="23"/>
  <c r="D44" i="23"/>
  <c r="D12" i="23"/>
  <c r="D115" i="24"/>
  <c r="D1117" i="28" s="1"/>
  <c r="D1117" i="27" s="1"/>
  <c r="D20" i="24"/>
  <c r="D1022" i="28" s="1"/>
  <c r="D1022" i="27" s="1"/>
  <c r="D140" i="24"/>
  <c r="D1142" i="28" s="1"/>
  <c r="D1142" i="27" s="1"/>
  <c r="D177" i="17"/>
  <c r="D177" i="32" s="1"/>
  <c r="D130" i="17"/>
  <c r="D130" i="32" s="1"/>
  <c r="D196" i="17"/>
  <c r="D196" i="32" s="1"/>
  <c r="D119" i="17"/>
  <c r="D119" i="32" s="1"/>
  <c r="D102" i="21"/>
  <c r="D103" i="30" s="1"/>
  <c r="D174" i="21"/>
  <c r="D175" i="30" s="1"/>
  <c r="D17" i="17"/>
  <c r="D17" i="32" s="1"/>
  <c r="D56" i="17"/>
  <c r="D56" i="32" s="1"/>
  <c r="D156" i="17"/>
  <c r="D156" i="32" s="1"/>
  <c r="D206" i="17"/>
  <c r="D206" i="32" s="1"/>
  <c r="D163" i="17"/>
  <c r="D163" i="32" s="1"/>
  <c r="D194" i="17"/>
  <c r="D194" i="32" s="1"/>
  <c r="D109" i="17"/>
  <c r="D109" i="32" s="1"/>
  <c r="D209" i="17"/>
  <c r="D209" i="32" s="1"/>
  <c r="D168" i="21"/>
  <c r="D169" i="30" s="1"/>
  <c r="D222" i="21"/>
  <c r="D223" i="30" s="1"/>
  <c r="D248" i="21"/>
  <c r="D249" i="30" s="1"/>
  <c r="D175" i="21"/>
  <c r="D176" i="30" s="1"/>
  <c r="D114" i="21"/>
  <c r="D115" i="30" s="1"/>
  <c r="D238" i="21"/>
  <c r="D239" i="30" s="1"/>
  <c r="D13" i="21"/>
  <c r="D14" i="30" s="1"/>
  <c r="D82" i="22"/>
  <c r="D82" i="29" s="1"/>
  <c r="D132" i="23"/>
  <c r="D183" i="23"/>
  <c r="D197" i="24"/>
  <c r="D1199" i="28" s="1"/>
  <c r="D1199" i="27" s="1"/>
  <c r="D46" i="24"/>
  <c r="D1048" i="28" s="1"/>
  <c r="D1048" i="27" s="1"/>
  <c r="D28" i="24"/>
  <c r="D1030" i="28" s="1"/>
  <c r="D1030" i="27" s="1"/>
  <c r="D217" i="17"/>
  <c r="D217" i="32" s="1"/>
  <c r="D180" i="17"/>
  <c r="D180" i="32" s="1"/>
  <c r="D67" i="17"/>
  <c r="D67" i="32" s="1"/>
  <c r="D96" i="17"/>
  <c r="D96" i="32" s="1"/>
  <c r="D34" i="17"/>
  <c r="D34" i="32" s="1"/>
  <c r="D258" i="21"/>
  <c r="D259" i="30" s="1"/>
  <c r="D77" i="17"/>
  <c r="D77" i="32" s="1"/>
  <c r="D250" i="17"/>
  <c r="D250" i="32" s="1"/>
  <c r="D27" i="17"/>
  <c r="D27" i="32" s="1"/>
  <c r="D246" i="17"/>
  <c r="D246" i="32" s="1"/>
  <c r="D106" i="17"/>
  <c r="D106" i="32" s="1"/>
  <c r="D163" i="21"/>
  <c r="D164" i="30" s="1"/>
  <c r="D172" i="21"/>
  <c r="D173" i="30" s="1"/>
  <c r="D188" i="21"/>
  <c r="D189" i="30" s="1"/>
  <c r="D94" i="21"/>
  <c r="D95" i="30" s="1"/>
  <c r="D246" i="21"/>
  <c r="D247" i="30" s="1"/>
  <c r="D153" i="21"/>
  <c r="D154" i="30" s="1"/>
  <c r="D49" i="21"/>
  <c r="D50" i="30" s="1"/>
  <c r="D160" i="21"/>
  <c r="D161" i="30" s="1"/>
  <c r="D257" i="22"/>
  <c r="D257" i="29" s="1"/>
  <c r="D255" i="22"/>
  <c r="D255" i="29" s="1"/>
  <c r="D188" i="22"/>
  <c r="D188" i="29" s="1"/>
  <c r="D80" i="22"/>
  <c r="D80" i="29" s="1"/>
  <c r="D94" i="22"/>
  <c r="D94" i="29" s="1"/>
  <c r="D14" i="22"/>
  <c r="D14" i="29" s="1"/>
  <c r="D160" i="22"/>
  <c r="D160" i="29" s="1"/>
  <c r="D39" i="22"/>
  <c r="D39" i="29" s="1"/>
  <c r="D54" i="23"/>
  <c r="D72" i="23"/>
  <c r="H130" i="23"/>
  <c r="H44" i="23"/>
  <c r="H252" i="23"/>
  <c r="H230" i="23"/>
  <c r="H160" i="23"/>
  <c r="H51" i="23"/>
  <c r="E105" i="17"/>
  <c r="E105" i="32" s="1"/>
  <c r="E149" i="17"/>
  <c r="E149" i="32" s="1"/>
  <c r="E107" i="17"/>
  <c r="E107" i="32" s="1"/>
  <c r="E151" i="17"/>
  <c r="E151" i="32" s="1"/>
  <c r="E186" i="17"/>
  <c r="E186" i="32" s="1"/>
  <c r="D90" i="17"/>
  <c r="D90" i="32" s="1"/>
  <c r="E187" i="17"/>
  <c r="E187" i="32" s="1"/>
  <c r="E30" i="17"/>
  <c r="E30" i="32" s="1"/>
  <c r="D37" i="17"/>
  <c r="D37" i="32" s="1"/>
  <c r="E37" i="17"/>
  <c r="E37" i="32" s="1"/>
  <c r="E157" i="17"/>
  <c r="E157" i="32" s="1"/>
  <c r="E207" i="17"/>
  <c r="E207" i="32" s="1"/>
  <c r="E257" i="17"/>
  <c r="E257" i="32" s="1"/>
  <c r="E50" i="17"/>
  <c r="E50" i="32" s="1"/>
  <c r="E110" i="17"/>
  <c r="E110" i="32" s="1"/>
  <c r="E170" i="17"/>
  <c r="E170" i="32" s="1"/>
  <c r="E220" i="17"/>
  <c r="E220" i="32" s="1"/>
  <c r="E21" i="17"/>
  <c r="E21" i="32" s="1"/>
  <c r="E101" i="17"/>
  <c r="E101" i="32" s="1"/>
  <c r="D251" i="17"/>
  <c r="D251" i="32" s="1"/>
  <c r="D221" i="17"/>
  <c r="D221" i="32" s="1"/>
  <c r="E26" i="17"/>
  <c r="E26" i="32" s="1"/>
  <c r="E76" i="17"/>
  <c r="E76" i="32" s="1"/>
  <c r="E126" i="17"/>
  <c r="E126" i="32" s="1"/>
  <c r="E176" i="17"/>
  <c r="E176" i="32" s="1"/>
  <c r="D43" i="17"/>
  <c r="D43" i="32" s="1"/>
  <c r="D14" i="17"/>
  <c r="D14" i="32" s="1"/>
  <c r="D64" i="17"/>
  <c r="D64" i="32" s="1"/>
  <c r="D114" i="17"/>
  <c r="D114" i="32" s="1"/>
  <c r="D214" i="17"/>
  <c r="D214" i="32" s="1"/>
  <c r="D149" i="17"/>
  <c r="D149" i="32" s="1"/>
  <c r="D249" i="17"/>
  <c r="D249" i="32" s="1"/>
  <c r="E230" i="17"/>
  <c r="E230" i="32" s="1"/>
  <c r="E86" i="17"/>
  <c r="E86" i="32" s="1"/>
  <c r="E212" i="17"/>
  <c r="E212" i="32" s="1"/>
  <c r="D58" i="17"/>
  <c r="D58" i="32" s="1"/>
  <c r="D80" i="17"/>
  <c r="D80" i="32" s="1"/>
  <c r="E171" i="17"/>
  <c r="E171" i="32" s="1"/>
  <c r="E112" i="17"/>
  <c r="E112" i="32" s="1"/>
  <c r="D212" i="17"/>
  <c r="D212" i="32" s="1"/>
  <c r="E53" i="17"/>
  <c r="E53" i="32" s="1"/>
  <c r="E124" i="17"/>
  <c r="E124" i="32" s="1"/>
  <c r="E224" i="17"/>
  <c r="E224" i="32" s="1"/>
  <c r="E169" i="17"/>
  <c r="E169" i="32" s="1"/>
  <c r="E182" i="17"/>
  <c r="E182" i="32" s="1"/>
  <c r="E255" i="17"/>
  <c r="E255" i="32" s="1"/>
  <c r="E249" i="17"/>
  <c r="E249" i="32" s="1"/>
  <c r="E70" i="17"/>
  <c r="E70" i="32" s="1"/>
  <c r="E256" i="17"/>
  <c r="E256" i="32" s="1"/>
  <c r="E17" i="17"/>
  <c r="E17" i="32" s="1"/>
  <c r="E227" i="17"/>
  <c r="E227" i="32" s="1"/>
  <c r="E20" i="17"/>
  <c r="E20" i="32" s="1"/>
  <c r="E80" i="17"/>
  <c r="E80" i="32" s="1"/>
  <c r="E130" i="17"/>
  <c r="E130" i="32" s="1"/>
  <c r="E190" i="17"/>
  <c r="E190" i="32" s="1"/>
  <c r="E240" i="17"/>
  <c r="E240" i="32" s="1"/>
  <c r="E41" i="17"/>
  <c r="E41" i="32" s="1"/>
  <c r="E46" i="17"/>
  <c r="E46" i="32" s="1"/>
  <c r="E96" i="17"/>
  <c r="E96" i="32" s="1"/>
  <c r="E146" i="17"/>
  <c r="E146" i="32" s="1"/>
  <c r="E196" i="17"/>
  <c r="E196" i="32" s="1"/>
  <c r="D234" i="17"/>
  <c r="D234" i="32" s="1"/>
  <c r="E55" i="17"/>
  <c r="E55" i="32" s="1"/>
  <c r="E59" i="17"/>
  <c r="E59" i="32" s="1"/>
  <c r="E120" i="17"/>
  <c r="E120" i="32" s="1"/>
  <c r="E11" i="17"/>
  <c r="E11" i="32" s="1"/>
  <c r="D200" i="17"/>
  <c r="D200" i="32" s="1"/>
  <c r="D91" i="17"/>
  <c r="D91" i="32" s="1"/>
  <c r="D161" i="17"/>
  <c r="D161" i="32" s="1"/>
  <c r="E106" i="17"/>
  <c r="E106" i="32" s="1"/>
  <c r="D181" i="17"/>
  <c r="D181" i="32" s="1"/>
  <c r="E133" i="17"/>
  <c r="E133" i="32" s="1"/>
  <c r="E73" i="17"/>
  <c r="E73" i="32" s="1"/>
  <c r="E34" i="17"/>
  <c r="E34" i="32" s="1"/>
  <c r="E84" i="17"/>
  <c r="E84" i="32" s="1"/>
  <c r="E184" i="17"/>
  <c r="E184" i="32" s="1"/>
  <c r="E234" i="17"/>
  <c r="E234" i="32" s="1"/>
  <c r="E25" i="17"/>
  <c r="E25" i="32" s="1"/>
  <c r="E75" i="17"/>
  <c r="E75" i="32" s="1"/>
  <c r="E125" i="17"/>
  <c r="E125" i="32" s="1"/>
  <c r="E175" i="17"/>
  <c r="E175" i="32" s="1"/>
  <c r="E225" i="17"/>
  <c r="E225" i="32" s="1"/>
  <c r="E99" i="17"/>
  <c r="E99" i="32" s="1"/>
  <c r="E189" i="17"/>
  <c r="E189" i="32" s="1"/>
  <c r="E119" i="17"/>
  <c r="E119" i="32" s="1"/>
  <c r="E219" i="17"/>
  <c r="E219" i="32" s="1"/>
  <c r="E193" i="17"/>
  <c r="E193" i="32" s="1"/>
  <c r="E180" i="17"/>
  <c r="E180" i="32" s="1"/>
  <c r="E36" i="17"/>
  <c r="E36" i="32" s="1"/>
  <c r="E127" i="17"/>
  <c r="E127" i="32" s="1"/>
  <c r="E237" i="17"/>
  <c r="E237" i="32" s="1"/>
  <c r="E250" i="17"/>
  <c r="E250" i="32" s="1"/>
  <c r="E91" i="17"/>
  <c r="E91" i="32" s="1"/>
  <c r="E161" i="17"/>
  <c r="E161" i="32" s="1"/>
  <c r="E56" i="17"/>
  <c r="E56" i="32" s="1"/>
  <c r="E156" i="17"/>
  <c r="E156" i="32" s="1"/>
  <c r="E206" i="17"/>
  <c r="E206" i="32" s="1"/>
  <c r="D62" i="17"/>
  <c r="D62" i="32" s="1"/>
  <c r="D142" i="17"/>
  <c r="D142" i="32" s="1"/>
  <c r="D242" i="17"/>
  <c r="D242" i="32" s="1"/>
  <c r="D94" i="17"/>
  <c r="D94" i="32" s="1"/>
  <c r="D35" i="17"/>
  <c r="D35" i="32" s="1"/>
  <c r="D85" i="17"/>
  <c r="D85" i="32" s="1"/>
  <c r="D135" i="17"/>
  <c r="D135" i="32" s="1"/>
  <c r="D185" i="17"/>
  <c r="D185" i="32" s="1"/>
  <c r="D235" i="17"/>
  <c r="D235" i="32" s="1"/>
  <c r="D239" i="17"/>
  <c r="D239" i="32" s="1"/>
  <c r="E205" i="17"/>
  <c r="E205" i="32" s="1"/>
  <c r="E177" i="17"/>
  <c r="E177" i="32" s="1"/>
  <c r="E27" i="17"/>
  <c r="E27" i="32" s="1"/>
  <c r="E137" i="17"/>
  <c r="E137" i="32" s="1"/>
  <c r="E140" i="17"/>
  <c r="E140" i="32" s="1"/>
  <c r="D111" i="17"/>
  <c r="D111" i="32" s="1"/>
  <c r="E16" i="17"/>
  <c r="E16" i="32" s="1"/>
  <c r="D66" i="17"/>
  <c r="D66" i="32" s="1"/>
  <c r="D116" i="17"/>
  <c r="D116" i="32" s="1"/>
  <c r="D166" i="17"/>
  <c r="D166" i="32" s="1"/>
  <c r="D216" i="17"/>
  <c r="D216" i="32" s="1"/>
  <c r="E12" i="17"/>
  <c r="E12" i="32" s="1"/>
  <c r="E62" i="17"/>
  <c r="E62" i="32" s="1"/>
  <c r="E142" i="17"/>
  <c r="E142" i="32" s="1"/>
  <c r="E242" i="17"/>
  <c r="E242" i="32" s="1"/>
  <c r="E252" i="17"/>
  <c r="E252" i="32" s="1"/>
  <c r="E244" i="17"/>
  <c r="E244" i="32" s="1"/>
  <c r="E29" i="17"/>
  <c r="E29" i="32" s="1"/>
  <c r="E109" i="17"/>
  <c r="E109" i="32" s="1"/>
  <c r="E209" i="17"/>
  <c r="E209" i="32" s="1"/>
  <c r="E246" i="17"/>
  <c r="E246" i="32" s="1"/>
  <c r="E136" i="17"/>
  <c r="E136" i="32" s="1"/>
  <c r="E67" i="17"/>
  <c r="E67" i="32" s="1"/>
  <c r="D187" i="17"/>
  <c r="D187" i="32" s="1"/>
  <c r="E200" i="17"/>
  <c r="E200" i="32" s="1"/>
  <c r="E87" i="17"/>
  <c r="E87" i="32" s="1"/>
  <c r="E247" i="17"/>
  <c r="E247" i="32" s="1"/>
  <c r="E40" i="17"/>
  <c r="E40" i="32" s="1"/>
  <c r="E100" i="17"/>
  <c r="E100" i="32" s="1"/>
  <c r="E150" i="17"/>
  <c r="E150" i="32" s="1"/>
  <c r="E210" i="17"/>
  <c r="E210" i="32" s="1"/>
  <c r="E260" i="17"/>
  <c r="E260" i="32" s="1"/>
  <c r="E111" i="17"/>
  <c r="E111" i="32" s="1"/>
  <c r="D16" i="17"/>
  <c r="D16" i="32" s="1"/>
  <c r="E66" i="17"/>
  <c r="E66" i="32" s="1"/>
  <c r="E116" i="17"/>
  <c r="E116" i="32" s="1"/>
  <c r="E166" i="17"/>
  <c r="E166" i="32" s="1"/>
  <c r="E216" i="17"/>
  <c r="E216" i="32" s="1"/>
  <c r="D23" i="17"/>
  <c r="D23" i="32" s="1"/>
  <c r="D203" i="17"/>
  <c r="D203" i="32" s="1"/>
  <c r="D129" i="17"/>
  <c r="D129" i="32" s="1"/>
  <c r="E60" i="17"/>
  <c r="E60" i="32" s="1"/>
  <c r="E155" i="17"/>
  <c r="E155" i="32" s="1"/>
  <c r="E117" i="17"/>
  <c r="E117" i="32" s="1"/>
  <c r="E77" i="17"/>
  <c r="E77" i="32" s="1"/>
  <c r="E90" i="17"/>
  <c r="E90" i="32" s="1"/>
  <c r="D87" i="17"/>
  <c r="D87" i="32" s="1"/>
  <c r="D257" i="17"/>
  <c r="D257" i="32" s="1"/>
  <c r="E160" i="17"/>
  <c r="E160" i="32" s="1"/>
  <c r="D21" i="17"/>
  <c r="D21" i="32" s="1"/>
  <c r="D101" i="17"/>
  <c r="D101" i="32" s="1"/>
  <c r="D121" i="17"/>
  <c r="D121" i="32" s="1"/>
  <c r="E226" i="17"/>
  <c r="E226" i="32" s="1"/>
  <c r="E72" i="17"/>
  <c r="E72" i="32" s="1"/>
  <c r="E203" i="17"/>
  <c r="E203" i="32" s="1"/>
  <c r="E104" i="17"/>
  <c r="E104" i="32" s="1"/>
  <c r="E129" i="17"/>
  <c r="E129" i="32" s="1"/>
  <c r="D53" i="24"/>
  <c r="D1055" i="28" s="1"/>
  <c r="D1055" i="27" s="1"/>
  <c r="D253" i="24"/>
  <c r="D1255" i="28" s="1"/>
  <c r="D1255" i="27" s="1"/>
  <c r="D99" i="24"/>
  <c r="D1101" i="28" s="1"/>
  <c r="D1101" i="27" s="1"/>
  <c r="D90" i="24"/>
  <c r="D1092" i="28" s="1"/>
  <c r="D1092" i="27" s="1"/>
  <c r="D75" i="24"/>
  <c r="D1077" i="28" s="1"/>
  <c r="D1077" i="27" s="1"/>
  <c r="D124" i="24"/>
  <c r="D1126" i="28" s="1"/>
  <c r="D1126" i="27" s="1"/>
  <c r="D231" i="24"/>
  <c r="D1233" i="28" s="1"/>
  <c r="D1233" i="27" s="1"/>
  <c r="D242" i="24"/>
  <c r="D1244" i="28" s="1"/>
  <c r="D1244" i="27" s="1"/>
  <c r="D171" i="24"/>
  <c r="D1173" i="28" s="1"/>
  <c r="D1173" i="27" s="1"/>
  <c r="D149" i="24"/>
  <c r="D1151" i="28" s="1"/>
  <c r="D1151" i="27" s="1"/>
  <c r="D158" i="24"/>
  <c r="D1160" i="28" s="1"/>
  <c r="D1160" i="27" s="1"/>
  <c r="D207" i="24"/>
  <c r="D1209" i="28" s="1"/>
  <c r="D1209" i="27" s="1"/>
  <c r="D37" i="24"/>
  <c r="D1039" i="28" s="1"/>
  <c r="D1039" i="27" s="1"/>
  <c r="D67" i="24"/>
  <c r="D1069" i="28" s="1"/>
  <c r="D1069" i="27" s="1"/>
  <c r="D137" i="24"/>
  <c r="D1139" i="28" s="1"/>
  <c r="D1139" i="27" s="1"/>
  <c r="D78" i="24"/>
  <c r="D1080" i="28" s="1"/>
  <c r="D1080" i="27" s="1"/>
  <c r="D220" i="24"/>
  <c r="D1222" i="28" s="1"/>
  <c r="D1222" i="27" s="1"/>
  <c r="D222" i="24"/>
  <c r="D1224" i="28" s="1"/>
  <c r="D1224" i="27" s="1"/>
  <c r="D80" i="24"/>
  <c r="D1082" i="28" s="1"/>
  <c r="D1082" i="27" s="1"/>
  <c r="D27" i="24"/>
  <c r="D1029" i="28" s="1"/>
  <c r="D1029" i="27" s="1"/>
  <c r="D233" i="24"/>
  <c r="D1235" i="28" s="1"/>
  <c r="D1235" i="27" s="1"/>
  <c r="D204" i="24"/>
  <c r="D1206" i="28" s="1"/>
  <c r="D1206" i="27" s="1"/>
  <c r="D108" i="24"/>
  <c r="D1110" i="28" s="1"/>
  <c r="D1110" i="27" s="1"/>
  <c r="D45" i="24"/>
  <c r="D1047" i="28" s="1"/>
  <c r="D1047" i="27" s="1"/>
  <c r="D132" i="24"/>
  <c r="D1134" i="28" s="1"/>
  <c r="D1134" i="27" s="1"/>
  <c r="D166" i="24"/>
  <c r="D1168" i="28" s="1"/>
  <c r="D1168" i="27" s="1"/>
  <c r="D152" i="24"/>
  <c r="D1154" i="28" s="1"/>
  <c r="D1154" i="27" s="1"/>
  <c r="D112" i="24"/>
  <c r="D1114" i="28" s="1"/>
  <c r="D1114" i="27" s="1"/>
  <c r="D156" i="24"/>
  <c r="D1158" i="28" s="1"/>
  <c r="D1158" i="27" s="1"/>
  <c r="D91" i="24"/>
  <c r="D1093" i="28" s="1"/>
  <c r="D1093" i="27" s="1"/>
  <c r="D234" i="24"/>
  <c r="D1236" i="28" s="1"/>
  <c r="D1236" i="27" s="1"/>
  <c r="D256" i="24"/>
  <c r="D1258" i="28" s="1"/>
  <c r="D1258" i="27" s="1"/>
  <c r="D224" i="24"/>
  <c r="D1226" i="28" s="1"/>
  <c r="D1226" i="27" s="1"/>
  <c r="D195" i="24"/>
  <c r="D1197" i="28" s="1"/>
  <c r="D1197" i="27" s="1"/>
  <c r="D34" i="24"/>
  <c r="D1036" i="28" s="1"/>
  <c r="D1036" i="27" s="1"/>
  <c r="D31" i="24"/>
  <c r="D1033" i="28" s="1"/>
  <c r="D1033" i="27" s="1"/>
  <c r="D56" i="24"/>
  <c r="D1058" i="28" s="1"/>
  <c r="D1058" i="27" s="1"/>
  <c r="D61" i="24"/>
  <c r="D1063" i="28" s="1"/>
  <c r="D1063" i="27" s="1"/>
  <c r="E251" i="24"/>
  <c r="E1253" i="28" s="1"/>
  <c r="E1253" i="27" s="1"/>
  <c r="E151" i="24"/>
  <c r="E1153" i="28" s="1"/>
  <c r="E1153" i="27" s="1"/>
  <c r="E154" i="24"/>
  <c r="E1156" i="28" s="1"/>
  <c r="E1156" i="27" s="1"/>
  <c r="E127" i="24"/>
  <c r="E1129" i="28" s="1"/>
  <c r="E1129" i="27" s="1"/>
  <c r="E194" i="24"/>
  <c r="E1196" i="28" s="1"/>
  <c r="E1196" i="27" s="1"/>
  <c r="E102" i="24"/>
  <c r="E1104" i="28" s="1"/>
  <c r="E1104" i="27" s="1"/>
  <c r="D85" i="24"/>
  <c r="D1087" i="28" s="1"/>
  <c r="D1087" i="27" s="1"/>
  <c r="E85" i="24"/>
  <c r="E1087" i="28" s="1"/>
  <c r="E1087" i="27" s="1"/>
  <c r="E149" i="24"/>
  <c r="E1151" i="28" s="1"/>
  <c r="E1151" i="27" s="1"/>
  <c r="E30" i="24"/>
  <c r="E1032" i="28" s="1"/>
  <c r="E1032" i="27" s="1"/>
  <c r="D62" i="24"/>
  <c r="D1064" i="28" s="1"/>
  <c r="D1064" i="27" s="1"/>
  <c r="E108" i="24"/>
  <c r="E1110" i="28" s="1"/>
  <c r="E1110" i="27" s="1"/>
  <c r="E58" i="24"/>
  <c r="E1060" i="28" s="1"/>
  <c r="E1060" i="27" s="1"/>
  <c r="E89" i="24"/>
  <c r="E1091" i="28" s="1"/>
  <c r="E1091" i="27" s="1"/>
  <c r="D38" i="24"/>
  <c r="D1040" i="28" s="1"/>
  <c r="D1040" i="27" s="1"/>
  <c r="E18" i="24"/>
  <c r="E1020" i="28" s="1"/>
  <c r="E1020" i="27" s="1"/>
  <c r="E71" i="24"/>
  <c r="E1073" i="28" s="1"/>
  <c r="E1073" i="27" s="1"/>
  <c r="E31" i="24"/>
  <c r="E1033" i="28" s="1"/>
  <c r="E1033" i="27" s="1"/>
  <c r="E143" i="24"/>
  <c r="E1145" i="28" s="1"/>
  <c r="E1145" i="27" s="1"/>
  <c r="E93" i="24"/>
  <c r="E1095" i="28" s="1"/>
  <c r="E1095" i="27" s="1"/>
  <c r="E128" i="24"/>
  <c r="E1130" i="28" s="1"/>
  <c r="E1130" i="27" s="1"/>
  <c r="E135" i="24"/>
  <c r="E1137" i="28" s="1"/>
  <c r="E1137" i="27" s="1"/>
  <c r="E189" i="24"/>
  <c r="E1191" i="28" s="1"/>
  <c r="E1191" i="27" s="1"/>
  <c r="E218" i="24"/>
  <c r="E1220" i="28" s="1"/>
  <c r="E1220" i="27" s="1"/>
  <c r="E207" i="24"/>
  <c r="E1209" i="28" s="1"/>
  <c r="E1209" i="27" s="1"/>
  <c r="E225" i="24"/>
  <c r="E1227" i="28" s="1"/>
  <c r="E1227" i="27" s="1"/>
  <c r="E158" i="24"/>
  <c r="E1160" i="28" s="1"/>
  <c r="E1160" i="27" s="1"/>
  <c r="E255" i="24"/>
  <c r="E1257" i="28" s="1"/>
  <c r="E1257" i="27" s="1"/>
  <c r="D105" i="24"/>
  <c r="D1107" i="28" s="1"/>
  <c r="D1107" i="27" s="1"/>
  <c r="D157" i="24"/>
  <c r="D1159" i="28" s="1"/>
  <c r="D1159" i="27" s="1"/>
  <c r="D150" i="24"/>
  <c r="D1152" i="28" s="1"/>
  <c r="D1152" i="27" s="1"/>
  <c r="D201" i="24"/>
  <c r="D1203" i="28" s="1"/>
  <c r="D1203" i="27" s="1"/>
  <c r="D139" i="24"/>
  <c r="D1141" i="28" s="1"/>
  <c r="D1141" i="27" s="1"/>
  <c r="D86" i="24"/>
  <c r="D1088" i="28" s="1"/>
  <c r="D1088" i="27" s="1"/>
  <c r="D254" i="24"/>
  <c r="D1256" i="28" s="1"/>
  <c r="D1256" i="27" s="1"/>
  <c r="D247" i="24"/>
  <c r="D1249" i="28" s="1"/>
  <c r="D1249" i="27" s="1"/>
  <c r="E23" i="24"/>
  <c r="E1025" i="28" s="1"/>
  <c r="E1025" i="27" s="1"/>
  <c r="D83" i="24"/>
  <c r="D1085" i="28" s="1"/>
  <c r="D1085" i="27" s="1"/>
  <c r="D118" i="24"/>
  <c r="D1120" i="28" s="1"/>
  <c r="D1120" i="27" s="1"/>
  <c r="D182" i="24"/>
  <c r="D1184" i="28" s="1"/>
  <c r="D1184" i="27" s="1"/>
  <c r="D96" i="24"/>
  <c r="D1098" i="28" s="1"/>
  <c r="D1098" i="27" s="1"/>
  <c r="D238" i="24"/>
  <c r="D1240" i="28" s="1"/>
  <c r="D1240" i="27" s="1"/>
  <c r="E14" i="24"/>
  <c r="E1016" i="28" s="1"/>
  <c r="E96" i="24"/>
  <c r="E1098" i="28" s="1"/>
  <c r="E1098" i="27" s="1"/>
  <c r="E115" i="24"/>
  <c r="E1117" i="28" s="1"/>
  <c r="E1117" i="27" s="1"/>
  <c r="D35" i="24"/>
  <c r="D1037" i="28" s="1"/>
  <c r="D1037" i="27" s="1"/>
  <c r="E64" i="24"/>
  <c r="E1066" i="28" s="1"/>
  <c r="E1066" i="27" s="1"/>
  <c r="E258" i="24"/>
  <c r="E1260" i="28" s="1"/>
  <c r="E1260" i="27" s="1"/>
  <c r="E198" i="24"/>
  <c r="E1200" i="28" s="1"/>
  <c r="E1200" i="27" s="1"/>
  <c r="E216" i="24"/>
  <c r="E1218" i="28" s="1"/>
  <c r="E1218" i="27" s="1"/>
  <c r="D241" i="24"/>
  <c r="D1243" i="28" s="1"/>
  <c r="D1243" i="27" s="1"/>
  <c r="D193" i="24"/>
  <c r="D1195" i="28" s="1"/>
  <c r="D1195" i="27" s="1"/>
  <c r="E126" i="24"/>
  <c r="E1128" i="28" s="1"/>
  <c r="E1128" i="27" s="1"/>
  <c r="D223" i="24"/>
  <c r="D1225" i="28" s="1"/>
  <c r="D1225" i="27" s="1"/>
  <c r="E172" i="24"/>
  <c r="E1174" i="28" s="1"/>
  <c r="E1174" i="27" s="1"/>
  <c r="E133" i="24"/>
  <c r="E1135" i="28" s="1"/>
  <c r="E1135" i="27" s="1"/>
  <c r="E199" i="24"/>
  <c r="E1201" i="28" s="1"/>
  <c r="E1201" i="27" s="1"/>
  <c r="E144" i="24"/>
  <c r="E1146" i="28" s="1"/>
  <c r="E1146" i="27" s="1"/>
  <c r="E72" i="24"/>
  <c r="E1074" i="28" s="1"/>
  <c r="E1074" i="27" s="1"/>
  <c r="E117" i="24"/>
  <c r="E1119" i="28" s="1"/>
  <c r="E1119" i="27" s="1"/>
  <c r="E113" i="24"/>
  <c r="E1115" i="28" s="1"/>
  <c r="E1115" i="27" s="1"/>
  <c r="E95" i="24"/>
  <c r="E1097" i="28" s="1"/>
  <c r="E1097" i="27" s="1"/>
  <c r="E44" i="24"/>
  <c r="E1046" i="28" s="1"/>
  <c r="E1046" i="27" s="1"/>
  <c r="E100" i="24"/>
  <c r="E1102" i="28" s="1"/>
  <c r="E1102" i="27" s="1"/>
  <c r="E65" i="24"/>
  <c r="E1067" i="28" s="1"/>
  <c r="E1067" i="27" s="1"/>
  <c r="E48" i="24"/>
  <c r="E1050" i="28" s="1"/>
  <c r="E1050" i="27" s="1"/>
  <c r="E35" i="24"/>
  <c r="E1037" i="28" s="1"/>
  <c r="E1037" i="27" s="1"/>
  <c r="E61" i="24"/>
  <c r="E1063" i="28" s="1"/>
  <c r="E1063" i="27" s="1"/>
  <c r="E15" i="24"/>
  <c r="E1017" i="28" s="1"/>
  <c r="E1017" i="27" s="1"/>
  <c r="E11" i="24"/>
  <c r="E1013" i="28" s="1"/>
  <c r="E55" i="24"/>
  <c r="E1057" i="28" s="1"/>
  <c r="E1057" i="27" s="1"/>
  <c r="E28" i="24"/>
  <c r="E1030" i="28" s="1"/>
  <c r="E1030" i="27" s="1"/>
  <c r="E120" i="24"/>
  <c r="E1122" i="28" s="1"/>
  <c r="E1122" i="27" s="1"/>
  <c r="E157" i="24"/>
  <c r="E1159" i="28" s="1"/>
  <c r="E1159" i="27" s="1"/>
  <c r="E150" i="24"/>
  <c r="E1152" i="28" s="1"/>
  <c r="E1152" i="27" s="1"/>
  <c r="E227" i="24"/>
  <c r="E1229" i="28" s="1"/>
  <c r="E1229" i="27" s="1"/>
  <c r="E200" i="24"/>
  <c r="E1202" i="28" s="1"/>
  <c r="E1202" i="27" s="1"/>
  <c r="E142" i="24"/>
  <c r="E1144" i="28" s="1"/>
  <c r="E1144" i="27" s="1"/>
  <c r="E243" i="24"/>
  <c r="E1245" i="28" s="1"/>
  <c r="E1245" i="27" s="1"/>
  <c r="E201" i="24"/>
  <c r="E1203" i="28" s="1"/>
  <c r="E1203" i="27" s="1"/>
  <c r="D63" i="24"/>
  <c r="D1065" i="28" s="1"/>
  <c r="D1065" i="27" s="1"/>
  <c r="D113" i="24"/>
  <c r="D1115" i="28" s="1"/>
  <c r="D1115" i="27" s="1"/>
  <c r="D100" i="24"/>
  <c r="D1102" i="28" s="1"/>
  <c r="D1102" i="27" s="1"/>
  <c r="D130" i="24"/>
  <c r="D1132" i="28" s="1"/>
  <c r="D1132" i="27" s="1"/>
  <c r="D92" i="24"/>
  <c r="D1094" i="28" s="1"/>
  <c r="D1094" i="27" s="1"/>
  <c r="D191" i="24"/>
  <c r="D1193" i="28" s="1"/>
  <c r="D1193" i="27" s="1"/>
  <c r="D188" i="24"/>
  <c r="D1190" i="28" s="1"/>
  <c r="D1190" i="27" s="1"/>
  <c r="D101" i="24"/>
  <c r="D1103" i="28" s="1"/>
  <c r="D1103" i="27" s="1"/>
  <c r="D246" i="24"/>
  <c r="D1248" i="28" s="1"/>
  <c r="D1248" i="27" s="1"/>
  <c r="D14" i="24"/>
  <c r="D1016" i="28" s="1"/>
  <c r="E245" i="24"/>
  <c r="E1247" i="28" s="1"/>
  <c r="E1247" i="27" s="1"/>
  <c r="E62" i="24"/>
  <c r="E1064" i="28" s="1"/>
  <c r="E1064" i="27" s="1"/>
  <c r="E76" i="24"/>
  <c r="E1078" i="28" s="1"/>
  <c r="E1078" i="27" s="1"/>
  <c r="E203" i="24"/>
  <c r="E1205" i="28" s="1"/>
  <c r="E1205" i="27" s="1"/>
  <c r="E240" i="24"/>
  <c r="E1242" i="28" s="1"/>
  <c r="E1242" i="27" s="1"/>
  <c r="E170" i="24"/>
  <c r="E1172" i="28" s="1"/>
  <c r="E1172" i="27" s="1"/>
  <c r="E122" i="24"/>
  <c r="E1124" i="28" s="1"/>
  <c r="E1124" i="27" s="1"/>
  <c r="E116" i="24"/>
  <c r="E1118" i="28" s="1"/>
  <c r="E1118" i="27" s="1"/>
  <c r="E210" i="24"/>
  <c r="E1212" i="28" s="1"/>
  <c r="E1212" i="27" s="1"/>
  <c r="E239" i="24"/>
  <c r="E1241" i="28" s="1"/>
  <c r="E1241" i="27" s="1"/>
  <c r="E187" i="24"/>
  <c r="E1189" i="28" s="1"/>
  <c r="E1189" i="27" s="1"/>
  <c r="E190" i="24"/>
  <c r="E1192" i="28" s="1"/>
  <c r="E1192" i="27" s="1"/>
  <c r="E238" i="24"/>
  <c r="E1240" i="28" s="1"/>
  <c r="E1240" i="27" s="1"/>
  <c r="E248" i="24"/>
  <c r="E1250" i="28" s="1"/>
  <c r="E1250" i="27" s="1"/>
  <c r="E193" i="24"/>
  <c r="E1195" i="28" s="1"/>
  <c r="E1195" i="27" s="1"/>
  <c r="E173" i="24"/>
  <c r="E1175" i="28" s="1"/>
  <c r="E1175" i="27" s="1"/>
  <c r="E209" i="24"/>
  <c r="E1211" i="28" s="1"/>
  <c r="E1211" i="27" s="1"/>
  <c r="E180" i="24"/>
  <c r="E1182" i="28" s="1"/>
  <c r="E1182" i="27" s="1"/>
  <c r="E223" i="24"/>
  <c r="E1225" i="28" s="1"/>
  <c r="E1225" i="27" s="1"/>
  <c r="E161" i="24"/>
  <c r="E1163" i="28" s="1"/>
  <c r="E1163" i="27" s="1"/>
  <c r="D196" i="24"/>
  <c r="D1198" i="28" s="1"/>
  <c r="D1198" i="27" s="1"/>
  <c r="E166" i="24"/>
  <c r="E1168" i="28" s="1"/>
  <c r="E1168" i="27" s="1"/>
  <c r="E82" i="24"/>
  <c r="E1084" i="28" s="1"/>
  <c r="E1084" i="27" s="1"/>
  <c r="E110" i="24"/>
  <c r="E1112" i="28" s="1"/>
  <c r="E1112" i="27" s="1"/>
  <c r="E42" i="24"/>
  <c r="E1044" i="28" s="1"/>
  <c r="E1044" i="27" s="1"/>
  <c r="D103" i="24"/>
  <c r="D1105" i="28" s="1"/>
  <c r="D1105" i="27" s="1"/>
  <c r="D48" i="24"/>
  <c r="D1050" i="28" s="1"/>
  <c r="D1050" i="27" s="1"/>
  <c r="E66" i="24"/>
  <c r="E1068" i="28" s="1"/>
  <c r="E1068" i="27" s="1"/>
  <c r="E40" i="24"/>
  <c r="E1042" i="28" s="1"/>
  <c r="E1042" i="27" s="1"/>
  <c r="E79" i="24"/>
  <c r="E1081" i="28" s="1"/>
  <c r="E1081" i="27" s="1"/>
  <c r="E41" i="24"/>
  <c r="E1043" i="28" s="1"/>
  <c r="E1043" i="27" s="1"/>
  <c r="E124" i="24"/>
  <c r="E1126" i="28" s="1"/>
  <c r="E1126" i="27" s="1"/>
  <c r="E185" i="24"/>
  <c r="E1187" i="28" s="1"/>
  <c r="E1187" i="27" s="1"/>
  <c r="E213" i="24"/>
  <c r="E1215" i="28" s="1"/>
  <c r="E1215" i="27" s="1"/>
  <c r="E229" i="24"/>
  <c r="E1231" i="28" s="1"/>
  <c r="E1231" i="27" s="1"/>
  <c r="E145" i="24"/>
  <c r="E1147" i="28" s="1"/>
  <c r="E1147" i="27" s="1"/>
  <c r="E254" i="24"/>
  <c r="E1256" i="28" s="1"/>
  <c r="E1256" i="27" s="1"/>
  <c r="E228" i="24"/>
  <c r="E1230" i="28" s="1"/>
  <c r="E1230" i="27" s="1"/>
  <c r="E20" i="24"/>
  <c r="E1022" i="28" s="1"/>
  <c r="E1022" i="27" s="1"/>
  <c r="D13" i="24"/>
  <c r="D1015" i="28" s="1"/>
  <c r="D55" i="24"/>
  <c r="D1057" i="28" s="1"/>
  <c r="D1057" i="27" s="1"/>
  <c r="D127" i="24"/>
  <c r="D1129" i="28" s="1"/>
  <c r="D1129" i="27" s="1"/>
  <c r="D146" i="24"/>
  <c r="D1148" i="28" s="1"/>
  <c r="D1148" i="27" s="1"/>
  <c r="D176" i="24"/>
  <c r="D1178" i="28" s="1"/>
  <c r="D1178" i="27" s="1"/>
  <c r="D119" i="24"/>
  <c r="D1121" i="28" s="1"/>
  <c r="D1121" i="27" s="1"/>
  <c r="D177" i="24"/>
  <c r="D1179" i="28" s="1"/>
  <c r="D1179" i="27" s="1"/>
  <c r="D136" i="24"/>
  <c r="D1138" i="28" s="1"/>
  <c r="D1138" i="27" s="1"/>
  <c r="D106" i="24"/>
  <c r="D1108" i="28" s="1"/>
  <c r="D1108" i="27" s="1"/>
  <c r="D249" i="24"/>
  <c r="D1251" i="28" s="1"/>
  <c r="D1251" i="27" s="1"/>
  <c r="E148" i="24"/>
  <c r="E1150" i="28" s="1"/>
  <c r="E1150" i="27" s="1"/>
  <c r="E165" i="24"/>
  <c r="E1167" i="28" s="1"/>
  <c r="E1167" i="27" s="1"/>
  <c r="E107" i="24"/>
  <c r="E1109" i="28" s="1"/>
  <c r="E1109" i="27" s="1"/>
  <c r="E123" i="24"/>
  <c r="E1125" i="28" s="1"/>
  <c r="E1125" i="27" s="1"/>
  <c r="E68" i="24"/>
  <c r="E1070" i="28" s="1"/>
  <c r="E1070" i="27" s="1"/>
  <c r="E132" i="24"/>
  <c r="E1134" i="28" s="1"/>
  <c r="E1134" i="27" s="1"/>
  <c r="E244" i="24"/>
  <c r="E1246" i="28" s="1"/>
  <c r="E1246" i="27" s="1"/>
  <c r="E219" i="24"/>
  <c r="E1221" i="28" s="1"/>
  <c r="E1221" i="27" s="1"/>
  <c r="D175" i="24"/>
  <c r="D1177" i="28" s="1"/>
  <c r="D1177" i="27" s="1"/>
  <c r="E206" i="24"/>
  <c r="E1208" i="28" s="1"/>
  <c r="E1208" i="27" s="1"/>
  <c r="D117" i="24"/>
  <c r="D1119" i="28" s="1"/>
  <c r="D1119" i="27" s="1"/>
  <c r="E54" i="24"/>
  <c r="E1056" i="28" s="1"/>
  <c r="E1056" i="27" s="1"/>
  <c r="E256" i="24"/>
  <c r="E1258" i="28" s="1"/>
  <c r="E1258" i="27" s="1"/>
  <c r="D187" i="24"/>
  <c r="D1189" i="28" s="1"/>
  <c r="D1189" i="27" s="1"/>
  <c r="D243" i="24"/>
  <c r="D1245" i="28" s="1"/>
  <c r="D1245" i="27" s="1"/>
  <c r="E205" i="24"/>
  <c r="E1207" i="28" s="1"/>
  <c r="E1207" i="27" s="1"/>
  <c r="E152" i="24"/>
  <c r="E1154" i="28" s="1"/>
  <c r="E1154" i="27" s="1"/>
  <c r="E196" i="24"/>
  <c r="E1198" i="28" s="1"/>
  <c r="E1198" i="27" s="1"/>
  <c r="E162" i="24"/>
  <c r="E1164" i="28" s="1"/>
  <c r="E1164" i="27" s="1"/>
  <c r="D217" i="24"/>
  <c r="D1219" i="28" s="1"/>
  <c r="D1219" i="27" s="1"/>
  <c r="E141" i="24"/>
  <c r="E1143" i="28" s="1"/>
  <c r="E1143" i="27" s="1"/>
  <c r="E114" i="24"/>
  <c r="E1116" i="28" s="1"/>
  <c r="E1116" i="27" s="1"/>
  <c r="D104" i="24"/>
  <c r="D1106" i="28" s="1"/>
  <c r="D1106" i="27" s="1"/>
  <c r="E139" i="24"/>
  <c r="E1141" i="28" s="1"/>
  <c r="E1141" i="27" s="1"/>
  <c r="E25" i="24"/>
  <c r="E1027" i="28" s="1"/>
  <c r="E1027" i="27" s="1"/>
  <c r="E60" i="24"/>
  <c r="E1062" i="28" s="1"/>
  <c r="E1062" i="27" s="1"/>
  <c r="E37" i="24"/>
  <c r="E1039" i="28" s="1"/>
  <c r="E1039" i="27" s="1"/>
  <c r="E103" i="24"/>
  <c r="E1105" i="28" s="1"/>
  <c r="E1105" i="27" s="1"/>
  <c r="E32" i="24"/>
  <c r="E1034" i="28" s="1"/>
  <c r="E1034" i="27" s="1"/>
  <c r="E19" i="24"/>
  <c r="E1021" i="28" s="1"/>
  <c r="E1021" i="27" s="1"/>
  <c r="E53" i="24"/>
  <c r="E1055" i="28" s="1"/>
  <c r="E1055" i="27" s="1"/>
  <c r="E90" i="24"/>
  <c r="E1092" i="28" s="1"/>
  <c r="E1092" i="27" s="1"/>
  <c r="E46" i="24"/>
  <c r="E1048" i="28" s="1"/>
  <c r="E1048" i="27" s="1"/>
  <c r="E26" i="24"/>
  <c r="E1028" i="28" s="1"/>
  <c r="E1028" i="27" s="1"/>
  <c r="E177" i="24"/>
  <c r="E1179" i="28" s="1"/>
  <c r="E1179" i="27" s="1"/>
  <c r="E168" i="24"/>
  <c r="E1170" i="28" s="1"/>
  <c r="E1170" i="27" s="1"/>
  <c r="E235" i="24"/>
  <c r="E1237" i="28" s="1"/>
  <c r="E1237" i="27" s="1"/>
  <c r="E232" i="24"/>
  <c r="E1234" i="28" s="1"/>
  <c r="E1234" i="27" s="1"/>
  <c r="E160" i="24"/>
  <c r="E1162" i="28" s="1"/>
  <c r="E1162" i="27" s="1"/>
  <c r="E234" i="24"/>
  <c r="E1236" i="28" s="1"/>
  <c r="E1236" i="27" s="1"/>
  <c r="E226" i="24"/>
  <c r="E1228" i="28" s="1"/>
  <c r="E1228" i="27" s="1"/>
  <c r="D25" i="24"/>
  <c r="D1027" i="28" s="1"/>
  <c r="D1027" i="27" s="1"/>
  <c r="D58" i="24"/>
  <c r="D1060" i="28" s="1"/>
  <c r="D1060" i="27" s="1"/>
  <c r="D109" i="24"/>
  <c r="D1111" i="28" s="1"/>
  <c r="D1111" i="27" s="1"/>
  <c r="D144" i="24"/>
  <c r="D1146" i="28" s="1"/>
  <c r="D1146" i="27" s="1"/>
  <c r="D208" i="24"/>
  <c r="D1210" i="28" s="1"/>
  <c r="D1210" i="27" s="1"/>
  <c r="D121" i="24"/>
  <c r="D1123" i="28" s="1"/>
  <c r="D1123" i="27" s="1"/>
  <c r="D179" i="24"/>
  <c r="D1181" i="28" s="1"/>
  <c r="D1181" i="27" s="1"/>
  <c r="D145" i="24"/>
  <c r="D1147" i="28" s="1"/>
  <c r="D1147" i="27" s="1"/>
  <c r="D111" i="24"/>
  <c r="D1113" i="28" s="1"/>
  <c r="D1113" i="27" s="1"/>
  <c r="E175" i="24"/>
  <c r="E1177" i="28" s="1"/>
  <c r="E1177" i="27" s="1"/>
  <c r="E197" i="24"/>
  <c r="E1199" i="28" s="1"/>
  <c r="E1199" i="27" s="1"/>
  <c r="E77" i="24"/>
  <c r="E1079" i="28" s="1"/>
  <c r="E1079" i="27" s="1"/>
  <c r="E109" i="24"/>
  <c r="E1111" i="28" s="1"/>
  <c r="E1111" i="27" s="1"/>
  <c r="E164" i="24"/>
  <c r="E1166" i="28" s="1"/>
  <c r="E1166" i="27" s="1"/>
  <c r="E241" i="24"/>
  <c r="E1243" i="28" s="1"/>
  <c r="E1243" i="27" s="1"/>
  <c r="D205" i="24"/>
  <c r="D1207" i="28" s="1"/>
  <c r="D1207" i="27" s="1"/>
  <c r="E224" i="24"/>
  <c r="E1226" i="28" s="1"/>
  <c r="E1226" i="27" s="1"/>
  <c r="E156" i="24"/>
  <c r="E1158" i="28" s="1"/>
  <c r="E1158" i="27" s="1"/>
  <c r="E202" i="24"/>
  <c r="E1204" i="28" s="1"/>
  <c r="E1204" i="27" s="1"/>
  <c r="D211" i="24"/>
  <c r="D1213" i="28" s="1"/>
  <c r="D1213" i="27" s="1"/>
  <c r="D167" i="24"/>
  <c r="D1169" i="28" s="1"/>
  <c r="D1169" i="27" s="1"/>
  <c r="E211" i="24"/>
  <c r="E1213" i="28" s="1"/>
  <c r="E1213" i="27" s="1"/>
  <c r="E146" i="24"/>
  <c r="E1148" i="28" s="1"/>
  <c r="E1148" i="27" s="1"/>
  <c r="E159" i="24"/>
  <c r="E1161" i="28" s="1"/>
  <c r="E1161" i="27" s="1"/>
  <c r="E217" i="24"/>
  <c r="E1219" i="28" s="1"/>
  <c r="E1219" i="27" s="1"/>
  <c r="D185" i="24"/>
  <c r="D1187" i="28" s="1"/>
  <c r="D1187" i="27" s="1"/>
  <c r="E92" i="24"/>
  <c r="E1094" i="28" s="1"/>
  <c r="E1094" i="27" s="1"/>
  <c r="D194" i="24"/>
  <c r="D1196" i="28" s="1"/>
  <c r="D1196" i="27" s="1"/>
  <c r="E138" i="24"/>
  <c r="E1140" i="28" s="1"/>
  <c r="E1140" i="27" s="1"/>
  <c r="E104" i="24"/>
  <c r="E1106" i="28" s="1"/>
  <c r="E1106" i="27" s="1"/>
  <c r="E80" i="24"/>
  <c r="E1082" i="28" s="1"/>
  <c r="E1082" i="27" s="1"/>
  <c r="D52" i="24"/>
  <c r="D1054" i="28" s="1"/>
  <c r="D1054" i="27" s="1"/>
  <c r="E29" i="24"/>
  <c r="E1031" i="28" s="1"/>
  <c r="E1031" i="27" s="1"/>
  <c r="E27" i="24"/>
  <c r="E1029" i="28" s="1"/>
  <c r="E1029" i="27" s="1"/>
  <c r="D39" i="24"/>
  <c r="D1041" i="28" s="1"/>
  <c r="D1041" i="27" s="1"/>
  <c r="E75" i="24"/>
  <c r="E1077" i="28" s="1"/>
  <c r="E1077" i="27" s="1"/>
  <c r="E51" i="24"/>
  <c r="E1053" i="28" s="1"/>
  <c r="E1053" i="27" s="1"/>
  <c r="E183" i="24"/>
  <c r="E1185" i="28" s="1"/>
  <c r="E1185" i="27" s="1"/>
  <c r="E181" i="24"/>
  <c r="E1183" i="28" s="1"/>
  <c r="E1183" i="27" s="1"/>
  <c r="E106" i="24"/>
  <c r="E1108" i="28" s="1"/>
  <c r="E1108" i="27" s="1"/>
  <c r="E192" i="24"/>
  <c r="E1194" i="28" s="1"/>
  <c r="E1194" i="27" s="1"/>
  <c r="E112" i="24"/>
  <c r="E1114" i="28" s="1"/>
  <c r="E1114" i="27" s="1"/>
  <c r="E171" i="24"/>
  <c r="E1173" i="28" s="1"/>
  <c r="E1173" i="27" s="1"/>
  <c r="E236" i="24"/>
  <c r="E1238" i="28" s="1"/>
  <c r="E1238" i="27" s="1"/>
  <c r="E233" i="24"/>
  <c r="E1235" i="28" s="1"/>
  <c r="E1235" i="27" s="1"/>
  <c r="D65" i="24"/>
  <c r="D1067" i="28" s="1"/>
  <c r="D1067" i="27" s="1"/>
  <c r="D26" i="24"/>
  <c r="D1028" i="28" s="1"/>
  <c r="D1028" i="27" s="1"/>
  <c r="D154" i="24"/>
  <c r="D1156" i="28" s="1"/>
  <c r="D1156" i="27" s="1"/>
  <c r="D163" i="24"/>
  <c r="D1165" i="28" s="1"/>
  <c r="D1165" i="27" s="1"/>
  <c r="D131" i="24"/>
  <c r="D1133" i="28" s="1"/>
  <c r="D1133" i="27" s="1"/>
  <c r="D183" i="24"/>
  <c r="D1185" i="28" s="1"/>
  <c r="D1185" i="27" s="1"/>
  <c r="D122" i="24"/>
  <c r="D1124" i="28" s="1"/>
  <c r="D1124" i="27" s="1"/>
  <c r="D226" i="24"/>
  <c r="D1228" i="28" s="1"/>
  <c r="D1228" i="27" s="1"/>
  <c r="E137" i="24"/>
  <c r="E1139" i="28" s="1"/>
  <c r="E1139" i="27" s="1"/>
  <c r="E97" i="24"/>
  <c r="E1099" i="28" s="1"/>
  <c r="E1099" i="27" s="1"/>
  <c r="E49" i="24"/>
  <c r="E1051" i="28" s="1"/>
  <c r="E1051" i="27" s="1"/>
  <c r="E237" i="24"/>
  <c r="E1239" i="28" s="1"/>
  <c r="E1239" i="27" s="1"/>
  <c r="E131" i="24"/>
  <c r="E1133" i="28" s="1"/>
  <c r="E1133" i="27" s="1"/>
  <c r="E69" i="24"/>
  <c r="E1071" i="28" s="1"/>
  <c r="E1071" i="27" s="1"/>
  <c r="E86" i="24"/>
  <c r="E1088" i="28" s="1"/>
  <c r="E1088" i="27" s="1"/>
  <c r="E129" i="24"/>
  <c r="E1131" i="28" s="1"/>
  <c r="E1131" i="27" s="1"/>
  <c r="D235" i="24"/>
  <c r="D1237" i="28" s="1"/>
  <c r="D1237" i="27" s="1"/>
  <c r="E136" i="24"/>
  <c r="E1138" i="28" s="1"/>
  <c r="E1138" i="27" s="1"/>
  <c r="D190" i="24"/>
  <c r="D1192" i="28" s="1"/>
  <c r="D1192" i="27" s="1"/>
  <c r="D203" i="24"/>
  <c r="D1205" i="28" s="1"/>
  <c r="D1205" i="27" s="1"/>
  <c r="E246" i="24"/>
  <c r="E1248" i="28" s="1"/>
  <c r="E1248" i="27" s="1"/>
  <c r="E191" i="24"/>
  <c r="E1193" i="28" s="1"/>
  <c r="E1193" i="27" s="1"/>
  <c r="E153" i="24"/>
  <c r="E1155" i="28" s="1"/>
  <c r="E1155" i="27" s="1"/>
  <c r="E67" i="24"/>
  <c r="E1069" i="28" s="1"/>
  <c r="E1069" i="27" s="1"/>
  <c r="E155" i="24"/>
  <c r="E1157" i="28" s="1"/>
  <c r="E1157" i="27" s="1"/>
  <c r="E174" i="24"/>
  <c r="E1176" i="28" s="1"/>
  <c r="E1176" i="27" s="1"/>
  <c r="E99" i="24"/>
  <c r="E1101" i="28" s="1"/>
  <c r="E1101" i="27" s="1"/>
  <c r="E70" i="24"/>
  <c r="E1072" i="28" s="1"/>
  <c r="E1072" i="27" s="1"/>
  <c r="E12" i="24"/>
  <c r="E1014" i="28" s="1"/>
  <c r="E52" i="24"/>
  <c r="E1054" i="28" s="1"/>
  <c r="E1054" i="27" s="1"/>
  <c r="D79" i="24"/>
  <c r="D1081" i="28" s="1"/>
  <c r="D1081" i="27" s="1"/>
  <c r="E13" i="24"/>
  <c r="E1015" i="28" s="1"/>
  <c r="D98" i="24"/>
  <c r="D1100" i="28" s="1"/>
  <c r="D1100" i="27" s="1"/>
  <c r="E22" i="24"/>
  <c r="E1024" i="28" s="1"/>
  <c r="E1024" i="27" s="1"/>
  <c r="E39" i="24"/>
  <c r="E1041" i="28" s="1"/>
  <c r="E1041" i="27" s="1"/>
  <c r="E34" i="24"/>
  <c r="E1036" i="28" s="1"/>
  <c r="E1036" i="27" s="1"/>
  <c r="E118" i="24"/>
  <c r="E1120" i="28" s="1"/>
  <c r="E1120" i="27" s="1"/>
  <c r="E59" i="24"/>
  <c r="E1061" i="28" s="1"/>
  <c r="E1061" i="27" s="1"/>
  <c r="E88" i="24"/>
  <c r="E1090" i="28" s="1"/>
  <c r="E1090" i="27" s="1"/>
  <c r="E73" i="24"/>
  <c r="E1075" i="28" s="1"/>
  <c r="E1075" i="27" s="1"/>
  <c r="E215" i="24"/>
  <c r="E1217" i="28" s="1"/>
  <c r="E1217" i="27" s="1"/>
  <c r="E140" i="24"/>
  <c r="E1142" i="28" s="1"/>
  <c r="E1142" i="27" s="1"/>
  <c r="E204" i="24"/>
  <c r="E1206" i="28" s="1"/>
  <c r="E1206" i="27" s="1"/>
  <c r="E119" i="24"/>
  <c r="E1121" i="28" s="1"/>
  <c r="E1121" i="27" s="1"/>
  <c r="E212" i="24"/>
  <c r="E1214" i="28" s="1"/>
  <c r="E1214" i="27" s="1"/>
  <c r="E176" i="24"/>
  <c r="E1178" i="28" s="1"/>
  <c r="E1178" i="27" s="1"/>
  <c r="E250" i="24"/>
  <c r="E1252" i="28" s="1"/>
  <c r="E1252" i="27" s="1"/>
  <c r="D36" i="24"/>
  <c r="D1038" i="28" s="1"/>
  <c r="D1038" i="27" s="1"/>
  <c r="D114" i="24"/>
  <c r="D1116" i="28" s="1"/>
  <c r="D1116" i="27" s="1"/>
  <c r="D41" i="24"/>
  <c r="D1043" i="28" s="1"/>
  <c r="D1043" i="27" s="1"/>
  <c r="D135" i="24"/>
  <c r="D1137" i="28" s="1"/>
  <c r="D1137" i="27" s="1"/>
  <c r="D228" i="24"/>
  <c r="D1230" i="28" s="1"/>
  <c r="D1230" i="27" s="1"/>
  <c r="D214" i="24"/>
  <c r="D1216" i="28" s="1"/>
  <c r="D1216" i="27" s="1"/>
  <c r="D173" i="24"/>
  <c r="D1175" i="28" s="1"/>
  <c r="D1175" i="27" s="1"/>
  <c r="D218" i="24"/>
  <c r="D1220" i="28" s="1"/>
  <c r="D1220" i="27" s="1"/>
  <c r="D116" i="24"/>
  <c r="D1118" i="28" s="1"/>
  <c r="D1118" i="27" s="1"/>
  <c r="E78" i="24"/>
  <c r="E1080" i="28" s="1"/>
  <c r="E1080" i="27" s="1"/>
  <c r="E169" i="24"/>
  <c r="E1171" i="28" s="1"/>
  <c r="E1171" i="27" s="1"/>
  <c r="E47" i="24"/>
  <c r="E1049" i="28" s="1"/>
  <c r="E1049" i="27" s="1"/>
  <c r="E83" i="24"/>
  <c r="E1085" i="28" s="1"/>
  <c r="E1085" i="27" s="1"/>
  <c r="E134" i="24"/>
  <c r="E1136" i="28" s="1"/>
  <c r="E1136" i="27" s="1"/>
  <c r="E184" i="24"/>
  <c r="E1186" i="28" s="1"/>
  <c r="E1186" i="27" s="1"/>
  <c r="E249" i="24"/>
  <c r="E1251" i="28" s="1"/>
  <c r="E1251" i="27" s="1"/>
  <c r="E257" i="24"/>
  <c r="E1259" i="28" s="1"/>
  <c r="E1259" i="27" s="1"/>
  <c r="E231" i="24"/>
  <c r="E1233" i="28" s="1"/>
  <c r="E1233" i="27" s="1"/>
  <c r="D244" i="24"/>
  <c r="D1246" i="28" s="1"/>
  <c r="D1246" i="27" s="1"/>
  <c r="E252" i="24"/>
  <c r="E1254" i="28" s="1"/>
  <c r="E1254" i="27" s="1"/>
  <c r="D251" i="24"/>
  <c r="D1253" i="28" s="1"/>
  <c r="D1253" i="27" s="1"/>
  <c r="D236" i="24"/>
  <c r="D1238" i="28" s="1"/>
  <c r="D1238" i="27" s="1"/>
  <c r="E230" i="24"/>
  <c r="E1232" i="28" s="1"/>
  <c r="E1232" i="27" s="1"/>
  <c r="D221" i="24"/>
  <c r="D1223" i="28" s="1"/>
  <c r="D1223" i="27" s="1"/>
  <c r="D148" i="24"/>
  <c r="D1150" i="28" s="1"/>
  <c r="D1150" i="27" s="1"/>
  <c r="E186" i="24"/>
  <c r="E1188" i="28" s="1"/>
  <c r="E1188" i="27" s="1"/>
  <c r="D200" i="24"/>
  <c r="D1202" i="28" s="1"/>
  <c r="D1202" i="27" s="1"/>
  <c r="E163" i="24"/>
  <c r="E1165" i="28" s="1"/>
  <c r="E1165" i="27" s="1"/>
  <c r="E222" i="24"/>
  <c r="E1224" i="28" s="1"/>
  <c r="E1224" i="27" s="1"/>
  <c r="D143" i="24"/>
  <c r="D1145" i="28" s="1"/>
  <c r="D1145" i="27" s="1"/>
  <c r="D206" i="24"/>
  <c r="D1208" i="28" s="1"/>
  <c r="D1208" i="27" s="1"/>
  <c r="D153" i="24"/>
  <c r="D1155" i="28" s="1"/>
  <c r="D1155" i="27" s="1"/>
  <c r="E147" i="24"/>
  <c r="E1149" i="28" s="1"/>
  <c r="E1149" i="27" s="1"/>
  <c r="E50" i="24"/>
  <c r="E1052" i="28" s="1"/>
  <c r="E1052" i="27" s="1"/>
  <c r="E98" i="24"/>
  <c r="E1100" i="28" s="1"/>
  <c r="E1100" i="27" s="1"/>
  <c r="E43" i="24"/>
  <c r="E1045" i="28" s="1"/>
  <c r="E1045" i="27" s="1"/>
  <c r="E36" i="24"/>
  <c r="E1038" i="28" s="1"/>
  <c r="E1038" i="27" s="1"/>
  <c r="E45" i="24"/>
  <c r="E1047" i="28" s="1"/>
  <c r="E1047" i="27" s="1"/>
  <c r="E16" i="24"/>
  <c r="E1018" i="28" s="1"/>
  <c r="E1018" i="27" s="1"/>
  <c r="E81" i="24"/>
  <c r="E1083" i="28" s="1"/>
  <c r="E1083" i="27" s="1"/>
  <c r="E74" i="24"/>
  <c r="E1076" i="28" s="1"/>
  <c r="E1076" i="27" s="1"/>
  <c r="E105" i="24"/>
  <c r="E1107" i="28" s="1"/>
  <c r="E1107" i="27" s="1"/>
  <c r="E56" i="24"/>
  <c r="E1058" i="28" s="1"/>
  <c r="E1058" i="27" s="1"/>
  <c r="E179" i="24"/>
  <c r="E1181" i="28" s="1"/>
  <c r="E1181" i="27" s="1"/>
  <c r="E220" i="24"/>
  <c r="E1222" i="28" s="1"/>
  <c r="E1222" i="27" s="1"/>
  <c r="E182" i="24"/>
  <c r="E1184" i="28" s="1"/>
  <c r="E1184" i="27" s="1"/>
  <c r="E214" i="24"/>
  <c r="E1216" i="28" s="1"/>
  <c r="E1216" i="27" s="1"/>
  <c r="E208" i="24"/>
  <c r="E1210" i="28" s="1"/>
  <c r="E1210" i="27" s="1"/>
  <c r="E253" i="24"/>
  <c r="E1255" i="28" s="1"/>
  <c r="E1255" i="27" s="1"/>
  <c r="D43" i="24"/>
  <c r="D1045" i="28" s="1"/>
  <c r="D1045" i="27" s="1"/>
  <c r="D69" i="24"/>
  <c r="D1071" i="28" s="1"/>
  <c r="D1071" i="27" s="1"/>
  <c r="D66" i="24"/>
  <c r="D1068" i="28" s="1"/>
  <c r="D1068" i="27" s="1"/>
  <c r="D128" i="24"/>
  <c r="D1130" i="28" s="1"/>
  <c r="D1130" i="27" s="1"/>
  <c r="D59" i="24"/>
  <c r="D1061" i="28" s="1"/>
  <c r="D1061" i="27" s="1"/>
  <c r="D21" i="24"/>
  <c r="D1023" i="28" s="1"/>
  <c r="D1023" i="27" s="1"/>
  <c r="D161" i="24"/>
  <c r="D1163" i="28" s="1"/>
  <c r="D1163" i="27" s="1"/>
  <c r="D232" i="24"/>
  <c r="D1234" i="28" s="1"/>
  <c r="D1234" i="27" s="1"/>
  <c r="D76" i="24"/>
  <c r="D1078" i="28" s="1"/>
  <c r="D1078" i="27" s="1"/>
  <c r="D198" i="24"/>
  <c r="D1200" i="28" s="1"/>
  <c r="D1200" i="27" s="1"/>
  <c r="D239" i="24"/>
  <c r="D1241" i="28" s="1"/>
  <c r="D1241" i="27" s="1"/>
  <c r="D50" i="24"/>
  <c r="D1052" i="28" s="1"/>
  <c r="D1052" i="27" s="1"/>
  <c r="E242" i="24"/>
  <c r="E1244" i="28" s="1"/>
  <c r="E1244" i="27" s="1"/>
  <c r="D230" i="24"/>
  <c r="D1232" i="28" s="1"/>
  <c r="D1232" i="27" s="1"/>
  <c r="D212" i="24"/>
  <c r="D1214" i="28" s="1"/>
  <c r="D1214" i="27" s="1"/>
  <c r="E167" i="24"/>
  <c r="E1169" i="28" s="1"/>
  <c r="E1169" i="27" s="1"/>
  <c r="E195" i="24"/>
  <c r="E1197" i="28" s="1"/>
  <c r="E1197" i="27" s="1"/>
  <c r="D213" i="24"/>
  <c r="D1215" i="28" s="1"/>
  <c r="D1215" i="27" s="1"/>
  <c r="D172" i="24"/>
  <c r="D1174" i="28" s="1"/>
  <c r="D1174" i="27" s="1"/>
  <c r="E178" i="24"/>
  <c r="E1180" i="28" s="1"/>
  <c r="E1180" i="27" s="1"/>
  <c r="D142" i="24"/>
  <c r="D1144" i="28" s="1"/>
  <c r="D1144" i="27" s="1"/>
  <c r="E17" i="24"/>
  <c r="E1019" i="28" s="1"/>
  <c r="E1019" i="27" s="1"/>
  <c r="E87" i="24"/>
  <c r="E1089" i="28" s="1"/>
  <c r="E1089" i="27" s="1"/>
  <c r="E94" i="24"/>
  <c r="E1096" i="28" s="1"/>
  <c r="E1096" i="27" s="1"/>
  <c r="E57" i="24"/>
  <c r="E1059" i="28" s="1"/>
  <c r="E1059" i="27" s="1"/>
  <c r="D89" i="24"/>
  <c r="D1091" i="28" s="1"/>
  <c r="D1091" i="27" s="1"/>
  <c r="E24" i="24"/>
  <c r="E1026" i="28" s="1"/>
  <c r="E1026" i="27" s="1"/>
  <c r="E33" i="24"/>
  <c r="E1035" i="28" s="1"/>
  <c r="E1035" i="27" s="1"/>
  <c r="E38" i="24"/>
  <c r="E1040" i="28" s="1"/>
  <c r="E1040" i="27" s="1"/>
  <c r="E63" i="24"/>
  <c r="E1065" i="28" s="1"/>
  <c r="E1065" i="27" s="1"/>
  <c r="E21" i="24"/>
  <c r="E1023" i="28" s="1"/>
  <c r="E1023" i="27" s="1"/>
  <c r="E121" i="24"/>
  <c r="E1123" i="28" s="1"/>
  <c r="E1123" i="27" s="1"/>
  <c r="E84" i="24"/>
  <c r="E1086" i="28" s="1"/>
  <c r="E1086" i="27" s="1"/>
  <c r="E111" i="24"/>
  <c r="E1113" i="28" s="1"/>
  <c r="E1113" i="27" s="1"/>
  <c r="E101" i="24"/>
  <c r="E1103" i="28" s="1"/>
  <c r="E1103" i="27" s="1"/>
  <c r="E91" i="24"/>
  <c r="E1093" i="28" s="1"/>
  <c r="E1093" i="27" s="1"/>
  <c r="E130" i="24"/>
  <c r="E1132" i="28" s="1"/>
  <c r="E1132" i="27" s="1"/>
  <c r="E188" i="24"/>
  <c r="E1190" i="28" s="1"/>
  <c r="E1190" i="27" s="1"/>
  <c r="E221" i="24"/>
  <c r="E1223" i="28" s="1"/>
  <c r="E1223" i="27" s="1"/>
  <c r="E125" i="24"/>
  <c r="E1127" i="28" s="1"/>
  <c r="E1127" i="27" s="1"/>
  <c r="E247" i="24"/>
  <c r="E1249" i="28" s="1"/>
  <c r="E1249" i="27" s="1"/>
  <c r="D16" i="24"/>
  <c r="D1018" i="28" s="1"/>
  <c r="D1018" i="27" s="1"/>
  <c r="D93" i="24"/>
  <c r="D1095" i="28" s="1"/>
  <c r="D1095" i="27" s="1"/>
  <c r="D74" i="24"/>
  <c r="D1076" i="28" s="1"/>
  <c r="D1076" i="27" s="1"/>
  <c r="D11" i="24"/>
  <c r="D1013" i="28" s="1"/>
  <c r="D125" i="24"/>
  <c r="D1127" i="28" s="1"/>
  <c r="D1127" i="27" s="1"/>
  <c r="D71" i="24"/>
  <c r="D1073" i="28" s="1"/>
  <c r="D1073" i="27" s="1"/>
  <c r="D168" i="24"/>
  <c r="D1170" i="28" s="1"/>
  <c r="D1170" i="27" s="1"/>
  <c r="D133" i="24"/>
  <c r="D1135" i="28" s="1"/>
  <c r="D1135" i="27" s="1"/>
  <c r="D81" i="24"/>
  <c r="D1083" i="28" s="1"/>
  <c r="D1083" i="27" s="1"/>
  <c r="D257" i="24"/>
  <c r="D1259" i="28" s="1"/>
  <c r="D1259" i="27" s="1"/>
  <c r="D23" i="24"/>
  <c r="D1025" i="28" s="1"/>
  <c r="D1025" i="27" s="1"/>
  <c r="D29" i="24"/>
  <c r="D1031" i="28" s="1"/>
  <c r="D1031" i="27" s="1"/>
  <c r="D211" i="23"/>
  <c r="D26" i="23"/>
  <c r="H163" i="23"/>
  <c r="D17" i="23"/>
  <c r="H39" i="23"/>
  <c r="D152" i="23"/>
  <c r="H89" i="23"/>
  <c r="H94" i="23"/>
  <c r="H146" i="23"/>
  <c r="H256" i="23"/>
  <c r="H100" i="23"/>
  <c r="H74" i="23"/>
  <c r="D106" i="23"/>
  <c r="D134" i="23"/>
  <c r="D251" i="23"/>
  <c r="H59" i="23"/>
  <c r="D28" i="23"/>
  <c r="D127" i="23"/>
  <c r="D204" i="23"/>
  <c r="D228" i="23"/>
  <c r="D119" i="23"/>
  <c r="D154" i="23"/>
  <c r="D180" i="23"/>
  <c r="D53" i="23"/>
  <c r="D50" i="23"/>
  <c r="D45" i="23"/>
  <c r="H62" i="23"/>
  <c r="D149" i="23"/>
  <c r="H11" i="23"/>
  <c r="D79" i="23"/>
  <c r="H52" i="23"/>
  <c r="D18" i="23"/>
  <c r="D60" i="23"/>
  <c r="D186" i="23"/>
  <c r="D197" i="23"/>
  <c r="H259" i="23"/>
  <c r="D144" i="23"/>
  <c r="H203" i="23"/>
  <c r="D75" i="23"/>
  <c r="D16" i="23"/>
  <c r="D36" i="23"/>
  <c r="H26" i="23"/>
  <c r="D67" i="23"/>
  <c r="D174" i="23"/>
  <c r="D201" i="23"/>
  <c r="D256" i="23"/>
  <c r="D219" i="23"/>
  <c r="D259" i="23"/>
  <c r="H218" i="23"/>
  <c r="D120" i="23"/>
  <c r="D220" i="23"/>
  <c r="D117" i="23"/>
  <c r="D73" i="23"/>
  <c r="D260" i="23"/>
  <c r="D31" i="23"/>
  <c r="H140" i="23"/>
  <c r="D58" i="23"/>
  <c r="D110" i="23"/>
  <c r="D147" i="23"/>
  <c r="D207" i="23"/>
  <c r="D250" i="23"/>
  <c r="E251" i="23"/>
  <c r="G251" i="23"/>
  <c r="G231" i="23"/>
  <c r="E231" i="23"/>
  <c r="G141" i="23"/>
  <c r="E141" i="23"/>
  <c r="D212" i="23"/>
  <c r="E235" i="23"/>
  <c r="G235" i="23"/>
  <c r="E105" i="23"/>
  <c r="G105" i="23"/>
  <c r="E36" i="23"/>
  <c r="G36" i="23"/>
  <c r="G48" i="23"/>
  <c r="E48" i="23"/>
  <c r="H205" i="23"/>
  <c r="H206" i="23"/>
  <c r="H133" i="23"/>
  <c r="H132" i="23"/>
  <c r="D71" i="23"/>
  <c r="G31" i="23"/>
  <c r="E31" i="23"/>
  <c r="E59" i="23"/>
  <c r="G59" i="23"/>
  <c r="H12" i="23"/>
  <c r="G101" i="23"/>
  <c r="E101" i="23"/>
  <c r="D61" i="23"/>
  <c r="G61" i="23"/>
  <c r="E61" i="23"/>
  <c r="G52" i="23"/>
  <c r="E52" i="23"/>
  <c r="G81" i="23"/>
  <c r="E81" i="23"/>
  <c r="E27" i="23"/>
  <c r="G27" i="23"/>
  <c r="E185" i="23"/>
  <c r="G185" i="23"/>
  <c r="G113" i="23"/>
  <c r="E113" i="23"/>
  <c r="E170" i="23"/>
  <c r="G170" i="23"/>
  <c r="G77" i="23"/>
  <c r="E77" i="23"/>
  <c r="G123" i="23"/>
  <c r="E123" i="23"/>
  <c r="D103" i="23"/>
  <c r="D135" i="23"/>
  <c r="D252" i="23"/>
  <c r="G46" i="23"/>
  <c r="E46" i="23"/>
  <c r="D46" i="23"/>
  <c r="G75" i="23"/>
  <c r="E75" i="23"/>
  <c r="H224" i="23"/>
  <c r="H225" i="23"/>
  <c r="E68" i="23"/>
  <c r="G68" i="23"/>
  <c r="G148" i="23"/>
  <c r="E148" i="23"/>
  <c r="E246" i="23"/>
  <c r="G246" i="23"/>
  <c r="G181" i="23"/>
  <c r="E181" i="23"/>
  <c r="D121" i="23"/>
  <c r="G260" i="23"/>
  <c r="E260" i="23"/>
  <c r="H69" i="23"/>
  <c r="G103" i="23"/>
  <c r="E103" i="23"/>
  <c r="E160" i="23"/>
  <c r="G160" i="23"/>
  <c r="D55" i="23"/>
  <c r="H185" i="23"/>
  <c r="H184" i="23"/>
  <c r="G259" i="23"/>
  <c r="E259" i="23"/>
  <c r="G229" i="23"/>
  <c r="E229" i="23"/>
  <c r="E202" i="23"/>
  <c r="G202" i="23"/>
  <c r="G144" i="23"/>
  <c r="E144" i="23"/>
  <c r="E180" i="23"/>
  <c r="G180" i="23"/>
  <c r="D116" i="23"/>
  <c r="H189" i="23"/>
  <c r="H190" i="23"/>
  <c r="H221" i="23"/>
  <c r="H222" i="23"/>
  <c r="H106" i="23"/>
  <c r="E110" i="23"/>
  <c r="G110" i="23"/>
  <c r="D68" i="23"/>
  <c r="E145" i="23"/>
  <c r="G145" i="23"/>
  <c r="E93" i="23"/>
  <c r="G93" i="23"/>
  <c r="E112" i="23"/>
  <c r="G112" i="23"/>
  <c r="D159" i="23"/>
  <c r="E142" i="23"/>
  <c r="G142" i="23"/>
  <c r="G114" i="23"/>
  <c r="E114" i="23"/>
  <c r="D51" i="23"/>
  <c r="G249" i="23"/>
  <c r="E249" i="23"/>
  <c r="H260" i="23"/>
  <c r="H261" i="23"/>
  <c r="G25" i="23"/>
  <c r="E25" i="23"/>
  <c r="H102" i="23"/>
  <c r="G58" i="23"/>
  <c r="E58" i="23"/>
  <c r="H54" i="23"/>
  <c r="G162" i="23"/>
  <c r="E162" i="23"/>
  <c r="H79" i="23"/>
  <c r="H103" i="23"/>
  <c r="H49" i="23"/>
  <c r="G67" i="23"/>
  <c r="E67" i="23"/>
  <c r="G94" i="23"/>
  <c r="E94" i="23"/>
  <c r="G106" i="23"/>
  <c r="E106" i="23"/>
  <c r="G21" i="23"/>
  <c r="E21" i="23"/>
  <c r="G238" i="23"/>
  <c r="E238" i="23"/>
  <c r="G126" i="23"/>
  <c r="E126" i="23"/>
  <c r="G187" i="23"/>
  <c r="E187" i="23"/>
  <c r="G197" i="23"/>
  <c r="E197" i="23"/>
  <c r="G208" i="23"/>
  <c r="E208" i="23"/>
  <c r="G92" i="23"/>
  <c r="E92" i="23"/>
  <c r="G163" i="23"/>
  <c r="E163" i="23"/>
  <c r="G178" i="23"/>
  <c r="E178" i="23"/>
  <c r="D113" i="23"/>
  <c r="D118" i="23"/>
  <c r="D125" i="23"/>
  <c r="D143" i="23"/>
  <c r="D173" i="23"/>
  <c r="D218" i="23"/>
  <c r="D206" i="23"/>
  <c r="D177" i="23"/>
  <c r="D257" i="23"/>
  <c r="D239" i="23"/>
  <c r="G14" i="23"/>
  <c r="E14" i="23"/>
  <c r="G22" i="23"/>
  <c r="E22" i="23"/>
  <c r="G209" i="23"/>
  <c r="E209" i="23"/>
  <c r="E33" i="23"/>
  <c r="G33" i="23"/>
  <c r="E100" i="23"/>
  <c r="G100" i="23"/>
  <c r="G63" i="23"/>
  <c r="E63" i="23"/>
  <c r="E20" i="23"/>
  <c r="G20" i="23"/>
  <c r="G158" i="23"/>
  <c r="E158" i="23"/>
  <c r="E220" i="23"/>
  <c r="G220" i="23"/>
  <c r="H215" i="23"/>
  <c r="H216" i="23"/>
  <c r="G159" i="23"/>
  <c r="E159" i="23"/>
  <c r="H37" i="23"/>
  <c r="G80" i="23"/>
  <c r="E80" i="23"/>
  <c r="G217" i="23"/>
  <c r="E217" i="23"/>
  <c r="E173" i="23"/>
  <c r="G173" i="23"/>
  <c r="D184" i="23"/>
  <c r="G250" i="23"/>
  <c r="E250" i="23"/>
  <c r="G184" i="23"/>
  <c r="E184" i="23"/>
  <c r="E195" i="23"/>
  <c r="G195" i="23"/>
  <c r="H244" i="23"/>
  <c r="H227" i="23"/>
  <c r="E150" i="23"/>
  <c r="G150" i="23"/>
  <c r="D141" i="23"/>
  <c r="H177" i="23"/>
  <c r="G189" i="23"/>
  <c r="E189" i="23"/>
  <c r="D221" i="23"/>
  <c r="H98" i="23"/>
  <c r="G96" i="23"/>
  <c r="E96" i="23"/>
  <c r="D56" i="23"/>
  <c r="E24" i="23"/>
  <c r="G24" i="23"/>
  <c r="E88" i="23"/>
  <c r="G88" i="23"/>
  <c r="D24" i="23"/>
  <c r="D86" i="23"/>
  <c r="H236" i="23"/>
  <c r="D146" i="23"/>
  <c r="E34" i="23"/>
  <c r="G34" i="23"/>
  <c r="H50" i="23"/>
  <c r="H75" i="23"/>
  <c r="H41" i="23"/>
  <c r="D49" i="23"/>
  <c r="G35" i="23"/>
  <c r="E35" i="23"/>
  <c r="G15" i="23"/>
  <c r="E15" i="23"/>
  <c r="G118" i="23"/>
  <c r="E118" i="23"/>
  <c r="G37" i="23"/>
  <c r="E37" i="23"/>
  <c r="G57" i="23"/>
  <c r="E57" i="23"/>
  <c r="G143" i="23"/>
  <c r="E143" i="23"/>
  <c r="E203" i="23"/>
  <c r="G203" i="23"/>
  <c r="G201" i="23"/>
  <c r="E201" i="23"/>
  <c r="E120" i="23"/>
  <c r="G120" i="23"/>
  <c r="G108" i="23"/>
  <c r="E108" i="23"/>
  <c r="G186" i="23"/>
  <c r="E186" i="23"/>
  <c r="E207" i="23"/>
  <c r="G207" i="23"/>
  <c r="E183" i="23"/>
  <c r="G183" i="23"/>
  <c r="D185" i="23"/>
  <c r="D238" i="23"/>
  <c r="D194" i="23"/>
  <c r="D178" i="23"/>
  <c r="D195" i="23"/>
  <c r="D166" i="23"/>
  <c r="D223" i="23"/>
  <c r="D233" i="23"/>
  <c r="D155" i="23"/>
  <c r="G194" i="23"/>
  <c r="E194" i="23"/>
  <c r="G179" i="23"/>
  <c r="E179" i="23"/>
  <c r="E119" i="23"/>
  <c r="G119" i="23"/>
  <c r="G69" i="23"/>
  <c r="E69" i="23"/>
  <c r="G10" i="23"/>
  <c r="G136" i="23"/>
  <c r="E136" i="23"/>
  <c r="G192" i="23"/>
  <c r="E192" i="23"/>
  <c r="G196" i="23"/>
  <c r="E196" i="23"/>
  <c r="G191" i="23"/>
  <c r="E191" i="23"/>
  <c r="G254" i="23"/>
  <c r="E254" i="23"/>
  <c r="E225" i="23"/>
  <c r="G225" i="23"/>
  <c r="E164" i="23"/>
  <c r="G164" i="23"/>
  <c r="G23" i="23"/>
  <c r="E23" i="23"/>
  <c r="E16" i="23"/>
  <c r="G16" i="23"/>
  <c r="E182" i="23"/>
  <c r="G182" i="23"/>
  <c r="D172" i="23"/>
  <c r="D248" i="23"/>
  <c r="G174" i="23"/>
  <c r="E174" i="23"/>
  <c r="E239" i="23"/>
  <c r="G239" i="23"/>
  <c r="E242" i="23"/>
  <c r="G242" i="23"/>
  <c r="G134" i="23"/>
  <c r="E134" i="23"/>
  <c r="H193" i="23"/>
  <c r="G104" i="23"/>
  <c r="E104" i="23"/>
  <c r="D175" i="23"/>
  <c r="H254" i="23"/>
  <c r="G154" i="23"/>
  <c r="E154" i="23"/>
  <c r="H166" i="23"/>
  <c r="D89" i="23"/>
  <c r="E56" i="23"/>
  <c r="G56" i="23"/>
  <c r="D145" i="23"/>
  <c r="E83" i="23"/>
  <c r="G83" i="23"/>
  <c r="E39" i="23"/>
  <c r="G39" i="23"/>
  <c r="D142" i="23"/>
  <c r="H200" i="23"/>
  <c r="D66" i="23"/>
  <c r="H115" i="23"/>
  <c r="D84" i="23"/>
  <c r="H34" i="23"/>
  <c r="H35" i="23"/>
  <c r="H143" i="23"/>
  <c r="G65" i="23"/>
  <c r="E65" i="23"/>
  <c r="G99" i="23"/>
  <c r="E99" i="23"/>
  <c r="G32" i="23"/>
  <c r="E32" i="23"/>
  <c r="G89" i="23"/>
  <c r="E89" i="23"/>
  <c r="G47" i="23"/>
  <c r="E47" i="23"/>
  <c r="G168" i="23"/>
  <c r="E168" i="23"/>
  <c r="G66" i="23"/>
  <c r="E66" i="23"/>
  <c r="E130" i="23"/>
  <c r="G130" i="23"/>
  <c r="G221" i="23"/>
  <c r="E221" i="23"/>
  <c r="G218" i="23"/>
  <c r="E218" i="23"/>
  <c r="E157" i="23"/>
  <c r="G157" i="23"/>
  <c r="G127" i="23"/>
  <c r="E127" i="23"/>
  <c r="G252" i="23"/>
  <c r="E252" i="23"/>
  <c r="E257" i="23"/>
  <c r="G257" i="23"/>
  <c r="D57" i="23"/>
  <c r="D62" i="23"/>
  <c r="D187" i="23"/>
  <c r="D245" i="23"/>
  <c r="D87" i="23"/>
  <c r="D123" i="23"/>
  <c r="D188" i="23"/>
  <c r="D213" i="23"/>
  <c r="H67" i="23"/>
  <c r="E64" i="23"/>
  <c r="G64" i="23"/>
  <c r="G216" i="23"/>
  <c r="E216" i="23"/>
  <c r="E215" i="23"/>
  <c r="G215" i="23"/>
  <c r="G116" i="23"/>
  <c r="E116" i="23"/>
  <c r="G156" i="23"/>
  <c r="E156" i="23"/>
  <c r="G138" i="23"/>
  <c r="E138" i="23"/>
  <c r="G206" i="23"/>
  <c r="E206" i="23"/>
  <c r="G117" i="23"/>
  <c r="E117" i="23"/>
  <c r="G102" i="23"/>
  <c r="E102" i="23"/>
  <c r="G79" i="23"/>
  <c r="E79" i="23"/>
  <c r="E49" i="23"/>
  <c r="G49" i="23"/>
  <c r="G241" i="23"/>
  <c r="E241" i="23"/>
  <c r="E193" i="23"/>
  <c r="G193" i="23"/>
  <c r="D82" i="23"/>
  <c r="E210" i="23"/>
  <c r="G210" i="23"/>
  <c r="D244" i="23"/>
  <c r="G172" i="23"/>
  <c r="E172" i="23"/>
  <c r="E124" i="23"/>
  <c r="G124" i="23"/>
  <c r="D235" i="23"/>
  <c r="D253" i="23"/>
  <c r="D151" i="23"/>
  <c r="G53" i="23"/>
  <c r="E53" i="23"/>
  <c r="E140" i="23"/>
  <c r="G140" i="23"/>
  <c r="G247" i="23"/>
  <c r="E247" i="23"/>
  <c r="E54" i="23"/>
  <c r="G54" i="23"/>
  <c r="D13" i="23"/>
  <c r="G137" i="23"/>
  <c r="E137" i="23"/>
  <c r="G109" i="23"/>
  <c r="E109" i="23"/>
  <c r="D165" i="23"/>
  <c r="H29" i="23"/>
  <c r="D232" i="23"/>
  <c r="G84" i="23"/>
  <c r="E84" i="23"/>
  <c r="G18" i="23"/>
  <c r="E18" i="23"/>
  <c r="G70" i="23"/>
  <c r="E70" i="23"/>
  <c r="G43" i="23"/>
  <c r="E43" i="23"/>
  <c r="D74" i="23"/>
  <c r="H22" i="23"/>
  <c r="G12" i="23"/>
  <c r="E12" i="23"/>
  <c r="G122" i="23"/>
  <c r="E122" i="23"/>
  <c r="G146" i="23"/>
  <c r="E146" i="23"/>
  <c r="G86" i="23"/>
  <c r="E86" i="23"/>
  <c r="E190" i="23"/>
  <c r="G190" i="23"/>
  <c r="G62" i="23"/>
  <c r="E62" i="23"/>
  <c r="G227" i="23"/>
  <c r="E227" i="23"/>
  <c r="G245" i="23"/>
  <c r="E245" i="23"/>
  <c r="E175" i="23"/>
  <c r="G175" i="23"/>
  <c r="G131" i="23"/>
  <c r="E131" i="23"/>
  <c r="G256" i="23"/>
  <c r="E256" i="23"/>
  <c r="D25" i="23"/>
  <c r="D52" i="23"/>
  <c r="D130" i="23"/>
  <c r="D27" i="23"/>
  <c r="D133" i="23"/>
  <c r="D203" i="23"/>
  <c r="D128" i="23"/>
  <c r="D92" i="23"/>
  <c r="D138" i="23"/>
  <c r="D190" i="23"/>
  <c r="D216" i="23"/>
  <c r="D198" i="23"/>
  <c r="H64" i="23"/>
  <c r="H65" i="23"/>
  <c r="G176" i="23"/>
  <c r="E176" i="23"/>
  <c r="G55" i="23"/>
  <c r="E55" i="23"/>
  <c r="G90" i="23"/>
  <c r="E90" i="23"/>
  <c r="G98" i="23"/>
  <c r="E98" i="23"/>
  <c r="G82" i="23"/>
  <c r="E82" i="23"/>
  <c r="H211" i="23"/>
  <c r="G224" i="23"/>
  <c r="E224" i="23"/>
  <c r="D115" i="23"/>
  <c r="E95" i="23"/>
  <c r="G95" i="23"/>
  <c r="E97" i="23"/>
  <c r="G97" i="23"/>
  <c r="G166" i="23"/>
  <c r="E166" i="23"/>
  <c r="G87" i="23"/>
  <c r="E87" i="23"/>
  <c r="D153" i="23"/>
  <c r="E261" i="23"/>
  <c r="G261" i="23"/>
  <c r="D243" i="23"/>
  <c r="E204" i="23"/>
  <c r="G204" i="23"/>
  <c r="E244" i="23"/>
  <c r="G244" i="23"/>
  <c r="E169" i="23"/>
  <c r="G169" i="23"/>
  <c r="G237" i="23"/>
  <c r="E237" i="23"/>
  <c r="G167" i="23"/>
  <c r="E167" i="23"/>
  <c r="D230" i="23"/>
  <c r="H250" i="23"/>
  <c r="D226" i="23"/>
  <c r="G41" i="23"/>
  <c r="E41" i="23"/>
  <c r="G253" i="23"/>
  <c r="E253" i="23"/>
  <c r="G151" i="23"/>
  <c r="E151" i="23"/>
  <c r="D83" i="23"/>
  <c r="G121" i="23"/>
  <c r="E121" i="23"/>
  <c r="E78" i="23"/>
  <c r="G78" i="23"/>
  <c r="D48" i="23"/>
  <c r="G60" i="23"/>
  <c r="E60" i="23"/>
  <c r="G139" i="23"/>
  <c r="E139" i="23"/>
  <c r="E165" i="23"/>
  <c r="G165" i="23"/>
  <c r="G28" i="23"/>
  <c r="E28" i="23"/>
  <c r="G85" i="23"/>
  <c r="E85" i="23"/>
  <c r="H84" i="23"/>
  <c r="H149" i="23"/>
  <c r="H150" i="23"/>
  <c r="D40" i="23"/>
  <c r="H32" i="23"/>
  <c r="G129" i="23"/>
  <c r="E129" i="23"/>
  <c r="D241" i="23"/>
  <c r="G74" i="23"/>
  <c r="E74" i="23"/>
  <c r="D19" i="23"/>
  <c r="E29" i="23"/>
  <c r="G29" i="23"/>
  <c r="G232" i="23"/>
  <c r="E232" i="23"/>
  <c r="G212" i="23"/>
  <c r="E212" i="23"/>
  <c r="G107" i="23"/>
  <c r="E107" i="23"/>
  <c r="E42" i="23"/>
  <c r="G42" i="23"/>
  <c r="E115" i="23"/>
  <c r="G115" i="23"/>
  <c r="E233" i="23"/>
  <c r="G233" i="23"/>
  <c r="E243" i="23"/>
  <c r="G243" i="23"/>
  <c r="E135" i="23"/>
  <c r="G135" i="23"/>
  <c r="G153" i="23"/>
  <c r="E153" i="23"/>
  <c r="E188" i="23"/>
  <c r="G188" i="23"/>
  <c r="D38" i="23"/>
  <c r="D77" i="23"/>
  <c r="D42" i="23"/>
  <c r="D33" i="23"/>
  <c r="D148" i="23"/>
  <c r="D227" i="23"/>
  <c r="D170" i="23"/>
  <c r="D108" i="23"/>
  <c r="D160" i="23"/>
  <c r="D200" i="23"/>
  <c r="D168" i="23"/>
  <c r="D222" i="23"/>
  <c r="D29" i="23"/>
  <c r="G19" i="23"/>
  <c r="E19" i="23"/>
  <c r="E26" i="23"/>
  <c r="D14" i="23"/>
  <c r="G255" i="23"/>
  <c r="E255" i="23"/>
  <c r="E240" i="23"/>
  <c r="G240" i="23"/>
  <c r="G258" i="23"/>
  <c r="E258" i="23"/>
  <c r="G161" i="23"/>
  <c r="E161" i="23"/>
  <c r="H238" i="23"/>
  <c r="G226" i="23"/>
  <c r="E226" i="23"/>
  <c r="G38" i="23"/>
  <c r="E38" i="23"/>
  <c r="H151" i="23"/>
  <c r="H152" i="23"/>
  <c r="D80" i="23"/>
  <c r="E13" i="23"/>
  <c r="G13" i="23"/>
  <c r="G45" i="23"/>
  <c r="E45" i="23"/>
  <c r="E125" i="23"/>
  <c r="G125" i="23"/>
  <c r="D81" i="23"/>
  <c r="G11" i="23"/>
  <c r="E11" i="23"/>
  <c r="G30" i="23"/>
  <c r="E30" i="23"/>
  <c r="G40" i="23"/>
  <c r="E40" i="23"/>
  <c r="E155" i="23"/>
  <c r="G155" i="23"/>
  <c r="G152" i="23"/>
  <c r="E152" i="23"/>
  <c r="E44" i="23"/>
  <c r="G44" i="23"/>
  <c r="E200" i="23"/>
  <c r="G200" i="23"/>
  <c r="G71" i="23"/>
  <c r="E71" i="23"/>
  <c r="E91" i="23"/>
  <c r="G91" i="23"/>
  <c r="G133" i="23"/>
  <c r="E133" i="23"/>
  <c r="G248" i="23"/>
  <c r="E248" i="23"/>
  <c r="G147" i="23"/>
  <c r="E147" i="23"/>
  <c r="G223" i="23"/>
  <c r="E223" i="23"/>
  <c r="G213" i="23"/>
  <c r="E213" i="23"/>
  <c r="D247" i="23"/>
  <c r="D163" i="23"/>
  <c r="D182" i="23"/>
  <c r="G219" i="23"/>
  <c r="E219" i="23"/>
  <c r="E234" i="23"/>
  <c r="G234" i="23"/>
  <c r="G211" i="23"/>
  <c r="E211" i="23"/>
  <c r="D237" i="23"/>
  <c r="E222" i="23"/>
  <c r="G222" i="23"/>
  <c r="E230" i="23"/>
  <c r="G230" i="23"/>
  <c r="E199" i="23"/>
  <c r="G199" i="23"/>
  <c r="G236" i="23"/>
  <c r="E236" i="23"/>
  <c r="H137" i="23"/>
  <c r="D105" i="23"/>
  <c r="E73" i="23"/>
  <c r="G73" i="23"/>
  <c r="G214" i="23"/>
  <c r="E214" i="23"/>
  <c r="H241" i="23"/>
  <c r="G51" i="23"/>
  <c r="E51" i="23"/>
  <c r="E205" i="23"/>
  <c r="G205" i="23"/>
  <c r="G132" i="23"/>
  <c r="E132" i="23"/>
  <c r="D76" i="23"/>
  <c r="H125" i="23"/>
  <c r="D21" i="23"/>
  <c r="D192" i="23"/>
  <c r="D35" i="23"/>
  <c r="G149" i="23"/>
  <c r="E149" i="23"/>
  <c r="D11" i="23"/>
  <c r="D111" i="23"/>
  <c r="H18" i="23"/>
  <c r="D101" i="23"/>
  <c r="H91" i="23"/>
  <c r="G17" i="23"/>
  <c r="E17" i="23"/>
  <c r="H155" i="23"/>
  <c r="H70" i="23"/>
  <c r="G171" i="23"/>
  <c r="E171" i="23"/>
  <c r="G111" i="23"/>
  <c r="E111" i="23"/>
  <c r="G76" i="23"/>
  <c r="E76" i="23"/>
  <c r="E198" i="23"/>
  <c r="G198" i="23"/>
  <c r="E128" i="23"/>
  <c r="G128" i="23"/>
  <c r="G72" i="23"/>
  <c r="E72" i="23"/>
  <c r="G177" i="23"/>
  <c r="E177" i="23"/>
  <c r="E228" i="23"/>
  <c r="G228" i="23"/>
  <c r="D94" i="23"/>
  <c r="D37" i="23"/>
  <c r="D98" i="23"/>
  <c r="D122" i="23"/>
  <c r="D254" i="23"/>
  <c r="D208" i="23"/>
  <c r="D131" i="23"/>
  <c r="D209" i="23"/>
  <c r="D64" i="23"/>
  <c r="D47" i="22"/>
  <c r="D47" i="29" s="1"/>
  <c r="D106" i="22"/>
  <c r="D106" i="29" s="1"/>
  <c r="D23" i="22"/>
  <c r="D23" i="29" s="1"/>
  <c r="D201" i="22"/>
  <c r="D201" i="29" s="1"/>
  <c r="D53" i="22"/>
  <c r="D53" i="29" s="1"/>
  <c r="D178" i="22"/>
  <c r="D178" i="29" s="1"/>
  <c r="D156" i="22"/>
  <c r="D156" i="29" s="1"/>
  <c r="D167" i="22"/>
  <c r="D167" i="29" s="1"/>
  <c r="D196" i="22"/>
  <c r="D196" i="29" s="1"/>
  <c r="D199" i="22"/>
  <c r="D199" i="29" s="1"/>
  <c r="D252" i="22"/>
  <c r="D252" i="29" s="1"/>
  <c r="D143" i="22"/>
  <c r="D143" i="29" s="1"/>
  <c r="D226" i="22"/>
  <c r="D226" i="29" s="1"/>
  <c r="D149" i="22"/>
  <c r="D149" i="29" s="1"/>
  <c r="D50" i="22"/>
  <c r="D50" i="29" s="1"/>
  <c r="D112" i="22"/>
  <c r="D112" i="29" s="1"/>
  <c r="D114" i="22"/>
  <c r="D114" i="29" s="1"/>
  <c r="D97" i="22"/>
  <c r="D97" i="29" s="1"/>
  <c r="D138" i="22"/>
  <c r="D138" i="29" s="1"/>
  <c r="D35" i="22"/>
  <c r="D35" i="29" s="1"/>
  <c r="D77" i="22"/>
  <c r="D77" i="29" s="1"/>
  <c r="D239" i="22"/>
  <c r="D239" i="29" s="1"/>
  <c r="D197" i="22"/>
  <c r="D197" i="29" s="1"/>
  <c r="D120" i="22"/>
  <c r="D120" i="29" s="1"/>
  <c r="D12" i="22"/>
  <c r="D12" i="29" s="1"/>
  <c r="D18" i="22"/>
  <c r="D18" i="29" s="1"/>
  <c r="D122" i="22"/>
  <c r="D122" i="29" s="1"/>
  <c r="D57" i="22"/>
  <c r="D57" i="29" s="1"/>
  <c r="D173" i="22"/>
  <c r="D173" i="29" s="1"/>
  <c r="D192" i="22"/>
  <c r="D192" i="29" s="1"/>
  <c r="D217" i="22"/>
  <c r="D217" i="29" s="1"/>
  <c r="D163" i="22"/>
  <c r="D163" i="29" s="1"/>
  <c r="D87" i="22"/>
  <c r="D87" i="29" s="1"/>
  <c r="D31" i="22"/>
  <c r="D31" i="29" s="1"/>
  <c r="D205" i="22"/>
  <c r="D205" i="29" s="1"/>
  <c r="D165" i="22"/>
  <c r="D165" i="29" s="1"/>
  <c r="D26" i="22"/>
  <c r="D26" i="29" s="1"/>
  <c r="D141" i="22"/>
  <c r="D141" i="29" s="1"/>
  <c r="D21" i="22"/>
  <c r="D21" i="29" s="1"/>
  <c r="D37" i="22"/>
  <c r="D37" i="29" s="1"/>
  <c r="D224" i="22"/>
  <c r="D224" i="29" s="1"/>
  <c r="D25" i="22"/>
  <c r="D25" i="29" s="1"/>
  <c r="D107" i="22"/>
  <c r="D107" i="29" s="1"/>
  <c r="D128" i="22"/>
  <c r="D128" i="29" s="1"/>
  <c r="D55" i="22"/>
  <c r="D55" i="29" s="1"/>
  <c r="D169" i="22"/>
  <c r="D169" i="29" s="1"/>
  <c r="D245" i="22"/>
  <c r="D245" i="29" s="1"/>
  <c r="D103" i="22"/>
  <c r="D103" i="29" s="1"/>
  <c r="D162" i="22"/>
  <c r="D162" i="29" s="1"/>
  <c r="D92" i="22"/>
  <c r="D92" i="29" s="1"/>
  <c r="D213" i="22"/>
  <c r="D213" i="29" s="1"/>
  <c r="D124" i="22"/>
  <c r="D124" i="29" s="1"/>
  <c r="D159" i="22"/>
  <c r="D159" i="29" s="1"/>
  <c r="D175" i="22"/>
  <c r="D175" i="29" s="1"/>
  <c r="D126" i="22"/>
  <c r="D126" i="29" s="1"/>
  <c r="D121" i="22"/>
  <c r="D121" i="29" s="1"/>
  <c r="D59" i="22"/>
  <c r="D59" i="29" s="1"/>
  <c r="E102" i="22"/>
  <c r="E102" i="29" s="1"/>
  <c r="E172" i="22"/>
  <c r="E172" i="29" s="1"/>
  <c r="E85" i="22"/>
  <c r="E85" i="29" s="1"/>
  <c r="E160" i="22"/>
  <c r="E160" i="29" s="1"/>
  <c r="E78" i="22"/>
  <c r="E78" i="29" s="1"/>
  <c r="E64" i="22"/>
  <c r="E64" i="29" s="1"/>
  <c r="E45" i="22"/>
  <c r="E45" i="29" s="1"/>
  <c r="E116" i="22"/>
  <c r="E116" i="29" s="1"/>
  <c r="E211" i="22"/>
  <c r="E211" i="29" s="1"/>
  <c r="E11" i="22"/>
  <c r="E11" i="29" s="1"/>
  <c r="E95" i="22"/>
  <c r="E95" i="29" s="1"/>
  <c r="E186" i="22"/>
  <c r="E186" i="29" s="1"/>
  <c r="E210" i="22"/>
  <c r="E210" i="29" s="1"/>
  <c r="E254" i="22"/>
  <c r="E254" i="29" s="1"/>
  <c r="E93" i="22"/>
  <c r="E93" i="29" s="1"/>
  <c r="E246" i="22"/>
  <c r="E246" i="29" s="1"/>
  <c r="E133" i="22"/>
  <c r="E133" i="29" s="1"/>
  <c r="D232" i="22"/>
  <c r="D232" i="29" s="1"/>
  <c r="D40" i="22"/>
  <c r="D40" i="29" s="1"/>
  <c r="E72" i="22"/>
  <c r="E72" i="29" s="1"/>
  <c r="E175" i="22"/>
  <c r="E175" i="29" s="1"/>
  <c r="E87" i="22"/>
  <c r="E87" i="29" s="1"/>
  <c r="E140" i="22"/>
  <c r="E140" i="29" s="1"/>
  <c r="E100" i="22"/>
  <c r="E100" i="29" s="1"/>
  <c r="E191" i="22"/>
  <c r="E191" i="29" s="1"/>
  <c r="E203" i="22"/>
  <c r="E203" i="29" s="1"/>
  <c r="E188" i="22"/>
  <c r="E188" i="29" s="1"/>
  <c r="E17" i="22"/>
  <c r="E17" i="29" s="1"/>
  <c r="E162" i="22"/>
  <c r="E162" i="29" s="1"/>
  <c r="D88" i="22"/>
  <c r="D88" i="29" s="1"/>
  <c r="E83" i="22"/>
  <c r="E83" i="29" s="1"/>
  <c r="E12" i="22"/>
  <c r="E12" i="29" s="1"/>
  <c r="E194" i="22"/>
  <c r="E194" i="29" s="1"/>
  <c r="E37" i="22"/>
  <c r="E37" i="29" s="1"/>
  <c r="E158" i="22"/>
  <c r="E158" i="29" s="1"/>
  <c r="E238" i="22"/>
  <c r="E238" i="29" s="1"/>
  <c r="E127" i="22"/>
  <c r="E127" i="29" s="1"/>
  <c r="D233" i="22"/>
  <c r="D233" i="29" s="1"/>
  <c r="E144" i="22"/>
  <c r="E144" i="29" s="1"/>
  <c r="E151" i="22"/>
  <c r="E151" i="29" s="1"/>
  <c r="E35" i="22"/>
  <c r="E35" i="29" s="1"/>
  <c r="E233" i="22"/>
  <c r="E233" i="29" s="1"/>
  <c r="E49" i="22"/>
  <c r="E49" i="29" s="1"/>
  <c r="E63" i="22"/>
  <c r="E63" i="29" s="1"/>
  <c r="E118" i="22"/>
  <c r="E118" i="29" s="1"/>
  <c r="E185" i="22"/>
  <c r="E185" i="29" s="1"/>
  <c r="E146" i="22"/>
  <c r="E146" i="29" s="1"/>
  <c r="E153" i="22"/>
  <c r="E153" i="29" s="1"/>
  <c r="E168" i="22"/>
  <c r="E168" i="29" s="1"/>
  <c r="E207" i="22"/>
  <c r="E207" i="29" s="1"/>
  <c r="E234" i="22"/>
  <c r="E234" i="29" s="1"/>
  <c r="E167" i="22"/>
  <c r="E167" i="29" s="1"/>
  <c r="E212" i="22"/>
  <c r="E212" i="29" s="1"/>
  <c r="E147" i="22"/>
  <c r="E147" i="29" s="1"/>
  <c r="E249" i="22"/>
  <c r="E249" i="29" s="1"/>
  <c r="E216" i="22"/>
  <c r="E216" i="29" s="1"/>
  <c r="E243" i="22"/>
  <c r="E243" i="29" s="1"/>
  <c r="E169" i="22"/>
  <c r="E169" i="29" s="1"/>
  <c r="E209" i="22"/>
  <c r="E209" i="29" s="1"/>
  <c r="E138" i="22"/>
  <c r="E138" i="29" s="1"/>
  <c r="E70" i="22"/>
  <c r="E70" i="29" s="1"/>
  <c r="E94" i="22"/>
  <c r="E94" i="29" s="1"/>
  <c r="E23" i="22"/>
  <c r="E23" i="29" s="1"/>
  <c r="E135" i="22"/>
  <c r="E135" i="29" s="1"/>
  <c r="E98" i="22"/>
  <c r="E98" i="29" s="1"/>
  <c r="E25" i="22"/>
  <c r="E25" i="29" s="1"/>
  <c r="D258" i="22"/>
  <c r="D258" i="29" s="1"/>
  <c r="D32" i="22"/>
  <c r="D32" i="29" s="1"/>
  <c r="E32" i="22"/>
  <c r="E32" i="29" s="1"/>
  <c r="E15" i="22"/>
  <c r="E15" i="29" s="1"/>
  <c r="D125" i="22"/>
  <c r="D125" i="29" s="1"/>
  <c r="D244" i="22"/>
  <c r="D244" i="29" s="1"/>
  <c r="D36" i="22"/>
  <c r="D36" i="29" s="1"/>
  <c r="D51" i="22"/>
  <c r="D51" i="29" s="1"/>
  <c r="D58" i="22"/>
  <c r="D58" i="29" s="1"/>
  <c r="D133" i="22"/>
  <c r="D133" i="29" s="1"/>
  <c r="D220" i="22"/>
  <c r="D220" i="29" s="1"/>
  <c r="D76" i="22"/>
  <c r="D76" i="29" s="1"/>
  <c r="D191" i="22"/>
  <c r="D191" i="29" s="1"/>
  <c r="D71" i="22"/>
  <c r="D71" i="29" s="1"/>
  <c r="D158" i="22"/>
  <c r="D158" i="29" s="1"/>
  <c r="E187" i="22"/>
  <c r="E187" i="29" s="1"/>
  <c r="E69" i="22"/>
  <c r="E69" i="29" s="1"/>
  <c r="D22" i="22"/>
  <c r="D22" i="29" s="1"/>
  <c r="D139" i="22"/>
  <c r="D139" i="29" s="1"/>
  <c r="E113" i="22"/>
  <c r="E113" i="29" s="1"/>
  <c r="E101" i="22"/>
  <c r="E101" i="29" s="1"/>
  <c r="E91" i="22"/>
  <c r="E91" i="29" s="1"/>
  <c r="E66" i="22"/>
  <c r="E66" i="29" s="1"/>
  <c r="E120" i="22"/>
  <c r="E120" i="29" s="1"/>
  <c r="E53" i="22"/>
  <c r="E53" i="29" s="1"/>
  <c r="E217" i="22"/>
  <c r="E217" i="29" s="1"/>
  <c r="E61" i="22"/>
  <c r="E61" i="29" s="1"/>
  <c r="E99" i="22"/>
  <c r="E99" i="29" s="1"/>
  <c r="E219" i="22"/>
  <c r="E219" i="29" s="1"/>
  <c r="E227" i="22"/>
  <c r="E227" i="29" s="1"/>
  <c r="E56" i="22"/>
  <c r="E56" i="29" s="1"/>
  <c r="E260" i="22"/>
  <c r="E260" i="29" s="1"/>
  <c r="E117" i="22"/>
  <c r="E117" i="29" s="1"/>
  <c r="E248" i="22"/>
  <c r="E248" i="29" s="1"/>
  <c r="E157" i="22"/>
  <c r="E157" i="29" s="1"/>
  <c r="E215" i="22"/>
  <c r="E215" i="29" s="1"/>
  <c r="E222" i="22"/>
  <c r="E222" i="29" s="1"/>
  <c r="E129" i="22"/>
  <c r="E129" i="29" s="1"/>
  <c r="D27" i="22"/>
  <c r="D27" i="29" s="1"/>
  <c r="E65" i="22"/>
  <c r="E65" i="29" s="1"/>
  <c r="D184" i="22"/>
  <c r="D184" i="29" s="1"/>
  <c r="E154" i="22"/>
  <c r="E154" i="29" s="1"/>
  <c r="E19" i="22"/>
  <c r="E19" i="29" s="1"/>
  <c r="D219" i="22"/>
  <c r="D219" i="29" s="1"/>
  <c r="D28" i="22"/>
  <c r="D28" i="29" s="1"/>
  <c r="D129" i="22"/>
  <c r="D129" i="29" s="1"/>
  <c r="D101" i="22"/>
  <c r="D101" i="29" s="1"/>
  <c r="D164" i="22"/>
  <c r="D164" i="29" s="1"/>
  <c r="D194" i="22"/>
  <c r="D194" i="29" s="1"/>
  <c r="D238" i="22"/>
  <c r="D238" i="29" s="1"/>
  <c r="D43" i="22"/>
  <c r="D43" i="29" s="1"/>
  <c r="E139" i="22"/>
  <c r="E139" i="29" s="1"/>
  <c r="D95" i="22"/>
  <c r="D95" i="29" s="1"/>
  <c r="E141" i="22"/>
  <c r="E141" i="29" s="1"/>
  <c r="E13" i="22"/>
  <c r="E13" i="29" s="1"/>
  <c r="E105" i="22"/>
  <c r="E105" i="29" s="1"/>
  <c r="E163" i="22"/>
  <c r="E163" i="29" s="1"/>
  <c r="E176" i="22"/>
  <c r="E176" i="29" s="1"/>
  <c r="E159" i="22"/>
  <c r="E159" i="29" s="1"/>
  <c r="E60" i="22"/>
  <c r="E60" i="29" s="1"/>
  <c r="E111" i="22"/>
  <c r="E111" i="29" s="1"/>
  <c r="E103" i="22"/>
  <c r="E103" i="29" s="1"/>
  <c r="E262" i="22"/>
  <c r="E262" i="29" s="1"/>
  <c r="E241" i="22"/>
  <c r="E241" i="29" s="1"/>
  <c r="E106" i="22"/>
  <c r="E106" i="29" s="1"/>
  <c r="D248" i="22"/>
  <c r="D248" i="29" s="1"/>
  <c r="D243" i="22"/>
  <c r="D243" i="29" s="1"/>
  <c r="E252" i="22"/>
  <c r="E252" i="29" s="1"/>
  <c r="E22" i="22"/>
  <c r="E22" i="29" s="1"/>
  <c r="E221" i="22"/>
  <c r="E221" i="29" s="1"/>
  <c r="E107" i="22"/>
  <c r="E107" i="29" s="1"/>
  <c r="D190" i="22"/>
  <c r="D190" i="29" s="1"/>
  <c r="E125" i="22"/>
  <c r="E125" i="29" s="1"/>
  <c r="E80" i="22"/>
  <c r="E80" i="29" s="1"/>
  <c r="E150" i="22"/>
  <c r="E150" i="29" s="1"/>
  <c r="E42" i="22"/>
  <c r="E42" i="29" s="1"/>
  <c r="D150" i="22"/>
  <c r="D150" i="29" s="1"/>
  <c r="E184" i="22"/>
  <c r="E184" i="29" s="1"/>
  <c r="E128" i="22"/>
  <c r="E128" i="29" s="1"/>
  <c r="E258" i="22"/>
  <c r="E258" i="29" s="1"/>
  <c r="D130" i="22"/>
  <c r="D130" i="29" s="1"/>
  <c r="D193" i="22"/>
  <c r="D193" i="29" s="1"/>
  <c r="D98" i="22"/>
  <c r="D98" i="29" s="1"/>
  <c r="E30" i="22"/>
  <c r="E30" i="29" s="1"/>
  <c r="D195" i="22"/>
  <c r="D195" i="29" s="1"/>
  <c r="D99" i="22"/>
  <c r="D99" i="29" s="1"/>
  <c r="E28" i="22"/>
  <c r="E28" i="29" s="1"/>
  <c r="D136" i="22"/>
  <c r="D136" i="29" s="1"/>
  <c r="D68" i="22"/>
  <c r="D68" i="29" s="1"/>
  <c r="D105" i="22"/>
  <c r="D105" i="29" s="1"/>
  <c r="D200" i="22"/>
  <c r="D200" i="29" s="1"/>
  <c r="D111" i="22"/>
  <c r="D111" i="29" s="1"/>
  <c r="D168" i="22"/>
  <c r="D168" i="29" s="1"/>
  <c r="D212" i="22"/>
  <c r="D212" i="29" s="1"/>
  <c r="D119" i="22"/>
  <c r="D119" i="29" s="1"/>
  <c r="D187" i="22"/>
  <c r="D187" i="29" s="1"/>
  <c r="D127" i="22"/>
  <c r="D127" i="29" s="1"/>
  <c r="D15" i="22"/>
  <c r="D15" i="29" s="1"/>
  <c r="E165" i="22"/>
  <c r="E165" i="29" s="1"/>
  <c r="E43" i="22"/>
  <c r="E43" i="29" s="1"/>
  <c r="D89" i="22"/>
  <c r="D89" i="29" s="1"/>
  <c r="E18" i="22"/>
  <c r="E18" i="29" s="1"/>
  <c r="E131" i="22"/>
  <c r="E131" i="29" s="1"/>
  <c r="E179" i="22"/>
  <c r="E179" i="29" s="1"/>
  <c r="E244" i="22"/>
  <c r="E244" i="29" s="1"/>
  <c r="E86" i="22"/>
  <c r="E86" i="29" s="1"/>
  <c r="E166" i="22"/>
  <c r="E166" i="29" s="1"/>
  <c r="E161" i="22"/>
  <c r="E161" i="29" s="1"/>
  <c r="E126" i="22"/>
  <c r="E126" i="29" s="1"/>
  <c r="E250" i="22"/>
  <c r="E250" i="29" s="1"/>
  <c r="E156" i="22"/>
  <c r="E156" i="29" s="1"/>
  <c r="E256" i="22"/>
  <c r="E256" i="29" s="1"/>
  <c r="E67" i="22"/>
  <c r="E67" i="29" s="1"/>
  <c r="E237" i="22"/>
  <c r="E237" i="29" s="1"/>
  <c r="E171" i="22"/>
  <c r="E171" i="29" s="1"/>
  <c r="E57" i="22"/>
  <c r="E57" i="29" s="1"/>
  <c r="D211" i="22"/>
  <c r="D211" i="29" s="1"/>
  <c r="E201" i="22"/>
  <c r="E201" i="29" s="1"/>
  <c r="D20" i="22"/>
  <c r="D20" i="29" s="1"/>
  <c r="D148" i="22"/>
  <c r="D148" i="29" s="1"/>
  <c r="E33" i="22"/>
  <c r="E33" i="29" s="1"/>
  <c r="E124" i="22"/>
  <c r="E124" i="29" s="1"/>
  <c r="E152" i="22"/>
  <c r="E152" i="29" s="1"/>
  <c r="E130" i="22"/>
  <c r="E130" i="29" s="1"/>
  <c r="E77" i="22"/>
  <c r="E77" i="29" s="1"/>
  <c r="D154" i="22"/>
  <c r="D154" i="29" s="1"/>
  <c r="D73" i="22"/>
  <c r="D73" i="29" s="1"/>
  <c r="E195" i="22"/>
  <c r="E195" i="29" s="1"/>
  <c r="D144" i="22"/>
  <c r="D144" i="29" s="1"/>
  <c r="D209" i="22"/>
  <c r="D209" i="29" s="1"/>
  <c r="D81" i="22"/>
  <c r="D81" i="29" s="1"/>
  <c r="D137" i="22"/>
  <c r="D137" i="29" s="1"/>
  <c r="D116" i="22"/>
  <c r="D116" i="29" s="1"/>
  <c r="D246" i="22"/>
  <c r="D246" i="29" s="1"/>
  <c r="D222" i="22"/>
  <c r="D222" i="29" s="1"/>
  <c r="D251" i="22"/>
  <c r="D251" i="29" s="1"/>
  <c r="D215" i="22"/>
  <c r="D215" i="29" s="1"/>
  <c r="D161" i="22"/>
  <c r="D161" i="29" s="1"/>
  <c r="D171" i="22"/>
  <c r="D171" i="29" s="1"/>
  <c r="D216" i="22"/>
  <c r="D216" i="29" s="1"/>
  <c r="E123" i="22"/>
  <c r="E123" i="29" s="1"/>
  <c r="D151" i="22"/>
  <c r="D151" i="29" s="1"/>
  <c r="E89" i="22"/>
  <c r="E89" i="29" s="1"/>
  <c r="E50" i="22"/>
  <c r="E50" i="29" s="1"/>
  <c r="E20" i="22"/>
  <c r="E20" i="29" s="1"/>
  <c r="E182" i="22"/>
  <c r="E182" i="29" s="1"/>
  <c r="E220" i="22"/>
  <c r="E220" i="29" s="1"/>
  <c r="E14" i="22"/>
  <c r="E14" i="29" s="1"/>
  <c r="E16" i="22"/>
  <c r="E16" i="29" s="1"/>
  <c r="E44" i="22"/>
  <c r="E44" i="29" s="1"/>
  <c r="E155" i="22"/>
  <c r="E155" i="29" s="1"/>
  <c r="E242" i="22"/>
  <c r="E242" i="29" s="1"/>
  <c r="E46" i="22"/>
  <c r="E46" i="29" s="1"/>
  <c r="E206" i="22"/>
  <c r="E206" i="29" s="1"/>
  <c r="E145" i="22"/>
  <c r="E145" i="29" s="1"/>
  <c r="E257" i="22"/>
  <c r="E257" i="29" s="1"/>
  <c r="E231" i="22"/>
  <c r="E231" i="29" s="1"/>
  <c r="E245" i="22"/>
  <c r="E245" i="29" s="1"/>
  <c r="E239" i="22"/>
  <c r="E239" i="29" s="1"/>
  <c r="D157" i="22"/>
  <c r="D157" i="29" s="1"/>
  <c r="D204" i="22"/>
  <c r="D204" i="29" s="1"/>
  <c r="E178" i="22"/>
  <c r="E178" i="29" s="1"/>
  <c r="E74" i="22"/>
  <c r="E74" i="29" s="1"/>
  <c r="E143" i="22"/>
  <c r="E143" i="29" s="1"/>
  <c r="E27" i="22"/>
  <c r="E27" i="29" s="1"/>
  <c r="E226" i="22"/>
  <c r="E226" i="29" s="1"/>
  <c r="E29" i="22"/>
  <c r="E29" i="29" s="1"/>
  <c r="D54" i="22"/>
  <c r="D54" i="29" s="1"/>
  <c r="E132" i="22"/>
  <c r="E132" i="29" s="1"/>
  <c r="E97" i="22"/>
  <c r="E97" i="29" s="1"/>
  <c r="D83" i="22"/>
  <c r="D83" i="29" s="1"/>
  <c r="D166" i="22"/>
  <c r="D166" i="29" s="1"/>
  <c r="D131" i="22"/>
  <c r="D131" i="29" s="1"/>
  <c r="D230" i="22"/>
  <c r="D230" i="29" s="1"/>
  <c r="D206" i="22"/>
  <c r="D206" i="29" s="1"/>
  <c r="D91" i="22"/>
  <c r="D91" i="29" s="1"/>
  <c r="D174" i="22"/>
  <c r="D174" i="29" s="1"/>
  <c r="D225" i="22"/>
  <c r="D225" i="29" s="1"/>
  <c r="E119" i="22"/>
  <c r="E119" i="29" s="1"/>
  <c r="D123" i="22"/>
  <c r="D123" i="29" s="1"/>
  <c r="D146" i="22"/>
  <c r="D146" i="29" s="1"/>
  <c r="D85" i="22"/>
  <c r="D85" i="29" s="1"/>
  <c r="E71" i="22"/>
  <c r="E71" i="29" s="1"/>
  <c r="E136" i="22"/>
  <c r="E136" i="29" s="1"/>
  <c r="E39" i="22"/>
  <c r="E39" i="29" s="1"/>
  <c r="E31" i="22"/>
  <c r="E31" i="29" s="1"/>
  <c r="E224" i="22"/>
  <c r="E224" i="29" s="1"/>
  <c r="E36" i="22"/>
  <c r="E36" i="29" s="1"/>
  <c r="E51" i="22"/>
  <c r="E51" i="29" s="1"/>
  <c r="E58" i="22"/>
  <c r="E58" i="29" s="1"/>
  <c r="E173" i="22"/>
  <c r="E173" i="29" s="1"/>
  <c r="E96" i="22"/>
  <c r="E96" i="29" s="1"/>
  <c r="E259" i="22"/>
  <c r="E259" i="29" s="1"/>
  <c r="E149" i="22"/>
  <c r="E149" i="29" s="1"/>
  <c r="E164" i="22"/>
  <c r="E164" i="29" s="1"/>
  <c r="E200" i="22"/>
  <c r="E200" i="29" s="1"/>
  <c r="D62" i="22"/>
  <c r="D62" i="29" s="1"/>
  <c r="E228" i="22"/>
  <c r="E228" i="29" s="1"/>
  <c r="D185" i="22"/>
  <c r="D185" i="29" s="1"/>
  <c r="E214" i="22"/>
  <c r="E214" i="29" s="1"/>
  <c r="E223" i="22"/>
  <c r="E223" i="29" s="1"/>
  <c r="E122" i="22"/>
  <c r="E122" i="29" s="1"/>
  <c r="E247" i="22"/>
  <c r="E247" i="29" s="1"/>
  <c r="D236" i="22"/>
  <c r="D236" i="29" s="1"/>
  <c r="E88" i="22"/>
  <c r="E88" i="29" s="1"/>
  <c r="D48" i="22"/>
  <c r="D48" i="29" s="1"/>
  <c r="E213" i="22"/>
  <c r="E213" i="29" s="1"/>
  <c r="E108" i="22"/>
  <c r="E108" i="29" s="1"/>
  <c r="E112" i="22"/>
  <c r="E112" i="29" s="1"/>
  <c r="E40" i="22"/>
  <c r="E40" i="29" s="1"/>
  <c r="D202" i="22"/>
  <c r="D202" i="29" s="1"/>
  <c r="D142" i="22"/>
  <c r="D142" i="29" s="1"/>
  <c r="E54" i="22"/>
  <c r="E54" i="29" s="1"/>
  <c r="E47" i="22"/>
  <c r="E47" i="29" s="1"/>
  <c r="E79" i="22"/>
  <c r="E79" i="29" s="1"/>
  <c r="D29" i="22"/>
  <c r="D29" i="29" s="1"/>
  <c r="D176" i="22"/>
  <c r="D176" i="29" s="1"/>
  <c r="D240" i="22"/>
  <c r="D240" i="29" s="1"/>
  <c r="D249" i="22"/>
  <c r="D249" i="29" s="1"/>
  <c r="D254" i="22"/>
  <c r="D254" i="29" s="1"/>
  <c r="D227" i="22"/>
  <c r="D227" i="29" s="1"/>
  <c r="E115" i="22"/>
  <c r="E115" i="29" s="1"/>
  <c r="D117" i="22"/>
  <c r="D117" i="29" s="1"/>
  <c r="D24" i="22"/>
  <c r="D24" i="29" s="1"/>
  <c r="E24" i="22"/>
  <c r="E24" i="29" s="1"/>
  <c r="E48" i="22"/>
  <c r="E48" i="29" s="1"/>
  <c r="E26" i="22"/>
  <c r="E26" i="29" s="1"/>
  <c r="E21" i="22"/>
  <c r="E21" i="29" s="1"/>
  <c r="E110" i="22"/>
  <c r="E110" i="29" s="1"/>
  <c r="E68" i="22"/>
  <c r="E68" i="29" s="1"/>
  <c r="E170" i="22"/>
  <c r="E170" i="29" s="1"/>
  <c r="E229" i="22"/>
  <c r="E229" i="29" s="1"/>
  <c r="E177" i="22"/>
  <c r="E177" i="29" s="1"/>
  <c r="E174" i="22"/>
  <c r="E174" i="29" s="1"/>
  <c r="E225" i="22"/>
  <c r="E225" i="29" s="1"/>
  <c r="E240" i="22"/>
  <c r="E240" i="29" s="1"/>
  <c r="D229" i="22"/>
  <c r="D229" i="29" s="1"/>
  <c r="E196" i="22"/>
  <c r="E196" i="29" s="1"/>
  <c r="D208" i="22"/>
  <c r="D208" i="29" s="1"/>
  <c r="E204" i="22"/>
  <c r="E204" i="29" s="1"/>
  <c r="E236" i="22"/>
  <c r="E236" i="29" s="1"/>
  <c r="E192" i="22"/>
  <c r="E192" i="29" s="1"/>
  <c r="E197" i="22"/>
  <c r="E197" i="29" s="1"/>
  <c r="E261" i="22"/>
  <c r="E261" i="29" s="1"/>
  <c r="E148" i="22"/>
  <c r="E148" i="29" s="1"/>
  <c r="E92" i="22"/>
  <c r="E92" i="29" s="1"/>
  <c r="D108" i="22"/>
  <c r="D108" i="29" s="1"/>
  <c r="D38" i="22"/>
  <c r="D38" i="29" s="1"/>
  <c r="E202" i="22"/>
  <c r="E202" i="29" s="1"/>
  <c r="E142" i="22"/>
  <c r="E142" i="29" s="1"/>
  <c r="D49" i="22"/>
  <c r="D49" i="29" s="1"/>
  <c r="D34" i="22"/>
  <c r="D34" i="29" s="1"/>
  <c r="E73" i="22"/>
  <c r="E73" i="29" s="1"/>
  <c r="E75" i="22"/>
  <c r="E75" i="29" s="1"/>
  <c r="D46" i="22"/>
  <c r="D46" i="29" s="1"/>
  <c r="D17" i="22"/>
  <c r="D17" i="29" s="1"/>
  <c r="D60" i="22"/>
  <c r="D60" i="29" s="1"/>
  <c r="D13" i="22"/>
  <c r="D13" i="29" s="1"/>
  <c r="D179" i="22"/>
  <c r="D179" i="29" s="1"/>
  <c r="D256" i="22"/>
  <c r="D256" i="29" s="1"/>
  <c r="D261" i="22"/>
  <c r="D261" i="29" s="1"/>
  <c r="D259" i="22"/>
  <c r="D259" i="29" s="1"/>
  <c r="D241" i="22"/>
  <c r="D241" i="29" s="1"/>
  <c r="D93" i="22"/>
  <c r="D93" i="29" s="1"/>
  <c r="D69" i="22"/>
  <c r="D69" i="29" s="1"/>
  <c r="D52" i="22"/>
  <c r="D52" i="29" s="1"/>
  <c r="D113" i="22"/>
  <c r="D113" i="29" s="1"/>
  <c r="D134" i="22"/>
  <c r="D134" i="29" s="1"/>
  <c r="E121" i="22"/>
  <c r="E121" i="29" s="1"/>
  <c r="E55" i="22"/>
  <c r="E55" i="29" s="1"/>
  <c r="E41" i="22"/>
  <c r="E41" i="29" s="1"/>
  <c r="E81" i="22"/>
  <c r="E81" i="29" s="1"/>
  <c r="E198" i="22"/>
  <c r="E198" i="29" s="1"/>
  <c r="E90" i="22"/>
  <c r="E90" i="29" s="1"/>
  <c r="E218" i="22"/>
  <c r="E218" i="29" s="1"/>
  <c r="E235" i="22"/>
  <c r="E235" i="29" s="1"/>
  <c r="E180" i="22"/>
  <c r="E180" i="29" s="1"/>
  <c r="E199" i="22"/>
  <c r="E199" i="29" s="1"/>
  <c r="E232" i="22"/>
  <c r="E232" i="29" s="1"/>
  <c r="E255" i="22"/>
  <c r="E255" i="29" s="1"/>
  <c r="E137" i="22"/>
  <c r="E137" i="29" s="1"/>
  <c r="D189" i="22"/>
  <c r="D189" i="29" s="1"/>
  <c r="D234" i="22"/>
  <c r="D234" i="29" s="1"/>
  <c r="E189" i="22"/>
  <c r="E189" i="29" s="1"/>
  <c r="E230" i="22"/>
  <c r="E230" i="29" s="1"/>
  <c r="E84" i="22"/>
  <c r="E84" i="29" s="1"/>
  <c r="E190" i="22"/>
  <c r="E190" i="29" s="1"/>
  <c r="E82" i="22"/>
  <c r="E82" i="29" s="1"/>
  <c r="E104" i="22"/>
  <c r="E104" i="29" s="1"/>
  <c r="E38" i="22"/>
  <c r="E38" i="29" s="1"/>
  <c r="D104" i="22"/>
  <c r="D104" i="29" s="1"/>
  <c r="E34" i="22"/>
  <c r="E34" i="29" s="1"/>
  <c r="E62" i="22"/>
  <c r="E62" i="29" s="1"/>
  <c r="D66" i="22"/>
  <c r="D66" i="29" s="1"/>
  <c r="D182" i="22"/>
  <c r="D182" i="29" s="1"/>
  <c r="D41" i="22"/>
  <c r="D41" i="29" s="1"/>
  <c r="E52" i="22"/>
  <c r="E52" i="29" s="1"/>
  <c r="D78" i="22"/>
  <c r="D78" i="29" s="1"/>
  <c r="D64" i="22"/>
  <c r="D64" i="29" s="1"/>
  <c r="E134" i="22"/>
  <c r="E134" i="29" s="1"/>
  <c r="E109" i="22"/>
  <c r="E109" i="29" s="1"/>
  <c r="E205" i="22"/>
  <c r="E205" i="29" s="1"/>
  <c r="E76" i="22"/>
  <c r="E76" i="29" s="1"/>
  <c r="E59" i="22"/>
  <c r="E59" i="29" s="1"/>
  <c r="E193" i="22"/>
  <c r="E193" i="29" s="1"/>
  <c r="E114" i="22"/>
  <c r="E114" i="29" s="1"/>
  <c r="E253" i="22"/>
  <c r="E253" i="29" s="1"/>
  <c r="E181" i="22"/>
  <c r="E181" i="29" s="1"/>
  <c r="E183" i="22"/>
  <c r="E183" i="29" s="1"/>
  <c r="E208" i="22"/>
  <c r="E208" i="29" s="1"/>
  <c r="E251" i="22"/>
  <c r="E251" i="29" s="1"/>
  <c r="D208" i="21"/>
  <c r="D209" i="30" s="1"/>
  <c r="D54" i="21"/>
  <c r="D55" i="30" s="1"/>
  <c r="D251" i="21"/>
  <c r="D252" i="30" s="1"/>
  <c r="D171" i="21"/>
  <c r="D172" i="30" s="1"/>
  <c r="D83" i="21"/>
  <c r="D84" i="30" s="1"/>
  <c r="D155" i="21"/>
  <c r="D156" i="30" s="1"/>
  <c r="D41" i="21"/>
  <c r="D42" i="30" s="1"/>
  <c r="D207" i="21"/>
  <c r="D208" i="30" s="1"/>
  <c r="D240" i="21"/>
  <c r="D241" i="30" s="1"/>
  <c r="D120" i="21"/>
  <c r="D121" i="30" s="1"/>
  <c r="D89" i="21"/>
  <c r="D90" i="30" s="1"/>
  <c r="D124" i="21"/>
  <c r="D125" i="30" s="1"/>
  <c r="D142" i="21"/>
  <c r="D143" i="30" s="1"/>
  <c r="D71" i="21"/>
  <c r="D72" i="30" s="1"/>
  <c r="D178" i="21"/>
  <c r="D179" i="30" s="1"/>
  <c r="D132" i="21"/>
  <c r="D133" i="30" s="1"/>
  <c r="D214" i="21"/>
  <c r="D215" i="30" s="1"/>
  <c r="D241" i="21"/>
  <c r="D242" i="30" s="1"/>
  <c r="D154" i="21"/>
  <c r="D155" i="30" s="1"/>
  <c r="D68" i="21"/>
  <c r="D69" i="30" s="1"/>
  <c r="D181" i="21"/>
  <c r="D182" i="30" s="1"/>
  <c r="D184" i="21"/>
  <c r="D185" i="30" s="1"/>
  <c r="D233" i="21"/>
  <c r="D234" i="30" s="1"/>
  <c r="D98" i="21"/>
  <c r="D99" i="30" s="1"/>
  <c r="E190" i="21"/>
  <c r="E191" i="30" s="1"/>
  <c r="E258" i="21"/>
  <c r="E259" i="30" s="1"/>
  <c r="D212" i="21"/>
  <c r="D213" i="30" s="1"/>
  <c r="E212" i="21"/>
  <c r="E213" i="30" s="1"/>
  <c r="E131" i="21"/>
  <c r="E132" i="30" s="1"/>
  <c r="E62" i="21"/>
  <c r="E63" i="30" s="1"/>
  <c r="E167" i="21"/>
  <c r="E168" i="30" s="1"/>
  <c r="E47" i="21"/>
  <c r="E48" i="30" s="1"/>
  <c r="D107" i="21"/>
  <c r="D108" i="30" s="1"/>
  <c r="D115" i="21"/>
  <c r="D116" i="30" s="1"/>
  <c r="E145" i="21"/>
  <c r="E146" i="30" s="1"/>
  <c r="D170" i="21"/>
  <c r="D171" i="30" s="1"/>
  <c r="D42" i="21"/>
  <c r="D43" i="30" s="1"/>
  <c r="D87" i="21"/>
  <c r="D88" i="30" s="1"/>
  <c r="D141" i="21"/>
  <c r="D142" i="30" s="1"/>
  <c r="D76" i="21"/>
  <c r="D77" i="30" s="1"/>
  <c r="D194" i="21"/>
  <c r="D195" i="30" s="1"/>
  <c r="D249" i="21"/>
  <c r="D250" i="30" s="1"/>
  <c r="E108" i="21"/>
  <c r="E109" i="30" s="1"/>
  <c r="D34" i="21"/>
  <c r="D35" i="30" s="1"/>
  <c r="E138" i="21"/>
  <c r="E139" i="30" s="1"/>
  <c r="E172" i="21"/>
  <c r="E173" i="30" s="1"/>
  <c r="E207" i="21"/>
  <c r="E208" i="30" s="1"/>
  <c r="E257" i="21"/>
  <c r="E258" i="30" s="1"/>
  <c r="E246" i="21"/>
  <c r="E247" i="30" s="1"/>
  <c r="E165" i="21"/>
  <c r="E166" i="30" s="1"/>
  <c r="E107" i="21"/>
  <c r="E108" i="30" s="1"/>
  <c r="D134" i="21"/>
  <c r="D135" i="30" s="1"/>
  <c r="E27" i="21"/>
  <c r="E28" i="30" s="1"/>
  <c r="D259" i="21"/>
  <c r="D260" i="30" s="1"/>
  <c r="D185" i="21"/>
  <c r="D186" i="30" s="1"/>
  <c r="E63" i="21"/>
  <c r="E64" i="30" s="1"/>
  <c r="E173" i="21"/>
  <c r="E174" i="30" s="1"/>
  <c r="D100" i="21"/>
  <c r="D101" i="30" s="1"/>
  <c r="E122" i="21"/>
  <c r="E123" i="30" s="1"/>
  <c r="E247" i="21"/>
  <c r="E248" i="30" s="1"/>
  <c r="E200" i="21"/>
  <c r="E201" i="30" s="1"/>
  <c r="E57" i="21"/>
  <c r="E58" i="30" s="1"/>
  <c r="E232" i="21"/>
  <c r="E233" i="30" s="1"/>
  <c r="E92" i="21"/>
  <c r="E93" i="30" s="1"/>
  <c r="E185" i="21"/>
  <c r="E186" i="30" s="1"/>
  <c r="E97" i="21"/>
  <c r="E98" i="30" s="1"/>
  <c r="E126" i="21"/>
  <c r="E127" i="30" s="1"/>
  <c r="E251" i="21"/>
  <c r="E252" i="30" s="1"/>
  <c r="E155" i="21"/>
  <c r="E156" i="30" s="1"/>
  <c r="D79" i="21"/>
  <c r="D80" i="30" s="1"/>
  <c r="D80" i="21"/>
  <c r="D81" i="30" s="1"/>
  <c r="D169" i="21"/>
  <c r="D170" i="30" s="1"/>
  <c r="D113" i="21"/>
  <c r="D114" i="30" s="1"/>
  <c r="D166" i="21"/>
  <c r="D167" i="30" s="1"/>
  <c r="E72" i="21"/>
  <c r="E73" i="30" s="1"/>
  <c r="D201" i="21"/>
  <c r="D202" i="30" s="1"/>
  <c r="D202" i="21"/>
  <c r="D203" i="30" s="1"/>
  <c r="E205" i="21"/>
  <c r="E206" i="30" s="1"/>
  <c r="D47" i="21"/>
  <c r="D48" i="30" s="1"/>
  <c r="D156" i="21"/>
  <c r="D157" i="30" s="1"/>
  <c r="D157" i="21"/>
  <c r="D158" i="30" s="1"/>
  <c r="E99" i="21"/>
  <c r="E100" i="30" s="1"/>
  <c r="D60" i="21"/>
  <c r="D61" i="30" s="1"/>
  <c r="D61" i="21"/>
  <c r="D62" i="30" s="1"/>
  <c r="E238" i="21"/>
  <c r="E239" i="30" s="1"/>
  <c r="D118" i="21"/>
  <c r="D119" i="30" s="1"/>
  <c r="E77" i="21"/>
  <c r="E78" i="30" s="1"/>
  <c r="D53" i="21"/>
  <c r="D54" i="30" s="1"/>
  <c r="D150" i="21"/>
  <c r="D151" i="30" s="1"/>
  <c r="D187" i="21"/>
  <c r="D188" i="30" s="1"/>
  <c r="D232" i="21"/>
  <c r="D233" i="30" s="1"/>
  <c r="D189" i="21"/>
  <c r="D190" i="30" s="1"/>
  <c r="D144" i="21"/>
  <c r="D145" i="30" s="1"/>
  <c r="D136" i="21"/>
  <c r="D137" i="30" s="1"/>
  <c r="E245" i="21"/>
  <c r="E246" i="30" s="1"/>
  <c r="E250" i="21"/>
  <c r="E251" i="30" s="1"/>
  <c r="E243" i="21"/>
  <c r="E244" i="30" s="1"/>
  <c r="D243" i="21"/>
  <c r="D244" i="30" s="1"/>
  <c r="E180" i="21"/>
  <c r="E181" i="30" s="1"/>
  <c r="E22" i="21"/>
  <c r="E23" i="30" s="1"/>
  <c r="E201" i="21"/>
  <c r="E202" i="30" s="1"/>
  <c r="E203" i="21"/>
  <c r="E204" i="30" s="1"/>
  <c r="D226" i="21"/>
  <c r="D227" i="30" s="1"/>
  <c r="E176" i="21"/>
  <c r="E177" i="30" s="1"/>
  <c r="E104" i="21"/>
  <c r="E105" i="30" s="1"/>
  <c r="D167" i="21"/>
  <c r="D168" i="30" s="1"/>
  <c r="E84" i="21"/>
  <c r="E85" i="30" s="1"/>
  <c r="E102" i="21"/>
  <c r="E103" i="30" s="1"/>
  <c r="D221" i="21"/>
  <c r="D222" i="30" s="1"/>
  <c r="E240" i="21"/>
  <c r="E241" i="30" s="1"/>
  <c r="D129" i="21"/>
  <c r="D130" i="30" s="1"/>
  <c r="E53" i="21"/>
  <c r="E54" i="30" s="1"/>
  <c r="D33" i="21"/>
  <c r="D34" i="30" s="1"/>
  <c r="D164" i="21"/>
  <c r="D165" i="30" s="1"/>
  <c r="D239" i="21"/>
  <c r="D240" i="30" s="1"/>
  <c r="D215" i="21"/>
  <c r="D216" i="30" s="1"/>
  <c r="D14" i="21"/>
  <c r="D15" i="30" s="1"/>
  <c r="E225" i="21"/>
  <c r="E226" i="30" s="1"/>
  <c r="E195" i="21"/>
  <c r="E196" i="30" s="1"/>
  <c r="D230" i="21"/>
  <c r="D231" i="30" s="1"/>
  <c r="D231" i="21"/>
  <c r="D232" i="30" s="1"/>
  <c r="E253" i="21"/>
  <c r="E254" i="30" s="1"/>
  <c r="E128" i="21"/>
  <c r="E129" i="30" s="1"/>
  <c r="E236" i="21"/>
  <c r="E237" i="30" s="1"/>
  <c r="E175" i="21"/>
  <c r="E176" i="30" s="1"/>
  <c r="E170" i="21"/>
  <c r="E171" i="30" s="1"/>
  <c r="E42" i="21"/>
  <c r="E43" i="30" s="1"/>
  <c r="E213" i="21"/>
  <c r="E214" i="30" s="1"/>
  <c r="E148" i="21"/>
  <c r="E149" i="30" s="1"/>
  <c r="D45" i="21"/>
  <c r="D46" i="30" s="1"/>
  <c r="E100" i="21"/>
  <c r="E101" i="30" s="1"/>
  <c r="D211" i="21"/>
  <c r="D212" i="30" s="1"/>
  <c r="E67" i="21"/>
  <c r="E68" i="30" s="1"/>
  <c r="D110" i="21"/>
  <c r="D111" i="30" s="1"/>
  <c r="D111" i="21"/>
  <c r="D112" i="30" s="1"/>
  <c r="D46" i="21"/>
  <c r="D47" i="30" s="1"/>
  <c r="D29" i="21"/>
  <c r="D30" i="30" s="1"/>
  <c r="D30" i="21"/>
  <c r="D31" i="30" s="1"/>
  <c r="D247" i="21"/>
  <c r="D248" i="30" s="1"/>
  <c r="D255" i="21"/>
  <c r="D256" i="30" s="1"/>
  <c r="E230" i="21"/>
  <c r="E231" i="30" s="1"/>
  <c r="E260" i="21"/>
  <c r="E261" i="30" s="1"/>
  <c r="D236" i="21"/>
  <c r="D237" i="30" s="1"/>
  <c r="E164" i="21"/>
  <c r="E165" i="30" s="1"/>
  <c r="E156" i="21"/>
  <c r="E157" i="30" s="1"/>
  <c r="E146" i="21"/>
  <c r="E147" i="30" s="1"/>
  <c r="E52" i="21"/>
  <c r="E53" i="30" s="1"/>
  <c r="E141" i="21"/>
  <c r="E142" i="30" s="1"/>
  <c r="E45" i="21"/>
  <c r="E46" i="30" s="1"/>
  <c r="E202" i="21"/>
  <c r="E203" i="30" s="1"/>
  <c r="E74" i="21"/>
  <c r="E75" i="30" s="1"/>
  <c r="E256" i="21"/>
  <c r="E257" i="30" s="1"/>
  <c r="E211" i="21"/>
  <c r="E212" i="30" s="1"/>
  <c r="E30" i="21"/>
  <c r="E31" i="30" s="1"/>
  <c r="D183" i="21"/>
  <c r="D184" i="30" s="1"/>
  <c r="E168" i="21"/>
  <c r="E169" i="30" s="1"/>
  <c r="E33" i="21"/>
  <c r="E34" i="30" s="1"/>
  <c r="E113" i="21"/>
  <c r="E114" i="30" s="1"/>
  <c r="E106" i="21"/>
  <c r="E107" i="30" s="1"/>
  <c r="E157" i="21"/>
  <c r="E158" i="30" s="1"/>
  <c r="E110" i="21"/>
  <c r="E111" i="30" s="1"/>
  <c r="E171" i="21"/>
  <c r="E172" i="30" s="1"/>
  <c r="E163" i="21"/>
  <c r="E164" i="30" s="1"/>
  <c r="E199" i="21"/>
  <c r="E200" i="30" s="1"/>
  <c r="E222" i="21"/>
  <c r="E223" i="30" s="1"/>
  <c r="E210" i="21"/>
  <c r="E211" i="30" s="1"/>
  <c r="E87" i="21"/>
  <c r="E88" i="30" s="1"/>
  <c r="E227" i="21"/>
  <c r="E228" i="30" s="1"/>
  <c r="E89" i="21"/>
  <c r="E90" i="30" s="1"/>
  <c r="E34" i="21"/>
  <c r="E35" i="30" s="1"/>
  <c r="E32" i="21"/>
  <c r="E33" i="30" s="1"/>
  <c r="E69" i="21"/>
  <c r="E70" i="30" s="1"/>
  <c r="E49" i="21"/>
  <c r="E50" i="30" s="1"/>
  <c r="D260" i="21"/>
  <c r="D261" i="30" s="1"/>
  <c r="E152" i="21"/>
  <c r="E153" i="30" s="1"/>
  <c r="E55" i="21"/>
  <c r="E56" i="30" s="1"/>
  <c r="E193" i="21"/>
  <c r="E194" i="30" s="1"/>
  <c r="E15" i="21"/>
  <c r="E16" i="30" s="1"/>
  <c r="E70" i="21"/>
  <c r="E71" i="30" s="1"/>
  <c r="E259" i="21"/>
  <c r="E260" i="30" s="1"/>
  <c r="E166" i="21"/>
  <c r="E167" i="30" s="1"/>
  <c r="E132" i="21"/>
  <c r="E133" i="30" s="1"/>
  <c r="E24" i="21"/>
  <c r="E25" i="30" s="1"/>
  <c r="E21" i="21"/>
  <c r="E22" i="30" s="1"/>
  <c r="E174" i="21"/>
  <c r="E175" i="30" s="1"/>
  <c r="E252" i="21"/>
  <c r="E253" i="30" s="1"/>
  <c r="E229" i="21"/>
  <c r="E230" i="30" s="1"/>
  <c r="E255" i="21"/>
  <c r="E256" i="30" s="1"/>
  <c r="D72" i="21"/>
  <c r="D73" i="30" s="1"/>
  <c r="E158" i="21"/>
  <c r="E159" i="30" s="1"/>
  <c r="E218" i="21"/>
  <c r="E219" i="30" s="1"/>
  <c r="E140" i="21"/>
  <c r="E141" i="30" s="1"/>
  <c r="E235" i="21"/>
  <c r="E236" i="30" s="1"/>
  <c r="D223" i="21"/>
  <c r="D224" i="30" s="1"/>
  <c r="E137" i="21"/>
  <c r="E138" i="30" s="1"/>
  <c r="D73" i="21"/>
  <c r="D74" i="30" s="1"/>
  <c r="E117" i="21"/>
  <c r="E118" i="30" s="1"/>
  <c r="E48" i="21"/>
  <c r="E49" i="30" s="1"/>
  <c r="E149" i="21"/>
  <c r="E150" i="30" s="1"/>
  <c r="D204" i="21"/>
  <c r="D205" i="30" s="1"/>
  <c r="D219" i="21"/>
  <c r="D220" i="30" s="1"/>
  <c r="E215" i="21"/>
  <c r="E216" i="30" s="1"/>
  <c r="E206" i="21"/>
  <c r="E207" i="30" s="1"/>
  <c r="E37" i="21"/>
  <c r="E38" i="30" s="1"/>
  <c r="E220" i="21"/>
  <c r="E221" i="30" s="1"/>
  <c r="E226" i="21"/>
  <c r="E227" i="30" s="1"/>
  <c r="D213" i="21"/>
  <c r="D214" i="30" s="1"/>
  <c r="D176" i="21"/>
  <c r="D177" i="30" s="1"/>
  <c r="E112" i="21"/>
  <c r="E113" i="30" s="1"/>
  <c r="D123" i="21"/>
  <c r="D124" i="30" s="1"/>
  <c r="E198" i="21"/>
  <c r="E199" i="30" s="1"/>
  <c r="D135" i="21"/>
  <c r="D136" i="30" s="1"/>
  <c r="D186" i="21"/>
  <c r="D187" i="30" s="1"/>
  <c r="E80" i="21"/>
  <c r="E81" i="30" s="1"/>
  <c r="D190" i="21"/>
  <c r="D191" i="30" s="1"/>
  <c r="D191" i="21"/>
  <c r="D192" i="30" s="1"/>
  <c r="D50" i="21"/>
  <c r="D51" i="30" s="1"/>
  <c r="D209" i="21"/>
  <c r="D210" i="30" s="1"/>
  <c r="D125" i="21"/>
  <c r="D126" i="30" s="1"/>
  <c r="D237" i="21"/>
  <c r="D238" i="30" s="1"/>
  <c r="E103" i="21"/>
  <c r="E104" i="30" s="1"/>
  <c r="E28" i="21"/>
  <c r="E29" i="30" s="1"/>
  <c r="D252" i="21"/>
  <c r="D253" i="30" s="1"/>
  <c r="D257" i="21"/>
  <c r="D258" i="30" s="1"/>
  <c r="D69" i="21"/>
  <c r="D70" i="30" s="1"/>
  <c r="D63" i="21"/>
  <c r="D64" i="30" s="1"/>
  <c r="D173" i="21"/>
  <c r="D174" i="30" s="1"/>
  <c r="D116" i="21"/>
  <c r="D117" i="30" s="1"/>
  <c r="E12" i="21"/>
  <c r="E13" i="30" s="1"/>
  <c r="D103" i="21"/>
  <c r="D104" i="30" s="1"/>
  <c r="D152" i="21"/>
  <c r="D153" i="30" s="1"/>
  <c r="D55" i="21"/>
  <c r="D56" i="30" s="1"/>
  <c r="E136" i="21"/>
  <c r="E137" i="30" s="1"/>
  <c r="E142" i="21"/>
  <c r="E143" i="30" s="1"/>
  <c r="E85" i="21"/>
  <c r="E86" i="30" s="1"/>
  <c r="E221" i="21"/>
  <c r="E222" i="30" s="1"/>
  <c r="E105" i="21"/>
  <c r="E106" i="30" s="1"/>
  <c r="E18" i="21"/>
  <c r="E19" i="30" s="1"/>
  <c r="E244" i="21"/>
  <c r="E245" i="30" s="1"/>
  <c r="E116" i="21"/>
  <c r="E117" i="30" s="1"/>
  <c r="E66" i="21"/>
  <c r="E67" i="30" s="1"/>
  <c r="E134" i="21"/>
  <c r="E135" i="30" s="1"/>
  <c r="E249" i="21"/>
  <c r="E250" i="30" s="1"/>
  <c r="E81" i="21"/>
  <c r="E82" i="30" s="1"/>
  <c r="E192" i="21"/>
  <c r="E193" i="30" s="1"/>
  <c r="E183" i="21"/>
  <c r="E184" i="30" s="1"/>
  <c r="E237" i="21"/>
  <c r="E238" i="30" s="1"/>
  <c r="E234" i="21"/>
  <c r="E235" i="30" s="1"/>
  <c r="E54" i="21"/>
  <c r="E55" i="30" s="1"/>
  <c r="E58" i="21"/>
  <c r="E59" i="30" s="1"/>
  <c r="E39" i="21"/>
  <c r="E40" i="30" s="1"/>
  <c r="D217" i="21"/>
  <c r="D218" i="30" s="1"/>
  <c r="D38" i="21"/>
  <c r="D39" i="30" s="1"/>
  <c r="D39" i="21"/>
  <c r="D40" i="30" s="1"/>
  <c r="E127" i="21"/>
  <c r="E128" i="30" s="1"/>
  <c r="D23" i="21"/>
  <c r="D24" i="30" s="1"/>
  <c r="E109" i="21"/>
  <c r="E110" i="30" s="1"/>
  <c r="D48" i="21"/>
  <c r="D49" i="30" s="1"/>
  <c r="D93" i="21"/>
  <c r="D94" i="30" s="1"/>
  <c r="D205" i="21"/>
  <c r="D206" i="30" s="1"/>
  <c r="D51" i="21"/>
  <c r="D52" i="30" s="1"/>
  <c r="D198" i="21"/>
  <c r="D199" i="30" s="1"/>
  <c r="E23" i="21"/>
  <c r="E24" i="30" s="1"/>
  <c r="E73" i="21"/>
  <c r="E74" i="30" s="1"/>
  <c r="E241" i="21"/>
  <c r="E242" i="30" s="1"/>
  <c r="E177" i="21"/>
  <c r="E178" i="30" s="1"/>
  <c r="E189" i="21"/>
  <c r="E190" i="30" s="1"/>
  <c r="E50" i="21"/>
  <c r="E51" i="30" s="1"/>
  <c r="E29" i="21"/>
  <c r="E30" i="30" s="1"/>
  <c r="E26" i="21"/>
  <c r="E27" i="30" s="1"/>
  <c r="E217" i="21"/>
  <c r="E218" i="30" s="1"/>
  <c r="E120" i="21"/>
  <c r="E121" i="30" s="1"/>
  <c r="D15" i="21"/>
  <c r="D16" i="30" s="1"/>
  <c r="D105" i="21"/>
  <c r="D106" i="30" s="1"/>
  <c r="D228" i="21"/>
  <c r="D229" i="30" s="1"/>
  <c r="D195" i="21"/>
  <c r="D196" i="30" s="1"/>
  <c r="D138" i="21"/>
  <c r="D139" i="30" s="1"/>
  <c r="D88" i="21"/>
  <c r="D89" i="30" s="1"/>
  <c r="E161" i="21"/>
  <c r="E162" i="30" s="1"/>
  <c r="D95" i="21"/>
  <c r="D96" i="30" s="1"/>
  <c r="E64" i="21"/>
  <c r="E65" i="30" s="1"/>
  <c r="E78" i="21"/>
  <c r="E79" i="30" s="1"/>
  <c r="E208" i="21"/>
  <c r="E209" i="30" s="1"/>
  <c r="E191" i="21"/>
  <c r="E192" i="30" s="1"/>
  <c r="E60" i="21"/>
  <c r="E61" i="30" s="1"/>
  <c r="E68" i="21"/>
  <c r="E69" i="30" s="1"/>
  <c r="E76" i="21"/>
  <c r="E77" i="30" s="1"/>
  <c r="E65" i="21"/>
  <c r="E66" i="30" s="1"/>
  <c r="E38" i="21"/>
  <c r="E39" i="30" s="1"/>
  <c r="E94" i="21"/>
  <c r="E95" i="30" s="1"/>
  <c r="D20" i="21"/>
  <c r="D21" i="30" s="1"/>
  <c r="E228" i="21"/>
  <c r="E229" i="30" s="1"/>
  <c r="E139" i="21"/>
  <c r="E140" i="30" s="1"/>
  <c r="D82" i="21"/>
  <c r="D83" i="30" s="1"/>
  <c r="D17" i="21"/>
  <c r="D18" i="30" s="1"/>
  <c r="E88" i="21"/>
  <c r="E89" i="30" s="1"/>
  <c r="E40" i="21"/>
  <c r="E41" i="30" s="1"/>
  <c r="D161" i="21"/>
  <c r="D162" i="30" s="1"/>
  <c r="E95" i="21"/>
  <c r="E96" i="30" s="1"/>
  <c r="E46" i="21"/>
  <c r="E47" i="30" s="1"/>
  <c r="E59" i="21"/>
  <c r="E60" i="30" s="1"/>
  <c r="E83" i="21"/>
  <c r="E84" i="30" s="1"/>
  <c r="E86" i="21"/>
  <c r="E87" i="30" s="1"/>
  <c r="E248" i="21"/>
  <c r="E249" i="30" s="1"/>
  <c r="E115" i="21"/>
  <c r="E116" i="30" s="1"/>
  <c r="E125" i="21"/>
  <c r="E126" i="30" s="1"/>
  <c r="E242" i="21"/>
  <c r="E243" i="30" s="1"/>
  <c r="E214" i="21"/>
  <c r="E215" i="30" s="1"/>
  <c r="E187" i="21"/>
  <c r="E188" i="30" s="1"/>
  <c r="D197" i="21"/>
  <c r="D198" i="30" s="1"/>
  <c r="D35" i="21"/>
  <c r="D36" i="30" s="1"/>
  <c r="D90" i="21"/>
  <c r="D91" i="30" s="1"/>
  <c r="E196" i="21"/>
  <c r="E197" i="30" s="1"/>
  <c r="E93" i="21"/>
  <c r="E94" i="30" s="1"/>
  <c r="D12" i="21"/>
  <c r="D13" i="30" s="1"/>
  <c r="D130" i="21"/>
  <c r="D131" i="30" s="1"/>
  <c r="E119" i="21"/>
  <c r="E120" i="30" s="1"/>
  <c r="D85" i="21"/>
  <c r="D86" i="30" s="1"/>
  <c r="E151" i="21"/>
  <c r="E152" i="30" s="1"/>
  <c r="E91" i="21"/>
  <c r="E92" i="30" s="1"/>
  <c r="E96" i="21"/>
  <c r="E97" i="30" s="1"/>
  <c r="E14" i="21"/>
  <c r="E15" i="30" s="1"/>
  <c r="E75" i="21"/>
  <c r="E76" i="30" s="1"/>
  <c r="E90" i="21"/>
  <c r="E91" i="30" s="1"/>
  <c r="E114" i="21"/>
  <c r="E115" i="30" s="1"/>
  <c r="E25" i="21"/>
  <c r="E26" i="30" s="1"/>
  <c r="E123" i="21"/>
  <c r="E124" i="30" s="1"/>
  <c r="E194" i="21"/>
  <c r="E195" i="30" s="1"/>
  <c r="E11" i="21"/>
  <c r="E12" i="30" s="1"/>
  <c r="E209" i="21"/>
  <c r="E210" i="30" s="1"/>
  <c r="D224" i="21"/>
  <c r="D225" i="30" s="1"/>
  <c r="E197" i="21"/>
  <c r="E198" i="30" s="1"/>
  <c r="E35" i="21"/>
  <c r="E36" i="30" s="1"/>
  <c r="D43" i="21"/>
  <c r="D44" i="30" s="1"/>
  <c r="E130" i="21"/>
  <c r="E131" i="30" s="1"/>
  <c r="E82" i="21"/>
  <c r="E83" i="30" s="1"/>
  <c r="E17" i="21"/>
  <c r="E18" i="30" s="1"/>
  <c r="D147" i="21"/>
  <c r="D148" i="30" s="1"/>
  <c r="D108" i="21"/>
  <c r="D109" i="30" s="1"/>
  <c r="D162" i="21"/>
  <c r="D163" i="30" s="1"/>
  <c r="E121" i="21"/>
  <c r="E122" i="30" s="1"/>
  <c r="E129" i="21"/>
  <c r="E130" i="30" s="1"/>
  <c r="E19" i="21"/>
  <c r="E20" i="30" s="1"/>
  <c r="E135" i="21"/>
  <c r="E136" i="30" s="1"/>
  <c r="E154" i="21"/>
  <c r="E155" i="30" s="1"/>
  <c r="E41" i="21"/>
  <c r="E42" i="30" s="1"/>
  <c r="E71" i="21"/>
  <c r="E72" i="30" s="1"/>
  <c r="E153" i="21"/>
  <c r="E154" i="30" s="1"/>
  <c r="E150" i="21"/>
  <c r="E151" i="30" s="1"/>
  <c r="E61" i="21"/>
  <c r="E62" i="30" s="1"/>
  <c r="E216" i="21"/>
  <c r="E217" i="30" s="1"/>
  <c r="E239" i="21"/>
  <c r="E240" i="30" s="1"/>
  <c r="D159" i="21"/>
  <c r="D160" i="30" s="1"/>
  <c r="E43" i="21"/>
  <c r="E44" i="30" s="1"/>
  <c r="E162" i="21"/>
  <c r="E163" i="30" s="1"/>
  <c r="D77" i="21"/>
  <c r="D78" i="30" s="1"/>
  <c r="D28" i="21"/>
  <c r="D29" i="30" s="1"/>
  <c r="D179" i="21"/>
  <c r="D180" i="30" s="1"/>
  <c r="D36" i="21"/>
  <c r="D37" i="30" s="1"/>
  <c r="E124" i="21"/>
  <c r="E125" i="30" s="1"/>
  <c r="E31" i="21"/>
  <c r="E32" i="30" s="1"/>
  <c r="E16" i="21"/>
  <c r="E17" i="30" s="1"/>
  <c r="E20" i="21"/>
  <c r="E21" i="30" s="1"/>
  <c r="E144" i="21"/>
  <c r="E145" i="30" s="1"/>
  <c r="E188" i="21"/>
  <c r="E189" i="30" s="1"/>
  <c r="E51" i="21"/>
  <c r="E52" i="30" s="1"/>
  <c r="E79" i="21"/>
  <c r="E80" i="30" s="1"/>
  <c r="E160" i="21"/>
  <c r="E161" i="30" s="1"/>
  <c r="E224" i="21"/>
  <c r="E225" i="30" s="1"/>
  <c r="E178" i="21"/>
  <c r="E179" i="30" s="1"/>
  <c r="E111" i="21"/>
  <c r="E112" i="30" s="1"/>
  <c r="E219" i="21"/>
  <c r="E220" i="30" s="1"/>
  <c r="E36" i="21"/>
  <c r="E37" i="30" s="1"/>
  <c r="D234" i="21"/>
  <c r="D235" i="30" s="1"/>
  <c r="D244" i="21"/>
  <c r="D245" i="30" s="1"/>
  <c r="E159" i="21"/>
  <c r="E160" i="30" s="1"/>
  <c r="E98" i="21"/>
  <c r="E99" i="30" s="1"/>
  <c r="E13" i="21"/>
  <c r="E14" i="30" s="1"/>
  <c r="D126" i="21"/>
  <c r="D127" i="30" s="1"/>
  <c r="D66" i="21"/>
  <c r="D67" i="30" s="1"/>
  <c r="D177" i="21"/>
  <c r="D178" i="30" s="1"/>
  <c r="D119" i="21"/>
  <c r="D120" i="30" s="1"/>
  <c r="E147" i="21"/>
  <c r="E148" i="30" s="1"/>
  <c r="D74" i="21"/>
  <c r="D75" i="30" s="1"/>
  <c r="D25" i="21"/>
  <c r="D26" i="30" s="1"/>
  <c r="D145" i="21"/>
  <c r="D146" i="30" s="1"/>
  <c r="E179" i="21"/>
  <c r="E180" i="30" s="1"/>
  <c r="E133" i="21"/>
  <c r="E134" i="30" s="1"/>
  <c r="E44" i="21"/>
  <c r="E45" i="30" s="1"/>
  <c r="E181" i="21"/>
  <c r="E182" i="30" s="1"/>
  <c r="E101" i="21"/>
  <c r="E102" i="30" s="1"/>
  <c r="E182" i="21"/>
  <c r="E183" i="30" s="1"/>
  <c r="E223" i="21"/>
  <c r="E224" i="30" s="1"/>
  <c r="E56" i="21"/>
  <c r="E57" i="30" s="1"/>
  <c r="E118" i="21"/>
  <c r="E119" i="30" s="1"/>
  <c r="E169" i="21"/>
  <c r="E170" i="30" s="1"/>
  <c r="E11" i="30"/>
  <c r="E233" i="21"/>
  <c r="E234" i="30" s="1"/>
  <c r="E186" i="21"/>
  <c r="E187" i="30" s="1"/>
  <c r="E143" i="21"/>
  <c r="E144" i="30" s="1"/>
  <c r="E204" i="21"/>
  <c r="E205" i="30" s="1"/>
  <c r="E231" i="21"/>
  <c r="E232" i="30" s="1"/>
  <c r="E254" i="21"/>
  <c r="E255" i="30" s="1"/>
  <c r="E184" i="21"/>
  <c r="E185" i="30" s="1"/>
  <c r="D21" i="21"/>
  <c r="D22" i="30" s="1"/>
  <c r="D58" i="21"/>
  <c r="D59" i="30" s="1"/>
  <c r="D197" i="17"/>
  <c r="D197" i="32" s="1"/>
  <c r="D97" i="17"/>
  <c r="D97" i="32" s="1"/>
  <c r="E121" i="17"/>
  <c r="E121" i="32" s="1"/>
  <c r="D227" i="17"/>
  <c r="D227" i="32" s="1"/>
  <c r="E81" i="17"/>
  <c r="E81" i="32" s="1"/>
  <c r="D231" i="17"/>
  <c r="D231" i="32" s="1"/>
  <c r="E61" i="17"/>
  <c r="E61" i="32" s="1"/>
  <c r="E141" i="17"/>
  <c r="E141" i="32" s="1"/>
  <c r="E52" i="17"/>
  <c r="E52" i="32" s="1"/>
  <c r="E122" i="17"/>
  <c r="E122" i="32" s="1"/>
  <c r="E222" i="17"/>
  <c r="E222" i="32" s="1"/>
  <c r="D133" i="17"/>
  <c r="D133" i="32" s="1"/>
  <c r="E82" i="17"/>
  <c r="E82" i="32" s="1"/>
  <c r="E192" i="17"/>
  <c r="E192" i="32" s="1"/>
  <c r="E33" i="17"/>
  <c r="E33" i="32" s="1"/>
  <c r="E253" i="17"/>
  <c r="E253" i="32" s="1"/>
  <c r="D134" i="17"/>
  <c r="D134" i="32" s="1"/>
  <c r="D193" i="17"/>
  <c r="D193" i="32" s="1"/>
  <c r="E183" i="17"/>
  <c r="E183" i="32" s="1"/>
  <c r="E113" i="17"/>
  <c r="E113" i="32" s="1"/>
  <c r="E134" i="17"/>
  <c r="E134" i="32" s="1"/>
  <c r="D44" i="17"/>
  <c r="D44" i="32" s="1"/>
  <c r="D144" i="17"/>
  <c r="D144" i="32" s="1"/>
  <c r="D137" i="17"/>
  <c r="D137" i="32" s="1"/>
  <c r="D31" i="17"/>
  <c r="D31" i="32" s="1"/>
  <c r="D151" i="17"/>
  <c r="D151" i="32" s="1"/>
  <c r="E251" i="17"/>
  <c r="E251" i="32" s="1"/>
  <c r="E181" i="17"/>
  <c r="E181" i="32" s="1"/>
  <c r="D22" i="17"/>
  <c r="D22" i="32" s="1"/>
  <c r="E162" i="17"/>
  <c r="E162" i="32" s="1"/>
  <c r="E163" i="17"/>
  <c r="E163" i="32" s="1"/>
  <c r="D132" i="17"/>
  <c r="D132" i="32" s="1"/>
  <c r="D232" i="17"/>
  <c r="D232" i="32" s="1"/>
  <c r="D93" i="17"/>
  <c r="D93" i="32" s="1"/>
  <c r="D13" i="17"/>
  <c r="E31" i="17"/>
  <c r="E31" i="32" s="1"/>
  <c r="D201" i="17"/>
  <c r="D201" i="32" s="1"/>
  <c r="E22" i="17"/>
  <c r="E22" i="32" s="1"/>
  <c r="D162" i="17"/>
  <c r="D162" i="32" s="1"/>
  <c r="E132" i="17"/>
  <c r="E132" i="32" s="1"/>
  <c r="E232" i="17"/>
  <c r="E232" i="32" s="1"/>
  <c r="E93" i="17"/>
  <c r="E93" i="32" s="1"/>
  <c r="E13" i="17"/>
  <c r="E13" i="32" s="1"/>
  <c r="D19" i="17"/>
  <c r="D19" i="32" s="1"/>
  <c r="D139" i="17"/>
  <c r="D139" i="32" s="1"/>
  <c r="D81" i="17"/>
  <c r="D81" i="32" s="1"/>
  <c r="E197" i="17"/>
  <c r="E197" i="32" s="1"/>
  <c r="D41" i="17"/>
  <c r="D41" i="32" s="1"/>
  <c r="E201" i="17"/>
  <c r="E201" i="32" s="1"/>
  <c r="D32" i="17"/>
  <c r="D32" i="32" s="1"/>
  <c r="D92" i="17"/>
  <c r="D92" i="32" s="1"/>
  <c r="E23" i="17"/>
  <c r="E23" i="32" s="1"/>
  <c r="D152" i="17"/>
  <c r="D152" i="32" s="1"/>
  <c r="D252" i="17"/>
  <c r="D252" i="32" s="1"/>
  <c r="D143" i="17"/>
  <c r="D143" i="32" s="1"/>
  <c r="D73" i="17"/>
  <c r="D73" i="32" s="1"/>
  <c r="D18" i="17"/>
  <c r="D18" i="32" s="1"/>
  <c r="D88" i="17"/>
  <c r="D88" i="32" s="1"/>
  <c r="D178" i="17"/>
  <c r="D178" i="32" s="1"/>
  <c r="D108" i="17"/>
  <c r="D108" i="32" s="1"/>
  <c r="D218" i="17"/>
  <c r="D218" i="32" s="1"/>
  <c r="D147" i="17"/>
  <c r="D147" i="32" s="1"/>
  <c r="E152" i="17"/>
  <c r="E152" i="32" s="1"/>
  <c r="D164" i="17"/>
  <c r="D164" i="32" s="1"/>
  <c r="E35" i="17"/>
  <c r="E35" i="32" s="1"/>
  <c r="E85" i="17"/>
  <c r="E85" i="32" s="1"/>
  <c r="E135" i="17"/>
  <c r="E135" i="32" s="1"/>
  <c r="E185" i="17"/>
  <c r="E185" i="32" s="1"/>
  <c r="E235" i="17"/>
  <c r="E235" i="32" s="1"/>
  <c r="E18" i="17"/>
  <c r="E18" i="32" s="1"/>
  <c r="E88" i="17"/>
  <c r="E88" i="32" s="1"/>
  <c r="E178" i="17"/>
  <c r="E178" i="32" s="1"/>
  <c r="E108" i="17"/>
  <c r="E108" i="32" s="1"/>
  <c r="E218" i="17"/>
  <c r="E218" i="32" s="1"/>
  <c r="E231" i="17"/>
  <c r="E231" i="32" s="1"/>
  <c r="D47" i="17"/>
  <c r="D47" i="32" s="1"/>
  <c r="D191" i="17"/>
  <c r="D191" i="32" s="1"/>
  <c r="E32" i="17"/>
  <c r="E32" i="32" s="1"/>
  <c r="E143" i="17"/>
  <c r="E143" i="32" s="1"/>
  <c r="E47" i="17"/>
  <c r="E47" i="32" s="1"/>
  <c r="E97" i="17"/>
  <c r="E97" i="32" s="1"/>
  <c r="E51" i="17"/>
  <c r="E51" i="32" s="1"/>
  <c r="E191" i="17"/>
  <c r="E191" i="32" s="1"/>
  <c r="D131" i="17"/>
  <c r="D131" i="32" s="1"/>
  <c r="E221" i="17"/>
  <c r="E221" i="32" s="1"/>
  <c r="D126" i="17"/>
  <c r="D126" i="32" s="1"/>
  <c r="D127" i="17"/>
  <c r="D127" i="32" s="1"/>
  <c r="D42" i="17"/>
  <c r="D42" i="32" s="1"/>
  <c r="D102" i="17"/>
  <c r="D102" i="32" s="1"/>
  <c r="D202" i="17"/>
  <c r="D202" i="32" s="1"/>
  <c r="E43" i="17"/>
  <c r="E43" i="32" s="1"/>
  <c r="D173" i="17"/>
  <c r="D173" i="32" s="1"/>
  <c r="D153" i="17"/>
  <c r="D153" i="32" s="1"/>
  <c r="D38" i="17"/>
  <c r="D38" i="32" s="1"/>
  <c r="D98" i="17"/>
  <c r="D98" i="32" s="1"/>
  <c r="D198" i="17"/>
  <c r="D198" i="32" s="1"/>
  <c r="D103" i="17"/>
  <c r="D103" i="32" s="1"/>
  <c r="E147" i="17"/>
  <c r="E147" i="32" s="1"/>
  <c r="D51" i="17"/>
  <c r="D51" i="32" s="1"/>
  <c r="D211" i="17"/>
  <c r="D211" i="32" s="1"/>
  <c r="E131" i="17"/>
  <c r="E131" i="32" s="1"/>
  <c r="D241" i="17"/>
  <c r="D241" i="32" s="1"/>
  <c r="E236" i="17"/>
  <c r="E236" i="32" s="1"/>
  <c r="E42" i="17"/>
  <c r="E42" i="32" s="1"/>
  <c r="E102" i="17"/>
  <c r="E102" i="32" s="1"/>
  <c r="E202" i="17"/>
  <c r="E202" i="32" s="1"/>
  <c r="D63" i="17"/>
  <c r="D63" i="32" s="1"/>
  <c r="E172" i="17"/>
  <c r="E172" i="32" s="1"/>
  <c r="E173" i="17"/>
  <c r="E173" i="32" s="1"/>
  <c r="E153" i="17"/>
  <c r="E153" i="32" s="1"/>
  <c r="E92" i="17"/>
  <c r="E92" i="32" s="1"/>
  <c r="E57" i="17"/>
  <c r="E57" i="32" s="1"/>
  <c r="E167" i="17"/>
  <c r="E167" i="32" s="1"/>
  <c r="E217" i="17"/>
  <c r="E217" i="32" s="1"/>
  <c r="E71" i="17"/>
  <c r="E71" i="32" s="1"/>
  <c r="E211" i="17"/>
  <c r="E211" i="32" s="1"/>
  <c r="D141" i="17"/>
  <c r="D141" i="32" s="1"/>
  <c r="E241" i="17"/>
  <c r="E241" i="32" s="1"/>
  <c r="D52" i="17"/>
  <c r="D52" i="32" s="1"/>
  <c r="D122" i="17"/>
  <c r="D122" i="32" s="1"/>
  <c r="D222" i="17"/>
  <c r="D222" i="32" s="1"/>
  <c r="E63" i="17"/>
  <c r="E63" i="32" s="1"/>
  <c r="D192" i="17"/>
  <c r="D192" i="32" s="1"/>
  <c r="D33" i="17"/>
  <c r="D33" i="32" s="1"/>
  <c r="D253" i="17"/>
  <c r="D253" i="32" s="1"/>
  <c r="E213" i="17"/>
  <c r="E213" i="32" s="1"/>
  <c r="D113" i="17"/>
  <c r="D113" i="32" s="1"/>
  <c r="E44" i="17"/>
  <c r="E44" i="32" s="1"/>
  <c r="E94" i="17"/>
  <c r="E94" i="32" s="1"/>
  <c r="E144" i="17"/>
  <c r="E144" i="32" s="1"/>
  <c r="E194" i="17"/>
  <c r="E194" i="32" s="1"/>
  <c r="D45" i="17"/>
  <c r="D45" i="32" s="1"/>
  <c r="D95" i="17"/>
  <c r="D95" i="32" s="1"/>
  <c r="D145" i="17"/>
  <c r="D145" i="32" s="1"/>
  <c r="D195" i="17"/>
  <c r="D195" i="32" s="1"/>
  <c r="D245" i="17"/>
  <c r="D245" i="32" s="1"/>
  <c r="D123" i="17"/>
  <c r="D123" i="32" s="1"/>
  <c r="E38" i="17"/>
  <c r="E38" i="32" s="1"/>
  <c r="E98" i="17"/>
  <c r="E98" i="32" s="1"/>
  <c r="E198" i="17"/>
  <c r="E198" i="32" s="1"/>
  <c r="D49" i="17"/>
  <c r="D49" i="32" s="1"/>
  <c r="D229" i="17"/>
  <c r="D229" i="32" s="1"/>
  <c r="D223" i="17"/>
  <c r="D223" i="32" s="1"/>
  <c r="D238" i="17"/>
  <c r="D238" i="32" s="1"/>
  <c r="E19" i="17"/>
  <c r="E19" i="32" s="1"/>
  <c r="E139" i="17"/>
  <c r="E139" i="32" s="1"/>
  <c r="E239" i="17"/>
  <c r="E239" i="32" s="1"/>
  <c r="E103" i="17"/>
  <c r="E103" i="32" s="1"/>
  <c r="D83" i="17"/>
  <c r="D83" i="32" s="1"/>
  <c r="D54" i="17"/>
  <c r="D54" i="32" s="1"/>
  <c r="D104" i="17"/>
  <c r="D104" i="32" s="1"/>
  <c r="D154" i="17"/>
  <c r="D154" i="32" s="1"/>
  <c r="D204" i="17"/>
  <c r="D204" i="32" s="1"/>
  <c r="D254" i="17"/>
  <c r="D254" i="32" s="1"/>
  <c r="E45" i="17"/>
  <c r="E45" i="32" s="1"/>
  <c r="E95" i="17"/>
  <c r="E95" i="32" s="1"/>
  <c r="E145" i="17"/>
  <c r="E145" i="32" s="1"/>
  <c r="E195" i="17"/>
  <c r="E195" i="32" s="1"/>
  <c r="E245" i="17"/>
  <c r="E245" i="32" s="1"/>
  <c r="E123" i="17"/>
  <c r="E123" i="32" s="1"/>
  <c r="D48" i="17"/>
  <c r="D48" i="32" s="1"/>
  <c r="D118" i="17"/>
  <c r="D118" i="32" s="1"/>
  <c r="D208" i="17"/>
  <c r="D208" i="32" s="1"/>
  <c r="E49" i="17"/>
  <c r="E49" i="32" s="1"/>
  <c r="E229" i="17"/>
  <c r="E229" i="32" s="1"/>
  <c r="E223" i="17"/>
  <c r="E223" i="32" s="1"/>
  <c r="E128" i="17"/>
  <c r="E128" i="32" s="1"/>
  <c r="E238" i="17"/>
  <c r="E238" i="32" s="1"/>
  <c r="D39" i="17"/>
  <c r="D39" i="32" s="1"/>
  <c r="D159" i="17"/>
  <c r="D159" i="32" s="1"/>
  <c r="D259" i="17"/>
  <c r="D259" i="32" s="1"/>
  <c r="D233" i="17"/>
  <c r="D233" i="32" s="1"/>
  <c r="E83" i="17"/>
  <c r="E83" i="32" s="1"/>
  <c r="E54" i="17"/>
  <c r="E54" i="32" s="1"/>
  <c r="E154" i="17"/>
  <c r="E154" i="32" s="1"/>
  <c r="E204" i="17"/>
  <c r="E204" i="32" s="1"/>
  <c r="E254" i="17"/>
  <c r="E254" i="32" s="1"/>
  <c r="D55" i="17"/>
  <c r="D55" i="32" s="1"/>
  <c r="D105" i="17"/>
  <c r="D105" i="32" s="1"/>
  <c r="D155" i="17"/>
  <c r="D155" i="32" s="1"/>
  <c r="D205" i="17"/>
  <c r="D205" i="32" s="1"/>
  <c r="D255" i="17"/>
  <c r="D255" i="32" s="1"/>
  <c r="D183" i="17"/>
  <c r="D183" i="32" s="1"/>
  <c r="E48" i="17"/>
  <c r="E48" i="32" s="1"/>
  <c r="E118" i="17"/>
  <c r="E118" i="32" s="1"/>
  <c r="E208" i="17"/>
  <c r="E208" i="32" s="1"/>
  <c r="D59" i="17"/>
  <c r="D59" i="32" s="1"/>
  <c r="D148" i="17"/>
  <c r="D148" i="32" s="1"/>
  <c r="D248" i="17"/>
  <c r="D248" i="32" s="1"/>
  <c r="E39" i="17"/>
  <c r="E39" i="32" s="1"/>
  <c r="E159" i="17"/>
  <c r="E159" i="32" s="1"/>
  <c r="E259" i="17"/>
  <c r="E259" i="32" s="1"/>
  <c r="E233" i="17"/>
  <c r="E233" i="32" s="1"/>
  <c r="D243" i="17"/>
  <c r="D243" i="32" s="1"/>
  <c r="E148" i="17"/>
  <c r="E148" i="32" s="1"/>
  <c r="E248" i="17"/>
  <c r="E248" i="32" s="1"/>
  <c r="D69" i="17"/>
  <c r="D69" i="32" s="1"/>
  <c r="D179" i="17"/>
  <c r="D179" i="32" s="1"/>
  <c r="E243" i="17"/>
  <c r="E243" i="32" s="1"/>
  <c r="E14" i="17"/>
  <c r="E14" i="32" s="1"/>
  <c r="E64" i="17"/>
  <c r="E64" i="32" s="1"/>
  <c r="E114" i="17"/>
  <c r="E114" i="32" s="1"/>
  <c r="E164" i="17"/>
  <c r="E164" i="32" s="1"/>
  <c r="E214" i="17"/>
  <c r="E214" i="32" s="1"/>
  <c r="D15" i="17"/>
  <c r="D15" i="32" s="1"/>
  <c r="D65" i="17"/>
  <c r="D65" i="32" s="1"/>
  <c r="D115" i="17"/>
  <c r="D115" i="32" s="1"/>
  <c r="D165" i="17"/>
  <c r="D165" i="32" s="1"/>
  <c r="D215" i="17"/>
  <c r="D215" i="32" s="1"/>
  <c r="E58" i="17"/>
  <c r="E58" i="32" s="1"/>
  <c r="E138" i="17"/>
  <c r="E138" i="32" s="1"/>
  <c r="E228" i="17"/>
  <c r="E228" i="32" s="1"/>
  <c r="D28" i="17"/>
  <c r="D28" i="32" s="1"/>
  <c r="D168" i="17"/>
  <c r="D168" i="32" s="1"/>
  <c r="E69" i="17"/>
  <c r="E69" i="32" s="1"/>
  <c r="E179" i="17"/>
  <c r="E179" i="32" s="1"/>
  <c r="D213" i="17"/>
  <c r="D213" i="32" s="1"/>
  <c r="D24" i="17"/>
  <c r="D24" i="32" s="1"/>
  <c r="D74" i="17"/>
  <c r="D74" i="32" s="1"/>
  <c r="D174" i="17"/>
  <c r="D174" i="32" s="1"/>
  <c r="E15" i="17"/>
  <c r="E15" i="32" s="1"/>
  <c r="E65" i="17"/>
  <c r="E65" i="32" s="1"/>
  <c r="E115" i="17"/>
  <c r="E115" i="32" s="1"/>
  <c r="E165" i="17"/>
  <c r="E165" i="32" s="1"/>
  <c r="E215" i="17"/>
  <c r="E215" i="32" s="1"/>
  <c r="D68" i="17"/>
  <c r="D68" i="32" s="1"/>
  <c r="D158" i="17"/>
  <c r="D158" i="32" s="1"/>
  <c r="D258" i="17"/>
  <c r="D258" i="32" s="1"/>
  <c r="E79" i="17"/>
  <c r="E79" i="32" s="1"/>
  <c r="D170" i="17"/>
  <c r="D170" i="32" s="1"/>
  <c r="E28" i="17"/>
  <c r="E28" i="32" s="1"/>
  <c r="E168" i="17"/>
  <c r="E168" i="32" s="1"/>
  <c r="D89" i="17"/>
  <c r="D89" i="32" s="1"/>
  <c r="D199" i="17"/>
  <c r="D199" i="32" s="1"/>
  <c r="E24" i="17"/>
  <c r="E24" i="32" s="1"/>
  <c r="E74" i="17"/>
  <c r="E74" i="32" s="1"/>
  <c r="E174" i="17"/>
  <c r="E174" i="32" s="1"/>
  <c r="D25" i="17"/>
  <c r="D25" i="32" s="1"/>
  <c r="D75" i="17"/>
  <c r="D75" i="32" s="1"/>
  <c r="D125" i="17"/>
  <c r="D125" i="32" s="1"/>
  <c r="D175" i="17"/>
  <c r="D175" i="32" s="1"/>
  <c r="D225" i="17"/>
  <c r="D225" i="32" s="1"/>
  <c r="E68" i="17"/>
  <c r="E68" i="32" s="1"/>
  <c r="E158" i="17"/>
  <c r="E158" i="32" s="1"/>
  <c r="E258" i="17"/>
  <c r="E258" i="32" s="1"/>
  <c r="D99" i="17"/>
  <c r="D99" i="32" s="1"/>
  <c r="D78" i="17"/>
  <c r="D78" i="32" s="1"/>
  <c r="D188" i="17"/>
  <c r="D188" i="32" s="1"/>
  <c r="E89" i="17"/>
  <c r="E89" i="32" s="1"/>
  <c r="E199" i="17"/>
  <c r="E199" i="32" s="1"/>
  <c r="D60" i="17"/>
  <c r="D60" i="32" s="1"/>
  <c r="E78" i="17"/>
  <c r="E78" i="32" s="1"/>
  <c r="E188" i="17"/>
  <c r="E188" i="32" s="1"/>
  <c r="D219" i="17"/>
  <c r="D219" i="32" s="1"/>
  <c r="E72" i="31" l="1"/>
  <c r="E827" i="27"/>
  <c r="E211" i="31"/>
  <c r="E966" i="27"/>
  <c r="E45" i="31"/>
  <c r="E800" i="27"/>
  <c r="D48" i="31"/>
  <c r="D803" i="27"/>
  <c r="D133" i="31"/>
  <c r="D888" i="27"/>
  <c r="E109" i="31"/>
  <c r="E864" i="27"/>
  <c r="E173" i="31"/>
  <c r="E928" i="27"/>
  <c r="E67" i="31"/>
  <c r="E822" i="27"/>
  <c r="D174" i="31"/>
  <c r="D929" i="27"/>
  <c r="E71" i="31"/>
  <c r="E826" i="27"/>
  <c r="E245" i="31"/>
  <c r="E1000" i="27"/>
  <c r="E56" i="31"/>
  <c r="E811" i="27"/>
  <c r="D60" i="31"/>
  <c r="D815" i="27"/>
  <c r="E177" i="31"/>
  <c r="E932" i="27"/>
  <c r="E73" i="31"/>
  <c r="E828" i="27"/>
  <c r="D247" i="31"/>
  <c r="D1002" i="27"/>
  <c r="D160" i="31"/>
  <c r="D915" i="27"/>
  <c r="E115" i="31"/>
  <c r="E870" i="27"/>
  <c r="E253" i="31"/>
  <c r="E1008" i="27"/>
  <c r="D153" i="31"/>
  <c r="D908" i="27"/>
  <c r="D128" i="31"/>
  <c r="D883" i="27"/>
  <c r="E190" i="31"/>
  <c r="E945" i="27"/>
  <c r="E172" i="31"/>
  <c r="E927" i="27"/>
  <c r="D57" i="31"/>
  <c r="D812" i="27"/>
  <c r="E83" i="31"/>
  <c r="E838" i="27"/>
  <c r="E164" i="31"/>
  <c r="E919" i="27"/>
  <c r="D185" i="31"/>
  <c r="D940" i="27"/>
  <c r="E24" i="31"/>
  <c r="E779" i="27"/>
  <c r="D239" i="31"/>
  <c r="D994" i="27"/>
  <c r="E187" i="31"/>
  <c r="E942" i="27"/>
  <c r="E58" i="31"/>
  <c r="E813" i="27"/>
  <c r="E145" i="31"/>
  <c r="E900" i="27"/>
  <c r="D256" i="31"/>
  <c r="D1011" i="27"/>
  <c r="D183" i="31"/>
  <c r="D938" i="27"/>
  <c r="D70" i="31"/>
  <c r="D825" i="27"/>
  <c r="D104" i="31"/>
  <c r="D859" i="27"/>
  <c r="D65" i="31"/>
  <c r="D820" i="27"/>
  <c r="D22" i="31"/>
  <c r="D777" i="27"/>
  <c r="D231" i="31"/>
  <c r="D986" i="27"/>
  <c r="D181" i="31"/>
  <c r="D936" i="27"/>
  <c r="D208" i="31"/>
  <c r="D963" i="27"/>
  <c r="E155" i="31"/>
  <c r="E910" i="27"/>
  <c r="E42" i="31"/>
  <c r="E797" i="27"/>
  <c r="E169" i="31"/>
  <c r="E924" i="27"/>
  <c r="E156" i="31"/>
  <c r="E911" i="27"/>
  <c r="D84" i="31"/>
  <c r="D839" i="27"/>
  <c r="D155" i="31"/>
  <c r="D910" i="27"/>
  <c r="E96" i="31"/>
  <c r="E851" i="27"/>
  <c r="D177" i="31"/>
  <c r="D932" i="27"/>
  <c r="D53" i="31"/>
  <c r="D808" i="27"/>
  <c r="E149" i="31"/>
  <c r="E904" i="27"/>
  <c r="E82" i="31"/>
  <c r="E837" i="27"/>
  <c r="E53" i="31"/>
  <c r="E808" i="27"/>
  <c r="E15" i="31"/>
  <c r="E770" i="27"/>
  <c r="D67" i="31"/>
  <c r="D822" i="27"/>
  <c r="D209" i="31"/>
  <c r="D964" i="27"/>
  <c r="E111" i="31"/>
  <c r="E866" i="27"/>
  <c r="E132" i="31"/>
  <c r="E887" i="27"/>
  <c r="E222" i="31"/>
  <c r="E977" i="27"/>
  <c r="E255" i="31"/>
  <c r="E1010" i="27"/>
  <c r="E188" i="31"/>
  <c r="E943" i="27"/>
  <c r="E29" i="31"/>
  <c r="E784" i="27"/>
  <c r="E60" i="31"/>
  <c r="E815" i="27"/>
  <c r="E224" i="31"/>
  <c r="E979" i="27"/>
  <c r="D74" i="31"/>
  <c r="D829" i="27"/>
  <c r="E138" i="31"/>
  <c r="E893" i="27"/>
  <c r="E104" i="31"/>
  <c r="E859" i="27"/>
  <c r="E194" i="31"/>
  <c r="E949" i="27"/>
  <c r="E120" i="31"/>
  <c r="E875" i="27"/>
  <c r="D184" i="31"/>
  <c r="D939" i="27"/>
  <c r="E178" i="31"/>
  <c r="E933" i="27"/>
  <c r="E94" i="31"/>
  <c r="E849" i="27"/>
  <c r="E114" i="31"/>
  <c r="E869" i="27"/>
  <c r="D121" i="31"/>
  <c r="D876" i="27"/>
  <c r="E27" i="31"/>
  <c r="E782" i="27"/>
  <c r="E48" i="31"/>
  <c r="E803" i="27"/>
  <c r="D45" i="31"/>
  <c r="D800" i="27"/>
  <c r="D152" i="31"/>
  <c r="D907" i="27"/>
  <c r="D191" i="31"/>
  <c r="D946" i="27"/>
  <c r="D131" i="31"/>
  <c r="D886" i="27"/>
  <c r="D111" i="31"/>
  <c r="D866" i="27"/>
  <c r="D105" i="31"/>
  <c r="D860" i="27"/>
  <c r="D237" i="31"/>
  <c r="D992" i="27"/>
  <c r="E213" i="31"/>
  <c r="E968" i="27"/>
  <c r="E125" i="31"/>
  <c r="E880" i="27"/>
  <c r="E226" i="31"/>
  <c r="E981" i="27"/>
  <c r="D108" i="31"/>
  <c r="D863" i="27"/>
  <c r="E153" i="31"/>
  <c r="E908" i="27"/>
  <c r="D19" i="31"/>
  <c r="D774" i="27"/>
  <c r="E87" i="31"/>
  <c r="E842" i="27"/>
  <c r="E176" i="31"/>
  <c r="E931" i="27"/>
  <c r="D203" i="31"/>
  <c r="D958" i="27"/>
  <c r="E86" i="31"/>
  <c r="E841" i="27"/>
  <c r="E43" i="31"/>
  <c r="E798" i="27"/>
  <c r="D165" i="31"/>
  <c r="D920" i="27"/>
  <c r="E49" i="31"/>
  <c r="E804" i="27"/>
  <c r="E64" i="31"/>
  <c r="E819" i="27"/>
  <c r="E221" i="31"/>
  <c r="E976" i="27"/>
  <c r="E89" i="31"/>
  <c r="E844" i="27"/>
  <c r="D145" i="31"/>
  <c r="D900" i="27"/>
  <c r="D248" i="31"/>
  <c r="D1003" i="27"/>
  <c r="E136" i="31"/>
  <c r="E891" i="27"/>
  <c r="E201" i="31"/>
  <c r="E956" i="27"/>
  <c r="E118" i="31"/>
  <c r="E873" i="27"/>
  <c r="D56" i="31"/>
  <c r="D811" i="27"/>
  <c r="E150" i="31"/>
  <c r="E905" i="27"/>
  <c r="E100" i="31"/>
  <c r="E855" i="27"/>
  <c r="D257" i="31"/>
  <c r="D1012" i="27"/>
  <c r="D68" i="31"/>
  <c r="D823" i="27"/>
  <c r="E180" i="31"/>
  <c r="E935" i="27"/>
  <c r="E181" i="31"/>
  <c r="E936" i="27"/>
  <c r="E75" i="31"/>
  <c r="E830" i="27"/>
  <c r="E77" i="31"/>
  <c r="E832" i="27"/>
  <c r="E81" i="31"/>
  <c r="E836" i="27"/>
  <c r="E231" i="31"/>
  <c r="E986" i="27"/>
  <c r="D31" i="31"/>
  <c r="D786" i="27"/>
  <c r="D201" i="31"/>
  <c r="D956" i="27"/>
  <c r="D197" i="31"/>
  <c r="D952" i="27"/>
  <c r="D50" i="31"/>
  <c r="D805" i="27"/>
  <c r="D251" i="31"/>
  <c r="D1006" i="27"/>
  <c r="D132" i="31"/>
  <c r="D887" i="27"/>
  <c r="D96" i="31"/>
  <c r="D851" i="27"/>
  <c r="D210" i="31"/>
  <c r="D965" i="27"/>
  <c r="D78" i="31"/>
  <c r="D833" i="27"/>
  <c r="D139" i="31"/>
  <c r="D894" i="27"/>
  <c r="D11" i="31"/>
  <c r="D766" i="27"/>
  <c r="E74" i="31"/>
  <c r="E829" i="27"/>
  <c r="E79" i="31"/>
  <c r="E834" i="27"/>
  <c r="E225" i="31"/>
  <c r="E980" i="27"/>
  <c r="E126" i="31"/>
  <c r="E881" i="27"/>
  <c r="E144" i="31"/>
  <c r="E899" i="27"/>
  <c r="D260" i="31"/>
  <c r="D1015" i="27"/>
  <c r="D17" i="31"/>
  <c r="D772" i="27"/>
  <c r="D59" i="31"/>
  <c r="D814" i="27"/>
  <c r="D14" i="31"/>
  <c r="D769" i="27"/>
  <c r="E41" i="31"/>
  <c r="E796" i="27"/>
  <c r="E175" i="31"/>
  <c r="E930" i="27"/>
  <c r="E140" i="31"/>
  <c r="E895" i="27"/>
  <c r="E257" i="31"/>
  <c r="E1012" i="27"/>
  <c r="E183" i="31"/>
  <c r="E938" i="27"/>
  <c r="E34" i="31"/>
  <c r="E789" i="27"/>
  <c r="D55" i="31"/>
  <c r="D810" i="27"/>
  <c r="D186" i="31"/>
  <c r="D941" i="27"/>
  <c r="D134" i="31"/>
  <c r="D889" i="27"/>
  <c r="D23" i="31"/>
  <c r="D778" i="27"/>
  <c r="D234" i="31"/>
  <c r="D989" i="27"/>
  <c r="D261" i="31"/>
  <c r="D1016" i="27"/>
  <c r="E205" i="31"/>
  <c r="E960" i="27"/>
  <c r="E107" i="31"/>
  <c r="E862" i="27"/>
  <c r="D27" i="31"/>
  <c r="D782" i="27"/>
  <c r="D213" i="31"/>
  <c r="D968" i="27"/>
  <c r="D47" i="31"/>
  <c r="D802" i="27"/>
  <c r="D122" i="31"/>
  <c r="D877" i="27"/>
  <c r="E51" i="31"/>
  <c r="E806" i="27"/>
  <c r="E161" i="31"/>
  <c r="E916" i="27"/>
  <c r="E19" i="31"/>
  <c r="E774" i="27"/>
  <c r="D148" i="31"/>
  <c r="D903" i="27"/>
  <c r="E135" i="31"/>
  <c r="E890" i="27"/>
  <c r="D241" i="31"/>
  <c r="D996" i="27"/>
  <c r="E28" i="31"/>
  <c r="E783" i="27"/>
  <c r="E78" i="31"/>
  <c r="E833" i="27"/>
  <c r="D226" i="31"/>
  <c r="D981" i="27"/>
  <c r="E244" i="31"/>
  <c r="E999" i="27"/>
  <c r="D130" i="31"/>
  <c r="D885" i="27"/>
  <c r="E137" i="31"/>
  <c r="E892" i="27"/>
  <c r="E210" i="31"/>
  <c r="E965" i="27"/>
  <c r="E102" i="31"/>
  <c r="E857" i="27"/>
  <c r="E116" i="31"/>
  <c r="E871" i="27"/>
  <c r="D188" i="31"/>
  <c r="D943" i="27"/>
  <c r="E130" i="31"/>
  <c r="E885" i="27"/>
  <c r="D66" i="31"/>
  <c r="D821" i="27"/>
  <c r="D89" i="31"/>
  <c r="D844" i="27"/>
  <c r="E182" i="31"/>
  <c r="E937" i="27"/>
  <c r="E69" i="31"/>
  <c r="E824" i="27"/>
  <c r="D223" i="31"/>
  <c r="D978" i="27"/>
  <c r="E207" i="31"/>
  <c r="E962" i="27"/>
  <c r="E203" i="31"/>
  <c r="E958" i="27"/>
  <c r="E158" i="31"/>
  <c r="E913" i="27"/>
  <c r="E209" i="31"/>
  <c r="E964" i="27"/>
  <c r="D218" i="31"/>
  <c r="D973" i="27"/>
  <c r="E92" i="31"/>
  <c r="E847" i="27"/>
  <c r="E238" i="31"/>
  <c r="E993" i="27"/>
  <c r="D159" i="31"/>
  <c r="D914" i="27"/>
  <c r="E160" i="31"/>
  <c r="E915" i="27"/>
  <c r="E246" i="31"/>
  <c r="E1001" i="27"/>
  <c r="E46" i="31"/>
  <c r="E801" i="27"/>
  <c r="E170" i="31"/>
  <c r="E925" i="27"/>
  <c r="E251" i="31"/>
  <c r="E1006" i="27"/>
  <c r="D117" i="31"/>
  <c r="D872" i="27"/>
  <c r="D18" i="31"/>
  <c r="D773" i="27"/>
  <c r="D154" i="31"/>
  <c r="D909" i="27"/>
  <c r="D26" i="31"/>
  <c r="D781" i="27"/>
  <c r="D158" i="31"/>
  <c r="D913" i="27"/>
  <c r="E50" i="31"/>
  <c r="E805" i="27"/>
  <c r="D179" i="31"/>
  <c r="D934" i="27"/>
  <c r="D15" i="31"/>
  <c r="D770" i="27"/>
  <c r="D69" i="31"/>
  <c r="D824" i="27"/>
  <c r="D93" i="31"/>
  <c r="D848" i="27"/>
  <c r="D214" i="31"/>
  <c r="D969" i="27"/>
  <c r="D196" i="31"/>
  <c r="D951" i="27"/>
  <c r="D107" i="31"/>
  <c r="D862" i="27"/>
  <c r="E223" i="31"/>
  <c r="E978" i="27"/>
  <c r="E70" i="31"/>
  <c r="E825" i="27"/>
  <c r="D146" i="31"/>
  <c r="D901" i="27"/>
  <c r="E33" i="31"/>
  <c r="E788" i="27"/>
  <c r="E142" i="31"/>
  <c r="E897" i="27"/>
  <c r="E31" i="31"/>
  <c r="E786" i="27"/>
  <c r="D180" i="31"/>
  <c r="D935" i="27"/>
  <c r="D162" i="31"/>
  <c r="D917" i="27"/>
  <c r="D95" i="31"/>
  <c r="D850" i="27"/>
  <c r="D156" i="31"/>
  <c r="D911" i="27"/>
  <c r="D224" i="31"/>
  <c r="D979" i="27"/>
  <c r="E171" i="31"/>
  <c r="E926" i="27"/>
  <c r="E91" i="31"/>
  <c r="E846" i="27"/>
  <c r="D170" i="31"/>
  <c r="D925" i="27"/>
  <c r="E85" i="31"/>
  <c r="E840" i="27"/>
  <c r="D244" i="31"/>
  <c r="D999" i="27"/>
  <c r="D172" i="31"/>
  <c r="D927" i="27"/>
  <c r="E163" i="31"/>
  <c r="E918" i="27"/>
  <c r="D254" i="31"/>
  <c r="D1009" i="27"/>
  <c r="E26" i="31"/>
  <c r="E781" i="27"/>
  <c r="E166" i="31"/>
  <c r="E921" i="27"/>
  <c r="E134" i="31"/>
  <c r="E889" i="27"/>
  <c r="E220" i="31"/>
  <c r="E975" i="27"/>
  <c r="E25" i="31"/>
  <c r="E780" i="27"/>
  <c r="E52" i="31"/>
  <c r="E807" i="27"/>
  <c r="D73" i="31"/>
  <c r="D828" i="27"/>
  <c r="D126" i="31"/>
  <c r="D881" i="27"/>
  <c r="D161" i="31"/>
  <c r="D916" i="27"/>
  <c r="E128" i="31"/>
  <c r="E883" i="27"/>
  <c r="D35" i="31"/>
  <c r="D790" i="27"/>
  <c r="E234" i="31"/>
  <c r="E989" i="27"/>
  <c r="E13" i="31"/>
  <c r="E768" i="27"/>
  <c r="D33" i="31"/>
  <c r="D788" i="27"/>
  <c r="E212" i="31"/>
  <c r="E967" i="27"/>
  <c r="E121" i="31"/>
  <c r="E876" i="27"/>
  <c r="D198" i="31"/>
  <c r="D953" i="27"/>
  <c r="E227" i="31"/>
  <c r="E982" i="27"/>
  <c r="E18" i="31"/>
  <c r="E773" i="27"/>
  <c r="D151" i="31"/>
  <c r="D906" i="27"/>
  <c r="D123" i="31"/>
  <c r="D878" i="27"/>
  <c r="E66" i="31"/>
  <c r="E821" i="27"/>
  <c r="E186" i="31"/>
  <c r="E941" i="27"/>
  <c r="E35" i="31"/>
  <c r="E790" i="27"/>
  <c r="D86" i="31"/>
  <c r="D841" i="27"/>
  <c r="E195" i="31"/>
  <c r="E950" i="27"/>
  <c r="E148" i="31"/>
  <c r="E903" i="27"/>
  <c r="E61" i="31"/>
  <c r="E816" i="27"/>
  <c r="E105" i="31"/>
  <c r="E860" i="27"/>
  <c r="D220" i="31"/>
  <c r="D975" i="27"/>
  <c r="D119" i="31"/>
  <c r="D874" i="27"/>
  <c r="D211" i="31"/>
  <c r="D966" i="27"/>
  <c r="D255" i="31"/>
  <c r="D1010" i="27"/>
  <c r="D215" i="31"/>
  <c r="D970" i="27"/>
  <c r="D85" i="31"/>
  <c r="D840" i="27"/>
  <c r="D167" i="31"/>
  <c r="D922" i="27"/>
  <c r="D88" i="31"/>
  <c r="D843" i="27"/>
  <c r="D112" i="31"/>
  <c r="D867" i="27"/>
  <c r="D37" i="31"/>
  <c r="D792" i="27"/>
  <c r="E17" i="31"/>
  <c r="E772" i="27"/>
  <c r="D192" i="31"/>
  <c r="D947" i="27"/>
  <c r="E199" i="31"/>
  <c r="E954" i="27"/>
  <c r="E219" i="31"/>
  <c r="E974" i="27"/>
  <c r="E200" i="31"/>
  <c r="E955" i="27"/>
  <c r="D80" i="31"/>
  <c r="D835" i="27"/>
  <c r="E258" i="31"/>
  <c r="E1013" i="27"/>
  <c r="D29" i="31"/>
  <c r="D784" i="27"/>
  <c r="D42" i="31"/>
  <c r="D797" i="27"/>
  <c r="E243" i="31"/>
  <c r="E998" i="27"/>
  <c r="D230" i="31"/>
  <c r="D985" i="27"/>
  <c r="E204" i="31"/>
  <c r="E959" i="27"/>
  <c r="E97" i="31"/>
  <c r="E852" i="27"/>
  <c r="D216" i="31"/>
  <c r="D971" i="27"/>
  <c r="D25" i="31"/>
  <c r="D780" i="27"/>
  <c r="D13" i="31"/>
  <c r="D768" i="27"/>
  <c r="D253" i="31"/>
  <c r="D1008" i="27"/>
  <c r="E117" i="31"/>
  <c r="E872" i="27"/>
  <c r="D87" i="31"/>
  <c r="D842" i="27"/>
  <c r="D142" i="31"/>
  <c r="D897" i="27"/>
  <c r="E154" i="31"/>
  <c r="E909" i="27"/>
  <c r="E242" i="31"/>
  <c r="E997" i="27"/>
  <c r="E16" i="31"/>
  <c r="E771" i="27"/>
  <c r="D195" i="31"/>
  <c r="D950" i="27"/>
  <c r="D24" i="31"/>
  <c r="D779" i="27"/>
  <c r="E189" i="31"/>
  <c r="E944" i="27"/>
  <c r="E184" i="31"/>
  <c r="E939" i="27"/>
  <c r="E22" i="31"/>
  <c r="E777" i="27"/>
  <c r="D143" i="31"/>
  <c r="D898" i="27"/>
  <c r="E208" i="31"/>
  <c r="E963" i="27"/>
  <c r="E21" i="31"/>
  <c r="E776" i="27"/>
  <c r="E112" i="31"/>
  <c r="E867" i="27"/>
  <c r="E229" i="31"/>
  <c r="E984" i="27"/>
  <c r="D252" i="31"/>
  <c r="D1007" i="27"/>
  <c r="D207" i="31"/>
  <c r="D962" i="27"/>
  <c r="D120" i="31"/>
  <c r="D875" i="27"/>
  <c r="D16" i="31"/>
  <c r="D771" i="27"/>
  <c r="D79" i="31"/>
  <c r="D834" i="27"/>
  <c r="D228" i="31"/>
  <c r="D983" i="27"/>
  <c r="D32" i="31"/>
  <c r="D787" i="27"/>
  <c r="D99" i="31"/>
  <c r="D854" i="27"/>
  <c r="D157" i="31"/>
  <c r="D912" i="27"/>
  <c r="D102" i="31"/>
  <c r="D857" i="27"/>
  <c r="D199" i="31"/>
  <c r="D954" i="27"/>
  <c r="D124" i="31"/>
  <c r="D879" i="27"/>
  <c r="D217" i="31"/>
  <c r="D972" i="27"/>
  <c r="D20" i="31"/>
  <c r="D775" i="27"/>
  <c r="D169" i="31"/>
  <c r="D924" i="27"/>
  <c r="D246" i="31"/>
  <c r="D1001" i="27"/>
  <c r="E59" i="31"/>
  <c r="E814" i="27"/>
  <c r="E40" i="31"/>
  <c r="E795" i="27"/>
  <c r="E146" i="31"/>
  <c r="E901" i="27"/>
  <c r="E252" i="31"/>
  <c r="E1007" i="27"/>
  <c r="D233" i="31"/>
  <c r="D988" i="27"/>
  <c r="E217" i="31"/>
  <c r="E972" i="27"/>
  <c r="E110" i="31"/>
  <c r="E865" i="27"/>
  <c r="D46" i="31"/>
  <c r="D801" i="27"/>
  <c r="E36" i="31"/>
  <c r="E791" i="27"/>
  <c r="D106" i="31"/>
  <c r="D861" i="27"/>
  <c r="D164" i="31"/>
  <c r="D919" i="27"/>
  <c r="D43" i="31"/>
  <c r="D798" i="27"/>
  <c r="D140" i="31"/>
  <c r="D895" i="27"/>
  <c r="D150" i="31"/>
  <c r="D905" i="27"/>
  <c r="D98" i="31"/>
  <c r="D853" i="27"/>
  <c r="E147" i="31"/>
  <c r="E902" i="27"/>
  <c r="E30" i="31"/>
  <c r="E785" i="27"/>
  <c r="E129" i="31"/>
  <c r="E884" i="27"/>
  <c r="E98" i="31"/>
  <c r="E853" i="27"/>
  <c r="D52" i="31"/>
  <c r="D807" i="27"/>
  <c r="E122" i="31"/>
  <c r="E877" i="27"/>
  <c r="D82" i="31"/>
  <c r="D837" i="27"/>
  <c r="E127" i="31"/>
  <c r="E882" i="27"/>
  <c r="E99" i="31"/>
  <c r="E854" i="27"/>
  <c r="E191" i="31"/>
  <c r="E946" i="27"/>
  <c r="D166" i="31"/>
  <c r="D921" i="27"/>
  <c r="E143" i="31"/>
  <c r="E898" i="27"/>
  <c r="D221" i="31"/>
  <c r="D976" i="27"/>
  <c r="E80" i="31"/>
  <c r="E835" i="27"/>
  <c r="D173" i="31"/>
  <c r="D928" i="27"/>
  <c r="E202" i="31"/>
  <c r="E957" i="27"/>
  <c r="E113" i="31"/>
  <c r="E868" i="27"/>
  <c r="D71" i="31"/>
  <c r="D826" i="27"/>
  <c r="D250" i="31"/>
  <c r="D1005" i="27"/>
  <c r="D36" i="31"/>
  <c r="D791" i="27"/>
  <c r="D242" i="31"/>
  <c r="D997" i="27"/>
  <c r="D63" i="31"/>
  <c r="D818" i="27"/>
  <c r="D171" i="31"/>
  <c r="D926" i="27"/>
  <c r="D21" i="31"/>
  <c r="D776" i="27"/>
  <c r="E11" i="31"/>
  <c r="E766" i="27"/>
  <c r="E167" i="31"/>
  <c r="E922" i="27"/>
  <c r="E256" i="31"/>
  <c r="E1011" i="27"/>
  <c r="E84" i="31"/>
  <c r="E839" i="27"/>
  <c r="E193" i="31"/>
  <c r="E948" i="27"/>
  <c r="D245" i="31"/>
  <c r="D1000" i="27"/>
  <c r="E196" i="31"/>
  <c r="E951" i="27"/>
  <c r="D178" i="31"/>
  <c r="D933" i="27"/>
  <c r="E57" i="31"/>
  <c r="E812" i="27"/>
  <c r="D135" i="31"/>
  <c r="D890" i="27"/>
  <c r="D147" i="31"/>
  <c r="D902" i="27"/>
  <c r="D249" i="31"/>
  <c r="D1004" i="27"/>
  <c r="D114" i="31"/>
  <c r="D869" i="27"/>
  <c r="D240" i="31"/>
  <c r="D995" i="27"/>
  <c r="D189" i="31"/>
  <c r="D944" i="27"/>
  <c r="D91" i="31"/>
  <c r="D846" i="27"/>
  <c r="E236" i="31"/>
  <c r="E991" i="27"/>
  <c r="E254" i="31"/>
  <c r="E1009" i="27"/>
  <c r="E198" i="31"/>
  <c r="E953" i="27"/>
  <c r="D222" i="31"/>
  <c r="D977" i="27"/>
  <c r="E232" i="31"/>
  <c r="E987" i="27"/>
  <c r="D83" i="31"/>
  <c r="D838" i="27"/>
  <c r="E90" i="31"/>
  <c r="E845" i="27"/>
  <c r="E62" i="31"/>
  <c r="E817" i="27"/>
  <c r="D235" i="31"/>
  <c r="D990" i="27"/>
  <c r="E65" i="31"/>
  <c r="E820" i="27"/>
  <c r="D49" i="31"/>
  <c r="D804" i="27"/>
  <c r="E20" i="31"/>
  <c r="E775" i="27"/>
  <c r="E162" i="31"/>
  <c r="E917" i="27"/>
  <c r="D75" i="31"/>
  <c r="D830" i="27"/>
  <c r="D202" i="31"/>
  <c r="D957" i="27"/>
  <c r="E76" i="31"/>
  <c r="E831" i="27"/>
  <c r="E230" i="31"/>
  <c r="E985" i="27"/>
  <c r="D182" i="31"/>
  <c r="D937" i="27"/>
  <c r="E44" i="31"/>
  <c r="E799" i="27"/>
  <c r="D168" i="31"/>
  <c r="D923" i="27"/>
  <c r="D38" i="31"/>
  <c r="D793" i="27"/>
  <c r="E233" i="31"/>
  <c r="E988" i="27"/>
  <c r="D40" i="31"/>
  <c r="D795" i="27"/>
  <c r="E139" i="31"/>
  <c r="E894" i="27"/>
  <c r="E151" i="31"/>
  <c r="E906" i="27"/>
  <c r="E95" i="31"/>
  <c r="E850" i="27"/>
  <c r="D138" i="31"/>
  <c r="D893" i="27"/>
  <c r="E54" i="31"/>
  <c r="E809" i="27"/>
  <c r="E241" i="31"/>
  <c r="E996" i="27"/>
  <c r="E206" i="31"/>
  <c r="E961" i="27"/>
  <c r="E216" i="31"/>
  <c r="E971" i="27"/>
  <c r="D187" i="31"/>
  <c r="D942" i="27"/>
  <c r="E157" i="31"/>
  <c r="E912" i="27"/>
  <c r="E39" i="31"/>
  <c r="E794" i="27"/>
  <c r="E239" i="31"/>
  <c r="E994" i="27"/>
  <c r="E179" i="31"/>
  <c r="E934" i="27"/>
  <c r="D194" i="31"/>
  <c r="D949" i="27"/>
  <c r="E88" i="31"/>
  <c r="E843" i="27"/>
  <c r="E250" i="31"/>
  <c r="E1005" i="27"/>
  <c r="E159" i="31"/>
  <c r="E914" i="27"/>
  <c r="E63" i="31"/>
  <c r="E818" i="27"/>
  <c r="E14" i="31"/>
  <c r="E769" i="27"/>
  <c r="D118" i="31"/>
  <c r="D873" i="27"/>
  <c r="E197" i="31"/>
  <c r="E952" i="27"/>
  <c r="E106" i="31"/>
  <c r="E861" i="27"/>
  <c r="E93" i="31"/>
  <c r="E848" i="27"/>
  <c r="E259" i="31"/>
  <c r="E1014" i="27"/>
  <c r="E260" i="31"/>
  <c r="E1015" i="27"/>
  <c r="E68" i="31"/>
  <c r="E823" i="27"/>
  <c r="D103" i="31"/>
  <c r="D858" i="27"/>
  <c r="E185" i="31"/>
  <c r="E940" i="27"/>
  <c r="E101" i="31"/>
  <c r="E856" i="27"/>
  <c r="D212" i="31"/>
  <c r="D967" i="27"/>
  <c r="D110" i="31"/>
  <c r="D865" i="27"/>
  <c r="D259" i="31"/>
  <c r="D1014" i="27"/>
  <c r="D149" i="31"/>
  <c r="D904" i="27"/>
  <c r="D127" i="31"/>
  <c r="D882" i="27"/>
  <c r="D72" i="31"/>
  <c r="D827" i="27"/>
  <c r="D44" i="31"/>
  <c r="D799" i="27"/>
  <c r="D205" i="31"/>
  <c r="D960" i="27"/>
  <c r="D225" i="31"/>
  <c r="D980" i="27"/>
  <c r="D229" i="31"/>
  <c r="D984" i="27"/>
  <c r="D236" i="31"/>
  <c r="D991" i="27"/>
  <c r="D39" i="31"/>
  <c r="D794" i="27"/>
  <c r="D41" i="31"/>
  <c r="D796" i="27"/>
  <c r="D30" i="31"/>
  <c r="D785" i="27"/>
  <c r="D227" i="31"/>
  <c r="D982" i="27"/>
  <c r="E32" i="31"/>
  <c r="E787" i="27"/>
  <c r="D206" i="31"/>
  <c r="D961" i="27"/>
  <c r="E103" i="31"/>
  <c r="E858" i="27"/>
  <c r="D94" i="31"/>
  <c r="D849" i="27"/>
  <c r="E214" i="31"/>
  <c r="E969" i="27"/>
  <c r="E248" i="31"/>
  <c r="E1003" i="27"/>
  <c r="D77" i="31"/>
  <c r="D832" i="27"/>
  <c r="E165" i="31"/>
  <c r="E920" i="27"/>
  <c r="D243" i="31"/>
  <c r="D998" i="27"/>
  <c r="D190" i="31"/>
  <c r="D945" i="27"/>
  <c r="E12" i="31"/>
  <c r="E767" i="27"/>
  <c r="E215" i="31"/>
  <c r="E970" i="27"/>
  <c r="E168" i="31"/>
  <c r="E923" i="27"/>
  <c r="E23" i="31"/>
  <c r="E778" i="27"/>
  <c r="E119" i="31"/>
  <c r="E874" i="27"/>
  <c r="E108" i="31"/>
  <c r="E863" i="27"/>
  <c r="D125" i="31"/>
  <c r="D880" i="27"/>
  <c r="E249" i="31"/>
  <c r="E1004" i="27"/>
  <c r="D61" i="31"/>
  <c r="D816" i="27"/>
  <c r="E235" i="31"/>
  <c r="E990" i="27"/>
  <c r="D204" i="31"/>
  <c r="D959" i="27"/>
  <c r="D12" i="31"/>
  <c r="D767" i="27"/>
  <c r="D258" i="31"/>
  <c r="D1013" i="27"/>
  <c r="D176" i="31"/>
  <c r="D931" i="27"/>
  <c r="D34" i="31"/>
  <c r="D789" i="27"/>
  <c r="D64" i="31"/>
  <c r="D819" i="27"/>
  <c r="E228" i="31"/>
  <c r="E983" i="27"/>
  <c r="D101" i="31"/>
  <c r="D856" i="27"/>
  <c r="D76" i="31"/>
  <c r="D831" i="27"/>
  <c r="D163" i="31"/>
  <c r="D918" i="27"/>
  <c r="E133" i="31"/>
  <c r="E888" i="27"/>
  <c r="E152" i="31"/>
  <c r="E907" i="27"/>
  <c r="D81" i="31"/>
  <c r="D836" i="27"/>
  <c r="E38" i="31"/>
  <c r="E793" i="27"/>
  <c r="E240" i="31"/>
  <c r="E995" i="27"/>
  <c r="D200" i="31"/>
  <c r="D955" i="27"/>
  <c r="E237" i="31"/>
  <c r="E992" i="27"/>
  <c r="E261" i="31"/>
  <c r="E1016" i="27"/>
  <c r="D115" i="31"/>
  <c r="D870" i="27"/>
  <c r="E55" i="31"/>
  <c r="E810" i="27"/>
  <c r="D92" i="31"/>
  <c r="D847" i="27"/>
  <c r="E131" i="31"/>
  <c r="E886" i="27"/>
  <c r="D232" i="31"/>
  <c r="D987" i="27"/>
  <c r="E247" i="31"/>
  <c r="E1002" i="27"/>
  <c r="E124" i="31"/>
  <c r="E879" i="27"/>
  <c r="D62" i="31"/>
  <c r="D817" i="27"/>
  <c r="E218" i="31"/>
  <c r="E973" i="27"/>
  <c r="E47" i="31"/>
  <c r="E802" i="27"/>
  <c r="D175" i="31"/>
  <c r="D930" i="27"/>
  <c r="E174" i="31"/>
  <c r="E929" i="27"/>
  <c r="E192" i="31"/>
  <c r="E947" i="27"/>
  <c r="D238" i="31"/>
  <c r="D993" i="27"/>
  <c r="E37" i="31"/>
  <c r="E792" i="27"/>
  <c r="D141" i="31"/>
  <c r="D896" i="27"/>
  <c r="D113" i="31"/>
  <c r="D868" i="27"/>
  <c r="D51" i="31"/>
  <c r="D806" i="27"/>
  <c r="D116" i="31"/>
  <c r="D871" i="27"/>
  <c r="E123" i="31"/>
  <c r="E878" i="27"/>
  <c r="E141" i="31"/>
  <c r="E896" i="27"/>
  <c r="D58" i="31"/>
  <c r="D813" i="27"/>
  <c r="D219" i="31"/>
  <c r="D974" i="27"/>
  <c r="D144" i="31"/>
  <c r="D899" i="27"/>
  <c r="D28" i="31"/>
  <c r="D783" i="27"/>
  <c r="D54" i="31"/>
  <c r="D809" i="27"/>
  <c r="D97" i="31"/>
  <c r="D852" i="27"/>
  <c r="D100" i="31"/>
  <c r="D855" i="27"/>
  <c r="D136" i="31"/>
  <c r="D891" i="27"/>
  <c r="D193" i="31"/>
  <c r="D948" i="27"/>
  <c r="D137" i="31"/>
  <c r="D892" i="27"/>
  <c r="D90" i="31"/>
  <c r="D845" i="27"/>
  <c r="D129" i="31"/>
  <c r="D884" i="27"/>
  <c r="D109" i="31"/>
  <c r="D864" i="27"/>
  <c r="D13" i="32"/>
  <c r="D12" i="32"/>
  <c r="N6" i="21"/>
  <c r="N12" i="21"/>
  <c r="Q12" i="23"/>
  <c r="Q10" i="23"/>
  <c r="Q9" i="23"/>
  <c r="Q8" i="23"/>
  <c r="Q13" i="23"/>
  <c r="Q7" i="23"/>
  <c r="N7" i="21"/>
  <c r="N8" i="21"/>
  <c r="N9" i="21"/>
  <c r="O12" i="21"/>
  <c r="O6" i="21"/>
  <c r="O11" i="21"/>
  <c r="O9" i="21"/>
  <c r="O8" i="21"/>
  <c r="O7" i="21"/>
  <c r="R12" i="23"/>
  <c r="R10" i="23"/>
  <c r="R9" i="23"/>
  <c r="R8" i="23"/>
  <c r="R13" i="23"/>
  <c r="R7" i="23"/>
  <c r="Q12" i="24"/>
  <c r="N11" i="21"/>
  <c r="P7" i="24"/>
  <c r="P6" i="24"/>
  <c r="P12" i="24"/>
  <c r="P8" i="24"/>
  <c r="P9" i="24"/>
  <c r="P11" i="24"/>
  <c r="K18" i="22"/>
  <c r="L15" i="22"/>
  <c r="L12" i="22"/>
  <c r="L13" i="22"/>
  <c r="L14" i="22"/>
  <c r="L17" i="22"/>
  <c r="L18" i="22"/>
  <c r="K12" i="22"/>
  <c r="K17" i="22"/>
  <c r="K13" i="22"/>
  <c r="K14" i="22"/>
  <c r="K15" i="22"/>
  <c r="Q8" i="24"/>
  <c r="Q7" i="24"/>
  <c r="Q11" i="24"/>
  <c r="Q6" i="24"/>
  <c r="Q9" i="24"/>
  <c r="V10" i="24" l="1"/>
  <c r="V11" i="24"/>
  <c r="W12" i="23"/>
  <c r="T10" i="21"/>
  <c r="N10" i="21"/>
  <c r="S28" i="21"/>
  <c r="S25" i="21"/>
  <c r="S27" i="21"/>
  <c r="S29" i="21"/>
  <c r="S36" i="21"/>
  <c r="S37" i="21"/>
  <c r="S33" i="21"/>
  <c r="S31" i="21"/>
  <c r="S23" i="21"/>
  <c r="S24" i="21"/>
  <c r="S32" i="21"/>
  <c r="S26" i="21"/>
  <c r="S34" i="21"/>
  <c r="S30" i="21"/>
  <c r="S35" i="21"/>
  <c r="P10" i="24"/>
  <c r="R11" i="23"/>
  <c r="Q11" i="23"/>
  <c r="AC36" i="21"/>
  <c r="AC35" i="21"/>
  <c r="AC26" i="21"/>
  <c r="AC31" i="21"/>
  <c r="AC24" i="21"/>
  <c r="AC25" i="21"/>
  <c r="AC29" i="21"/>
  <c r="AC34" i="21"/>
  <c r="AC30" i="21"/>
  <c r="AC23" i="21"/>
  <c r="AC28" i="21"/>
  <c r="AC37" i="21"/>
  <c r="AC32" i="21"/>
  <c r="AC27" i="21"/>
  <c r="AC33" i="21"/>
  <c r="AC38" i="21"/>
  <c r="AE38" i="23"/>
  <c r="AE37" i="23"/>
  <c r="AE34" i="23"/>
  <c r="AE25" i="23"/>
  <c r="AE35" i="23"/>
  <c r="AE29" i="23"/>
  <c r="AE26" i="23"/>
  <c r="AE36" i="23"/>
  <c r="AE32" i="23"/>
  <c r="AE33" i="23"/>
  <c r="AE30" i="23"/>
  <c r="AE24" i="23"/>
  <c r="AE27" i="23"/>
  <c r="AE28" i="23"/>
  <c r="AE31" i="23"/>
  <c r="AE39" i="23"/>
  <c r="U24" i="24"/>
  <c r="U38" i="24"/>
  <c r="U36" i="24"/>
  <c r="U25" i="24"/>
  <c r="U27" i="24"/>
  <c r="U34" i="24"/>
  <c r="U33" i="24"/>
  <c r="U35" i="24"/>
  <c r="U31" i="24"/>
  <c r="U37" i="24"/>
  <c r="U29" i="24"/>
  <c r="U30" i="24"/>
  <c r="U28" i="24"/>
  <c r="U26" i="24"/>
  <c r="U32" i="24"/>
  <c r="O10" i="21"/>
  <c r="Q16" i="22"/>
  <c r="U36" i="23"/>
  <c r="U33" i="23"/>
  <c r="U29" i="23"/>
  <c r="U31" i="23"/>
  <c r="U27" i="23"/>
  <c r="U35" i="23"/>
  <c r="U30" i="23"/>
  <c r="U34" i="23"/>
  <c r="U37" i="23"/>
  <c r="U25" i="23"/>
  <c r="U26" i="23"/>
  <c r="U24" i="23"/>
  <c r="U28" i="23"/>
  <c r="U38" i="23"/>
  <c r="U32" i="23"/>
  <c r="T11" i="21"/>
  <c r="K16" i="22"/>
  <c r="Q17" i="22"/>
  <c r="P41" i="22"/>
  <c r="P42" i="22"/>
  <c r="P38" i="22"/>
  <c r="P31" i="22"/>
  <c r="P35" i="22"/>
  <c r="P29" i="22"/>
  <c r="P34" i="22"/>
  <c r="P30" i="22"/>
  <c r="P36" i="22"/>
  <c r="P43" i="22"/>
  <c r="P39" i="22"/>
  <c r="P32" i="22"/>
  <c r="P40" i="22"/>
  <c r="P37" i="22"/>
  <c r="P33" i="22"/>
  <c r="L16" i="22"/>
  <c r="Z42" i="22"/>
  <c r="Z32" i="22"/>
  <c r="Z37" i="22"/>
  <c r="Z33" i="22"/>
  <c r="Z36" i="22"/>
  <c r="Z44" i="22"/>
  <c r="Z38" i="22"/>
  <c r="Z34" i="22"/>
  <c r="Z41" i="22"/>
  <c r="Z30" i="22"/>
  <c r="Z39" i="22"/>
  <c r="Z35" i="22"/>
  <c r="Z43" i="22"/>
  <c r="Z29" i="22"/>
  <c r="Z40" i="22"/>
  <c r="Z31" i="22"/>
  <c r="AE36" i="24"/>
  <c r="AE29" i="24"/>
  <c r="AE38" i="24"/>
  <c r="AE25" i="24"/>
  <c r="AE35" i="24"/>
  <c r="AE24" i="24"/>
  <c r="AE34" i="24"/>
  <c r="AE33" i="24"/>
  <c r="AE26" i="24"/>
  <c r="AE32" i="24"/>
  <c r="AE30" i="24"/>
  <c r="AE28" i="24"/>
  <c r="AE27" i="24"/>
  <c r="AE37" i="24"/>
  <c r="AE39" i="24"/>
  <c r="AE31" i="24"/>
  <c r="Q10" i="24"/>
  <c r="Z10" i="24" l="1"/>
  <c r="T23" i="21" a="1"/>
  <c r="T23" i="21" s="1"/>
  <c r="V24" i="24" a="1"/>
  <c r="V24" i="24" s="1"/>
  <c r="AA13" i="23"/>
  <c r="AB13" i="23" s="1"/>
  <c r="AA12" i="23"/>
  <c r="AB12" i="23" s="1"/>
  <c r="AA14" i="23"/>
  <c r="AB14" i="23" s="1"/>
  <c r="AF24" i="23" a="1"/>
  <c r="AF24" i="23" s="1"/>
  <c r="V24" i="23" a="1"/>
  <c r="V24" i="23" s="1"/>
  <c r="X11" i="21"/>
  <c r="Y11" i="21" s="1"/>
  <c r="X10" i="21"/>
  <c r="Y10" i="21" s="1"/>
  <c r="X12" i="21"/>
  <c r="Y12" i="21" s="1"/>
  <c r="AD23" i="21" a="1"/>
  <c r="AD23" i="21" s="1"/>
  <c r="Q29" i="22" a="1"/>
  <c r="Q29" i="22" s="1"/>
  <c r="U18" i="22"/>
  <c r="V18" i="22" s="1"/>
  <c r="U16" i="22"/>
  <c r="V16" i="22" s="1"/>
  <c r="AA29" i="22" a="1"/>
  <c r="AA29" i="22" s="1"/>
  <c r="U17" i="22"/>
  <c r="V17" i="22" s="1"/>
  <c r="AF24" i="24" a="1"/>
  <c r="Z12" i="24"/>
  <c r="AA12" i="24" s="1"/>
  <c r="Z11" i="24"/>
  <c r="AA11" i="24" s="1"/>
  <c r="AA10" i="24"/>
  <c r="AF24" i="24" l="1"/>
  <c r="R3" i="16" l="1" a="1"/>
  <c r="R3" i="16" s="1"/>
  <c r="D3" i="16" a="1"/>
  <c r="D3" i="16" s="1"/>
  <c r="O3" i="7"/>
  <c r="AF71" i="7"/>
  <c r="AE73" i="7"/>
  <c r="AF79" i="7"/>
  <c r="AO61" i="7"/>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Y132" i="7"/>
  <c r="Y133" i="7"/>
  <c r="Y134" i="7"/>
  <c r="Y135" i="7"/>
  <c r="Y136" i="7"/>
  <c r="Y137" i="7"/>
  <c r="Y138" i="7"/>
  <c r="Y139" i="7"/>
  <c r="Y140" i="7"/>
  <c r="Y141" i="7"/>
  <c r="Y142" i="7"/>
  <c r="Y143" i="7"/>
  <c r="Y144" i="7"/>
  <c r="Y145" i="7"/>
  <c r="Y146" i="7"/>
  <c r="Y147" i="7"/>
  <c r="Y148" i="7"/>
  <c r="Y149" i="7"/>
  <c r="Y150" i="7"/>
  <c r="Y151" i="7"/>
  <c r="Y152" i="7"/>
  <c r="Y153" i="7"/>
  <c r="Y154" i="7"/>
  <c r="Y155" i="7"/>
  <c r="Y156" i="7"/>
  <c r="Y157" i="7"/>
  <c r="Y158" i="7"/>
  <c r="Y159" i="7"/>
  <c r="Y160" i="7"/>
  <c r="Y161" i="7"/>
  <c r="Y162" i="7"/>
  <c r="Y163" i="7"/>
  <c r="Y164" i="7"/>
  <c r="Y165" i="7"/>
  <c r="Y166" i="7"/>
  <c r="Y167" i="7"/>
  <c r="Y168" i="7"/>
  <c r="Y169" i="7"/>
  <c r="Y170" i="7"/>
  <c r="Y171" i="7"/>
  <c r="Y172" i="7"/>
  <c r="Y173" i="7"/>
  <c r="Y174" i="7"/>
  <c r="Y175" i="7"/>
  <c r="Y176" i="7"/>
  <c r="Y177" i="7"/>
  <c r="Y178" i="7"/>
  <c r="Y179" i="7"/>
  <c r="Y180" i="7"/>
  <c r="Y181" i="7"/>
  <c r="Y182" i="7"/>
  <c r="Y183" i="7"/>
  <c r="Y184" i="7"/>
  <c r="Y185" i="7"/>
  <c r="Y186" i="7"/>
  <c r="Y187" i="7"/>
  <c r="Y188" i="7"/>
  <c r="Y189" i="7"/>
  <c r="Y190" i="7"/>
  <c r="Y191" i="7"/>
  <c r="Y192" i="7"/>
  <c r="Y193" i="7"/>
  <c r="Y194" i="7"/>
  <c r="Y195" i="7"/>
  <c r="Y196" i="7"/>
  <c r="Y197" i="7"/>
  <c r="Y198" i="7"/>
  <c r="Y199" i="7"/>
  <c r="Y200" i="7"/>
  <c r="Y201" i="7"/>
  <c r="Y202" i="7"/>
  <c r="Y203" i="7"/>
  <c r="Y204" i="7"/>
  <c r="Y205" i="7"/>
  <c r="Y206" i="7"/>
  <c r="Y207" i="7"/>
  <c r="Y208" i="7"/>
  <c r="Y209" i="7"/>
  <c r="Y210" i="7"/>
  <c r="Y211" i="7"/>
  <c r="Y212" i="7"/>
  <c r="Y213" i="7"/>
  <c r="Y214" i="7"/>
  <c r="Y215" i="7"/>
  <c r="Y216" i="7"/>
  <c r="Y217" i="7"/>
  <c r="Y218" i="7"/>
  <c r="Y219" i="7"/>
  <c r="Y220" i="7"/>
  <c r="Y221" i="7"/>
  <c r="Y222" i="7"/>
  <c r="Y223" i="7"/>
  <c r="Y224" i="7"/>
  <c r="Y225" i="7"/>
  <c r="Y226" i="7"/>
  <c r="Y227" i="7"/>
  <c r="Y228" i="7"/>
  <c r="Y229" i="7"/>
  <c r="Y230" i="7"/>
  <c r="Y231" i="7"/>
  <c r="Y232" i="7"/>
  <c r="Y233" i="7"/>
  <c r="Y234" i="7"/>
  <c r="Y235" i="7"/>
  <c r="Y236" i="7"/>
  <c r="Y237" i="7"/>
  <c r="Y238" i="7"/>
  <c r="Y239" i="7"/>
  <c r="Y240" i="7"/>
  <c r="Y241" i="7"/>
  <c r="Y242" i="7"/>
  <c r="Y243" i="7"/>
  <c r="Y244" i="7"/>
  <c r="Y245" i="7"/>
  <c r="Y246" i="7"/>
  <c r="Y247" i="7"/>
  <c r="Y248" i="7"/>
  <c r="Y249" i="7"/>
  <c r="Y250" i="7"/>
  <c r="Y251" i="7"/>
  <c r="Y252" i="7"/>
  <c r="Y253" i="7"/>
  <c r="Y254" i="7"/>
  <c r="Y255" i="7"/>
  <c r="Y256" i="7"/>
  <c r="Y257" i="7"/>
  <c r="Y258" i="7"/>
  <c r="Y259" i="7"/>
  <c r="Y260" i="7"/>
  <c r="Y261" i="7"/>
  <c r="Y262" i="7"/>
  <c r="Y263" i="7"/>
  <c r="Y264" i="7"/>
  <c r="Y265" i="7"/>
  <c r="Y266" i="7"/>
  <c r="Y267" i="7"/>
  <c r="Y268" i="7"/>
  <c r="Y269" i="7"/>
  <c r="Y270" i="7"/>
  <c r="Y271" i="7"/>
  <c r="Y272" i="7"/>
  <c r="Y273" i="7"/>
  <c r="Y274" i="7"/>
  <c r="Y275" i="7"/>
  <c r="Y276" i="7"/>
  <c r="Y277" i="7"/>
  <c r="Y278" i="7"/>
  <c r="Y279" i="7"/>
  <c r="Y280" i="7"/>
  <c r="Y281" i="7"/>
  <c r="Y282" i="7"/>
  <c r="Y283" i="7"/>
  <c r="Y284" i="7"/>
  <c r="Y285" i="7"/>
  <c r="Y286" i="7"/>
  <c r="Y287" i="7"/>
  <c r="Y288" i="7"/>
  <c r="Y289" i="7"/>
  <c r="Y290" i="7"/>
  <c r="Y291" i="7"/>
  <c r="Y292" i="7"/>
  <c r="Y293" i="7"/>
  <c r="Y294" i="7"/>
  <c r="Y295" i="7"/>
  <c r="Y296" i="7"/>
  <c r="Y297" i="7"/>
  <c r="Y298" i="7"/>
  <c r="Y299" i="7"/>
  <c r="Y300" i="7"/>
  <c r="Y301" i="7"/>
  <c r="Y302" i="7"/>
  <c r="Y303" i="7"/>
  <c r="Y304" i="7"/>
  <c r="Y305" i="7"/>
  <c r="Y306" i="7"/>
  <c r="Y307" i="7"/>
  <c r="Y308" i="7"/>
  <c r="Y309" i="7"/>
  <c r="Y310" i="7"/>
  <c r="Y311" i="7"/>
  <c r="Y312" i="7"/>
  <c r="Y313" i="7"/>
  <c r="Y314" i="7"/>
  <c r="Y315" i="7"/>
  <c r="Y316" i="7"/>
  <c r="Y317" i="7"/>
  <c r="Y318" i="7"/>
  <c r="Y319" i="7"/>
  <c r="Y320" i="7"/>
  <c r="Y321" i="7"/>
  <c r="Y322" i="7"/>
  <c r="Y323" i="7"/>
  <c r="Y324" i="7"/>
  <c r="Y325" i="7"/>
  <c r="Y326" i="7"/>
  <c r="Y327" i="7"/>
  <c r="Y328" i="7"/>
  <c r="Y329" i="7"/>
  <c r="Y330" i="7"/>
  <c r="Y331" i="7"/>
  <c r="Y332" i="7"/>
  <c r="Y333" i="7"/>
  <c r="Y334" i="7"/>
  <c r="Y335" i="7"/>
  <c r="Y336" i="7"/>
  <c r="Y337" i="7"/>
  <c r="Y338" i="7"/>
  <c r="Y339" i="7"/>
  <c r="Y340" i="7"/>
  <c r="Y341" i="7"/>
  <c r="Y342" i="7"/>
  <c r="Y343" i="7"/>
  <c r="Y344" i="7"/>
  <c r="Y345" i="7"/>
  <c r="Y346" i="7"/>
  <c r="Y347" i="7"/>
  <c r="Y348" i="7"/>
  <c r="Y349" i="7"/>
  <c r="Y350" i="7"/>
  <c r="Y351" i="7"/>
  <c r="Y352" i="7"/>
  <c r="Y353" i="7"/>
  <c r="Y354" i="7"/>
  <c r="Y355" i="7"/>
  <c r="Y356" i="7"/>
  <c r="Y357" i="7"/>
  <c r="Y358" i="7"/>
  <c r="Y359" i="7"/>
  <c r="Y360" i="7"/>
  <c r="Y361" i="7"/>
  <c r="Y362" i="7"/>
  <c r="Y363" i="7"/>
  <c r="Y364" i="7"/>
  <c r="Y365" i="7"/>
  <c r="Y366" i="7"/>
  <c r="Y367" i="7"/>
  <c r="Y368" i="7"/>
  <c r="Y369" i="7"/>
  <c r="Y370" i="7"/>
  <c r="Y371" i="7"/>
  <c r="Y372" i="7"/>
  <c r="Y373" i="7"/>
  <c r="Y374" i="7"/>
  <c r="Y375" i="7"/>
  <c r="Y376" i="7"/>
  <c r="Y377" i="7"/>
  <c r="Y378" i="7"/>
  <c r="Y379" i="7"/>
  <c r="Y380" i="7"/>
  <c r="Y381" i="7"/>
  <c r="Y382" i="7"/>
  <c r="Y383" i="7"/>
  <c r="Y384" i="7"/>
  <c r="Y385" i="7"/>
  <c r="Y386" i="7"/>
  <c r="Y387" i="7"/>
  <c r="Y388" i="7"/>
  <c r="Y389" i="7"/>
  <c r="Y390" i="7"/>
  <c r="Y391" i="7"/>
  <c r="Y392" i="7"/>
  <c r="Y393" i="7"/>
  <c r="Y394" i="7"/>
  <c r="Y395" i="7"/>
  <c r="Y396" i="7"/>
  <c r="Y397" i="7"/>
  <c r="Y398" i="7"/>
  <c r="Y399" i="7"/>
  <c r="Y400" i="7"/>
  <c r="Y401" i="7"/>
  <c r="Y402" i="7"/>
  <c r="Y403" i="7"/>
  <c r="Y404" i="7"/>
  <c r="Y405" i="7"/>
  <c r="Y406" i="7"/>
  <c r="Y407" i="7"/>
  <c r="Y408" i="7"/>
  <c r="Y409" i="7"/>
  <c r="Y410" i="7"/>
  <c r="Y411" i="7"/>
  <c r="Y412" i="7"/>
  <c r="Y413" i="7"/>
  <c r="Y414" i="7"/>
  <c r="Y415" i="7"/>
  <c r="Y416" i="7"/>
  <c r="Y417" i="7"/>
  <c r="Y418" i="7"/>
  <c r="Y419" i="7"/>
  <c r="Y420" i="7"/>
  <c r="Y421" i="7"/>
  <c r="Y422" i="7"/>
  <c r="Y423" i="7"/>
  <c r="Y424" i="7"/>
  <c r="Y425" i="7"/>
  <c r="Y426" i="7"/>
  <c r="Y427" i="7"/>
  <c r="Y428" i="7"/>
  <c r="Y429" i="7"/>
  <c r="Y430" i="7"/>
  <c r="Y431" i="7"/>
  <c r="Y432" i="7"/>
  <c r="Y433" i="7"/>
  <c r="Y434" i="7"/>
  <c r="Y435" i="7"/>
  <c r="Y436" i="7"/>
  <c r="Y437" i="7"/>
  <c r="Y438" i="7"/>
  <c r="Y439" i="7"/>
  <c r="Y440" i="7"/>
  <c r="Y441" i="7"/>
  <c r="Y442" i="7"/>
  <c r="Y443" i="7"/>
  <c r="Y444" i="7"/>
  <c r="Y445" i="7"/>
  <c r="Y446" i="7"/>
  <c r="Y447" i="7"/>
  <c r="Y448" i="7"/>
  <c r="Y449" i="7"/>
  <c r="Y450" i="7"/>
  <c r="Y451" i="7"/>
  <c r="Y452" i="7"/>
  <c r="Y453" i="7"/>
  <c r="Y454" i="7"/>
  <c r="Y455" i="7"/>
  <c r="Y456" i="7"/>
  <c r="Y457" i="7"/>
  <c r="Y458" i="7"/>
  <c r="Y459" i="7"/>
  <c r="Y460" i="7"/>
  <c r="Y461" i="7"/>
  <c r="Y462" i="7"/>
  <c r="Y463" i="7"/>
  <c r="Y464" i="7"/>
  <c r="Y465" i="7"/>
  <c r="Y466" i="7"/>
  <c r="Y467" i="7"/>
  <c r="Y468" i="7"/>
  <c r="Y469" i="7"/>
  <c r="Y470" i="7"/>
  <c r="Y471" i="7"/>
  <c r="Y472" i="7"/>
  <c r="Y473" i="7"/>
  <c r="Y474" i="7"/>
  <c r="Y475" i="7"/>
  <c r="Y476" i="7"/>
  <c r="Y477" i="7"/>
  <c r="Y478" i="7"/>
  <c r="Y479" i="7"/>
  <c r="Y480" i="7"/>
  <c r="Y481" i="7"/>
  <c r="Y482" i="7"/>
  <c r="Y483" i="7"/>
  <c r="Y484" i="7"/>
  <c r="Y485" i="7"/>
  <c r="Y486" i="7"/>
  <c r="Y487" i="7"/>
  <c r="Y488" i="7"/>
  <c r="Y489" i="7"/>
  <c r="Y490" i="7"/>
  <c r="Y491" i="7"/>
  <c r="Y492" i="7"/>
  <c r="Y493" i="7"/>
  <c r="Y494" i="7"/>
  <c r="Y495" i="7"/>
  <c r="Y496" i="7"/>
  <c r="Y497" i="7"/>
  <c r="Y498" i="7"/>
  <c r="Y499" i="7"/>
  <c r="Y500" i="7"/>
  <c r="Y501" i="7"/>
  <c r="Y502" i="7"/>
  <c r="Y503" i="7"/>
  <c r="Y504" i="7"/>
  <c r="Y505" i="7"/>
  <c r="Y506" i="7"/>
  <c r="Y507" i="7"/>
  <c r="Y508" i="7"/>
  <c r="Y509" i="7"/>
  <c r="Y510" i="7"/>
  <c r="Y511" i="7"/>
  <c r="Y512" i="7"/>
  <c r="Y513" i="7"/>
  <c r="Y514" i="7"/>
  <c r="Y515" i="7"/>
  <c r="Y516" i="7"/>
  <c r="Y517" i="7"/>
  <c r="Y518" i="7"/>
  <c r="Y519" i="7"/>
  <c r="Y520" i="7"/>
  <c r="Y521" i="7"/>
  <c r="Y522" i="7"/>
  <c r="Y523" i="7"/>
  <c r="Y524" i="7"/>
  <c r="Y525" i="7"/>
  <c r="Y526" i="7"/>
  <c r="Y527" i="7"/>
  <c r="Y528" i="7"/>
  <c r="Y529" i="7"/>
  <c r="Y530" i="7"/>
  <c r="Y531" i="7"/>
  <c r="Y532" i="7"/>
  <c r="Y533" i="7"/>
  <c r="Y534" i="7"/>
  <c r="Y535" i="7"/>
  <c r="Y536" i="7"/>
  <c r="Y537" i="7"/>
  <c r="Y538" i="7"/>
  <c r="Y539" i="7"/>
  <c r="Y540" i="7"/>
  <c r="Y541" i="7"/>
  <c r="Y542" i="7"/>
  <c r="Y543" i="7"/>
  <c r="Y544" i="7"/>
  <c r="Y545" i="7"/>
  <c r="Y546" i="7"/>
  <c r="Y547" i="7"/>
  <c r="Y548" i="7"/>
  <c r="Y549" i="7"/>
  <c r="Y550" i="7"/>
  <c r="Y551" i="7"/>
  <c r="Y552" i="7"/>
  <c r="Y553" i="7"/>
  <c r="Y554" i="7"/>
  <c r="Y555" i="7"/>
  <c r="Y556" i="7"/>
  <c r="Y557" i="7"/>
  <c r="Y558" i="7"/>
  <c r="Y559" i="7"/>
  <c r="Y560" i="7"/>
  <c r="Y561" i="7"/>
  <c r="Y562" i="7"/>
  <c r="Y563" i="7"/>
  <c r="Y564" i="7"/>
  <c r="Y565" i="7"/>
  <c r="Y566" i="7"/>
  <c r="Y567" i="7"/>
  <c r="Y568" i="7"/>
  <c r="Y569" i="7"/>
  <c r="Y570" i="7"/>
  <c r="Y571" i="7"/>
  <c r="Y572" i="7"/>
  <c r="Y573" i="7"/>
  <c r="Y574" i="7"/>
  <c r="Y575" i="7"/>
  <c r="Y576" i="7"/>
  <c r="Y577" i="7"/>
  <c r="Y578" i="7"/>
  <c r="Y579" i="7"/>
  <c r="Y580" i="7"/>
  <c r="Y581" i="7"/>
  <c r="Y582" i="7"/>
  <c r="Y583" i="7"/>
  <c r="Y584" i="7"/>
  <c r="Y585" i="7"/>
  <c r="Y586" i="7"/>
  <c r="Y587" i="7"/>
  <c r="Y588" i="7"/>
  <c r="Y589" i="7"/>
  <c r="Y590" i="7"/>
  <c r="Y591" i="7"/>
  <c r="Y592" i="7"/>
  <c r="Y593" i="7"/>
  <c r="Y594" i="7"/>
  <c r="Y595" i="7"/>
  <c r="Y596" i="7"/>
  <c r="Y597" i="7"/>
  <c r="Y598" i="7"/>
  <c r="Y599" i="7"/>
  <c r="Y600" i="7"/>
  <c r="Y601" i="7"/>
  <c r="Y602" i="7"/>
  <c r="Y603" i="7"/>
  <c r="Y604" i="7"/>
  <c r="Y605" i="7"/>
  <c r="Y606" i="7"/>
  <c r="Y607" i="7"/>
  <c r="Y608" i="7"/>
  <c r="Y609" i="7"/>
  <c r="Y610" i="7"/>
  <c r="Y611" i="7"/>
  <c r="Y612" i="7"/>
  <c r="Y613" i="7"/>
  <c r="Y614" i="7"/>
  <c r="Y615" i="7"/>
  <c r="Y616" i="7"/>
  <c r="Y617" i="7"/>
  <c r="Y618" i="7"/>
  <c r="Y619" i="7"/>
  <c r="Y620" i="7"/>
  <c r="Y621" i="7"/>
  <c r="Y622" i="7"/>
  <c r="Y623" i="7"/>
  <c r="Y624" i="7"/>
  <c r="Y625" i="7"/>
  <c r="Y626" i="7"/>
  <c r="Y627" i="7"/>
  <c r="Y628" i="7"/>
  <c r="Y629" i="7"/>
  <c r="Y630" i="7"/>
  <c r="Y631" i="7"/>
  <c r="Y632" i="7"/>
  <c r="Y633" i="7"/>
  <c r="Y634" i="7"/>
  <c r="Y635" i="7"/>
  <c r="Y636" i="7"/>
  <c r="Y637" i="7"/>
  <c r="Y638" i="7"/>
  <c r="Y639" i="7"/>
  <c r="Y640" i="7"/>
  <c r="Y641" i="7"/>
  <c r="Y642" i="7"/>
  <c r="Y643" i="7"/>
  <c r="Y644" i="7"/>
  <c r="Y645" i="7"/>
  <c r="Y646" i="7"/>
  <c r="Y647" i="7"/>
  <c r="Y648" i="7"/>
  <c r="Y649" i="7"/>
  <c r="Y650" i="7"/>
  <c r="Y651" i="7"/>
  <c r="Y652" i="7"/>
  <c r="Y653" i="7"/>
  <c r="Y654" i="7"/>
  <c r="Y655" i="7"/>
  <c r="Y656" i="7"/>
  <c r="Y657" i="7"/>
  <c r="Y658" i="7"/>
  <c r="Y659" i="7"/>
  <c r="Y660" i="7"/>
  <c r="Y661" i="7"/>
  <c r="Y662" i="7"/>
  <c r="Y663" i="7"/>
  <c r="Y664" i="7"/>
  <c r="Y665" i="7"/>
  <c r="Y666" i="7"/>
  <c r="Y667" i="7"/>
  <c r="Y668" i="7"/>
  <c r="Y669" i="7"/>
  <c r="Y670" i="7"/>
  <c r="Y671" i="7"/>
  <c r="Y672" i="7"/>
  <c r="Y673" i="7"/>
  <c r="Y674" i="7"/>
  <c r="Y675" i="7"/>
  <c r="Y676" i="7"/>
  <c r="Y677" i="7"/>
  <c r="Y678" i="7"/>
  <c r="Y679" i="7"/>
  <c r="Y680" i="7"/>
  <c r="Y681" i="7"/>
  <c r="Y682" i="7"/>
  <c r="Y683" i="7"/>
  <c r="Y684" i="7"/>
  <c r="Y685" i="7"/>
  <c r="Y686" i="7"/>
  <c r="Y687" i="7"/>
  <c r="Y688" i="7"/>
  <c r="Y689" i="7"/>
  <c r="Y690" i="7"/>
  <c r="Y691" i="7"/>
  <c r="Y692" i="7"/>
  <c r="Y693" i="7"/>
  <c r="Y694" i="7"/>
  <c r="Y695" i="7"/>
  <c r="Y696" i="7"/>
  <c r="Y697" i="7"/>
  <c r="Y698" i="7"/>
  <c r="Y699" i="7"/>
  <c r="Y700" i="7"/>
  <c r="Y701" i="7"/>
  <c r="Y702" i="7"/>
  <c r="Y703" i="7"/>
  <c r="Y704" i="7"/>
  <c r="Y705" i="7"/>
  <c r="Y706" i="7"/>
  <c r="Y707" i="7"/>
  <c r="Y708" i="7"/>
  <c r="Y709" i="7"/>
  <c r="Y710" i="7"/>
  <c r="Y711" i="7"/>
  <c r="Y712" i="7"/>
  <c r="Y713" i="7"/>
  <c r="Y714" i="7"/>
  <c r="Y715" i="7"/>
  <c r="Y716" i="7"/>
  <c r="Y717" i="7"/>
  <c r="Y718" i="7"/>
  <c r="Y719" i="7"/>
  <c r="Y720" i="7"/>
  <c r="Y721" i="7"/>
  <c r="Y722" i="7"/>
  <c r="Y723" i="7"/>
  <c r="Y724" i="7"/>
  <c r="Y725" i="7"/>
  <c r="Y726" i="7"/>
  <c r="Y727" i="7"/>
  <c r="Y728" i="7"/>
  <c r="Y729" i="7"/>
  <c r="Y730" i="7"/>
  <c r="Y731" i="7"/>
  <c r="Y732" i="7"/>
  <c r="Y733" i="7"/>
  <c r="Y734" i="7"/>
  <c r="Y735" i="7"/>
  <c r="Y736" i="7"/>
  <c r="Y737" i="7"/>
  <c r="Y738" i="7"/>
  <c r="Y739" i="7"/>
  <c r="Y740" i="7"/>
  <c r="Y741" i="7"/>
  <c r="Y742" i="7"/>
  <c r="Y743" i="7"/>
  <c r="Y744" i="7"/>
  <c r="Y745" i="7"/>
  <c r="Y746" i="7"/>
  <c r="Y747" i="7"/>
  <c r="Y748" i="7"/>
  <c r="Y749" i="7"/>
  <c r="Y750" i="7"/>
  <c r="Y751" i="7"/>
  <c r="Y752" i="7"/>
  <c r="Y753" i="7"/>
  <c r="Y754" i="7"/>
  <c r="Y755" i="7"/>
  <c r="Y756" i="7"/>
  <c r="Y757" i="7"/>
  <c r="Y758" i="7"/>
  <c r="Y759" i="7"/>
  <c r="Y760" i="7"/>
  <c r="Y761" i="7"/>
  <c r="Y762" i="7"/>
  <c r="Y763" i="7"/>
  <c r="Y764" i="7"/>
  <c r="Y765" i="7"/>
  <c r="Y766" i="7"/>
  <c r="Y767" i="7"/>
  <c r="Y768" i="7"/>
  <c r="Y769" i="7"/>
  <c r="Y770" i="7"/>
  <c r="Y771" i="7"/>
  <c r="Y772" i="7"/>
  <c r="Y773" i="7"/>
  <c r="Y774" i="7"/>
  <c r="Y775" i="7"/>
  <c r="Y776" i="7"/>
  <c r="Y777" i="7"/>
  <c r="Y778" i="7"/>
  <c r="Y779" i="7"/>
  <c r="Y780" i="7"/>
  <c r="Y781" i="7"/>
  <c r="Y782" i="7"/>
  <c r="Y783" i="7"/>
  <c r="Y784" i="7"/>
  <c r="Y785" i="7"/>
  <c r="Y786" i="7"/>
  <c r="Y787" i="7"/>
  <c r="Y788" i="7"/>
  <c r="Y789" i="7"/>
  <c r="Y790" i="7"/>
  <c r="Y791" i="7"/>
  <c r="Y792" i="7"/>
  <c r="Y793" i="7"/>
  <c r="Y794" i="7"/>
  <c r="Y795" i="7"/>
  <c r="Y796" i="7"/>
  <c r="Y797" i="7"/>
  <c r="Y798" i="7"/>
  <c r="Y799" i="7"/>
  <c r="Y800" i="7"/>
  <c r="Y801" i="7"/>
  <c r="Y802" i="7"/>
  <c r="Y803" i="7"/>
  <c r="Y804" i="7"/>
  <c r="Y805" i="7"/>
  <c r="Y806" i="7"/>
  <c r="Y807" i="7"/>
  <c r="Y808" i="7"/>
  <c r="Y809" i="7"/>
  <c r="Y810" i="7"/>
  <c r="Y811" i="7"/>
  <c r="Y812" i="7"/>
  <c r="Y813" i="7"/>
  <c r="Y814" i="7"/>
  <c r="Y815" i="7"/>
  <c r="Y816" i="7"/>
  <c r="Y817" i="7"/>
  <c r="Y818" i="7"/>
  <c r="Y819" i="7"/>
  <c r="Y820" i="7"/>
  <c r="Y821" i="7"/>
  <c r="Y822" i="7"/>
  <c r="Y823" i="7"/>
  <c r="Y824" i="7"/>
  <c r="Y825" i="7"/>
  <c r="Y826" i="7"/>
  <c r="Y827" i="7"/>
  <c r="Y828" i="7"/>
  <c r="Y829" i="7"/>
  <c r="Y830" i="7"/>
  <c r="Y831" i="7"/>
  <c r="Y832" i="7"/>
  <c r="Y833" i="7"/>
  <c r="Y834" i="7"/>
  <c r="Y835" i="7"/>
  <c r="Y836" i="7"/>
  <c r="Y837" i="7"/>
  <c r="Y838" i="7"/>
  <c r="Y839" i="7"/>
  <c r="Y840" i="7"/>
  <c r="Y841" i="7"/>
  <c r="Y842" i="7"/>
  <c r="Y843" i="7"/>
  <c r="Y844" i="7"/>
  <c r="Y845" i="7"/>
  <c r="Y846" i="7"/>
  <c r="Y847" i="7"/>
  <c r="Y848" i="7"/>
  <c r="Y849" i="7"/>
  <c r="Y850" i="7"/>
  <c r="Y851" i="7"/>
  <c r="Y852" i="7"/>
  <c r="Y853" i="7"/>
  <c r="Y854" i="7"/>
  <c r="Y855" i="7"/>
  <c r="Y856" i="7"/>
  <c r="Y857" i="7"/>
  <c r="Y858" i="7"/>
  <c r="Y859" i="7"/>
  <c r="Y860" i="7"/>
  <c r="Y861" i="7"/>
  <c r="Y862" i="7"/>
  <c r="Y863" i="7"/>
  <c r="Y864" i="7"/>
  <c r="Y865" i="7"/>
  <c r="Y866" i="7"/>
  <c r="Y867" i="7"/>
  <c r="Y868" i="7"/>
  <c r="Y869" i="7"/>
  <c r="Y870" i="7"/>
  <c r="Y871" i="7"/>
  <c r="Y872" i="7"/>
  <c r="Y873" i="7"/>
  <c r="Y874" i="7"/>
  <c r="Y875" i="7"/>
  <c r="Y876" i="7"/>
  <c r="Y877" i="7"/>
  <c r="Y878" i="7"/>
  <c r="Y879" i="7"/>
  <c r="Y880" i="7"/>
  <c r="Y881" i="7"/>
  <c r="Y882" i="7"/>
  <c r="Y883" i="7"/>
  <c r="Y884" i="7"/>
  <c r="Y885" i="7"/>
  <c r="Y886" i="7"/>
  <c r="Y887" i="7"/>
  <c r="Y888" i="7"/>
  <c r="Y889" i="7"/>
  <c r="Y890" i="7"/>
  <c r="Y891" i="7"/>
  <c r="Y892" i="7"/>
  <c r="Y893" i="7"/>
  <c r="Y894" i="7"/>
  <c r="Y895" i="7"/>
  <c r="Y896" i="7"/>
  <c r="Y897" i="7"/>
  <c r="Y898" i="7"/>
  <c r="Y899" i="7"/>
  <c r="Y900" i="7"/>
  <c r="Y901" i="7"/>
  <c r="Y902" i="7"/>
  <c r="Y903" i="7"/>
  <c r="Y904" i="7"/>
  <c r="Y905" i="7"/>
  <c r="Y906" i="7"/>
  <c r="Y907" i="7"/>
  <c r="Y908" i="7"/>
  <c r="Y909" i="7"/>
  <c r="Y910" i="7"/>
  <c r="Y911" i="7"/>
  <c r="Y912" i="7"/>
  <c r="Y913" i="7"/>
  <c r="Y914" i="7"/>
  <c r="Y915" i="7"/>
  <c r="Y916" i="7"/>
  <c r="Y917" i="7"/>
  <c r="Y918" i="7"/>
  <c r="Y919" i="7"/>
  <c r="Y920" i="7"/>
  <c r="Y921" i="7"/>
  <c r="Y922" i="7"/>
  <c r="Y923" i="7"/>
  <c r="Y924" i="7"/>
  <c r="Y925" i="7"/>
  <c r="Y926" i="7"/>
  <c r="Y927" i="7"/>
  <c r="Y928" i="7"/>
  <c r="Y929" i="7"/>
  <c r="Y930" i="7"/>
  <c r="Y931" i="7"/>
  <c r="Y932" i="7"/>
  <c r="Y933" i="7"/>
  <c r="Y934" i="7"/>
  <c r="Y935" i="7"/>
  <c r="Y936" i="7"/>
  <c r="Y937" i="7"/>
  <c r="Y938" i="7"/>
  <c r="Y939" i="7"/>
  <c r="Y940" i="7"/>
  <c r="Y941" i="7"/>
  <c r="Y942" i="7"/>
  <c r="Y943" i="7"/>
  <c r="Y944" i="7"/>
  <c r="Y945" i="7"/>
  <c r="Y946" i="7"/>
  <c r="Y947" i="7"/>
  <c r="Y948" i="7"/>
  <c r="Y949" i="7"/>
  <c r="Y950" i="7"/>
  <c r="Y951" i="7"/>
  <c r="Y952" i="7"/>
  <c r="Y953" i="7"/>
  <c r="Y954" i="7"/>
  <c r="Y955" i="7"/>
  <c r="Y956" i="7"/>
  <c r="Y957" i="7"/>
  <c r="Y958" i="7"/>
  <c r="Y959" i="7"/>
  <c r="Y960" i="7"/>
  <c r="Y961" i="7"/>
  <c r="Y962" i="7"/>
  <c r="Y963" i="7"/>
  <c r="Y964" i="7"/>
  <c r="Y965" i="7"/>
  <c r="Y966" i="7"/>
  <c r="Y967" i="7"/>
  <c r="Y968" i="7"/>
  <c r="Y969" i="7"/>
  <c r="Y970" i="7"/>
  <c r="Y971" i="7"/>
  <c r="Y972" i="7"/>
  <c r="Y973" i="7"/>
  <c r="Y974" i="7"/>
  <c r="Y975" i="7"/>
  <c r="Y976" i="7"/>
  <c r="Y977" i="7"/>
  <c r="Y978" i="7"/>
  <c r="Y979" i="7"/>
  <c r="Y980" i="7"/>
  <c r="Y981" i="7"/>
  <c r="Y982" i="7"/>
  <c r="Y983" i="7"/>
  <c r="Y984" i="7"/>
  <c r="Y985" i="7"/>
  <c r="Y986" i="7"/>
  <c r="Y987" i="7"/>
  <c r="Y988" i="7"/>
  <c r="Y989" i="7"/>
  <c r="Y990" i="7"/>
  <c r="Y991" i="7"/>
  <c r="Y992" i="7"/>
  <c r="Y993" i="7"/>
  <c r="Y994" i="7"/>
  <c r="Y995" i="7"/>
  <c r="Y996" i="7"/>
  <c r="Y997" i="7"/>
  <c r="Y998" i="7"/>
  <c r="Y999" i="7"/>
  <c r="Y1000" i="7"/>
  <c r="Y1001" i="7"/>
  <c r="Y1002" i="7"/>
  <c r="Y1003" i="7"/>
  <c r="Y1004" i="7"/>
  <c r="Y1005" i="7"/>
  <c r="Y1006" i="7"/>
  <c r="Y1007" i="7"/>
  <c r="Y1008" i="7"/>
  <c r="Y1009" i="7"/>
  <c r="Y1010" i="7"/>
  <c r="Y1011" i="7"/>
  <c r="Y1012" i="7"/>
  <c r="Y1013" i="7"/>
  <c r="Y1014" i="7"/>
  <c r="Y1015" i="7"/>
  <c r="Y1016" i="7"/>
  <c r="Y1017" i="7"/>
  <c r="Y1018" i="7"/>
  <c r="Y1019" i="7"/>
  <c r="Y1020" i="7"/>
  <c r="Y1021" i="7"/>
  <c r="Y1022" i="7"/>
  <c r="Y1023" i="7"/>
  <c r="Y1024" i="7"/>
  <c r="Y1025" i="7"/>
  <c r="Y1026" i="7"/>
  <c r="Y1027" i="7"/>
  <c r="Y1028" i="7"/>
  <c r="Y1029" i="7"/>
  <c r="Y1030" i="7"/>
  <c r="Y1031" i="7"/>
  <c r="Y1032" i="7"/>
  <c r="Y1033" i="7"/>
  <c r="Y1034" i="7"/>
  <c r="Y1035" i="7"/>
  <c r="Y1036" i="7"/>
  <c r="Y1037" i="7"/>
  <c r="Y1038" i="7"/>
  <c r="Y1039" i="7"/>
  <c r="Y1040" i="7"/>
  <c r="Y1041" i="7"/>
  <c r="Y1042" i="7"/>
  <c r="Y1043" i="7"/>
  <c r="Y1044" i="7"/>
  <c r="Y1045" i="7"/>
  <c r="Y1046" i="7"/>
  <c r="Y1047" i="7"/>
  <c r="Y1048" i="7"/>
  <c r="Y1049" i="7"/>
  <c r="Y1050" i="7"/>
  <c r="Y1051" i="7"/>
  <c r="Y1052" i="7"/>
  <c r="Y1053" i="7"/>
  <c r="Y1054" i="7"/>
  <c r="Y1055" i="7"/>
  <c r="Y1056" i="7"/>
  <c r="Y1057" i="7"/>
  <c r="Y1058" i="7"/>
  <c r="Y1059" i="7"/>
  <c r="Y1060" i="7"/>
  <c r="Y1061" i="7"/>
  <c r="Y1062" i="7"/>
  <c r="Y1063" i="7"/>
  <c r="Y1064" i="7"/>
  <c r="Y1065" i="7"/>
  <c r="Y1066" i="7"/>
  <c r="Y1067" i="7"/>
  <c r="Y1068" i="7"/>
  <c r="Y1069" i="7"/>
  <c r="Y1070" i="7"/>
  <c r="Y1071" i="7"/>
  <c r="Y1072" i="7"/>
  <c r="Y1073" i="7"/>
  <c r="Y1074" i="7"/>
  <c r="Y1075" i="7"/>
  <c r="Y1076" i="7"/>
  <c r="Y1077" i="7"/>
  <c r="Y1078" i="7"/>
  <c r="Y1079" i="7"/>
  <c r="Y1080" i="7"/>
  <c r="Y1081" i="7"/>
  <c r="Y1082" i="7"/>
  <c r="Y1083" i="7"/>
  <c r="Y1084" i="7"/>
  <c r="Y1085" i="7"/>
  <c r="Y1086" i="7"/>
  <c r="Y1087" i="7"/>
  <c r="Y1088" i="7"/>
  <c r="Y1089" i="7"/>
  <c r="Y1090" i="7"/>
  <c r="Y1091" i="7"/>
  <c r="Y1092" i="7"/>
  <c r="Y1093" i="7"/>
  <c r="Y1094" i="7"/>
  <c r="Y1095" i="7"/>
  <c r="Y1096" i="7"/>
  <c r="Y1097" i="7"/>
  <c r="Y1098" i="7"/>
  <c r="Y1099" i="7"/>
  <c r="Y1100" i="7"/>
  <c r="Y1101" i="7"/>
  <c r="Y1102" i="7"/>
  <c r="Y1103" i="7"/>
  <c r="Y1104" i="7"/>
  <c r="Y1105" i="7"/>
  <c r="Y1106" i="7"/>
  <c r="Y1107" i="7"/>
  <c r="Y1108" i="7"/>
  <c r="Y1109" i="7"/>
  <c r="Y1110" i="7"/>
  <c r="Y1111" i="7"/>
  <c r="Y1112" i="7"/>
  <c r="Y1113" i="7"/>
  <c r="Y1114" i="7"/>
  <c r="Y1115" i="7"/>
  <c r="Y1116" i="7"/>
  <c r="Y1117" i="7"/>
  <c r="Y1118" i="7"/>
  <c r="Y1119" i="7"/>
  <c r="Y1120" i="7"/>
  <c r="Y1121" i="7"/>
  <c r="Y1122" i="7"/>
  <c r="Y1123" i="7"/>
  <c r="Y1124" i="7"/>
  <c r="Y1125" i="7"/>
  <c r="Y1126" i="7"/>
  <c r="Y1127" i="7"/>
  <c r="Y1128" i="7"/>
  <c r="Y1129" i="7"/>
  <c r="Y1130" i="7"/>
  <c r="Y1131" i="7"/>
  <c r="Y1132" i="7"/>
  <c r="Y1133" i="7"/>
  <c r="Y1134" i="7"/>
  <c r="Y1135" i="7"/>
  <c r="Y1136" i="7"/>
  <c r="Y1137" i="7"/>
  <c r="Y1138" i="7"/>
  <c r="Y1139" i="7"/>
  <c r="Y1140" i="7"/>
  <c r="Y1141" i="7"/>
  <c r="Y1142" i="7"/>
  <c r="Y1143" i="7"/>
  <c r="Y1144" i="7"/>
  <c r="Y1145" i="7"/>
  <c r="Y1146" i="7"/>
  <c r="Y1147" i="7"/>
  <c r="Y1148" i="7"/>
  <c r="Y1149" i="7"/>
  <c r="Y1150" i="7"/>
  <c r="Y1151" i="7"/>
  <c r="Y1152" i="7"/>
  <c r="Y1153" i="7"/>
  <c r="Y1154" i="7"/>
  <c r="Y1155" i="7"/>
  <c r="Y1156" i="7"/>
  <c r="Y1157" i="7"/>
  <c r="Y1158" i="7"/>
  <c r="Y1159" i="7"/>
  <c r="Y1160" i="7"/>
  <c r="Y1161" i="7"/>
  <c r="Y1162" i="7"/>
  <c r="Y1163" i="7"/>
  <c r="Y1164" i="7"/>
  <c r="Y1165" i="7"/>
  <c r="Y1166" i="7"/>
  <c r="Y1167" i="7"/>
  <c r="Y1168" i="7"/>
  <c r="Y1169" i="7"/>
  <c r="Y1170" i="7"/>
  <c r="Y1171" i="7"/>
  <c r="Y1172" i="7"/>
  <c r="Y1173" i="7"/>
  <c r="Y1174" i="7"/>
  <c r="Y1175" i="7"/>
  <c r="Y1176" i="7"/>
  <c r="Y1177" i="7"/>
  <c r="Y1178" i="7"/>
  <c r="Y1179" i="7"/>
  <c r="Y1180" i="7"/>
  <c r="Y1181" i="7"/>
  <c r="Y1182" i="7"/>
  <c r="Y1183" i="7"/>
  <c r="Y1184" i="7"/>
  <c r="Y1185" i="7"/>
  <c r="Y1186" i="7"/>
  <c r="Y1187" i="7"/>
  <c r="Y1188" i="7"/>
  <c r="Y1189" i="7"/>
  <c r="Y1190" i="7"/>
  <c r="Y1191" i="7"/>
  <c r="Y1192" i="7"/>
  <c r="Y1193" i="7"/>
  <c r="Y1194" i="7"/>
  <c r="Y1195" i="7"/>
  <c r="Y1196" i="7"/>
  <c r="Y1197" i="7"/>
  <c r="Y1198" i="7"/>
  <c r="Y1199" i="7"/>
  <c r="Y1200" i="7"/>
  <c r="Y1201" i="7"/>
  <c r="Y1202" i="7"/>
  <c r="Y1203" i="7"/>
  <c r="Y1204" i="7"/>
  <c r="Y1205" i="7"/>
  <c r="Y1206" i="7"/>
  <c r="Y1207" i="7"/>
  <c r="Y1208" i="7"/>
  <c r="Y1209" i="7"/>
  <c r="Y1210" i="7"/>
  <c r="Y1211" i="7"/>
  <c r="X4" i="7"/>
  <c r="X5" i="7"/>
  <c r="X6" i="7"/>
  <c r="X7" i="7"/>
  <c r="X8" i="7"/>
  <c r="X9" i="7"/>
  <c r="X10" i="7"/>
  <c r="X11" i="7"/>
  <c r="X12" i="7"/>
  <c r="X13" i="7"/>
  <c r="X14" i="7"/>
  <c r="X15" i="7"/>
  <c r="X16" i="7"/>
  <c r="X17" i="7"/>
  <c r="X18" i="7"/>
  <c r="X19" i="7"/>
  <c r="X20" i="7"/>
  <c r="X21" i="7"/>
  <c r="X22" i="7"/>
  <c r="X23" i="7"/>
  <c r="X24" i="7"/>
  <c r="X25" i="7"/>
  <c r="X26" i="7"/>
  <c r="X27" i="7"/>
  <c r="X28" i="7"/>
  <c r="X29" i="7"/>
  <c r="X30" i="7"/>
  <c r="X31" i="7"/>
  <c r="X32" i="7"/>
  <c r="X33" i="7"/>
  <c r="X34" i="7"/>
  <c r="X35" i="7"/>
  <c r="X36" i="7"/>
  <c r="X37" i="7"/>
  <c r="X38" i="7"/>
  <c r="X39" i="7"/>
  <c r="X40" i="7"/>
  <c r="X41" i="7"/>
  <c r="X42" i="7"/>
  <c r="X43" i="7"/>
  <c r="X44" i="7"/>
  <c r="X45" i="7"/>
  <c r="X46" i="7"/>
  <c r="X47" i="7"/>
  <c r="X48" i="7"/>
  <c r="X49" i="7"/>
  <c r="X50" i="7"/>
  <c r="X51" i="7"/>
  <c r="X52" i="7"/>
  <c r="X53" i="7"/>
  <c r="X54" i="7"/>
  <c r="X55" i="7"/>
  <c r="X56" i="7"/>
  <c r="X57" i="7"/>
  <c r="X58" i="7"/>
  <c r="X59" i="7"/>
  <c r="X60" i="7"/>
  <c r="X61" i="7"/>
  <c r="X62" i="7"/>
  <c r="X63" i="7"/>
  <c r="X64" i="7"/>
  <c r="X65" i="7"/>
  <c r="X66" i="7"/>
  <c r="X67" i="7"/>
  <c r="X68" i="7"/>
  <c r="X69" i="7"/>
  <c r="X70" i="7"/>
  <c r="X71" i="7"/>
  <c r="X72" i="7"/>
  <c r="X73" i="7"/>
  <c r="X74" i="7"/>
  <c r="X75" i="7"/>
  <c r="X76" i="7"/>
  <c r="X77" i="7"/>
  <c r="X78" i="7"/>
  <c r="X79" i="7"/>
  <c r="X80" i="7"/>
  <c r="X81" i="7"/>
  <c r="X82" i="7"/>
  <c r="X83" i="7"/>
  <c r="X84" i="7"/>
  <c r="X85" i="7"/>
  <c r="X86" i="7"/>
  <c r="X87" i="7"/>
  <c r="X88" i="7"/>
  <c r="X89" i="7"/>
  <c r="X90" i="7"/>
  <c r="X91" i="7"/>
  <c r="X92" i="7"/>
  <c r="X93" i="7"/>
  <c r="X94" i="7"/>
  <c r="X95" i="7"/>
  <c r="X96" i="7"/>
  <c r="X97" i="7"/>
  <c r="X98" i="7"/>
  <c r="X99" i="7"/>
  <c r="X100" i="7"/>
  <c r="X101" i="7"/>
  <c r="X102" i="7"/>
  <c r="X103" i="7"/>
  <c r="X104" i="7"/>
  <c r="X105" i="7"/>
  <c r="X106" i="7"/>
  <c r="X107" i="7"/>
  <c r="X108" i="7"/>
  <c r="X109" i="7"/>
  <c r="X110" i="7"/>
  <c r="X111" i="7"/>
  <c r="X112" i="7"/>
  <c r="X113" i="7"/>
  <c r="X114" i="7"/>
  <c r="X115" i="7"/>
  <c r="X116" i="7"/>
  <c r="X117" i="7"/>
  <c r="X118" i="7"/>
  <c r="X119" i="7"/>
  <c r="X120" i="7"/>
  <c r="X121" i="7"/>
  <c r="X122" i="7"/>
  <c r="X123" i="7"/>
  <c r="X124" i="7"/>
  <c r="X125" i="7"/>
  <c r="X126" i="7"/>
  <c r="X127" i="7"/>
  <c r="X128" i="7"/>
  <c r="X129" i="7"/>
  <c r="X130" i="7"/>
  <c r="X131" i="7"/>
  <c r="X132" i="7"/>
  <c r="X133" i="7"/>
  <c r="X134" i="7"/>
  <c r="X135" i="7"/>
  <c r="X136" i="7"/>
  <c r="X137" i="7"/>
  <c r="X138" i="7"/>
  <c r="X139" i="7"/>
  <c r="X140" i="7"/>
  <c r="X141" i="7"/>
  <c r="X142" i="7"/>
  <c r="X143" i="7"/>
  <c r="X144" i="7"/>
  <c r="X145" i="7"/>
  <c r="X146" i="7"/>
  <c r="X147" i="7"/>
  <c r="X148" i="7"/>
  <c r="X149" i="7"/>
  <c r="X150" i="7"/>
  <c r="X151" i="7"/>
  <c r="X152" i="7"/>
  <c r="X153" i="7"/>
  <c r="X154" i="7"/>
  <c r="X155" i="7"/>
  <c r="X156" i="7"/>
  <c r="X157" i="7"/>
  <c r="X158" i="7"/>
  <c r="X159" i="7"/>
  <c r="X160" i="7"/>
  <c r="X161" i="7"/>
  <c r="X162" i="7"/>
  <c r="X163" i="7"/>
  <c r="X164" i="7"/>
  <c r="X165" i="7"/>
  <c r="X166" i="7"/>
  <c r="X167" i="7"/>
  <c r="X168" i="7"/>
  <c r="X169" i="7"/>
  <c r="X170" i="7"/>
  <c r="X171" i="7"/>
  <c r="X172" i="7"/>
  <c r="X173" i="7"/>
  <c r="X174" i="7"/>
  <c r="X175" i="7"/>
  <c r="X176" i="7"/>
  <c r="X177" i="7"/>
  <c r="X178" i="7"/>
  <c r="X179" i="7"/>
  <c r="X180" i="7"/>
  <c r="X181" i="7"/>
  <c r="X182" i="7"/>
  <c r="X183" i="7"/>
  <c r="X184" i="7"/>
  <c r="X185" i="7"/>
  <c r="X186" i="7"/>
  <c r="X187" i="7"/>
  <c r="X188" i="7"/>
  <c r="X189" i="7"/>
  <c r="X190" i="7"/>
  <c r="X191" i="7"/>
  <c r="X192" i="7"/>
  <c r="X193" i="7"/>
  <c r="X194" i="7"/>
  <c r="X195" i="7"/>
  <c r="X196" i="7"/>
  <c r="X197" i="7"/>
  <c r="X198" i="7"/>
  <c r="X199" i="7"/>
  <c r="X200" i="7"/>
  <c r="X201" i="7"/>
  <c r="X202" i="7"/>
  <c r="X203" i="7"/>
  <c r="X204" i="7"/>
  <c r="X205" i="7"/>
  <c r="X206" i="7"/>
  <c r="X207" i="7"/>
  <c r="X208" i="7"/>
  <c r="X209" i="7"/>
  <c r="X210" i="7"/>
  <c r="X211" i="7"/>
  <c r="X212" i="7"/>
  <c r="X213" i="7"/>
  <c r="X214" i="7"/>
  <c r="X215" i="7"/>
  <c r="X216" i="7"/>
  <c r="X217" i="7"/>
  <c r="X218" i="7"/>
  <c r="X219" i="7"/>
  <c r="X220" i="7"/>
  <c r="X221" i="7"/>
  <c r="X222" i="7"/>
  <c r="X223" i="7"/>
  <c r="X224" i="7"/>
  <c r="X225" i="7"/>
  <c r="X226" i="7"/>
  <c r="X227" i="7"/>
  <c r="X228" i="7"/>
  <c r="X229" i="7"/>
  <c r="X230" i="7"/>
  <c r="X231" i="7"/>
  <c r="X232" i="7"/>
  <c r="X233" i="7"/>
  <c r="X234" i="7"/>
  <c r="X235" i="7"/>
  <c r="X236" i="7"/>
  <c r="X237" i="7"/>
  <c r="X238" i="7"/>
  <c r="X239" i="7"/>
  <c r="X240" i="7"/>
  <c r="X241" i="7"/>
  <c r="X242" i="7"/>
  <c r="X243" i="7"/>
  <c r="X244" i="7"/>
  <c r="X245" i="7"/>
  <c r="X246" i="7"/>
  <c r="X247" i="7"/>
  <c r="X248" i="7"/>
  <c r="X249" i="7"/>
  <c r="X250" i="7"/>
  <c r="X251" i="7"/>
  <c r="X252" i="7"/>
  <c r="X253" i="7"/>
  <c r="X254" i="7"/>
  <c r="X255" i="7"/>
  <c r="X256" i="7"/>
  <c r="X257" i="7"/>
  <c r="X258" i="7"/>
  <c r="X259" i="7"/>
  <c r="X260" i="7"/>
  <c r="X261" i="7"/>
  <c r="X262" i="7"/>
  <c r="X263" i="7"/>
  <c r="X264" i="7"/>
  <c r="X265" i="7"/>
  <c r="X266" i="7"/>
  <c r="X267" i="7"/>
  <c r="X268" i="7"/>
  <c r="X269" i="7"/>
  <c r="X270" i="7"/>
  <c r="X271" i="7"/>
  <c r="X272" i="7"/>
  <c r="X273" i="7"/>
  <c r="X274" i="7"/>
  <c r="X275" i="7"/>
  <c r="X276" i="7"/>
  <c r="X277" i="7"/>
  <c r="X278" i="7"/>
  <c r="X279" i="7"/>
  <c r="X280" i="7"/>
  <c r="X281" i="7"/>
  <c r="X282" i="7"/>
  <c r="X283" i="7"/>
  <c r="X284" i="7"/>
  <c r="X285" i="7"/>
  <c r="X286" i="7"/>
  <c r="X287" i="7"/>
  <c r="X288" i="7"/>
  <c r="X289" i="7"/>
  <c r="X290" i="7"/>
  <c r="X291" i="7"/>
  <c r="X292" i="7"/>
  <c r="X293" i="7"/>
  <c r="X294" i="7"/>
  <c r="X295" i="7"/>
  <c r="X296" i="7"/>
  <c r="X297" i="7"/>
  <c r="X298" i="7"/>
  <c r="X299" i="7"/>
  <c r="X300" i="7"/>
  <c r="X301" i="7"/>
  <c r="X302" i="7"/>
  <c r="X303" i="7"/>
  <c r="X304" i="7"/>
  <c r="X305" i="7"/>
  <c r="X306" i="7"/>
  <c r="X307" i="7"/>
  <c r="X308" i="7"/>
  <c r="X309" i="7"/>
  <c r="X310" i="7"/>
  <c r="X311" i="7"/>
  <c r="X312" i="7"/>
  <c r="X313" i="7"/>
  <c r="X314" i="7"/>
  <c r="X315" i="7"/>
  <c r="X316" i="7"/>
  <c r="X317" i="7"/>
  <c r="X318" i="7"/>
  <c r="X319" i="7"/>
  <c r="X320" i="7"/>
  <c r="X321" i="7"/>
  <c r="X322" i="7"/>
  <c r="X323" i="7"/>
  <c r="X324" i="7"/>
  <c r="X325" i="7"/>
  <c r="X326" i="7"/>
  <c r="X327" i="7"/>
  <c r="X328" i="7"/>
  <c r="X329" i="7"/>
  <c r="X330" i="7"/>
  <c r="X331" i="7"/>
  <c r="X332" i="7"/>
  <c r="X333" i="7"/>
  <c r="X334" i="7"/>
  <c r="X335" i="7"/>
  <c r="X336" i="7"/>
  <c r="X337" i="7"/>
  <c r="X338" i="7"/>
  <c r="X339" i="7"/>
  <c r="X340" i="7"/>
  <c r="X341" i="7"/>
  <c r="X342" i="7"/>
  <c r="X343" i="7"/>
  <c r="X344" i="7"/>
  <c r="X345" i="7"/>
  <c r="X346" i="7"/>
  <c r="X347" i="7"/>
  <c r="X348" i="7"/>
  <c r="X349" i="7"/>
  <c r="X350" i="7"/>
  <c r="X351" i="7"/>
  <c r="X352" i="7"/>
  <c r="X353" i="7"/>
  <c r="X354" i="7"/>
  <c r="X355" i="7"/>
  <c r="X356" i="7"/>
  <c r="X357" i="7"/>
  <c r="X358" i="7"/>
  <c r="X359" i="7"/>
  <c r="X360" i="7"/>
  <c r="X361" i="7"/>
  <c r="X362" i="7"/>
  <c r="X363" i="7"/>
  <c r="X364" i="7"/>
  <c r="X365" i="7"/>
  <c r="X366" i="7"/>
  <c r="X367" i="7"/>
  <c r="X368" i="7"/>
  <c r="X369" i="7"/>
  <c r="X370" i="7"/>
  <c r="X371" i="7"/>
  <c r="X372" i="7"/>
  <c r="X373" i="7"/>
  <c r="X374" i="7"/>
  <c r="X375" i="7"/>
  <c r="X376" i="7"/>
  <c r="X377" i="7"/>
  <c r="X378" i="7"/>
  <c r="X379" i="7"/>
  <c r="X380" i="7"/>
  <c r="X381" i="7"/>
  <c r="X382" i="7"/>
  <c r="X383" i="7"/>
  <c r="X384" i="7"/>
  <c r="X385" i="7"/>
  <c r="X386" i="7"/>
  <c r="X387" i="7"/>
  <c r="X388" i="7"/>
  <c r="X389" i="7"/>
  <c r="X390" i="7"/>
  <c r="X391" i="7"/>
  <c r="X392" i="7"/>
  <c r="X393" i="7"/>
  <c r="X394" i="7"/>
  <c r="X395" i="7"/>
  <c r="X396" i="7"/>
  <c r="X397" i="7"/>
  <c r="X398" i="7"/>
  <c r="X399" i="7"/>
  <c r="X400" i="7"/>
  <c r="X401" i="7"/>
  <c r="X402" i="7"/>
  <c r="X403" i="7"/>
  <c r="X404" i="7"/>
  <c r="X405" i="7"/>
  <c r="X406" i="7"/>
  <c r="X407" i="7"/>
  <c r="X408" i="7"/>
  <c r="X409" i="7"/>
  <c r="X410" i="7"/>
  <c r="X411" i="7"/>
  <c r="X412" i="7"/>
  <c r="X413" i="7"/>
  <c r="X414" i="7"/>
  <c r="X415" i="7"/>
  <c r="X416" i="7"/>
  <c r="X417" i="7"/>
  <c r="X418" i="7"/>
  <c r="X419" i="7"/>
  <c r="X420" i="7"/>
  <c r="X421" i="7"/>
  <c r="X422" i="7"/>
  <c r="X423" i="7"/>
  <c r="X424" i="7"/>
  <c r="X425" i="7"/>
  <c r="X426" i="7"/>
  <c r="X427" i="7"/>
  <c r="X428" i="7"/>
  <c r="X429" i="7"/>
  <c r="X430" i="7"/>
  <c r="X431" i="7"/>
  <c r="X432" i="7"/>
  <c r="X433" i="7"/>
  <c r="X434" i="7"/>
  <c r="X435" i="7"/>
  <c r="X436" i="7"/>
  <c r="X437" i="7"/>
  <c r="X438" i="7"/>
  <c r="X439" i="7"/>
  <c r="X440" i="7"/>
  <c r="X441" i="7"/>
  <c r="X442" i="7"/>
  <c r="X443" i="7"/>
  <c r="X444" i="7"/>
  <c r="X445" i="7"/>
  <c r="X446" i="7"/>
  <c r="X447" i="7"/>
  <c r="X448" i="7"/>
  <c r="X449" i="7"/>
  <c r="X450" i="7"/>
  <c r="X451" i="7"/>
  <c r="X452" i="7"/>
  <c r="X453" i="7"/>
  <c r="X454" i="7"/>
  <c r="X455" i="7"/>
  <c r="X456" i="7"/>
  <c r="X457" i="7"/>
  <c r="X458" i="7"/>
  <c r="X459" i="7"/>
  <c r="X460" i="7"/>
  <c r="X461" i="7"/>
  <c r="X462" i="7"/>
  <c r="X463" i="7"/>
  <c r="X464" i="7"/>
  <c r="X465" i="7"/>
  <c r="X466" i="7"/>
  <c r="X467" i="7"/>
  <c r="X468" i="7"/>
  <c r="X469" i="7"/>
  <c r="X470" i="7"/>
  <c r="X471" i="7"/>
  <c r="X472" i="7"/>
  <c r="X473" i="7"/>
  <c r="X474" i="7"/>
  <c r="X475" i="7"/>
  <c r="X476" i="7"/>
  <c r="X477" i="7"/>
  <c r="X478" i="7"/>
  <c r="X479" i="7"/>
  <c r="X480" i="7"/>
  <c r="X481" i="7"/>
  <c r="X482" i="7"/>
  <c r="X483" i="7"/>
  <c r="X484" i="7"/>
  <c r="X485" i="7"/>
  <c r="X486" i="7"/>
  <c r="X487" i="7"/>
  <c r="X488" i="7"/>
  <c r="X489" i="7"/>
  <c r="X490" i="7"/>
  <c r="X491" i="7"/>
  <c r="X492" i="7"/>
  <c r="X493" i="7"/>
  <c r="X494" i="7"/>
  <c r="X495" i="7"/>
  <c r="X496" i="7"/>
  <c r="X497" i="7"/>
  <c r="X498" i="7"/>
  <c r="X499" i="7"/>
  <c r="X500" i="7"/>
  <c r="X501" i="7"/>
  <c r="X502" i="7"/>
  <c r="X503" i="7"/>
  <c r="X504" i="7"/>
  <c r="X505" i="7"/>
  <c r="X506" i="7"/>
  <c r="X507" i="7"/>
  <c r="X508" i="7"/>
  <c r="X509" i="7"/>
  <c r="X510" i="7"/>
  <c r="X511" i="7"/>
  <c r="X512" i="7"/>
  <c r="X513" i="7"/>
  <c r="X514" i="7"/>
  <c r="X515" i="7"/>
  <c r="X516" i="7"/>
  <c r="X517" i="7"/>
  <c r="X518" i="7"/>
  <c r="X519" i="7"/>
  <c r="X520" i="7"/>
  <c r="X521" i="7"/>
  <c r="X522" i="7"/>
  <c r="X523" i="7"/>
  <c r="X524" i="7"/>
  <c r="X525" i="7"/>
  <c r="X526" i="7"/>
  <c r="X527" i="7"/>
  <c r="X528" i="7"/>
  <c r="X529" i="7"/>
  <c r="X530" i="7"/>
  <c r="X531" i="7"/>
  <c r="X532" i="7"/>
  <c r="X533" i="7"/>
  <c r="X534" i="7"/>
  <c r="X535" i="7"/>
  <c r="X536" i="7"/>
  <c r="X537" i="7"/>
  <c r="X538" i="7"/>
  <c r="X539" i="7"/>
  <c r="X540" i="7"/>
  <c r="X541" i="7"/>
  <c r="X542" i="7"/>
  <c r="X543" i="7"/>
  <c r="X544" i="7"/>
  <c r="X545" i="7"/>
  <c r="X546" i="7"/>
  <c r="X547" i="7"/>
  <c r="X548" i="7"/>
  <c r="X549" i="7"/>
  <c r="X550" i="7"/>
  <c r="X551" i="7"/>
  <c r="X552" i="7"/>
  <c r="X553" i="7"/>
  <c r="X554" i="7"/>
  <c r="X555" i="7"/>
  <c r="X556" i="7"/>
  <c r="X557" i="7"/>
  <c r="X558" i="7"/>
  <c r="X559" i="7"/>
  <c r="X560" i="7"/>
  <c r="X561" i="7"/>
  <c r="X562" i="7"/>
  <c r="X563" i="7"/>
  <c r="X564" i="7"/>
  <c r="X565" i="7"/>
  <c r="X566" i="7"/>
  <c r="X567" i="7"/>
  <c r="X568" i="7"/>
  <c r="X569" i="7"/>
  <c r="X570" i="7"/>
  <c r="X571" i="7"/>
  <c r="X572" i="7"/>
  <c r="X573" i="7"/>
  <c r="X574" i="7"/>
  <c r="X575" i="7"/>
  <c r="X576" i="7"/>
  <c r="X577" i="7"/>
  <c r="X578" i="7"/>
  <c r="X579" i="7"/>
  <c r="X580" i="7"/>
  <c r="X581" i="7"/>
  <c r="X582" i="7"/>
  <c r="X583" i="7"/>
  <c r="X584" i="7"/>
  <c r="X585" i="7"/>
  <c r="X586" i="7"/>
  <c r="X587" i="7"/>
  <c r="X588" i="7"/>
  <c r="X589" i="7"/>
  <c r="X590" i="7"/>
  <c r="X591" i="7"/>
  <c r="X592" i="7"/>
  <c r="X593" i="7"/>
  <c r="X594" i="7"/>
  <c r="X595" i="7"/>
  <c r="X596" i="7"/>
  <c r="X597" i="7"/>
  <c r="X598" i="7"/>
  <c r="X599" i="7"/>
  <c r="X600" i="7"/>
  <c r="X601" i="7"/>
  <c r="X602" i="7"/>
  <c r="X603" i="7"/>
  <c r="X604" i="7"/>
  <c r="X605" i="7"/>
  <c r="X606" i="7"/>
  <c r="X607" i="7"/>
  <c r="X608" i="7"/>
  <c r="X609" i="7"/>
  <c r="X610" i="7"/>
  <c r="X611" i="7"/>
  <c r="X612" i="7"/>
  <c r="X613" i="7"/>
  <c r="X614" i="7"/>
  <c r="X615" i="7"/>
  <c r="X616" i="7"/>
  <c r="X617" i="7"/>
  <c r="X618" i="7"/>
  <c r="X619" i="7"/>
  <c r="X620" i="7"/>
  <c r="X621" i="7"/>
  <c r="X622" i="7"/>
  <c r="X623" i="7"/>
  <c r="X624" i="7"/>
  <c r="X625" i="7"/>
  <c r="X626" i="7"/>
  <c r="X627" i="7"/>
  <c r="X628" i="7"/>
  <c r="X629" i="7"/>
  <c r="X630" i="7"/>
  <c r="X631" i="7"/>
  <c r="X632" i="7"/>
  <c r="X633" i="7"/>
  <c r="X634" i="7"/>
  <c r="X635" i="7"/>
  <c r="X636" i="7"/>
  <c r="X637" i="7"/>
  <c r="X638" i="7"/>
  <c r="X639" i="7"/>
  <c r="X640" i="7"/>
  <c r="X641" i="7"/>
  <c r="X642" i="7"/>
  <c r="X643" i="7"/>
  <c r="X644" i="7"/>
  <c r="X645" i="7"/>
  <c r="X646" i="7"/>
  <c r="X647" i="7"/>
  <c r="X648" i="7"/>
  <c r="X649" i="7"/>
  <c r="X650" i="7"/>
  <c r="X651" i="7"/>
  <c r="X652" i="7"/>
  <c r="X653" i="7"/>
  <c r="X654" i="7"/>
  <c r="X655" i="7"/>
  <c r="X656" i="7"/>
  <c r="X657" i="7"/>
  <c r="X658" i="7"/>
  <c r="X659" i="7"/>
  <c r="X660" i="7"/>
  <c r="X661" i="7"/>
  <c r="X662" i="7"/>
  <c r="X663" i="7"/>
  <c r="X664" i="7"/>
  <c r="X665" i="7"/>
  <c r="X666" i="7"/>
  <c r="X667" i="7"/>
  <c r="X668" i="7"/>
  <c r="X669" i="7"/>
  <c r="X670" i="7"/>
  <c r="X671" i="7"/>
  <c r="X672" i="7"/>
  <c r="X673" i="7"/>
  <c r="X674" i="7"/>
  <c r="X675" i="7"/>
  <c r="X676" i="7"/>
  <c r="X677" i="7"/>
  <c r="X678" i="7"/>
  <c r="X679" i="7"/>
  <c r="X680" i="7"/>
  <c r="X681" i="7"/>
  <c r="X682" i="7"/>
  <c r="X683" i="7"/>
  <c r="X684" i="7"/>
  <c r="X685" i="7"/>
  <c r="X686" i="7"/>
  <c r="X687" i="7"/>
  <c r="X688" i="7"/>
  <c r="X689" i="7"/>
  <c r="X690" i="7"/>
  <c r="X691" i="7"/>
  <c r="X692" i="7"/>
  <c r="X693" i="7"/>
  <c r="X694" i="7"/>
  <c r="X695" i="7"/>
  <c r="X696" i="7"/>
  <c r="X697" i="7"/>
  <c r="X698" i="7"/>
  <c r="X699" i="7"/>
  <c r="X700" i="7"/>
  <c r="X701" i="7"/>
  <c r="X702" i="7"/>
  <c r="X703" i="7"/>
  <c r="X704" i="7"/>
  <c r="X705" i="7"/>
  <c r="X706" i="7"/>
  <c r="X707" i="7"/>
  <c r="X708" i="7"/>
  <c r="X709" i="7"/>
  <c r="X710" i="7"/>
  <c r="X711" i="7"/>
  <c r="X712" i="7"/>
  <c r="X713" i="7"/>
  <c r="X714" i="7"/>
  <c r="X715" i="7"/>
  <c r="X716" i="7"/>
  <c r="X717" i="7"/>
  <c r="X718" i="7"/>
  <c r="X719" i="7"/>
  <c r="X720" i="7"/>
  <c r="X721" i="7"/>
  <c r="X722" i="7"/>
  <c r="X723" i="7"/>
  <c r="X724" i="7"/>
  <c r="X725" i="7"/>
  <c r="X726" i="7"/>
  <c r="X727" i="7"/>
  <c r="X728" i="7"/>
  <c r="X729" i="7"/>
  <c r="X730" i="7"/>
  <c r="X731" i="7"/>
  <c r="X732" i="7"/>
  <c r="X733" i="7"/>
  <c r="X734" i="7"/>
  <c r="X735" i="7"/>
  <c r="X736" i="7"/>
  <c r="X737" i="7"/>
  <c r="X738" i="7"/>
  <c r="X739" i="7"/>
  <c r="X740" i="7"/>
  <c r="X741" i="7"/>
  <c r="X742" i="7"/>
  <c r="X743" i="7"/>
  <c r="X744" i="7"/>
  <c r="X745" i="7"/>
  <c r="X746" i="7"/>
  <c r="X747" i="7"/>
  <c r="X748" i="7"/>
  <c r="X749" i="7"/>
  <c r="X750" i="7"/>
  <c r="X751" i="7"/>
  <c r="X752" i="7"/>
  <c r="X753" i="7"/>
  <c r="X754" i="7"/>
  <c r="X755" i="7"/>
  <c r="X756" i="7"/>
  <c r="X757" i="7"/>
  <c r="X758" i="7"/>
  <c r="X759" i="7"/>
  <c r="X760" i="7"/>
  <c r="X761" i="7"/>
  <c r="X762" i="7"/>
  <c r="X763" i="7"/>
  <c r="X764" i="7"/>
  <c r="X765" i="7"/>
  <c r="X766" i="7"/>
  <c r="X767" i="7"/>
  <c r="X768" i="7"/>
  <c r="X769" i="7"/>
  <c r="X770" i="7"/>
  <c r="X771" i="7"/>
  <c r="X772" i="7"/>
  <c r="X773" i="7"/>
  <c r="X774" i="7"/>
  <c r="X775" i="7"/>
  <c r="X776" i="7"/>
  <c r="X777" i="7"/>
  <c r="X778" i="7"/>
  <c r="X779" i="7"/>
  <c r="X780" i="7"/>
  <c r="X781" i="7"/>
  <c r="X782" i="7"/>
  <c r="X783" i="7"/>
  <c r="X784" i="7"/>
  <c r="X785" i="7"/>
  <c r="X786" i="7"/>
  <c r="X787" i="7"/>
  <c r="X788" i="7"/>
  <c r="X789" i="7"/>
  <c r="X790" i="7"/>
  <c r="X791" i="7"/>
  <c r="X792" i="7"/>
  <c r="X793" i="7"/>
  <c r="X794" i="7"/>
  <c r="X795" i="7"/>
  <c r="X796" i="7"/>
  <c r="X797" i="7"/>
  <c r="X798" i="7"/>
  <c r="X799" i="7"/>
  <c r="X800" i="7"/>
  <c r="X801" i="7"/>
  <c r="X802" i="7"/>
  <c r="X803" i="7"/>
  <c r="X804" i="7"/>
  <c r="X805" i="7"/>
  <c r="X806" i="7"/>
  <c r="X807" i="7"/>
  <c r="X808" i="7"/>
  <c r="X809" i="7"/>
  <c r="X810" i="7"/>
  <c r="X811" i="7"/>
  <c r="X812" i="7"/>
  <c r="X813" i="7"/>
  <c r="X814" i="7"/>
  <c r="X815" i="7"/>
  <c r="X816" i="7"/>
  <c r="X817" i="7"/>
  <c r="X818" i="7"/>
  <c r="X819" i="7"/>
  <c r="X820" i="7"/>
  <c r="X821" i="7"/>
  <c r="X822" i="7"/>
  <c r="X823" i="7"/>
  <c r="X824" i="7"/>
  <c r="X825" i="7"/>
  <c r="X826" i="7"/>
  <c r="X827" i="7"/>
  <c r="X828" i="7"/>
  <c r="X829" i="7"/>
  <c r="X830" i="7"/>
  <c r="X831" i="7"/>
  <c r="X832" i="7"/>
  <c r="X833" i="7"/>
  <c r="X834" i="7"/>
  <c r="X835" i="7"/>
  <c r="X836" i="7"/>
  <c r="X837" i="7"/>
  <c r="X838" i="7"/>
  <c r="X839" i="7"/>
  <c r="X840" i="7"/>
  <c r="X841" i="7"/>
  <c r="X842" i="7"/>
  <c r="X843" i="7"/>
  <c r="X844" i="7"/>
  <c r="X845" i="7"/>
  <c r="X846" i="7"/>
  <c r="X847" i="7"/>
  <c r="X848" i="7"/>
  <c r="X849" i="7"/>
  <c r="X850" i="7"/>
  <c r="X851" i="7"/>
  <c r="X852" i="7"/>
  <c r="X853" i="7"/>
  <c r="X854" i="7"/>
  <c r="X855" i="7"/>
  <c r="X856" i="7"/>
  <c r="X857" i="7"/>
  <c r="X858" i="7"/>
  <c r="X859" i="7"/>
  <c r="X860" i="7"/>
  <c r="X861" i="7"/>
  <c r="X862" i="7"/>
  <c r="X863" i="7"/>
  <c r="X864" i="7"/>
  <c r="X865" i="7"/>
  <c r="X866" i="7"/>
  <c r="X867" i="7"/>
  <c r="X868" i="7"/>
  <c r="X869" i="7"/>
  <c r="X870" i="7"/>
  <c r="X871" i="7"/>
  <c r="X872" i="7"/>
  <c r="X873" i="7"/>
  <c r="X874" i="7"/>
  <c r="X875" i="7"/>
  <c r="X876" i="7"/>
  <c r="X877" i="7"/>
  <c r="X878" i="7"/>
  <c r="X879" i="7"/>
  <c r="X880" i="7"/>
  <c r="X881" i="7"/>
  <c r="X882" i="7"/>
  <c r="X883" i="7"/>
  <c r="X884" i="7"/>
  <c r="X885" i="7"/>
  <c r="X886" i="7"/>
  <c r="X887" i="7"/>
  <c r="X888" i="7"/>
  <c r="X889" i="7"/>
  <c r="X890" i="7"/>
  <c r="X891" i="7"/>
  <c r="X892" i="7"/>
  <c r="X893" i="7"/>
  <c r="X894" i="7"/>
  <c r="X895" i="7"/>
  <c r="X896" i="7"/>
  <c r="X897" i="7"/>
  <c r="X898" i="7"/>
  <c r="X899" i="7"/>
  <c r="X900" i="7"/>
  <c r="X901" i="7"/>
  <c r="X902" i="7"/>
  <c r="X903" i="7"/>
  <c r="X904" i="7"/>
  <c r="X905" i="7"/>
  <c r="X906" i="7"/>
  <c r="X907" i="7"/>
  <c r="X908" i="7"/>
  <c r="X909" i="7"/>
  <c r="X910" i="7"/>
  <c r="X911" i="7"/>
  <c r="X912" i="7"/>
  <c r="X913" i="7"/>
  <c r="X914" i="7"/>
  <c r="X915" i="7"/>
  <c r="X916" i="7"/>
  <c r="X917" i="7"/>
  <c r="X918" i="7"/>
  <c r="X919" i="7"/>
  <c r="X920" i="7"/>
  <c r="X921" i="7"/>
  <c r="X922" i="7"/>
  <c r="X923" i="7"/>
  <c r="X924" i="7"/>
  <c r="X925" i="7"/>
  <c r="X926" i="7"/>
  <c r="X927" i="7"/>
  <c r="X928" i="7"/>
  <c r="X929" i="7"/>
  <c r="X930" i="7"/>
  <c r="X931" i="7"/>
  <c r="X932" i="7"/>
  <c r="X933" i="7"/>
  <c r="X934" i="7"/>
  <c r="X935" i="7"/>
  <c r="X936" i="7"/>
  <c r="X937" i="7"/>
  <c r="X938" i="7"/>
  <c r="X939" i="7"/>
  <c r="X940" i="7"/>
  <c r="X941" i="7"/>
  <c r="X942" i="7"/>
  <c r="X943" i="7"/>
  <c r="X944" i="7"/>
  <c r="X945" i="7"/>
  <c r="X946" i="7"/>
  <c r="X947" i="7"/>
  <c r="X948" i="7"/>
  <c r="X949" i="7"/>
  <c r="X950" i="7"/>
  <c r="X951" i="7"/>
  <c r="X952" i="7"/>
  <c r="X953" i="7"/>
  <c r="X954" i="7"/>
  <c r="X955" i="7"/>
  <c r="X956" i="7"/>
  <c r="X957" i="7"/>
  <c r="X958" i="7"/>
  <c r="X959" i="7"/>
  <c r="X960" i="7"/>
  <c r="X961" i="7"/>
  <c r="X962" i="7"/>
  <c r="X963" i="7"/>
  <c r="X964" i="7"/>
  <c r="X965" i="7"/>
  <c r="X966" i="7"/>
  <c r="X967" i="7"/>
  <c r="X968" i="7"/>
  <c r="X969" i="7"/>
  <c r="X970" i="7"/>
  <c r="X971" i="7"/>
  <c r="X972" i="7"/>
  <c r="X973" i="7"/>
  <c r="X974" i="7"/>
  <c r="X975" i="7"/>
  <c r="X976" i="7"/>
  <c r="X977" i="7"/>
  <c r="X978" i="7"/>
  <c r="X979" i="7"/>
  <c r="X980" i="7"/>
  <c r="X981" i="7"/>
  <c r="X982" i="7"/>
  <c r="X983" i="7"/>
  <c r="X984" i="7"/>
  <c r="X985" i="7"/>
  <c r="X986" i="7"/>
  <c r="X987" i="7"/>
  <c r="X988" i="7"/>
  <c r="X989" i="7"/>
  <c r="X990" i="7"/>
  <c r="X991" i="7"/>
  <c r="X992" i="7"/>
  <c r="X993" i="7"/>
  <c r="X994" i="7"/>
  <c r="X995" i="7"/>
  <c r="X996" i="7"/>
  <c r="X997" i="7"/>
  <c r="X998" i="7"/>
  <c r="X999" i="7"/>
  <c r="X1000" i="7"/>
  <c r="X1001" i="7"/>
  <c r="X1002" i="7"/>
  <c r="X1003" i="7"/>
  <c r="X1004" i="7"/>
  <c r="X1005" i="7"/>
  <c r="X1006" i="7"/>
  <c r="X1007" i="7"/>
  <c r="X1008" i="7"/>
  <c r="X1009" i="7"/>
  <c r="X1010" i="7"/>
  <c r="X1011" i="7"/>
  <c r="X1012" i="7"/>
  <c r="X1013" i="7"/>
  <c r="X1014" i="7"/>
  <c r="X1015" i="7"/>
  <c r="X1016" i="7"/>
  <c r="X1017" i="7"/>
  <c r="X1018" i="7"/>
  <c r="X1019" i="7"/>
  <c r="X1020" i="7"/>
  <c r="X1021" i="7"/>
  <c r="X1022" i="7"/>
  <c r="X1023" i="7"/>
  <c r="X1024" i="7"/>
  <c r="X1025" i="7"/>
  <c r="X1026" i="7"/>
  <c r="X1027" i="7"/>
  <c r="X1028" i="7"/>
  <c r="X1029" i="7"/>
  <c r="X1030" i="7"/>
  <c r="X1031" i="7"/>
  <c r="X1032" i="7"/>
  <c r="X1033" i="7"/>
  <c r="X1034" i="7"/>
  <c r="X1035" i="7"/>
  <c r="X1036" i="7"/>
  <c r="X1037" i="7"/>
  <c r="X1038" i="7"/>
  <c r="X1039" i="7"/>
  <c r="X1040" i="7"/>
  <c r="X1041" i="7"/>
  <c r="X1042" i="7"/>
  <c r="X1043" i="7"/>
  <c r="X1044" i="7"/>
  <c r="X1045" i="7"/>
  <c r="X1046" i="7"/>
  <c r="X1047" i="7"/>
  <c r="X1048" i="7"/>
  <c r="X1049" i="7"/>
  <c r="X1050" i="7"/>
  <c r="X1051" i="7"/>
  <c r="X1052" i="7"/>
  <c r="X1053" i="7"/>
  <c r="X1054" i="7"/>
  <c r="X1055" i="7"/>
  <c r="X1056" i="7"/>
  <c r="X1057" i="7"/>
  <c r="X1058" i="7"/>
  <c r="X1059" i="7"/>
  <c r="X1060" i="7"/>
  <c r="X1061" i="7"/>
  <c r="X1062" i="7"/>
  <c r="X1063" i="7"/>
  <c r="X1064" i="7"/>
  <c r="X1065" i="7"/>
  <c r="X1066" i="7"/>
  <c r="X1067" i="7"/>
  <c r="X1068" i="7"/>
  <c r="X1069" i="7"/>
  <c r="X1070" i="7"/>
  <c r="X1071" i="7"/>
  <c r="X1072" i="7"/>
  <c r="X1073" i="7"/>
  <c r="X1074" i="7"/>
  <c r="X1075" i="7"/>
  <c r="X1076" i="7"/>
  <c r="X1077" i="7"/>
  <c r="X1078" i="7"/>
  <c r="X1079" i="7"/>
  <c r="X1080" i="7"/>
  <c r="X1081" i="7"/>
  <c r="X1082" i="7"/>
  <c r="X1083" i="7"/>
  <c r="X1084" i="7"/>
  <c r="X1085" i="7"/>
  <c r="X1086" i="7"/>
  <c r="X1087" i="7"/>
  <c r="X1088" i="7"/>
  <c r="X1089" i="7"/>
  <c r="X1090" i="7"/>
  <c r="X1091" i="7"/>
  <c r="X1092" i="7"/>
  <c r="X1093" i="7"/>
  <c r="X1094" i="7"/>
  <c r="X1095" i="7"/>
  <c r="X1096" i="7"/>
  <c r="X1097" i="7"/>
  <c r="X1098" i="7"/>
  <c r="X1099" i="7"/>
  <c r="X1100" i="7"/>
  <c r="X1101" i="7"/>
  <c r="X1102" i="7"/>
  <c r="X1103" i="7"/>
  <c r="X1104" i="7"/>
  <c r="X1105" i="7"/>
  <c r="X1106" i="7"/>
  <c r="X1107" i="7"/>
  <c r="X1108" i="7"/>
  <c r="X1109" i="7"/>
  <c r="X1110" i="7"/>
  <c r="X1111" i="7"/>
  <c r="X1112" i="7"/>
  <c r="X1113" i="7"/>
  <c r="X1114" i="7"/>
  <c r="X1115" i="7"/>
  <c r="X1116" i="7"/>
  <c r="X1117" i="7"/>
  <c r="X1118" i="7"/>
  <c r="X1119" i="7"/>
  <c r="X1120" i="7"/>
  <c r="X1121" i="7"/>
  <c r="X1122" i="7"/>
  <c r="X1123" i="7"/>
  <c r="X1124" i="7"/>
  <c r="X1125" i="7"/>
  <c r="X1126" i="7"/>
  <c r="X1127" i="7"/>
  <c r="X1128" i="7"/>
  <c r="X1129" i="7"/>
  <c r="X1130" i="7"/>
  <c r="X1131" i="7"/>
  <c r="X1132" i="7"/>
  <c r="X1133" i="7"/>
  <c r="X1134" i="7"/>
  <c r="X1135" i="7"/>
  <c r="X1136" i="7"/>
  <c r="X1137" i="7"/>
  <c r="X1138" i="7"/>
  <c r="X1139" i="7"/>
  <c r="X1140" i="7"/>
  <c r="X1141" i="7"/>
  <c r="X1142" i="7"/>
  <c r="X1143" i="7"/>
  <c r="X1144" i="7"/>
  <c r="X1145" i="7"/>
  <c r="X1146" i="7"/>
  <c r="X1147" i="7"/>
  <c r="X1148" i="7"/>
  <c r="X1149" i="7"/>
  <c r="X1150" i="7"/>
  <c r="X1151" i="7"/>
  <c r="X1152" i="7"/>
  <c r="X1153" i="7"/>
  <c r="X1154" i="7"/>
  <c r="X1155" i="7"/>
  <c r="X1156" i="7"/>
  <c r="X1157" i="7"/>
  <c r="X1158" i="7"/>
  <c r="X1159" i="7"/>
  <c r="X1160" i="7"/>
  <c r="X1161" i="7"/>
  <c r="X1162" i="7"/>
  <c r="X1163" i="7"/>
  <c r="X1164" i="7"/>
  <c r="X1165" i="7"/>
  <c r="X1166" i="7"/>
  <c r="X1167" i="7"/>
  <c r="X1168" i="7"/>
  <c r="X1169" i="7"/>
  <c r="X1170" i="7"/>
  <c r="X1171" i="7"/>
  <c r="X1172" i="7"/>
  <c r="X1173" i="7"/>
  <c r="X1174" i="7"/>
  <c r="X1175" i="7"/>
  <c r="X1176" i="7"/>
  <c r="X1177" i="7"/>
  <c r="X1178" i="7"/>
  <c r="X1179" i="7"/>
  <c r="X1180" i="7"/>
  <c r="X1181" i="7"/>
  <c r="X1182" i="7"/>
  <c r="X1183" i="7"/>
  <c r="X1184" i="7"/>
  <c r="X1185" i="7"/>
  <c r="X1186" i="7"/>
  <c r="X1187" i="7"/>
  <c r="X1188" i="7"/>
  <c r="X1189" i="7"/>
  <c r="X1190" i="7"/>
  <c r="X1191" i="7"/>
  <c r="X1192" i="7"/>
  <c r="X1193" i="7"/>
  <c r="X1194" i="7"/>
  <c r="X1195" i="7"/>
  <c r="X1196" i="7"/>
  <c r="X1197" i="7"/>
  <c r="X1198" i="7"/>
  <c r="X1199" i="7"/>
  <c r="X1200" i="7"/>
  <c r="X1201" i="7"/>
  <c r="X1202" i="7"/>
  <c r="X1203" i="7"/>
  <c r="X1204" i="7"/>
  <c r="X1205" i="7"/>
  <c r="X1206" i="7"/>
  <c r="X1207" i="7"/>
  <c r="X1208" i="7"/>
  <c r="X1209" i="7"/>
  <c r="X1210" i="7"/>
  <c r="X1211" i="7"/>
  <c r="W4" i="7"/>
  <c r="W5" i="7"/>
  <c r="W6" i="7"/>
  <c r="W7" i="7"/>
  <c r="W8" i="7"/>
  <c r="W9" i="7"/>
  <c r="W10" i="7"/>
  <c r="W11" i="7"/>
  <c r="W12" i="7"/>
  <c r="W13" i="7"/>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W94" i="7"/>
  <c r="W95" i="7"/>
  <c r="W96" i="7"/>
  <c r="W97" i="7"/>
  <c r="W98" i="7"/>
  <c r="W99" i="7"/>
  <c r="W100" i="7"/>
  <c r="W101" i="7"/>
  <c r="W102" i="7"/>
  <c r="W103" i="7"/>
  <c r="W104" i="7"/>
  <c r="W105" i="7"/>
  <c r="W106" i="7"/>
  <c r="W107" i="7"/>
  <c r="W108" i="7"/>
  <c r="W109" i="7"/>
  <c r="W110" i="7"/>
  <c r="W111" i="7"/>
  <c r="W112" i="7"/>
  <c r="W113" i="7"/>
  <c r="W114" i="7"/>
  <c r="W115" i="7"/>
  <c r="W116" i="7"/>
  <c r="W117" i="7"/>
  <c r="W118" i="7"/>
  <c r="W119" i="7"/>
  <c r="W120" i="7"/>
  <c r="W121" i="7"/>
  <c r="W122" i="7"/>
  <c r="W123" i="7"/>
  <c r="W124" i="7"/>
  <c r="W125" i="7"/>
  <c r="W126" i="7"/>
  <c r="W127" i="7"/>
  <c r="W128" i="7"/>
  <c r="W129" i="7"/>
  <c r="W130" i="7"/>
  <c r="W131" i="7"/>
  <c r="W132" i="7"/>
  <c r="W133" i="7"/>
  <c r="W134" i="7"/>
  <c r="W135" i="7"/>
  <c r="W136" i="7"/>
  <c r="W137" i="7"/>
  <c r="W138" i="7"/>
  <c r="W139" i="7"/>
  <c r="W140" i="7"/>
  <c r="W141" i="7"/>
  <c r="W142" i="7"/>
  <c r="W143" i="7"/>
  <c r="W144" i="7"/>
  <c r="W145" i="7"/>
  <c r="W146" i="7"/>
  <c r="W147" i="7"/>
  <c r="W148" i="7"/>
  <c r="W149" i="7"/>
  <c r="W150" i="7"/>
  <c r="W151" i="7"/>
  <c r="W152" i="7"/>
  <c r="W153" i="7"/>
  <c r="W154" i="7"/>
  <c r="W155" i="7"/>
  <c r="W156" i="7"/>
  <c r="W157" i="7"/>
  <c r="W158" i="7"/>
  <c r="W159" i="7"/>
  <c r="W160" i="7"/>
  <c r="W161" i="7"/>
  <c r="W162" i="7"/>
  <c r="W163" i="7"/>
  <c r="W164" i="7"/>
  <c r="W165" i="7"/>
  <c r="W166" i="7"/>
  <c r="W167" i="7"/>
  <c r="W168" i="7"/>
  <c r="W169" i="7"/>
  <c r="W170" i="7"/>
  <c r="W171" i="7"/>
  <c r="W172" i="7"/>
  <c r="W173" i="7"/>
  <c r="W174" i="7"/>
  <c r="W175" i="7"/>
  <c r="W176" i="7"/>
  <c r="W177" i="7"/>
  <c r="W178" i="7"/>
  <c r="W179" i="7"/>
  <c r="W180" i="7"/>
  <c r="W181" i="7"/>
  <c r="W182" i="7"/>
  <c r="W183" i="7"/>
  <c r="W184" i="7"/>
  <c r="W185" i="7"/>
  <c r="W186" i="7"/>
  <c r="W187" i="7"/>
  <c r="W188" i="7"/>
  <c r="W189" i="7"/>
  <c r="W190" i="7"/>
  <c r="W191" i="7"/>
  <c r="W192" i="7"/>
  <c r="W193" i="7"/>
  <c r="W194" i="7"/>
  <c r="W195" i="7"/>
  <c r="W196" i="7"/>
  <c r="W197" i="7"/>
  <c r="W198" i="7"/>
  <c r="W199" i="7"/>
  <c r="W200" i="7"/>
  <c r="W201" i="7"/>
  <c r="W202" i="7"/>
  <c r="W203" i="7"/>
  <c r="W204" i="7"/>
  <c r="W205" i="7"/>
  <c r="W206" i="7"/>
  <c r="W207" i="7"/>
  <c r="W208" i="7"/>
  <c r="W209" i="7"/>
  <c r="W210" i="7"/>
  <c r="W211" i="7"/>
  <c r="W212" i="7"/>
  <c r="W213" i="7"/>
  <c r="W214" i="7"/>
  <c r="W215" i="7"/>
  <c r="W216" i="7"/>
  <c r="W217" i="7"/>
  <c r="W218" i="7"/>
  <c r="W219" i="7"/>
  <c r="W220" i="7"/>
  <c r="W221" i="7"/>
  <c r="W222" i="7"/>
  <c r="W223" i="7"/>
  <c r="W224" i="7"/>
  <c r="W225" i="7"/>
  <c r="W226" i="7"/>
  <c r="W227" i="7"/>
  <c r="W228" i="7"/>
  <c r="W229" i="7"/>
  <c r="W230" i="7"/>
  <c r="W231" i="7"/>
  <c r="W232" i="7"/>
  <c r="W233" i="7"/>
  <c r="W234" i="7"/>
  <c r="W235" i="7"/>
  <c r="W236" i="7"/>
  <c r="W237" i="7"/>
  <c r="W238" i="7"/>
  <c r="W239" i="7"/>
  <c r="W240" i="7"/>
  <c r="W241" i="7"/>
  <c r="W242" i="7"/>
  <c r="W243" i="7"/>
  <c r="W244" i="7"/>
  <c r="W245" i="7"/>
  <c r="W246" i="7"/>
  <c r="W247" i="7"/>
  <c r="W248" i="7"/>
  <c r="W249" i="7"/>
  <c r="W250" i="7"/>
  <c r="W251" i="7"/>
  <c r="W252" i="7"/>
  <c r="W253" i="7"/>
  <c r="W254" i="7"/>
  <c r="W255" i="7"/>
  <c r="W256" i="7"/>
  <c r="W257" i="7"/>
  <c r="W258" i="7"/>
  <c r="W259" i="7"/>
  <c r="W260" i="7"/>
  <c r="W261" i="7"/>
  <c r="W262" i="7"/>
  <c r="W263" i="7"/>
  <c r="W264" i="7"/>
  <c r="W265" i="7"/>
  <c r="W266" i="7"/>
  <c r="W267" i="7"/>
  <c r="W268" i="7"/>
  <c r="W269" i="7"/>
  <c r="W270" i="7"/>
  <c r="W271" i="7"/>
  <c r="W272" i="7"/>
  <c r="W273" i="7"/>
  <c r="W274" i="7"/>
  <c r="W275" i="7"/>
  <c r="W276" i="7"/>
  <c r="W277" i="7"/>
  <c r="W278" i="7"/>
  <c r="W279" i="7"/>
  <c r="W280" i="7"/>
  <c r="W281" i="7"/>
  <c r="W282" i="7"/>
  <c r="W283" i="7"/>
  <c r="W284" i="7"/>
  <c r="W285" i="7"/>
  <c r="W286" i="7"/>
  <c r="W287" i="7"/>
  <c r="W288" i="7"/>
  <c r="W289" i="7"/>
  <c r="W290" i="7"/>
  <c r="W291" i="7"/>
  <c r="W292" i="7"/>
  <c r="W293" i="7"/>
  <c r="W294" i="7"/>
  <c r="W295" i="7"/>
  <c r="W296" i="7"/>
  <c r="W297" i="7"/>
  <c r="W298" i="7"/>
  <c r="W299" i="7"/>
  <c r="W300" i="7"/>
  <c r="W301" i="7"/>
  <c r="W302" i="7"/>
  <c r="W303" i="7"/>
  <c r="W304" i="7"/>
  <c r="W305" i="7"/>
  <c r="W306" i="7"/>
  <c r="W307" i="7"/>
  <c r="W308" i="7"/>
  <c r="W309" i="7"/>
  <c r="W310" i="7"/>
  <c r="W311" i="7"/>
  <c r="W312" i="7"/>
  <c r="W313" i="7"/>
  <c r="W314" i="7"/>
  <c r="W315" i="7"/>
  <c r="W316" i="7"/>
  <c r="W317" i="7"/>
  <c r="W318" i="7"/>
  <c r="W319" i="7"/>
  <c r="W320" i="7"/>
  <c r="W321" i="7"/>
  <c r="W322" i="7"/>
  <c r="W323" i="7"/>
  <c r="W324" i="7"/>
  <c r="W325" i="7"/>
  <c r="W326" i="7"/>
  <c r="W327" i="7"/>
  <c r="W328" i="7"/>
  <c r="W329" i="7"/>
  <c r="W330" i="7"/>
  <c r="W331" i="7"/>
  <c r="W332" i="7"/>
  <c r="W333" i="7"/>
  <c r="W334" i="7"/>
  <c r="W335" i="7"/>
  <c r="W336" i="7"/>
  <c r="W337" i="7"/>
  <c r="W338" i="7"/>
  <c r="W339" i="7"/>
  <c r="W340" i="7"/>
  <c r="W341" i="7"/>
  <c r="W342" i="7"/>
  <c r="W343" i="7"/>
  <c r="W344" i="7"/>
  <c r="W345" i="7"/>
  <c r="W346" i="7"/>
  <c r="W347" i="7"/>
  <c r="W348" i="7"/>
  <c r="W349" i="7"/>
  <c r="W350" i="7"/>
  <c r="W351" i="7"/>
  <c r="W352" i="7"/>
  <c r="W353" i="7"/>
  <c r="W354" i="7"/>
  <c r="W355" i="7"/>
  <c r="W356" i="7"/>
  <c r="W357" i="7"/>
  <c r="W358" i="7"/>
  <c r="W359" i="7"/>
  <c r="W360" i="7"/>
  <c r="W361" i="7"/>
  <c r="W362" i="7"/>
  <c r="W363" i="7"/>
  <c r="W364" i="7"/>
  <c r="W365" i="7"/>
  <c r="W366" i="7"/>
  <c r="W367" i="7"/>
  <c r="W368" i="7"/>
  <c r="W369" i="7"/>
  <c r="W370" i="7"/>
  <c r="W371" i="7"/>
  <c r="W372" i="7"/>
  <c r="W373" i="7"/>
  <c r="W374" i="7"/>
  <c r="W375" i="7"/>
  <c r="W376" i="7"/>
  <c r="W377" i="7"/>
  <c r="W378" i="7"/>
  <c r="W379" i="7"/>
  <c r="W380" i="7"/>
  <c r="W381" i="7"/>
  <c r="W382" i="7"/>
  <c r="W383" i="7"/>
  <c r="W384" i="7"/>
  <c r="W385" i="7"/>
  <c r="W386" i="7"/>
  <c r="W387" i="7"/>
  <c r="W388" i="7"/>
  <c r="W389" i="7"/>
  <c r="W390" i="7"/>
  <c r="W391" i="7"/>
  <c r="W392" i="7"/>
  <c r="W393" i="7"/>
  <c r="W394" i="7"/>
  <c r="W395" i="7"/>
  <c r="W396" i="7"/>
  <c r="W397" i="7"/>
  <c r="W398" i="7"/>
  <c r="W399" i="7"/>
  <c r="W400" i="7"/>
  <c r="W401" i="7"/>
  <c r="W402" i="7"/>
  <c r="W403" i="7"/>
  <c r="W404" i="7"/>
  <c r="W405" i="7"/>
  <c r="W406" i="7"/>
  <c r="W407" i="7"/>
  <c r="W408" i="7"/>
  <c r="W409" i="7"/>
  <c r="W410" i="7"/>
  <c r="W411" i="7"/>
  <c r="W412" i="7"/>
  <c r="W413" i="7"/>
  <c r="W414" i="7"/>
  <c r="W415" i="7"/>
  <c r="W416" i="7"/>
  <c r="W417" i="7"/>
  <c r="W418" i="7"/>
  <c r="W419" i="7"/>
  <c r="W420" i="7"/>
  <c r="W421" i="7"/>
  <c r="W422" i="7"/>
  <c r="W423" i="7"/>
  <c r="W424" i="7"/>
  <c r="W425" i="7"/>
  <c r="W426" i="7"/>
  <c r="W427" i="7"/>
  <c r="W428" i="7"/>
  <c r="W429" i="7"/>
  <c r="W430" i="7"/>
  <c r="W431" i="7"/>
  <c r="W432" i="7"/>
  <c r="W433" i="7"/>
  <c r="W434" i="7"/>
  <c r="W435" i="7"/>
  <c r="W436" i="7"/>
  <c r="W437" i="7"/>
  <c r="W438" i="7"/>
  <c r="W439" i="7"/>
  <c r="W440" i="7"/>
  <c r="W441" i="7"/>
  <c r="W442" i="7"/>
  <c r="W443" i="7"/>
  <c r="W444" i="7"/>
  <c r="W445" i="7"/>
  <c r="W446" i="7"/>
  <c r="W447" i="7"/>
  <c r="W448" i="7"/>
  <c r="W449" i="7"/>
  <c r="W450" i="7"/>
  <c r="W451" i="7"/>
  <c r="W452" i="7"/>
  <c r="W453" i="7"/>
  <c r="W454" i="7"/>
  <c r="W455" i="7"/>
  <c r="W456" i="7"/>
  <c r="W457" i="7"/>
  <c r="W458" i="7"/>
  <c r="W459" i="7"/>
  <c r="W460" i="7"/>
  <c r="W461" i="7"/>
  <c r="W462" i="7"/>
  <c r="W463" i="7"/>
  <c r="W464" i="7"/>
  <c r="W465" i="7"/>
  <c r="W466" i="7"/>
  <c r="W467" i="7"/>
  <c r="W468" i="7"/>
  <c r="W469" i="7"/>
  <c r="W470" i="7"/>
  <c r="W471" i="7"/>
  <c r="W472" i="7"/>
  <c r="W473" i="7"/>
  <c r="W474" i="7"/>
  <c r="W475" i="7"/>
  <c r="W476" i="7"/>
  <c r="W477" i="7"/>
  <c r="W478" i="7"/>
  <c r="W479" i="7"/>
  <c r="W480" i="7"/>
  <c r="W481" i="7"/>
  <c r="W482" i="7"/>
  <c r="W483" i="7"/>
  <c r="W484" i="7"/>
  <c r="W485" i="7"/>
  <c r="W486" i="7"/>
  <c r="W487" i="7"/>
  <c r="W488" i="7"/>
  <c r="W489" i="7"/>
  <c r="W490" i="7"/>
  <c r="W491" i="7"/>
  <c r="W492" i="7"/>
  <c r="W493" i="7"/>
  <c r="W494" i="7"/>
  <c r="W495" i="7"/>
  <c r="W496" i="7"/>
  <c r="W497" i="7"/>
  <c r="W498" i="7"/>
  <c r="W499" i="7"/>
  <c r="W500" i="7"/>
  <c r="W501" i="7"/>
  <c r="W502" i="7"/>
  <c r="W503" i="7"/>
  <c r="W504" i="7"/>
  <c r="W505" i="7"/>
  <c r="W506" i="7"/>
  <c r="W507" i="7"/>
  <c r="W508" i="7"/>
  <c r="W509" i="7"/>
  <c r="W510" i="7"/>
  <c r="W511" i="7"/>
  <c r="W512" i="7"/>
  <c r="W513" i="7"/>
  <c r="W514" i="7"/>
  <c r="W515" i="7"/>
  <c r="W516" i="7"/>
  <c r="W517" i="7"/>
  <c r="W518" i="7"/>
  <c r="W519" i="7"/>
  <c r="W520" i="7"/>
  <c r="W521" i="7"/>
  <c r="W522" i="7"/>
  <c r="W523" i="7"/>
  <c r="W524" i="7"/>
  <c r="W525" i="7"/>
  <c r="W526" i="7"/>
  <c r="W527" i="7"/>
  <c r="W528" i="7"/>
  <c r="W529" i="7"/>
  <c r="W530" i="7"/>
  <c r="W531" i="7"/>
  <c r="W532" i="7"/>
  <c r="W533" i="7"/>
  <c r="W534" i="7"/>
  <c r="W535" i="7"/>
  <c r="W536" i="7"/>
  <c r="W537" i="7"/>
  <c r="W538" i="7"/>
  <c r="W539" i="7"/>
  <c r="W540" i="7"/>
  <c r="W541" i="7"/>
  <c r="W542" i="7"/>
  <c r="W543" i="7"/>
  <c r="W544" i="7"/>
  <c r="W545" i="7"/>
  <c r="W546" i="7"/>
  <c r="W547" i="7"/>
  <c r="W548" i="7"/>
  <c r="W549" i="7"/>
  <c r="W550" i="7"/>
  <c r="W551" i="7"/>
  <c r="W552" i="7"/>
  <c r="W553" i="7"/>
  <c r="W554" i="7"/>
  <c r="W555" i="7"/>
  <c r="W556" i="7"/>
  <c r="W557" i="7"/>
  <c r="W558" i="7"/>
  <c r="W559" i="7"/>
  <c r="W560" i="7"/>
  <c r="W561" i="7"/>
  <c r="W562" i="7"/>
  <c r="W563" i="7"/>
  <c r="W564" i="7"/>
  <c r="W565" i="7"/>
  <c r="W566" i="7"/>
  <c r="W567" i="7"/>
  <c r="W568" i="7"/>
  <c r="W569" i="7"/>
  <c r="W570" i="7"/>
  <c r="W571" i="7"/>
  <c r="W572" i="7"/>
  <c r="W573" i="7"/>
  <c r="W574" i="7"/>
  <c r="W575" i="7"/>
  <c r="W576" i="7"/>
  <c r="W577" i="7"/>
  <c r="W578" i="7"/>
  <c r="W579" i="7"/>
  <c r="W580" i="7"/>
  <c r="W581" i="7"/>
  <c r="W582" i="7"/>
  <c r="W583" i="7"/>
  <c r="W584" i="7"/>
  <c r="W585" i="7"/>
  <c r="W586" i="7"/>
  <c r="W587" i="7"/>
  <c r="W588" i="7"/>
  <c r="W589" i="7"/>
  <c r="W590" i="7"/>
  <c r="W591" i="7"/>
  <c r="W592" i="7"/>
  <c r="W593" i="7"/>
  <c r="W594" i="7"/>
  <c r="W595" i="7"/>
  <c r="W596" i="7"/>
  <c r="W597" i="7"/>
  <c r="W598" i="7"/>
  <c r="W599" i="7"/>
  <c r="W600" i="7"/>
  <c r="W601" i="7"/>
  <c r="W602" i="7"/>
  <c r="W603" i="7"/>
  <c r="W604" i="7"/>
  <c r="W605" i="7"/>
  <c r="W606" i="7"/>
  <c r="W607" i="7"/>
  <c r="W608" i="7"/>
  <c r="W609" i="7"/>
  <c r="W610" i="7"/>
  <c r="W611" i="7"/>
  <c r="W612" i="7"/>
  <c r="W613" i="7"/>
  <c r="W614" i="7"/>
  <c r="W615" i="7"/>
  <c r="W616" i="7"/>
  <c r="W617" i="7"/>
  <c r="W618" i="7"/>
  <c r="W619" i="7"/>
  <c r="W620" i="7"/>
  <c r="W621" i="7"/>
  <c r="W622" i="7"/>
  <c r="W623" i="7"/>
  <c r="W624" i="7"/>
  <c r="W625" i="7"/>
  <c r="W626" i="7"/>
  <c r="W627" i="7"/>
  <c r="W628" i="7"/>
  <c r="W629" i="7"/>
  <c r="W630" i="7"/>
  <c r="W631" i="7"/>
  <c r="W632" i="7"/>
  <c r="W633" i="7"/>
  <c r="W634" i="7"/>
  <c r="W635" i="7"/>
  <c r="W636" i="7"/>
  <c r="W637" i="7"/>
  <c r="W638" i="7"/>
  <c r="W639" i="7"/>
  <c r="W640" i="7"/>
  <c r="W641" i="7"/>
  <c r="W642" i="7"/>
  <c r="W643" i="7"/>
  <c r="W644" i="7"/>
  <c r="W645" i="7"/>
  <c r="W646" i="7"/>
  <c r="W647" i="7"/>
  <c r="W648" i="7"/>
  <c r="W649" i="7"/>
  <c r="W650" i="7"/>
  <c r="W651" i="7"/>
  <c r="W652" i="7"/>
  <c r="W653" i="7"/>
  <c r="W654" i="7"/>
  <c r="W655" i="7"/>
  <c r="W656" i="7"/>
  <c r="W657" i="7"/>
  <c r="W658" i="7"/>
  <c r="W659" i="7"/>
  <c r="W660" i="7"/>
  <c r="W661" i="7"/>
  <c r="W662" i="7"/>
  <c r="W663" i="7"/>
  <c r="W664" i="7"/>
  <c r="W665" i="7"/>
  <c r="W666" i="7"/>
  <c r="W667" i="7"/>
  <c r="W668" i="7"/>
  <c r="W669" i="7"/>
  <c r="W670" i="7"/>
  <c r="W671" i="7"/>
  <c r="W672" i="7"/>
  <c r="W673" i="7"/>
  <c r="W674" i="7"/>
  <c r="W675" i="7"/>
  <c r="W676" i="7"/>
  <c r="W677" i="7"/>
  <c r="W678" i="7"/>
  <c r="W679" i="7"/>
  <c r="W680" i="7"/>
  <c r="W681" i="7"/>
  <c r="W682" i="7"/>
  <c r="W683" i="7"/>
  <c r="W684" i="7"/>
  <c r="W685" i="7"/>
  <c r="W686" i="7"/>
  <c r="W687" i="7"/>
  <c r="W688" i="7"/>
  <c r="W689" i="7"/>
  <c r="W690" i="7"/>
  <c r="W691" i="7"/>
  <c r="W692" i="7"/>
  <c r="W693" i="7"/>
  <c r="W694" i="7"/>
  <c r="W695" i="7"/>
  <c r="W696" i="7"/>
  <c r="W697" i="7"/>
  <c r="W698" i="7"/>
  <c r="W699" i="7"/>
  <c r="W700" i="7"/>
  <c r="W701" i="7"/>
  <c r="W702" i="7"/>
  <c r="W703" i="7"/>
  <c r="W704" i="7"/>
  <c r="W705" i="7"/>
  <c r="W706" i="7"/>
  <c r="W707" i="7"/>
  <c r="W708" i="7"/>
  <c r="W709" i="7"/>
  <c r="W710" i="7"/>
  <c r="W711" i="7"/>
  <c r="W712" i="7"/>
  <c r="W713" i="7"/>
  <c r="W714" i="7"/>
  <c r="W715" i="7"/>
  <c r="W716" i="7"/>
  <c r="W717" i="7"/>
  <c r="W718" i="7"/>
  <c r="W719" i="7"/>
  <c r="W720" i="7"/>
  <c r="W721" i="7"/>
  <c r="W722" i="7"/>
  <c r="W723" i="7"/>
  <c r="W724" i="7"/>
  <c r="W725" i="7"/>
  <c r="W726" i="7"/>
  <c r="W727" i="7"/>
  <c r="W728" i="7"/>
  <c r="W729" i="7"/>
  <c r="W730" i="7"/>
  <c r="W731" i="7"/>
  <c r="W732" i="7"/>
  <c r="W733" i="7"/>
  <c r="W734" i="7"/>
  <c r="W735" i="7"/>
  <c r="W736" i="7"/>
  <c r="W737" i="7"/>
  <c r="W738" i="7"/>
  <c r="W739" i="7"/>
  <c r="W740" i="7"/>
  <c r="W741" i="7"/>
  <c r="W742" i="7"/>
  <c r="W743" i="7"/>
  <c r="W744" i="7"/>
  <c r="W745" i="7"/>
  <c r="W746" i="7"/>
  <c r="W747" i="7"/>
  <c r="W748" i="7"/>
  <c r="W749" i="7"/>
  <c r="W750" i="7"/>
  <c r="W751" i="7"/>
  <c r="W752" i="7"/>
  <c r="W753" i="7"/>
  <c r="W754" i="7"/>
  <c r="W755" i="7"/>
  <c r="W756" i="7"/>
  <c r="W757" i="7"/>
  <c r="W758" i="7"/>
  <c r="W759" i="7"/>
  <c r="W760" i="7"/>
  <c r="W761" i="7"/>
  <c r="W762" i="7"/>
  <c r="W763" i="7"/>
  <c r="W764" i="7"/>
  <c r="W765" i="7"/>
  <c r="W766" i="7"/>
  <c r="W767" i="7"/>
  <c r="W768" i="7"/>
  <c r="W769" i="7"/>
  <c r="W770" i="7"/>
  <c r="W771" i="7"/>
  <c r="W772" i="7"/>
  <c r="W773" i="7"/>
  <c r="W774" i="7"/>
  <c r="W775" i="7"/>
  <c r="W776" i="7"/>
  <c r="W777" i="7"/>
  <c r="W778" i="7"/>
  <c r="W779" i="7"/>
  <c r="W780" i="7"/>
  <c r="W781" i="7"/>
  <c r="W782" i="7"/>
  <c r="W783" i="7"/>
  <c r="W784" i="7"/>
  <c r="W785" i="7"/>
  <c r="W786" i="7"/>
  <c r="W787" i="7"/>
  <c r="W788" i="7"/>
  <c r="W789" i="7"/>
  <c r="W790" i="7"/>
  <c r="W791" i="7"/>
  <c r="W792" i="7"/>
  <c r="W793" i="7"/>
  <c r="W794" i="7"/>
  <c r="W795" i="7"/>
  <c r="W796" i="7"/>
  <c r="W797" i="7"/>
  <c r="W798" i="7"/>
  <c r="W799" i="7"/>
  <c r="W800" i="7"/>
  <c r="W801" i="7"/>
  <c r="W802" i="7"/>
  <c r="W803" i="7"/>
  <c r="W804" i="7"/>
  <c r="W805" i="7"/>
  <c r="W806" i="7"/>
  <c r="W807" i="7"/>
  <c r="W808" i="7"/>
  <c r="W809" i="7"/>
  <c r="W810" i="7"/>
  <c r="W811" i="7"/>
  <c r="W812" i="7"/>
  <c r="W813" i="7"/>
  <c r="W814" i="7"/>
  <c r="W815" i="7"/>
  <c r="W816" i="7"/>
  <c r="W817" i="7"/>
  <c r="W818" i="7"/>
  <c r="W819" i="7"/>
  <c r="W820" i="7"/>
  <c r="W821" i="7"/>
  <c r="W822" i="7"/>
  <c r="W823" i="7"/>
  <c r="W824" i="7"/>
  <c r="W825" i="7"/>
  <c r="W826" i="7"/>
  <c r="W827" i="7"/>
  <c r="W828" i="7"/>
  <c r="W829" i="7"/>
  <c r="W830" i="7"/>
  <c r="W831" i="7"/>
  <c r="W832" i="7"/>
  <c r="W833" i="7"/>
  <c r="W834" i="7"/>
  <c r="W835" i="7"/>
  <c r="W836" i="7"/>
  <c r="W837" i="7"/>
  <c r="W838" i="7"/>
  <c r="W839" i="7"/>
  <c r="W840" i="7"/>
  <c r="W841" i="7"/>
  <c r="W842" i="7"/>
  <c r="W843" i="7"/>
  <c r="W844" i="7"/>
  <c r="W845" i="7"/>
  <c r="W846" i="7"/>
  <c r="W847" i="7"/>
  <c r="W848" i="7"/>
  <c r="W849" i="7"/>
  <c r="W850" i="7"/>
  <c r="W851" i="7"/>
  <c r="W852" i="7"/>
  <c r="W853" i="7"/>
  <c r="W854" i="7"/>
  <c r="W855" i="7"/>
  <c r="W856" i="7"/>
  <c r="W857" i="7"/>
  <c r="W858" i="7"/>
  <c r="W859" i="7"/>
  <c r="W860" i="7"/>
  <c r="W861" i="7"/>
  <c r="W862" i="7"/>
  <c r="W863" i="7"/>
  <c r="W864" i="7"/>
  <c r="W865" i="7"/>
  <c r="W866" i="7"/>
  <c r="W867" i="7"/>
  <c r="W868" i="7"/>
  <c r="W869" i="7"/>
  <c r="W870" i="7"/>
  <c r="W871" i="7"/>
  <c r="W872" i="7"/>
  <c r="W873" i="7"/>
  <c r="W874" i="7"/>
  <c r="W875" i="7"/>
  <c r="W876" i="7"/>
  <c r="W877" i="7"/>
  <c r="W878" i="7"/>
  <c r="W879" i="7"/>
  <c r="W880" i="7"/>
  <c r="W881" i="7"/>
  <c r="W882" i="7"/>
  <c r="W883" i="7"/>
  <c r="W884" i="7"/>
  <c r="W885" i="7"/>
  <c r="W886" i="7"/>
  <c r="W887" i="7"/>
  <c r="W888" i="7"/>
  <c r="W889" i="7"/>
  <c r="W890" i="7"/>
  <c r="W891" i="7"/>
  <c r="W892" i="7"/>
  <c r="W893" i="7"/>
  <c r="W894" i="7"/>
  <c r="W895" i="7"/>
  <c r="W896" i="7"/>
  <c r="W897" i="7"/>
  <c r="W898" i="7"/>
  <c r="W899" i="7"/>
  <c r="W900" i="7"/>
  <c r="W901" i="7"/>
  <c r="W902" i="7"/>
  <c r="W903" i="7"/>
  <c r="W904" i="7"/>
  <c r="W905" i="7"/>
  <c r="W906" i="7"/>
  <c r="W907" i="7"/>
  <c r="W908" i="7"/>
  <c r="W909" i="7"/>
  <c r="W910" i="7"/>
  <c r="W911" i="7"/>
  <c r="W912" i="7"/>
  <c r="W913" i="7"/>
  <c r="W914" i="7"/>
  <c r="W915" i="7"/>
  <c r="W916" i="7"/>
  <c r="W917" i="7"/>
  <c r="W918" i="7"/>
  <c r="W919" i="7"/>
  <c r="W920" i="7"/>
  <c r="W921" i="7"/>
  <c r="W922" i="7"/>
  <c r="W923" i="7"/>
  <c r="W924" i="7"/>
  <c r="W925" i="7"/>
  <c r="W926" i="7"/>
  <c r="W927" i="7"/>
  <c r="W928" i="7"/>
  <c r="W929" i="7"/>
  <c r="W930" i="7"/>
  <c r="W931" i="7"/>
  <c r="W932" i="7"/>
  <c r="W933" i="7"/>
  <c r="W934" i="7"/>
  <c r="W935" i="7"/>
  <c r="W936" i="7"/>
  <c r="W937" i="7"/>
  <c r="W938" i="7"/>
  <c r="W939" i="7"/>
  <c r="W940" i="7"/>
  <c r="W941" i="7"/>
  <c r="W942" i="7"/>
  <c r="W943" i="7"/>
  <c r="W944" i="7"/>
  <c r="W945" i="7"/>
  <c r="W946" i="7"/>
  <c r="W947" i="7"/>
  <c r="W948" i="7"/>
  <c r="W949" i="7"/>
  <c r="W950" i="7"/>
  <c r="W951" i="7"/>
  <c r="W952" i="7"/>
  <c r="W953" i="7"/>
  <c r="W954" i="7"/>
  <c r="W955" i="7"/>
  <c r="W956" i="7"/>
  <c r="W957" i="7"/>
  <c r="W958" i="7"/>
  <c r="W959" i="7"/>
  <c r="W960" i="7"/>
  <c r="W961" i="7"/>
  <c r="W962" i="7"/>
  <c r="W963" i="7"/>
  <c r="W964" i="7"/>
  <c r="W965" i="7"/>
  <c r="W966" i="7"/>
  <c r="W967" i="7"/>
  <c r="W968" i="7"/>
  <c r="W969" i="7"/>
  <c r="W970" i="7"/>
  <c r="W971" i="7"/>
  <c r="W972" i="7"/>
  <c r="W973" i="7"/>
  <c r="W974" i="7"/>
  <c r="W975" i="7"/>
  <c r="W976" i="7"/>
  <c r="W977" i="7"/>
  <c r="W978" i="7"/>
  <c r="W979" i="7"/>
  <c r="W980" i="7"/>
  <c r="W981" i="7"/>
  <c r="W982" i="7"/>
  <c r="W983" i="7"/>
  <c r="W984" i="7"/>
  <c r="W985" i="7"/>
  <c r="W986" i="7"/>
  <c r="W987" i="7"/>
  <c r="W988" i="7"/>
  <c r="W989" i="7"/>
  <c r="W990" i="7"/>
  <c r="W991" i="7"/>
  <c r="W992" i="7"/>
  <c r="W993" i="7"/>
  <c r="W994" i="7"/>
  <c r="W995" i="7"/>
  <c r="W996" i="7"/>
  <c r="W997" i="7"/>
  <c r="W998" i="7"/>
  <c r="W999" i="7"/>
  <c r="W1000" i="7"/>
  <c r="W1001" i="7"/>
  <c r="W1002" i="7"/>
  <c r="W1003" i="7"/>
  <c r="W1004" i="7"/>
  <c r="W1005" i="7"/>
  <c r="W1006" i="7"/>
  <c r="W1007" i="7"/>
  <c r="W1008" i="7"/>
  <c r="W1009" i="7"/>
  <c r="W1010" i="7"/>
  <c r="W1011" i="7"/>
  <c r="W1012" i="7"/>
  <c r="W1013" i="7"/>
  <c r="W1014" i="7"/>
  <c r="W1015" i="7"/>
  <c r="W1016" i="7"/>
  <c r="W1017" i="7"/>
  <c r="W1018" i="7"/>
  <c r="W1019" i="7"/>
  <c r="W1020" i="7"/>
  <c r="W1021" i="7"/>
  <c r="W1022" i="7"/>
  <c r="W1023" i="7"/>
  <c r="W1024" i="7"/>
  <c r="W1025" i="7"/>
  <c r="W1026" i="7"/>
  <c r="W1027" i="7"/>
  <c r="W1028" i="7"/>
  <c r="W1029" i="7"/>
  <c r="W1030" i="7"/>
  <c r="W1031" i="7"/>
  <c r="W1032" i="7"/>
  <c r="W1033" i="7"/>
  <c r="W1034" i="7"/>
  <c r="W1035" i="7"/>
  <c r="W1036" i="7"/>
  <c r="W1037" i="7"/>
  <c r="W1038" i="7"/>
  <c r="W1039" i="7"/>
  <c r="W1040" i="7"/>
  <c r="W1041" i="7"/>
  <c r="W1042" i="7"/>
  <c r="W1043" i="7"/>
  <c r="W1044" i="7"/>
  <c r="W1045" i="7"/>
  <c r="W1046" i="7"/>
  <c r="W1047" i="7"/>
  <c r="W1048" i="7"/>
  <c r="W1049" i="7"/>
  <c r="W1050" i="7"/>
  <c r="W1051" i="7"/>
  <c r="W1052" i="7"/>
  <c r="W1053" i="7"/>
  <c r="W1054" i="7"/>
  <c r="W1055" i="7"/>
  <c r="W1056" i="7"/>
  <c r="W1057" i="7"/>
  <c r="W1058" i="7"/>
  <c r="W1059" i="7"/>
  <c r="W1060" i="7"/>
  <c r="W1061" i="7"/>
  <c r="W1062" i="7"/>
  <c r="W1063" i="7"/>
  <c r="W1064" i="7"/>
  <c r="W1065" i="7"/>
  <c r="W1066" i="7"/>
  <c r="W1067" i="7"/>
  <c r="W1068" i="7"/>
  <c r="W1069" i="7"/>
  <c r="W1070" i="7"/>
  <c r="W1071" i="7"/>
  <c r="W1072" i="7"/>
  <c r="W1073" i="7"/>
  <c r="W1074" i="7"/>
  <c r="W1075" i="7"/>
  <c r="W1076" i="7"/>
  <c r="W1077" i="7"/>
  <c r="W1078" i="7"/>
  <c r="W1079" i="7"/>
  <c r="W1080" i="7"/>
  <c r="W1081" i="7"/>
  <c r="W1082" i="7"/>
  <c r="W1083" i="7"/>
  <c r="W1084" i="7"/>
  <c r="W1085" i="7"/>
  <c r="W1086" i="7"/>
  <c r="W1087" i="7"/>
  <c r="W1088" i="7"/>
  <c r="W1089" i="7"/>
  <c r="W1090" i="7"/>
  <c r="W1091" i="7"/>
  <c r="W1092" i="7"/>
  <c r="W1093" i="7"/>
  <c r="W1094" i="7"/>
  <c r="W1095" i="7"/>
  <c r="W1096" i="7"/>
  <c r="W1097" i="7"/>
  <c r="W1098" i="7"/>
  <c r="W1099" i="7"/>
  <c r="W1100" i="7"/>
  <c r="W1101" i="7"/>
  <c r="W1102" i="7"/>
  <c r="W1103" i="7"/>
  <c r="W1104" i="7"/>
  <c r="W1105" i="7"/>
  <c r="W1106" i="7"/>
  <c r="W1107" i="7"/>
  <c r="W1108" i="7"/>
  <c r="W1109" i="7"/>
  <c r="W1110" i="7"/>
  <c r="W1111" i="7"/>
  <c r="W1112" i="7"/>
  <c r="W1113" i="7"/>
  <c r="W1114" i="7"/>
  <c r="W1115" i="7"/>
  <c r="W1116" i="7"/>
  <c r="W1117" i="7"/>
  <c r="W1118" i="7"/>
  <c r="W1119" i="7"/>
  <c r="W1120" i="7"/>
  <c r="W1121" i="7"/>
  <c r="W1122" i="7"/>
  <c r="W1123" i="7"/>
  <c r="W1124" i="7"/>
  <c r="W1125" i="7"/>
  <c r="W1126" i="7"/>
  <c r="W1127" i="7"/>
  <c r="W1128" i="7"/>
  <c r="W1129" i="7"/>
  <c r="W1130" i="7"/>
  <c r="W1131" i="7"/>
  <c r="W1132" i="7"/>
  <c r="W1133" i="7"/>
  <c r="W1134" i="7"/>
  <c r="W1135" i="7"/>
  <c r="W1136" i="7"/>
  <c r="W1137" i="7"/>
  <c r="W1138" i="7"/>
  <c r="W1139" i="7"/>
  <c r="W1140" i="7"/>
  <c r="W1141" i="7"/>
  <c r="W1142" i="7"/>
  <c r="W1143" i="7"/>
  <c r="W1144" i="7"/>
  <c r="W1145" i="7"/>
  <c r="W1146" i="7"/>
  <c r="W1147" i="7"/>
  <c r="W1148" i="7"/>
  <c r="W1149" i="7"/>
  <c r="W1150" i="7"/>
  <c r="W1151" i="7"/>
  <c r="W1152" i="7"/>
  <c r="W1153" i="7"/>
  <c r="W1154" i="7"/>
  <c r="W1155" i="7"/>
  <c r="W1156" i="7"/>
  <c r="W1157" i="7"/>
  <c r="W1158" i="7"/>
  <c r="W1159" i="7"/>
  <c r="W1160" i="7"/>
  <c r="W1161" i="7"/>
  <c r="W1162" i="7"/>
  <c r="W1163" i="7"/>
  <c r="W1164" i="7"/>
  <c r="W1165" i="7"/>
  <c r="W1166" i="7"/>
  <c r="W1167" i="7"/>
  <c r="W1168" i="7"/>
  <c r="W1169" i="7"/>
  <c r="W1170" i="7"/>
  <c r="W1171" i="7"/>
  <c r="W1172" i="7"/>
  <c r="W1173" i="7"/>
  <c r="W1174" i="7"/>
  <c r="W1175" i="7"/>
  <c r="W1176" i="7"/>
  <c r="W1177" i="7"/>
  <c r="W1178" i="7"/>
  <c r="W1179" i="7"/>
  <c r="W1180" i="7"/>
  <c r="W1181" i="7"/>
  <c r="W1182" i="7"/>
  <c r="W1183" i="7"/>
  <c r="W1184" i="7"/>
  <c r="W1185" i="7"/>
  <c r="W1186" i="7"/>
  <c r="W1187" i="7"/>
  <c r="W1188" i="7"/>
  <c r="W1189" i="7"/>
  <c r="W1190" i="7"/>
  <c r="W1191" i="7"/>
  <c r="W1192" i="7"/>
  <c r="W1193" i="7"/>
  <c r="W1194" i="7"/>
  <c r="W1195" i="7"/>
  <c r="W1196" i="7"/>
  <c r="W1197" i="7"/>
  <c r="W1198" i="7"/>
  <c r="W1199" i="7"/>
  <c r="W1200" i="7"/>
  <c r="W1201" i="7"/>
  <c r="W1202" i="7"/>
  <c r="W1203" i="7"/>
  <c r="W1204" i="7"/>
  <c r="W1205" i="7"/>
  <c r="W1206" i="7"/>
  <c r="W1207" i="7"/>
  <c r="W1208" i="7"/>
  <c r="W1209" i="7"/>
  <c r="W1210" i="7"/>
  <c r="W1211" i="7"/>
  <c r="V4" i="7"/>
  <c r="V5" i="7"/>
  <c r="V6" i="7"/>
  <c r="V7" i="7"/>
  <c r="V8" i="7"/>
  <c r="V9" i="7"/>
  <c r="V10" i="7"/>
  <c r="V11" i="7"/>
  <c r="V12" i="7"/>
  <c r="V13" i="7"/>
  <c r="V14" i="7"/>
  <c r="V15" i="7"/>
  <c r="V16" i="7"/>
  <c r="V17" i="7"/>
  <c r="V18" i="7"/>
  <c r="V19" i="7"/>
  <c r="V20" i="7"/>
  <c r="V21" i="7"/>
  <c r="V22" i="7"/>
  <c r="V23" i="7"/>
  <c r="V24"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185" i="7"/>
  <c r="V186" i="7"/>
  <c r="V187" i="7"/>
  <c r="V188" i="7"/>
  <c r="V189" i="7"/>
  <c r="V190" i="7"/>
  <c r="V191" i="7"/>
  <c r="V192" i="7"/>
  <c r="V193" i="7"/>
  <c r="V194" i="7"/>
  <c r="V195" i="7"/>
  <c r="V196" i="7"/>
  <c r="V197" i="7"/>
  <c r="V198" i="7"/>
  <c r="V199" i="7"/>
  <c r="V200" i="7"/>
  <c r="V201" i="7"/>
  <c r="V202" i="7"/>
  <c r="V203" i="7"/>
  <c r="V204" i="7"/>
  <c r="V205" i="7"/>
  <c r="V206" i="7"/>
  <c r="V207" i="7"/>
  <c r="V208" i="7"/>
  <c r="V209" i="7"/>
  <c r="V210" i="7"/>
  <c r="V211" i="7"/>
  <c r="V212" i="7"/>
  <c r="V213" i="7"/>
  <c r="V214" i="7"/>
  <c r="V215" i="7"/>
  <c r="V216" i="7"/>
  <c r="V217" i="7"/>
  <c r="V218" i="7"/>
  <c r="V219" i="7"/>
  <c r="V220" i="7"/>
  <c r="V221" i="7"/>
  <c r="V222" i="7"/>
  <c r="V223" i="7"/>
  <c r="V224" i="7"/>
  <c r="V225" i="7"/>
  <c r="V226" i="7"/>
  <c r="V227" i="7"/>
  <c r="V228" i="7"/>
  <c r="V229" i="7"/>
  <c r="V230" i="7"/>
  <c r="V231" i="7"/>
  <c r="V232" i="7"/>
  <c r="V233" i="7"/>
  <c r="V234" i="7"/>
  <c r="V235" i="7"/>
  <c r="V236" i="7"/>
  <c r="V237" i="7"/>
  <c r="V238" i="7"/>
  <c r="V239" i="7"/>
  <c r="V240" i="7"/>
  <c r="V241" i="7"/>
  <c r="V242" i="7"/>
  <c r="V243" i="7"/>
  <c r="V244" i="7"/>
  <c r="V245" i="7"/>
  <c r="V246" i="7"/>
  <c r="V247" i="7"/>
  <c r="V248" i="7"/>
  <c r="V249" i="7"/>
  <c r="V250" i="7"/>
  <c r="V251" i="7"/>
  <c r="V252" i="7"/>
  <c r="V253" i="7"/>
  <c r="V254" i="7"/>
  <c r="V255" i="7"/>
  <c r="V256" i="7"/>
  <c r="V257" i="7"/>
  <c r="V258" i="7"/>
  <c r="V259" i="7"/>
  <c r="V260" i="7"/>
  <c r="V261" i="7"/>
  <c r="V262" i="7"/>
  <c r="V263" i="7"/>
  <c r="V264" i="7"/>
  <c r="V265" i="7"/>
  <c r="V266" i="7"/>
  <c r="V267" i="7"/>
  <c r="V268" i="7"/>
  <c r="V269" i="7"/>
  <c r="V270" i="7"/>
  <c r="V271" i="7"/>
  <c r="V272" i="7"/>
  <c r="V273" i="7"/>
  <c r="V274" i="7"/>
  <c r="V275" i="7"/>
  <c r="V276" i="7"/>
  <c r="V277" i="7"/>
  <c r="V278" i="7"/>
  <c r="V279" i="7"/>
  <c r="V280" i="7"/>
  <c r="V281" i="7"/>
  <c r="V282" i="7"/>
  <c r="V283" i="7"/>
  <c r="V284" i="7"/>
  <c r="V285" i="7"/>
  <c r="V286" i="7"/>
  <c r="V287" i="7"/>
  <c r="V288" i="7"/>
  <c r="V289" i="7"/>
  <c r="V290" i="7"/>
  <c r="V291" i="7"/>
  <c r="V292" i="7"/>
  <c r="V293" i="7"/>
  <c r="V294" i="7"/>
  <c r="V295" i="7"/>
  <c r="V296" i="7"/>
  <c r="V297" i="7"/>
  <c r="V298" i="7"/>
  <c r="V299" i="7"/>
  <c r="V300" i="7"/>
  <c r="V301" i="7"/>
  <c r="V302" i="7"/>
  <c r="V303" i="7"/>
  <c r="V304" i="7"/>
  <c r="V305" i="7"/>
  <c r="V306" i="7"/>
  <c r="V307" i="7"/>
  <c r="V308" i="7"/>
  <c r="V309" i="7"/>
  <c r="V310" i="7"/>
  <c r="V311" i="7"/>
  <c r="V312" i="7"/>
  <c r="V313" i="7"/>
  <c r="V314" i="7"/>
  <c r="V315" i="7"/>
  <c r="V316" i="7"/>
  <c r="V317" i="7"/>
  <c r="V318" i="7"/>
  <c r="V319" i="7"/>
  <c r="V320" i="7"/>
  <c r="V321" i="7"/>
  <c r="V322" i="7"/>
  <c r="V323" i="7"/>
  <c r="V324" i="7"/>
  <c r="V325" i="7"/>
  <c r="V326" i="7"/>
  <c r="V327" i="7"/>
  <c r="V328" i="7"/>
  <c r="V329" i="7"/>
  <c r="V330" i="7"/>
  <c r="V331" i="7"/>
  <c r="V332" i="7"/>
  <c r="V333" i="7"/>
  <c r="V334" i="7"/>
  <c r="V335" i="7"/>
  <c r="V336" i="7"/>
  <c r="V337" i="7"/>
  <c r="V338" i="7"/>
  <c r="V339" i="7"/>
  <c r="V340" i="7"/>
  <c r="V341" i="7"/>
  <c r="V342" i="7"/>
  <c r="V343" i="7"/>
  <c r="V344" i="7"/>
  <c r="V345" i="7"/>
  <c r="V346" i="7"/>
  <c r="V347" i="7"/>
  <c r="V348" i="7"/>
  <c r="V349" i="7"/>
  <c r="V350" i="7"/>
  <c r="V351" i="7"/>
  <c r="V352" i="7"/>
  <c r="V353" i="7"/>
  <c r="V354" i="7"/>
  <c r="V355" i="7"/>
  <c r="V356" i="7"/>
  <c r="V357" i="7"/>
  <c r="V358" i="7"/>
  <c r="V359" i="7"/>
  <c r="V360" i="7"/>
  <c r="V361" i="7"/>
  <c r="V362" i="7"/>
  <c r="V363" i="7"/>
  <c r="V364" i="7"/>
  <c r="V365" i="7"/>
  <c r="V366" i="7"/>
  <c r="V367" i="7"/>
  <c r="V368" i="7"/>
  <c r="V369" i="7"/>
  <c r="V370" i="7"/>
  <c r="V371" i="7"/>
  <c r="V372" i="7"/>
  <c r="V373" i="7"/>
  <c r="V374" i="7"/>
  <c r="V375" i="7"/>
  <c r="V376" i="7"/>
  <c r="V377" i="7"/>
  <c r="V378" i="7"/>
  <c r="V379" i="7"/>
  <c r="V380" i="7"/>
  <c r="V381" i="7"/>
  <c r="V382" i="7"/>
  <c r="V383" i="7"/>
  <c r="V384" i="7"/>
  <c r="V385" i="7"/>
  <c r="V386" i="7"/>
  <c r="V387" i="7"/>
  <c r="V388" i="7"/>
  <c r="V389" i="7"/>
  <c r="V390" i="7"/>
  <c r="V391" i="7"/>
  <c r="V392" i="7"/>
  <c r="V393" i="7"/>
  <c r="V394" i="7"/>
  <c r="V395" i="7"/>
  <c r="V396" i="7"/>
  <c r="V397" i="7"/>
  <c r="V398" i="7"/>
  <c r="V399" i="7"/>
  <c r="V400" i="7"/>
  <c r="V401" i="7"/>
  <c r="V402" i="7"/>
  <c r="V403" i="7"/>
  <c r="V404" i="7"/>
  <c r="V405" i="7"/>
  <c r="V406" i="7"/>
  <c r="V407" i="7"/>
  <c r="V408" i="7"/>
  <c r="V409" i="7"/>
  <c r="V410" i="7"/>
  <c r="V411" i="7"/>
  <c r="V412" i="7"/>
  <c r="V413" i="7"/>
  <c r="V414" i="7"/>
  <c r="V415" i="7"/>
  <c r="V416" i="7"/>
  <c r="V417" i="7"/>
  <c r="V418" i="7"/>
  <c r="V419" i="7"/>
  <c r="V420" i="7"/>
  <c r="V421" i="7"/>
  <c r="V422" i="7"/>
  <c r="V423" i="7"/>
  <c r="V424" i="7"/>
  <c r="V425" i="7"/>
  <c r="V426" i="7"/>
  <c r="V427" i="7"/>
  <c r="V428" i="7"/>
  <c r="V429" i="7"/>
  <c r="V430" i="7"/>
  <c r="V431" i="7"/>
  <c r="V432" i="7"/>
  <c r="V433" i="7"/>
  <c r="V434" i="7"/>
  <c r="V435" i="7"/>
  <c r="V436" i="7"/>
  <c r="V437" i="7"/>
  <c r="V438" i="7"/>
  <c r="V439" i="7"/>
  <c r="V440" i="7"/>
  <c r="V441" i="7"/>
  <c r="V442" i="7"/>
  <c r="V443" i="7"/>
  <c r="V444" i="7"/>
  <c r="V445" i="7"/>
  <c r="V446" i="7"/>
  <c r="V447" i="7"/>
  <c r="V448" i="7"/>
  <c r="V449" i="7"/>
  <c r="V450" i="7"/>
  <c r="V451" i="7"/>
  <c r="V452" i="7"/>
  <c r="V453" i="7"/>
  <c r="V454" i="7"/>
  <c r="V455" i="7"/>
  <c r="V456" i="7"/>
  <c r="V457" i="7"/>
  <c r="V458" i="7"/>
  <c r="V459" i="7"/>
  <c r="V460" i="7"/>
  <c r="V461" i="7"/>
  <c r="V462" i="7"/>
  <c r="V463" i="7"/>
  <c r="V464" i="7"/>
  <c r="V465" i="7"/>
  <c r="V466" i="7"/>
  <c r="V467" i="7"/>
  <c r="V468" i="7"/>
  <c r="V469" i="7"/>
  <c r="V470" i="7"/>
  <c r="V471" i="7"/>
  <c r="V472" i="7"/>
  <c r="V473" i="7"/>
  <c r="V474" i="7"/>
  <c r="V475" i="7"/>
  <c r="V476" i="7"/>
  <c r="V477" i="7"/>
  <c r="V478" i="7"/>
  <c r="V479" i="7"/>
  <c r="V480" i="7"/>
  <c r="V481" i="7"/>
  <c r="V482" i="7"/>
  <c r="V483" i="7"/>
  <c r="V484" i="7"/>
  <c r="V485" i="7"/>
  <c r="V486" i="7"/>
  <c r="V487" i="7"/>
  <c r="V488" i="7"/>
  <c r="V489" i="7"/>
  <c r="V490" i="7"/>
  <c r="V491" i="7"/>
  <c r="V492" i="7"/>
  <c r="V493" i="7"/>
  <c r="V494" i="7"/>
  <c r="V495" i="7"/>
  <c r="V496" i="7"/>
  <c r="V497" i="7"/>
  <c r="V498" i="7"/>
  <c r="V499" i="7"/>
  <c r="V500" i="7"/>
  <c r="V501" i="7"/>
  <c r="V502" i="7"/>
  <c r="V503" i="7"/>
  <c r="V504" i="7"/>
  <c r="V505" i="7"/>
  <c r="V506" i="7"/>
  <c r="V507" i="7"/>
  <c r="V508" i="7"/>
  <c r="V509" i="7"/>
  <c r="V510" i="7"/>
  <c r="V511" i="7"/>
  <c r="V512" i="7"/>
  <c r="V513" i="7"/>
  <c r="V514" i="7"/>
  <c r="V515" i="7"/>
  <c r="V516" i="7"/>
  <c r="V517" i="7"/>
  <c r="V518" i="7"/>
  <c r="V519" i="7"/>
  <c r="V520" i="7"/>
  <c r="V521" i="7"/>
  <c r="V522" i="7"/>
  <c r="V523" i="7"/>
  <c r="V524" i="7"/>
  <c r="V525" i="7"/>
  <c r="V526" i="7"/>
  <c r="V527" i="7"/>
  <c r="V528" i="7"/>
  <c r="V529" i="7"/>
  <c r="V530" i="7"/>
  <c r="V531" i="7"/>
  <c r="V532" i="7"/>
  <c r="V533" i="7"/>
  <c r="V534" i="7"/>
  <c r="V535" i="7"/>
  <c r="V536" i="7"/>
  <c r="V537" i="7"/>
  <c r="V538" i="7"/>
  <c r="V539" i="7"/>
  <c r="V540" i="7"/>
  <c r="V541" i="7"/>
  <c r="V542" i="7"/>
  <c r="V543" i="7"/>
  <c r="V544" i="7"/>
  <c r="V545" i="7"/>
  <c r="V546" i="7"/>
  <c r="V547" i="7"/>
  <c r="V548" i="7"/>
  <c r="V549" i="7"/>
  <c r="V550" i="7"/>
  <c r="V551" i="7"/>
  <c r="V552" i="7"/>
  <c r="V553" i="7"/>
  <c r="V554" i="7"/>
  <c r="V555" i="7"/>
  <c r="V556" i="7"/>
  <c r="V557" i="7"/>
  <c r="V558" i="7"/>
  <c r="V559" i="7"/>
  <c r="V560" i="7"/>
  <c r="V561" i="7"/>
  <c r="V562" i="7"/>
  <c r="V563" i="7"/>
  <c r="V564" i="7"/>
  <c r="V565" i="7"/>
  <c r="V566" i="7"/>
  <c r="V567" i="7"/>
  <c r="V568" i="7"/>
  <c r="V569" i="7"/>
  <c r="V570" i="7"/>
  <c r="V571" i="7"/>
  <c r="V572" i="7"/>
  <c r="V573" i="7"/>
  <c r="V574" i="7"/>
  <c r="V575" i="7"/>
  <c r="V576" i="7"/>
  <c r="V577" i="7"/>
  <c r="V578" i="7"/>
  <c r="V579" i="7"/>
  <c r="V580" i="7"/>
  <c r="V581" i="7"/>
  <c r="V582" i="7"/>
  <c r="V583" i="7"/>
  <c r="V584" i="7"/>
  <c r="V585" i="7"/>
  <c r="V586" i="7"/>
  <c r="V587" i="7"/>
  <c r="V588" i="7"/>
  <c r="V589" i="7"/>
  <c r="V590" i="7"/>
  <c r="V591" i="7"/>
  <c r="V592" i="7"/>
  <c r="V593" i="7"/>
  <c r="V594" i="7"/>
  <c r="V595" i="7"/>
  <c r="V596" i="7"/>
  <c r="V597" i="7"/>
  <c r="V598" i="7"/>
  <c r="V599" i="7"/>
  <c r="V600" i="7"/>
  <c r="V601" i="7"/>
  <c r="V602" i="7"/>
  <c r="V603" i="7"/>
  <c r="V604" i="7"/>
  <c r="V605" i="7"/>
  <c r="V606" i="7"/>
  <c r="V607" i="7"/>
  <c r="V608" i="7"/>
  <c r="V609" i="7"/>
  <c r="V610" i="7"/>
  <c r="V611" i="7"/>
  <c r="V612" i="7"/>
  <c r="V613" i="7"/>
  <c r="V614" i="7"/>
  <c r="V615" i="7"/>
  <c r="V616" i="7"/>
  <c r="V617" i="7"/>
  <c r="V618" i="7"/>
  <c r="V619" i="7"/>
  <c r="V620" i="7"/>
  <c r="V621" i="7"/>
  <c r="V622" i="7"/>
  <c r="V623" i="7"/>
  <c r="V624" i="7"/>
  <c r="V625" i="7"/>
  <c r="V626" i="7"/>
  <c r="V627" i="7"/>
  <c r="V628" i="7"/>
  <c r="V629" i="7"/>
  <c r="V630" i="7"/>
  <c r="V631" i="7"/>
  <c r="V632" i="7"/>
  <c r="V633" i="7"/>
  <c r="V634" i="7"/>
  <c r="V635" i="7"/>
  <c r="V636" i="7"/>
  <c r="V637" i="7"/>
  <c r="V638" i="7"/>
  <c r="V639" i="7"/>
  <c r="V640" i="7"/>
  <c r="V641" i="7"/>
  <c r="V642" i="7"/>
  <c r="V643" i="7"/>
  <c r="V644" i="7"/>
  <c r="V645" i="7"/>
  <c r="V646" i="7"/>
  <c r="V647" i="7"/>
  <c r="V648" i="7"/>
  <c r="V649" i="7"/>
  <c r="V650" i="7"/>
  <c r="V651" i="7"/>
  <c r="V652" i="7"/>
  <c r="V653" i="7"/>
  <c r="V654" i="7"/>
  <c r="V655" i="7"/>
  <c r="V656" i="7"/>
  <c r="V657" i="7"/>
  <c r="V658" i="7"/>
  <c r="V659" i="7"/>
  <c r="V660" i="7"/>
  <c r="V661" i="7"/>
  <c r="V662" i="7"/>
  <c r="V663" i="7"/>
  <c r="V664" i="7"/>
  <c r="V665" i="7"/>
  <c r="V666" i="7"/>
  <c r="V667" i="7"/>
  <c r="V668" i="7"/>
  <c r="V669" i="7"/>
  <c r="V670" i="7"/>
  <c r="V671" i="7"/>
  <c r="V672" i="7"/>
  <c r="V673" i="7"/>
  <c r="V674" i="7"/>
  <c r="V675" i="7"/>
  <c r="V676" i="7"/>
  <c r="V677" i="7"/>
  <c r="V678" i="7"/>
  <c r="V679" i="7"/>
  <c r="V680" i="7"/>
  <c r="V681" i="7"/>
  <c r="V682" i="7"/>
  <c r="V683" i="7"/>
  <c r="V684" i="7"/>
  <c r="V685" i="7"/>
  <c r="V686" i="7"/>
  <c r="V687" i="7"/>
  <c r="V688" i="7"/>
  <c r="V689" i="7"/>
  <c r="V690" i="7"/>
  <c r="V691" i="7"/>
  <c r="V692" i="7"/>
  <c r="V693" i="7"/>
  <c r="V694" i="7"/>
  <c r="V695" i="7"/>
  <c r="V696" i="7"/>
  <c r="V697" i="7"/>
  <c r="V698" i="7"/>
  <c r="V699" i="7"/>
  <c r="V700" i="7"/>
  <c r="V701" i="7"/>
  <c r="V702" i="7"/>
  <c r="V703" i="7"/>
  <c r="V704" i="7"/>
  <c r="V705" i="7"/>
  <c r="V706" i="7"/>
  <c r="V707" i="7"/>
  <c r="V708" i="7"/>
  <c r="V709" i="7"/>
  <c r="V710" i="7"/>
  <c r="V711" i="7"/>
  <c r="V712" i="7"/>
  <c r="V713" i="7"/>
  <c r="V714" i="7"/>
  <c r="V715" i="7"/>
  <c r="V716" i="7"/>
  <c r="V717" i="7"/>
  <c r="V718" i="7"/>
  <c r="V719" i="7"/>
  <c r="V720" i="7"/>
  <c r="V721" i="7"/>
  <c r="V722" i="7"/>
  <c r="V723" i="7"/>
  <c r="V724" i="7"/>
  <c r="V725" i="7"/>
  <c r="V726" i="7"/>
  <c r="V727" i="7"/>
  <c r="V728" i="7"/>
  <c r="V729" i="7"/>
  <c r="V730" i="7"/>
  <c r="V731" i="7"/>
  <c r="V732" i="7"/>
  <c r="V733" i="7"/>
  <c r="V734" i="7"/>
  <c r="V735" i="7"/>
  <c r="V736" i="7"/>
  <c r="V737" i="7"/>
  <c r="V738" i="7"/>
  <c r="V739" i="7"/>
  <c r="V740" i="7"/>
  <c r="V741" i="7"/>
  <c r="V742" i="7"/>
  <c r="V743" i="7"/>
  <c r="V744" i="7"/>
  <c r="V745" i="7"/>
  <c r="V746" i="7"/>
  <c r="V747" i="7"/>
  <c r="V748" i="7"/>
  <c r="V749" i="7"/>
  <c r="V750" i="7"/>
  <c r="V751" i="7"/>
  <c r="V752" i="7"/>
  <c r="V753" i="7"/>
  <c r="V754" i="7"/>
  <c r="V755" i="7"/>
  <c r="V756" i="7"/>
  <c r="V757" i="7"/>
  <c r="V758" i="7"/>
  <c r="V759" i="7"/>
  <c r="V760" i="7"/>
  <c r="V761" i="7"/>
  <c r="V762" i="7"/>
  <c r="V763" i="7"/>
  <c r="V764" i="7"/>
  <c r="V765" i="7"/>
  <c r="V766" i="7"/>
  <c r="V767" i="7"/>
  <c r="V768" i="7"/>
  <c r="V769" i="7"/>
  <c r="V770" i="7"/>
  <c r="V771" i="7"/>
  <c r="V772" i="7"/>
  <c r="V773" i="7"/>
  <c r="V774" i="7"/>
  <c r="V775" i="7"/>
  <c r="V776" i="7"/>
  <c r="V777" i="7"/>
  <c r="V778" i="7"/>
  <c r="V779" i="7"/>
  <c r="V780" i="7"/>
  <c r="V781" i="7"/>
  <c r="V782" i="7"/>
  <c r="V783" i="7"/>
  <c r="V784" i="7"/>
  <c r="V785" i="7"/>
  <c r="V786" i="7"/>
  <c r="V787" i="7"/>
  <c r="V788" i="7"/>
  <c r="V789" i="7"/>
  <c r="V790" i="7"/>
  <c r="V791" i="7"/>
  <c r="V792" i="7"/>
  <c r="V793" i="7"/>
  <c r="V794" i="7"/>
  <c r="V795" i="7"/>
  <c r="V796" i="7"/>
  <c r="V797" i="7"/>
  <c r="V798" i="7"/>
  <c r="V799" i="7"/>
  <c r="V800" i="7"/>
  <c r="V801" i="7"/>
  <c r="V802" i="7"/>
  <c r="V803" i="7"/>
  <c r="V804" i="7"/>
  <c r="V805" i="7"/>
  <c r="V806" i="7"/>
  <c r="V807" i="7"/>
  <c r="V808" i="7"/>
  <c r="V809" i="7"/>
  <c r="V810" i="7"/>
  <c r="V811" i="7"/>
  <c r="V812" i="7"/>
  <c r="V813" i="7"/>
  <c r="V814" i="7"/>
  <c r="V815" i="7"/>
  <c r="V816" i="7"/>
  <c r="V817" i="7"/>
  <c r="V818" i="7"/>
  <c r="V819" i="7"/>
  <c r="V820" i="7"/>
  <c r="V821" i="7"/>
  <c r="V822" i="7"/>
  <c r="V823" i="7"/>
  <c r="V824" i="7"/>
  <c r="V825" i="7"/>
  <c r="V826" i="7"/>
  <c r="V827" i="7"/>
  <c r="V828" i="7"/>
  <c r="V829" i="7"/>
  <c r="V830" i="7"/>
  <c r="V831" i="7"/>
  <c r="V832" i="7"/>
  <c r="V833" i="7"/>
  <c r="V834" i="7"/>
  <c r="V835" i="7"/>
  <c r="V836" i="7"/>
  <c r="V837" i="7"/>
  <c r="V838" i="7"/>
  <c r="V839" i="7"/>
  <c r="V840" i="7"/>
  <c r="V841" i="7"/>
  <c r="V842" i="7"/>
  <c r="V843" i="7"/>
  <c r="V844" i="7"/>
  <c r="V845" i="7"/>
  <c r="V846" i="7"/>
  <c r="V847" i="7"/>
  <c r="V848" i="7"/>
  <c r="V849" i="7"/>
  <c r="V850" i="7"/>
  <c r="V851" i="7"/>
  <c r="V852" i="7"/>
  <c r="V853" i="7"/>
  <c r="V854" i="7"/>
  <c r="V855" i="7"/>
  <c r="V856" i="7"/>
  <c r="V857" i="7"/>
  <c r="V858" i="7"/>
  <c r="V859" i="7"/>
  <c r="V860" i="7"/>
  <c r="V861" i="7"/>
  <c r="V862" i="7"/>
  <c r="V863" i="7"/>
  <c r="V864" i="7"/>
  <c r="V865" i="7"/>
  <c r="V866" i="7"/>
  <c r="V867" i="7"/>
  <c r="V868" i="7"/>
  <c r="V869" i="7"/>
  <c r="V870" i="7"/>
  <c r="V871" i="7"/>
  <c r="V872" i="7"/>
  <c r="V873" i="7"/>
  <c r="V874" i="7"/>
  <c r="V875" i="7"/>
  <c r="V876" i="7"/>
  <c r="V877" i="7"/>
  <c r="V878" i="7"/>
  <c r="V879" i="7"/>
  <c r="V880" i="7"/>
  <c r="V881" i="7"/>
  <c r="V882" i="7"/>
  <c r="V883" i="7"/>
  <c r="V884" i="7"/>
  <c r="V885" i="7"/>
  <c r="V886" i="7"/>
  <c r="V887" i="7"/>
  <c r="V888" i="7"/>
  <c r="V889" i="7"/>
  <c r="V890" i="7"/>
  <c r="V891" i="7"/>
  <c r="V892" i="7"/>
  <c r="V893" i="7"/>
  <c r="V894" i="7"/>
  <c r="V895" i="7"/>
  <c r="V896" i="7"/>
  <c r="V897" i="7"/>
  <c r="V898" i="7"/>
  <c r="V899" i="7"/>
  <c r="V900" i="7"/>
  <c r="V901" i="7"/>
  <c r="V902" i="7"/>
  <c r="V903" i="7"/>
  <c r="V904" i="7"/>
  <c r="V905" i="7"/>
  <c r="V906" i="7"/>
  <c r="V907" i="7"/>
  <c r="V908" i="7"/>
  <c r="V909" i="7"/>
  <c r="V910" i="7"/>
  <c r="V911" i="7"/>
  <c r="V912" i="7"/>
  <c r="V913" i="7"/>
  <c r="V914" i="7"/>
  <c r="V915" i="7"/>
  <c r="V916" i="7"/>
  <c r="V917" i="7"/>
  <c r="V918" i="7"/>
  <c r="V919" i="7"/>
  <c r="V920" i="7"/>
  <c r="V921" i="7"/>
  <c r="V922" i="7"/>
  <c r="V923" i="7"/>
  <c r="V924" i="7"/>
  <c r="V925" i="7"/>
  <c r="V926" i="7"/>
  <c r="V927" i="7"/>
  <c r="V928" i="7"/>
  <c r="V929" i="7"/>
  <c r="V930" i="7"/>
  <c r="V931" i="7"/>
  <c r="V932" i="7"/>
  <c r="V933" i="7"/>
  <c r="V934" i="7"/>
  <c r="V935" i="7"/>
  <c r="V936" i="7"/>
  <c r="V937" i="7"/>
  <c r="V938" i="7"/>
  <c r="V939" i="7"/>
  <c r="V940" i="7"/>
  <c r="V941" i="7"/>
  <c r="V942" i="7"/>
  <c r="V943" i="7"/>
  <c r="V944" i="7"/>
  <c r="V945" i="7"/>
  <c r="V946" i="7"/>
  <c r="V947" i="7"/>
  <c r="V948" i="7"/>
  <c r="V949" i="7"/>
  <c r="V950" i="7"/>
  <c r="V951" i="7"/>
  <c r="V952" i="7"/>
  <c r="V953" i="7"/>
  <c r="V954" i="7"/>
  <c r="V955" i="7"/>
  <c r="V956" i="7"/>
  <c r="V957" i="7"/>
  <c r="V958" i="7"/>
  <c r="V959" i="7"/>
  <c r="V960" i="7"/>
  <c r="V961" i="7"/>
  <c r="V962" i="7"/>
  <c r="V963" i="7"/>
  <c r="V964" i="7"/>
  <c r="V965" i="7"/>
  <c r="V966" i="7"/>
  <c r="V967" i="7"/>
  <c r="V968" i="7"/>
  <c r="V969" i="7"/>
  <c r="V970" i="7"/>
  <c r="V971" i="7"/>
  <c r="V972" i="7"/>
  <c r="V973" i="7"/>
  <c r="V974" i="7"/>
  <c r="V975" i="7"/>
  <c r="V976" i="7"/>
  <c r="V977" i="7"/>
  <c r="V978" i="7"/>
  <c r="V979" i="7"/>
  <c r="V980" i="7"/>
  <c r="V981" i="7"/>
  <c r="V982" i="7"/>
  <c r="V983" i="7"/>
  <c r="V984" i="7"/>
  <c r="V985" i="7"/>
  <c r="V986" i="7"/>
  <c r="V987" i="7"/>
  <c r="V988" i="7"/>
  <c r="V989" i="7"/>
  <c r="V990" i="7"/>
  <c r="V991" i="7"/>
  <c r="V992" i="7"/>
  <c r="V993" i="7"/>
  <c r="V994" i="7"/>
  <c r="V995" i="7"/>
  <c r="V996" i="7"/>
  <c r="V997" i="7"/>
  <c r="V998" i="7"/>
  <c r="V999" i="7"/>
  <c r="V1000" i="7"/>
  <c r="V1001" i="7"/>
  <c r="V1002" i="7"/>
  <c r="V1003" i="7"/>
  <c r="V1004" i="7"/>
  <c r="V1005" i="7"/>
  <c r="V1006" i="7"/>
  <c r="V1007" i="7"/>
  <c r="V1008" i="7"/>
  <c r="V1009" i="7"/>
  <c r="V1010" i="7"/>
  <c r="V1011" i="7"/>
  <c r="V1012" i="7"/>
  <c r="V1013" i="7"/>
  <c r="V1014" i="7"/>
  <c r="V1015" i="7"/>
  <c r="V1016" i="7"/>
  <c r="V1017" i="7"/>
  <c r="V1018" i="7"/>
  <c r="V1019" i="7"/>
  <c r="V1020" i="7"/>
  <c r="V1021" i="7"/>
  <c r="V1022" i="7"/>
  <c r="V1023" i="7"/>
  <c r="V1024" i="7"/>
  <c r="V1025" i="7"/>
  <c r="V1026" i="7"/>
  <c r="V1027" i="7"/>
  <c r="V1028" i="7"/>
  <c r="V1029" i="7"/>
  <c r="V1030" i="7"/>
  <c r="V1031" i="7"/>
  <c r="V1032" i="7"/>
  <c r="V1033" i="7"/>
  <c r="V1034" i="7"/>
  <c r="V1035" i="7"/>
  <c r="V1036" i="7"/>
  <c r="V1037" i="7"/>
  <c r="V1038" i="7"/>
  <c r="V1039" i="7"/>
  <c r="V1040" i="7"/>
  <c r="V1041" i="7"/>
  <c r="V1042" i="7"/>
  <c r="V1043" i="7"/>
  <c r="V1044" i="7"/>
  <c r="V1045" i="7"/>
  <c r="V1046" i="7"/>
  <c r="V1047" i="7"/>
  <c r="V1048" i="7"/>
  <c r="V1049" i="7"/>
  <c r="V1050" i="7"/>
  <c r="V1051" i="7"/>
  <c r="V1052" i="7"/>
  <c r="V1053" i="7"/>
  <c r="V1054" i="7"/>
  <c r="V1055" i="7"/>
  <c r="V1056" i="7"/>
  <c r="V1057" i="7"/>
  <c r="V1058" i="7"/>
  <c r="V1059" i="7"/>
  <c r="V1060" i="7"/>
  <c r="V1061" i="7"/>
  <c r="V1062" i="7"/>
  <c r="V1063" i="7"/>
  <c r="V1064" i="7"/>
  <c r="V1065" i="7"/>
  <c r="V1066" i="7"/>
  <c r="V1067" i="7"/>
  <c r="V1068" i="7"/>
  <c r="V1069" i="7"/>
  <c r="V1070" i="7"/>
  <c r="V1071" i="7"/>
  <c r="V1072" i="7"/>
  <c r="V1073" i="7"/>
  <c r="V1074" i="7"/>
  <c r="V1075" i="7"/>
  <c r="V1076" i="7"/>
  <c r="V1077" i="7"/>
  <c r="V1078" i="7"/>
  <c r="V1079" i="7"/>
  <c r="V1080" i="7"/>
  <c r="V1081" i="7"/>
  <c r="V1082" i="7"/>
  <c r="V1083" i="7"/>
  <c r="V1084" i="7"/>
  <c r="V1085" i="7"/>
  <c r="V1086" i="7"/>
  <c r="V1087" i="7"/>
  <c r="V1088" i="7"/>
  <c r="V1089" i="7"/>
  <c r="V1090" i="7"/>
  <c r="V1091" i="7"/>
  <c r="V1092" i="7"/>
  <c r="V1093" i="7"/>
  <c r="V1094" i="7"/>
  <c r="V1095" i="7"/>
  <c r="V1096" i="7"/>
  <c r="V1097" i="7"/>
  <c r="V1098" i="7"/>
  <c r="V1099" i="7"/>
  <c r="V1100" i="7"/>
  <c r="V1101" i="7"/>
  <c r="V1102" i="7"/>
  <c r="V1103" i="7"/>
  <c r="V1104" i="7"/>
  <c r="V1105" i="7"/>
  <c r="V1106" i="7"/>
  <c r="V1107" i="7"/>
  <c r="V1108" i="7"/>
  <c r="V1109" i="7"/>
  <c r="V1110" i="7"/>
  <c r="V1111" i="7"/>
  <c r="V1112" i="7"/>
  <c r="V1113" i="7"/>
  <c r="V1114" i="7"/>
  <c r="V1115" i="7"/>
  <c r="V1116" i="7"/>
  <c r="V1117" i="7"/>
  <c r="V1118" i="7"/>
  <c r="V1119" i="7"/>
  <c r="V1120" i="7"/>
  <c r="V1121" i="7"/>
  <c r="V1122" i="7"/>
  <c r="V1123" i="7"/>
  <c r="V1124" i="7"/>
  <c r="V1125" i="7"/>
  <c r="V1126" i="7"/>
  <c r="V1127" i="7"/>
  <c r="V1128" i="7"/>
  <c r="V1129" i="7"/>
  <c r="V1130" i="7"/>
  <c r="V1131" i="7"/>
  <c r="V1132" i="7"/>
  <c r="V1133" i="7"/>
  <c r="V1134" i="7"/>
  <c r="V1135" i="7"/>
  <c r="V1136" i="7"/>
  <c r="V1137" i="7"/>
  <c r="V1138" i="7"/>
  <c r="V1139" i="7"/>
  <c r="V1140" i="7"/>
  <c r="V1141" i="7"/>
  <c r="V1142" i="7"/>
  <c r="V1143" i="7"/>
  <c r="V1144" i="7"/>
  <c r="V1145" i="7"/>
  <c r="V1146" i="7"/>
  <c r="V1147" i="7"/>
  <c r="V1148" i="7"/>
  <c r="V1149" i="7"/>
  <c r="V1150" i="7"/>
  <c r="V1151" i="7"/>
  <c r="V1152" i="7"/>
  <c r="V1153" i="7"/>
  <c r="V1154" i="7"/>
  <c r="V1155" i="7"/>
  <c r="V1156" i="7"/>
  <c r="V1157" i="7"/>
  <c r="V1158" i="7"/>
  <c r="V1159" i="7"/>
  <c r="V1160" i="7"/>
  <c r="V1161" i="7"/>
  <c r="V1162" i="7"/>
  <c r="V1163" i="7"/>
  <c r="V1164" i="7"/>
  <c r="V1165" i="7"/>
  <c r="V1166" i="7"/>
  <c r="V1167" i="7"/>
  <c r="V1168" i="7"/>
  <c r="V1169" i="7"/>
  <c r="V1170" i="7"/>
  <c r="V1171" i="7"/>
  <c r="V1172" i="7"/>
  <c r="V1173" i="7"/>
  <c r="V1174" i="7"/>
  <c r="V1175" i="7"/>
  <c r="V1176" i="7"/>
  <c r="V1177" i="7"/>
  <c r="V1178" i="7"/>
  <c r="V1179" i="7"/>
  <c r="V1180" i="7"/>
  <c r="V1181" i="7"/>
  <c r="V1182" i="7"/>
  <c r="V1183" i="7"/>
  <c r="V1184" i="7"/>
  <c r="V1185" i="7"/>
  <c r="V1186" i="7"/>
  <c r="V1187" i="7"/>
  <c r="V1188" i="7"/>
  <c r="V1189" i="7"/>
  <c r="V1190" i="7"/>
  <c r="V1191" i="7"/>
  <c r="V1192" i="7"/>
  <c r="V1193" i="7"/>
  <c r="V1194" i="7"/>
  <c r="V1195" i="7"/>
  <c r="V1196" i="7"/>
  <c r="V1197" i="7"/>
  <c r="V1198" i="7"/>
  <c r="V1199" i="7"/>
  <c r="V1200" i="7"/>
  <c r="V1201" i="7"/>
  <c r="V1202" i="7"/>
  <c r="V1203" i="7"/>
  <c r="V1204" i="7"/>
  <c r="V1205" i="7"/>
  <c r="V1206" i="7"/>
  <c r="V1207" i="7"/>
  <c r="V1208" i="7"/>
  <c r="V1209" i="7"/>
  <c r="V1210" i="7"/>
  <c r="V1211" i="7"/>
  <c r="U4" i="7"/>
  <c r="U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U265" i="7"/>
  <c r="U266" i="7"/>
  <c r="U267" i="7"/>
  <c r="U268" i="7"/>
  <c r="U269" i="7"/>
  <c r="U270" i="7"/>
  <c r="U271" i="7"/>
  <c r="U272" i="7"/>
  <c r="U273" i="7"/>
  <c r="U274" i="7"/>
  <c r="U275" i="7"/>
  <c r="U276" i="7"/>
  <c r="U277" i="7"/>
  <c r="U278" i="7"/>
  <c r="U279" i="7"/>
  <c r="U280" i="7"/>
  <c r="U281" i="7"/>
  <c r="U282" i="7"/>
  <c r="U283" i="7"/>
  <c r="U284" i="7"/>
  <c r="U285" i="7"/>
  <c r="U286" i="7"/>
  <c r="U287" i="7"/>
  <c r="U288" i="7"/>
  <c r="U289" i="7"/>
  <c r="U290" i="7"/>
  <c r="U291" i="7"/>
  <c r="U292" i="7"/>
  <c r="U293" i="7"/>
  <c r="U294" i="7"/>
  <c r="U295" i="7"/>
  <c r="U296" i="7"/>
  <c r="U297" i="7"/>
  <c r="U298" i="7"/>
  <c r="U299" i="7"/>
  <c r="U300" i="7"/>
  <c r="U301" i="7"/>
  <c r="U302" i="7"/>
  <c r="U303" i="7"/>
  <c r="U304" i="7"/>
  <c r="U305" i="7"/>
  <c r="U306" i="7"/>
  <c r="U307" i="7"/>
  <c r="U308" i="7"/>
  <c r="U309" i="7"/>
  <c r="U310" i="7"/>
  <c r="U311" i="7"/>
  <c r="U312" i="7"/>
  <c r="U313" i="7"/>
  <c r="U314" i="7"/>
  <c r="U315" i="7"/>
  <c r="U316" i="7"/>
  <c r="U317" i="7"/>
  <c r="U318" i="7"/>
  <c r="U319" i="7"/>
  <c r="U320" i="7"/>
  <c r="U321" i="7"/>
  <c r="U322" i="7"/>
  <c r="U323" i="7"/>
  <c r="U324" i="7"/>
  <c r="U325" i="7"/>
  <c r="U326" i="7"/>
  <c r="U327" i="7"/>
  <c r="U328" i="7"/>
  <c r="U329" i="7"/>
  <c r="U330" i="7"/>
  <c r="U331" i="7"/>
  <c r="U332" i="7"/>
  <c r="U333" i="7"/>
  <c r="U334" i="7"/>
  <c r="U335" i="7"/>
  <c r="U336" i="7"/>
  <c r="U337" i="7"/>
  <c r="U338" i="7"/>
  <c r="U339" i="7"/>
  <c r="U340" i="7"/>
  <c r="U341" i="7"/>
  <c r="U342" i="7"/>
  <c r="U343" i="7"/>
  <c r="U344" i="7"/>
  <c r="U345" i="7"/>
  <c r="U346" i="7"/>
  <c r="U347" i="7"/>
  <c r="U348" i="7"/>
  <c r="U349" i="7"/>
  <c r="U350" i="7"/>
  <c r="U351" i="7"/>
  <c r="U352" i="7"/>
  <c r="U353" i="7"/>
  <c r="U354" i="7"/>
  <c r="U355" i="7"/>
  <c r="U356" i="7"/>
  <c r="U357" i="7"/>
  <c r="U358" i="7"/>
  <c r="U359" i="7"/>
  <c r="U360" i="7"/>
  <c r="U361" i="7"/>
  <c r="U362" i="7"/>
  <c r="U363" i="7"/>
  <c r="U364" i="7"/>
  <c r="U365" i="7"/>
  <c r="U366" i="7"/>
  <c r="U367" i="7"/>
  <c r="U368" i="7"/>
  <c r="U369" i="7"/>
  <c r="U370" i="7"/>
  <c r="U371" i="7"/>
  <c r="U372" i="7"/>
  <c r="U373" i="7"/>
  <c r="U374" i="7"/>
  <c r="U375" i="7"/>
  <c r="U376" i="7"/>
  <c r="U377" i="7"/>
  <c r="U378" i="7"/>
  <c r="U379" i="7"/>
  <c r="U380" i="7"/>
  <c r="U381" i="7"/>
  <c r="U382" i="7"/>
  <c r="U383" i="7"/>
  <c r="U384" i="7"/>
  <c r="U385" i="7"/>
  <c r="U386" i="7"/>
  <c r="U387" i="7"/>
  <c r="U388" i="7"/>
  <c r="U389" i="7"/>
  <c r="U390" i="7"/>
  <c r="U391" i="7"/>
  <c r="U392" i="7"/>
  <c r="U393" i="7"/>
  <c r="U394" i="7"/>
  <c r="U395" i="7"/>
  <c r="U396" i="7"/>
  <c r="U397" i="7"/>
  <c r="U398" i="7"/>
  <c r="U399" i="7"/>
  <c r="U400" i="7"/>
  <c r="U401" i="7"/>
  <c r="U402" i="7"/>
  <c r="U403" i="7"/>
  <c r="U404" i="7"/>
  <c r="U405" i="7"/>
  <c r="U406" i="7"/>
  <c r="U407" i="7"/>
  <c r="U408" i="7"/>
  <c r="U409" i="7"/>
  <c r="U410" i="7"/>
  <c r="U411" i="7"/>
  <c r="U412" i="7"/>
  <c r="U413" i="7"/>
  <c r="U414" i="7"/>
  <c r="U415" i="7"/>
  <c r="U416" i="7"/>
  <c r="U417" i="7"/>
  <c r="U418" i="7"/>
  <c r="U419" i="7"/>
  <c r="U420" i="7"/>
  <c r="U421" i="7"/>
  <c r="U422" i="7"/>
  <c r="U423" i="7"/>
  <c r="U424" i="7"/>
  <c r="U425" i="7"/>
  <c r="U426" i="7"/>
  <c r="U427" i="7"/>
  <c r="U428" i="7"/>
  <c r="U429" i="7"/>
  <c r="U430" i="7"/>
  <c r="U431" i="7"/>
  <c r="U432" i="7"/>
  <c r="U433" i="7"/>
  <c r="U434" i="7"/>
  <c r="U435" i="7"/>
  <c r="U436" i="7"/>
  <c r="U437" i="7"/>
  <c r="U438" i="7"/>
  <c r="U439" i="7"/>
  <c r="U440" i="7"/>
  <c r="U441" i="7"/>
  <c r="U442" i="7"/>
  <c r="U443" i="7"/>
  <c r="U444" i="7"/>
  <c r="U445" i="7"/>
  <c r="U446" i="7"/>
  <c r="U447" i="7"/>
  <c r="U448" i="7"/>
  <c r="U449" i="7"/>
  <c r="U450" i="7"/>
  <c r="U451" i="7"/>
  <c r="U452" i="7"/>
  <c r="U453" i="7"/>
  <c r="U454" i="7"/>
  <c r="U455" i="7"/>
  <c r="U456" i="7"/>
  <c r="U457" i="7"/>
  <c r="U458" i="7"/>
  <c r="U459" i="7"/>
  <c r="U460" i="7"/>
  <c r="U461" i="7"/>
  <c r="U462" i="7"/>
  <c r="U463" i="7"/>
  <c r="U464" i="7"/>
  <c r="U465" i="7"/>
  <c r="U466" i="7"/>
  <c r="U467" i="7"/>
  <c r="U468" i="7"/>
  <c r="U469" i="7"/>
  <c r="U470" i="7"/>
  <c r="U471" i="7"/>
  <c r="U472" i="7"/>
  <c r="U473" i="7"/>
  <c r="U474" i="7"/>
  <c r="U475" i="7"/>
  <c r="U476" i="7"/>
  <c r="U477" i="7"/>
  <c r="U478" i="7"/>
  <c r="U479" i="7"/>
  <c r="U480" i="7"/>
  <c r="U481" i="7"/>
  <c r="U482" i="7"/>
  <c r="U483" i="7"/>
  <c r="U484" i="7"/>
  <c r="U485" i="7"/>
  <c r="U486" i="7"/>
  <c r="U487" i="7"/>
  <c r="U488" i="7"/>
  <c r="U489" i="7"/>
  <c r="U490" i="7"/>
  <c r="U491" i="7"/>
  <c r="U492" i="7"/>
  <c r="U493" i="7"/>
  <c r="U494" i="7"/>
  <c r="U495" i="7"/>
  <c r="U496" i="7"/>
  <c r="U497" i="7"/>
  <c r="U498" i="7"/>
  <c r="U499" i="7"/>
  <c r="U500" i="7"/>
  <c r="U501" i="7"/>
  <c r="U502" i="7"/>
  <c r="U503" i="7"/>
  <c r="U504" i="7"/>
  <c r="U505" i="7"/>
  <c r="U506" i="7"/>
  <c r="U507" i="7"/>
  <c r="U508" i="7"/>
  <c r="U509" i="7"/>
  <c r="U510" i="7"/>
  <c r="U511" i="7"/>
  <c r="U512" i="7"/>
  <c r="U513" i="7"/>
  <c r="U514" i="7"/>
  <c r="U515" i="7"/>
  <c r="U516" i="7"/>
  <c r="U517" i="7"/>
  <c r="U518" i="7"/>
  <c r="U519" i="7"/>
  <c r="U520" i="7"/>
  <c r="U521" i="7"/>
  <c r="U522" i="7"/>
  <c r="U523" i="7"/>
  <c r="U524" i="7"/>
  <c r="U525" i="7"/>
  <c r="U526" i="7"/>
  <c r="U527" i="7"/>
  <c r="U528" i="7"/>
  <c r="U529" i="7"/>
  <c r="U530" i="7"/>
  <c r="U531" i="7"/>
  <c r="U532" i="7"/>
  <c r="U533" i="7"/>
  <c r="U534" i="7"/>
  <c r="U535" i="7"/>
  <c r="U536" i="7"/>
  <c r="U537" i="7"/>
  <c r="U538" i="7"/>
  <c r="U539" i="7"/>
  <c r="U540" i="7"/>
  <c r="U541" i="7"/>
  <c r="U542" i="7"/>
  <c r="U543" i="7"/>
  <c r="U544" i="7"/>
  <c r="U545" i="7"/>
  <c r="U546" i="7"/>
  <c r="U547" i="7"/>
  <c r="U548" i="7"/>
  <c r="U549" i="7"/>
  <c r="U550" i="7"/>
  <c r="U551" i="7"/>
  <c r="U552" i="7"/>
  <c r="U553" i="7"/>
  <c r="U554" i="7"/>
  <c r="U555" i="7"/>
  <c r="U556" i="7"/>
  <c r="U557" i="7"/>
  <c r="U558" i="7"/>
  <c r="U559" i="7"/>
  <c r="U560" i="7"/>
  <c r="U561" i="7"/>
  <c r="U562" i="7"/>
  <c r="U563" i="7"/>
  <c r="U564" i="7"/>
  <c r="U565" i="7"/>
  <c r="U566" i="7"/>
  <c r="U567" i="7"/>
  <c r="U568" i="7"/>
  <c r="U569" i="7"/>
  <c r="U570" i="7"/>
  <c r="U571" i="7"/>
  <c r="U572" i="7"/>
  <c r="U573" i="7"/>
  <c r="U574" i="7"/>
  <c r="U575" i="7"/>
  <c r="U576" i="7"/>
  <c r="U577" i="7"/>
  <c r="U578" i="7"/>
  <c r="U579" i="7"/>
  <c r="U580" i="7"/>
  <c r="U581" i="7"/>
  <c r="U582" i="7"/>
  <c r="U583" i="7"/>
  <c r="U584" i="7"/>
  <c r="U585" i="7"/>
  <c r="U586" i="7"/>
  <c r="U587" i="7"/>
  <c r="U588" i="7"/>
  <c r="U589" i="7"/>
  <c r="U590" i="7"/>
  <c r="U591" i="7"/>
  <c r="U592" i="7"/>
  <c r="U593" i="7"/>
  <c r="U594" i="7"/>
  <c r="U595" i="7"/>
  <c r="U596" i="7"/>
  <c r="U597" i="7"/>
  <c r="U598" i="7"/>
  <c r="U599" i="7"/>
  <c r="U600" i="7"/>
  <c r="U601" i="7"/>
  <c r="U602" i="7"/>
  <c r="U603" i="7"/>
  <c r="U604" i="7"/>
  <c r="U605" i="7"/>
  <c r="U606" i="7"/>
  <c r="U607" i="7"/>
  <c r="U608" i="7"/>
  <c r="U609" i="7"/>
  <c r="U610" i="7"/>
  <c r="U611" i="7"/>
  <c r="U612" i="7"/>
  <c r="U613" i="7"/>
  <c r="U614" i="7"/>
  <c r="U615" i="7"/>
  <c r="U616" i="7"/>
  <c r="U617" i="7"/>
  <c r="U618" i="7"/>
  <c r="U619" i="7"/>
  <c r="U620" i="7"/>
  <c r="U621" i="7"/>
  <c r="U622" i="7"/>
  <c r="U623" i="7"/>
  <c r="U624" i="7"/>
  <c r="U625" i="7"/>
  <c r="U626" i="7"/>
  <c r="U627" i="7"/>
  <c r="U628" i="7"/>
  <c r="U629" i="7"/>
  <c r="U630" i="7"/>
  <c r="U631" i="7"/>
  <c r="U632" i="7"/>
  <c r="U633" i="7"/>
  <c r="U634" i="7"/>
  <c r="U635" i="7"/>
  <c r="U636" i="7"/>
  <c r="U637" i="7"/>
  <c r="U638" i="7"/>
  <c r="U639" i="7"/>
  <c r="U640" i="7"/>
  <c r="U641" i="7"/>
  <c r="U642" i="7"/>
  <c r="U643" i="7"/>
  <c r="U644" i="7"/>
  <c r="U645" i="7"/>
  <c r="U646" i="7"/>
  <c r="U647" i="7"/>
  <c r="U648" i="7"/>
  <c r="U649" i="7"/>
  <c r="U650" i="7"/>
  <c r="U651" i="7"/>
  <c r="U652" i="7"/>
  <c r="U653" i="7"/>
  <c r="U654" i="7"/>
  <c r="U655" i="7"/>
  <c r="U656" i="7"/>
  <c r="U657" i="7"/>
  <c r="U658" i="7"/>
  <c r="U659" i="7"/>
  <c r="U660" i="7"/>
  <c r="U661" i="7"/>
  <c r="U662" i="7"/>
  <c r="U663" i="7"/>
  <c r="U664" i="7"/>
  <c r="U665" i="7"/>
  <c r="U666" i="7"/>
  <c r="U667" i="7"/>
  <c r="U668" i="7"/>
  <c r="U669" i="7"/>
  <c r="U670" i="7"/>
  <c r="U671" i="7"/>
  <c r="U672" i="7"/>
  <c r="U673" i="7"/>
  <c r="U674" i="7"/>
  <c r="U675" i="7"/>
  <c r="U676" i="7"/>
  <c r="U677" i="7"/>
  <c r="U678" i="7"/>
  <c r="U679" i="7"/>
  <c r="U680" i="7"/>
  <c r="U681" i="7"/>
  <c r="U682" i="7"/>
  <c r="U683" i="7"/>
  <c r="U684" i="7"/>
  <c r="U685" i="7"/>
  <c r="U686" i="7"/>
  <c r="U687" i="7"/>
  <c r="U688" i="7"/>
  <c r="U689" i="7"/>
  <c r="U690" i="7"/>
  <c r="U691" i="7"/>
  <c r="U692" i="7"/>
  <c r="U693" i="7"/>
  <c r="U694" i="7"/>
  <c r="U695" i="7"/>
  <c r="U696" i="7"/>
  <c r="U697" i="7"/>
  <c r="U698" i="7"/>
  <c r="U699" i="7"/>
  <c r="U700" i="7"/>
  <c r="U701" i="7"/>
  <c r="U702" i="7"/>
  <c r="U703" i="7"/>
  <c r="U704" i="7"/>
  <c r="U705" i="7"/>
  <c r="U706" i="7"/>
  <c r="U707" i="7"/>
  <c r="U708" i="7"/>
  <c r="U709" i="7"/>
  <c r="U710" i="7"/>
  <c r="U711" i="7"/>
  <c r="U712" i="7"/>
  <c r="U713" i="7"/>
  <c r="U714" i="7"/>
  <c r="U715" i="7"/>
  <c r="U716" i="7"/>
  <c r="U717" i="7"/>
  <c r="U718" i="7"/>
  <c r="U719" i="7"/>
  <c r="U720" i="7"/>
  <c r="U721" i="7"/>
  <c r="U722" i="7"/>
  <c r="U723" i="7"/>
  <c r="U724" i="7"/>
  <c r="U725" i="7"/>
  <c r="U726" i="7"/>
  <c r="U727" i="7"/>
  <c r="U728" i="7"/>
  <c r="U729" i="7"/>
  <c r="U730" i="7"/>
  <c r="U731" i="7"/>
  <c r="U732" i="7"/>
  <c r="U733" i="7"/>
  <c r="U734" i="7"/>
  <c r="U735" i="7"/>
  <c r="U736" i="7"/>
  <c r="U737" i="7"/>
  <c r="U738" i="7"/>
  <c r="U739" i="7"/>
  <c r="U740" i="7"/>
  <c r="U741" i="7"/>
  <c r="U742" i="7"/>
  <c r="U743" i="7"/>
  <c r="U744" i="7"/>
  <c r="U745" i="7"/>
  <c r="U746" i="7"/>
  <c r="U747" i="7"/>
  <c r="U748" i="7"/>
  <c r="U749" i="7"/>
  <c r="U750" i="7"/>
  <c r="U751" i="7"/>
  <c r="U752" i="7"/>
  <c r="U753" i="7"/>
  <c r="U754" i="7"/>
  <c r="U755" i="7"/>
  <c r="U756" i="7"/>
  <c r="U757" i="7"/>
  <c r="U758" i="7"/>
  <c r="U759" i="7"/>
  <c r="U760" i="7"/>
  <c r="U761" i="7"/>
  <c r="U762" i="7"/>
  <c r="U763" i="7"/>
  <c r="U764" i="7"/>
  <c r="U765" i="7"/>
  <c r="U766" i="7"/>
  <c r="U767" i="7"/>
  <c r="U768" i="7"/>
  <c r="U769" i="7"/>
  <c r="U770" i="7"/>
  <c r="U771" i="7"/>
  <c r="U772" i="7"/>
  <c r="U773" i="7"/>
  <c r="U774" i="7"/>
  <c r="U775" i="7"/>
  <c r="U776" i="7"/>
  <c r="U777" i="7"/>
  <c r="U778" i="7"/>
  <c r="U779" i="7"/>
  <c r="U780" i="7"/>
  <c r="U781" i="7"/>
  <c r="U782" i="7"/>
  <c r="U783" i="7"/>
  <c r="U784" i="7"/>
  <c r="U785" i="7"/>
  <c r="U786" i="7"/>
  <c r="U787" i="7"/>
  <c r="U788" i="7"/>
  <c r="U789" i="7"/>
  <c r="U790" i="7"/>
  <c r="U791" i="7"/>
  <c r="U792" i="7"/>
  <c r="U793" i="7"/>
  <c r="U794" i="7"/>
  <c r="U795" i="7"/>
  <c r="U796" i="7"/>
  <c r="U797" i="7"/>
  <c r="U798" i="7"/>
  <c r="U799" i="7"/>
  <c r="U800" i="7"/>
  <c r="U801" i="7"/>
  <c r="U802" i="7"/>
  <c r="U803" i="7"/>
  <c r="U804" i="7"/>
  <c r="U805" i="7"/>
  <c r="U806" i="7"/>
  <c r="U807" i="7"/>
  <c r="U808" i="7"/>
  <c r="U809" i="7"/>
  <c r="U810" i="7"/>
  <c r="U811" i="7"/>
  <c r="U812" i="7"/>
  <c r="U813" i="7"/>
  <c r="U814" i="7"/>
  <c r="U815" i="7"/>
  <c r="U816" i="7"/>
  <c r="U817" i="7"/>
  <c r="U818" i="7"/>
  <c r="U819" i="7"/>
  <c r="U820" i="7"/>
  <c r="U821" i="7"/>
  <c r="U822" i="7"/>
  <c r="U823" i="7"/>
  <c r="U824" i="7"/>
  <c r="U825" i="7"/>
  <c r="U826" i="7"/>
  <c r="U827" i="7"/>
  <c r="U828" i="7"/>
  <c r="U829" i="7"/>
  <c r="U830" i="7"/>
  <c r="U831" i="7"/>
  <c r="U832" i="7"/>
  <c r="U833" i="7"/>
  <c r="U834" i="7"/>
  <c r="U835" i="7"/>
  <c r="U836" i="7"/>
  <c r="U837" i="7"/>
  <c r="U838" i="7"/>
  <c r="U839" i="7"/>
  <c r="U840" i="7"/>
  <c r="U841" i="7"/>
  <c r="U842" i="7"/>
  <c r="U843" i="7"/>
  <c r="U844" i="7"/>
  <c r="U845" i="7"/>
  <c r="U846" i="7"/>
  <c r="U847" i="7"/>
  <c r="U848" i="7"/>
  <c r="U849" i="7"/>
  <c r="U850" i="7"/>
  <c r="U851" i="7"/>
  <c r="U852" i="7"/>
  <c r="U853" i="7"/>
  <c r="U854" i="7"/>
  <c r="U855" i="7"/>
  <c r="U856" i="7"/>
  <c r="U857" i="7"/>
  <c r="U858" i="7"/>
  <c r="U859" i="7"/>
  <c r="U860" i="7"/>
  <c r="U861" i="7"/>
  <c r="U862" i="7"/>
  <c r="U863" i="7"/>
  <c r="U864" i="7"/>
  <c r="U865" i="7"/>
  <c r="U866" i="7"/>
  <c r="U867" i="7"/>
  <c r="U868" i="7"/>
  <c r="U869" i="7"/>
  <c r="U870" i="7"/>
  <c r="U871" i="7"/>
  <c r="U872" i="7"/>
  <c r="U873" i="7"/>
  <c r="U874" i="7"/>
  <c r="U875" i="7"/>
  <c r="U876" i="7"/>
  <c r="U877" i="7"/>
  <c r="U878" i="7"/>
  <c r="U879" i="7"/>
  <c r="U880" i="7"/>
  <c r="U881" i="7"/>
  <c r="U882" i="7"/>
  <c r="U883" i="7"/>
  <c r="U884" i="7"/>
  <c r="U885" i="7"/>
  <c r="U886" 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r="U912" i="7"/>
  <c r="U913" i="7"/>
  <c r="U914" i="7"/>
  <c r="U915" i="7"/>
  <c r="U916" i="7"/>
  <c r="U917" i="7"/>
  <c r="U918" i="7"/>
  <c r="U919" i="7"/>
  <c r="U920" i="7"/>
  <c r="U921" i="7"/>
  <c r="U922" i="7"/>
  <c r="U923" i="7"/>
  <c r="U924" i="7"/>
  <c r="U925" i="7"/>
  <c r="U926" i="7"/>
  <c r="U927" i="7"/>
  <c r="U928" i="7"/>
  <c r="U929" i="7"/>
  <c r="U930" i="7"/>
  <c r="U931" i="7"/>
  <c r="U932" i="7"/>
  <c r="U933" i="7"/>
  <c r="U934" i="7"/>
  <c r="U935" i="7"/>
  <c r="U936" i="7"/>
  <c r="U937" i="7"/>
  <c r="U938" i="7"/>
  <c r="U939" i="7"/>
  <c r="U940" i="7"/>
  <c r="U941" i="7"/>
  <c r="U942" i="7"/>
  <c r="U943" i="7"/>
  <c r="U944" i="7"/>
  <c r="U945" i="7"/>
  <c r="U946" i="7"/>
  <c r="U947" i="7"/>
  <c r="U948" i="7"/>
  <c r="U949" i="7"/>
  <c r="U950" i="7"/>
  <c r="U951" i="7"/>
  <c r="U952" i="7"/>
  <c r="U953" i="7"/>
  <c r="U954" i="7"/>
  <c r="U955" i="7"/>
  <c r="U956" i="7"/>
  <c r="U957" i="7"/>
  <c r="U958" i="7"/>
  <c r="U959" i="7"/>
  <c r="U960" i="7"/>
  <c r="U961" i="7"/>
  <c r="U962" i="7"/>
  <c r="U963" i="7"/>
  <c r="U964" i="7"/>
  <c r="U965" i="7"/>
  <c r="U966" i="7"/>
  <c r="U967" i="7"/>
  <c r="U968" i="7"/>
  <c r="U969" i="7"/>
  <c r="U970" i="7"/>
  <c r="U971" i="7"/>
  <c r="U972" i="7"/>
  <c r="U973" i="7"/>
  <c r="U974" i="7"/>
  <c r="U975" i="7"/>
  <c r="U976" i="7"/>
  <c r="U977" i="7"/>
  <c r="U978" i="7"/>
  <c r="U979" i="7"/>
  <c r="U980" i="7"/>
  <c r="U981" i="7"/>
  <c r="U982" i="7"/>
  <c r="U983" i="7"/>
  <c r="U984" i="7"/>
  <c r="U985" i="7"/>
  <c r="U986" i="7"/>
  <c r="U987" i="7"/>
  <c r="U988" i="7"/>
  <c r="U989" i="7"/>
  <c r="U990" i="7"/>
  <c r="U991" i="7"/>
  <c r="U992" i="7"/>
  <c r="U993" i="7"/>
  <c r="U994" i="7"/>
  <c r="U995" i="7"/>
  <c r="U996" i="7"/>
  <c r="U997" i="7"/>
  <c r="U998" i="7"/>
  <c r="U999" i="7"/>
  <c r="U1000" i="7"/>
  <c r="U1001" i="7"/>
  <c r="U1002" i="7"/>
  <c r="U1003" i="7"/>
  <c r="U1004" i="7"/>
  <c r="U1005" i="7"/>
  <c r="U1006" i="7"/>
  <c r="U1007" i="7"/>
  <c r="U1008" i="7"/>
  <c r="U1009" i="7"/>
  <c r="U1010" i="7"/>
  <c r="U1011" i="7"/>
  <c r="U1012" i="7"/>
  <c r="U1013" i="7"/>
  <c r="U1014" i="7"/>
  <c r="U1015" i="7"/>
  <c r="U1016" i="7"/>
  <c r="U1017" i="7"/>
  <c r="U1018" i="7"/>
  <c r="U1019" i="7"/>
  <c r="U1020" i="7"/>
  <c r="U1021" i="7"/>
  <c r="U1022" i="7"/>
  <c r="U1023" i="7"/>
  <c r="U1024" i="7"/>
  <c r="U1025" i="7"/>
  <c r="U1026" i="7"/>
  <c r="U1027" i="7"/>
  <c r="U1028" i="7"/>
  <c r="U1029" i="7"/>
  <c r="U1030" i="7"/>
  <c r="U1031" i="7"/>
  <c r="U1032" i="7"/>
  <c r="U1033" i="7"/>
  <c r="U1034" i="7"/>
  <c r="U1035" i="7"/>
  <c r="U1036" i="7"/>
  <c r="U1037" i="7"/>
  <c r="U1038" i="7"/>
  <c r="U1039" i="7"/>
  <c r="U1040" i="7"/>
  <c r="U1041" i="7"/>
  <c r="U1042" i="7"/>
  <c r="U1043" i="7"/>
  <c r="U1044" i="7"/>
  <c r="U1045" i="7"/>
  <c r="U1046" i="7"/>
  <c r="U1047" i="7"/>
  <c r="U1048" i="7"/>
  <c r="U1049" i="7"/>
  <c r="U1050" i="7"/>
  <c r="U1051" i="7"/>
  <c r="U1052" i="7"/>
  <c r="U1053" i="7"/>
  <c r="U1054" i="7"/>
  <c r="U1055" i="7"/>
  <c r="U1056" i="7"/>
  <c r="U1057" i="7"/>
  <c r="U1058" i="7"/>
  <c r="U1059" i="7"/>
  <c r="U1060" i="7"/>
  <c r="U1061" i="7"/>
  <c r="U1062" i="7"/>
  <c r="U1063" i="7"/>
  <c r="U1064" i="7"/>
  <c r="U1065" i="7"/>
  <c r="U1066" i="7"/>
  <c r="U1067" i="7"/>
  <c r="U1068" i="7"/>
  <c r="U1069" i="7"/>
  <c r="U1070" i="7"/>
  <c r="U1071" i="7"/>
  <c r="U1072" i="7"/>
  <c r="U1073" i="7"/>
  <c r="U1074" i="7"/>
  <c r="U1075" i="7"/>
  <c r="U1076" i="7"/>
  <c r="U1077" i="7"/>
  <c r="U1078" i="7"/>
  <c r="U1079" i="7"/>
  <c r="U1080" i="7"/>
  <c r="U1081" i="7"/>
  <c r="U1082" i="7"/>
  <c r="U1083" i="7"/>
  <c r="U1084" i="7"/>
  <c r="U1085" i="7"/>
  <c r="U1086" i="7"/>
  <c r="U1087" i="7"/>
  <c r="U1088" i="7"/>
  <c r="U1089" i="7"/>
  <c r="U1090" i="7"/>
  <c r="U1091" i="7"/>
  <c r="U1092" i="7"/>
  <c r="U1093" i="7"/>
  <c r="U1094" i="7"/>
  <c r="U1095" i="7"/>
  <c r="U1096" i="7"/>
  <c r="U1097" i="7"/>
  <c r="U1098" i="7"/>
  <c r="U1099" i="7"/>
  <c r="U1100" i="7"/>
  <c r="U1101" i="7"/>
  <c r="U1102" i="7"/>
  <c r="U1103" i="7"/>
  <c r="U1104" i="7"/>
  <c r="U1105" i="7"/>
  <c r="U1106" i="7"/>
  <c r="U1107" i="7"/>
  <c r="U1108" i="7"/>
  <c r="U1109" i="7"/>
  <c r="U1110" i="7"/>
  <c r="U1111" i="7"/>
  <c r="U1112" i="7"/>
  <c r="U1113" i="7"/>
  <c r="U1114" i="7"/>
  <c r="U1115" i="7"/>
  <c r="U1116" i="7"/>
  <c r="U1117" i="7"/>
  <c r="U1118" i="7"/>
  <c r="U1119" i="7"/>
  <c r="U1120" i="7"/>
  <c r="U1121" i="7"/>
  <c r="U1122" i="7"/>
  <c r="U1123" i="7"/>
  <c r="U1124" i="7"/>
  <c r="U1125" i="7"/>
  <c r="U1126" i="7"/>
  <c r="U1127" i="7"/>
  <c r="U1128" i="7"/>
  <c r="U1129" i="7"/>
  <c r="U1130" i="7"/>
  <c r="U1131" i="7"/>
  <c r="U1132" i="7"/>
  <c r="U1133" i="7"/>
  <c r="U1134" i="7"/>
  <c r="U1135" i="7"/>
  <c r="U1136" i="7"/>
  <c r="U1137" i="7"/>
  <c r="U1138" i="7"/>
  <c r="U1139" i="7"/>
  <c r="U1140" i="7"/>
  <c r="U1141" i="7"/>
  <c r="U1142" i="7"/>
  <c r="U1143" i="7"/>
  <c r="U1144" i="7"/>
  <c r="U1145" i="7"/>
  <c r="U1146" i="7"/>
  <c r="U1147" i="7"/>
  <c r="U1148" i="7"/>
  <c r="U1149" i="7"/>
  <c r="U1150" i="7"/>
  <c r="U1151" i="7"/>
  <c r="U1152" i="7"/>
  <c r="U1153" i="7"/>
  <c r="U1154" i="7"/>
  <c r="U1155" i="7"/>
  <c r="U1156" i="7"/>
  <c r="U1157" i="7"/>
  <c r="U1158" i="7"/>
  <c r="U1159" i="7"/>
  <c r="U1160" i="7"/>
  <c r="U1161" i="7"/>
  <c r="U1162" i="7"/>
  <c r="U1163" i="7"/>
  <c r="U1164" i="7"/>
  <c r="U1165" i="7"/>
  <c r="U1166" i="7"/>
  <c r="U1167" i="7"/>
  <c r="U1168" i="7"/>
  <c r="U1169" i="7"/>
  <c r="U1170" i="7"/>
  <c r="U1171" i="7"/>
  <c r="U1172" i="7"/>
  <c r="U1173" i="7"/>
  <c r="U1174" i="7"/>
  <c r="U1175" i="7"/>
  <c r="U1176" i="7"/>
  <c r="U1177" i="7"/>
  <c r="U1178" i="7"/>
  <c r="U1179" i="7"/>
  <c r="U1180" i="7"/>
  <c r="U1181" i="7"/>
  <c r="U1182" i="7"/>
  <c r="U1183" i="7"/>
  <c r="U1184" i="7"/>
  <c r="U1185" i="7"/>
  <c r="U1186" i="7"/>
  <c r="U1187" i="7"/>
  <c r="U1188" i="7"/>
  <c r="U1189" i="7"/>
  <c r="U1190" i="7"/>
  <c r="U1191" i="7"/>
  <c r="U1192" i="7"/>
  <c r="U1193" i="7"/>
  <c r="U1194" i="7"/>
  <c r="U1195" i="7"/>
  <c r="U1196" i="7"/>
  <c r="U1197" i="7"/>
  <c r="U1198" i="7"/>
  <c r="U1199" i="7"/>
  <c r="U1200" i="7"/>
  <c r="U1201" i="7"/>
  <c r="U1202" i="7"/>
  <c r="U1203" i="7"/>
  <c r="U1204" i="7"/>
  <c r="U1205" i="7"/>
  <c r="U1206" i="7"/>
  <c r="U1207" i="7"/>
  <c r="U1208" i="7"/>
  <c r="U1209" i="7"/>
  <c r="U1210" i="7"/>
  <c r="U1211" i="7"/>
  <c r="T4" i="7"/>
  <c r="T5" i="7"/>
  <c r="T6" i="7"/>
  <c r="T7" i="7"/>
  <c r="T8" i="7"/>
  <c r="T9" i="7"/>
  <c r="T10" i="7"/>
  <c r="T11" i="7"/>
  <c r="T12" i="7"/>
  <c r="T13" i="7"/>
  <c r="T14" i="7"/>
  <c r="T15" i="7"/>
  <c r="T16" i="7"/>
  <c r="T17" i="7"/>
  <c r="T18" i="7"/>
  <c r="T19" i="7"/>
  <c r="T20" i="7"/>
  <c r="T21" i="7"/>
  <c r="T22" i="7"/>
  <c r="T23" i="7"/>
  <c r="T24" i="7"/>
  <c r="T25" i="7"/>
  <c r="T26" i="7"/>
  <c r="T27" i="7"/>
  <c r="T28" i="7"/>
  <c r="T29" i="7"/>
  <c r="T30" i="7"/>
  <c r="T31" i="7"/>
  <c r="T32" i="7"/>
  <c r="T33" i="7"/>
  <c r="T34" i="7"/>
  <c r="T35" i="7"/>
  <c r="T36" i="7"/>
  <c r="T37" i="7"/>
  <c r="T38" i="7"/>
  <c r="T39" i="7"/>
  <c r="T40" i="7"/>
  <c r="T41" i="7"/>
  <c r="T42" i="7"/>
  <c r="T43" i="7"/>
  <c r="T44" i="7"/>
  <c r="T45" i="7"/>
  <c r="T46" i="7"/>
  <c r="T47" i="7"/>
  <c r="T48" i="7"/>
  <c r="T49" i="7"/>
  <c r="T50" i="7"/>
  <c r="T51" i="7"/>
  <c r="T52" i="7"/>
  <c r="T53" i="7"/>
  <c r="T54" i="7"/>
  <c r="T55" i="7"/>
  <c r="T56" i="7"/>
  <c r="T57" i="7"/>
  <c r="T58" i="7"/>
  <c r="T59" i="7"/>
  <c r="T60" i="7"/>
  <c r="T61" i="7"/>
  <c r="T62" i="7"/>
  <c r="T63" i="7"/>
  <c r="T64" i="7"/>
  <c r="T65" i="7"/>
  <c r="T66" i="7"/>
  <c r="T67" i="7"/>
  <c r="T68" i="7"/>
  <c r="T69" i="7"/>
  <c r="T70" i="7"/>
  <c r="T71" i="7"/>
  <c r="T72" i="7"/>
  <c r="T73" i="7"/>
  <c r="T74" i="7"/>
  <c r="T75" i="7"/>
  <c r="T76" i="7"/>
  <c r="T77" i="7"/>
  <c r="T78"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T113" i="7"/>
  <c r="T114" i="7"/>
  <c r="T115" i="7"/>
  <c r="T116" i="7"/>
  <c r="T117" i="7"/>
  <c r="T118" i="7"/>
  <c r="T119" i="7"/>
  <c r="T120" i="7"/>
  <c r="T121" i="7"/>
  <c r="T122" i="7"/>
  <c r="T123" i="7"/>
  <c r="T124" i="7"/>
  <c r="T125" i="7"/>
  <c r="T126" i="7"/>
  <c r="T127" i="7"/>
  <c r="T128" i="7"/>
  <c r="T129" i="7"/>
  <c r="T130" i="7"/>
  <c r="T131" i="7"/>
  <c r="T132" i="7"/>
  <c r="T133" i="7"/>
  <c r="T134" i="7"/>
  <c r="T135" i="7"/>
  <c r="T136" i="7"/>
  <c r="T137" i="7"/>
  <c r="T138" i="7"/>
  <c r="T139" i="7"/>
  <c r="T140" i="7"/>
  <c r="T141" i="7"/>
  <c r="T142" i="7"/>
  <c r="T143" i="7"/>
  <c r="T144" i="7"/>
  <c r="T145" i="7"/>
  <c r="T146" i="7"/>
  <c r="T147" i="7"/>
  <c r="T148" i="7"/>
  <c r="T149" i="7"/>
  <c r="T150" i="7"/>
  <c r="T151" i="7"/>
  <c r="T152" i="7"/>
  <c r="T153" i="7"/>
  <c r="T154" i="7"/>
  <c r="T155" i="7"/>
  <c r="T156" i="7"/>
  <c r="T157" i="7"/>
  <c r="T158" i="7"/>
  <c r="T159" i="7"/>
  <c r="T160" i="7"/>
  <c r="T161" i="7"/>
  <c r="T162" i="7"/>
  <c r="T163" i="7"/>
  <c r="T164" i="7"/>
  <c r="T165" i="7"/>
  <c r="T166" i="7"/>
  <c r="T167" i="7"/>
  <c r="T168" i="7"/>
  <c r="T169" i="7"/>
  <c r="T170" i="7"/>
  <c r="T171" i="7"/>
  <c r="T172" i="7"/>
  <c r="T173" i="7"/>
  <c r="T174" i="7"/>
  <c r="T175" i="7"/>
  <c r="T176" i="7"/>
  <c r="T177" i="7"/>
  <c r="T178" i="7"/>
  <c r="T179" i="7"/>
  <c r="T180" i="7"/>
  <c r="T181" i="7"/>
  <c r="T182" i="7"/>
  <c r="T183" i="7"/>
  <c r="T184" i="7"/>
  <c r="T185" i="7"/>
  <c r="T186" i="7"/>
  <c r="T187" i="7"/>
  <c r="T188" i="7"/>
  <c r="T189" i="7"/>
  <c r="T190" i="7"/>
  <c r="T191" i="7"/>
  <c r="T192" i="7"/>
  <c r="T193" i="7"/>
  <c r="T194" i="7"/>
  <c r="T195" i="7"/>
  <c r="T196" i="7"/>
  <c r="T197" i="7"/>
  <c r="T198" i="7"/>
  <c r="T199" i="7"/>
  <c r="T200" i="7"/>
  <c r="T201" i="7"/>
  <c r="T202" i="7"/>
  <c r="T203" i="7"/>
  <c r="T204" i="7"/>
  <c r="T205" i="7"/>
  <c r="T206" i="7"/>
  <c r="T207" i="7"/>
  <c r="T208" i="7"/>
  <c r="T209" i="7"/>
  <c r="T210" i="7"/>
  <c r="T211" i="7"/>
  <c r="T212" i="7"/>
  <c r="T213" i="7"/>
  <c r="T214" i="7"/>
  <c r="T215" i="7"/>
  <c r="T216" i="7"/>
  <c r="T217" i="7"/>
  <c r="T218" i="7"/>
  <c r="T219" i="7"/>
  <c r="T220" i="7"/>
  <c r="T221" i="7"/>
  <c r="T222" i="7"/>
  <c r="T223" i="7"/>
  <c r="T224" i="7"/>
  <c r="T225" i="7"/>
  <c r="T226" i="7"/>
  <c r="T227" i="7"/>
  <c r="T228" i="7"/>
  <c r="T229" i="7"/>
  <c r="T230" i="7"/>
  <c r="T231" i="7"/>
  <c r="T232" i="7"/>
  <c r="T233" i="7"/>
  <c r="T234" i="7"/>
  <c r="T235" i="7"/>
  <c r="T236" i="7"/>
  <c r="T237" i="7"/>
  <c r="T238" i="7"/>
  <c r="T239" i="7"/>
  <c r="T240" i="7"/>
  <c r="T241" i="7"/>
  <c r="T242" i="7"/>
  <c r="T243" i="7"/>
  <c r="T244" i="7"/>
  <c r="T245" i="7"/>
  <c r="T246" i="7"/>
  <c r="T247" i="7"/>
  <c r="T248" i="7"/>
  <c r="T249" i="7"/>
  <c r="T250" i="7"/>
  <c r="T251" i="7"/>
  <c r="T252" i="7"/>
  <c r="T253" i="7"/>
  <c r="T254" i="7"/>
  <c r="T255" i="7"/>
  <c r="T256" i="7"/>
  <c r="T257" i="7"/>
  <c r="T258" i="7"/>
  <c r="T259" i="7"/>
  <c r="T260" i="7"/>
  <c r="T261" i="7"/>
  <c r="T262" i="7"/>
  <c r="T263" i="7"/>
  <c r="T264" i="7"/>
  <c r="T265" i="7"/>
  <c r="T266" i="7"/>
  <c r="T267" i="7"/>
  <c r="T268" i="7"/>
  <c r="T269" i="7"/>
  <c r="T270" i="7"/>
  <c r="T271" i="7"/>
  <c r="T272" i="7"/>
  <c r="T273" i="7"/>
  <c r="T274" i="7"/>
  <c r="T275" i="7"/>
  <c r="T276" i="7"/>
  <c r="T277" i="7"/>
  <c r="T278" i="7"/>
  <c r="T279" i="7"/>
  <c r="T280" i="7"/>
  <c r="T281" i="7"/>
  <c r="T282" i="7"/>
  <c r="T283" i="7"/>
  <c r="T284" i="7"/>
  <c r="T285" i="7"/>
  <c r="T286" i="7"/>
  <c r="T287" i="7"/>
  <c r="T288" i="7"/>
  <c r="T289" i="7"/>
  <c r="T290" i="7"/>
  <c r="T291" i="7"/>
  <c r="T292" i="7"/>
  <c r="T293" i="7"/>
  <c r="T294" i="7"/>
  <c r="T295" i="7"/>
  <c r="T296" i="7"/>
  <c r="T297" i="7"/>
  <c r="T298" i="7"/>
  <c r="T299" i="7"/>
  <c r="T300" i="7"/>
  <c r="T301" i="7"/>
  <c r="T302" i="7"/>
  <c r="T303" i="7"/>
  <c r="T304" i="7"/>
  <c r="T305" i="7"/>
  <c r="T306" i="7"/>
  <c r="T307" i="7"/>
  <c r="T308" i="7"/>
  <c r="T309" i="7"/>
  <c r="T310" i="7"/>
  <c r="T311" i="7"/>
  <c r="T312" i="7"/>
  <c r="T313" i="7"/>
  <c r="T314" i="7"/>
  <c r="T315" i="7"/>
  <c r="T316" i="7"/>
  <c r="T317" i="7"/>
  <c r="T318" i="7"/>
  <c r="T319" i="7"/>
  <c r="T320" i="7"/>
  <c r="T321" i="7"/>
  <c r="T322" i="7"/>
  <c r="T323" i="7"/>
  <c r="T324" i="7"/>
  <c r="T325" i="7"/>
  <c r="T326" i="7"/>
  <c r="T327" i="7"/>
  <c r="T328" i="7"/>
  <c r="T329" i="7"/>
  <c r="T330" i="7"/>
  <c r="T331" i="7"/>
  <c r="T332" i="7"/>
  <c r="T333" i="7"/>
  <c r="T334" i="7"/>
  <c r="T335" i="7"/>
  <c r="T336" i="7"/>
  <c r="T337" i="7"/>
  <c r="T338" i="7"/>
  <c r="T339" i="7"/>
  <c r="T340" i="7"/>
  <c r="T341" i="7"/>
  <c r="T342" i="7"/>
  <c r="T343" i="7"/>
  <c r="T344" i="7"/>
  <c r="T345" i="7"/>
  <c r="T346" i="7"/>
  <c r="T347" i="7"/>
  <c r="T348" i="7"/>
  <c r="T349" i="7"/>
  <c r="T350" i="7"/>
  <c r="T351" i="7"/>
  <c r="T352" i="7"/>
  <c r="T353" i="7"/>
  <c r="T354" i="7"/>
  <c r="T355" i="7"/>
  <c r="T356" i="7"/>
  <c r="T357" i="7"/>
  <c r="T358" i="7"/>
  <c r="T359" i="7"/>
  <c r="T360" i="7"/>
  <c r="T361" i="7"/>
  <c r="T362" i="7"/>
  <c r="T363" i="7"/>
  <c r="T364" i="7"/>
  <c r="T365" i="7"/>
  <c r="T366" i="7"/>
  <c r="T367" i="7"/>
  <c r="T368" i="7"/>
  <c r="T369" i="7"/>
  <c r="T370" i="7"/>
  <c r="T371" i="7"/>
  <c r="T372" i="7"/>
  <c r="T373" i="7"/>
  <c r="T374" i="7"/>
  <c r="T375" i="7"/>
  <c r="T376" i="7"/>
  <c r="T377" i="7"/>
  <c r="T378" i="7"/>
  <c r="T379" i="7"/>
  <c r="T380" i="7"/>
  <c r="T381" i="7"/>
  <c r="T382" i="7"/>
  <c r="T383" i="7"/>
  <c r="T384" i="7"/>
  <c r="T385" i="7"/>
  <c r="T386" i="7"/>
  <c r="T387" i="7"/>
  <c r="T388" i="7"/>
  <c r="T389" i="7"/>
  <c r="T390" i="7"/>
  <c r="T391" i="7"/>
  <c r="T392" i="7"/>
  <c r="T393" i="7"/>
  <c r="T394" i="7"/>
  <c r="T395" i="7"/>
  <c r="T396" i="7"/>
  <c r="T397" i="7"/>
  <c r="T398" i="7"/>
  <c r="T399" i="7"/>
  <c r="T400" i="7"/>
  <c r="T401" i="7"/>
  <c r="T402" i="7"/>
  <c r="T403" i="7"/>
  <c r="T404" i="7"/>
  <c r="T405" i="7"/>
  <c r="T406" i="7"/>
  <c r="T407" i="7"/>
  <c r="T408" i="7"/>
  <c r="T409" i="7"/>
  <c r="T410" i="7"/>
  <c r="T411" i="7"/>
  <c r="T412" i="7"/>
  <c r="T413" i="7"/>
  <c r="T414" i="7"/>
  <c r="T415" i="7"/>
  <c r="T416" i="7"/>
  <c r="T417" i="7"/>
  <c r="T418" i="7"/>
  <c r="T419" i="7"/>
  <c r="T420" i="7"/>
  <c r="T421" i="7"/>
  <c r="T422" i="7"/>
  <c r="T423" i="7"/>
  <c r="T424" i="7"/>
  <c r="T425" i="7"/>
  <c r="T426" i="7"/>
  <c r="T427" i="7"/>
  <c r="T428" i="7"/>
  <c r="T429" i="7"/>
  <c r="T430" i="7"/>
  <c r="T431" i="7"/>
  <c r="T432" i="7"/>
  <c r="T433" i="7"/>
  <c r="T434" i="7"/>
  <c r="T435" i="7"/>
  <c r="T436" i="7"/>
  <c r="T437" i="7"/>
  <c r="T438" i="7"/>
  <c r="T439" i="7"/>
  <c r="T440" i="7"/>
  <c r="T441" i="7"/>
  <c r="T442" i="7"/>
  <c r="T443" i="7"/>
  <c r="T444" i="7"/>
  <c r="T445" i="7"/>
  <c r="T446" i="7"/>
  <c r="T447" i="7"/>
  <c r="T448" i="7"/>
  <c r="T449" i="7"/>
  <c r="T450" i="7"/>
  <c r="T451" i="7"/>
  <c r="T452" i="7"/>
  <c r="T453" i="7"/>
  <c r="T454" i="7"/>
  <c r="T455" i="7"/>
  <c r="T456" i="7"/>
  <c r="T457" i="7"/>
  <c r="T458" i="7"/>
  <c r="T459" i="7"/>
  <c r="T460" i="7"/>
  <c r="T461" i="7"/>
  <c r="T462" i="7"/>
  <c r="T463" i="7"/>
  <c r="T464" i="7"/>
  <c r="T465" i="7"/>
  <c r="T466" i="7"/>
  <c r="T467" i="7"/>
  <c r="T468" i="7"/>
  <c r="T469" i="7"/>
  <c r="T470" i="7"/>
  <c r="T471" i="7"/>
  <c r="T472" i="7"/>
  <c r="T473" i="7"/>
  <c r="T474" i="7"/>
  <c r="T475" i="7"/>
  <c r="T476" i="7"/>
  <c r="T477" i="7"/>
  <c r="T478" i="7"/>
  <c r="T479" i="7"/>
  <c r="T480" i="7"/>
  <c r="T481" i="7"/>
  <c r="T482" i="7"/>
  <c r="T483" i="7"/>
  <c r="T484" i="7"/>
  <c r="T485" i="7"/>
  <c r="T486" i="7"/>
  <c r="T487" i="7"/>
  <c r="T488" i="7"/>
  <c r="T489" i="7"/>
  <c r="T490" i="7"/>
  <c r="T491" i="7"/>
  <c r="T492" i="7"/>
  <c r="T493" i="7"/>
  <c r="T494" i="7"/>
  <c r="T495" i="7"/>
  <c r="T496" i="7"/>
  <c r="T497" i="7"/>
  <c r="T498" i="7"/>
  <c r="T499" i="7"/>
  <c r="T500" i="7"/>
  <c r="T501" i="7"/>
  <c r="T502" i="7"/>
  <c r="T503" i="7"/>
  <c r="T504" i="7"/>
  <c r="T505" i="7"/>
  <c r="T506" i="7"/>
  <c r="T507" i="7"/>
  <c r="T508" i="7"/>
  <c r="T509" i="7"/>
  <c r="T510" i="7"/>
  <c r="T511" i="7"/>
  <c r="T512" i="7"/>
  <c r="T513" i="7"/>
  <c r="T514" i="7"/>
  <c r="T515" i="7"/>
  <c r="T516" i="7"/>
  <c r="T517" i="7"/>
  <c r="T518" i="7"/>
  <c r="T519" i="7"/>
  <c r="T520" i="7"/>
  <c r="T521" i="7"/>
  <c r="T522" i="7"/>
  <c r="T523" i="7"/>
  <c r="T524" i="7"/>
  <c r="T525" i="7"/>
  <c r="T526" i="7"/>
  <c r="T527" i="7"/>
  <c r="T528" i="7"/>
  <c r="T529" i="7"/>
  <c r="T530" i="7"/>
  <c r="T531" i="7"/>
  <c r="T532" i="7"/>
  <c r="T533" i="7"/>
  <c r="T534" i="7"/>
  <c r="T535" i="7"/>
  <c r="T536" i="7"/>
  <c r="T537" i="7"/>
  <c r="T538" i="7"/>
  <c r="T539" i="7"/>
  <c r="T540" i="7"/>
  <c r="T541" i="7"/>
  <c r="T542" i="7"/>
  <c r="T543" i="7"/>
  <c r="T544" i="7"/>
  <c r="T545" i="7"/>
  <c r="T546" i="7"/>
  <c r="T547" i="7"/>
  <c r="T548" i="7"/>
  <c r="T549" i="7"/>
  <c r="T550" i="7"/>
  <c r="T551" i="7"/>
  <c r="T552" i="7"/>
  <c r="T553" i="7"/>
  <c r="T554" i="7"/>
  <c r="T555" i="7"/>
  <c r="T556" i="7"/>
  <c r="T557" i="7"/>
  <c r="T558" i="7"/>
  <c r="T559" i="7"/>
  <c r="T560" i="7"/>
  <c r="T561" i="7"/>
  <c r="T562" i="7"/>
  <c r="T563" i="7"/>
  <c r="T564" i="7"/>
  <c r="T565" i="7"/>
  <c r="T566" i="7"/>
  <c r="T567" i="7"/>
  <c r="T568" i="7"/>
  <c r="T569" i="7"/>
  <c r="T570" i="7"/>
  <c r="T571" i="7"/>
  <c r="T572" i="7"/>
  <c r="T573" i="7"/>
  <c r="T574" i="7"/>
  <c r="T575" i="7"/>
  <c r="T576" i="7"/>
  <c r="T577" i="7"/>
  <c r="T578" i="7"/>
  <c r="T579" i="7"/>
  <c r="T580" i="7"/>
  <c r="T581" i="7"/>
  <c r="T582" i="7"/>
  <c r="T583" i="7"/>
  <c r="T584" i="7"/>
  <c r="T585" i="7"/>
  <c r="T586" i="7"/>
  <c r="T587" i="7"/>
  <c r="T588" i="7"/>
  <c r="T589" i="7"/>
  <c r="T590" i="7"/>
  <c r="T591" i="7"/>
  <c r="T592" i="7"/>
  <c r="T593" i="7"/>
  <c r="T594" i="7"/>
  <c r="T595" i="7"/>
  <c r="T596" i="7"/>
  <c r="T597" i="7"/>
  <c r="T598" i="7"/>
  <c r="T599" i="7"/>
  <c r="T600" i="7"/>
  <c r="T601" i="7"/>
  <c r="T602" i="7"/>
  <c r="T603" i="7"/>
  <c r="T604" i="7"/>
  <c r="T605" i="7"/>
  <c r="T606" i="7"/>
  <c r="T607" i="7"/>
  <c r="T608" i="7"/>
  <c r="T609" i="7"/>
  <c r="T610" i="7"/>
  <c r="T611" i="7"/>
  <c r="T612" i="7"/>
  <c r="T613" i="7"/>
  <c r="T614" i="7"/>
  <c r="T615" i="7"/>
  <c r="T616" i="7"/>
  <c r="T617" i="7"/>
  <c r="T618" i="7"/>
  <c r="T619" i="7"/>
  <c r="T620" i="7"/>
  <c r="T621" i="7"/>
  <c r="T622" i="7"/>
  <c r="T623" i="7"/>
  <c r="T624" i="7"/>
  <c r="T625" i="7"/>
  <c r="T626" i="7"/>
  <c r="T627" i="7"/>
  <c r="T628" i="7"/>
  <c r="T629" i="7"/>
  <c r="T630" i="7"/>
  <c r="T631" i="7"/>
  <c r="T632" i="7"/>
  <c r="T633" i="7"/>
  <c r="T634" i="7"/>
  <c r="T635" i="7"/>
  <c r="T636" i="7"/>
  <c r="T637" i="7"/>
  <c r="T638" i="7"/>
  <c r="T639" i="7"/>
  <c r="T640" i="7"/>
  <c r="T641" i="7"/>
  <c r="T642" i="7"/>
  <c r="T643" i="7"/>
  <c r="T644" i="7"/>
  <c r="T645" i="7"/>
  <c r="T646" i="7"/>
  <c r="T647" i="7"/>
  <c r="T648" i="7"/>
  <c r="T649" i="7"/>
  <c r="T650" i="7"/>
  <c r="T651" i="7"/>
  <c r="T652" i="7"/>
  <c r="T653" i="7"/>
  <c r="T654" i="7"/>
  <c r="T655" i="7"/>
  <c r="T656" i="7"/>
  <c r="T657" i="7"/>
  <c r="T658" i="7"/>
  <c r="T659" i="7"/>
  <c r="T660" i="7"/>
  <c r="T661" i="7"/>
  <c r="T662" i="7"/>
  <c r="T663" i="7"/>
  <c r="T664" i="7"/>
  <c r="T665" i="7"/>
  <c r="T666" i="7"/>
  <c r="T667" i="7"/>
  <c r="T668" i="7"/>
  <c r="T669" i="7"/>
  <c r="T670" i="7"/>
  <c r="T671" i="7"/>
  <c r="T672" i="7"/>
  <c r="T673" i="7"/>
  <c r="T674" i="7"/>
  <c r="T675" i="7"/>
  <c r="T676" i="7"/>
  <c r="T677" i="7"/>
  <c r="T678" i="7"/>
  <c r="T679" i="7"/>
  <c r="T680" i="7"/>
  <c r="T681" i="7"/>
  <c r="T682" i="7"/>
  <c r="T683" i="7"/>
  <c r="T684" i="7"/>
  <c r="T685" i="7"/>
  <c r="T686" i="7"/>
  <c r="T687" i="7"/>
  <c r="T688" i="7"/>
  <c r="T689" i="7"/>
  <c r="T690" i="7"/>
  <c r="T691" i="7"/>
  <c r="T692" i="7"/>
  <c r="T693" i="7"/>
  <c r="T694" i="7"/>
  <c r="T695" i="7"/>
  <c r="T696" i="7"/>
  <c r="T697" i="7"/>
  <c r="T698" i="7"/>
  <c r="T699" i="7"/>
  <c r="T700" i="7"/>
  <c r="T701" i="7"/>
  <c r="T702" i="7"/>
  <c r="T703" i="7"/>
  <c r="T704" i="7"/>
  <c r="T705" i="7"/>
  <c r="T706" i="7"/>
  <c r="T707" i="7"/>
  <c r="T708" i="7"/>
  <c r="T709" i="7"/>
  <c r="T710" i="7"/>
  <c r="T711" i="7"/>
  <c r="T712" i="7"/>
  <c r="T713" i="7"/>
  <c r="T714" i="7"/>
  <c r="T715" i="7"/>
  <c r="T716" i="7"/>
  <c r="T717" i="7"/>
  <c r="T718" i="7"/>
  <c r="T719" i="7"/>
  <c r="T720" i="7"/>
  <c r="T721" i="7"/>
  <c r="T722" i="7"/>
  <c r="T723" i="7"/>
  <c r="T724" i="7"/>
  <c r="T725" i="7"/>
  <c r="T726" i="7"/>
  <c r="T727" i="7"/>
  <c r="T728" i="7"/>
  <c r="T729" i="7"/>
  <c r="T730" i="7"/>
  <c r="T731" i="7"/>
  <c r="T732" i="7"/>
  <c r="T733" i="7"/>
  <c r="T734" i="7"/>
  <c r="T735" i="7"/>
  <c r="T736" i="7"/>
  <c r="T737" i="7"/>
  <c r="T738" i="7"/>
  <c r="T739" i="7"/>
  <c r="T740" i="7"/>
  <c r="T741" i="7"/>
  <c r="T742" i="7"/>
  <c r="T743" i="7"/>
  <c r="T744" i="7"/>
  <c r="T745" i="7"/>
  <c r="T746" i="7"/>
  <c r="T747" i="7"/>
  <c r="T748" i="7"/>
  <c r="T749" i="7"/>
  <c r="T750" i="7"/>
  <c r="T751" i="7"/>
  <c r="T752" i="7"/>
  <c r="T753" i="7"/>
  <c r="T754" i="7"/>
  <c r="T755" i="7"/>
  <c r="T756" i="7"/>
  <c r="T757" i="7"/>
  <c r="T758" i="7"/>
  <c r="T759" i="7"/>
  <c r="T760" i="7"/>
  <c r="T761" i="7"/>
  <c r="T762" i="7"/>
  <c r="T763" i="7"/>
  <c r="T764" i="7"/>
  <c r="T765" i="7"/>
  <c r="T766" i="7"/>
  <c r="T767" i="7"/>
  <c r="T768" i="7"/>
  <c r="T769" i="7"/>
  <c r="T770" i="7"/>
  <c r="T771" i="7"/>
  <c r="T772" i="7"/>
  <c r="T773" i="7"/>
  <c r="T774" i="7"/>
  <c r="T775" i="7"/>
  <c r="T776" i="7"/>
  <c r="T777" i="7"/>
  <c r="T778" i="7"/>
  <c r="T779" i="7"/>
  <c r="T780" i="7"/>
  <c r="T781" i="7"/>
  <c r="T782" i="7"/>
  <c r="T783" i="7"/>
  <c r="T784" i="7"/>
  <c r="T785" i="7"/>
  <c r="T786" i="7"/>
  <c r="T787" i="7"/>
  <c r="T788" i="7"/>
  <c r="T789" i="7"/>
  <c r="T790" i="7"/>
  <c r="T791" i="7"/>
  <c r="T792" i="7"/>
  <c r="T793" i="7"/>
  <c r="T794" i="7"/>
  <c r="T795" i="7"/>
  <c r="T796" i="7"/>
  <c r="T797" i="7"/>
  <c r="T798" i="7"/>
  <c r="T799" i="7"/>
  <c r="T800" i="7"/>
  <c r="T801" i="7"/>
  <c r="T802" i="7"/>
  <c r="T803" i="7"/>
  <c r="T804" i="7"/>
  <c r="T805" i="7"/>
  <c r="T806" i="7"/>
  <c r="T807" i="7"/>
  <c r="T808" i="7"/>
  <c r="T809" i="7"/>
  <c r="T810" i="7"/>
  <c r="T811" i="7"/>
  <c r="T812" i="7"/>
  <c r="T813" i="7"/>
  <c r="T814" i="7"/>
  <c r="T815" i="7"/>
  <c r="T816" i="7"/>
  <c r="T817" i="7"/>
  <c r="T818" i="7"/>
  <c r="T819" i="7"/>
  <c r="T820" i="7"/>
  <c r="T821" i="7"/>
  <c r="T822" i="7"/>
  <c r="T823" i="7"/>
  <c r="T824" i="7"/>
  <c r="T825" i="7"/>
  <c r="T826" i="7"/>
  <c r="T827" i="7"/>
  <c r="T828" i="7"/>
  <c r="T829" i="7"/>
  <c r="T830" i="7"/>
  <c r="T831" i="7"/>
  <c r="T832" i="7"/>
  <c r="T833" i="7"/>
  <c r="T834" i="7"/>
  <c r="T835" i="7"/>
  <c r="T836" i="7"/>
  <c r="T837" i="7"/>
  <c r="T838" i="7"/>
  <c r="T839" i="7"/>
  <c r="T840" i="7"/>
  <c r="T841" i="7"/>
  <c r="T842" i="7"/>
  <c r="T843" i="7"/>
  <c r="T844" i="7"/>
  <c r="T845" i="7"/>
  <c r="T846" i="7"/>
  <c r="T847" i="7"/>
  <c r="T848" i="7"/>
  <c r="T849" i="7"/>
  <c r="T850" i="7"/>
  <c r="T851" i="7"/>
  <c r="T852" i="7"/>
  <c r="T853" i="7"/>
  <c r="T854" i="7"/>
  <c r="T855" i="7"/>
  <c r="T856" i="7"/>
  <c r="T857" i="7"/>
  <c r="T858" i="7"/>
  <c r="T859" i="7"/>
  <c r="T860" i="7"/>
  <c r="T861" i="7"/>
  <c r="T862" i="7"/>
  <c r="T863" i="7"/>
  <c r="T864" i="7"/>
  <c r="T865" i="7"/>
  <c r="T866" i="7"/>
  <c r="T867" i="7"/>
  <c r="T868" i="7"/>
  <c r="T869" i="7"/>
  <c r="T870" i="7"/>
  <c r="T871" i="7"/>
  <c r="T872" i="7"/>
  <c r="T873" i="7"/>
  <c r="T874" i="7"/>
  <c r="T875" i="7"/>
  <c r="T876" i="7"/>
  <c r="T877" i="7"/>
  <c r="T878" i="7"/>
  <c r="T879" i="7"/>
  <c r="T880" i="7"/>
  <c r="T881" i="7"/>
  <c r="T882" i="7"/>
  <c r="T883" i="7"/>
  <c r="T884" i="7"/>
  <c r="T885" i="7"/>
  <c r="T886" i="7"/>
  <c r="T887" i="7"/>
  <c r="T888" i="7"/>
  <c r="T889" i="7"/>
  <c r="T890" i="7"/>
  <c r="T891" i="7"/>
  <c r="T892" i="7"/>
  <c r="T893" i="7"/>
  <c r="T894" i="7"/>
  <c r="T895" i="7"/>
  <c r="T896" i="7"/>
  <c r="T897" i="7"/>
  <c r="T898" i="7"/>
  <c r="T899" i="7"/>
  <c r="T900" i="7"/>
  <c r="T901" i="7"/>
  <c r="T902" i="7"/>
  <c r="T903" i="7"/>
  <c r="T904" i="7"/>
  <c r="T905" i="7"/>
  <c r="T906" i="7"/>
  <c r="T907" i="7"/>
  <c r="T908" i="7"/>
  <c r="T909" i="7"/>
  <c r="T910" i="7"/>
  <c r="T911" i="7"/>
  <c r="T912" i="7"/>
  <c r="T913" i="7"/>
  <c r="T914" i="7"/>
  <c r="T915" i="7"/>
  <c r="T916" i="7"/>
  <c r="T917" i="7"/>
  <c r="T918" i="7"/>
  <c r="T919" i="7"/>
  <c r="T920" i="7"/>
  <c r="T921" i="7"/>
  <c r="T922" i="7"/>
  <c r="T923" i="7"/>
  <c r="T924" i="7"/>
  <c r="T925" i="7"/>
  <c r="T926" i="7"/>
  <c r="T927" i="7"/>
  <c r="T928" i="7"/>
  <c r="T929" i="7"/>
  <c r="T930" i="7"/>
  <c r="T931" i="7"/>
  <c r="T932" i="7"/>
  <c r="T933" i="7"/>
  <c r="T934" i="7"/>
  <c r="T935" i="7"/>
  <c r="T936" i="7"/>
  <c r="T937" i="7"/>
  <c r="T938" i="7"/>
  <c r="T939" i="7"/>
  <c r="T940" i="7"/>
  <c r="T941" i="7"/>
  <c r="T942" i="7"/>
  <c r="T943" i="7"/>
  <c r="T944" i="7"/>
  <c r="T945" i="7"/>
  <c r="T946" i="7"/>
  <c r="T947" i="7"/>
  <c r="T948" i="7"/>
  <c r="T949" i="7"/>
  <c r="T950" i="7"/>
  <c r="T951" i="7"/>
  <c r="T952" i="7"/>
  <c r="T953" i="7"/>
  <c r="T954" i="7"/>
  <c r="T955" i="7"/>
  <c r="T956" i="7"/>
  <c r="T957" i="7"/>
  <c r="T958" i="7"/>
  <c r="T959" i="7"/>
  <c r="T960" i="7"/>
  <c r="T961" i="7"/>
  <c r="T962" i="7"/>
  <c r="T963" i="7"/>
  <c r="T964" i="7"/>
  <c r="T965" i="7"/>
  <c r="T966" i="7"/>
  <c r="T967" i="7"/>
  <c r="T968" i="7"/>
  <c r="T969" i="7"/>
  <c r="T970" i="7"/>
  <c r="T971" i="7"/>
  <c r="T972" i="7"/>
  <c r="T973" i="7"/>
  <c r="T974" i="7"/>
  <c r="T975" i="7"/>
  <c r="T976" i="7"/>
  <c r="T977" i="7"/>
  <c r="T978" i="7"/>
  <c r="T979" i="7"/>
  <c r="T980" i="7"/>
  <c r="T981" i="7"/>
  <c r="T982" i="7"/>
  <c r="T983" i="7"/>
  <c r="T984" i="7"/>
  <c r="T985" i="7"/>
  <c r="T986" i="7"/>
  <c r="T987" i="7"/>
  <c r="T988" i="7"/>
  <c r="T989" i="7"/>
  <c r="T990" i="7"/>
  <c r="T991" i="7"/>
  <c r="T992" i="7"/>
  <c r="T993" i="7"/>
  <c r="T994" i="7"/>
  <c r="T995" i="7"/>
  <c r="T996" i="7"/>
  <c r="T997" i="7"/>
  <c r="T998" i="7"/>
  <c r="T999" i="7"/>
  <c r="T1000" i="7"/>
  <c r="T1001" i="7"/>
  <c r="T1002" i="7"/>
  <c r="T1003" i="7"/>
  <c r="T1004" i="7"/>
  <c r="T1005" i="7"/>
  <c r="T1006" i="7"/>
  <c r="T1007" i="7"/>
  <c r="T1008" i="7"/>
  <c r="T1009" i="7"/>
  <c r="T1010" i="7"/>
  <c r="T1011" i="7"/>
  <c r="T1012" i="7"/>
  <c r="T1013" i="7"/>
  <c r="T1014" i="7"/>
  <c r="T1015" i="7"/>
  <c r="T1016" i="7"/>
  <c r="T1017" i="7"/>
  <c r="T1018" i="7"/>
  <c r="T1019" i="7"/>
  <c r="T1020" i="7"/>
  <c r="T1021" i="7"/>
  <c r="T1022" i="7"/>
  <c r="T1023" i="7"/>
  <c r="T1024" i="7"/>
  <c r="T1025" i="7"/>
  <c r="T1026" i="7"/>
  <c r="T1027" i="7"/>
  <c r="T1028" i="7"/>
  <c r="T1029" i="7"/>
  <c r="T1030" i="7"/>
  <c r="T1031" i="7"/>
  <c r="T1032" i="7"/>
  <c r="T1033" i="7"/>
  <c r="T1034" i="7"/>
  <c r="T1035" i="7"/>
  <c r="T1036" i="7"/>
  <c r="T1037" i="7"/>
  <c r="T1038" i="7"/>
  <c r="T1039" i="7"/>
  <c r="T1040" i="7"/>
  <c r="T1041" i="7"/>
  <c r="T1042" i="7"/>
  <c r="T1043" i="7"/>
  <c r="T1044" i="7"/>
  <c r="T1045" i="7"/>
  <c r="T1046" i="7"/>
  <c r="T1047" i="7"/>
  <c r="T1048" i="7"/>
  <c r="T1049" i="7"/>
  <c r="T1050" i="7"/>
  <c r="T1051" i="7"/>
  <c r="T1052" i="7"/>
  <c r="T1053" i="7"/>
  <c r="T1054" i="7"/>
  <c r="T1055" i="7"/>
  <c r="T1056" i="7"/>
  <c r="T1057" i="7"/>
  <c r="T1058" i="7"/>
  <c r="T1059" i="7"/>
  <c r="T1060" i="7"/>
  <c r="T1061" i="7"/>
  <c r="T1062" i="7"/>
  <c r="T1063" i="7"/>
  <c r="T1064" i="7"/>
  <c r="T1065" i="7"/>
  <c r="T1066" i="7"/>
  <c r="T1067" i="7"/>
  <c r="T1068" i="7"/>
  <c r="T1069" i="7"/>
  <c r="T1070" i="7"/>
  <c r="T1071" i="7"/>
  <c r="T1072" i="7"/>
  <c r="T1073" i="7"/>
  <c r="T1074" i="7"/>
  <c r="T1075" i="7"/>
  <c r="T1076" i="7"/>
  <c r="T1077" i="7"/>
  <c r="T1078" i="7"/>
  <c r="T1079" i="7"/>
  <c r="T1080" i="7"/>
  <c r="T1081" i="7"/>
  <c r="T1082" i="7"/>
  <c r="T1083" i="7"/>
  <c r="T1084" i="7"/>
  <c r="T1085" i="7"/>
  <c r="T1086" i="7"/>
  <c r="T1087" i="7"/>
  <c r="T1088" i="7"/>
  <c r="T1089" i="7"/>
  <c r="T1090" i="7"/>
  <c r="T1091" i="7"/>
  <c r="T1092" i="7"/>
  <c r="T1093" i="7"/>
  <c r="T1094" i="7"/>
  <c r="T1095" i="7"/>
  <c r="T1096" i="7"/>
  <c r="T1097" i="7"/>
  <c r="T1098" i="7"/>
  <c r="T1099" i="7"/>
  <c r="T1100" i="7"/>
  <c r="T1101" i="7"/>
  <c r="T1102" i="7"/>
  <c r="T1103" i="7"/>
  <c r="T1104" i="7"/>
  <c r="T1105" i="7"/>
  <c r="T1106" i="7"/>
  <c r="T1107" i="7"/>
  <c r="T1108" i="7"/>
  <c r="T1109" i="7"/>
  <c r="T1110" i="7"/>
  <c r="T1111" i="7"/>
  <c r="T1112" i="7"/>
  <c r="T1113" i="7"/>
  <c r="T1114" i="7"/>
  <c r="T1115" i="7"/>
  <c r="T1116" i="7"/>
  <c r="T1117" i="7"/>
  <c r="T1118" i="7"/>
  <c r="T1119" i="7"/>
  <c r="T1120" i="7"/>
  <c r="T1121" i="7"/>
  <c r="T1122" i="7"/>
  <c r="T1123" i="7"/>
  <c r="T1124" i="7"/>
  <c r="T1125" i="7"/>
  <c r="T1126" i="7"/>
  <c r="T1127" i="7"/>
  <c r="T1128" i="7"/>
  <c r="T1129" i="7"/>
  <c r="T1130" i="7"/>
  <c r="T1131" i="7"/>
  <c r="T1132" i="7"/>
  <c r="T1133" i="7"/>
  <c r="T1134" i="7"/>
  <c r="T1135" i="7"/>
  <c r="T1136" i="7"/>
  <c r="T1137" i="7"/>
  <c r="T1138" i="7"/>
  <c r="T1139" i="7"/>
  <c r="T1140" i="7"/>
  <c r="T1141" i="7"/>
  <c r="T1142" i="7"/>
  <c r="T1143" i="7"/>
  <c r="T1144" i="7"/>
  <c r="T1145" i="7"/>
  <c r="T1146" i="7"/>
  <c r="T1147" i="7"/>
  <c r="T1148" i="7"/>
  <c r="T1149" i="7"/>
  <c r="T1150" i="7"/>
  <c r="T1151" i="7"/>
  <c r="T1152" i="7"/>
  <c r="T1153" i="7"/>
  <c r="T1154" i="7"/>
  <c r="T1155" i="7"/>
  <c r="T1156" i="7"/>
  <c r="T1157" i="7"/>
  <c r="T1158" i="7"/>
  <c r="T1159" i="7"/>
  <c r="T1160" i="7"/>
  <c r="T1161" i="7"/>
  <c r="T1162" i="7"/>
  <c r="T1163" i="7"/>
  <c r="T1164" i="7"/>
  <c r="T1165" i="7"/>
  <c r="T1166" i="7"/>
  <c r="T1167" i="7"/>
  <c r="T1168" i="7"/>
  <c r="T1169" i="7"/>
  <c r="T1170" i="7"/>
  <c r="T1171" i="7"/>
  <c r="T1172" i="7"/>
  <c r="T1173" i="7"/>
  <c r="T1174" i="7"/>
  <c r="T1175" i="7"/>
  <c r="T1176" i="7"/>
  <c r="T1177" i="7"/>
  <c r="T1178" i="7"/>
  <c r="T1179" i="7"/>
  <c r="T1180" i="7"/>
  <c r="T1181" i="7"/>
  <c r="T1182" i="7"/>
  <c r="T1183" i="7"/>
  <c r="T1184" i="7"/>
  <c r="T1185" i="7"/>
  <c r="T1186" i="7"/>
  <c r="T1187" i="7"/>
  <c r="T1188" i="7"/>
  <c r="T1189" i="7"/>
  <c r="T1190" i="7"/>
  <c r="T1191" i="7"/>
  <c r="T1192" i="7"/>
  <c r="T1193" i="7"/>
  <c r="T1194" i="7"/>
  <c r="T1195" i="7"/>
  <c r="T1196" i="7"/>
  <c r="T1197" i="7"/>
  <c r="T1198" i="7"/>
  <c r="T1199" i="7"/>
  <c r="T1200" i="7"/>
  <c r="T1201" i="7"/>
  <c r="T1202" i="7"/>
  <c r="T1203" i="7"/>
  <c r="T1204" i="7"/>
  <c r="T1205" i="7"/>
  <c r="T1206" i="7"/>
  <c r="T1207" i="7"/>
  <c r="T1208" i="7"/>
  <c r="T1209" i="7"/>
  <c r="T1210" i="7"/>
  <c r="T1211" i="7"/>
  <c r="S4" i="7"/>
  <c r="S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S104" i="7"/>
  <c r="S105" i="7"/>
  <c r="S106" i="7"/>
  <c r="S107" i="7"/>
  <c r="S108" i="7"/>
  <c r="S109" i="7"/>
  <c r="S110" i="7"/>
  <c r="S111" i="7"/>
  <c r="S112" i="7"/>
  <c r="S113" i="7"/>
  <c r="S114" i="7"/>
  <c r="S115" i="7"/>
  <c r="S116" i="7"/>
  <c r="S117" i="7"/>
  <c r="S118" i="7"/>
  <c r="S119" i="7"/>
  <c r="S120" i="7"/>
  <c r="S121" i="7"/>
  <c r="S122" i="7"/>
  <c r="S123" i="7"/>
  <c r="S124" i="7"/>
  <c r="S125" i="7"/>
  <c r="S126" i="7"/>
  <c r="S127" i="7"/>
  <c r="S128" i="7"/>
  <c r="S129" i="7"/>
  <c r="S130" i="7"/>
  <c r="S131" i="7"/>
  <c r="S132" i="7"/>
  <c r="S133" i="7"/>
  <c r="S134" i="7"/>
  <c r="S135" i="7"/>
  <c r="S136" i="7"/>
  <c r="S137" i="7"/>
  <c r="S138" i="7"/>
  <c r="S139" i="7"/>
  <c r="S140" i="7"/>
  <c r="S141" i="7"/>
  <c r="S142" i="7"/>
  <c r="S143" i="7"/>
  <c r="S144" i="7"/>
  <c r="S145" i="7"/>
  <c r="S146" i="7"/>
  <c r="S147" i="7"/>
  <c r="S148" i="7"/>
  <c r="S149" i="7"/>
  <c r="S150" i="7"/>
  <c r="S151" i="7"/>
  <c r="S152" i="7"/>
  <c r="S153" i="7"/>
  <c r="S154" i="7"/>
  <c r="S155" i="7"/>
  <c r="S156" i="7"/>
  <c r="S157" i="7"/>
  <c r="S158" i="7"/>
  <c r="S159" i="7"/>
  <c r="S160" i="7"/>
  <c r="S161" i="7"/>
  <c r="S162" i="7"/>
  <c r="S163" i="7"/>
  <c r="S164" i="7"/>
  <c r="S165" i="7"/>
  <c r="S166" i="7"/>
  <c r="S167" i="7"/>
  <c r="S168" i="7"/>
  <c r="S169" i="7"/>
  <c r="S170" i="7"/>
  <c r="S171" i="7"/>
  <c r="S172" i="7"/>
  <c r="S173" i="7"/>
  <c r="S174" i="7"/>
  <c r="S175" i="7"/>
  <c r="S176" i="7"/>
  <c r="S177" i="7"/>
  <c r="S178" i="7"/>
  <c r="S179" i="7"/>
  <c r="S180" i="7"/>
  <c r="S181" i="7"/>
  <c r="S182" i="7"/>
  <c r="S183" i="7"/>
  <c r="S184" i="7"/>
  <c r="S185" i="7"/>
  <c r="S186" i="7"/>
  <c r="S187" i="7"/>
  <c r="S188" i="7"/>
  <c r="S189" i="7"/>
  <c r="S190" i="7"/>
  <c r="S191" i="7"/>
  <c r="S192" i="7"/>
  <c r="S193" i="7"/>
  <c r="S194" i="7"/>
  <c r="S195" i="7"/>
  <c r="S196" i="7"/>
  <c r="S197" i="7"/>
  <c r="S198" i="7"/>
  <c r="S199" i="7"/>
  <c r="S200" i="7"/>
  <c r="S201" i="7"/>
  <c r="S202" i="7"/>
  <c r="S203" i="7"/>
  <c r="S204" i="7"/>
  <c r="S205" i="7"/>
  <c r="S206" i="7"/>
  <c r="S207" i="7"/>
  <c r="S208" i="7"/>
  <c r="S209" i="7"/>
  <c r="S210" i="7"/>
  <c r="S211" i="7"/>
  <c r="S212" i="7"/>
  <c r="S213" i="7"/>
  <c r="S214" i="7"/>
  <c r="S215" i="7"/>
  <c r="S216" i="7"/>
  <c r="S217" i="7"/>
  <c r="S218" i="7"/>
  <c r="S219" i="7"/>
  <c r="S220" i="7"/>
  <c r="S221" i="7"/>
  <c r="S222" i="7"/>
  <c r="S223" i="7"/>
  <c r="S224" i="7"/>
  <c r="S225" i="7"/>
  <c r="S226" i="7"/>
  <c r="S227" i="7"/>
  <c r="S228" i="7"/>
  <c r="S229" i="7"/>
  <c r="S230" i="7"/>
  <c r="S231" i="7"/>
  <c r="S232" i="7"/>
  <c r="S233" i="7"/>
  <c r="S234" i="7"/>
  <c r="S235" i="7"/>
  <c r="S236" i="7"/>
  <c r="S237" i="7"/>
  <c r="S238" i="7"/>
  <c r="S239" i="7"/>
  <c r="S240" i="7"/>
  <c r="S241" i="7"/>
  <c r="S242" i="7"/>
  <c r="S243" i="7"/>
  <c r="S244" i="7"/>
  <c r="S245" i="7"/>
  <c r="S246" i="7"/>
  <c r="S247" i="7"/>
  <c r="S248" i="7"/>
  <c r="S249" i="7"/>
  <c r="S250" i="7"/>
  <c r="S251" i="7"/>
  <c r="S252" i="7"/>
  <c r="S253" i="7"/>
  <c r="S254" i="7"/>
  <c r="S255" i="7"/>
  <c r="S256" i="7"/>
  <c r="S257" i="7"/>
  <c r="S258" i="7"/>
  <c r="S259" i="7"/>
  <c r="S260" i="7"/>
  <c r="S261" i="7"/>
  <c r="S262" i="7"/>
  <c r="S263" i="7"/>
  <c r="S264" i="7"/>
  <c r="S265" i="7"/>
  <c r="S266" i="7"/>
  <c r="S267" i="7"/>
  <c r="S268" i="7"/>
  <c r="S269" i="7"/>
  <c r="S270" i="7"/>
  <c r="S271" i="7"/>
  <c r="S272" i="7"/>
  <c r="S273" i="7"/>
  <c r="S274" i="7"/>
  <c r="S275" i="7"/>
  <c r="S276" i="7"/>
  <c r="S277" i="7"/>
  <c r="S278" i="7"/>
  <c r="S279" i="7"/>
  <c r="S280" i="7"/>
  <c r="S281" i="7"/>
  <c r="S282" i="7"/>
  <c r="S283" i="7"/>
  <c r="S284" i="7"/>
  <c r="S285" i="7"/>
  <c r="S286" i="7"/>
  <c r="S287" i="7"/>
  <c r="S288" i="7"/>
  <c r="S289" i="7"/>
  <c r="S290" i="7"/>
  <c r="S291" i="7"/>
  <c r="S292" i="7"/>
  <c r="S293" i="7"/>
  <c r="S294" i="7"/>
  <c r="S295" i="7"/>
  <c r="S296" i="7"/>
  <c r="S297" i="7"/>
  <c r="S298" i="7"/>
  <c r="S299" i="7"/>
  <c r="S300" i="7"/>
  <c r="S301" i="7"/>
  <c r="S302" i="7"/>
  <c r="S303" i="7"/>
  <c r="S304" i="7"/>
  <c r="S305" i="7"/>
  <c r="S306" i="7"/>
  <c r="S307" i="7"/>
  <c r="S308" i="7"/>
  <c r="S309" i="7"/>
  <c r="S310" i="7"/>
  <c r="S311" i="7"/>
  <c r="S312" i="7"/>
  <c r="S313" i="7"/>
  <c r="S314" i="7"/>
  <c r="S315" i="7"/>
  <c r="S316" i="7"/>
  <c r="S317" i="7"/>
  <c r="S318" i="7"/>
  <c r="S319" i="7"/>
  <c r="S320" i="7"/>
  <c r="S321" i="7"/>
  <c r="S322" i="7"/>
  <c r="S323" i="7"/>
  <c r="S324" i="7"/>
  <c r="S325" i="7"/>
  <c r="S326" i="7"/>
  <c r="S327" i="7"/>
  <c r="S328" i="7"/>
  <c r="S329" i="7"/>
  <c r="S330" i="7"/>
  <c r="S331" i="7"/>
  <c r="S332" i="7"/>
  <c r="S333" i="7"/>
  <c r="S334" i="7"/>
  <c r="S335" i="7"/>
  <c r="S336" i="7"/>
  <c r="S337" i="7"/>
  <c r="S338" i="7"/>
  <c r="S339" i="7"/>
  <c r="S340" i="7"/>
  <c r="S341" i="7"/>
  <c r="S342" i="7"/>
  <c r="S343" i="7"/>
  <c r="S344" i="7"/>
  <c r="S345" i="7"/>
  <c r="S346" i="7"/>
  <c r="S347" i="7"/>
  <c r="S348" i="7"/>
  <c r="S349" i="7"/>
  <c r="S350" i="7"/>
  <c r="S351" i="7"/>
  <c r="S352" i="7"/>
  <c r="S353" i="7"/>
  <c r="S354" i="7"/>
  <c r="S355" i="7"/>
  <c r="S356" i="7"/>
  <c r="S357" i="7"/>
  <c r="S358" i="7"/>
  <c r="S359" i="7"/>
  <c r="S360" i="7"/>
  <c r="S361" i="7"/>
  <c r="S362" i="7"/>
  <c r="S363" i="7"/>
  <c r="S364" i="7"/>
  <c r="S365" i="7"/>
  <c r="S366" i="7"/>
  <c r="S367" i="7"/>
  <c r="S368" i="7"/>
  <c r="S369" i="7"/>
  <c r="S370" i="7"/>
  <c r="S371" i="7"/>
  <c r="S372" i="7"/>
  <c r="S373" i="7"/>
  <c r="S374" i="7"/>
  <c r="S375" i="7"/>
  <c r="S376" i="7"/>
  <c r="S377" i="7"/>
  <c r="S378" i="7"/>
  <c r="S379" i="7"/>
  <c r="S380" i="7"/>
  <c r="S381" i="7"/>
  <c r="S382" i="7"/>
  <c r="S383" i="7"/>
  <c r="S384" i="7"/>
  <c r="S385" i="7"/>
  <c r="S386" i="7"/>
  <c r="S387" i="7"/>
  <c r="S388" i="7"/>
  <c r="S389" i="7"/>
  <c r="S390" i="7"/>
  <c r="S391" i="7"/>
  <c r="S392" i="7"/>
  <c r="S393" i="7"/>
  <c r="S394" i="7"/>
  <c r="S395" i="7"/>
  <c r="S396" i="7"/>
  <c r="S397" i="7"/>
  <c r="S398" i="7"/>
  <c r="S399" i="7"/>
  <c r="S400" i="7"/>
  <c r="S401" i="7"/>
  <c r="S402" i="7"/>
  <c r="S403" i="7"/>
  <c r="S404" i="7"/>
  <c r="S405" i="7"/>
  <c r="S406" i="7"/>
  <c r="S407" i="7"/>
  <c r="S408" i="7"/>
  <c r="S409" i="7"/>
  <c r="S410" i="7"/>
  <c r="S411" i="7"/>
  <c r="S412" i="7"/>
  <c r="S413" i="7"/>
  <c r="S414" i="7"/>
  <c r="S415" i="7"/>
  <c r="S416" i="7"/>
  <c r="S417" i="7"/>
  <c r="S418" i="7"/>
  <c r="S419" i="7"/>
  <c r="S420" i="7"/>
  <c r="S421" i="7"/>
  <c r="S422" i="7"/>
  <c r="S423" i="7"/>
  <c r="S424" i="7"/>
  <c r="S425" i="7"/>
  <c r="S426" i="7"/>
  <c r="S427" i="7"/>
  <c r="S428" i="7"/>
  <c r="S429" i="7"/>
  <c r="S430" i="7"/>
  <c r="S431" i="7"/>
  <c r="S432" i="7"/>
  <c r="S433" i="7"/>
  <c r="S434" i="7"/>
  <c r="S435" i="7"/>
  <c r="S436" i="7"/>
  <c r="S437" i="7"/>
  <c r="S438" i="7"/>
  <c r="S439" i="7"/>
  <c r="S440" i="7"/>
  <c r="S441" i="7"/>
  <c r="S442" i="7"/>
  <c r="S443" i="7"/>
  <c r="S444" i="7"/>
  <c r="S445" i="7"/>
  <c r="S446" i="7"/>
  <c r="S447" i="7"/>
  <c r="S448" i="7"/>
  <c r="S449" i="7"/>
  <c r="S450" i="7"/>
  <c r="S451" i="7"/>
  <c r="S452" i="7"/>
  <c r="S453" i="7"/>
  <c r="S454" i="7"/>
  <c r="S455" i="7"/>
  <c r="S456" i="7"/>
  <c r="S457" i="7"/>
  <c r="S458" i="7"/>
  <c r="S459" i="7"/>
  <c r="S460" i="7"/>
  <c r="S461" i="7"/>
  <c r="S462" i="7"/>
  <c r="S463" i="7"/>
  <c r="S464" i="7"/>
  <c r="S465" i="7"/>
  <c r="S466" i="7"/>
  <c r="S467" i="7"/>
  <c r="S468" i="7"/>
  <c r="S469" i="7"/>
  <c r="S470" i="7"/>
  <c r="S471" i="7"/>
  <c r="S472" i="7"/>
  <c r="S473" i="7"/>
  <c r="S474" i="7"/>
  <c r="S475" i="7"/>
  <c r="S476" i="7"/>
  <c r="S477" i="7"/>
  <c r="S478" i="7"/>
  <c r="S479" i="7"/>
  <c r="S480" i="7"/>
  <c r="S481" i="7"/>
  <c r="S482" i="7"/>
  <c r="S483" i="7"/>
  <c r="S484" i="7"/>
  <c r="S485" i="7"/>
  <c r="S486" i="7"/>
  <c r="S487" i="7"/>
  <c r="S488" i="7"/>
  <c r="S489" i="7"/>
  <c r="S490" i="7"/>
  <c r="S491" i="7"/>
  <c r="S492" i="7"/>
  <c r="S493" i="7"/>
  <c r="S494" i="7"/>
  <c r="S495" i="7"/>
  <c r="S496" i="7"/>
  <c r="S497" i="7"/>
  <c r="S498" i="7"/>
  <c r="S499" i="7"/>
  <c r="S500" i="7"/>
  <c r="S501" i="7"/>
  <c r="S502" i="7"/>
  <c r="S503" i="7"/>
  <c r="S504" i="7"/>
  <c r="S505" i="7"/>
  <c r="S506" i="7"/>
  <c r="S507" i="7"/>
  <c r="S508" i="7"/>
  <c r="S509" i="7"/>
  <c r="S510" i="7"/>
  <c r="S511" i="7"/>
  <c r="S512" i="7"/>
  <c r="S513" i="7"/>
  <c r="S514" i="7"/>
  <c r="S515" i="7"/>
  <c r="S516" i="7"/>
  <c r="S517" i="7"/>
  <c r="S518" i="7"/>
  <c r="S519" i="7"/>
  <c r="S520" i="7"/>
  <c r="S521" i="7"/>
  <c r="S522" i="7"/>
  <c r="S523" i="7"/>
  <c r="S524" i="7"/>
  <c r="S525" i="7"/>
  <c r="S526" i="7"/>
  <c r="S527" i="7"/>
  <c r="S528" i="7"/>
  <c r="S529" i="7"/>
  <c r="S530" i="7"/>
  <c r="S531" i="7"/>
  <c r="S532" i="7"/>
  <c r="S533" i="7"/>
  <c r="S534" i="7"/>
  <c r="S535" i="7"/>
  <c r="S536" i="7"/>
  <c r="S537" i="7"/>
  <c r="S538" i="7"/>
  <c r="S539" i="7"/>
  <c r="S540" i="7"/>
  <c r="S541" i="7"/>
  <c r="S542" i="7"/>
  <c r="S543" i="7"/>
  <c r="S544" i="7"/>
  <c r="S545" i="7"/>
  <c r="S546" i="7"/>
  <c r="S547" i="7"/>
  <c r="S548" i="7"/>
  <c r="S549" i="7"/>
  <c r="S550" i="7"/>
  <c r="S551" i="7"/>
  <c r="S552" i="7"/>
  <c r="S553" i="7"/>
  <c r="S554" i="7"/>
  <c r="S555" i="7"/>
  <c r="S556" i="7"/>
  <c r="S557" i="7"/>
  <c r="S558" i="7"/>
  <c r="S559" i="7"/>
  <c r="S560" i="7"/>
  <c r="S561" i="7"/>
  <c r="S562" i="7"/>
  <c r="S563" i="7"/>
  <c r="S564" i="7"/>
  <c r="S565" i="7"/>
  <c r="S566" i="7"/>
  <c r="S567" i="7"/>
  <c r="S568" i="7"/>
  <c r="S569" i="7"/>
  <c r="S570" i="7"/>
  <c r="S571" i="7"/>
  <c r="S572" i="7"/>
  <c r="S573" i="7"/>
  <c r="S574" i="7"/>
  <c r="S575" i="7"/>
  <c r="S576" i="7"/>
  <c r="S577" i="7"/>
  <c r="S578" i="7"/>
  <c r="S579" i="7"/>
  <c r="S580" i="7"/>
  <c r="S581" i="7"/>
  <c r="S582" i="7"/>
  <c r="S583" i="7"/>
  <c r="S584" i="7"/>
  <c r="S585" i="7"/>
  <c r="S586" i="7"/>
  <c r="S587" i="7"/>
  <c r="S588" i="7"/>
  <c r="S589" i="7"/>
  <c r="S590" i="7"/>
  <c r="S591" i="7"/>
  <c r="S592" i="7"/>
  <c r="S593" i="7"/>
  <c r="S594" i="7"/>
  <c r="S595" i="7"/>
  <c r="S596" i="7"/>
  <c r="S597" i="7"/>
  <c r="S598" i="7"/>
  <c r="S599" i="7"/>
  <c r="S600" i="7"/>
  <c r="S601" i="7"/>
  <c r="S602" i="7"/>
  <c r="S603" i="7"/>
  <c r="S604" i="7"/>
  <c r="S605" i="7"/>
  <c r="S606" i="7"/>
  <c r="S607" i="7"/>
  <c r="S608" i="7"/>
  <c r="S609" i="7"/>
  <c r="S610" i="7"/>
  <c r="S611" i="7"/>
  <c r="S612" i="7"/>
  <c r="S613" i="7"/>
  <c r="S614" i="7"/>
  <c r="S615" i="7"/>
  <c r="S616" i="7"/>
  <c r="S617" i="7"/>
  <c r="S618" i="7"/>
  <c r="S619" i="7"/>
  <c r="S620" i="7"/>
  <c r="S621" i="7"/>
  <c r="S622" i="7"/>
  <c r="S623" i="7"/>
  <c r="S624" i="7"/>
  <c r="S625" i="7"/>
  <c r="S626" i="7"/>
  <c r="S627" i="7"/>
  <c r="S628" i="7"/>
  <c r="S629" i="7"/>
  <c r="S630" i="7"/>
  <c r="S631" i="7"/>
  <c r="S632" i="7"/>
  <c r="S633" i="7"/>
  <c r="S634" i="7"/>
  <c r="S635" i="7"/>
  <c r="S636" i="7"/>
  <c r="S637" i="7"/>
  <c r="S638" i="7"/>
  <c r="S639" i="7"/>
  <c r="S640" i="7"/>
  <c r="S641" i="7"/>
  <c r="S642" i="7"/>
  <c r="S643" i="7"/>
  <c r="S644" i="7"/>
  <c r="S645" i="7"/>
  <c r="S646" i="7"/>
  <c r="S647" i="7"/>
  <c r="S648" i="7"/>
  <c r="S649" i="7"/>
  <c r="S650" i="7"/>
  <c r="S651" i="7"/>
  <c r="S652" i="7"/>
  <c r="S653" i="7"/>
  <c r="S654" i="7"/>
  <c r="S655" i="7"/>
  <c r="S656" i="7"/>
  <c r="S657" i="7"/>
  <c r="S658" i="7"/>
  <c r="S659" i="7"/>
  <c r="S660" i="7"/>
  <c r="S661" i="7"/>
  <c r="S662" i="7"/>
  <c r="S663" i="7"/>
  <c r="S664" i="7"/>
  <c r="S665" i="7"/>
  <c r="S666" i="7"/>
  <c r="S667" i="7"/>
  <c r="S668" i="7"/>
  <c r="S669" i="7"/>
  <c r="S670" i="7"/>
  <c r="S671" i="7"/>
  <c r="S672" i="7"/>
  <c r="S673" i="7"/>
  <c r="S674" i="7"/>
  <c r="S675" i="7"/>
  <c r="S676" i="7"/>
  <c r="S677" i="7"/>
  <c r="S678" i="7"/>
  <c r="S679" i="7"/>
  <c r="S680" i="7"/>
  <c r="S681" i="7"/>
  <c r="S682" i="7"/>
  <c r="S683" i="7"/>
  <c r="S684" i="7"/>
  <c r="S685" i="7"/>
  <c r="S686" i="7"/>
  <c r="S687" i="7"/>
  <c r="S688" i="7"/>
  <c r="S689" i="7"/>
  <c r="S690" i="7"/>
  <c r="S691" i="7"/>
  <c r="S692" i="7"/>
  <c r="S693" i="7"/>
  <c r="S694" i="7"/>
  <c r="S695" i="7"/>
  <c r="S696" i="7"/>
  <c r="S697" i="7"/>
  <c r="S698" i="7"/>
  <c r="S699" i="7"/>
  <c r="S700" i="7"/>
  <c r="S701" i="7"/>
  <c r="S702" i="7"/>
  <c r="S703" i="7"/>
  <c r="S704" i="7"/>
  <c r="S705" i="7"/>
  <c r="S706" i="7"/>
  <c r="S707" i="7"/>
  <c r="S708" i="7"/>
  <c r="S709" i="7"/>
  <c r="S710" i="7"/>
  <c r="S711" i="7"/>
  <c r="S712" i="7"/>
  <c r="S713" i="7"/>
  <c r="S714" i="7"/>
  <c r="S715" i="7"/>
  <c r="S716" i="7"/>
  <c r="S717" i="7"/>
  <c r="S718" i="7"/>
  <c r="S719" i="7"/>
  <c r="S720" i="7"/>
  <c r="S721" i="7"/>
  <c r="S722" i="7"/>
  <c r="S723" i="7"/>
  <c r="S724" i="7"/>
  <c r="S725" i="7"/>
  <c r="S726" i="7"/>
  <c r="S727" i="7"/>
  <c r="S728" i="7"/>
  <c r="S729" i="7"/>
  <c r="S730" i="7"/>
  <c r="S731" i="7"/>
  <c r="S732" i="7"/>
  <c r="S733" i="7"/>
  <c r="S734" i="7"/>
  <c r="S735" i="7"/>
  <c r="S736" i="7"/>
  <c r="S737" i="7"/>
  <c r="S738" i="7"/>
  <c r="S739" i="7"/>
  <c r="S740" i="7"/>
  <c r="S741" i="7"/>
  <c r="S742" i="7"/>
  <c r="S743" i="7"/>
  <c r="S744" i="7"/>
  <c r="S745" i="7"/>
  <c r="S746" i="7"/>
  <c r="S747" i="7"/>
  <c r="S748" i="7"/>
  <c r="S749" i="7"/>
  <c r="S750" i="7"/>
  <c r="S751" i="7"/>
  <c r="S752" i="7"/>
  <c r="S753" i="7"/>
  <c r="S754" i="7"/>
  <c r="S755" i="7"/>
  <c r="S756" i="7"/>
  <c r="S757" i="7"/>
  <c r="S758" i="7"/>
  <c r="S759" i="7"/>
  <c r="S760" i="7"/>
  <c r="S761" i="7"/>
  <c r="S762" i="7"/>
  <c r="S763" i="7"/>
  <c r="S764" i="7"/>
  <c r="S765" i="7"/>
  <c r="S766" i="7"/>
  <c r="S767" i="7"/>
  <c r="S768" i="7"/>
  <c r="S769" i="7"/>
  <c r="S770" i="7"/>
  <c r="S771" i="7"/>
  <c r="S772" i="7"/>
  <c r="S773" i="7"/>
  <c r="S774" i="7"/>
  <c r="S775" i="7"/>
  <c r="S776" i="7"/>
  <c r="S777" i="7"/>
  <c r="S778" i="7"/>
  <c r="S779" i="7"/>
  <c r="S780" i="7"/>
  <c r="S781" i="7"/>
  <c r="S782" i="7"/>
  <c r="S783" i="7"/>
  <c r="S784" i="7"/>
  <c r="S785" i="7"/>
  <c r="S786" i="7"/>
  <c r="S787" i="7"/>
  <c r="S788" i="7"/>
  <c r="S789" i="7"/>
  <c r="S790" i="7"/>
  <c r="S791" i="7"/>
  <c r="S792" i="7"/>
  <c r="S793" i="7"/>
  <c r="S794" i="7"/>
  <c r="S795" i="7"/>
  <c r="S796" i="7"/>
  <c r="S797" i="7"/>
  <c r="S798" i="7"/>
  <c r="S799" i="7"/>
  <c r="S800" i="7"/>
  <c r="S801" i="7"/>
  <c r="S802" i="7"/>
  <c r="S803" i="7"/>
  <c r="S804" i="7"/>
  <c r="S805" i="7"/>
  <c r="S806" i="7"/>
  <c r="S807" i="7"/>
  <c r="S808" i="7"/>
  <c r="S809" i="7"/>
  <c r="S810" i="7"/>
  <c r="S811" i="7"/>
  <c r="S812" i="7"/>
  <c r="S813" i="7"/>
  <c r="S814" i="7"/>
  <c r="S815" i="7"/>
  <c r="S816" i="7"/>
  <c r="S817" i="7"/>
  <c r="S818" i="7"/>
  <c r="S819" i="7"/>
  <c r="S820" i="7"/>
  <c r="S821" i="7"/>
  <c r="S822" i="7"/>
  <c r="S823" i="7"/>
  <c r="S824" i="7"/>
  <c r="S825" i="7"/>
  <c r="S826" i="7"/>
  <c r="S827" i="7"/>
  <c r="S828" i="7"/>
  <c r="S829" i="7"/>
  <c r="S830" i="7"/>
  <c r="S831" i="7"/>
  <c r="S832" i="7"/>
  <c r="S833" i="7"/>
  <c r="S834" i="7"/>
  <c r="S835" i="7"/>
  <c r="S836" i="7"/>
  <c r="S837" i="7"/>
  <c r="S838" i="7"/>
  <c r="S839" i="7"/>
  <c r="S840" i="7"/>
  <c r="S841" i="7"/>
  <c r="S842" i="7"/>
  <c r="S843" i="7"/>
  <c r="S844" i="7"/>
  <c r="S845" i="7"/>
  <c r="S846" i="7"/>
  <c r="S847" i="7"/>
  <c r="S848" i="7"/>
  <c r="S849" i="7"/>
  <c r="S850" i="7"/>
  <c r="S851" i="7"/>
  <c r="S852" i="7"/>
  <c r="S853" i="7"/>
  <c r="S854" i="7"/>
  <c r="S855" i="7"/>
  <c r="S856" i="7"/>
  <c r="S857" i="7"/>
  <c r="S858" i="7"/>
  <c r="S859" i="7"/>
  <c r="S860" i="7"/>
  <c r="S861" i="7"/>
  <c r="S862" i="7"/>
  <c r="S863" i="7"/>
  <c r="S864" i="7"/>
  <c r="S865" i="7"/>
  <c r="S866" i="7"/>
  <c r="S867" i="7"/>
  <c r="S868" i="7"/>
  <c r="S869" i="7"/>
  <c r="S870" i="7"/>
  <c r="S871" i="7"/>
  <c r="S872" i="7"/>
  <c r="S873" i="7"/>
  <c r="S874" i="7"/>
  <c r="S875" i="7"/>
  <c r="S876" i="7"/>
  <c r="S877" i="7"/>
  <c r="S878" i="7"/>
  <c r="S879" i="7"/>
  <c r="S880" i="7"/>
  <c r="S881" i="7"/>
  <c r="S882" i="7"/>
  <c r="S883" i="7"/>
  <c r="S884" i="7"/>
  <c r="S885" i="7"/>
  <c r="S886" i="7"/>
  <c r="S887" i="7"/>
  <c r="S888" i="7"/>
  <c r="S889" i="7"/>
  <c r="S890" i="7"/>
  <c r="S891" i="7"/>
  <c r="S892" i="7"/>
  <c r="S893" i="7"/>
  <c r="S894" i="7"/>
  <c r="S895" i="7"/>
  <c r="S896" i="7"/>
  <c r="S897" i="7"/>
  <c r="S898" i="7"/>
  <c r="S899" i="7"/>
  <c r="S900" i="7"/>
  <c r="S901" i="7"/>
  <c r="S902" i="7"/>
  <c r="S903" i="7"/>
  <c r="S904" i="7"/>
  <c r="S905" i="7"/>
  <c r="S906" i="7"/>
  <c r="S907" i="7"/>
  <c r="S908" i="7"/>
  <c r="S909" i="7"/>
  <c r="S910" i="7"/>
  <c r="S911" i="7"/>
  <c r="S912" i="7"/>
  <c r="S913" i="7"/>
  <c r="S914" i="7"/>
  <c r="S915" i="7"/>
  <c r="S916" i="7"/>
  <c r="S917" i="7"/>
  <c r="S918" i="7"/>
  <c r="S919" i="7"/>
  <c r="S920" i="7"/>
  <c r="S921" i="7"/>
  <c r="S922" i="7"/>
  <c r="S923" i="7"/>
  <c r="S924" i="7"/>
  <c r="S925" i="7"/>
  <c r="S926" i="7"/>
  <c r="S927" i="7"/>
  <c r="S928" i="7"/>
  <c r="S929" i="7"/>
  <c r="S930" i="7"/>
  <c r="S931" i="7"/>
  <c r="S932" i="7"/>
  <c r="S933" i="7"/>
  <c r="S934" i="7"/>
  <c r="S935" i="7"/>
  <c r="S936" i="7"/>
  <c r="S937" i="7"/>
  <c r="S938" i="7"/>
  <c r="S939" i="7"/>
  <c r="S940" i="7"/>
  <c r="S941" i="7"/>
  <c r="S942" i="7"/>
  <c r="S943" i="7"/>
  <c r="S944" i="7"/>
  <c r="S945" i="7"/>
  <c r="S946" i="7"/>
  <c r="S947" i="7"/>
  <c r="S948" i="7"/>
  <c r="S949" i="7"/>
  <c r="S950" i="7"/>
  <c r="S951" i="7"/>
  <c r="S952" i="7"/>
  <c r="S953" i="7"/>
  <c r="S954" i="7"/>
  <c r="S955" i="7"/>
  <c r="S956" i="7"/>
  <c r="S957" i="7"/>
  <c r="S958" i="7"/>
  <c r="S959" i="7"/>
  <c r="S960" i="7"/>
  <c r="S961" i="7"/>
  <c r="S962" i="7"/>
  <c r="S963" i="7"/>
  <c r="S964" i="7"/>
  <c r="S965" i="7"/>
  <c r="S966" i="7"/>
  <c r="S967" i="7"/>
  <c r="S968" i="7"/>
  <c r="S969" i="7"/>
  <c r="S970" i="7"/>
  <c r="S971" i="7"/>
  <c r="S972" i="7"/>
  <c r="S973" i="7"/>
  <c r="S974" i="7"/>
  <c r="S975" i="7"/>
  <c r="S976" i="7"/>
  <c r="S977" i="7"/>
  <c r="S978" i="7"/>
  <c r="S979" i="7"/>
  <c r="S980" i="7"/>
  <c r="S981" i="7"/>
  <c r="S982" i="7"/>
  <c r="S983" i="7"/>
  <c r="S984" i="7"/>
  <c r="S985" i="7"/>
  <c r="S986" i="7"/>
  <c r="S987" i="7"/>
  <c r="S988" i="7"/>
  <c r="S989" i="7"/>
  <c r="S990" i="7"/>
  <c r="S991" i="7"/>
  <c r="S992" i="7"/>
  <c r="S993" i="7"/>
  <c r="S994" i="7"/>
  <c r="S995" i="7"/>
  <c r="S996" i="7"/>
  <c r="S997" i="7"/>
  <c r="S998" i="7"/>
  <c r="S999" i="7"/>
  <c r="S1000" i="7"/>
  <c r="S1001" i="7"/>
  <c r="S1002" i="7"/>
  <c r="S1003" i="7"/>
  <c r="S1004" i="7"/>
  <c r="S1005" i="7"/>
  <c r="S1006" i="7"/>
  <c r="S1007" i="7"/>
  <c r="S1008" i="7"/>
  <c r="S1009" i="7"/>
  <c r="S1010" i="7"/>
  <c r="S1011" i="7"/>
  <c r="S1012" i="7"/>
  <c r="S1013" i="7"/>
  <c r="S1014" i="7"/>
  <c r="S1015" i="7"/>
  <c r="S1016" i="7"/>
  <c r="S1017" i="7"/>
  <c r="S1018" i="7"/>
  <c r="S1019" i="7"/>
  <c r="S1020" i="7"/>
  <c r="S1021" i="7"/>
  <c r="S1022" i="7"/>
  <c r="S1023" i="7"/>
  <c r="S1024" i="7"/>
  <c r="S1025" i="7"/>
  <c r="S1026" i="7"/>
  <c r="S1027" i="7"/>
  <c r="S1028" i="7"/>
  <c r="S1029" i="7"/>
  <c r="S1030" i="7"/>
  <c r="S1031" i="7"/>
  <c r="S1032" i="7"/>
  <c r="S1033" i="7"/>
  <c r="S1034" i="7"/>
  <c r="S1035" i="7"/>
  <c r="S1036" i="7"/>
  <c r="S1037" i="7"/>
  <c r="S1038" i="7"/>
  <c r="S1039" i="7"/>
  <c r="S1040" i="7"/>
  <c r="S1041" i="7"/>
  <c r="S1042" i="7"/>
  <c r="S1043" i="7"/>
  <c r="S1044" i="7"/>
  <c r="S1045" i="7"/>
  <c r="S1046" i="7"/>
  <c r="S1047" i="7"/>
  <c r="S1048" i="7"/>
  <c r="S1049" i="7"/>
  <c r="S1050" i="7"/>
  <c r="S1051" i="7"/>
  <c r="S1052" i="7"/>
  <c r="S1053" i="7"/>
  <c r="S1054" i="7"/>
  <c r="S1055" i="7"/>
  <c r="S1056" i="7"/>
  <c r="S1057" i="7"/>
  <c r="S1058" i="7"/>
  <c r="S1059" i="7"/>
  <c r="S1060" i="7"/>
  <c r="S1061" i="7"/>
  <c r="S1062" i="7"/>
  <c r="S1063" i="7"/>
  <c r="S1064" i="7"/>
  <c r="S1065" i="7"/>
  <c r="S1066" i="7"/>
  <c r="S1067" i="7"/>
  <c r="S1068" i="7"/>
  <c r="S1069" i="7"/>
  <c r="S1070" i="7"/>
  <c r="S1071" i="7"/>
  <c r="S1072" i="7"/>
  <c r="S1073" i="7"/>
  <c r="S1074" i="7"/>
  <c r="S1075" i="7"/>
  <c r="S1076" i="7"/>
  <c r="S1077" i="7"/>
  <c r="S1078" i="7"/>
  <c r="S1079" i="7"/>
  <c r="S1080" i="7"/>
  <c r="S1081" i="7"/>
  <c r="S1082" i="7"/>
  <c r="S1083" i="7"/>
  <c r="S1084" i="7"/>
  <c r="S1085" i="7"/>
  <c r="S1086" i="7"/>
  <c r="S1087" i="7"/>
  <c r="S1088" i="7"/>
  <c r="S1089" i="7"/>
  <c r="S1090" i="7"/>
  <c r="S1091" i="7"/>
  <c r="S1092" i="7"/>
  <c r="S1093" i="7"/>
  <c r="S1094" i="7"/>
  <c r="S1095" i="7"/>
  <c r="S1096" i="7"/>
  <c r="S1097" i="7"/>
  <c r="S1098" i="7"/>
  <c r="S1099" i="7"/>
  <c r="S1100" i="7"/>
  <c r="S1101" i="7"/>
  <c r="S1102" i="7"/>
  <c r="S1103" i="7"/>
  <c r="S1104" i="7"/>
  <c r="S1105" i="7"/>
  <c r="S1106" i="7"/>
  <c r="S1107" i="7"/>
  <c r="S1108" i="7"/>
  <c r="S1109" i="7"/>
  <c r="S1110" i="7"/>
  <c r="S1111" i="7"/>
  <c r="S1112" i="7"/>
  <c r="S1113" i="7"/>
  <c r="S1114" i="7"/>
  <c r="S1115" i="7"/>
  <c r="S1116" i="7"/>
  <c r="S1117" i="7"/>
  <c r="S1118" i="7"/>
  <c r="S1119" i="7"/>
  <c r="S1120" i="7"/>
  <c r="S1121" i="7"/>
  <c r="S1122" i="7"/>
  <c r="S1123" i="7"/>
  <c r="S1124" i="7"/>
  <c r="S1125" i="7"/>
  <c r="S1126" i="7"/>
  <c r="S1127" i="7"/>
  <c r="S1128" i="7"/>
  <c r="S1129" i="7"/>
  <c r="S1130" i="7"/>
  <c r="S1131" i="7"/>
  <c r="S1132" i="7"/>
  <c r="S1133" i="7"/>
  <c r="S1134" i="7"/>
  <c r="S1135" i="7"/>
  <c r="S1136" i="7"/>
  <c r="S1137" i="7"/>
  <c r="S1138" i="7"/>
  <c r="S1139" i="7"/>
  <c r="S1140" i="7"/>
  <c r="S1141" i="7"/>
  <c r="S1142" i="7"/>
  <c r="S1143" i="7"/>
  <c r="S1144" i="7"/>
  <c r="S1145" i="7"/>
  <c r="S1146" i="7"/>
  <c r="S1147" i="7"/>
  <c r="S1148" i="7"/>
  <c r="S1149" i="7"/>
  <c r="S1150" i="7"/>
  <c r="S1151" i="7"/>
  <c r="S1152" i="7"/>
  <c r="S1153" i="7"/>
  <c r="S1154" i="7"/>
  <c r="S1155" i="7"/>
  <c r="S1156" i="7"/>
  <c r="S1157" i="7"/>
  <c r="S1158" i="7"/>
  <c r="S1159" i="7"/>
  <c r="S1160" i="7"/>
  <c r="S1161" i="7"/>
  <c r="S1162" i="7"/>
  <c r="S1163" i="7"/>
  <c r="S1164" i="7"/>
  <c r="S1165" i="7"/>
  <c r="S1166" i="7"/>
  <c r="S1167" i="7"/>
  <c r="S1168" i="7"/>
  <c r="S1169" i="7"/>
  <c r="S1170" i="7"/>
  <c r="S1171" i="7"/>
  <c r="S1172" i="7"/>
  <c r="S1173" i="7"/>
  <c r="S1174" i="7"/>
  <c r="S1175" i="7"/>
  <c r="S1176" i="7"/>
  <c r="S1177" i="7"/>
  <c r="S1178" i="7"/>
  <c r="S1179" i="7"/>
  <c r="S1180" i="7"/>
  <c r="S1181" i="7"/>
  <c r="S1182" i="7"/>
  <c r="S1183" i="7"/>
  <c r="S1184" i="7"/>
  <c r="S1185" i="7"/>
  <c r="S1186" i="7"/>
  <c r="S1187" i="7"/>
  <c r="S1188" i="7"/>
  <c r="S1189" i="7"/>
  <c r="S1190" i="7"/>
  <c r="S1191" i="7"/>
  <c r="S1192" i="7"/>
  <c r="S1193" i="7"/>
  <c r="S1194" i="7"/>
  <c r="S1195" i="7"/>
  <c r="S1196" i="7"/>
  <c r="S1197" i="7"/>
  <c r="S1198" i="7"/>
  <c r="S1199" i="7"/>
  <c r="S1200" i="7"/>
  <c r="S1201" i="7"/>
  <c r="S1202" i="7"/>
  <c r="S1203" i="7"/>
  <c r="S1204" i="7"/>
  <c r="S1205" i="7"/>
  <c r="S1206" i="7"/>
  <c r="S1207" i="7"/>
  <c r="S1208" i="7"/>
  <c r="S1209" i="7"/>
  <c r="S1210" i="7"/>
  <c r="S1211" i="7"/>
  <c r="R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1067" i="7"/>
  <c r="R1068" i="7"/>
  <c r="R1069" i="7"/>
  <c r="R1070" i="7"/>
  <c r="R1071" i="7"/>
  <c r="R1072" i="7"/>
  <c r="R1073" i="7"/>
  <c r="R1074" i="7"/>
  <c r="R1075" i="7"/>
  <c r="R1076" i="7"/>
  <c r="R1077" i="7"/>
  <c r="R1078" i="7"/>
  <c r="R1079" i="7"/>
  <c r="R1080" i="7"/>
  <c r="R1081" i="7"/>
  <c r="R1082" i="7"/>
  <c r="R1083" i="7"/>
  <c r="R1084" i="7"/>
  <c r="R1085" i="7"/>
  <c r="R1086" i="7"/>
  <c r="R1087" i="7"/>
  <c r="R1088" i="7"/>
  <c r="R1089" i="7"/>
  <c r="R1090" i="7"/>
  <c r="R1091" i="7"/>
  <c r="R1092" i="7"/>
  <c r="R1093" i="7"/>
  <c r="R1094" i="7"/>
  <c r="R1095" i="7"/>
  <c r="R1096" i="7"/>
  <c r="R1097" i="7"/>
  <c r="R1098" i="7"/>
  <c r="R1099" i="7"/>
  <c r="R1100" i="7"/>
  <c r="R1101" i="7"/>
  <c r="R1102" i="7"/>
  <c r="R1103" i="7"/>
  <c r="R1104" i="7"/>
  <c r="R1105" i="7"/>
  <c r="R1106" i="7"/>
  <c r="R1107" i="7"/>
  <c r="R1108" i="7"/>
  <c r="R1109" i="7"/>
  <c r="R1110" i="7"/>
  <c r="R1111" i="7"/>
  <c r="R1112" i="7"/>
  <c r="R1113" i="7"/>
  <c r="R1114" i="7"/>
  <c r="R1115" i="7"/>
  <c r="R1116" i="7"/>
  <c r="R1117" i="7"/>
  <c r="R1118" i="7"/>
  <c r="R1119" i="7"/>
  <c r="R1120" i="7"/>
  <c r="R1121" i="7"/>
  <c r="R1122" i="7"/>
  <c r="R1123" i="7"/>
  <c r="R1124" i="7"/>
  <c r="R1125" i="7"/>
  <c r="R1126" i="7"/>
  <c r="R1127" i="7"/>
  <c r="R1128" i="7"/>
  <c r="R1129" i="7"/>
  <c r="R1130" i="7"/>
  <c r="R1131" i="7"/>
  <c r="R1132" i="7"/>
  <c r="R1133" i="7"/>
  <c r="R1134" i="7"/>
  <c r="R1135" i="7"/>
  <c r="R1136" i="7"/>
  <c r="R1137" i="7"/>
  <c r="R1138" i="7"/>
  <c r="R1139" i="7"/>
  <c r="R1140" i="7"/>
  <c r="R1141" i="7"/>
  <c r="R1142" i="7"/>
  <c r="R1143" i="7"/>
  <c r="R1144" i="7"/>
  <c r="R1145" i="7"/>
  <c r="R1146" i="7"/>
  <c r="R1147" i="7"/>
  <c r="R1148" i="7"/>
  <c r="R1149" i="7"/>
  <c r="R1150" i="7"/>
  <c r="R1151" i="7"/>
  <c r="R1152" i="7"/>
  <c r="R1153" i="7"/>
  <c r="R1154" i="7"/>
  <c r="R1155" i="7"/>
  <c r="R1156" i="7"/>
  <c r="R1157" i="7"/>
  <c r="R1158" i="7"/>
  <c r="R1159" i="7"/>
  <c r="R1160" i="7"/>
  <c r="R1161" i="7"/>
  <c r="R1162" i="7"/>
  <c r="R1163" i="7"/>
  <c r="R1164" i="7"/>
  <c r="R1165" i="7"/>
  <c r="R1166" i="7"/>
  <c r="R1167" i="7"/>
  <c r="R1168" i="7"/>
  <c r="R1169" i="7"/>
  <c r="R1170" i="7"/>
  <c r="R1171" i="7"/>
  <c r="R1172" i="7"/>
  <c r="R1173" i="7"/>
  <c r="R1174" i="7"/>
  <c r="R1175" i="7"/>
  <c r="R1176" i="7"/>
  <c r="R1177" i="7"/>
  <c r="R1178" i="7"/>
  <c r="R1179" i="7"/>
  <c r="R1180" i="7"/>
  <c r="R1181" i="7"/>
  <c r="R1182" i="7"/>
  <c r="R1183" i="7"/>
  <c r="R1184" i="7"/>
  <c r="R1185" i="7"/>
  <c r="R1186" i="7"/>
  <c r="R1187" i="7"/>
  <c r="R1188" i="7"/>
  <c r="R1189" i="7"/>
  <c r="R1190" i="7"/>
  <c r="R1191" i="7"/>
  <c r="R1192" i="7"/>
  <c r="R1193" i="7"/>
  <c r="R1194" i="7"/>
  <c r="R1195" i="7"/>
  <c r="R1196" i="7"/>
  <c r="R1197" i="7"/>
  <c r="R1198" i="7"/>
  <c r="R1199" i="7"/>
  <c r="R1200" i="7"/>
  <c r="R1201" i="7"/>
  <c r="R1202" i="7"/>
  <c r="R1203" i="7"/>
  <c r="R1204" i="7"/>
  <c r="R1205" i="7"/>
  <c r="R1206" i="7"/>
  <c r="R1207" i="7"/>
  <c r="R1208" i="7"/>
  <c r="R1209" i="7"/>
  <c r="R1210" i="7"/>
  <c r="R1211" i="7"/>
  <c r="Q4" i="7"/>
  <c r="Q5"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46" i="7"/>
  <c r="Q247" i="7"/>
  <c r="Q248" i="7"/>
  <c r="Q249" i="7"/>
  <c r="Q250" i="7"/>
  <c r="Q251" i="7"/>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Q303" i="7"/>
  <c r="Q304" i="7"/>
  <c r="Q305" i="7"/>
  <c r="Q306" i="7"/>
  <c r="Q307" i="7"/>
  <c r="Q308" i="7"/>
  <c r="Q309" i="7"/>
  <c r="Q310" i="7"/>
  <c r="Q311" i="7"/>
  <c r="Q312" i="7"/>
  <c r="Q313" i="7"/>
  <c r="Q314" i="7"/>
  <c r="Q315" i="7"/>
  <c r="Q316" i="7"/>
  <c r="Q317" i="7"/>
  <c r="Q318" i="7"/>
  <c r="Q319" i="7"/>
  <c r="Q320" i="7"/>
  <c r="Q321" i="7"/>
  <c r="Q322" i="7"/>
  <c r="Q323" i="7"/>
  <c r="Q324" i="7"/>
  <c r="Q325" i="7"/>
  <c r="Q326" i="7"/>
  <c r="Q327" i="7"/>
  <c r="Q328" i="7"/>
  <c r="Q329" i="7"/>
  <c r="Q330" i="7"/>
  <c r="Q331" i="7"/>
  <c r="Q332" i="7"/>
  <c r="Q333" i="7"/>
  <c r="Q334" i="7"/>
  <c r="Q335" i="7"/>
  <c r="Q336" i="7"/>
  <c r="Q337" i="7"/>
  <c r="Q338" i="7"/>
  <c r="Q339" i="7"/>
  <c r="Q340" i="7"/>
  <c r="Q341" i="7"/>
  <c r="Q342" i="7"/>
  <c r="Q343" i="7"/>
  <c r="Q344" i="7"/>
  <c r="Q345" i="7"/>
  <c r="Q346" i="7"/>
  <c r="Q347" i="7"/>
  <c r="Q348" i="7"/>
  <c r="Q349" i="7"/>
  <c r="Q350" i="7"/>
  <c r="Q351" i="7"/>
  <c r="Q352" i="7"/>
  <c r="Q353" i="7"/>
  <c r="Q354" i="7"/>
  <c r="Q355" i="7"/>
  <c r="Q356" i="7"/>
  <c r="Q357" i="7"/>
  <c r="Q358" i="7"/>
  <c r="Q359" i="7"/>
  <c r="Q360" i="7"/>
  <c r="Q361" i="7"/>
  <c r="Q362" i="7"/>
  <c r="Q363" i="7"/>
  <c r="Q364" i="7"/>
  <c r="Q365" i="7"/>
  <c r="Q366" i="7"/>
  <c r="Q367" i="7"/>
  <c r="Q368" i="7"/>
  <c r="Q369" i="7"/>
  <c r="Q370" i="7"/>
  <c r="Q371" i="7"/>
  <c r="Q372" i="7"/>
  <c r="Q373" i="7"/>
  <c r="Q374" i="7"/>
  <c r="Q375" i="7"/>
  <c r="Q376" i="7"/>
  <c r="Q377" i="7"/>
  <c r="Q378" i="7"/>
  <c r="Q379" i="7"/>
  <c r="Q380" i="7"/>
  <c r="Q381" i="7"/>
  <c r="Q382" i="7"/>
  <c r="Q383" i="7"/>
  <c r="Q384" i="7"/>
  <c r="Q385" i="7"/>
  <c r="Q386" i="7"/>
  <c r="Q387" i="7"/>
  <c r="Q388" i="7"/>
  <c r="Q389" i="7"/>
  <c r="Q390" i="7"/>
  <c r="Q391" i="7"/>
  <c r="Q392" i="7"/>
  <c r="Q393" i="7"/>
  <c r="Q394" i="7"/>
  <c r="Q395" i="7"/>
  <c r="Q396" i="7"/>
  <c r="Q397" i="7"/>
  <c r="Q398" i="7"/>
  <c r="Q399" i="7"/>
  <c r="Q400" i="7"/>
  <c r="Q401" i="7"/>
  <c r="Q402" i="7"/>
  <c r="Q403" i="7"/>
  <c r="Q404" i="7"/>
  <c r="Q405" i="7"/>
  <c r="Q406" i="7"/>
  <c r="Q407" i="7"/>
  <c r="Q408" i="7"/>
  <c r="Q409" i="7"/>
  <c r="Q410" i="7"/>
  <c r="Q411" i="7"/>
  <c r="Q412" i="7"/>
  <c r="Q413" i="7"/>
  <c r="Q414" i="7"/>
  <c r="Q415" i="7"/>
  <c r="Q416" i="7"/>
  <c r="Q417" i="7"/>
  <c r="Q418" i="7"/>
  <c r="Q419" i="7"/>
  <c r="Q420" i="7"/>
  <c r="Q421" i="7"/>
  <c r="Q422" i="7"/>
  <c r="Q423" i="7"/>
  <c r="Q424" i="7"/>
  <c r="Q425" i="7"/>
  <c r="Q426" i="7"/>
  <c r="Q427" i="7"/>
  <c r="Q428" i="7"/>
  <c r="Q429" i="7"/>
  <c r="Q430" i="7"/>
  <c r="Q431" i="7"/>
  <c r="Q432" i="7"/>
  <c r="Q433" i="7"/>
  <c r="Q434" i="7"/>
  <c r="Q435" i="7"/>
  <c r="Q436" i="7"/>
  <c r="Q437" i="7"/>
  <c r="Q438" i="7"/>
  <c r="Q439" i="7"/>
  <c r="Q440" i="7"/>
  <c r="Q441" i="7"/>
  <c r="Q442" i="7"/>
  <c r="Q443" i="7"/>
  <c r="Q444" i="7"/>
  <c r="Q445" i="7"/>
  <c r="Q446" i="7"/>
  <c r="Q447" i="7"/>
  <c r="Q448" i="7"/>
  <c r="Q449" i="7"/>
  <c r="Q450" i="7"/>
  <c r="Q451" i="7"/>
  <c r="Q452" i="7"/>
  <c r="Q453" i="7"/>
  <c r="Q454" i="7"/>
  <c r="Q455" i="7"/>
  <c r="Q456" i="7"/>
  <c r="Q457" i="7"/>
  <c r="Q458" i="7"/>
  <c r="Q459" i="7"/>
  <c r="Q460" i="7"/>
  <c r="Q461" i="7"/>
  <c r="Q462" i="7"/>
  <c r="Q463" i="7"/>
  <c r="Q464" i="7"/>
  <c r="Q465" i="7"/>
  <c r="Q466" i="7"/>
  <c r="Q467" i="7"/>
  <c r="Q468" i="7"/>
  <c r="Q469" i="7"/>
  <c r="Q470" i="7"/>
  <c r="Q471" i="7"/>
  <c r="Q472" i="7"/>
  <c r="Q473" i="7"/>
  <c r="Q474" i="7"/>
  <c r="Q475" i="7"/>
  <c r="Q476" i="7"/>
  <c r="Q477" i="7"/>
  <c r="Q478" i="7"/>
  <c r="Q479" i="7"/>
  <c r="Q480" i="7"/>
  <c r="Q481" i="7"/>
  <c r="Q482" i="7"/>
  <c r="Q483" i="7"/>
  <c r="Q484" i="7"/>
  <c r="Q485" i="7"/>
  <c r="Q486" i="7"/>
  <c r="Q487" i="7"/>
  <c r="Q488" i="7"/>
  <c r="Q489" i="7"/>
  <c r="Q490" i="7"/>
  <c r="Q491" i="7"/>
  <c r="Q492" i="7"/>
  <c r="Q493" i="7"/>
  <c r="Q494" i="7"/>
  <c r="Q495" i="7"/>
  <c r="Q496" i="7"/>
  <c r="Q497" i="7"/>
  <c r="Q498" i="7"/>
  <c r="Q499" i="7"/>
  <c r="Q500" i="7"/>
  <c r="Q501" i="7"/>
  <c r="Q502" i="7"/>
  <c r="Q503" i="7"/>
  <c r="Q504" i="7"/>
  <c r="Q505" i="7"/>
  <c r="Q506" i="7"/>
  <c r="Q507" i="7"/>
  <c r="Q508" i="7"/>
  <c r="Q509" i="7"/>
  <c r="Q510" i="7"/>
  <c r="Q511" i="7"/>
  <c r="Q512" i="7"/>
  <c r="Q513" i="7"/>
  <c r="Q514" i="7"/>
  <c r="Q515" i="7"/>
  <c r="Q516" i="7"/>
  <c r="Q517" i="7"/>
  <c r="Q518" i="7"/>
  <c r="Q519" i="7"/>
  <c r="Q520" i="7"/>
  <c r="Q521" i="7"/>
  <c r="Q522" i="7"/>
  <c r="Q523" i="7"/>
  <c r="Q524" i="7"/>
  <c r="Q525" i="7"/>
  <c r="Q526" i="7"/>
  <c r="Q527" i="7"/>
  <c r="Q528" i="7"/>
  <c r="Q529" i="7"/>
  <c r="Q530" i="7"/>
  <c r="Q531" i="7"/>
  <c r="Q532" i="7"/>
  <c r="Q533" i="7"/>
  <c r="Q534" i="7"/>
  <c r="Q535" i="7"/>
  <c r="Q536" i="7"/>
  <c r="Q537" i="7"/>
  <c r="Q538" i="7"/>
  <c r="Q539" i="7"/>
  <c r="Q540" i="7"/>
  <c r="Q541" i="7"/>
  <c r="Q542" i="7"/>
  <c r="Q543" i="7"/>
  <c r="Q544" i="7"/>
  <c r="Q545" i="7"/>
  <c r="Q546" i="7"/>
  <c r="Q547" i="7"/>
  <c r="Q548" i="7"/>
  <c r="Q549" i="7"/>
  <c r="Q550" i="7"/>
  <c r="Q551" i="7"/>
  <c r="Q552" i="7"/>
  <c r="Q553" i="7"/>
  <c r="Q554" i="7"/>
  <c r="Q555" i="7"/>
  <c r="Q556" i="7"/>
  <c r="Q557" i="7"/>
  <c r="Q558" i="7"/>
  <c r="Q559" i="7"/>
  <c r="Q560" i="7"/>
  <c r="Q561" i="7"/>
  <c r="Q562" i="7"/>
  <c r="Q563" i="7"/>
  <c r="Q564" i="7"/>
  <c r="Q565" i="7"/>
  <c r="Q566" i="7"/>
  <c r="Q567" i="7"/>
  <c r="Q568" i="7"/>
  <c r="Q569" i="7"/>
  <c r="Q570" i="7"/>
  <c r="Q571" i="7"/>
  <c r="Q572" i="7"/>
  <c r="Q573" i="7"/>
  <c r="Q574" i="7"/>
  <c r="Q575" i="7"/>
  <c r="Q576" i="7"/>
  <c r="Q577" i="7"/>
  <c r="Q578" i="7"/>
  <c r="Q579" i="7"/>
  <c r="Q580" i="7"/>
  <c r="Q581" i="7"/>
  <c r="Q582" i="7"/>
  <c r="Q583" i="7"/>
  <c r="Q584" i="7"/>
  <c r="Q585" i="7"/>
  <c r="Q586" i="7"/>
  <c r="Q587" i="7"/>
  <c r="Q588" i="7"/>
  <c r="Q589" i="7"/>
  <c r="Q590" i="7"/>
  <c r="Q591" i="7"/>
  <c r="Q592" i="7"/>
  <c r="Q593" i="7"/>
  <c r="Q594" i="7"/>
  <c r="Q595" i="7"/>
  <c r="Q596" i="7"/>
  <c r="Q597" i="7"/>
  <c r="Q598" i="7"/>
  <c r="Q599" i="7"/>
  <c r="Q600" i="7"/>
  <c r="Q601" i="7"/>
  <c r="Q602" i="7"/>
  <c r="Q603" i="7"/>
  <c r="Q604" i="7"/>
  <c r="Q605" i="7"/>
  <c r="Q606" i="7"/>
  <c r="Q607" i="7"/>
  <c r="Q608" i="7"/>
  <c r="Q609" i="7"/>
  <c r="Q610" i="7"/>
  <c r="Q611" i="7"/>
  <c r="Q612" i="7"/>
  <c r="Q613" i="7"/>
  <c r="Q614" i="7"/>
  <c r="Q615" i="7"/>
  <c r="Q616" i="7"/>
  <c r="Q617" i="7"/>
  <c r="Q618" i="7"/>
  <c r="Q619" i="7"/>
  <c r="Q620" i="7"/>
  <c r="Q621" i="7"/>
  <c r="Q622" i="7"/>
  <c r="Q623" i="7"/>
  <c r="Q624" i="7"/>
  <c r="Q625" i="7"/>
  <c r="Q626" i="7"/>
  <c r="Q627" i="7"/>
  <c r="Q628" i="7"/>
  <c r="Q629" i="7"/>
  <c r="Q630" i="7"/>
  <c r="Q631" i="7"/>
  <c r="Q632" i="7"/>
  <c r="Q633" i="7"/>
  <c r="Q634" i="7"/>
  <c r="Q635" i="7"/>
  <c r="Q636" i="7"/>
  <c r="Q637" i="7"/>
  <c r="Q638" i="7"/>
  <c r="Q639" i="7"/>
  <c r="Q640" i="7"/>
  <c r="Q641" i="7"/>
  <c r="Q642" i="7"/>
  <c r="Q643" i="7"/>
  <c r="Q644" i="7"/>
  <c r="Q645" i="7"/>
  <c r="Q646" i="7"/>
  <c r="Q647" i="7"/>
  <c r="Q648" i="7"/>
  <c r="Q649" i="7"/>
  <c r="Q650" i="7"/>
  <c r="Q651" i="7"/>
  <c r="Q652" i="7"/>
  <c r="Q653" i="7"/>
  <c r="Q654" i="7"/>
  <c r="Q655" i="7"/>
  <c r="Q656" i="7"/>
  <c r="Q657" i="7"/>
  <c r="Q658" i="7"/>
  <c r="Q659" i="7"/>
  <c r="Q660" i="7"/>
  <c r="Q661" i="7"/>
  <c r="Q662" i="7"/>
  <c r="Q663" i="7"/>
  <c r="Q664" i="7"/>
  <c r="Q665" i="7"/>
  <c r="Q666" i="7"/>
  <c r="Q667" i="7"/>
  <c r="Q668" i="7"/>
  <c r="Q669" i="7"/>
  <c r="Q670" i="7"/>
  <c r="Q671" i="7"/>
  <c r="Q672" i="7"/>
  <c r="Q673" i="7"/>
  <c r="Q674" i="7"/>
  <c r="Q675" i="7"/>
  <c r="Q676" i="7"/>
  <c r="Q677" i="7"/>
  <c r="Q678" i="7"/>
  <c r="Q679" i="7"/>
  <c r="Q680" i="7"/>
  <c r="Q681" i="7"/>
  <c r="Q682" i="7"/>
  <c r="Q683" i="7"/>
  <c r="Q684" i="7"/>
  <c r="Q685" i="7"/>
  <c r="Q686" i="7"/>
  <c r="Q687" i="7"/>
  <c r="Q688" i="7"/>
  <c r="Q689" i="7"/>
  <c r="Q690" i="7"/>
  <c r="Q691" i="7"/>
  <c r="Q692" i="7"/>
  <c r="Q693" i="7"/>
  <c r="Q694" i="7"/>
  <c r="Q695" i="7"/>
  <c r="Q696" i="7"/>
  <c r="Q697" i="7"/>
  <c r="Q698" i="7"/>
  <c r="Q699" i="7"/>
  <c r="Q700" i="7"/>
  <c r="Q701" i="7"/>
  <c r="Q702" i="7"/>
  <c r="Q703" i="7"/>
  <c r="Q704" i="7"/>
  <c r="Q705" i="7"/>
  <c r="Q706" i="7"/>
  <c r="Q707" i="7"/>
  <c r="Q708" i="7"/>
  <c r="Q709" i="7"/>
  <c r="Q710" i="7"/>
  <c r="Q711" i="7"/>
  <c r="Q712" i="7"/>
  <c r="Q713" i="7"/>
  <c r="Q714" i="7"/>
  <c r="Q715" i="7"/>
  <c r="Q716" i="7"/>
  <c r="Q717" i="7"/>
  <c r="Q718" i="7"/>
  <c r="Q719" i="7"/>
  <c r="Q720" i="7"/>
  <c r="Q721" i="7"/>
  <c r="Q722" i="7"/>
  <c r="Q723" i="7"/>
  <c r="Q724" i="7"/>
  <c r="Q725" i="7"/>
  <c r="Q726" i="7"/>
  <c r="Q727" i="7"/>
  <c r="Q728" i="7"/>
  <c r="Q729" i="7"/>
  <c r="Q730" i="7"/>
  <c r="Q731" i="7"/>
  <c r="Q732" i="7"/>
  <c r="Q733" i="7"/>
  <c r="Q734" i="7"/>
  <c r="Q735" i="7"/>
  <c r="Q736" i="7"/>
  <c r="Q737" i="7"/>
  <c r="Q738" i="7"/>
  <c r="Q739" i="7"/>
  <c r="Q740" i="7"/>
  <c r="Q741" i="7"/>
  <c r="Q742" i="7"/>
  <c r="Q743" i="7"/>
  <c r="Q744" i="7"/>
  <c r="Q745" i="7"/>
  <c r="Q746" i="7"/>
  <c r="Q747" i="7"/>
  <c r="Q748" i="7"/>
  <c r="Q749" i="7"/>
  <c r="Q750" i="7"/>
  <c r="Q751" i="7"/>
  <c r="Q752" i="7"/>
  <c r="Q753" i="7"/>
  <c r="Q754" i="7"/>
  <c r="Q755" i="7"/>
  <c r="Q756" i="7"/>
  <c r="Q757" i="7"/>
  <c r="Q758" i="7"/>
  <c r="Q759" i="7"/>
  <c r="Q760" i="7"/>
  <c r="Q761" i="7"/>
  <c r="Q762" i="7"/>
  <c r="Q763" i="7"/>
  <c r="Q764" i="7"/>
  <c r="Q765" i="7"/>
  <c r="Q766" i="7"/>
  <c r="Q767" i="7"/>
  <c r="Q768" i="7"/>
  <c r="Q769" i="7"/>
  <c r="Q770" i="7"/>
  <c r="Q771" i="7"/>
  <c r="Q772" i="7"/>
  <c r="Q773" i="7"/>
  <c r="Q774" i="7"/>
  <c r="Q775" i="7"/>
  <c r="Q776" i="7"/>
  <c r="Q777" i="7"/>
  <c r="Q778" i="7"/>
  <c r="Q779" i="7"/>
  <c r="Q780" i="7"/>
  <c r="Q781" i="7"/>
  <c r="Q782" i="7"/>
  <c r="Q783" i="7"/>
  <c r="Q784" i="7"/>
  <c r="Q785" i="7"/>
  <c r="Q786" i="7"/>
  <c r="Q787" i="7"/>
  <c r="Q788" i="7"/>
  <c r="Q789" i="7"/>
  <c r="Q790" i="7"/>
  <c r="Q791" i="7"/>
  <c r="Q792" i="7"/>
  <c r="Q793" i="7"/>
  <c r="Q794" i="7"/>
  <c r="Q795" i="7"/>
  <c r="Q796" i="7"/>
  <c r="Q797" i="7"/>
  <c r="Q798" i="7"/>
  <c r="Q799" i="7"/>
  <c r="Q800" i="7"/>
  <c r="Q801" i="7"/>
  <c r="Q802" i="7"/>
  <c r="Q803" i="7"/>
  <c r="Q804" i="7"/>
  <c r="Q805" i="7"/>
  <c r="Q806" i="7"/>
  <c r="Q807" i="7"/>
  <c r="Q808" i="7"/>
  <c r="Q809" i="7"/>
  <c r="Q810" i="7"/>
  <c r="Q811" i="7"/>
  <c r="Q812" i="7"/>
  <c r="Q813" i="7"/>
  <c r="Q814" i="7"/>
  <c r="Q815" i="7"/>
  <c r="Q816" i="7"/>
  <c r="Q817" i="7"/>
  <c r="Q818" i="7"/>
  <c r="Q819" i="7"/>
  <c r="Q820" i="7"/>
  <c r="Q821" i="7"/>
  <c r="Q822" i="7"/>
  <c r="Q823" i="7"/>
  <c r="Q824" i="7"/>
  <c r="Q825" i="7"/>
  <c r="Q826" i="7"/>
  <c r="Q827" i="7"/>
  <c r="Q828" i="7"/>
  <c r="Q829" i="7"/>
  <c r="Q830" i="7"/>
  <c r="Q831" i="7"/>
  <c r="Q832" i="7"/>
  <c r="Q833" i="7"/>
  <c r="Q834" i="7"/>
  <c r="Q835" i="7"/>
  <c r="Q836" i="7"/>
  <c r="Q837" i="7"/>
  <c r="Q838" i="7"/>
  <c r="Q839" i="7"/>
  <c r="Q840" i="7"/>
  <c r="Q841" i="7"/>
  <c r="Q842" i="7"/>
  <c r="Q843" i="7"/>
  <c r="Q844" i="7"/>
  <c r="Q845" i="7"/>
  <c r="Q846" i="7"/>
  <c r="Q847" i="7"/>
  <c r="Q848" i="7"/>
  <c r="Q849" i="7"/>
  <c r="Q850" i="7"/>
  <c r="Q851" i="7"/>
  <c r="Q852" i="7"/>
  <c r="Q853" i="7"/>
  <c r="Q854" i="7"/>
  <c r="Q855" i="7"/>
  <c r="Q856" i="7"/>
  <c r="Q857" i="7"/>
  <c r="Q858" i="7"/>
  <c r="Q859" i="7"/>
  <c r="Q860" i="7"/>
  <c r="Q861" i="7"/>
  <c r="Q862" i="7"/>
  <c r="Q863" i="7"/>
  <c r="Q864" i="7"/>
  <c r="Q865" i="7"/>
  <c r="Q866" i="7"/>
  <c r="Q867" i="7"/>
  <c r="Q868" i="7"/>
  <c r="Q869" i="7"/>
  <c r="Q870" i="7"/>
  <c r="Q871" i="7"/>
  <c r="Q872" i="7"/>
  <c r="Q873" i="7"/>
  <c r="Q874" i="7"/>
  <c r="Q875" i="7"/>
  <c r="Q876" i="7"/>
  <c r="Q877" i="7"/>
  <c r="Q878" i="7"/>
  <c r="Q879" i="7"/>
  <c r="Q880" i="7"/>
  <c r="Q881" i="7"/>
  <c r="Q882" i="7"/>
  <c r="Q883" i="7"/>
  <c r="Q884" i="7"/>
  <c r="Q885" i="7"/>
  <c r="Q886" i="7"/>
  <c r="Q887" i="7"/>
  <c r="Q888" i="7"/>
  <c r="Q889" i="7"/>
  <c r="Q890" i="7"/>
  <c r="Q891" i="7"/>
  <c r="Q892" i="7"/>
  <c r="Q893" i="7"/>
  <c r="Q894" i="7"/>
  <c r="Q895" i="7"/>
  <c r="Q896" i="7"/>
  <c r="Q897" i="7"/>
  <c r="Q898" i="7"/>
  <c r="Q899" i="7"/>
  <c r="Q900" i="7"/>
  <c r="Q901" i="7"/>
  <c r="Q902" i="7"/>
  <c r="Q903" i="7"/>
  <c r="Q904" i="7"/>
  <c r="Q905" i="7"/>
  <c r="Q906" i="7"/>
  <c r="Q907" i="7"/>
  <c r="Q908" i="7"/>
  <c r="Q909" i="7"/>
  <c r="Q910" i="7"/>
  <c r="Q911" i="7"/>
  <c r="Q912" i="7"/>
  <c r="Q913" i="7"/>
  <c r="Q914" i="7"/>
  <c r="Q915" i="7"/>
  <c r="Q916" i="7"/>
  <c r="Q917" i="7"/>
  <c r="Q918" i="7"/>
  <c r="Q919" i="7"/>
  <c r="Q920" i="7"/>
  <c r="Q921" i="7"/>
  <c r="Q922" i="7"/>
  <c r="Q923" i="7"/>
  <c r="Q924" i="7"/>
  <c r="Q925" i="7"/>
  <c r="Q926" i="7"/>
  <c r="Q927" i="7"/>
  <c r="Q928" i="7"/>
  <c r="Q929" i="7"/>
  <c r="Q930" i="7"/>
  <c r="Q931" i="7"/>
  <c r="Q932" i="7"/>
  <c r="Q933" i="7"/>
  <c r="Q934" i="7"/>
  <c r="Q935" i="7"/>
  <c r="Q936" i="7"/>
  <c r="Q937" i="7"/>
  <c r="Q938" i="7"/>
  <c r="Q939" i="7"/>
  <c r="Q940" i="7"/>
  <c r="Q941" i="7"/>
  <c r="Q942" i="7"/>
  <c r="Q943" i="7"/>
  <c r="Q944" i="7"/>
  <c r="Q945" i="7"/>
  <c r="Q946" i="7"/>
  <c r="Q947" i="7"/>
  <c r="Q948" i="7"/>
  <c r="Q949" i="7"/>
  <c r="Q950" i="7"/>
  <c r="Q951" i="7"/>
  <c r="Q952" i="7"/>
  <c r="Q953" i="7"/>
  <c r="Q954" i="7"/>
  <c r="Q955" i="7"/>
  <c r="Q956" i="7"/>
  <c r="Q957" i="7"/>
  <c r="Q958" i="7"/>
  <c r="Q959" i="7"/>
  <c r="Q960" i="7"/>
  <c r="Q961" i="7"/>
  <c r="Q962" i="7"/>
  <c r="Q963" i="7"/>
  <c r="Q964" i="7"/>
  <c r="Q965" i="7"/>
  <c r="Q966" i="7"/>
  <c r="Q967" i="7"/>
  <c r="Q968" i="7"/>
  <c r="Q969" i="7"/>
  <c r="Q970" i="7"/>
  <c r="Q971" i="7"/>
  <c r="Q972" i="7"/>
  <c r="Q973" i="7"/>
  <c r="Q974" i="7"/>
  <c r="Q975" i="7"/>
  <c r="Q976" i="7"/>
  <c r="Q977" i="7"/>
  <c r="Q978" i="7"/>
  <c r="Q979" i="7"/>
  <c r="Q980" i="7"/>
  <c r="Q981" i="7"/>
  <c r="Q982" i="7"/>
  <c r="Q983" i="7"/>
  <c r="Q984" i="7"/>
  <c r="Q985" i="7"/>
  <c r="Q986" i="7"/>
  <c r="Q987" i="7"/>
  <c r="Q988" i="7"/>
  <c r="Q989" i="7"/>
  <c r="Q990" i="7"/>
  <c r="Q991" i="7"/>
  <c r="Q992" i="7"/>
  <c r="Q993" i="7"/>
  <c r="Q994" i="7"/>
  <c r="Q995" i="7"/>
  <c r="Q996" i="7"/>
  <c r="Q997" i="7"/>
  <c r="Q998" i="7"/>
  <c r="Q999" i="7"/>
  <c r="Q1000" i="7"/>
  <c r="Q1001" i="7"/>
  <c r="Q1002" i="7"/>
  <c r="Q1003" i="7"/>
  <c r="Q1004" i="7"/>
  <c r="Q1005" i="7"/>
  <c r="Q1006" i="7"/>
  <c r="Q1007" i="7"/>
  <c r="Q1008" i="7"/>
  <c r="Q1009" i="7"/>
  <c r="Q1010" i="7"/>
  <c r="Q1011" i="7"/>
  <c r="Q1012" i="7"/>
  <c r="Q1013" i="7"/>
  <c r="Q1014" i="7"/>
  <c r="Q1015" i="7"/>
  <c r="Q1016" i="7"/>
  <c r="Q1017" i="7"/>
  <c r="Q1018" i="7"/>
  <c r="Q1019" i="7"/>
  <c r="Q1020" i="7"/>
  <c r="Q1021" i="7"/>
  <c r="Q1022" i="7"/>
  <c r="Q1023" i="7"/>
  <c r="Q1024" i="7"/>
  <c r="Q1025" i="7"/>
  <c r="Q1026" i="7"/>
  <c r="Q1027" i="7"/>
  <c r="Q1028" i="7"/>
  <c r="Q1029" i="7"/>
  <c r="Q1030" i="7"/>
  <c r="Q1031" i="7"/>
  <c r="Q1032" i="7"/>
  <c r="Q1033" i="7"/>
  <c r="Q1034" i="7"/>
  <c r="Q1035" i="7"/>
  <c r="Q1036" i="7"/>
  <c r="Q1037" i="7"/>
  <c r="Q1038" i="7"/>
  <c r="Q1039" i="7"/>
  <c r="Q1040" i="7"/>
  <c r="Q1041" i="7"/>
  <c r="Q1042" i="7"/>
  <c r="Q1043" i="7"/>
  <c r="Q1044" i="7"/>
  <c r="Q1045" i="7"/>
  <c r="Q1046" i="7"/>
  <c r="Q1047" i="7"/>
  <c r="Q1048" i="7"/>
  <c r="Q1049" i="7"/>
  <c r="Q1050" i="7"/>
  <c r="Q1051" i="7"/>
  <c r="Q1052" i="7"/>
  <c r="Q1053" i="7"/>
  <c r="Q1054" i="7"/>
  <c r="Q1055" i="7"/>
  <c r="Q1056" i="7"/>
  <c r="Q1057" i="7"/>
  <c r="Q1058" i="7"/>
  <c r="Q1059" i="7"/>
  <c r="Q1060" i="7"/>
  <c r="Q1061" i="7"/>
  <c r="Q1062" i="7"/>
  <c r="Q1063" i="7"/>
  <c r="Q1064" i="7"/>
  <c r="Q1065" i="7"/>
  <c r="Q1066" i="7"/>
  <c r="Q1067" i="7"/>
  <c r="Q1068" i="7"/>
  <c r="Q1069" i="7"/>
  <c r="Q1070" i="7"/>
  <c r="Q1071" i="7"/>
  <c r="Q1072" i="7"/>
  <c r="Q1073" i="7"/>
  <c r="Q1074" i="7"/>
  <c r="Q1075" i="7"/>
  <c r="Q1076" i="7"/>
  <c r="Q1077" i="7"/>
  <c r="Q1078" i="7"/>
  <c r="Q1079" i="7"/>
  <c r="Q1080" i="7"/>
  <c r="Q1081" i="7"/>
  <c r="Q1082" i="7"/>
  <c r="Q1083" i="7"/>
  <c r="Q1084" i="7"/>
  <c r="Q1085" i="7"/>
  <c r="Q1086" i="7"/>
  <c r="Q1087" i="7"/>
  <c r="Q1088" i="7"/>
  <c r="Q1089" i="7"/>
  <c r="Q1090" i="7"/>
  <c r="Q1091" i="7"/>
  <c r="Q1092" i="7"/>
  <c r="Q1093" i="7"/>
  <c r="Q1094" i="7"/>
  <c r="Q1095" i="7"/>
  <c r="Q1096" i="7"/>
  <c r="Q1097" i="7"/>
  <c r="Q1098" i="7"/>
  <c r="Q1099" i="7"/>
  <c r="Q1100" i="7"/>
  <c r="Q1101" i="7"/>
  <c r="Q1102" i="7"/>
  <c r="Q1103" i="7"/>
  <c r="Q1104" i="7"/>
  <c r="Q1105" i="7"/>
  <c r="Q1106" i="7"/>
  <c r="Q1107" i="7"/>
  <c r="Q1108" i="7"/>
  <c r="Q1109" i="7"/>
  <c r="Q1110" i="7"/>
  <c r="Q1111" i="7"/>
  <c r="Q1112" i="7"/>
  <c r="Q1113" i="7"/>
  <c r="Q1114" i="7"/>
  <c r="Q1115" i="7"/>
  <c r="Q1116" i="7"/>
  <c r="Q1117" i="7"/>
  <c r="Q1118" i="7"/>
  <c r="Q1119" i="7"/>
  <c r="Q1120" i="7"/>
  <c r="Q1121" i="7"/>
  <c r="Q1122" i="7"/>
  <c r="Q1123" i="7"/>
  <c r="Q1124" i="7"/>
  <c r="Q1125" i="7"/>
  <c r="Q1126" i="7"/>
  <c r="Q1127" i="7"/>
  <c r="Q1128" i="7"/>
  <c r="Q1129" i="7"/>
  <c r="Q1130" i="7"/>
  <c r="Q1131" i="7"/>
  <c r="Q1132" i="7"/>
  <c r="Q1133" i="7"/>
  <c r="Q1134" i="7"/>
  <c r="Q1135" i="7"/>
  <c r="Q1136" i="7"/>
  <c r="Q1137" i="7"/>
  <c r="Q1138" i="7"/>
  <c r="Q1139" i="7"/>
  <c r="Q1140" i="7"/>
  <c r="Q1141" i="7"/>
  <c r="Q1142" i="7"/>
  <c r="Q1143" i="7"/>
  <c r="Q1144" i="7"/>
  <c r="Q1145" i="7"/>
  <c r="Q1146" i="7"/>
  <c r="Q1147" i="7"/>
  <c r="Q1148" i="7"/>
  <c r="Q1149" i="7"/>
  <c r="Q1150" i="7"/>
  <c r="Q1151" i="7"/>
  <c r="Q1152" i="7"/>
  <c r="Q1153" i="7"/>
  <c r="Q1154" i="7"/>
  <c r="Q1155" i="7"/>
  <c r="Q1156" i="7"/>
  <c r="Q1157" i="7"/>
  <c r="Q1158" i="7"/>
  <c r="Q1159" i="7"/>
  <c r="Q1160" i="7"/>
  <c r="Q1161" i="7"/>
  <c r="Q1162" i="7"/>
  <c r="Q1163" i="7"/>
  <c r="Q1164" i="7"/>
  <c r="Q1165" i="7"/>
  <c r="Q1166" i="7"/>
  <c r="Q1167" i="7"/>
  <c r="Q1168" i="7"/>
  <c r="Q1169" i="7"/>
  <c r="Q1170" i="7"/>
  <c r="Q1171" i="7"/>
  <c r="Q1172" i="7"/>
  <c r="Q1173" i="7"/>
  <c r="Q1174" i="7"/>
  <c r="Q1175" i="7"/>
  <c r="Q1176" i="7"/>
  <c r="Q1177" i="7"/>
  <c r="Q1178" i="7"/>
  <c r="Q1179" i="7"/>
  <c r="Q1180" i="7"/>
  <c r="Q1181" i="7"/>
  <c r="Q1182" i="7"/>
  <c r="Q1183" i="7"/>
  <c r="Q1184" i="7"/>
  <c r="Q1185" i="7"/>
  <c r="Q1186" i="7"/>
  <c r="Q1187" i="7"/>
  <c r="Q1188" i="7"/>
  <c r="Q1189" i="7"/>
  <c r="Q1190" i="7"/>
  <c r="Q1191" i="7"/>
  <c r="Q1192" i="7"/>
  <c r="Q1193" i="7"/>
  <c r="Q1194" i="7"/>
  <c r="Q1195" i="7"/>
  <c r="Q1196" i="7"/>
  <c r="Q1197" i="7"/>
  <c r="Q1198" i="7"/>
  <c r="Q1199" i="7"/>
  <c r="Q1200" i="7"/>
  <c r="Q1201" i="7"/>
  <c r="Q1202" i="7"/>
  <c r="Q1203" i="7"/>
  <c r="Q1204" i="7"/>
  <c r="Q1205" i="7"/>
  <c r="Q1206" i="7"/>
  <c r="Q1207" i="7"/>
  <c r="Q1208" i="7"/>
  <c r="Q1209" i="7"/>
  <c r="Q1210" i="7"/>
  <c r="Q1211"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P132" i="7"/>
  <c r="P133" i="7"/>
  <c r="P134" i="7"/>
  <c r="P135" i="7"/>
  <c r="P136" i="7"/>
  <c r="P137" i="7"/>
  <c r="P138" i="7"/>
  <c r="P139" i="7"/>
  <c r="P140" i="7"/>
  <c r="P141" i="7"/>
  <c r="P142" i="7"/>
  <c r="P143" i="7"/>
  <c r="P144" i="7"/>
  <c r="P145" i="7"/>
  <c r="P146" i="7"/>
  <c r="P147" i="7"/>
  <c r="P148" i="7"/>
  <c r="P149" i="7"/>
  <c r="P150" i="7"/>
  <c r="P151" i="7"/>
  <c r="P152" i="7"/>
  <c r="P153" i="7"/>
  <c r="P154" i="7"/>
  <c r="P155" i="7"/>
  <c r="P156" i="7"/>
  <c r="P157" i="7"/>
  <c r="P158" i="7"/>
  <c r="P159" i="7"/>
  <c r="P160" i="7"/>
  <c r="P161" i="7"/>
  <c r="P162" i="7"/>
  <c r="P163" i="7"/>
  <c r="P164" i="7"/>
  <c r="P165" i="7"/>
  <c r="P166" i="7"/>
  <c r="P167" i="7"/>
  <c r="P168" i="7"/>
  <c r="P169" i="7"/>
  <c r="P170" i="7"/>
  <c r="P171" i="7"/>
  <c r="P172" i="7"/>
  <c r="P173" i="7"/>
  <c r="P174" i="7"/>
  <c r="P175" i="7"/>
  <c r="P176" i="7"/>
  <c r="P177" i="7"/>
  <c r="P178" i="7"/>
  <c r="P179" i="7"/>
  <c r="P180" i="7"/>
  <c r="P181" i="7"/>
  <c r="P182" i="7"/>
  <c r="P183" i="7"/>
  <c r="P184" i="7"/>
  <c r="P185" i="7"/>
  <c r="P186" i="7"/>
  <c r="P187" i="7"/>
  <c r="P188" i="7"/>
  <c r="P189" i="7"/>
  <c r="P190" i="7"/>
  <c r="P191" i="7"/>
  <c r="P192" i="7"/>
  <c r="P193" i="7"/>
  <c r="P194" i="7"/>
  <c r="P195" i="7"/>
  <c r="P196" i="7"/>
  <c r="P197" i="7"/>
  <c r="P198" i="7"/>
  <c r="P199" i="7"/>
  <c r="P200" i="7"/>
  <c r="P201" i="7"/>
  <c r="P202" i="7"/>
  <c r="P203" i="7"/>
  <c r="P204" i="7"/>
  <c r="P205" i="7"/>
  <c r="P206" i="7"/>
  <c r="P207" i="7"/>
  <c r="P208" i="7"/>
  <c r="P209" i="7"/>
  <c r="P210" i="7"/>
  <c r="P211" i="7"/>
  <c r="P212" i="7"/>
  <c r="P213" i="7"/>
  <c r="P214" i="7"/>
  <c r="P215" i="7"/>
  <c r="P216" i="7"/>
  <c r="P217" i="7"/>
  <c r="P218" i="7"/>
  <c r="P219" i="7"/>
  <c r="P220" i="7"/>
  <c r="P221" i="7"/>
  <c r="P222" i="7"/>
  <c r="P223" i="7"/>
  <c r="P224" i="7"/>
  <c r="P225" i="7"/>
  <c r="P226" i="7"/>
  <c r="P227" i="7"/>
  <c r="P228" i="7"/>
  <c r="P229" i="7"/>
  <c r="P230" i="7"/>
  <c r="P231" i="7"/>
  <c r="P232" i="7"/>
  <c r="P233" i="7"/>
  <c r="P234" i="7"/>
  <c r="P235" i="7"/>
  <c r="P236" i="7"/>
  <c r="P237" i="7"/>
  <c r="P238" i="7"/>
  <c r="P239" i="7"/>
  <c r="P240" i="7"/>
  <c r="P241" i="7"/>
  <c r="P242" i="7"/>
  <c r="P243" i="7"/>
  <c r="P244" i="7"/>
  <c r="P245" i="7"/>
  <c r="P246" i="7"/>
  <c r="P247" i="7"/>
  <c r="P248" i="7"/>
  <c r="P249" i="7"/>
  <c r="P250" i="7"/>
  <c r="P251" i="7"/>
  <c r="P252" i="7"/>
  <c r="P253" i="7"/>
  <c r="P254" i="7"/>
  <c r="P255" i="7"/>
  <c r="P256" i="7"/>
  <c r="P257" i="7"/>
  <c r="P258" i="7"/>
  <c r="P259" i="7"/>
  <c r="P260" i="7"/>
  <c r="P261" i="7"/>
  <c r="P262" i="7"/>
  <c r="P263" i="7"/>
  <c r="P264" i="7"/>
  <c r="P265" i="7"/>
  <c r="P266" i="7"/>
  <c r="P267" i="7"/>
  <c r="P268" i="7"/>
  <c r="P269" i="7"/>
  <c r="P270" i="7"/>
  <c r="P271" i="7"/>
  <c r="P272" i="7"/>
  <c r="P273" i="7"/>
  <c r="P274" i="7"/>
  <c r="P275" i="7"/>
  <c r="P276" i="7"/>
  <c r="P277" i="7"/>
  <c r="P278" i="7"/>
  <c r="P279" i="7"/>
  <c r="P280" i="7"/>
  <c r="P281" i="7"/>
  <c r="P282" i="7"/>
  <c r="P283" i="7"/>
  <c r="P284" i="7"/>
  <c r="P285" i="7"/>
  <c r="P286" i="7"/>
  <c r="P287" i="7"/>
  <c r="P288" i="7"/>
  <c r="P289" i="7"/>
  <c r="P290" i="7"/>
  <c r="P291" i="7"/>
  <c r="P292" i="7"/>
  <c r="P293" i="7"/>
  <c r="P294" i="7"/>
  <c r="P295" i="7"/>
  <c r="P296" i="7"/>
  <c r="P297" i="7"/>
  <c r="P298" i="7"/>
  <c r="P299" i="7"/>
  <c r="P300" i="7"/>
  <c r="P301" i="7"/>
  <c r="P302" i="7"/>
  <c r="P303" i="7"/>
  <c r="P304" i="7"/>
  <c r="P305" i="7"/>
  <c r="P306" i="7"/>
  <c r="P307" i="7"/>
  <c r="P308" i="7"/>
  <c r="P309" i="7"/>
  <c r="P310" i="7"/>
  <c r="P311" i="7"/>
  <c r="P312" i="7"/>
  <c r="P313" i="7"/>
  <c r="P314" i="7"/>
  <c r="P315" i="7"/>
  <c r="P316" i="7"/>
  <c r="P317" i="7"/>
  <c r="P318" i="7"/>
  <c r="P319" i="7"/>
  <c r="P320" i="7"/>
  <c r="P321" i="7"/>
  <c r="P322" i="7"/>
  <c r="P323" i="7"/>
  <c r="P324" i="7"/>
  <c r="P325" i="7"/>
  <c r="P326" i="7"/>
  <c r="P327" i="7"/>
  <c r="P328" i="7"/>
  <c r="P329" i="7"/>
  <c r="P330" i="7"/>
  <c r="P331" i="7"/>
  <c r="P332" i="7"/>
  <c r="P333" i="7"/>
  <c r="P334" i="7"/>
  <c r="P335" i="7"/>
  <c r="P336" i="7"/>
  <c r="P337" i="7"/>
  <c r="P338" i="7"/>
  <c r="P339" i="7"/>
  <c r="P340" i="7"/>
  <c r="P341" i="7"/>
  <c r="P342" i="7"/>
  <c r="P343" i="7"/>
  <c r="P344" i="7"/>
  <c r="P345" i="7"/>
  <c r="P346" i="7"/>
  <c r="P347" i="7"/>
  <c r="P348" i="7"/>
  <c r="P349" i="7"/>
  <c r="P350" i="7"/>
  <c r="P351" i="7"/>
  <c r="P352" i="7"/>
  <c r="P353" i="7"/>
  <c r="P354" i="7"/>
  <c r="P355" i="7"/>
  <c r="P356" i="7"/>
  <c r="P357" i="7"/>
  <c r="P358" i="7"/>
  <c r="P359" i="7"/>
  <c r="P360" i="7"/>
  <c r="P361" i="7"/>
  <c r="P362" i="7"/>
  <c r="P363" i="7"/>
  <c r="P364" i="7"/>
  <c r="P365" i="7"/>
  <c r="P366" i="7"/>
  <c r="P367" i="7"/>
  <c r="P368" i="7"/>
  <c r="P369" i="7"/>
  <c r="P370" i="7"/>
  <c r="P371" i="7"/>
  <c r="P372" i="7"/>
  <c r="P373" i="7"/>
  <c r="P374" i="7"/>
  <c r="P375" i="7"/>
  <c r="P376" i="7"/>
  <c r="P377" i="7"/>
  <c r="P378" i="7"/>
  <c r="P379" i="7"/>
  <c r="P380" i="7"/>
  <c r="P381" i="7"/>
  <c r="P382" i="7"/>
  <c r="P383" i="7"/>
  <c r="P384" i="7"/>
  <c r="P385" i="7"/>
  <c r="P386" i="7"/>
  <c r="P387" i="7"/>
  <c r="P388" i="7"/>
  <c r="P389" i="7"/>
  <c r="P390" i="7"/>
  <c r="P391" i="7"/>
  <c r="P392" i="7"/>
  <c r="P393" i="7"/>
  <c r="P394" i="7"/>
  <c r="P395" i="7"/>
  <c r="P396" i="7"/>
  <c r="P397" i="7"/>
  <c r="P398" i="7"/>
  <c r="P399" i="7"/>
  <c r="P400" i="7"/>
  <c r="P401" i="7"/>
  <c r="P402" i="7"/>
  <c r="P403" i="7"/>
  <c r="P404" i="7"/>
  <c r="P405" i="7"/>
  <c r="P406" i="7"/>
  <c r="P407" i="7"/>
  <c r="P408" i="7"/>
  <c r="P409" i="7"/>
  <c r="P410" i="7"/>
  <c r="P411" i="7"/>
  <c r="P412" i="7"/>
  <c r="P413" i="7"/>
  <c r="P414" i="7"/>
  <c r="P415" i="7"/>
  <c r="P416" i="7"/>
  <c r="P417" i="7"/>
  <c r="P418" i="7"/>
  <c r="P419" i="7"/>
  <c r="P420" i="7"/>
  <c r="P421" i="7"/>
  <c r="P422" i="7"/>
  <c r="P423" i="7"/>
  <c r="P424" i="7"/>
  <c r="P425" i="7"/>
  <c r="P426" i="7"/>
  <c r="P427" i="7"/>
  <c r="P428" i="7"/>
  <c r="P429" i="7"/>
  <c r="P430" i="7"/>
  <c r="P431" i="7"/>
  <c r="P432" i="7"/>
  <c r="P433" i="7"/>
  <c r="P434" i="7"/>
  <c r="P435" i="7"/>
  <c r="P436" i="7"/>
  <c r="P437" i="7"/>
  <c r="P438" i="7"/>
  <c r="P439" i="7"/>
  <c r="P440" i="7"/>
  <c r="P441" i="7"/>
  <c r="P442" i="7"/>
  <c r="P443" i="7"/>
  <c r="P444" i="7"/>
  <c r="P445" i="7"/>
  <c r="P446" i="7"/>
  <c r="P447" i="7"/>
  <c r="P448" i="7"/>
  <c r="P449" i="7"/>
  <c r="P450" i="7"/>
  <c r="P451" i="7"/>
  <c r="P452" i="7"/>
  <c r="P453" i="7"/>
  <c r="P454" i="7"/>
  <c r="P455" i="7"/>
  <c r="P456" i="7"/>
  <c r="P457" i="7"/>
  <c r="P458" i="7"/>
  <c r="P459" i="7"/>
  <c r="P460" i="7"/>
  <c r="P461" i="7"/>
  <c r="P462" i="7"/>
  <c r="P463" i="7"/>
  <c r="P464" i="7"/>
  <c r="P465" i="7"/>
  <c r="P466" i="7"/>
  <c r="P467" i="7"/>
  <c r="P468" i="7"/>
  <c r="P469" i="7"/>
  <c r="P470" i="7"/>
  <c r="P471" i="7"/>
  <c r="P472" i="7"/>
  <c r="P473" i="7"/>
  <c r="P474" i="7"/>
  <c r="P475" i="7"/>
  <c r="P476" i="7"/>
  <c r="P477" i="7"/>
  <c r="P478" i="7"/>
  <c r="P479" i="7"/>
  <c r="P480" i="7"/>
  <c r="P481" i="7"/>
  <c r="P482" i="7"/>
  <c r="P483" i="7"/>
  <c r="P484" i="7"/>
  <c r="P485" i="7"/>
  <c r="P486" i="7"/>
  <c r="P487" i="7"/>
  <c r="P488" i="7"/>
  <c r="P489" i="7"/>
  <c r="P490" i="7"/>
  <c r="P491" i="7"/>
  <c r="P492" i="7"/>
  <c r="P493" i="7"/>
  <c r="P494" i="7"/>
  <c r="P495" i="7"/>
  <c r="P496" i="7"/>
  <c r="P497" i="7"/>
  <c r="P498" i="7"/>
  <c r="P499" i="7"/>
  <c r="P500" i="7"/>
  <c r="P501" i="7"/>
  <c r="P502" i="7"/>
  <c r="P503" i="7"/>
  <c r="P504" i="7"/>
  <c r="P505" i="7"/>
  <c r="P506" i="7"/>
  <c r="P507" i="7"/>
  <c r="P508" i="7"/>
  <c r="P509" i="7"/>
  <c r="P510" i="7"/>
  <c r="P511" i="7"/>
  <c r="P512" i="7"/>
  <c r="P513" i="7"/>
  <c r="P514" i="7"/>
  <c r="P515" i="7"/>
  <c r="P516" i="7"/>
  <c r="P517" i="7"/>
  <c r="P518" i="7"/>
  <c r="P519" i="7"/>
  <c r="P520" i="7"/>
  <c r="P521" i="7"/>
  <c r="P522" i="7"/>
  <c r="P523" i="7"/>
  <c r="P524" i="7"/>
  <c r="P525" i="7"/>
  <c r="P526" i="7"/>
  <c r="P527" i="7"/>
  <c r="P528" i="7"/>
  <c r="P529" i="7"/>
  <c r="P530" i="7"/>
  <c r="P531" i="7"/>
  <c r="P532" i="7"/>
  <c r="P533" i="7"/>
  <c r="P534" i="7"/>
  <c r="P535" i="7"/>
  <c r="P536" i="7"/>
  <c r="P537" i="7"/>
  <c r="P538" i="7"/>
  <c r="P539" i="7"/>
  <c r="P540" i="7"/>
  <c r="P541" i="7"/>
  <c r="P542" i="7"/>
  <c r="P543" i="7"/>
  <c r="P544" i="7"/>
  <c r="P545" i="7"/>
  <c r="P546" i="7"/>
  <c r="P547" i="7"/>
  <c r="P548" i="7"/>
  <c r="P549" i="7"/>
  <c r="P550" i="7"/>
  <c r="P551" i="7"/>
  <c r="P552" i="7"/>
  <c r="P553" i="7"/>
  <c r="P554" i="7"/>
  <c r="P555" i="7"/>
  <c r="P556" i="7"/>
  <c r="P557" i="7"/>
  <c r="P558" i="7"/>
  <c r="P559" i="7"/>
  <c r="P560" i="7"/>
  <c r="P561" i="7"/>
  <c r="P562" i="7"/>
  <c r="P563" i="7"/>
  <c r="P564" i="7"/>
  <c r="P565" i="7"/>
  <c r="P566" i="7"/>
  <c r="P567" i="7"/>
  <c r="P568" i="7"/>
  <c r="P569" i="7"/>
  <c r="P570" i="7"/>
  <c r="P571" i="7"/>
  <c r="P572" i="7"/>
  <c r="P573" i="7"/>
  <c r="P574" i="7"/>
  <c r="P575" i="7"/>
  <c r="P576" i="7"/>
  <c r="P577" i="7"/>
  <c r="P578" i="7"/>
  <c r="P579" i="7"/>
  <c r="P580" i="7"/>
  <c r="P581" i="7"/>
  <c r="P582" i="7"/>
  <c r="P583" i="7"/>
  <c r="P584" i="7"/>
  <c r="P585" i="7"/>
  <c r="P586" i="7"/>
  <c r="P587" i="7"/>
  <c r="P588" i="7"/>
  <c r="P589" i="7"/>
  <c r="P590" i="7"/>
  <c r="P591" i="7"/>
  <c r="P592" i="7"/>
  <c r="P593" i="7"/>
  <c r="P594" i="7"/>
  <c r="P595" i="7"/>
  <c r="P596" i="7"/>
  <c r="P597" i="7"/>
  <c r="P598" i="7"/>
  <c r="P599" i="7"/>
  <c r="P600" i="7"/>
  <c r="P601" i="7"/>
  <c r="P602" i="7"/>
  <c r="P603" i="7"/>
  <c r="P604" i="7"/>
  <c r="P605" i="7"/>
  <c r="P606" i="7"/>
  <c r="P607" i="7"/>
  <c r="P608" i="7"/>
  <c r="P609" i="7"/>
  <c r="P610" i="7"/>
  <c r="P611" i="7"/>
  <c r="P612" i="7"/>
  <c r="P613" i="7"/>
  <c r="P614" i="7"/>
  <c r="P615" i="7"/>
  <c r="P616" i="7"/>
  <c r="P617" i="7"/>
  <c r="P618" i="7"/>
  <c r="P619" i="7"/>
  <c r="P620" i="7"/>
  <c r="P621" i="7"/>
  <c r="P622" i="7"/>
  <c r="P623" i="7"/>
  <c r="P624" i="7"/>
  <c r="P625" i="7"/>
  <c r="P626" i="7"/>
  <c r="P627" i="7"/>
  <c r="P628" i="7"/>
  <c r="P629" i="7"/>
  <c r="P630" i="7"/>
  <c r="P631" i="7"/>
  <c r="P632" i="7"/>
  <c r="P633" i="7"/>
  <c r="P634" i="7"/>
  <c r="P635" i="7"/>
  <c r="P636" i="7"/>
  <c r="P637" i="7"/>
  <c r="P638" i="7"/>
  <c r="P639" i="7"/>
  <c r="P640" i="7"/>
  <c r="P641" i="7"/>
  <c r="P642" i="7"/>
  <c r="P643" i="7"/>
  <c r="P644" i="7"/>
  <c r="P645" i="7"/>
  <c r="P646" i="7"/>
  <c r="P647" i="7"/>
  <c r="P648" i="7"/>
  <c r="P649" i="7"/>
  <c r="P650" i="7"/>
  <c r="P651" i="7"/>
  <c r="P652" i="7"/>
  <c r="P653" i="7"/>
  <c r="P654" i="7"/>
  <c r="P655" i="7"/>
  <c r="P656" i="7"/>
  <c r="P657" i="7"/>
  <c r="P658" i="7"/>
  <c r="P659" i="7"/>
  <c r="P660" i="7"/>
  <c r="P661" i="7"/>
  <c r="P662" i="7"/>
  <c r="P663" i="7"/>
  <c r="P664" i="7"/>
  <c r="P665" i="7"/>
  <c r="P666" i="7"/>
  <c r="P667" i="7"/>
  <c r="P668" i="7"/>
  <c r="P669" i="7"/>
  <c r="P670" i="7"/>
  <c r="P671" i="7"/>
  <c r="P672" i="7"/>
  <c r="P673" i="7"/>
  <c r="P674" i="7"/>
  <c r="P675" i="7"/>
  <c r="P676" i="7"/>
  <c r="P677" i="7"/>
  <c r="P678" i="7"/>
  <c r="P679" i="7"/>
  <c r="P680" i="7"/>
  <c r="P681" i="7"/>
  <c r="P682" i="7"/>
  <c r="P683" i="7"/>
  <c r="P684" i="7"/>
  <c r="P685" i="7"/>
  <c r="P686" i="7"/>
  <c r="P687" i="7"/>
  <c r="P688" i="7"/>
  <c r="P689" i="7"/>
  <c r="P690" i="7"/>
  <c r="P691" i="7"/>
  <c r="P692" i="7"/>
  <c r="P693" i="7"/>
  <c r="P694" i="7"/>
  <c r="P695" i="7"/>
  <c r="P696" i="7"/>
  <c r="P697" i="7"/>
  <c r="P698" i="7"/>
  <c r="P699" i="7"/>
  <c r="P700" i="7"/>
  <c r="P701" i="7"/>
  <c r="P702" i="7"/>
  <c r="P703" i="7"/>
  <c r="P704" i="7"/>
  <c r="P705" i="7"/>
  <c r="P706" i="7"/>
  <c r="P707" i="7"/>
  <c r="P708" i="7"/>
  <c r="P709" i="7"/>
  <c r="P710" i="7"/>
  <c r="P711" i="7"/>
  <c r="P712" i="7"/>
  <c r="P713" i="7"/>
  <c r="P714" i="7"/>
  <c r="P715" i="7"/>
  <c r="P716" i="7"/>
  <c r="P717" i="7"/>
  <c r="P718" i="7"/>
  <c r="P719" i="7"/>
  <c r="P720" i="7"/>
  <c r="P721" i="7"/>
  <c r="P722" i="7"/>
  <c r="P723" i="7"/>
  <c r="P724" i="7"/>
  <c r="P725" i="7"/>
  <c r="P726" i="7"/>
  <c r="P727" i="7"/>
  <c r="P728" i="7"/>
  <c r="P729" i="7"/>
  <c r="P730" i="7"/>
  <c r="P731" i="7"/>
  <c r="P732" i="7"/>
  <c r="P733" i="7"/>
  <c r="P734" i="7"/>
  <c r="P735" i="7"/>
  <c r="P736" i="7"/>
  <c r="P737" i="7"/>
  <c r="P738" i="7"/>
  <c r="P739" i="7"/>
  <c r="P740" i="7"/>
  <c r="P741" i="7"/>
  <c r="P742" i="7"/>
  <c r="P743" i="7"/>
  <c r="P744" i="7"/>
  <c r="P745" i="7"/>
  <c r="P746" i="7"/>
  <c r="P747" i="7"/>
  <c r="P748" i="7"/>
  <c r="P749" i="7"/>
  <c r="P750" i="7"/>
  <c r="P751" i="7"/>
  <c r="P752" i="7"/>
  <c r="P753" i="7"/>
  <c r="P754" i="7"/>
  <c r="P755" i="7"/>
  <c r="P756" i="7"/>
  <c r="P757" i="7"/>
  <c r="P758" i="7"/>
  <c r="P759" i="7"/>
  <c r="P760" i="7"/>
  <c r="P761" i="7"/>
  <c r="P762" i="7"/>
  <c r="P763" i="7"/>
  <c r="P764" i="7"/>
  <c r="P765" i="7"/>
  <c r="P766" i="7"/>
  <c r="P767" i="7"/>
  <c r="P768" i="7"/>
  <c r="P769" i="7"/>
  <c r="P770" i="7"/>
  <c r="P771" i="7"/>
  <c r="P772" i="7"/>
  <c r="P773" i="7"/>
  <c r="P774" i="7"/>
  <c r="P775" i="7"/>
  <c r="P776" i="7"/>
  <c r="P777" i="7"/>
  <c r="P778" i="7"/>
  <c r="P779" i="7"/>
  <c r="P780" i="7"/>
  <c r="P781" i="7"/>
  <c r="P782" i="7"/>
  <c r="P783" i="7"/>
  <c r="P784" i="7"/>
  <c r="P785" i="7"/>
  <c r="P786" i="7"/>
  <c r="P787" i="7"/>
  <c r="P788" i="7"/>
  <c r="P789" i="7"/>
  <c r="P790" i="7"/>
  <c r="P791" i="7"/>
  <c r="P792" i="7"/>
  <c r="P793" i="7"/>
  <c r="P794" i="7"/>
  <c r="P795" i="7"/>
  <c r="P796" i="7"/>
  <c r="P797" i="7"/>
  <c r="P798" i="7"/>
  <c r="P799" i="7"/>
  <c r="P800" i="7"/>
  <c r="P801" i="7"/>
  <c r="P802" i="7"/>
  <c r="P803" i="7"/>
  <c r="P804" i="7"/>
  <c r="P805" i="7"/>
  <c r="P806" i="7"/>
  <c r="P807" i="7"/>
  <c r="P808" i="7"/>
  <c r="P809" i="7"/>
  <c r="P810" i="7"/>
  <c r="P811" i="7"/>
  <c r="P812" i="7"/>
  <c r="P813" i="7"/>
  <c r="P814" i="7"/>
  <c r="P815" i="7"/>
  <c r="P816" i="7"/>
  <c r="P817" i="7"/>
  <c r="P818" i="7"/>
  <c r="P819" i="7"/>
  <c r="P820" i="7"/>
  <c r="P821" i="7"/>
  <c r="P822" i="7"/>
  <c r="P823" i="7"/>
  <c r="P824" i="7"/>
  <c r="P825" i="7"/>
  <c r="P826" i="7"/>
  <c r="P827" i="7"/>
  <c r="P828" i="7"/>
  <c r="P829" i="7"/>
  <c r="P830" i="7"/>
  <c r="P831" i="7"/>
  <c r="P832" i="7"/>
  <c r="P833" i="7"/>
  <c r="P834" i="7"/>
  <c r="P835" i="7"/>
  <c r="P836" i="7"/>
  <c r="P837" i="7"/>
  <c r="P838" i="7"/>
  <c r="P839" i="7"/>
  <c r="P840" i="7"/>
  <c r="P841" i="7"/>
  <c r="P842" i="7"/>
  <c r="P843" i="7"/>
  <c r="P844" i="7"/>
  <c r="P845" i="7"/>
  <c r="P846" i="7"/>
  <c r="P847" i="7"/>
  <c r="P848" i="7"/>
  <c r="P849" i="7"/>
  <c r="P850" i="7"/>
  <c r="P851" i="7"/>
  <c r="P852" i="7"/>
  <c r="P853" i="7"/>
  <c r="P854" i="7"/>
  <c r="P855" i="7"/>
  <c r="P856" i="7"/>
  <c r="P857" i="7"/>
  <c r="P858" i="7"/>
  <c r="P859" i="7"/>
  <c r="P860" i="7"/>
  <c r="P861" i="7"/>
  <c r="P862" i="7"/>
  <c r="P863" i="7"/>
  <c r="P864" i="7"/>
  <c r="P865" i="7"/>
  <c r="P866" i="7"/>
  <c r="P867" i="7"/>
  <c r="P868" i="7"/>
  <c r="P869" i="7"/>
  <c r="P870" i="7"/>
  <c r="P871" i="7"/>
  <c r="P872" i="7"/>
  <c r="P873" i="7"/>
  <c r="P874" i="7"/>
  <c r="P875" i="7"/>
  <c r="P876" i="7"/>
  <c r="P877" i="7"/>
  <c r="P878" i="7"/>
  <c r="P879" i="7"/>
  <c r="P880" i="7"/>
  <c r="P881" i="7"/>
  <c r="P882" i="7"/>
  <c r="P883" i="7"/>
  <c r="P884" i="7"/>
  <c r="P885" i="7"/>
  <c r="P886" i="7"/>
  <c r="P887" i="7"/>
  <c r="P888" i="7"/>
  <c r="P889" i="7"/>
  <c r="P890" i="7"/>
  <c r="P891" i="7"/>
  <c r="P892" i="7"/>
  <c r="P893" i="7"/>
  <c r="P894" i="7"/>
  <c r="P895" i="7"/>
  <c r="P896" i="7"/>
  <c r="P897" i="7"/>
  <c r="P898" i="7"/>
  <c r="P899" i="7"/>
  <c r="P900" i="7"/>
  <c r="P901" i="7"/>
  <c r="P902" i="7"/>
  <c r="P903" i="7"/>
  <c r="P904" i="7"/>
  <c r="P905" i="7"/>
  <c r="P906" i="7"/>
  <c r="P907" i="7"/>
  <c r="P908" i="7"/>
  <c r="P909" i="7"/>
  <c r="P910" i="7"/>
  <c r="P911" i="7"/>
  <c r="P912" i="7"/>
  <c r="P913" i="7"/>
  <c r="P914" i="7"/>
  <c r="P915" i="7"/>
  <c r="P916" i="7"/>
  <c r="P917" i="7"/>
  <c r="P918" i="7"/>
  <c r="P919" i="7"/>
  <c r="P920" i="7"/>
  <c r="P921" i="7"/>
  <c r="P922" i="7"/>
  <c r="P923" i="7"/>
  <c r="P924" i="7"/>
  <c r="P925" i="7"/>
  <c r="P926" i="7"/>
  <c r="P927" i="7"/>
  <c r="P928" i="7"/>
  <c r="P929" i="7"/>
  <c r="P930" i="7"/>
  <c r="P931" i="7"/>
  <c r="P932" i="7"/>
  <c r="P933" i="7"/>
  <c r="P934" i="7"/>
  <c r="P935" i="7"/>
  <c r="P936" i="7"/>
  <c r="P937" i="7"/>
  <c r="P938" i="7"/>
  <c r="P939" i="7"/>
  <c r="P940" i="7"/>
  <c r="P941" i="7"/>
  <c r="P942" i="7"/>
  <c r="P943" i="7"/>
  <c r="P944" i="7"/>
  <c r="P945" i="7"/>
  <c r="P946" i="7"/>
  <c r="P947" i="7"/>
  <c r="P948" i="7"/>
  <c r="P949" i="7"/>
  <c r="P950" i="7"/>
  <c r="P951" i="7"/>
  <c r="P952" i="7"/>
  <c r="P953" i="7"/>
  <c r="P954" i="7"/>
  <c r="P955" i="7"/>
  <c r="P956" i="7"/>
  <c r="P957" i="7"/>
  <c r="P958" i="7"/>
  <c r="P959" i="7"/>
  <c r="P960" i="7"/>
  <c r="P961" i="7"/>
  <c r="P962" i="7"/>
  <c r="P963" i="7"/>
  <c r="P964" i="7"/>
  <c r="P965" i="7"/>
  <c r="P966" i="7"/>
  <c r="P967" i="7"/>
  <c r="P968" i="7"/>
  <c r="P969" i="7"/>
  <c r="P970" i="7"/>
  <c r="P971" i="7"/>
  <c r="P972" i="7"/>
  <c r="P973" i="7"/>
  <c r="P974" i="7"/>
  <c r="P975" i="7"/>
  <c r="P976" i="7"/>
  <c r="P977" i="7"/>
  <c r="P978" i="7"/>
  <c r="P979" i="7"/>
  <c r="P980" i="7"/>
  <c r="P981" i="7"/>
  <c r="P982" i="7"/>
  <c r="P983" i="7"/>
  <c r="P984" i="7"/>
  <c r="P985" i="7"/>
  <c r="P986" i="7"/>
  <c r="P987" i="7"/>
  <c r="P988" i="7"/>
  <c r="P989" i="7"/>
  <c r="P990" i="7"/>
  <c r="P991" i="7"/>
  <c r="P992" i="7"/>
  <c r="P993" i="7"/>
  <c r="P994" i="7"/>
  <c r="P995" i="7"/>
  <c r="P996" i="7"/>
  <c r="P997" i="7"/>
  <c r="P998" i="7"/>
  <c r="P999" i="7"/>
  <c r="P1000" i="7"/>
  <c r="P1001" i="7"/>
  <c r="P1002" i="7"/>
  <c r="P1003" i="7"/>
  <c r="P1004" i="7"/>
  <c r="P1005" i="7"/>
  <c r="P1006" i="7"/>
  <c r="P1007" i="7"/>
  <c r="P1008" i="7"/>
  <c r="P1009" i="7"/>
  <c r="P1010" i="7"/>
  <c r="P1011" i="7"/>
  <c r="P1012" i="7"/>
  <c r="P1013" i="7"/>
  <c r="P1014" i="7"/>
  <c r="P1015" i="7"/>
  <c r="P1016" i="7"/>
  <c r="P1017" i="7"/>
  <c r="P1018" i="7"/>
  <c r="P1019" i="7"/>
  <c r="P1020" i="7"/>
  <c r="P1021" i="7"/>
  <c r="P1022" i="7"/>
  <c r="P1023" i="7"/>
  <c r="P1024" i="7"/>
  <c r="P1025" i="7"/>
  <c r="P1026" i="7"/>
  <c r="P1027" i="7"/>
  <c r="P1028" i="7"/>
  <c r="P1029" i="7"/>
  <c r="P1030" i="7"/>
  <c r="P1031" i="7"/>
  <c r="P1032" i="7"/>
  <c r="P1033" i="7"/>
  <c r="P1034" i="7"/>
  <c r="P1035" i="7"/>
  <c r="P1036" i="7"/>
  <c r="P1037" i="7"/>
  <c r="P1038" i="7"/>
  <c r="P1039" i="7"/>
  <c r="P1040" i="7"/>
  <c r="P1041" i="7"/>
  <c r="P1042" i="7"/>
  <c r="P1043" i="7"/>
  <c r="P1044" i="7"/>
  <c r="P1045" i="7"/>
  <c r="P1046" i="7"/>
  <c r="P1047" i="7"/>
  <c r="P1048" i="7"/>
  <c r="P1049" i="7"/>
  <c r="P1050" i="7"/>
  <c r="P1051" i="7"/>
  <c r="P1052" i="7"/>
  <c r="P1053" i="7"/>
  <c r="P1054" i="7"/>
  <c r="P1055" i="7"/>
  <c r="P1056" i="7"/>
  <c r="P1057" i="7"/>
  <c r="P1058" i="7"/>
  <c r="P1059" i="7"/>
  <c r="P1060" i="7"/>
  <c r="P1061" i="7"/>
  <c r="P1062" i="7"/>
  <c r="P1063" i="7"/>
  <c r="P1064" i="7"/>
  <c r="P1065" i="7"/>
  <c r="P1066" i="7"/>
  <c r="P1067" i="7"/>
  <c r="P1068" i="7"/>
  <c r="P1069" i="7"/>
  <c r="P1070" i="7"/>
  <c r="P1071" i="7"/>
  <c r="P1072" i="7"/>
  <c r="P1073" i="7"/>
  <c r="P1074" i="7"/>
  <c r="P1075" i="7"/>
  <c r="P1076" i="7"/>
  <c r="P1077" i="7"/>
  <c r="P1078" i="7"/>
  <c r="P1079" i="7"/>
  <c r="P1080" i="7"/>
  <c r="P1081" i="7"/>
  <c r="P1082" i="7"/>
  <c r="P1083" i="7"/>
  <c r="P1084" i="7"/>
  <c r="P1085" i="7"/>
  <c r="P1086" i="7"/>
  <c r="P1087" i="7"/>
  <c r="P1088" i="7"/>
  <c r="P1089" i="7"/>
  <c r="P1090" i="7"/>
  <c r="P1091" i="7"/>
  <c r="P1092" i="7"/>
  <c r="P1093" i="7"/>
  <c r="P1094" i="7"/>
  <c r="P1095" i="7"/>
  <c r="P1096" i="7"/>
  <c r="P1097" i="7"/>
  <c r="P1098" i="7"/>
  <c r="P1099" i="7"/>
  <c r="P1100" i="7"/>
  <c r="P1101" i="7"/>
  <c r="P1102" i="7"/>
  <c r="P1103" i="7"/>
  <c r="P1104" i="7"/>
  <c r="P1105" i="7"/>
  <c r="P1106" i="7"/>
  <c r="P1107" i="7"/>
  <c r="P1108" i="7"/>
  <c r="P1109" i="7"/>
  <c r="P1110" i="7"/>
  <c r="P1111" i="7"/>
  <c r="P1112" i="7"/>
  <c r="P1113" i="7"/>
  <c r="P1114" i="7"/>
  <c r="P1115" i="7"/>
  <c r="P1116" i="7"/>
  <c r="P1117" i="7"/>
  <c r="P1118" i="7"/>
  <c r="P1119" i="7"/>
  <c r="P1120" i="7"/>
  <c r="P1121" i="7"/>
  <c r="P1122" i="7"/>
  <c r="P1123" i="7"/>
  <c r="P1124" i="7"/>
  <c r="P1125" i="7"/>
  <c r="P1126" i="7"/>
  <c r="P1127" i="7"/>
  <c r="P1128" i="7"/>
  <c r="P1129" i="7"/>
  <c r="P1130" i="7"/>
  <c r="P1131" i="7"/>
  <c r="P1132" i="7"/>
  <c r="P1133" i="7"/>
  <c r="P1134" i="7"/>
  <c r="P1135" i="7"/>
  <c r="P1136" i="7"/>
  <c r="P1137" i="7"/>
  <c r="P1138" i="7"/>
  <c r="P1139" i="7"/>
  <c r="P1140" i="7"/>
  <c r="P1141" i="7"/>
  <c r="P1142" i="7"/>
  <c r="P1143" i="7"/>
  <c r="P1144" i="7"/>
  <c r="P1145" i="7"/>
  <c r="P1146" i="7"/>
  <c r="P1147" i="7"/>
  <c r="P1148" i="7"/>
  <c r="P1149" i="7"/>
  <c r="P1150" i="7"/>
  <c r="P1151" i="7"/>
  <c r="P1152" i="7"/>
  <c r="P1153" i="7"/>
  <c r="P1154" i="7"/>
  <c r="P1155" i="7"/>
  <c r="P1156" i="7"/>
  <c r="P1157" i="7"/>
  <c r="P1158" i="7"/>
  <c r="P1159" i="7"/>
  <c r="P1160" i="7"/>
  <c r="P1161" i="7"/>
  <c r="P1162" i="7"/>
  <c r="P1163" i="7"/>
  <c r="P1164" i="7"/>
  <c r="P1165" i="7"/>
  <c r="P1166" i="7"/>
  <c r="P1167" i="7"/>
  <c r="P1168" i="7"/>
  <c r="P1169" i="7"/>
  <c r="P1170" i="7"/>
  <c r="P1171" i="7"/>
  <c r="P1172" i="7"/>
  <c r="P1173" i="7"/>
  <c r="P1174" i="7"/>
  <c r="P1175" i="7"/>
  <c r="P1176" i="7"/>
  <c r="P1177" i="7"/>
  <c r="P1178" i="7"/>
  <c r="P1179" i="7"/>
  <c r="P1180" i="7"/>
  <c r="P1181" i="7"/>
  <c r="P1182" i="7"/>
  <c r="P1183" i="7"/>
  <c r="P1184" i="7"/>
  <c r="P1185" i="7"/>
  <c r="P1186" i="7"/>
  <c r="P1187" i="7"/>
  <c r="P1188" i="7"/>
  <c r="P1189" i="7"/>
  <c r="P1190" i="7"/>
  <c r="P1191" i="7"/>
  <c r="P1192" i="7"/>
  <c r="P1193" i="7"/>
  <c r="P1194" i="7"/>
  <c r="P1195" i="7"/>
  <c r="P1196" i="7"/>
  <c r="P1197" i="7"/>
  <c r="P1198" i="7"/>
  <c r="P1199" i="7"/>
  <c r="P1200" i="7"/>
  <c r="P1201" i="7"/>
  <c r="P1202" i="7"/>
  <c r="P1203" i="7"/>
  <c r="P1204" i="7"/>
  <c r="P1205" i="7"/>
  <c r="P1206" i="7"/>
  <c r="P1207" i="7"/>
  <c r="P1208" i="7"/>
  <c r="P1209" i="7"/>
  <c r="P1210" i="7"/>
  <c r="P1211"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3"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O211" i="7"/>
  <c r="O212" i="7"/>
  <c r="O213" i="7"/>
  <c r="O214" i="7"/>
  <c r="O215" i="7"/>
  <c r="O216" i="7"/>
  <c r="O217" i="7"/>
  <c r="O218" i="7"/>
  <c r="O219" i="7"/>
  <c r="O220" i="7"/>
  <c r="O221" i="7"/>
  <c r="O222" i="7"/>
  <c r="O223" i="7"/>
  <c r="O224" i="7"/>
  <c r="O225" i="7"/>
  <c r="O226" i="7"/>
  <c r="O227" i="7"/>
  <c r="O228" i="7"/>
  <c r="O229" i="7"/>
  <c r="O230" i="7"/>
  <c r="O231" i="7"/>
  <c r="O232" i="7"/>
  <c r="O233" i="7"/>
  <c r="O234" i="7"/>
  <c r="O235" i="7"/>
  <c r="O236" i="7"/>
  <c r="O237" i="7"/>
  <c r="O238" i="7"/>
  <c r="O239" i="7"/>
  <c r="O240" i="7"/>
  <c r="O241" i="7"/>
  <c r="O242" i="7"/>
  <c r="O243" i="7"/>
  <c r="O244" i="7"/>
  <c r="O245" i="7"/>
  <c r="O246" i="7"/>
  <c r="O247" i="7"/>
  <c r="O248" i="7"/>
  <c r="O249" i="7"/>
  <c r="O250" i="7"/>
  <c r="O251" i="7"/>
  <c r="O252" i="7"/>
  <c r="O253" i="7"/>
  <c r="O254" i="7"/>
  <c r="O255" i="7"/>
  <c r="O256" i="7"/>
  <c r="O257" i="7"/>
  <c r="O258" i="7"/>
  <c r="O259" i="7"/>
  <c r="O260" i="7"/>
  <c r="O261" i="7"/>
  <c r="O262" i="7"/>
  <c r="O263" i="7"/>
  <c r="O264" i="7"/>
  <c r="O265" i="7"/>
  <c r="O266" i="7"/>
  <c r="O267" i="7"/>
  <c r="O268" i="7"/>
  <c r="O269" i="7"/>
  <c r="O270" i="7"/>
  <c r="O271" i="7"/>
  <c r="O272" i="7"/>
  <c r="O273" i="7"/>
  <c r="O274" i="7"/>
  <c r="O275" i="7"/>
  <c r="O276" i="7"/>
  <c r="O277" i="7"/>
  <c r="O278" i="7"/>
  <c r="O279" i="7"/>
  <c r="O280" i="7"/>
  <c r="O281" i="7"/>
  <c r="O282" i="7"/>
  <c r="O283" i="7"/>
  <c r="O284" i="7"/>
  <c r="O285" i="7"/>
  <c r="O286" i="7"/>
  <c r="O287" i="7"/>
  <c r="O288" i="7"/>
  <c r="O289" i="7"/>
  <c r="O290" i="7"/>
  <c r="O291" i="7"/>
  <c r="O292" i="7"/>
  <c r="O293" i="7"/>
  <c r="O294" i="7"/>
  <c r="O295" i="7"/>
  <c r="O296" i="7"/>
  <c r="O297" i="7"/>
  <c r="O298" i="7"/>
  <c r="O299" i="7"/>
  <c r="O300" i="7"/>
  <c r="O301" i="7"/>
  <c r="O302" i="7"/>
  <c r="O303" i="7"/>
  <c r="O304" i="7"/>
  <c r="O305" i="7"/>
  <c r="O306" i="7"/>
  <c r="O307" i="7"/>
  <c r="O308" i="7"/>
  <c r="O309" i="7"/>
  <c r="O310" i="7"/>
  <c r="O311" i="7"/>
  <c r="O312" i="7"/>
  <c r="O313" i="7"/>
  <c r="O314" i="7"/>
  <c r="O315" i="7"/>
  <c r="O316" i="7"/>
  <c r="O317" i="7"/>
  <c r="O318" i="7"/>
  <c r="O319" i="7"/>
  <c r="O320" i="7"/>
  <c r="O321" i="7"/>
  <c r="O322" i="7"/>
  <c r="O323" i="7"/>
  <c r="O324" i="7"/>
  <c r="O325" i="7"/>
  <c r="O326" i="7"/>
  <c r="O327" i="7"/>
  <c r="O328" i="7"/>
  <c r="O329" i="7"/>
  <c r="O330" i="7"/>
  <c r="O331" i="7"/>
  <c r="O332" i="7"/>
  <c r="O333" i="7"/>
  <c r="O334" i="7"/>
  <c r="O335" i="7"/>
  <c r="O336" i="7"/>
  <c r="O337" i="7"/>
  <c r="O338" i="7"/>
  <c r="O339" i="7"/>
  <c r="O340" i="7"/>
  <c r="O341" i="7"/>
  <c r="O342" i="7"/>
  <c r="O343" i="7"/>
  <c r="O344" i="7"/>
  <c r="O345" i="7"/>
  <c r="O346" i="7"/>
  <c r="O347" i="7"/>
  <c r="O348" i="7"/>
  <c r="O349" i="7"/>
  <c r="O350" i="7"/>
  <c r="O351" i="7"/>
  <c r="O352" i="7"/>
  <c r="O353" i="7"/>
  <c r="O354" i="7"/>
  <c r="O355" i="7"/>
  <c r="O356" i="7"/>
  <c r="O357" i="7"/>
  <c r="O358" i="7"/>
  <c r="O359" i="7"/>
  <c r="O360" i="7"/>
  <c r="O361" i="7"/>
  <c r="O362" i="7"/>
  <c r="O363" i="7"/>
  <c r="O364" i="7"/>
  <c r="O365" i="7"/>
  <c r="O366" i="7"/>
  <c r="O367" i="7"/>
  <c r="O368" i="7"/>
  <c r="O369" i="7"/>
  <c r="O370" i="7"/>
  <c r="O371" i="7"/>
  <c r="O372" i="7"/>
  <c r="O373" i="7"/>
  <c r="O374" i="7"/>
  <c r="O375" i="7"/>
  <c r="O376" i="7"/>
  <c r="O377" i="7"/>
  <c r="O378" i="7"/>
  <c r="O379" i="7"/>
  <c r="O380" i="7"/>
  <c r="O381" i="7"/>
  <c r="O382" i="7"/>
  <c r="O383" i="7"/>
  <c r="O384" i="7"/>
  <c r="O385" i="7"/>
  <c r="O386" i="7"/>
  <c r="O387" i="7"/>
  <c r="O388" i="7"/>
  <c r="O389" i="7"/>
  <c r="O390" i="7"/>
  <c r="O391" i="7"/>
  <c r="O392" i="7"/>
  <c r="O393" i="7"/>
  <c r="O394" i="7"/>
  <c r="O395" i="7"/>
  <c r="O396" i="7"/>
  <c r="O397" i="7"/>
  <c r="O398" i="7"/>
  <c r="O399" i="7"/>
  <c r="O400" i="7"/>
  <c r="O401" i="7"/>
  <c r="O402" i="7"/>
  <c r="O403" i="7"/>
  <c r="O404" i="7"/>
  <c r="O405" i="7"/>
  <c r="O406" i="7"/>
  <c r="O407" i="7"/>
  <c r="O408" i="7"/>
  <c r="O409" i="7"/>
  <c r="O410" i="7"/>
  <c r="O411" i="7"/>
  <c r="O412" i="7"/>
  <c r="O413" i="7"/>
  <c r="O414" i="7"/>
  <c r="O415" i="7"/>
  <c r="O416" i="7"/>
  <c r="O417" i="7"/>
  <c r="O418" i="7"/>
  <c r="O419" i="7"/>
  <c r="O420" i="7"/>
  <c r="O421" i="7"/>
  <c r="O422" i="7"/>
  <c r="O423" i="7"/>
  <c r="O424" i="7"/>
  <c r="O425" i="7"/>
  <c r="O426" i="7"/>
  <c r="O427" i="7"/>
  <c r="O428" i="7"/>
  <c r="O429" i="7"/>
  <c r="O430" i="7"/>
  <c r="O431" i="7"/>
  <c r="O432" i="7"/>
  <c r="O433" i="7"/>
  <c r="O434" i="7"/>
  <c r="O435" i="7"/>
  <c r="O436" i="7"/>
  <c r="O437" i="7"/>
  <c r="O438" i="7"/>
  <c r="O439" i="7"/>
  <c r="O440" i="7"/>
  <c r="O441" i="7"/>
  <c r="O442" i="7"/>
  <c r="O443" i="7"/>
  <c r="O444" i="7"/>
  <c r="O445" i="7"/>
  <c r="O446" i="7"/>
  <c r="O447" i="7"/>
  <c r="O448" i="7"/>
  <c r="O449" i="7"/>
  <c r="O450" i="7"/>
  <c r="O451" i="7"/>
  <c r="O452" i="7"/>
  <c r="O453" i="7"/>
  <c r="O454" i="7"/>
  <c r="O455" i="7"/>
  <c r="O456" i="7"/>
  <c r="O457" i="7"/>
  <c r="O458" i="7"/>
  <c r="O459" i="7"/>
  <c r="O460" i="7"/>
  <c r="O461" i="7"/>
  <c r="O462" i="7"/>
  <c r="O463" i="7"/>
  <c r="O464" i="7"/>
  <c r="O465" i="7"/>
  <c r="O466" i="7"/>
  <c r="O467" i="7"/>
  <c r="O468" i="7"/>
  <c r="O469" i="7"/>
  <c r="O470" i="7"/>
  <c r="O471" i="7"/>
  <c r="O472" i="7"/>
  <c r="O473" i="7"/>
  <c r="O474" i="7"/>
  <c r="O475" i="7"/>
  <c r="O476" i="7"/>
  <c r="O477" i="7"/>
  <c r="O478" i="7"/>
  <c r="O479" i="7"/>
  <c r="O480" i="7"/>
  <c r="O481" i="7"/>
  <c r="O482" i="7"/>
  <c r="O483" i="7"/>
  <c r="O484" i="7"/>
  <c r="O485" i="7"/>
  <c r="O486" i="7"/>
  <c r="O487" i="7"/>
  <c r="O488" i="7"/>
  <c r="O489" i="7"/>
  <c r="O490" i="7"/>
  <c r="O491" i="7"/>
  <c r="O492" i="7"/>
  <c r="O493" i="7"/>
  <c r="O494" i="7"/>
  <c r="O495" i="7"/>
  <c r="O496" i="7"/>
  <c r="O497" i="7"/>
  <c r="O498" i="7"/>
  <c r="O499" i="7"/>
  <c r="O500" i="7"/>
  <c r="O501" i="7"/>
  <c r="O502" i="7"/>
  <c r="O503" i="7"/>
  <c r="O504" i="7"/>
  <c r="O505" i="7"/>
  <c r="O506" i="7"/>
  <c r="O507" i="7"/>
  <c r="O508" i="7"/>
  <c r="O509" i="7"/>
  <c r="O510" i="7"/>
  <c r="O511" i="7"/>
  <c r="O512" i="7"/>
  <c r="O513" i="7"/>
  <c r="O514" i="7"/>
  <c r="O515" i="7"/>
  <c r="O516" i="7"/>
  <c r="O517" i="7"/>
  <c r="O518" i="7"/>
  <c r="O519" i="7"/>
  <c r="O520" i="7"/>
  <c r="O521" i="7"/>
  <c r="O522" i="7"/>
  <c r="O523" i="7"/>
  <c r="O524" i="7"/>
  <c r="O525" i="7"/>
  <c r="O526" i="7"/>
  <c r="O527" i="7"/>
  <c r="O528" i="7"/>
  <c r="O529" i="7"/>
  <c r="O530" i="7"/>
  <c r="O531" i="7"/>
  <c r="O532" i="7"/>
  <c r="O533" i="7"/>
  <c r="O534" i="7"/>
  <c r="O535" i="7"/>
  <c r="O536" i="7"/>
  <c r="O537" i="7"/>
  <c r="O538" i="7"/>
  <c r="O539" i="7"/>
  <c r="O540" i="7"/>
  <c r="O541" i="7"/>
  <c r="O542" i="7"/>
  <c r="O543" i="7"/>
  <c r="O544" i="7"/>
  <c r="O545" i="7"/>
  <c r="O546" i="7"/>
  <c r="O547" i="7"/>
  <c r="O548" i="7"/>
  <c r="O549" i="7"/>
  <c r="O550" i="7"/>
  <c r="O551" i="7"/>
  <c r="O552" i="7"/>
  <c r="O553" i="7"/>
  <c r="O554" i="7"/>
  <c r="O555" i="7"/>
  <c r="O556" i="7"/>
  <c r="O557" i="7"/>
  <c r="O558" i="7"/>
  <c r="O559" i="7"/>
  <c r="O560" i="7"/>
  <c r="O561" i="7"/>
  <c r="O562" i="7"/>
  <c r="O563" i="7"/>
  <c r="O564" i="7"/>
  <c r="O565" i="7"/>
  <c r="O566" i="7"/>
  <c r="O567" i="7"/>
  <c r="O568" i="7"/>
  <c r="O569" i="7"/>
  <c r="O570" i="7"/>
  <c r="O571" i="7"/>
  <c r="O572" i="7"/>
  <c r="O573" i="7"/>
  <c r="O574" i="7"/>
  <c r="O575" i="7"/>
  <c r="O576" i="7"/>
  <c r="O577" i="7"/>
  <c r="O578" i="7"/>
  <c r="O579" i="7"/>
  <c r="O580" i="7"/>
  <c r="O581" i="7"/>
  <c r="O582" i="7"/>
  <c r="O583" i="7"/>
  <c r="O584" i="7"/>
  <c r="O585" i="7"/>
  <c r="O586" i="7"/>
  <c r="O587" i="7"/>
  <c r="O588" i="7"/>
  <c r="O589" i="7"/>
  <c r="O590" i="7"/>
  <c r="O591" i="7"/>
  <c r="O592" i="7"/>
  <c r="O593" i="7"/>
  <c r="O594" i="7"/>
  <c r="O595" i="7"/>
  <c r="O596" i="7"/>
  <c r="O597" i="7"/>
  <c r="O598" i="7"/>
  <c r="O599" i="7"/>
  <c r="O600" i="7"/>
  <c r="O601" i="7"/>
  <c r="O602" i="7"/>
  <c r="O603" i="7"/>
  <c r="O604" i="7"/>
  <c r="O605" i="7"/>
  <c r="O606" i="7"/>
  <c r="O607" i="7"/>
  <c r="O608" i="7"/>
  <c r="O609" i="7"/>
  <c r="O610" i="7"/>
  <c r="O611" i="7"/>
  <c r="O612" i="7"/>
  <c r="O613" i="7"/>
  <c r="O614" i="7"/>
  <c r="O615" i="7"/>
  <c r="O616" i="7"/>
  <c r="O617" i="7"/>
  <c r="O618" i="7"/>
  <c r="O619" i="7"/>
  <c r="O620" i="7"/>
  <c r="O621" i="7"/>
  <c r="O622" i="7"/>
  <c r="O623" i="7"/>
  <c r="O624" i="7"/>
  <c r="O625" i="7"/>
  <c r="O626" i="7"/>
  <c r="O627" i="7"/>
  <c r="O628" i="7"/>
  <c r="O629" i="7"/>
  <c r="O630" i="7"/>
  <c r="O631" i="7"/>
  <c r="O632" i="7"/>
  <c r="O633" i="7"/>
  <c r="O634" i="7"/>
  <c r="O635" i="7"/>
  <c r="O636" i="7"/>
  <c r="O637" i="7"/>
  <c r="O638" i="7"/>
  <c r="O639" i="7"/>
  <c r="O640" i="7"/>
  <c r="O641" i="7"/>
  <c r="O642" i="7"/>
  <c r="O643" i="7"/>
  <c r="O644" i="7"/>
  <c r="O645" i="7"/>
  <c r="O646" i="7"/>
  <c r="O647" i="7"/>
  <c r="O648" i="7"/>
  <c r="O649" i="7"/>
  <c r="O650" i="7"/>
  <c r="O651" i="7"/>
  <c r="O652" i="7"/>
  <c r="O653" i="7"/>
  <c r="O654" i="7"/>
  <c r="O655" i="7"/>
  <c r="O656" i="7"/>
  <c r="O657" i="7"/>
  <c r="O658" i="7"/>
  <c r="O659" i="7"/>
  <c r="O660" i="7"/>
  <c r="O661" i="7"/>
  <c r="O662" i="7"/>
  <c r="O663" i="7"/>
  <c r="O664" i="7"/>
  <c r="O665" i="7"/>
  <c r="O666" i="7"/>
  <c r="O667" i="7"/>
  <c r="O668" i="7"/>
  <c r="O669" i="7"/>
  <c r="O670" i="7"/>
  <c r="O671" i="7"/>
  <c r="O672" i="7"/>
  <c r="O673" i="7"/>
  <c r="O674" i="7"/>
  <c r="O675" i="7"/>
  <c r="O676" i="7"/>
  <c r="O677" i="7"/>
  <c r="O678" i="7"/>
  <c r="O679" i="7"/>
  <c r="O680" i="7"/>
  <c r="O681" i="7"/>
  <c r="O682" i="7"/>
  <c r="O683" i="7"/>
  <c r="O684" i="7"/>
  <c r="O685" i="7"/>
  <c r="O686" i="7"/>
  <c r="O687" i="7"/>
  <c r="O688" i="7"/>
  <c r="O689" i="7"/>
  <c r="O690" i="7"/>
  <c r="O691" i="7"/>
  <c r="O692" i="7"/>
  <c r="O693" i="7"/>
  <c r="O694" i="7"/>
  <c r="O695" i="7"/>
  <c r="O696" i="7"/>
  <c r="O697" i="7"/>
  <c r="O698" i="7"/>
  <c r="O699" i="7"/>
  <c r="O700" i="7"/>
  <c r="O701" i="7"/>
  <c r="O702" i="7"/>
  <c r="O703" i="7"/>
  <c r="O704" i="7"/>
  <c r="O705" i="7"/>
  <c r="O706" i="7"/>
  <c r="O707" i="7"/>
  <c r="O708" i="7"/>
  <c r="O709" i="7"/>
  <c r="O710" i="7"/>
  <c r="O711" i="7"/>
  <c r="O712" i="7"/>
  <c r="O713" i="7"/>
  <c r="O714" i="7"/>
  <c r="O715" i="7"/>
  <c r="O716" i="7"/>
  <c r="O717" i="7"/>
  <c r="O718" i="7"/>
  <c r="O719" i="7"/>
  <c r="O720" i="7"/>
  <c r="O721" i="7"/>
  <c r="O722" i="7"/>
  <c r="O723" i="7"/>
  <c r="O724" i="7"/>
  <c r="O725" i="7"/>
  <c r="O726" i="7"/>
  <c r="O727" i="7"/>
  <c r="O728" i="7"/>
  <c r="O729" i="7"/>
  <c r="O730" i="7"/>
  <c r="O731" i="7"/>
  <c r="O732" i="7"/>
  <c r="O733" i="7"/>
  <c r="O734" i="7"/>
  <c r="O735" i="7"/>
  <c r="O736" i="7"/>
  <c r="O737" i="7"/>
  <c r="O738" i="7"/>
  <c r="O739" i="7"/>
  <c r="O740" i="7"/>
  <c r="O741" i="7"/>
  <c r="O742" i="7"/>
  <c r="O743" i="7"/>
  <c r="O744" i="7"/>
  <c r="O745" i="7"/>
  <c r="O746" i="7"/>
  <c r="O747" i="7"/>
  <c r="O748" i="7"/>
  <c r="O749" i="7"/>
  <c r="O750" i="7"/>
  <c r="O751" i="7"/>
  <c r="O752" i="7"/>
  <c r="O753" i="7"/>
  <c r="O754" i="7"/>
  <c r="O755" i="7"/>
  <c r="O756" i="7"/>
  <c r="O757" i="7"/>
  <c r="O758" i="7"/>
  <c r="O759" i="7"/>
  <c r="O760" i="7"/>
  <c r="O761" i="7"/>
  <c r="O762" i="7"/>
  <c r="O763" i="7"/>
  <c r="O764" i="7"/>
  <c r="O765" i="7"/>
  <c r="O766" i="7"/>
  <c r="O767" i="7"/>
  <c r="O768" i="7"/>
  <c r="O769" i="7"/>
  <c r="O770" i="7"/>
  <c r="O771" i="7"/>
  <c r="O772" i="7"/>
  <c r="O773" i="7"/>
  <c r="O774" i="7"/>
  <c r="O775" i="7"/>
  <c r="O776" i="7"/>
  <c r="O777" i="7"/>
  <c r="O778" i="7"/>
  <c r="O779" i="7"/>
  <c r="O780" i="7"/>
  <c r="O781" i="7"/>
  <c r="O782" i="7"/>
  <c r="O783" i="7"/>
  <c r="O784" i="7"/>
  <c r="O785" i="7"/>
  <c r="O786" i="7"/>
  <c r="O787" i="7"/>
  <c r="O788" i="7"/>
  <c r="O789" i="7"/>
  <c r="O790" i="7"/>
  <c r="O791" i="7"/>
  <c r="O792" i="7"/>
  <c r="O793" i="7"/>
  <c r="O794" i="7"/>
  <c r="O795" i="7"/>
  <c r="O796" i="7"/>
  <c r="O797" i="7"/>
  <c r="O798" i="7"/>
  <c r="O799" i="7"/>
  <c r="O800" i="7"/>
  <c r="O801" i="7"/>
  <c r="O802" i="7"/>
  <c r="O803" i="7"/>
  <c r="O804" i="7"/>
  <c r="O805" i="7"/>
  <c r="O806" i="7"/>
  <c r="O807" i="7"/>
  <c r="O808" i="7"/>
  <c r="O809" i="7"/>
  <c r="O810" i="7"/>
  <c r="O811" i="7"/>
  <c r="O812" i="7"/>
  <c r="O813" i="7"/>
  <c r="O814" i="7"/>
  <c r="O815" i="7"/>
  <c r="O816" i="7"/>
  <c r="O817" i="7"/>
  <c r="O818" i="7"/>
  <c r="O819" i="7"/>
  <c r="O820" i="7"/>
  <c r="O821" i="7"/>
  <c r="O822" i="7"/>
  <c r="O823" i="7"/>
  <c r="O824" i="7"/>
  <c r="O825" i="7"/>
  <c r="O826" i="7"/>
  <c r="O827" i="7"/>
  <c r="O828" i="7"/>
  <c r="O829" i="7"/>
  <c r="O830" i="7"/>
  <c r="O831" i="7"/>
  <c r="O832" i="7"/>
  <c r="O833" i="7"/>
  <c r="O834" i="7"/>
  <c r="O835" i="7"/>
  <c r="O836" i="7"/>
  <c r="O837" i="7"/>
  <c r="O838" i="7"/>
  <c r="O839" i="7"/>
  <c r="O840" i="7"/>
  <c r="O841" i="7"/>
  <c r="O842" i="7"/>
  <c r="O843" i="7"/>
  <c r="O844" i="7"/>
  <c r="O845" i="7"/>
  <c r="O846" i="7"/>
  <c r="O847" i="7"/>
  <c r="O848" i="7"/>
  <c r="O849" i="7"/>
  <c r="O850" i="7"/>
  <c r="O851" i="7"/>
  <c r="O852" i="7"/>
  <c r="O853" i="7"/>
  <c r="O854" i="7"/>
  <c r="O855" i="7"/>
  <c r="O856" i="7"/>
  <c r="O857" i="7"/>
  <c r="O858" i="7"/>
  <c r="O859" i="7"/>
  <c r="O860" i="7"/>
  <c r="O861" i="7"/>
  <c r="O862" i="7"/>
  <c r="O863" i="7"/>
  <c r="O864" i="7"/>
  <c r="O865" i="7"/>
  <c r="O866" i="7"/>
  <c r="O867" i="7"/>
  <c r="O868" i="7"/>
  <c r="O869" i="7"/>
  <c r="O870" i="7"/>
  <c r="O871" i="7"/>
  <c r="O872" i="7"/>
  <c r="O873" i="7"/>
  <c r="O874" i="7"/>
  <c r="O875" i="7"/>
  <c r="O876" i="7"/>
  <c r="O877" i="7"/>
  <c r="O878" i="7"/>
  <c r="O879" i="7"/>
  <c r="O880" i="7"/>
  <c r="O881" i="7"/>
  <c r="O882" i="7"/>
  <c r="O883" i="7"/>
  <c r="O884" i="7"/>
  <c r="O885" i="7"/>
  <c r="O886" i="7"/>
  <c r="O887" i="7"/>
  <c r="O888" i="7"/>
  <c r="O889" i="7"/>
  <c r="O890" i="7"/>
  <c r="O891" i="7"/>
  <c r="O892" i="7"/>
  <c r="O893" i="7"/>
  <c r="O894" i="7"/>
  <c r="O895" i="7"/>
  <c r="O896" i="7"/>
  <c r="O897" i="7"/>
  <c r="O898" i="7"/>
  <c r="O899" i="7"/>
  <c r="O900" i="7"/>
  <c r="O901" i="7"/>
  <c r="O902" i="7"/>
  <c r="O903" i="7"/>
  <c r="O904" i="7"/>
  <c r="O905" i="7"/>
  <c r="O906" i="7"/>
  <c r="O907" i="7"/>
  <c r="O908" i="7"/>
  <c r="O909" i="7"/>
  <c r="O910" i="7"/>
  <c r="O911" i="7"/>
  <c r="O912" i="7"/>
  <c r="O913" i="7"/>
  <c r="O914" i="7"/>
  <c r="O915" i="7"/>
  <c r="O916" i="7"/>
  <c r="O917" i="7"/>
  <c r="O918" i="7"/>
  <c r="O919" i="7"/>
  <c r="O920" i="7"/>
  <c r="O921" i="7"/>
  <c r="O922" i="7"/>
  <c r="O923" i="7"/>
  <c r="O924" i="7"/>
  <c r="O925" i="7"/>
  <c r="O926" i="7"/>
  <c r="O927" i="7"/>
  <c r="O928" i="7"/>
  <c r="O929" i="7"/>
  <c r="O930" i="7"/>
  <c r="O931" i="7"/>
  <c r="O932" i="7"/>
  <c r="O933" i="7"/>
  <c r="O934" i="7"/>
  <c r="O935" i="7"/>
  <c r="O936" i="7"/>
  <c r="O937" i="7"/>
  <c r="O938" i="7"/>
  <c r="O939" i="7"/>
  <c r="O940" i="7"/>
  <c r="O941" i="7"/>
  <c r="O942" i="7"/>
  <c r="O943" i="7"/>
  <c r="O944" i="7"/>
  <c r="O945" i="7"/>
  <c r="O946" i="7"/>
  <c r="O947" i="7"/>
  <c r="O948" i="7"/>
  <c r="O949" i="7"/>
  <c r="O950" i="7"/>
  <c r="O951" i="7"/>
  <c r="O952" i="7"/>
  <c r="O953" i="7"/>
  <c r="O954" i="7"/>
  <c r="O955" i="7"/>
  <c r="O956" i="7"/>
  <c r="O957" i="7"/>
  <c r="O958" i="7"/>
  <c r="O959" i="7"/>
  <c r="O960" i="7"/>
  <c r="O961" i="7"/>
  <c r="O962" i="7"/>
  <c r="O963" i="7"/>
  <c r="O964" i="7"/>
  <c r="O965" i="7"/>
  <c r="O966" i="7"/>
  <c r="O967" i="7"/>
  <c r="O968" i="7"/>
  <c r="O969" i="7"/>
  <c r="O970" i="7"/>
  <c r="O971" i="7"/>
  <c r="O972" i="7"/>
  <c r="O973" i="7"/>
  <c r="O974" i="7"/>
  <c r="O975" i="7"/>
  <c r="O976" i="7"/>
  <c r="O977" i="7"/>
  <c r="O978" i="7"/>
  <c r="O979" i="7"/>
  <c r="O980" i="7"/>
  <c r="O981" i="7"/>
  <c r="O982" i="7"/>
  <c r="O983" i="7"/>
  <c r="O984" i="7"/>
  <c r="O985" i="7"/>
  <c r="O986" i="7"/>
  <c r="O987" i="7"/>
  <c r="O988" i="7"/>
  <c r="O989" i="7"/>
  <c r="O990" i="7"/>
  <c r="O991" i="7"/>
  <c r="O992" i="7"/>
  <c r="O993" i="7"/>
  <c r="O994" i="7"/>
  <c r="O995" i="7"/>
  <c r="O996" i="7"/>
  <c r="O997" i="7"/>
  <c r="O998" i="7"/>
  <c r="O999" i="7"/>
  <c r="O1000" i="7"/>
  <c r="O1001" i="7"/>
  <c r="O1002" i="7"/>
  <c r="O1003" i="7"/>
  <c r="O1004" i="7"/>
  <c r="O1005" i="7"/>
  <c r="O1006" i="7"/>
  <c r="O1007" i="7"/>
  <c r="O1008" i="7"/>
  <c r="O1009" i="7"/>
  <c r="O1010" i="7"/>
  <c r="O1011" i="7"/>
  <c r="O1012" i="7"/>
  <c r="O1013" i="7"/>
  <c r="O1014" i="7"/>
  <c r="O1015" i="7"/>
  <c r="O1016" i="7"/>
  <c r="O1017" i="7"/>
  <c r="O1018" i="7"/>
  <c r="O1019" i="7"/>
  <c r="O1020" i="7"/>
  <c r="O1021" i="7"/>
  <c r="O1022" i="7"/>
  <c r="O1023" i="7"/>
  <c r="O1024" i="7"/>
  <c r="O1025" i="7"/>
  <c r="O1026" i="7"/>
  <c r="O1027" i="7"/>
  <c r="O1028" i="7"/>
  <c r="O1029" i="7"/>
  <c r="O1030" i="7"/>
  <c r="O1031" i="7"/>
  <c r="O1032" i="7"/>
  <c r="O1033" i="7"/>
  <c r="O1034" i="7"/>
  <c r="O1035" i="7"/>
  <c r="O1036" i="7"/>
  <c r="O1037" i="7"/>
  <c r="O1038" i="7"/>
  <c r="O1039" i="7"/>
  <c r="O1040" i="7"/>
  <c r="O1041" i="7"/>
  <c r="O1042" i="7"/>
  <c r="O1043" i="7"/>
  <c r="O1044" i="7"/>
  <c r="O1045" i="7"/>
  <c r="O1046" i="7"/>
  <c r="O1047" i="7"/>
  <c r="O1048" i="7"/>
  <c r="O1049" i="7"/>
  <c r="O1050" i="7"/>
  <c r="O1051" i="7"/>
  <c r="O1052" i="7"/>
  <c r="O1053" i="7"/>
  <c r="O1054" i="7"/>
  <c r="O1055" i="7"/>
  <c r="O1056" i="7"/>
  <c r="O1057" i="7"/>
  <c r="O1058" i="7"/>
  <c r="O1059" i="7"/>
  <c r="O1060" i="7"/>
  <c r="O1061" i="7"/>
  <c r="O1062" i="7"/>
  <c r="O1063" i="7"/>
  <c r="O1064" i="7"/>
  <c r="O1065" i="7"/>
  <c r="O1066" i="7"/>
  <c r="O1067" i="7"/>
  <c r="O1068" i="7"/>
  <c r="O1069" i="7"/>
  <c r="O1070" i="7"/>
  <c r="O1071" i="7"/>
  <c r="O1072" i="7"/>
  <c r="O1073" i="7"/>
  <c r="O1074" i="7"/>
  <c r="O1075" i="7"/>
  <c r="O1076" i="7"/>
  <c r="O1077" i="7"/>
  <c r="O1078" i="7"/>
  <c r="O1079" i="7"/>
  <c r="O1080" i="7"/>
  <c r="O1081" i="7"/>
  <c r="O1082" i="7"/>
  <c r="O1083" i="7"/>
  <c r="O1084" i="7"/>
  <c r="O1085" i="7"/>
  <c r="O1086" i="7"/>
  <c r="O1087" i="7"/>
  <c r="O1088" i="7"/>
  <c r="O1089" i="7"/>
  <c r="O1090" i="7"/>
  <c r="O1091" i="7"/>
  <c r="O1092" i="7"/>
  <c r="O1093" i="7"/>
  <c r="O1094" i="7"/>
  <c r="O1095" i="7"/>
  <c r="O1096" i="7"/>
  <c r="O1097" i="7"/>
  <c r="O1098" i="7"/>
  <c r="O1099" i="7"/>
  <c r="O1100" i="7"/>
  <c r="O1101" i="7"/>
  <c r="O1102" i="7"/>
  <c r="O1103" i="7"/>
  <c r="O1104" i="7"/>
  <c r="O1105" i="7"/>
  <c r="O1106" i="7"/>
  <c r="O1107" i="7"/>
  <c r="O1108" i="7"/>
  <c r="O1109" i="7"/>
  <c r="O1110" i="7"/>
  <c r="O1111" i="7"/>
  <c r="O1112" i="7"/>
  <c r="O1113" i="7"/>
  <c r="O1114" i="7"/>
  <c r="O1115" i="7"/>
  <c r="O1116" i="7"/>
  <c r="O1117" i="7"/>
  <c r="O1118" i="7"/>
  <c r="O1119" i="7"/>
  <c r="O1120" i="7"/>
  <c r="O1121" i="7"/>
  <c r="O1122" i="7"/>
  <c r="O1123" i="7"/>
  <c r="O1124" i="7"/>
  <c r="O1125" i="7"/>
  <c r="O1126" i="7"/>
  <c r="O1127" i="7"/>
  <c r="O1128" i="7"/>
  <c r="O1129" i="7"/>
  <c r="O1130" i="7"/>
  <c r="O1131" i="7"/>
  <c r="O1132" i="7"/>
  <c r="O1133" i="7"/>
  <c r="O1134" i="7"/>
  <c r="O1135" i="7"/>
  <c r="O1136" i="7"/>
  <c r="O1137" i="7"/>
  <c r="O1138" i="7"/>
  <c r="O1139" i="7"/>
  <c r="O1140" i="7"/>
  <c r="O1141" i="7"/>
  <c r="O1142" i="7"/>
  <c r="O1143" i="7"/>
  <c r="O1144" i="7"/>
  <c r="O1145" i="7"/>
  <c r="O1146" i="7"/>
  <c r="O1147" i="7"/>
  <c r="O1148" i="7"/>
  <c r="O1149" i="7"/>
  <c r="O1150" i="7"/>
  <c r="O1151" i="7"/>
  <c r="O1152" i="7"/>
  <c r="O1153" i="7"/>
  <c r="O1154" i="7"/>
  <c r="O1155" i="7"/>
  <c r="O1156" i="7"/>
  <c r="O1157" i="7"/>
  <c r="O1158" i="7"/>
  <c r="O1159" i="7"/>
  <c r="O1160" i="7"/>
  <c r="O1161" i="7"/>
  <c r="O1162" i="7"/>
  <c r="O1163" i="7"/>
  <c r="O1164" i="7"/>
  <c r="O1165" i="7"/>
  <c r="O1166" i="7"/>
  <c r="O1167" i="7"/>
  <c r="O1168" i="7"/>
  <c r="O1169" i="7"/>
  <c r="O1170" i="7"/>
  <c r="O1171" i="7"/>
  <c r="O1172" i="7"/>
  <c r="O1173" i="7"/>
  <c r="O1174" i="7"/>
  <c r="O1175" i="7"/>
  <c r="O1176" i="7"/>
  <c r="O1177" i="7"/>
  <c r="O1178" i="7"/>
  <c r="O1179" i="7"/>
  <c r="O1180" i="7"/>
  <c r="O1181" i="7"/>
  <c r="O1182" i="7"/>
  <c r="O1183" i="7"/>
  <c r="O1184" i="7"/>
  <c r="O1185" i="7"/>
  <c r="O1186" i="7"/>
  <c r="O1187" i="7"/>
  <c r="O1188" i="7"/>
  <c r="O1189" i="7"/>
  <c r="O1190" i="7"/>
  <c r="O1191" i="7"/>
  <c r="O1192" i="7"/>
  <c r="O1193" i="7"/>
  <c r="O1194" i="7"/>
  <c r="O1195" i="7"/>
  <c r="O1196" i="7"/>
  <c r="O1197" i="7"/>
  <c r="O1198" i="7"/>
  <c r="O1199" i="7"/>
  <c r="O1200" i="7"/>
  <c r="O1201" i="7"/>
  <c r="O1202" i="7"/>
  <c r="O1203" i="7"/>
  <c r="O1204" i="7"/>
  <c r="O1205" i="7"/>
  <c r="O1206" i="7"/>
  <c r="O1207" i="7"/>
  <c r="O1208" i="7"/>
  <c r="O1209" i="7"/>
  <c r="O1210" i="7"/>
  <c r="O1211" i="7"/>
  <c r="P3" i="7"/>
  <c r="Q3" i="7"/>
  <c r="R3" i="7"/>
  <c r="S3" i="7"/>
  <c r="T3" i="7"/>
  <c r="U3" i="7"/>
  <c r="V3" i="7"/>
  <c r="W3" i="7"/>
  <c r="X3" i="7"/>
  <c r="Y3" i="7"/>
  <c r="AL35" i="7" l="1"/>
  <c r="AR20" i="7"/>
  <c r="AR22" i="7" s="1"/>
  <c r="AP19" i="7"/>
  <c r="AP21" i="7" s="1"/>
  <c r="AH20" i="7"/>
  <c r="AH22" i="7" s="1"/>
  <c r="AQ20" i="7"/>
  <c r="AQ22" i="7" s="1"/>
  <c r="AN38" i="7"/>
  <c r="AL31" i="7"/>
  <c r="AL37" i="7"/>
  <c r="AN20" i="7"/>
  <c r="AN22" i="7" s="1"/>
  <c r="AL19" i="7"/>
  <c r="AH33" i="7"/>
  <c r="AK32" i="7"/>
  <c r="AP23" i="7"/>
  <c r="AL23" i="7"/>
  <c r="AL21" i="7"/>
  <c r="AJ19" i="7"/>
  <c r="AL20" i="7"/>
  <c r="AL22" i="7" s="1"/>
  <c r="AK31" i="7"/>
  <c r="AJ32" i="7"/>
  <c r="AN33" i="7"/>
  <c r="AK35" i="7"/>
  <c r="AM38" i="7"/>
  <c r="AI19" i="7"/>
  <c r="AK20" i="7"/>
  <c r="AK22" i="7" s="1"/>
  <c r="AJ31" i="7"/>
  <c r="AI32" i="7"/>
  <c r="AN34" i="7"/>
  <c r="AJ35" i="7"/>
  <c r="AN39" i="7"/>
  <c r="AH19" i="7"/>
  <c r="AR19" i="7"/>
  <c r="AJ20" i="7"/>
  <c r="AJ22" i="7" s="1"/>
  <c r="AI31" i="7"/>
  <c r="AH32" i="7"/>
  <c r="AM34" i="7"/>
  <c r="AN36" i="7"/>
  <c r="AQ19" i="7"/>
  <c r="AI20" i="7"/>
  <c r="AI22" i="7" s="1"/>
  <c r="AG31" i="7"/>
  <c r="AG32" i="7"/>
  <c r="AL34" i="7"/>
  <c r="AM36" i="7"/>
  <c r="AH31" i="7"/>
  <c r="AM33" i="7"/>
  <c r="AK34" i="7"/>
  <c r="AL36" i="7"/>
  <c r="AF31" i="7"/>
  <c r="AO19" i="7"/>
  <c r="AN31" i="7"/>
  <c r="AL33" i="7"/>
  <c r="AJ34" i="7"/>
  <c r="AK36" i="7"/>
  <c r="AN19" i="7"/>
  <c r="AP20" i="7"/>
  <c r="AP22" i="7" s="1"/>
  <c r="AN32" i="7"/>
  <c r="AK33" i="7"/>
  <c r="AI34" i="7"/>
  <c r="AN37" i="7"/>
  <c r="AM19" i="7"/>
  <c r="AO20" i="7"/>
  <c r="AO22" i="7" s="1"/>
  <c r="AM32" i="7"/>
  <c r="AJ33" i="7"/>
  <c r="AN35" i="7"/>
  <c r="AM37" i="7"/>
  <c r="AM31" i="7"/>
  <c r="AL32" i="7"/>
  <c r="AI33" i="7"/>
  <c r="AM35" i="7"/>
  <c r="AK19" i="7"/>
  <c r="AM20" i="7"/>
  <c r="AM22" i="7" s="1"/>
  <c r="AR23" i="7" l="1"/>
  <c r="AR21" i="7"/>
  <c r="AH23" i="7"/>
  <c r="AH21" i="7"/>
  <c r="AK23" i="7"/>
  <c r="AK21" i="7"/>
  <c r="AM23" i="7"/>
  <c r="AM21" i="7"/>
  <c r="AF47" i="7" a="1"/>
  <c r="AF47" i="7" s="1"/>
  <c r="AF67" i="7" s="1" a="1"/>
  <c r="AF67" i="7" s="1"/>
  <c r="AF68" i="7" s="1"/>
  <c r="AQ23" i="7"/>
  <c r="AQ21" i="7"/>
  <c r="AO21" i="7"/>
  <c r="AO23" i="7"/>
  <c r="AJ23" i="7"/>
  <c r="AJ21" i="7"/>
  <c r="AN21" i="7"/>
  <c r="AN23" i="7"/>
  <c r="AI23" i="7"/>
  <c r="AI21" i="7"/>
  <c r="AF69" i="7" l="1"/>
  <c r="AF80" i="7" l="1"/>
  <c r="AF81" i="7" s="1"/>
  <c r="AF72" i="7" s="1"/>
  <c r="AF70"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<sst xmlns="http://schemas.openxmlformats.org/spreadsheetml/2006/main" count="4456" uniqueCount="634">
  <si>
    <t>Date</t>
  </si>
  <si>
    <t>Series ID</t>
  </si>
  <si>
    <t>Publication date</t>
  </si>
  <si>
    <t>RBA</t>
  </si>
  <si>
    <t>Source</t>
  </si>
  <si>
    <t>Per cent</t>
  </si>
  <si>
    <t>Units</t>
  </si>
  <si>
    <t>Original</t>
  </si>
  <si>
    <t>Type</t>
  </si>
  <si>
    <t>Frequency</t>
  </si>
  <si>
    <t>Description</t>
  </si>
  <si>
    <t>Title</t>
  </si>
  <si>
    <t>Woodside Energy Group Ltd</t>
  </si>
  <si>
    <t>WDS.AX</t>
  </si>
  <si>
    <t>BGP.AX</t>
  </si>
  <si>
    <t>BHP Group Limited</t>
  </si>
  <si>
    <t>Materials, Metals &amp; Mining</t>
  </si>
  <si>
    <t>Energy</t>
  </si>
  <si>
    <t>TCL.AX</t>
  </si>
  <si>
    <t>Transurban Group</t>
  </si>
  <si>
    <t>Industrials</t>
  </si>
  <si>
    <t>WES.AX</t>
  </si>
  <si>
    <t>Wesfarmers Limited</t>
  </si>
  <si>
    <t>Consumer Discretionary</t>
  </si>
  <si>
    <t>Consumer Staples</t>
  </si>
  <si>
    <t>WOW.AX</t>
  </si>
  <si>
    <t>Woolworths Group Limited</t>
  </si>
  <si>
    <t>CSL Limited</t>
  </si>
  <si>
    <t>Health Care</t>
  </si>
  <si>
    <t>CBA.AX</t>
  </si>
  <si>
    <t>Commonwealth Bank</t>
  </si>
  <si>
    <t>Financials</t>
  </si>
  <si>
    <t>Information Technology</t>
  </si>
  <si>
    <t>WTC.AX</t>
  </si>
  <si>
    <t>WiseTech Global Limited</t>
  </si>
  <si>
    <t>CSL.AX</t>
  </si>
  <si>
    <t>TLS.AX</t>
  </si>
  <si>
    <t>Telstra Group Limited</t>
  </si>
  <si>
    <t>Communication Services</t>
  </si>
  <si>
    <t>ORG.AX</t>
  </si>
  <si>
    <t>Origin Energy Limited</t>
  </si>
  <si>
    <t>Utilities</t>
  </si>
  <si>
    <t>Goodman Group</t>
  </si>
  <si>
    <t>GMG.AX</t>
  </si>
  <si>
    <t>Real Estate &amp; Property</t>
  </si>
  <si>
    <t>Code</t>
  </si>
  <si>
    <t>Name</t>
  </si>
  <si>
    <t>Sector</t>
  </si>
  <si>
    <t>Start Date</t>
  </si>
  <si>
    <t xml:space="preserve">End Date </t>
  </si>
  <si>
    <t>01/31/2023</t>
  </si>
  <si>
    <t>Frequency Weekly</t>
  </si>
  <si>
    <t>Weekly</t>
  </si>
  <si>
    <t>XJO</t>
  </si>
  <si>
    <t>.XTJ</t>
  </si>
  <si>
    <t>.XDJ</t>
  </si>
  <si>
    <t>XJO Returns</t>
  </si>
  <si>
    <t>.AXSJ</t>
  </si>
  <si>
    <t>.AXEJ</t>
  </si>
  <si>
    <t>.AXFJ</t>
  </si>
  <si>
    <t>.AXHJ</t>
  </si>
  <si>
    <t>.AXNJ</t>
  </si>
  <si>
    <t>.AXIJ</t>
  </si>
  <si>
    <t>.AXMJ</t>
  </si>
  <si>
    <t>.AXUJ</t>
  </si>
  <si>
    <t>Sort Oldest</t>
  </si>
  <si>
    <t>.XTJ Returns</t>
  </si>
  <si>
    <t>.XDJ Returns</t>
  </si>
  <si>
    <t>.AXSJ Returns</t>
  </si>
  <si>
    <t>.AXEJ Returns</t>
  </si>
  <si>
    <t>.AXFJ Returns</t>
  </si>
  <si>
    <t>.AXHJ Returns</t>
  </si>
  <si>
    <t>.AXNJ Returns</t>
  </si>
  <si>
    <t>.AXIJ Returns</t>
  </si>
  <si>
    <t>.AXMJ Returns</t>
  </si>
  <si>
    <t>.AXUJ Returns</t>
  </si>
  <si>
    <t>WEEKLY RETURNS</t>
  </si>
  <si>
    <t>HISTORICAL DATA</t>
  </si>
  <si>
    <t>Number of Weeks in a year</t>
  </si>
  <si>
    <t xml:space="preserve">Investment Amount </t>
  </si>
  <si>
    <t>MOU</t>
  </si>
  <si>
    <t>Value</t>
  </si>
  <si>
    <t>AUD $</t>
  </si>
  <si>
    <t>Arithmetic Average Weekly Returns</t>
  </si>
  <si>
    <t>Standard Deviation</t>
  </si>
  <si>
    <t>Annualised Arithmetic Average Returns</t>
  </si>
  <si>
    <t>Annualised Average Standard Deviations</t>
  </si>
  <si>
    <t>Annualised Average Expected Return</t>
  </si>
  <si>
    <t xml:space="preserve">Adding  a weekly Covariance of each asset. The below table uses TRANSPOCE to flip the COVARIANCES </t>
  </si>
  <si>
    <t>Adding anualised Covariance returns, we are multiplying variable WEEKLY_YR * ARRAY OF THE WEEKLY RETURNS - MATRIX, see assumptions</t>
  </si>
  <si>
    <t>Asset weights - initialli stock will be assigned equal weights and solver can be used to get the best weights</t>
  </si>
  <si>
    <t>Portfolio</t>
  </si>
  <si>
    <t>Variance</t>
  </si>
  <si>
    <t>Standard Dev</t>
  </si>
  <si>
    <t>Expected Return</t>
  </si>
  <si>
    <t>Sharpe Ratio</t>
  </si>
  <si>
    <t>Risk free rate</t>
  </si>
  <si>
    <t>VaR</t>
  </si>
  <si>
    <t>Value at risk</t>
  </si>
  <si>
    <t>Days</t>
  </si>
  <si>
    <t>VaR Confidence Interval</t>
  </si>
  <si>
    <t>Z-Score</t>
  </si>
  <si>
    <t>Percent</t>
  </si>
  <si>
    <t>VaR $</t>
  </si>
  <si>
    <t>VaR %</t>
  </si>
  <si>
    <t>This z-score indicates how many standard deviations an outcome is from the mean and is critical for estimating potential losses within the specified confidence interval in VaR analysis.</t>
  </si>
  <si>
    <t>INPUTS</t>
  </si>
  <si>
    <t>VaR Value</t>
  </si>
  <si>
    <t>Pre-GFC start</t>
  </si>
  <si>
    <t>End</t>
  </si>
  <si>
    <t>Post-GFC start</t>
  </si>
  <si>
    <t>BHP.AX</t>
  </si>
  <si>
    <t>Trading Week</t>
  </si>
  <si>
    <t xml:space="preserve">Position 1 </t>
  </si>
  <si>
    <t>JPY</t>
  </si>
  <si>
    <t>Long</t>
  </si>
  <si>
    <t>Position 2</t>
  </si>
  <si>
    <t>USD</t>
  </si>
  <si>
    <t>Short</t>
  </si>
  <si>
    <t xml:space="preserve"> Portfolio of Two Positions</t>
  </si>
  <si>
    <t>JPY/AUD</t>
  </si>
  <si>
    <t>USD/AUD</t>
  </si>
  <si>
    <t>IMF</t>
  </si>
  <si>
    <t>WM/Reuters</t>
  </si>
  <si>
    <t>SDR</t>
  </si>
  <si>
    <t>PHP</t>
  </si>
  <si>
    <t>CHF</t>
  </si>
  <si>
    <t>ZAR</t>
  </si>
  <si>
    <t>CAD</t>
  </si>
  <si>
    <t>HKD</t>
  </si>
  <si>
    <t>PGK</t>
  </si>
  <si>
    <t>AED</t>
  </si>
  <si>
    <t>VND</t>
  </si>
  <si>
    <t>IDR</t>
  </si>
  <si>
    <t>MYR</t>
  </si>
  <si>
    <t>TWD</t>
  </si>
  <si>
    <t>NZD</t>
  </si>
  <si>
    <t>THB</t>
  </si>
  <si>
    <t>INR</t>
  </si>
  <si>
    <t>SGD</t>
  </si>
  <si>
    <t>GBP</t>
  </si>
  <si>
    <t>KRW</t>
  </si>
  <si>
    <t>EUR</t>
  </si>
  <si>
    <t>CNY</t>
  </si>
  <si>
    <t>Index</t>
  </si>
  <si>
    <t>Indicative</t>
  </si>
  <si>
    <t>Daily</t>
  </si>
  <si>
    <t>AUD/SDR Exchange Rate</t>
  </si>
  <si>
    <t>AUD/PHP Exchange Rate</t>
  </si>
  <si>
    <t>AUD/CHF Exchange Rate</t>
  </si>
  <si>
    <t>AUD/ZAR Exchange Rate</t>
  </si>
  <si>
    <t>AUD/CAD Exchange Rate</t>
  </si>
  <si>
    <t>AUD/HKD Exchange Rate</t>
  </si>
  <si>
    <t>AUD/PGK Exchange Rate</t>
  </si>
  <si>
    <t>AUD/AED Exchange Rate</t>
  </si>
  <si>
    <t>AUD/VND Exchange Rate</t>
  </si>
  <si>
    <t>AUD/IDR Exchange Rate</t>
  </si>
  <si>
    <t>AUD/MYR Exchange Rate</t>
  </si>
  <si>
    <t>AUD/TWD Exchange Rate</t>
  </si>
  <si>
    <t>AUD/NZD Exchange Rate</t>
  </si>
  <si>
    <t>AUD/THB Exchange Rate</t>
  </si>
  <si>
    <t>AUD/INR Exchange Rate</t>
  </si>
  <si>
    <t>AUD/SGD Exchange Rate</t>
  </si>
  <si>
    <t>AUD/GBP Exchange Rate</t>
  </si>
  <si>
    <t>AUD/KRW Exchange Rate</t>
  </si>
  <si>
    <t>AUD/EUR Exchange Rate</t>
  </si>
  <si>
    <t>AUD/JPY Exchange Rate</t>
  </si>
  <si>
    <t>AUD/CNY Exchange Rate</t>
  </si>
  <si>
    <t>Australian Dollar Trade-weighted Index</t>
  </si>
  <si>
    <t>AUD/USD Exchange Rate; see notes for further detail.</t>
  </si>
  <si>
    <t>A$1=SDR</t>
  </si>
  <si>
    <t>A$1=PHP</t>
  </si>
  <si>
    <t>A$1=CHF</t>
  </si>
  <si>
    <t>A$1=ZAR</t>
  </si>
  <si>
    <t>A$1=CAD</t>
  </si>
  <si>
    <t>A$1=HKD</t>
  </si>
  <si>
    <t>A$1=PGK</t>
  </si>
  <si>
    <t>A$1=AED</t>
  </si>
  <si>
    <t>A$1=VND</t>
  </si>
  <si>
    <t>A$1=IDR</t>
  </si>
  <si>
    <t>A$1=MYR</t>
  </si>
  <si>
    <t>A$1=TWD</t>
  </si>
  <si>
    <t>A$1=NZD</t>
  </si>
  <si>
    <t>A$1=THB</t>
  </si>
  <si>
    <t>A$1=INR</t>
  </si>
  <si>
    <t>A$1=SGD</t>
  </si>
  <si>
    <t>A$1=GBP</t>
  </si>
  <si>
    <t>A$1=KRW</t>
  </si>
  <si>
    <t>A$1=EUR</t>
  </si>
  <si>
    <t>A$1=JPY</t>
  </si>
  <si>
    <t>A$1=CNY</t>
  </si>
  <si>
    <t>Trade-weighted Index May 1970 = 100</t>
  </si>
  <si>
    <t>A$1=USD</t>
  </si>
  <si>
    <t xml:space="preserve">F11.1  EXCHANGE RATES </t>
  </si>
  <si>
    <t/>
  </si>
  <si>
    <t>N/A</t>
  </si>
  <si>
    <t>FIRMMTN6D</t>
  </si>
  <si>
    <t>FIRMMTN3D</t>
  </si>
  <si>
    <t>FIRMMTN1D</t>
  </si>
  <si>
    <t>FIRMMOIS6D</t>
  </si>
  <si>
    <t>FIRMMOIS3D</t>
  </si>
  <si>
    <t>FIRMMOIS1D</t>
  </si>
  <si>
    <t>FIRMMBAB180D</t>
  </si>
  <si>
    <t>FIRMMBAB90D</t>
  </si>
  <si>
    <t>FIRMMBAB30D</t>
  </si>
  <si>
    <t>FIRMMCTRI</t>
  </si>
  <si>
    <t>FIRMMCRIN</t>
  </si>
  <si>
    <t>FIRMMCRIV</t>
  </si>
  <si>
    <t>FIRMMCRIL</t>
  </si>
  <si>
    <t>FIRMMCRIH</t>
  </si>
  <si>
    <t>FIRMMCRID</t>
  </si>
  <si>
    <t>FIRMMCCRT</t>
  </si>
  <si>
    <t>27-Mar-2024</t>
  </si>
  <si>
    <t>FENICS</t>
  </si>
  <si>
    <t>ASX</t>
  </si>
  <si>
    <t>Index 04-Jan-2011=100</t>
  </si>
  <si>
    <t xml:space="preserve">Number </t>
  </si>
  <si>
    <t>$m</t>
  </si>
  <si>
    <t>as announced</t>
  </si>
  <si>
    <t>Treasury Note-6 month</t>
  </si>
  <si>
    <t>Treasury Note-3 month</t>
  </si>
  <si>
    <t>Treasury Note-1 month</t>
  </si>
  <si>
    <t>Overnight Indexed Swaps-6 months</t>
  </si>
  <si>
    <t>Overnight Indexed Swaps-3 months</t>
  </si>
  <si>
    <t>Overnight Indexed Swaps-1 month</t>
  </si>
  <si>
    <t>Bank Accepted Bills/Negotiable Certificates of Deposit- 6 months</t>
  </si>
  <si>
    <t>Bank Accepted Bills/Negotiable Certificates of Deposit-3 months</t>
  </si>
  <si>
    <t>Bank Accepted Bills/Negotiable Certificates of Deposit-1 month</t>
  </si>
  <si>
    <t>Cash Rate Total Return Index on date</t>
  </si>
  <si>
    <t>Number of Interbank Overnight Cash Market Transactions on date</t>
  </si>
  <si>
    <t>Volume of Interbank Overnight Cash Market Transactions on date</t>
  </si>
  <si>
    <t>Lowest Interbank Overnight Cash Rate on date</t>
  </si>
  <si>
    <t>Highest Interbank Overnight Cash Rate on date</t>
  </si>
  <si>
    <t>Interbank Overnight Cash Rate on date</t>
  </si>
  <si>
    <t>Change in the Cash Rate Target (in percentage points)</t>
  </si>
  <si>
    <t>Cash Rate Target on date</t>
  </si>
  <si>
    <t>6- month Treasury Note</t>
  </si>
  <si>
    <t>3- month Treasury Note</t>
  </si>
  <si>
    <t>1-month Treasury Note</t>
  </si>
  <si>
    <t>6-month OIS</t>
  </si>
  <si>
    <t>3-month OIS</t>
  </si>
  <si>
    <t>1-month OIS</t>
  </si>
  <si>
    <t>EOD 6-month BABs/NCDs</t>
  </si>
  <si>
    <t>EOD 3-month BABs/NCDs</t>
  </si>
  <si>
    <t>EOD 1-month BABs/NCDs</t>
  </si>
  <si>
    <t>Total Return Index</t>
  </si>
  <si>
    <t>Number of Cash Market Transactions</t>
  </si>
  <si>
    <t>Volume of Cash Market Transactions</t>
  </si>
  <si>
    <t>Lowest Interbank Overnight Cash Rate</t>
  </si>
  <si>
    <t>Highest Interbank Overnight Cash Rate</t>
  </si>
  <si>
    <t>Interbank Overnight Cash Rate</t>
  </si>
  <si>
    <t xml:space="preserve">Change in the Cash Rate Target </t>
  </si>
  <si>
    <t>Cash Rate Target</t>
  </si>
  <si>
    <t>F1 INTEREST RATES AND YIELDS – MONEY MARKET</t>
  </si>
  <si>
    <t>AUD</t>
  </si>
  <si>
    <t>Observed Currencies</t>
  </si>
  <si>
    <t>Returns</t>
  </si>
  <si>
    <t>Daily Rates</t>
  </si>
  <si>
    <t xml:space="preserve">Descriptive Statistics (based on daily returns) </t>
  </si>
  <si>
    <t>Average</t>
  </si>
  <si>
    <t>Median</t>
  </si>
  <si>
    <t>Maximum</t>
  </si>
  <si>
    <t>Minimum</t>
  </si>
  <si>
    <t>Range</t>
  </si>
  <si>
    <t>Cash Rate</t>
  </si>
  <si>
    <t>Size per bin</t>
  </si>
  <si>
    <t>Bin</t>
  </si>
  <si>
    <t>PDF</t>
  </si>
  <si>
    <t>More</t>
  </si>
  <si>
    <t>Cumulative %</t>
  </si>
  <si>
    <t>X-Mid</t>
  </si>
  <si>
    <t>Normal Dist</t>
  </si>
  <si>
    <t>f(z)</t>
  </si>
  <si>
    <t>x-mid</t>
  </si>
  <si>
    <t>Label</t>
  </si>
  <si>
    <t>pdf</t>
  </si>
  <si>
    <t>Norm Dist</t>
  </si>
  <si>
    <t>Portfolio Weights</t>
  </si>
  <si>
    <t>Confidence level</t>
  </si>
  <si>
    <t>Scaling factor</t>
  </si>
  <si>
    <t>Indicator Variable</t>
  </si>
  <si>
    <t>Check</t>
  </si>
  <si>
    <t>Labels</t>
  </si>
  <si>
    <t>X Labels</t>
  </si>
  <si>
    <t>X Label</t>
  </si>
  <si>
    <t>Window</t>
  </si>
  <si>
    <t>AUD/USD StdDev</t>
  </si>
  <si>
    <t>AUD/USD Mean</t>
  </si>
  <si>
    <t>AUD/USD Median</t>
  </si>
  <si>
    <t>AUD/JPY Mean</t>
  </si>
  <si>
    <t>AUD/JPY Median</t>
  </si>
  <si>
    <t>AUD/JPY StdDev</t>
  </si>
  <si>
    <t>AUD/USD Variance</t>
  </si>
  <si>
    <t>AUD/JPY Variance</t>
  </si>
  <si>
    <t>90% Confidence level</t>
  </si>
  <si>
    <t>90% Scaling factor</t>
  </si>
  <si>
    <t>90% VaR %</t>
  </si>
  <si>
    <t>90% VaR $</t>
  </si>
  <si>
    <t>95% Confidence level</t>
  </si>
  <si>
    <t>95% Scaling factor</t>
  </si>
  <si>
    <t>95% VaR %</t>
  </si>
  <si>
    <t>95% VaR $</t>
  </si>
  <si>
    <t>99% Confidence level</t>
  </si>
  <si>
    <t>99% Scaling factor</t>
  </si>
  <si>
    <t>99% VaR %</t>
  </si>
  <si>
    <t>99% VaR $</t>
  </si>
  <si>
    <t>Portfolio StDev</t>
  </si>
  <si>
    <t>Portfolio Returns</t>
  </si>
  <si>
    <t>Portfolio StdDev</t>
  </si>
  <si>
    <t>Total</t>
  </si>
  <si>
    <t>Date Range</t>
  </si>
  <si>
    <t>17/1/2022 to 1/2/2022</t>
  </si>
  <si>
    <t>14/1/2022 to 31/1/2022</t>
  </si>
  <si>
    <t>14/2/2022 to 28/2/2022</t>
  </si>
  <si>
    <t>15/2/2022 to 1/3/2022</t>
  </si>
  <si>
    <t>2/2/2022 to 16/2/2022</t>
  </si>
  <si>
    <t>2/3/2022 to 16/3/2022</t>
  </si>
  <si>
    <t>21/3/2022 to 4/4/2022</t>
  </si>
  <si>
    <t>22/3/2022 to 5/4/2022</t>
  </si>
  <si>
    <t>6/4/2022 to 22/4/2022</t>
  </si>
  <si>
    <t>13/4/2022 to 2/5/2022</t>
  </si>
  <si>
    <t>14/4/2022 to 3/5/2022</t>
  </si>
  <si>
    <t>4/5/2022 to 18/5/2022</t>
  </si>
  <si>
    <t>23/5/2022 to 6/6/2022</t>
  </si>
  <si>
    <t>24/5/2022 to 7/6/2022</t>
  </si>
  <si>
    <t>8/6/2022 to 23/6/2022</t>
  </si>
  <si>
    <t>20/6/2022 to 4/7/2022</t>
  </si>
  <si>
    <t>21/6/2022 to 5/7/2022</t>
  </si>
  <si>
    <t>6/7/2022 to 20/7/2022</t>
  </si>
  <si>
    <t>15/7/2022 to 29/7/2022</t>
  </si>
  <si>
    <t>18/7/2022 to 2/8/2022</t>
  </si>
  <si>
    <t>3/8/2022 to 17/8/2022</t>
  </si>
  <si>
    <t>22/8/2022 to 5/9/2022</t>
  </si>
  <si>
    <t>23/8/2022 to 6/9/2022</t>
  </si>
  <si>
    <t>7/9/2022 to 21/9/2022</t>
  </si>
  <si>
    <t>15/9/2022 to 30/9/2022</t>
  </si>
  <si>
    <t>16/9/2022 to 4/10/2022</t>
  </si>
  <si>
    <t>5/10/2022 to 19/10/2022</t>
  </si>
  <si>
    <t>17/10/2022 to 31/10/2022</t>
  </si>
  <si>
    <t>18/10/2022 to 1/11/2022</t>
  </si>
  <si>
    <t>2/11/2022 to 16/11/2022</t>
  </si>
  <si>
    <t>21/11/2022 to 5/12/2022</t>
  </si>
  <si>
    <t>22/11/2022 to 6/12/2022</t>
  </si>
  <si>
    <t>7/12/2022 to 21/12/2022</t>
  </si>
  <si>
    <t>Reserve Bank Australia - Monetary Policy Decision</t>
  </si>
  <si>
    <t>Choose RBA Relase Date Range</t>
  </si>
  <si>
    <t>RBA MEETING Names</t>
  </si>
  <si>
    <t>RBA_MEETING_1</t>
  </si>
  <si>
    <t>RBA_MEETING_2</t>
  </si>
  <si>
    <t>RBA_MEETING_3</t>
  </si>
  <si>
    <t>RBA_MEETING_4</t>
  </si>
  <si>
    <t>RBA_MEETING_5</t>
  </si>
  <si>
    <t>These names are used as Range Reference so that we can fetch the dates via Code</t>
  </si>
  <si>
    <t>Year selected is:</t>
  </si>
  <si>
    <t>Mean</t>
  </si>
  <si>
    <t>StDev</t>
  </si>
  <si>
    <t>RBA Relase Date Range</t>
  </si>
  <si>
    <t>Meeting Name</t>
  </si>
  <si>
    <t>Forecasted</t>
  </si>
  <si>
    <t xml:space="preserve">Number Of Simulations </t>
  </si>
  <si>
    <t>units</t>
  </si>
  <si>
    <t>Testing Window Frame</t>
  </si>
  <si>
    <t>18/1/2022 to 1/2/2022</t>
  </si>
  <si>
    <t>16/2/2022 to 1/3/2022</t>
  </si>
  <si>
    <t>23/3/2022 to 5/4/2022</t>
  </si>
  <si>
    <t>19/4/2022 to 3/5/2022</t>
  </si>
  <si>
    <t>25/5/2022 to 7/6/2022</t>
  </si>
  <si>
    <t>22/6/2022 to 5/7/2022</t>
  </si>
  <si>
    <t>19/7/2022 to 2/8/2022</t>
  </si>
  <si>
    <t>24/8/2022 to 6/9/2022</t>
  </si>
  <si>
    <t>19/9/2022 to 4/10/2022</t>
  </si>
  <si>
    <t>19/10/2022 to 1/11/2022</t>
  </si>
  <si>
    <t>23/11/2022 to 6/12/2022</t>
  </si>
  <si>
    <t>22/1/2018 to 5/2/2018</t>
  </si>
  <si>
    <t>23/1/2018 to 6/2/2018</t>
  </si>
  <si>
    <t>8/2/2018 to 21/2/2018</t>
  </si>
  <si>
    <t>20/2/2018 to 5/3/2018</t>
  </si>
  <si>
    <t>21/2/2018 to 6/3/2018</t>
  </si>
  <si>
    <t>8/3/2018 to 21/3/2018</t>
  </si>
  <si>
    <t>16/3/2018 to 29/3/2018</t>
  </si>
  <si>
    <t>19/3/2018 to 3/4/2018</t>
  </si>
  <si>
    <t>5/4/2018 to 18/4/2018</t>
  </si>
  <si>
    <t>16/4/2018 to 30/4/2018</t>
  </si>
  <si>
    <t>17/4/2018 to 1/5/2018</t>
  </si>
  <si>
    <t>3/5/2018 to 16/5/2018</t>
  </si>
  <si>
    <t>22/5/2018 to 4/6/2018</t>
  </si>
  <si>
    <t>23/5/2018 to 5/6/2018</t>
  </si>
  <si>
    <t>7/6/2018 to 21/6/2018</t>
  </si>
  <si>
    <t>19/6/2018 to 2/7/2018</t>
  </si>
  <si>
    <t>20/6/2018 to 3/7/2018</t>
  </si>
  <si>
    <t>5/7/2018 to 18/7/2018</t>
  </si>
  <si>
    <t>23/7/2018 to 3/8/2018</t>
  </si>
  <si>
    <t>24/7/2018 to 7/8/2018</t>
  </si>
  <si>
    <t>9/8/2018 to 22/8/2018</t>
  </si>
  <si>
    <t>21/8/2018 to 3/9/2018</t>
  </si>
  <si>
    <t>22/8/2018 to 4/9/2018</t>
  </si>
  <si>
    <t>6/9/2018 to 19/9/2018</t>
  </si>
  <si>
    <t>17/9/2018 to 28/9/2018</t>
  </si>
  <si>
    <t>18/9/2018 to 2/10/2018</t>
  </si>
  <si>
    <t>4/10/2018 to 17/10/2018</t>
  </si>
  <si>
    <t>23/10/2018 to 5/11/2018</t>
  </si>
  <si>
    <t>24/10/2018 to 6/11/2018</t>
  </si>
  <si>
    <t>8/11/2018 to 21/11/2018</t>
  </si>
  <si>
    <t>20/11/2018 to 3/12/2018</t>
  </si>
  <si>
    <t>21/11/2018 to 4/12/2018</t>
  </si>
  <si>
    <t>6/12/2018 to 19/12/2018</t>
  </si>
  <si>
    <t>Actual Meeting Dat Reserve Bank Australia - Monetary Policy Decision</t>
  </si>
  <si>
    <t>18/1/2021 to 1/2/2021</t>
  </si>
  <si>
    <t>19/1/2021 to 2/2/2021</t>
  </si>
  <si>
    <t>4/2/2021 to 17/2/2021</t>
  </si>
  <si>
    <t>16/2/2021 to 1/3/2021</t>
  </si>
  <si>
    <t>17/2/2021 to 2/3/2021</t>
  </si>
  <si>
    <t>4/3/2021 to 17/3/2021</t>
  </si>
  <si>
    <t>19/3/2021 to 1/4/2021</t>
  </si>
  <si>
    <t>22/3/2021 to 6/4/2021</t>
  </si>
  <si>
    <t>8/4/2021 to 21/4/2021</t>
  </si>
  <si>
    <t>20/4/2021 to 3/5/2021</t>
  </si>
  <si>
    <t>21/4/2021 to 4/5/2021</t>
  </si>
  <si>
    <t>6/5/2021 to 19/5/2021</t>
  </si>
  <si>
    <t>18/5/2021 to 31/5/2021</t>
  </si>
  <si>
    <t>19/5/2021 to 1/6/2021</t>
  </si>
  <si>
    <t>3/6/2021 to 17/6/2021</t>
  </si>
  <si>
    <t>22/6/2021 to 5/7/2021</t>
  </si>
  <si>
    <t>23/6/2021 to 6/7/2021</t>
  </si>
  <si>
    <t>8/7/2021 to 21/7/2021</t>
  </si>
  <si>
    <t>19/7/2021 to 30/7/2021</t>
  </si>
  <si>
    <t>20/7/2021 to 3/8/2021</t>
  </si>
  <si>
    <t>5/8/2021 to 18/8/2021</t>
  </si>
  <si>
    <t>24/8/2021 to 6/9/2021</t>
  </si>
  <si>
    <t>25/8/2021 to 7/9/2021</t>
  </si>
  <si>
    <t>9/9/2021 to 22/9/2021</t>
  </si>
  <si>
    <t>20/9/2021 to 1/10/2021</t>
  </si>
  <si>
    <t>21/9/2021 to 5/10/2021</t>
  </si>
  <si>
    <t>7/10/2021 to 20/10/2021</t>
  </si>
  <si>
    <t>19/10/2021 to 1/11/2021</t>
  </si>
  <si>
    <t>20/10/2021 to 2/11/2021</t>
  </si>
  <si>
    <t>4/11/2021 to 17/11/2021</t>
  </si>
  <si>
    <t>23/11/2021 to 6/12/2021</t>
  </si>
  <si>
    <t>24/11/2021 to 7/12/2021</t>
  </si>
  <si>
    <t>9/12/2021 to 22/12/2021</t>
  </si>
  <si>
    <t>21/1/2019 to 4/2/2019</t>
  </si>
  <si>
    <t>22/1/2019 to 5/2/2019</t>
  </si>
  <si>
    <t>7/2/2019 to 20/2/2019</t>
  </si>
  <si>
    <t>19/2/2019 to 4/3/2019</t>
  </si>
  <si>
    <t>20/2/2019 to 5/3/2019</t>
  </si>
  <si>
    <t>7/3/2019 to 20/3/2019</t>
  </si>
  <si>
    <t>19/3/2019 to 1/4/2019</t>
  </si>
  <si>
    <t>20/3/2019 to 2/4/2019</t>
  </si>
  <si>
    <t>4/4/2019 to 17/4/2019</t>
  </si>
  <si>
    <t>18/4/2019 to 6/5/2019</t>
  </si>
  <si>
    <t>23/4/2019 to 7/5/2019</t>
  </si>
  <si>
    <t>9/5/2019 to 22/5/2019</t>
  </si>
  <si>
    <t>21/5/2019 to 3/6/2019</t>
  </si>
  <si>
    <t>22/5/2019 to 4/6/2019</t>
  </si>
  <si>
    <t>6/6/2019 to 20/6/2019</t>
  </si>
  <si>
    <t>18/6/2019 to 1/7/2019</t>
  </si>
  <si>
    <t>19/6/2019 to 2/7/2019</t>
  </si>
  <si>
    <t>4/7/2019 to 17/7/2019</t>
  </si>
  <si>
    <t>22/7/2019 to 2/8/2019</t>
  </si>
  <si>
    <t>23/7/2019 to 6/8/2019</t>
  </si>
  <si>
    <t>8/8/2019 to 21/8/2019</t>
  </si>
  <si>
    <t>20/8/2019 to 2/9/2019</t>
  </si>
  <si>
    <t>21/8/2019 to 3/9/2019</t>
  </si>
  <si>
    <t>5/9/2019 to 18/9/2019</t>
  </si>
  <si>
    <t>17/9/2019 to 30/9/2019</t>
  </si>
  <si>
    <t>18/9/2019 to 1/10/2019</t>
  </si>
  <si>
    <t>3/10/2019 to 17/10/2019</t>
  </si>
  <si>
    <t>22/10/2019 to 4/11/2019</t>
  </si>
  <si>
    <t>23/10/2019 to 5/11/2019</t>
  </si>
  <si>
    <t>7/11/2019 to 20/11/2019</t>
  </si>
  <si>
    <t>19/11/2019 to 2/12/2019</t>
  </si>
  <si>
    <t>20/11/2019 to 3/12/2019</t>
  </si>
  <si>
    <t>5/12/2019 to 18/12/2019</t>
  </si>
  <si>
    <t>20/1/2020 to 3/2/2020</t>
  </si>
  <si>
    <t>21/1/2020 to 4/2/2020</t>
  </si>
  <si>
    <t>6/2/2020 to 19/2/2020</t>
  </si>
  <si>
    <t>18/2/2020 to 2/3/2020</t>
  </si>
  <si>
    <t>19/2/2020 to 3/3/2020</t>
  </si>
  <si>
    <t>5/3/2020 to 18/3/2020</t>
  </si>
  <si>
    <t>6/3/2020 to 19/3/2020</t>
  </si>
  <si>
    <t>23/3/2020 to 3/4/2020</t>
  </si>
  <si>
    <t>24/3/2020 to 6/4/2020</t>
  </si>
  <si>
    <t>25/3/2020 to 7/4/2020</t>
  </si>
  <si>
    <t>9/4/2020 to 24/4/2020</t>
  </si>
  <si>
    <t>21/4/2020 to 4/5/2020</t>
  </si>
  <si>
    <t>22/4/2020 to 5/5/2020</t>
  </si>
  <si>
    <t>7/5/2020 to 20/5/2020</t>
  </si>
  <si>
    <t>19/5/2020 to 1/6/2020</t>
  </si>
  <si>
    <t>20/5/2020 to 2/6/2020</t>
  </si>
  <si>
    <t>4/6/2020 to 18/6/2020</t>
  </si>
  <si>
    <t>23/6/2020 to 6/7/2020</t>
  </si>
  <si>
    <t>24/6/2020 to 7/7/2020</t>
  </si>
  <si>
    <t>9/7/2020 to 22/7/2020</t>
  </si>
  <si>
    <t>18/8/2020 to 31/8/2020</t>
  </si>
  <si>
    <t>19/8/2020 to 1/9/2020</t>
  </si>
  <si>
    <t>3/9/2020 to 16/9/2020</t>
  </si>
  <si>
    <t>21/9/2020 to 2/10/2020</t>
  </si>
  <si>
    <t>22/9/2020 to 6/10/2020</t>
  </si>
  <si>
    <t>8/10/2020 to 21/10/2020</t>
  </si>
  <si>
    <t>20/10/2020 to 2/11/2020</t>
  </si>
  <si>
    <t>21/10/2020 to 3/11/2020</t>
  </si>
  <si>
    <t>5/11/2020 to 18/11/2020</t>
  </si>
  <si>
    <t>17/11/2020 to 30/11/2020</t>
  </si>
  <si>
    <t>18/11/2020 to 1/12/2020</t>
  </si>
  <si>
    <t>3/12/2020 to 16/12/2020</t>
  </si>
  <si>
    <t>Std Dev</t>
  </si>
  <si>
    <t>&lt;-</t>
  </si>
  <si>
    <t>Meeting Day</t>
  </si>
  <si>
    <t>Release Day</t>
  </si>
  <si>
    <t>ON_THE_MEETING_DAY</t>
  </si>
  <si>
    <t>ON_THE_RELEASE_DAY</t>
  </si>
  <si>
    <t>based on the</t>
  </si>
  <si>
    <t>You'd like to see VaR</t>
  </si>
  <si>
    <t>24/1/2018 to 7/2/2018</t>
  </si>
  <si>
    <t>9/2/2018 to 22/2/2018</t>
  </si>
  <si>
    <t>22/2/2018 to 7/3/2018</t>
  </si>
  <si>
    <t>9/3/2018 to 22/3/2018</t>
  </si>
  <si>
    <t>20/3/2018 to 4/4/2018</t>
  </si>
  <si>
    <t>6/4/2018 to 19/4/2018</t>
  </si>
  <si>
    <t>18/4/2018 to 2/5/2018</t>
  </si>
  <si>
    <t>4/5/2018 to 17/5/2018</t>
  </si>
  <si>
    <t>24/5/2018 to 6/6/2018</t>
  </si>
  <si>
    <t>8/6/2018 to 22/6/2018</t>
  </si>
  <si>
    <t>21/6/2018 to 4/7/2018</t>
  </si>
  <si>
    <t>6/7/2018 to 19/7/2018</t>
  </si>
  <si>
    <t>25/7/2018 to 8/8/2018</t>
  </si>
  <si>
    <t>10/8/2018 to 23/8/2018</t>
  </si>
  <si>
    <t>23/8/2018 to 5/9/2018</t>
  </si>
  <si>
    <t>7/9/2018 to 20/9/2018</t>
  </si>
  <si>
    <t>19/9/2018 to 3/10/2018</t>
  </si>
  <si>
    <t>5/10/2018 to 18/10/2018</t>
  </si>
  <si>
    <t>25/10/2018 to 7/11/2018</t>
  </si>
  <si>
    <t>9/11/2018 to 22/11/2018</t>
  </si>
  <si>
    <t>22/11/2018 to 5/12/2018</t>
  </si>
  <si>
    <t>7/12/2018 to 20/12/2018</t>
  </si>
  <si>
    <t>23/1/2019 to 6/2/2019</t>
  </si>
  <si>
    <t>8/2/2019 to 21/2/2019</t>
  </si>
  <si>
    <t>21/2/2019 to 6/3/2019</t>
  </si>
  <si>
    <t>8/3/2019 to 21/3/2019</t>
  </si>
  <si>
    <t>21/3/2019 to 3/4/2019</t>
  </si>
  <si>
    <t>5/4/2019 to 18/4/2019</t>
  </si>
  <si>
    <t>24/4/2019 to 8/5/2019</t>
  </si>
  <si>
    <t>10/5/2019 to 23/5/2019</t>
  </si>
  <si>
    <t>23/5/2019 to 5/6/2019</t>
  </si>
  <si>
    <t>7/6/2019 to 21/6/2019</t>
  </si>
  <si>
    <t>20/6/2019 to 3/7/2019</t>
  </si>
  <si>
    <t>5/7/2019 to 18/7/2019</t>
  </si>
  <si>
    <t>24/7/2019 to 7/8/2019</t>
  </si>
  <si>
    <t>9/8/2019 to 22/8/2019</t>
  </si>
  <si>
    <t>22/8/2019 to 4/9/2019</t>
  </si>
  <si>
    <t>6/9/2019 to 19/9/2019</t>
  </si>
  <si>
    <t>19/9/2019 to 2/10/2019</t>
  </si>
  <si>
    <t>4/10/2019 to 18/10/2019</t>
  </si>
  <si>
    <t>24/10/2019 to 6/11/2019</t>
  </si>
  <si>
    <t>8/11/2019 to 21/11/2019</t>
  </si>
  <si>
    <t>21/11/2019 to 4/12/2019</t>
  </si>
  <si>
    <t>6/12/2019 to 19/12/2019</t>
  </si>
  <si>
    <t>22/1/2020 to 5/2/2020</t>
  </si>
  <si>
    <t>7/2/2020 to 20/2/2020</t>
  </si>
  <si>
    <t>20/2/2020 to 4/3/2020</t>
  </si>
  <si>
    <t>9/3/2020 to 20/3/2020</t>
  </si>
  <si>
    <t>26/3/2020 to 8/4/2020</t>
  </si>
  <si>
    <t>14/4/2020 to 27/4/2020</t>
  </si>
  <si>
    <t>23/4/2020 to 6/5/2020</t>
  </si>
  <si>
    <t>8/5/2020 to 21/5/2020</t>
  </si>
  <si>
    <t>21/5/2020 to 3/6/2020</t>
  </si>
  <si>
    <t>5/6/2020 to 19/6/2020</t>
  </si>
  <si>
    <t>25/6/2020 to 8/7/2020</t>
  </si>
  <si>
    <t>10/7/2020 to 23/7/2020</t>
  </si>
  <si>
    <t>20/8/2020 to 2/9/2020</t>
  </si>
  <si>
    <t>4/9/2020 to 17/9/2020</t>
  </si>
  <si>
    <t>23/9/2020 to 7/10/2020</t>
  </si>
  <si>
    <t>9/10/2020 to 22/10/2020</t>
  </si>
  <si>
    <t>22/10/2020 to 4/11/2020</t>
  </si>
  <si>
    <t>6/11/2020 to 19/11/2020</t>
  </si>
  <si>
    <t>19/11/2020 to 2/12/2020</t>
  </si>
  <si>
    <t>4/12/2020 to 17/12/2020</t>
  </si>
  <si>
    <t>20/1/2021 to 3/2/2021</t>
  </si>
  <si>
    <t>5/2/2021 to 18/2/2021</t>
  </si>
  <si>
    <t>18/2/2021 to 3/3/2021</t>
  </si>
  <si>
    <t>5/3/2021 to 18/3/2021</t>
  </si>
  <si>
    <t>23/3/2021 to 7/4/2021</t>
  </si>
  <si>
    <t>9/4/2021 to 22/4/2021</t>
  </si>
  <si>
    <t>22/4/2021 to 5/5/2021</t>
  </si>
  <si>
    <t>7/5/2021 to 20/5/2021</t>
  </si>
  <si>
    <t>20/5/2021 to 2/6/2021</t>
  </si>
  <si>
    <t>4/6/2021 to 18/6/2021</t>
  </si>
  <si>
    <t>24/6/2021 to 7/7/2021</t>
  </si>
  <si>
    <t>9/7/2021 to 22/7/2021</t>
  </si>
  <si>
    <t>21/7/2021 to 4/8/2021</t>
  </si>
  <si>
    <t>6/8/2021 to 19/8/2021</t>
  </si>
  <si>
    <t>26/8/2021 to 8/9/2021</t>
  </si>
  <si>
    <t>10/9/2021 to 23/9/2021</t>
  </si>
  <si>
    <t>22/9/2021 to 6/10/2021</t>
  </si>
  <si>
    <t>8/10/2021 to 21/10/2021</t>
  </si>
  <si>
    <t>21/10/2021 to 3/11/2021</t>
  </si>
  <si>
    <t>5/11/2021 to 18/11/2021</t>
  </si>
  <si>
    <t>25/11/2021 to 8/12/2021</t>
  </si>
  <si>
    <t>10/12/2021 to 23/12/2021</t>
  </si>
  <si>
    <t>19/1/2022 to 2/2/2022</t>
  </si>
  <si>
    <t>4/2/2022 to 17/2/2022</t>
  </si>
  <si>
    <t>17/2/2022 to 2/3/2022</t>
  </si>
  <si>
    <t>4/3/2022 to 17/3/2022</t>
  </si>
  <si>
    <t>24/3/2022 to 6/4/2022</t>
  </si>
  <si>
    <t>8/4/2022 to 26/4/2022</t>
  </si>
  <si>
    <t>20/4/2022 to 4/5/2022</t>
  </si>
  <si>
    <t>6/5/2022 to 19/5/2022</t>
  </si>
  <si>
    <t>26/5/2022 to 8/6/2022</t>
  </si>
  <si>
    <t>10/6/2022 to 24/6/2022</t>
  </si>
  <si>
    <t>23/6/2022 to 6/7/2022</t>
  </si>
  <si>
    <t>8/7/2022 to 21/7/2022</t>
  </si>
  <si>
    <t>20/7/2022 to 3/8/2022</t>
  </si>
  <si>
    <t>5/8/2022 to 18/8/2022</t>
  </si>
  <si>
    <t>25/8/2022 to 7/9/2022</t>
  </si>
  <si>
    <t>9/9/2022 to 23/9/2022</t>
  </si>
  <si>
    <t>20/9/2022 to 5/10/2022</t>
  </si>
  <si>
    <t>7/10/2022 to 20/10/2022</t>
  </si>
  <si>
    <t>20/10/2022 to 2/11/2022</t>
  </si>
  <si>
    <t>4/11/2022 to 17/11/2022</t>
  </si>
  <si>
    <t>24/11/2022 to 7/12/2022</t>
  </si>
  <si>
    <t>9/12/2022 to 22/12/2022</t>
  </si>
  <si>
    <t>Structured Mote Carlo</t>
  </si>
  <si>
    <t>VaR is a method used to measure the amount of risk involved in a financial investment. It is adjusted based on simulated interest rate changes using the historical sensitivity of VaR to interest rate changes. For example, the rate sensitivity for a 90% VaR is calculated by dividing the standard deviation of VaR 90% by the standard deviation of the cash rate. The assumptions are based on implied volatility. The Monte Carlo returns are close to the average of the actual returns. If managers understand how interest rates affect VaR, they can adjust their risk level based on the historical volatility of VaR. They can even choose to use a higher VaR, such as the 1% VaR or take the average of the three VaR percentiles. The simulation indicates that the 1% VaR is notably more sensitive to interest rate changes. This heightened sensitivity suggests that managers should prioritise the 1% VaR for accurate VaR forecasting.</t>
  </si>
  <si>
    <t>Distribution of Daily Returns  in USD/AUD Exchange Rate</t>
  </si>
  <si>
    <t>Distribution of Daily Returns  in JPY/AUD Exchange Rate</t>
  </si>
  <si>
    <t>Average10 day window</t>
  </si>
  <si>
    <t>Average 10 Day With Sensitivity</t>
  </si>
  <si>
    <t>Structured Monte Carlo</t>
  </si>
  <si>
    <t>Average 251 day window</t>
  </si>
  <si>
    <t>This paper explores the intricate relationship between monetary policy changes and Value-at-Risk (VaR), a critical risk measure initially designed for financial portfolio assessment and now widely applied across various uncertain engineering disciplines. VaR's significance in the financial sector is featured by its applications in asset allocation, regulatory compliance, and capital adequacy. It is a cornerstone of the evolving market-risk capital-adequacy framework, particularly within the Australian banking context. This framework, set for implementation at the end of 1997, incorporates VaR models to determine the market-risk capital charge, highlighting VaR's central role in quantifying potential portfolio losses with specified confidence levels amid adverse market movements (Cassidy C. &amp; Gizycki, M., 1997).
Building on the foundational work of Cassidy C. &amp; Gizycki, M. (1997) from the Reserve Bank of Australia, this paper examines the limitations of VaR despite its extensive utility and advocates for supplementary risk management strategies. The report delves into an intertemporal comparison of risk measures, explicitly analysing the effects of monetary policy changes on VaR. The findings will address some of these limitations. A comprehensive analysis illuminates the complex interplay between central banking decisions and VaR, further demonstrated by a detailed Monte Carlo simulation.
This report is designed to equip risk intermediaries like financial institutions with the insights and tools necessary to anticipate and adapt to shifts in monetary policy. By elucidating the connection between policy changes and risk measures, it enables financial managers to formulate more robust strategies, enhancing their preparedness for future economic fluctuations. This analysis is crucial for making informed decisions in tune with dynamic market conditions and regulatory requirements, strengthening overall risk management frameworks.</t>
  </si>
  <si>
    <t>Hypothesis</t>
  </si>
  <si>
    <r>
      <t>Null Hypothesis (H0) -</t>
    </r>
    <r>
      <rPr>
        <sz val="14"/>
        <color rgb="FF000000"/>
        <rFont val="Times New Roman"/>
        <family val="1"/>
      </rPr>
      <t> </t>
    </r>
    <r>
      <rPr>
        <sz val="14"/>
        <color rgb="FF000000"/>
        <rFont val="Aptos"/>
      </rPr>
      <t>Changes in monetary policy, such as adjustments in interest rates, do not significantly affect financial portfolios' VaR</t>
    </r>
    <r>
      <rPr>
        <sz val="14"/>
        <color rgb="FF000000"/>
        <rFont val="Times New Roman"/>
        <family val="1"/>
      </rPr>
      <t>.</t>
    </r>
  </si>
  <si>
    <r>
      <t xml:space="preserve">Alternative Hypothesis (H1) - </t>
    </r>
    <r>
      <rPr>
        <sz val="14"/>
        <color rgb="FF000000"/>
        <rFont val="Aptos"/>
      </rPr>
      <t>Changes in monetary policy, such as adjustments in interest rates, significantly impact financial portfolios' VaR. </t>
    </r>
  </si>
  <si>
    <t xml:space="preserve">To assess the impact of hypothetical shifts in cash rates, we use advanced Monte Carlo simulations to model the potential variances in VaR. This approach provides a structured way to assess risk under different monetary conditions. The results from our study support the acceptance of H1: monetary policy changes significantly impact VaR.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</si>
</sst>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dd\-mmm\-yyyy"/>
    <numFmt numFmtId="165" formatCode="d\-mmm\-yyyy"/>
    <numFmt numFmtId="166" formatCode="0.0000"/>
    <numFmt numFmtId="167" formatCode="dd/m/yyyy;@"/>
    <numFmt numFmtId="168" formatCode="0.000%"/>
    <numFmt numFmtId="169" formatCode="0.000"/>
    <numFmt numFmtId="170" formatCode="0.00000"/>
    <numFmt numFmtId="171" formatCode="0.000000"/>
    <numFmt numFmtId="172" formatCode="0.0%"/>
    <numFmt numFmtId="173" formatCode="0.0"/>
    <numFmt numFmtId="174" formatCode="0.0000%"/>
    <numFmt numFmtId="175" formatCode="0.000000000"/>
    <numFmt numFmtId="176" formatCode="0.00000000000"/>
    <numFmt numFmtId="177" formatCode="0.00000000000000"/>
    <numFmt numFmtId="178" formatCode="d/m/yyyy;@"/>
    <numFmt numFmtId="179" formatCode="&quot;$&quot;#,##0.00"/>
  </numFmts>
  <fonts count="66">
    <font>
      <sz val="10"/>
      <color rgb="FF000000"/>
      <name val="Arial"/>
      <scheme val="minor"/>
    </font>
    <font>
      <b/>
      <sz val="10"/>
      <color rgb="FF000000"/>
      <name val="Arial"/>
      <family val="2"/>
      <scheme val="minor"/>
    </font>
    <font>
      <b/>
      <sz val="10"/>
      <color theme="1"/>
      <name val="Arial"/>
      <family val="2"/>
      <scheme val="minor"/>
    </font>
    <font>
      <sz val="11"/>
      <color rgb="FF000000"/>
      <name val="Arial"/>
      <family val="2"/>
      <scheme val="minor"/>
    </font>
    <font>
      <sz val="11"/>
      <color theme="1"/>
      <name val="Arial"/>
      <family val="2"/>
      <scheme val="minor"/>
    </font>
    <font>
      <sz val="10"/>
      <color rgb="FF000000"/>
      <name val="Arial"/>
      <family val="2"/>
      <scheme val="minor"/>
    </font>
    <font>
      <sz val="9"/>
      <color theme="1"/>
      <name val="Arial"/>
      <family val="2"/>
      <scheme val="minor"/>
    </font>
    <font>
      <sz val="10"/>
      <name val="Arial"/>
      <family val="2"/>
    </font>
    <font>
      <sz val="9"/>
      <name val="Arial"/>
      <family val="2"/>
    </font>
    <font>
      <sz val="9"/>
      <color theme="1"/>
      <name val="Arial"/>
      <family val="2"/>
    </font>
    <font>
      <b/>
      <sz val="9"/>
      <name val="Arial"/>
      <family val="2"/>
    </font>
    <font>
      <b/>
      <sz val="10"/>
      <color theme="0"/>
      <name val="Arial"/>
      <family val="2"/>
      <scheme val="minor"/>
    </font>
    <font>
      <b/>
      <sz val="12"/>
      <color rgb="FF000000"/>
      <name val="Arial"/>
      <family val="2"/>
      <scheme val="minor"/>
    </font>
    <font>
      <sz val="12"/>
      <color theme="1"/>
      <name val="Times Roman"/>
    </font>
    <font>
      <sz val="12"/>
      <color theme="1" tint="0.34998626667073579"/>
      <name val="Times Roman"/>
    </font>
    <font>
      <sz val="12"/>
      <color theme="1" tint="0.14999847407452621"/>
      <name val="Times Roman"/>
    </font>
    <font>
      <sz val="12"/>
      <color rgb="FF111827"/>
      <name val="Times Roman"/>
    </font>
    <font>
      <b/>
      <i/>
      <sz val="10"/>
      <color theme="3" tint="0.499984740745262"/>
      <name val="Arial"/>
      <family val="2"/>
      <scheme val="minor"/>
    </font>
    <font>
      <sz val="12"/>
      <color theme="0"/>
      <name val="Times Roman"/>
    </font>
    <font>
      <sz val="12"/>
      <color theme="0" tint="-0.14999847407452621"/>
      <name val="Times Roman"/>
    </font>
    <font>
      <b/>
      <sz val="10"/>
      <color theme="3" tint="0.499984740745262"/>
      <name val="Arial"/>
      <family val="2"/>
      <scheme val="minor"/>
    </font>
    <font>
      <b/>
      <sz val="14"/>
      <color rgb="FF000000"/>
      <name val="Arial"/>
      <family val="2"/>
      <scheme val="minor"/>
    </font>
    <font>
      <b/>
      <sz val="10"/>
      <color rgb="FFFFFFFF"/>
      <name val="Arial"/>
      <family val="2"/>
      <scheme val="minor"/>
    </font>
    <font>
      <b/>
      <sz val="20"/>
      <color rgb="FF000000"/>
      <name val="Arial"/>
      <family val="2"/>
      <scheme val="minor"/>
    </font>
    <font>
      <b/>
      <sz val="12"/>
      <color theme="1"/>
      <name val="Times Roman"/>
    </font>
    <font>
      <b/>
      <sz val="24"/>
      <color rgb="FF000000"/>
      <name val="Calibri"/>
      <family val="2"/>
    </font>
    <font>
      <b/>
      <sz val="10"/>
      <color theme="5"/>
      <name val="Arial"/>
      <family val="2"/>
      <scheme val="minor"/>
    </font>
    <font>
      <b/>
      <sz val="18"/>
      <color rgb="FF000000"/>
      <name val="Arial"/>
      <family val="2"/>
      <scheme val="minor"/>
    </font>
    <font>
      <sz val="9"/>
      <color indexed="8"/>
      <name val="Arial"/>
      <family val="2"/>
    </font>
    <font>
      <u/>
      <sz val="9"/>
      <name val="Arial"/>
      <family val="2"/>
    </font>
    <font>
      <sz val="9"/>
      <color indexed="12"/>
      <name val="Arial"/>
      <family val="2"/>
    </font>
    <font>
      <u/>
      <sz val="10"/>
      <color indexed="12"/>
      <name val="Arial"/>
      <family val="2"/>
    </font>
    <font>
      <u/>
      <sz val="9"/>
      <color indexed="12"/>
      <name val="Arial"/>
      <family val="2"/>
    </font>
    <font>
      <u/>
      <sz val="10"/>
      <color indexed="12"/>
      <name val="Geneva"/>
      <family val="2"/>
    </font>
    <font>
      <b/>
      <sz val="10"/>
      <color theme="3"/>
      <name val="Arial"/>
      <family val="2"/>
      <scheme val="minor"/>
    </font>
    <font>
      <b/>
      <sz val="11"/>
      <color theme="0"/>
      <name val="Arial"/>
      <family val="2"/>
      <scheme val="minor"/>
    </font>
    <font>
      <b/>
      <sz val="11"/>
      <color theme="1"/>
      <name val="Arial"/>
      <family val="2"/>
      <scheme val="minor"/>
    </font>
    <font>
      <sz val="10"/>
      <color theme="0" tint="-0.249977111117893"/>
      <name val="Arial"/>
      <family val="2"/>
      <scheme val="minor"/>
    </font>
    <font>
      <sz val="10"/>
      <color theme="0" tint="-0.14999847407452621"/>
      <name val="Arial"/>
      <family val="2"/>
      <scheme val="minor"/>
    </font>
    <font>
      <b/>
      <sz val="11"/>
      <color theme="5"/>
      <name val="Arial"/>
      <family val="2"/>
      <scheme val="minor"/>
    </font>
    <font>
      <b/>
      <sz val="10"/>
      <color theme="4" tint="-0.499984740745262"/>
      <name val="Arial"/>
      <family val="2"/>
      <scheme val="minor"/>
    </font>
    <font>
      <sz val="10"/>
      <color theme="0"/>
      <name val="Arial"/>
      <family val="2"/>
      <scheme val="minor"/>
    </font>
    <font>
      <i/>
      <sz val="10"/>
      <color rgb="FF000000"/>
      <name val="Arial"/>
      <family val="2"/>
      <scheme val="minor"/>
    </font>
    <font>
      <b/>
      <sz val="10"/>
      <name val="Arial"/>
      <family val="2"/>
    </font>
    <font>
      <b/>
      <sz val="14"/>
      <color theme="0"/>
      <name val="Arial"/>
      <family val="2"/>
      <scheme val="minor"/>
    </font>
    <font>
      <b/>
      <sz val="10"/>
      <color theme="0"/>
      <name val="Arial"/>
      <family val="2"/>
    </font>
    <font>
      <sz val="10"/>
      <color theme="1"/>
      <name val="Arial"/>
      <family val="2"/>
      <scheme val="minor"/>
    </font>
    <font>
      <sz val="10"/>
      <color theme="0"/>
      <name val="Arial (Body)"/>
    </font>
    <font>
      <b/>
      <sz val="10"/>
      <color theme="0"/>
      <name val="Arial (Body)"/>
    </font>
    <font>
      <sz val="12"/>
      <color rgb="FF000000"/>
      <name val="Aptos Narrow"/>
    </font>
    <font>
      <sz val="10"/>
      <color rgb="FF000000"/>
      <name val="Calibri"/>
      <family val="2"/>
    </font>
    <font>
      <b/>
      <sz val="12"/>
      <color theme="0"/>
      <name val="Arial"/>
      <family val="2"/>
      <scheme val="minor"/>
    </font>
    <font>
      <sz val="14"/>
      <color rgb="FF000000"/>
      <name val="Arial"/>
      <family val="2"/>
      <scheme val="minor"/>
    </font>
    <font>
      <sz val="12"/>
      <color rgb="FF000000"/>
      <name val="Arial"/>
      <family val="2"/>
      <scheme val="minor"/>
    </font>
    <font>
      <sz val="8"/>
      <name val="Arial"/>
      <family val="2"/>
      <scheme val="minor"/>
    </font>
    <font>
      <sz val="14.4"/>
      <color rgb="FF000000"/>
      <name val="Aptos Narrow"/>
    </font>
    <font>
      <b/>
      <sz val="14.4"/>
      <color rgb="FF000000"/>
      <name val="Aptos Narrow"/>
    </font>
    <font>
      <sz val="12"/>
      <color rgb="FFC22114"/>
      <name val="Arial"/>
      <family val="2"/>
    </font>
    <font>
      <b/>
      <sz val="16"/>
      <color rgb="FF00B050"/>
      <name val="Aptos Narrow"/>
    </font>
    <font>
      <b/>
      <sz val="10"/>
      <color rgb="FF0070C0"/>
      <name val="Arial"/>
      <family val="2"/>
      <scheme val="minor"/>
    </font>
    <font>
      <sz val="10"/>
      <color theme="0" tint="-0.34998626667073579"/>
      <name val="Arial"/>
      <family val="2"/>
      <scheme val="minor"/>
    </font>
    <font>
      <sz val="14"/>
      <color rgb="FF000000"/>
      <name val="Times New Roman"/>
      <family val="1"/>
    </font>
    <font>
      <b/>
      <sz val="14"/>
      <color rgb="FF000000"/>
      <name val="Times New Roman"/>
      <family val="1"/>
    </font>
    <font>
      <sz val="14"/>
      <color rgb="FF000000"/>
      <name val="Aptos"/>
    </font>
    <font>
      <b/>
      <sz val="18"/>
      <color rgb="FF156082"/>
      <name val="Aptos"/>
    </font>
    <font>
      <b/>
      <sz val="12"/>
      <color theme="3" tint="0.249977111117893"/>
      <name val="Times New Roman"/>
      <family val="1"/>
    </font>
  </fonts>
  <fills count="2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FFFFFF"/>
        <bgColor indexed="64"/>
      </patternFill>
    </fill>
    <fill>
      <patternFill patternType="solid">
        <fgColor theme="2" tint="-0.14999847407452621"/>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FF"/>
        <bgColor rgb="FF000000"/>
      </patternFill>
    </fill>
    <fill>
      <patternFill patternType="solid">
        <fgColor rgb="FFFFFF00"/>
        <bgColor indexed="64"/>
      </patternFill>
    </fill>
    <fill>
      <patternFill patternType="solid">
        <fgColor theme="0"/>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BF14C"/>
        <bgColor indexed="64"/>
      </patternFill>
    </fill>
    <fill>
      <patternFill patternType="solid">
        <fgColor rgb="FF0070C0"/>
        <bgColor indexed="64"/>
      </patternFill>
    </fill>
    <fill>
      <patternFill patternType="solid">
        <fgColor rgb="FF0070C0"/>
        <bgColor rgb="FF000000"/>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D1F1DA"/>
        <bgColor indexed="64"/>
      </patternFill>
    </fill>
    <fill>
      <patternFill patternType="solid">
        <fgColor rgb="FFFF0000"/>
        <bgColor indexed="64"/>
      </patternFill>
    </fill>
    <fill>
      <patternFill patternType="solid">
        <fgColor rgb="FFFFFF00"/>
        <bgColor rgb="FF000000"/>
      </patternFill>
    </fill>
    <fill>
      <patternFill patternType="solid">
        <fgColor theme="6" tint="0.59999389629810485"/>
        <bgColor indexed="64"/>
      </patternFill>
    </fill>
    <fill>
      <patternFill patternType="solid">
        <fgColor theme="6" tint="0.59999389629810485"/>
        <bgColor rgb="FF000000"/>
      </patternFill>
    </fill>
  </fills>
  <borders count="3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style="thin">
        <color indexed="64"/>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top style="thick">
        <color auto="1"/>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s>
  <cellStyleXfs count="17">
    <xf numFmtId="0" fontId="0" fillId="0" borderId="0"/>
    <xf numFmtId="44" fontId="5" fillId="0" borderId="0" applyFont="0" applyFill="0" applyBorder="0" applyAlignment="0" applyProtection="0"/>
    <xf numFmtId="9" fontId="5" fillId="0" borderId="0" applyFont="0" applyFill="0" applyBorder="0" applyAlignment="0" applyProtection="0"/>
    <xf numFmtId="0" fontId="4" fillId="0" borderId="0"/>
    <xf numFmtId="0" fontId="7" fillId="0" borderId="0"/>
    <xf numFmtId="0" fontId="7" fillId="0" borderId="0"/>
    <xf numFmtId="0" fontId="31" fillId="0" borderId="0" applyNumberFormat="0" applyFill="0" applyBorder="0" applyAlignment="0" applyProtection="0">
      <alignment vertical="top"/>
      <protection locked="0"/>
    </xf>
    <xf numFmtId="0" fontId="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3" fillId="0" borderId="0" applyNumberFormat="0" applyFill="0" applyBorder="0" applyAlignment="0" applyProtection="0">
      <alignment vertical="top"/>
      <protection locked="0"/>
    </xf>
  </cellStyleXfs>
  <cellXfs count="473">
    <xf numFmtId="0" fontId="0" fillId="0" borderId="0" xfId="0"/>
    <xf numFmtId="0" fontId="6" fillId="0" borderId="0" xfId="0" applyFont="1" applyAlignment="1">
      <alignment horizontal="right"/>
    </xf>
    <xf numFmtId="0" fontId="8" fillId="0" borderId="0" xfId="5" applyFont="1" applyAlignment="1">
      <alignment horizontal="left" wrapText="1"/>
    </xf>
    <xf numFmtId="0" fontId="10" fillId="0" borderId="0" xfId="5" applyFont="1" applyAlignment="1">
      <alignment horizontal="left"/>
    </xf>
    <xf numFmtId="0" fontId="5" fillId="0" borderId="0" xfId="0" applyFont="1"/>
    <xf numFmtId="14" fontId="0" fillId="0" borderId="0" xfId="0" applyNumberFormat="1"/>
    <xf numFmtId="0" fontId="0" fillId="2" borderId="0" xfId="0" applyFill="1"/>
    <xf numFmtId="0" fontId="0" fillId="3" borderId="0" xfId="0" applyFill="1"/>
    <xf numFmtId="0" fontId="5" fillId="3" borderId="0" xfId="0" applyFont="1" applyFill="1"/>
    <xf numFmtId="167" fontId="0" fillId="3" borderId="0" xfId="0" applyNumberFormat="1" applyFill="1"/>
    <xf numFmtId="0" fontId="11" fillId="4" borderId="0" xfId="0" applyFont="1" applyFill="1" applyAlignment="1">
      <alignment horizontal="center" vertical="center"/>
    </xf>
    <xf numFmtId="0" fontId="1" fillId="3" borderId="0" xfId="0" applyFont="1" applyFill="1"/>
    <xf numFmtId="167" fontId="0" fillId="5" borderId="0" xfId="0" applyNumberFormat="1" applyFill="1"/>
    <xf numFmtId="0" fontId="0" fillId="5" borderId="0" xfId="0" applyFill="1"/>
    <xf numFmtId="0" fontId="11" fillId="6" borderId="0" xfId="0" applyFont="1" applyFill="1" applyAlignment="1">
      <alignment horizontal="center" vertical="center"/>
    </xf>
    <xf numFmtId="0" fontId="0" fillId="6" borderId="0" xfId="0" applyFill="1"/>
    <xf numFmtId="0" fontId="1" fillId="0" borderId="0" xfId="0" applyFont="1" applyAlignment="1">
      <alignment horizontal="center"/>
    </xf>
    <xf numFmtId="0" fontId="5" fillId="0" borderId="0" xfId="0" applyFont="1" applyAlignment="1">
      <alignment horizontal="center"/>
    </xf>
    <xf numFmtId="0" fontId="0" fillId="0" borderId="0" xfId="0" applyAlignment="1">
      <alignment horizontal="center"/>
    </xf>
    <xf numFmtId="0" fontId="0" fillId="3" borderId="0" xfId="0" applyFill="1" applyAlignment="1">
      <alignment horizontal="center"/>
    </xf>
    <xf numFmtId="0" fontId="12" fillId="3" borderId="0" xfId="0" applyFont="1" applyFill="1" applyAlignment="1">
      <alignment horizontal="center"/>
    </xf>
    <xf numFmtId="0" fontId="5" fillId="3" borderId="0" xfId="0" applyFont="1" applyFill="1" applyAlignment="1">
      <alignment horizontal="center"/>
    </xf>
    <xf numFmtId="0" fontId="13" fillId="3" borderId="0" xfId="0" applyFont="1" applyFill="1"/>
    <xf numFmtId="0" fontId="13" fillId="3" borderId="0" xfId="0" applyFont="1" applyFill="1" applyAlignment="1">
      <alignment horizontal="center"/>
    </xf>
    <xf numFmtId="166" fontId="15" fillId="3" borderId="0" xfId="0" applyNumberFormat="1" applyFont="1" applyFill="1" applyAlignment="1">
      <alignment horizontal="center"/>
    </xf>
    <xf numFmtId="166" fontId="16" fillId="3" borderId="0" xfId="0" applyNumberFormat="1" applyFont="1" applyFill="1" applyAlignment="1">
      <alignment horizontal="center"/>
    </xf>
    <xf numFmtId="0" fontId="13" fillId="4" borderId="0" xfId="0" applyFont="1" applyFill="1"/>
    <xf numFmtId="0" fontId="11" fillId="3" borderId="0" xfId="0" applyFont="1" applyFill="1" applyAlignment="1">
      <alignment horizontal="center" vertical="center"/>
    </xf>
    <xf numFmtId="0" fontId="17" fillId="3" borderId="0" xfId="0" applyFont="1" applyFill="1"/>
    <xf numFmtId="0" fontId="0" fillId="7" borderId="0" xfId="0" applyFill="1"/>
    <xf numFmtId="0" fontId="2" fillId="7" borderId="0" xfId="0" applyFont="1" applyFill="1" applyAlignment="1">
      <alignment horizontal="center" vertical="center"/>
    </xf>
    <xf numFmtId="0" fontId="18" fillId="8" borderId="0" xfId="0" applyFont="1" applyFill="1"/>
    <xf numFmtId="2" fontId="18" fillId="8" borderId="0" xfId="0" applyNumberFormat="1" applyFont="1" applyFill="1" applyAlignment="1">
      <alignment horizontal="center"/>
    </xf>
    <xf numFmtId="0" fontId="19" fillId="8" borderId="0" xfId="0" applyFont="1" applyFill="1"/>
    <xf numFmtId="2" fontId="19" fillId="8" borderId="0" xfId="0" applyNumberFormat="1" applyFont="1" applyFill="1" applyAlignment="1">
      <alignment horizontal="center"/>
    </xf>
    <xf numFmtId="9" fontId="12" fillId="3" borderId="0" xfId="0" applyNumberFormat="1" applyFont="1" applyFill="1" applyAlignment="1">
      <alignment horizontal="center"/>
    </xf>
    <xf numFmtId="0" fontId="20" fillId="3" borderId="0" xfId="0" applyFont="1" applyFill="1"/>
    <xf numFmtId="0" fontId="3" fillId="3" borderId="0" xfId="0" applyFont="1" applyFill="1" applyAlignment="1">
      <alignment vertical="top"/>
    </xf>
    <xf numFmtId="44" fontId="1" fillId="3" borderId="0" xfId="1" applyFont="1" applyFill="1"/>
    <xf numFmtId="168" fontId="0" fillId="3" borderId="0" xfId="2" applyNumberFormat="1" applyFont="1" applyFill="1"/>
    <xf numFmtId="0" fontId="20" fillId="3" borderId="0" xfId="0" applyFont="1" applyFill="1" applyAlignment="1">
      <alignment vertical="center" wrapText="1"/>
    </xf>
    <xf numFmtId="0" fontId="21" fillId="0" borderId="0" xfId="0" applyFont="1"/>
    <xf numFmtId="0" fontId="21" fillId="3" borderId="0" xfId="0" applyFont="1" applyFill="1"/>
    <xf numFmtId="44" fontId="0" fillId="3" borderId="0" xfId="0" applyNumberFormat="1" applyFill="1"/>
    <xf numFmtId="0" fontId="0" fillId="9" borderId="0" xfId="0" applyFill="1"/>
    <xf numFmtId="0" fontId="26" fillId="3" borderId="0" xfId="0" applyFont="1" applyFill="1"/>
    <xf numFmtId="14" fontId="0" fillId="11" borderId="0" xfId="0" applyNumberFormat="1" applyFill="1"/>
    <xf numFmtId="0" fontId="5" fillId="11" borderId="0" xfId="0" applyFont="1" applyFill="1" applyAlignment="1">
      <alignment horizontal="center"/>
    </xf>
    <xf numFmtId="0" fontId="1" fillId="11" borderId="0" xfId="0" applyFont="1" applyFill="1" applyAlignment="1">
      <alignment horizontal="center"/>
    </xf>
    <xf numFmtId="0" fontId="1" fillId="3" borderId="0" xfId="0" applyFont="1" applyFill="1" applyAlignment="1">
      <alignment horizontal="center"/>
    </xf>
    <xf numFmtId="0" fontId="0" fillId="11" borderId="0" xfId="0" applyFill="1"/>
    <xf numFmtId="0" fontId="5" fillId="11" borderId="0" xfId="0" applyFont="1" applyFill="1"/>
    <xf numFmtId="0" fontId="1" fillId="11" borderId="0" xfId="0" applyFont="1" applyFill="1"/>
    <xf numFmtId="0" fontId="22" fillId="12" borderId="0" xfId="0" applyFont="1" applyFill="1" applyAlignment="1">
      <alignment horizontal="center" vertical="center"/>
    </xf>
    <xf numFmtId="0" fontId="5" fillId="12" borderId="0" xfId="0" applyFont="1" applyFill="1"/>
    <xf numFmtId="0" fontId="0" fillId="13" borderId="0" xfId="0" applyFill="1"/>
    <xf numFmtId="0" fontId="8" fillId="0" borderId="0" xfId="5" applyFont="1"/>
    <xf numFmtId="2" fontId="8" fillId="0" borderId="0" xfId="5" applyNumberFormat="1" applyFont="1"/>
    <xf numFmtId="166" fontId="8" fillId="0" borderId="0" xfId="5" applyNumberFormat="1" applyFont="1"/>
    <xf numFmtId="173" fontId="8" fillId="0" borderId="0" xfId="5" applyNumberFormat="1" applyFont="1"/>
    <xf numFmtId="164" fontId="8" fillId="0" borderId="0" xfId="5" applyNumberFormat="1" applyFont="1"/>
    <xf numFmtId="166" fontId="28" fillId="0" borderId="0" xfId="5" applyNumberFormat="1" applyFont="1"/>
    <xf numFmtId="1" fontId="28" fillId="0" borderId="0" xfId="5" applyNumberFormat="1" applyFont="1"/>
    <xf numFmtId="2" fontId="28" fillId="0" borderId="0" xfId="5" applyNumberFormat="1" applyFont="1"/>
    <xf numFmtId="164" fontId="8" fillId="0" borderId="0" xfId="5" applyNumberFormat="1" applyFont="1" applyAlignment="1">
      <alignment horizontal="right"/>
    </xf>
    <xf numFmtId="0" fontId="8" fillId="0" borderId="0" xfId="5" applyFont="1" applyAlignment="1">
      <alignment horizontal="center"/>
    </xf>
    <xf numFmtId="166" fontId="8" fillId="0" borderId="0" xfId="5" applyNumberFormat="1" applyFont="1" applyAlignment="1">
      <alignment horizontal="center"/>
    </xf>
    <xf numFmtId="2" fontId="8" fillId="0" borderId="0" xfId="5" applyNumberFormat="1" applyFont="1" applyAlignment="1">
      <alignment horizontal="center"/>
    </xf>
    <xf numFmtId="166" fontId="29" fillId="0" borderId="0" xfId="5" applyNumberFormat="1" applyFont="1" applyAlignment="1">
      <alignment horizontal="center"/>
    </xf>
    <xf numFmtId="173" fontId="8" fillId="0" borderId="0" xfId="5" applyNumberFormat="1" applyFont="1" applyAlignment="1">
      <alignment horizontal="center"/>
    </xf>
    <xf numFmtId="0" fontId="9" fillId="0" borderId="0" xfId="5" applyFont="1" applyAlignment="1">
      <alignment horizontal="left" wrapText="1"/>
    </xf>
    <xf numFmtId="15" fontId="30" fillId="0" borderId="0" xfId="5" applyNumberFormat="1" applyFont="1" applyAlignment="1">
      <alignment horizontal="center"/>
    </xf>
    <xf numFmtId="164" fontId="8" fillId="0" borderId="0" xfId="5" applyNumberFormat="1" applyFont="1" applyAlignment="1">
      <alignment horizontal="left"/>
    </xf>
    <xf numFmtId="15" fontId="8" fillId="0" borderId="0" xfId="5" applyNumberFormat="1" applyFont="1" applyAlignment="1">
      <alignment horizontal="center"/>
    </xf>
    <xf numFmtId="0" fontId="32" fillId="0" borderId="0" xfId="6" applyFont="1" applyAlignment="1" applyProtection="1">
      <alignment horizontal="left" wrapText="1"/>
    </xf>
    <xf numFmtId="0" fontId="32" fillId="0" borderId="0" xfId="5" applyFont="1" applyAlignment="1">
      <alignment horizontal="left" wrapText="1"/>
    </xf>
    <xf numFmtId="0" fontId="9" fillId="0" borderId="0" xfId="5" applyFont="1" applyAlignment="1">
      <alignment horizontal="left"/>
    </xf>
    <xf numFmtId="0" fontId="9" fillId="0" borderId="0" xfId="5" applyFont="1" applyAlignment="1">
      <alignment horizontal="center" wrapText="1"/>
    </xf>
    <xf numFmtId="0" fontId="28" fillId="0" borderId="0" xfId="7" applyFont="1"/>
    <xf numFmtId="2" fontId="28" fillId="0" borderId="0" xfId="7" applyNumberFormat="1" applyFont="1"/>
    <xf numFmtId="171" fontId="28" fillId="0" borderId="0" xfId="7" applyNumberFormat="1" applyFont="1"/>
    <xf numFmtId="1" fontId="28" fillId="0" borderId="0" xfId="7" applyNumberFormat="1" applyFont="1"/>
    <xf numFmtId="164" fontId="28" fillId="0" borderId="0" xfId="7" applyNumberFormat="1" applyFont="1"/>
    <xf numFmtId="2" fontId="8" fillId="0" borderId="0" xfId="3" applyNumberFormat="1" applyFont="1" applyAlignment="1">
      <alignment horizontal="right" wrapText="1"/>
    </xf>
    <xf numFmtId="171" fontId="8" fillId="0" borderId="0" xfId="3" applyNumberFormat="1" applyFont="1" applyAlignment="1">
      <alignment horizontal="right" wrapText="1"/>
    </xf>
    <xf numFmtId="1" fontId="8" fillId="0" borderId="0" xfId="3" applyNumberFormat="1" applyFont="1" applyAlignment="1">
      <alignment horizontal="right" wrapText="1"/>
    </xf>
    <xf numFmtId="164" fontId="8" fillId="0" borderId="0" xfId="3" applyNumberFormat="1" applyFont="1" applyAlignment="1">
      <alignment horizontal="right" wrapText="1"/>
    </xf>
    <xf numFmtId="164" fontId="8" fillId="0" borderId="0" xfId="3" applyNumberFormat="1" applyFont="1" applyAlignment="1">
      <alignment horizontal="right"/>
    </xf>
    <xf numFmtId="2" fontId="28" fillId="0" borderId="0" xfId="7" applyNumberFormat="1" applyFont="1" applyAlignment="1">
      <alignment horizontal="right"/>
    </xf>
    <xf numFmtId="0" fontId="28" fillId="0" borderId="0" xfId="7" applyFont="1" applyAlignment="1">
      <alignment horizontal="right"/>
    </xf>
    <xf numFmtId="1" fontId="28" fillId="0" borderId="0" xfId="7" applyNumberFormat="1" applyFont="1" applyAlignment="1">
      <alignment horizontal="right"/>
    </xf>
    <xf numFmtId="171" fontId="28" fillId="0" borderId="0" xfId="7" applyNumberFormat="1" applyFont="1" applyAlignment="1">
      <alignment horizontal="right"/>
    </xf>
    <xf numFmtId="171" fontId="8" fillId="0" borderId="0" xfId="5" applyNumberFormat="1" applyFont="1" applyAlignment="1">
      <alignment horizontal="right"/>
    </xf>
    <xf numFmtId="2" fontId="8" fillId="0" borderId="0" xfId="5" applyNumberFormat="1" applyFont="1" applyAlignment="1">
      <alignment horizontal="right"/>
    </xf>
    <xf numFmtId="165" fontId="8" fillId="0" borderId="0" xfId="3" applyNumberFormat="1" applyFont="1" applyAlignment="1">
      <alignment horizontal="right"/>
    </xf>
    <xf numFmtId="2" fontId="8" fillId="0" borderId="0" xfId="3" applyNumberFormat="1" applyFont="1" applyAlignment="1">
      <alignment horizontal="right"/>
    </xf>
    <xf numFmtId="171" fontId="8" fillId="0" borderId="0" xfId="3" applyNumberFormat="1" applyFont="1" applyAlignment="1">
      <alignment horizontal="right"/>
    </xf>
    <xf numFmtId="1" fontId="8" fillId="0" borderId="0" xfId="3" applyNumberFormat="1" applyFont="1" applyAlignment="1">
      <alignment horizontal="right"/>
    </xf>
    <xf numFmtId="2" fontId="8" fillId="0" borderId="0" xfId="3" applyNumberFormat="1" applyFont="1" applyAlignment="1">
      <alignment horizontal="right" vertical="top"/>
    </xf>
    <xf numFmtId="171" fontId="8" fillId="0" borderId="0" xfId="3" applyNumberFormat="1" applyFont="1" applyAlignment="1">
      <alignment horizontal="right" vertical="top"/>
    </xf>
    <xf numFmtId="1" fontId="8" fillId="0" borderId="0" xfId="3" applyNumberFormat="1" applyFont="1" applyAlignment="1">
      <alignment horizontal="right" vertical="top"/>
    </xf>
    <xf numFmtId="1" fontId="8" fillId="0" borderId="0" xfId="5" applyNumberFormat="1" applyFont="1" applyAlignment="1">
      <alignment horizontal="right"/>
    </xf>
    <xf numFmtId="2" fontId="8" fillId="0" borderId="0" xfId="8" applyNumberFormat="1" applyFont="1" applyAlignment="1">
      <alignment horizontal="right"/>
    </xf>
    <xf numFmtId="171" fontId="8" fillId="0" borderId="0" xfId="8" applyNumberFormat="1" applyFont="1" applyAlignment="1">
      <alignment horizontal="right"/>
    </xf>
    <xf numFmtId="1" fontId="8" fillId="0" borderId="0" xfId="8" applyNumberFormat="1" applyFont="1" applyAlignment="1">
      <alignment horizontal="right"/>
    </xf>
    <xf numFmtId="2" fontId="8" fillId="0" borderId="0" xfId="9" applyNumberFormat="1" applyFont="1" applyAlignment="1">
      <alignment horizontal="right"/>
    </xf>
    <xf numFmtId="171" fontId="8" fillId="0" borderId="0" xfId="9" applyNumberFormat="1" applyFont="1" applyAlignment="1">
      <alignment horizontal="right"/>
    </xf>
    <xf numFmtId="1" fontId="8" fillId="0" borderId="0" xfId="9" applyNumberFormat="1" applyFont="1" applyAlignment="1">
      <alignment horizontal="right"/>
    </xf>
    <xf numFmtId="2" fontId="8" fillId="0" borderId="0" xfId="10" applyNumberFormat="1" applyFont="1" applyAlignment="1">
      <alignment horizontal="right"/>
    </xf>
    <xf numFmtId="171" fontId="8" fillId="0" borderId="0" xfId="10" applyNumberFormat="1" applyFont="1" applyAlignment="1">
      <alignment horizontal="right"/>
    </xf>
    <xf numFmtId="1" fontId="8" fillId="0" borderId="0" xfId="10" applyNumberFormat="1" applyFont="1" applyAlignment="1">
      <alignment horizontal="right"/>
    </xf>
    <xf numFmtId="2" fontId="8" fillId="0" borderId="0" xfId="11" applyNumberFormat="1" applyFont="1" applyAlignment="1">
      <alignment horizontal="right"/>
    </xf>
    <xf numFmtId="171" fontId="8" fillId="0" borderId="0" xfId="11" applyNumberFormat="1" applyFont="1" applyAlignment="1">
      <alignment horizontal="right"/>
    </xf>
    <xf numFmtId="1" fontId="8" fillId="0" borderId="0" xfId="11" applyNumberFormat="1" applyFont="1" applyAlignment="1">
      <alignment horizontal="right"/>
    </xf>
    <xf numFmtId="2" fontId="8" fillId="0" borderId="0" xfId="12" applyNumberFormat="1" applyFont="1" applyAlignment="1">
      <alignment horizontal="right"/>
    </xf>
    <xf numFmtId="171" fontId="8" fillId="0" borderId="0" xfId="12" applyNumberFormat="1" applyFont="1" applyAlignment="1">
      <alignment horizontal="right"/>
    </xf>
    <xf numFmtId="1" fontId="8" fillId="0" borderId="0" xfId="12" applyNumberFormat="1" applyFont="1" applyAlignment="1">
      <alignment horizontal="right"/>
    </xf>
    <xf numFmtId="164" fontId="8" fillId="0" borderId="0" xfId="12" applyNumberFormat="1" applyFont="1" applyAlignment="1">
      <alignment horizontal="right"/>
    </xf>
    <xf numFmtId="2" fontId="8" fillId="0" borderId="0" xfId="13" applyNumberFormat="1" applyFont="1" applyAlignment="1">
      <alignment horizontal="right"/>
    </xf>
    <xf numFmtId="171" fontId="8" fillId="0" borderId="0" xfId="13" applyNumberFormat="1" applyFont="1" applyAlignment="1">
      <alignment horizontal="right"/>
    </xf>
    <xf numFmtId="1" fontId="8" fillId="0" borderId="0" xfId="13" applyNumberFormat="1" applyFont="1" applyAlignment="1">
      <alignment horizontal="right"/>
    </xf>
    <xf numFmtId="164" fontId="8" fillId="0" borderId="0" xfId="13" applyNumberFormat="1" applyFont="1" applyAlignment="1">
      <alignment horizontal="right"/>
    </xf>
    <xf numFmtId="2" fontId="8" fillId="0" borderId="0" xfId="14" applyNumberFormat="1" applyFont="1" applyAlignment="1">
      <alignment horizontal="right"/>
    </xf>
    <xf numFmtId="171" fontId="8" fillId="0" borderId="0" xfId="14" applyNumberFormat="1" applyFont="1" applyAlignment="1">
      <alignment horizontal="right"/>
    </xf>
    <xf numFmtId="1" fontId="8" fillId="0" borderId="0" xfId="14" applyNumberFormat="1" applyFont="1" applyAlignment="1">
      <alignment horizontal="right"/>
    </xf>
    <xf numFmtId="164" fontId="8" fillId="0" borderId="0" xfId="14" applyNumberFormat="1" applyFont="1" applyAlignment="1">
      <alignment horizontal="right"/>
    </xf>
    <xf numFmtId="0" fontId="28" fillId="0" borderId="0" xfId="7" applyFont="1" applyAlignment="1">
      <alignment horizontal="right" wrapText="1"/>
    </xf>
    <xf numFmtId="0" fontId="28" fillId="0" borderId="0" xfId="7" applyFont="1" applyAlignment="1">
      <alignment horizontal="left" wrapText="1"/>
    </xf>
    <xf numFmtId="2" fontId="8" fillId="0" borderId="0" xfId="5" applyNumberFormat="1" applyFont="1" applyAlignment="1">
      <alignment horizontal="left" wrapText="1"/>
    </xf>
    <xf numFmtId="0" fontId="8" fillId="0" borderId="0" xfId="15" applyFont="1" applyAlignment="1">
      <alignment horizontal="left" wrapText="1"/>
    </xf>
    <xf numFmtId="164" fontId="28" fillId="0" borderId="0" xfId="7" applyNumberFormat="1" applyFont="1" applyAlignment="1">
      <alignment horizontal="left" wrapText="1"/>
    </xf>
    <xf numFmtId="0" fontId="8" fillId="0" borderId="0" xfId="16" applyFont="1" applyAlignment="1" applyProtection="1">
      <alignment horizontal="left" wrapText="1"/>
    </xf>
    <xf numFmtId="0" fontId="28" fillId="0" borderId="0" xfId="7" applyFont="1" applyAlignment="1">
      <alignment horizontal="left" vertical="top" wrapText="1"/>
    </xf>
    <xf numFmtId="0" fontId="10" fillId="0" borderId="0" xfId="5" applyFont="1" applyAlignment="1">
      <alignment horizontal="left" wrapText="1"/>
    </xf>
    <xf numFmtId="0" fontId="10" fillId="0" borderId="0" xfId="5" applyFont="1"/>
    <xf numFmtId="0" fontId="5" fillId="16" borderId="0" xfId="0" applyFont="1" applyFill="1"/>
    <xf numFmtId="0" fontId="5" fillId="16" borderId="0" xfId="0" applyFont="1" applyFill="1" applyAlignment="1">
      <alignment horizontal="center"/>
    </xf>
    <xf numFmtId="0" fontId="0" fillId="16" borderId="0" xfId="0" applyFill="1"/>
    <xf numFmtId="14" fontId="0" fillId="3" borderId="0" xfId="0" applyNumberFormat="1" applyFill="1"/>
    <xf numFmtId="0" fontId="34" fillId="3" borderId="0" xfId="0" applyFont="1" applyFill="1" applyAlignment="1">
      <alignment horizontal="center" vertical="center"/>
    </xf>
    <xf numFmtId="0" fontId="5" fillId="11" borderId="0" xfId="0" applyFont="1" applyFill="1" applyAlignment="1">
      <alignment horizontal="center" vertical="center"/>
    </xf>
    <xf numFmtId="0" fontId="0" fillId="17" borderId="0" xfId="0" applyFill="1"/>
    <xf numFmtId="14" fontId="5" fillId="11" borderId="0" xfId="0" applyNumberFormat="1" applyFont="1" applyFill="1" applyAlignment="1">
      <alignment vertical="center"/>
    </xf>
    <xf numFmtId="0" fontId="0" fillId="17" borderId="0" xfId="0" applyFill="1" applyAlignment="1">
      <alignment horizontal="center" vertical="center"/>
    </xf>
    <xf numFmtId="0" fontId="37" fillId="3" borderId="0" xfId="0" applyFont="1" applyFill="1"/>
    <xf numFmtId="0" fontId="37" fillId="3" borderId="0" xfId="0" applyFont="1" applyFill="1" applyAlignment="1">
      <alignment horizontal="center"/>
    </xf>
    <xf numFmtId="0" fontId="38" fillId="3" borderId="0" xfId="0" applyFont="1" applyFill="1"/>
    <xf numFmtId="174" fontId="0" fillId="3" borderId="0" xfId="0" applyNumberFormat="1" applyFill="1"/>
    <xf numFmtId="10" fontId="0" fillId="3" borderId="0" xfId="2" applyNumberFormat="1" applyFont="1" applyFill="1"/>
    <xf numFmtId="174" fontId="5" fillId="3" borderId="0" xfId="0" applyNumberFormat="1" applyFont="1" applyFill="1"/>
    <xf numFmtId="0" fontId="40" fillId="16" borderId="0" xfId="0" applyFont="1" applyFill="1" applyAlignment="1">
      <alignment horizontal="center" vertical="center"/>
    </xf>
    <xf numFmtId="0" fontId="41" fillId="3" borderId="0" xfId="0" applyFont="1" applyFill="1"/>
    <xf numFmtId="2" fontId="0" fillId="3" borderId="0" xfId="0" applyNumberFormat="1" applyFill="1"/>
    <xf numFmtId="10" fontId="0" fillId="0" borderId="0" xfId="0" applyNumberFormat="1"/>
    <xf numFmtId="176" fontId="0" fillId="3" borderId="0" xfId="0" applyNumberFormat="1" applyFill="1"/>
    <xf numFmtId="177" fontId="0" fillId="3" borderId="0" xfId="0" applyNumberFormat="1" applyFill="1"/>
    <xf numFmtId="0" fontId="42" fillId="3" borderId="0" xfId="0" applyFont="1" applyFill="1" applyAlignment="1">
      <alignment horizontal="center"/>
    </xf>
    <xf numFmtId="10" fontId="0" fillId="3" borderId="0" xfId="0" applyNumberFormat="1" applyFill="1"/>
    <xf numFmtId="175" fontId="0" fillId="11" borderId="0" xfId="0" applyNumberFormat="1" applyFill="1"/>
    <xf numFmtId="0" fontId="5" fillId="3" borderId="2" xfId="0" applyFont="1" applyFill="1" applyBorder="1" applyAlignment="1">
      <alignment horizontal="center"/>
    </xf>
    <xf numFmtId="0" fontId="0" fillId="3" borderId="1" xfId="0" applyFill="1" applyBorder="1"/>
    <xf numFmtId="0" fontId="0" fillId="3" borderId="2" xfId="0" applyFill="1" applyBorder="1"/>
    <xf numFmtId="0" fontId="5" fillId="3" borderId="2" xfId="0" applyFont="1" applyFill="1" applyBorder="1"/>
    <xf numFmtId="0" fontId="0" fillId="0" borderId="2" xfId="0" applyBorder="1"/>
    <xf numFmtId="10" fontId="0" fillId="0" borderId="2" xfId="0" applyNumberFormat="1" applyBorder="1"/>
    <xf numFmtId="2" fontId="0" fillId="3" borderId="2" xfId="0" applyNumberFormat="1" applyFill="1" applyBorder="1"/>
    <xf numFmtId="10" fontId="0" fillId="3" borderId="1" xfId="0" applyNumberFormat="1" applyFill="1" applyBorder="1"/>
    <xf numFmtId="0" fontId="42" fillId="3" borderId="2" xfId="0" applyFont="1" applyFill="1" applyBorder="1" applyAlignment="1">
      <alignment horizontal="center"/>
    </xf>
    <xf numFmtId="0" fontId="35" fillId="3" borderId="0" xfId="0" applyFont="1" applyFill="1" applyAlignment="1">
      <alignment vertical="center"/>
    </xf>
    <xf numFmtId="0" fontId="35" fillId="3" borderId="0" xfId="0" applyFont="1" applyFill="1" applyAlignment="1">
      <alignment horizontal="center" vertical="center"/>
    </xf>
    <xf numFmtId="10" fontId="0" fillId="3" borderId="0" xfId="2" applyNumberFormat="1" applyFont="1" applyFill="1" applyBorder="1"/>
    <xf numFmtId="0" fontId="36" fillId="3" borderId="0" xfId="0" applyFont="1" applyFill="1"/>
    <xf numFmtId="0" fontId="39" fillId="3" borderId="0" xfId="0" applyFont="1" applyFill="1"/>
    <xf numFmtId="0" fontId="0" fillId="3" borderId="0" xfId="0" applyFill="1" applyAlignment="1">
      <alignment horizontal="right"/>
    </xf>
    <xf numFmtId="0" fontId="0" fillId="11" borderId="0" xfId="0" applyFill="1" applyAlignment="1">
      <alignment horizontal="center" vertical="center"/>
    </xf>
    <xf numFmtId="0" fontId="43" fillId="3" borderId="0" xfId="5" applyFont="1" applyFill="1"/>
    <xf numFmtId="0" fontId="7" fillId="3" borderId="0" xfId="5" applyFill="1"/>
    <xf numFmtId="10" fontId="43" fillId="3" borderId="0" xfId="5" applyNumberFormat="1" applyFont="1" applyFill="1"/>
    <xf numFmtId="1" fontId="43" fillId="3" borderId="0" xfId="5" applyNumberFormat="1" applyFont="1" applyFill="1"/>
    <xf numFmtId="0" fontId="1" fillId="3" borderId="0" xfId="0" applyFont="1" applyFill="1" applyAlignment="1">
      <alignment horizontal="center" vertical="center"/>
    </xf>
    <xf numFmtId="0" fontId="0" fillId="3" borderId="3" xfId="0" applyFill="1" applyBorder="1" applyAlignment="1">
      <alignment horizontal="center"/>
    </xf>
    <xf numFmtId="2" fontId="0" fillId="3" borderId="3" xfId="0" applyNumberFormat="1" applyFill="1" applyBorder="1" applyAlignment="1">
      <alignment horizontal="center"/>
    </xf>
    <xf numFmtId="0" fontId="0" fillId="3" borderId="3" xfId="0" applyFill="1" applyBorder="1"/>
    <xf numFmtId="0" fontId="13" fillId="14" borderId="3" xfId="0" applyFont="1" applyFill="1" applyBorder="1"/>
    <xf numFmtId="171" fontId="24" fillId="14" borderId="3" xfId="0" applyNumberFormat="1" applyFont="1" applyFill="1" applyBorder="1" applyAlignment="1">
      <alignment horizontal="right"/>
    </xf>
    <xf numFmtId="169" fontId="24" fillId="14" borderId="3" xfId="0" applyNumberFormat="1" applyFont="1" applyFill="1" applyBorder="1" applyAlignment="1">
      <alignment horizontal="right"/>
    </xf>
    <xf numFmtId="2" fontId="24" fillId="14" borderId="3" xfId="0" applyNumberFormat="1" applyFont="1" applyFill="1" applyBorder="1" applyAlignment="1">
      <alignment horizontal="right"/>
    </xf>
    <xf numFmtId="2" fontId="0" fillId="11" borderId="3" xfId="0" applyNumberFormat="1" applyFill="1" applyBorder="1"/>
    <xf numFmtId="9" fontId="0" fillId="3" borderId="3" xfId="2" applyFont="1" applyFill="1" applyBorder="1" applyAlignment="1">
      <alignment horizontal="center"/>
    </xf>
    <xf numFmtId="169" fontId="0" fillId="3" borderId="3" xfId="0" applyNumberFormat="1" applyFill="1" applyBorder="1" applyAlignment="1">
      <alignment horizontal="center"/>
    </xf>
    <xf numFmtId="0" fontId="11" fillId="4" borderId="3" xfId="0" applyFont="1" applyFill="1" applyBorder="1" applyAlignment="1">
      <alignment horizontal="center"/>
    </xf>
    <xf numFmtId="0" fontId="11" fillId="4" borderId="3" xfId="0" applyFont="1" applyFill="1" applyBorder="1" applyAlignment="1">
      <alignment horizontal="center" vertical="center"/>
    </xf>
    <xf numFmtId="10" fontId="0" fillId="11" borderId="3" xfId="0" applyNumberFormat="1" applyFill="1" applyBorder="1" applyAlignment="1">
      <alignment horizontal="center"/>
    </xf>
    <xf numFmtId="44" fontId="0" fillId="11" borderId="3" xfId="0" applyNumberFormat="1" applyFill="1" applyBorder="1" applyAlignment="1">
      <alignment horizontal="center"/>
    </xf>
    <xf numFmtId="0" fontId="0" fillId="3" borderId="9" xfId="0" applyFill="1" applyBorder="1"/>
    <xf numFmtId="0" fontId="0" fillId="3" borderId="10" xfId="0" applyFill="1" applyBorder="1"/>
    <xf numFmtId="0" fontId="42" fillId="3" borderId="11" xfId="0" applyFont="1" applyFill="1" applyBorder="1" applyAlignment="1">
      <alignment horizontal="center"/>
    </xf>
    <xf numFmtId="0" fontId="5" fillId="3" borderId="12" xfId="0" applyFont="1" applyFill="1" applyBorder="1"/>
    <xf numFmtId="0" fontId="0" fillId="0" borderId="9" xfId="0" applyBorder="1"/>
    <xf numFmtId="0" fontId="0" fillId="0" borderId="11" xfId="0" applyBorder="1"/>
    <xf numFmtId="0" fontId="0" fillId="3" borderId="12" xfId="0" applyFill="1" applyBorder="1"/>
    <xf numFmtId="0" fontId="42" fillId="3" borderId="9" xfId="0" applyFont="1" applyFill="1" applyBorder="1" applyAlignment="1">
      <alignment horizontal="center"/>
    </xf>
    <xf numFmtId="0" fontId="5" fillId="3" borderId="12" xfId="0" applyFont="1" applyFill="1" applyBorder="1" applyAlignment="1">
      <alignment horizontal="center"/>
    </xf>
    <xf numFmtId="0" fontId="0" fillId="3" borderId="13" xfId="0" applyFill="1" applyBorder="1"/>
    <xf numFmtId="0" fontId="0" fillId="3" borderId="14" xfId="0" applyFill="1" applyBorder="1"/>
    <xf numFmtId="0" fontId="2" fillId="15" borderId="3" xfId="0" applyFont="1" applyFill="1" applyBorder="1" applyAlignment="1">
      <alignment horizontal="center"/>
    </xf>
    <xf numFmtId="14" fontId="2" fillId="15" borderId="3" xfId="0" applyNumberFormat="1" applyFont="1" applyFill="1" applyBorder="1" applyAlignment="1">
      <alignment horizontal="center"/>
    </xf>
    <xf numFmtId="0" fontId="0" fillId="3" borderId="0" xfId="0" applyFill="1" applyAlignment="1">
      <alignment horizontal="center" vertical="center"/>
    </xf>
    <xf numFmtId="0" fontId="36" fillId="3" borderId="0" xfId="0" applyFont="1" applyFill="1" applyAlignment="1">
      <alignment horizontal="center" vertical="center"/>
    </xf>
    <xf numFmtId="174" fontId="0" fillId="3" borderId="0" xfId="2" applyNumberFormat="1" applyFont="1" applyFill="1" applyAlignment="1">
      <alignment horizontal="right"/>
    </xf>
    <xf numFmtId="0" fontId="46" fillId="3" borderId="0" xfId="0" applyFont="1" applyFill="1"/>
    <xf numFmtId="0" fontId="5" fillId="3" borderId="1" xfId="0" applyFont="1" applyFill="1" applyBorder="1" applyAlignment="1">
      <alignment horizontal="center"/>
    </xf>
    <xf numFmtId="0" fontId="47" fillId="3" borderId="0" xfId="0" applyFont="1" applyFill="1"/>
    <xf numFmtId="0" fontId="48" fillId="3" borderId="0" xfId="5" applyFont="1" applyFill="1"/>
    <xf numFmtId="0" fontId="47" fillId="3" borderId="0" xfId="5" applyFont="1" applyFill="1"/>
    <xf numFmtId="10" fontId="48" fillId="3" borderId="0" xfId="5" applyNumberFormat="1" applyFont="1" applyFill="1"/>
    <xf numFmtId="0" fontId="48" fillId="3" borderId="0" xfId="0" applyFont="1" applyFill="1"/>
    <xf numFmtId="0" fontId="11" fillId="18" borderId="3" xfId="0" applyFont="1" applyFill="1" applyBorder="1" applyAlignment="1">
      <alignment horizontal="center" vertical="center"/>
    </xf>
    <xf numFmtId="14" fontId="46" fillId="3" borderId="0" xfId="0" applyNumberFormat="1" applyFont="1" applyFill="1"/>
    <xf numFmtId="0" fontId="11" fillId="19" borderId="3" xfId="0" applyFont="1" applyFill="1" applyBorder="1" applyAlignment="1">
      <alignment horizontal="center" vertical="center"/>
    </xf>
    <xf numFmtId="0" fontId="41" fillId="18" borderId="3" xfId="0" applyFont="1" applyFill="1" applyBorder="1" applyAlignment="1">
      <alignment horizontal="center" vertical="center"/>
    </xf>
    <xf numFmtId="0" fontId="11" fillId="18" borderId="5" xfId="0" applyFont="1" applyFill="1" applyBorder="1" applyAlignment="1">
      <alignment horizontal="center" vertical="center"/>
    </xf>
    <xf numFmtId="0" fontId="22" fillId="3" borderId="0" xfId="0" applyFont="1" applyFill="1"/>
    <xf numFmtId="0" fontId="0" fillId="20" borderId="0" xfId="0" applyFill="1"/>
    <xf numFmtId="0" fontId="0" fillId="21" borderId="0" xfId="0" applyFill="1"/>
    <xf numFmtId="4" fontId="0" fillId="3" borderId="0" xfId="0" applyNumberFormat="1" applyFill="1"/>
    <xf numFmtId="15" fontId="0" fillId="3" borderId="0" xfId="0" applyNumberFormat="1" applyFill="1"/>
    <xf numFmtId="14" fontId="0" fillId="22" borderId="0" xfId="0" applyNumberFormat="1" applyFill="1"/>
    <xf numFmtId="9" fontId="1" fillId="3" borderId="0" xfId="2" applyFont="1" applyFill="1" applyBorder="1" applyAlignment="1">
      <alignment horizontal="center"/>
    </xf>
    <xf numFmtId="4" fontId="46" fillId="3" borderId="0" xfId="0" applyNumberFormat="1" applyFont="1" applyFill="1"/>
    <xf numFmtId="10" fontId="0" fillId="9" borderId="0" xfId="0" applyNumberFormat="1" applyFill="1"/>
    <xf numFmtId="0" fontId="0" fillId="16" borderId="3" xfId="0" applyFill="1" applyBorder="1"/>
    <xf numFmtId="0" fontId="0" fillId="16" borderId="3" xfId="0" applyFill="1" applyBorder="1" applyAlignment="1">
      <alignment horizontal="center"/>
    </xf>
    <xf numFmtId="15" fontId="0" fillId="3" borderId="3" xfId="0" applyNumberFormat="1" applyFill="1" applyBorder="1"/>
    <xf numFmtId="178" fontId="5" fillId="10" borderId="3" xfId="0" applyNumberFormat="1" applyFont="1" applyFill="1" applyBorder="1"/>
    <xf numFmtId="14" fontId="5" fillId="10" borderId="3" xfId="0" applyNumberFormat="1" applyFont="1" applyFill="1" applyBorder="1"/>
    <xf numFmtId="15" fontId="5" fillId="10" borderId="3" xfId="0" applyNumberFormat="1" applyFont="1" applyFill="1" applyBorder="1"/>
    <xf numFmtId="0" fontId="52" fillId="3" borderId="3" xfId="0" applyFont="1" applyFill="1" applyBorder="1"/>
    <xf numFmtId="0" fontId="5" fillId="3" borderId="3" xfId="0" applyFont="1" applyFill="1" applyBorder="1"/>
    <xf numFmtId="172" fontId="5" fillId="12" borderId="0" xfId="2" applyNumberFormat="1" applyFont="1" applyFill="1"/>
    <xf numFmtId="166" fontId="0" fillId="3" borderId="0" xfId="0" applyNumberFormat="1" applyFill="1" applyAlignment="1">
      <alignment horizontal="right"/>
    </xf>
    <xf numFmtId="0" fontId="0" fillId="11" borderId="3" xfId="0" applyFill="1" applyBorder="1"/>
    <xf numFmtId="0" fontId="0" fillId="3" borderId="25" xfId="0" applyFill="1" applyBorder="1"/>
    <xf numFmtId="10" fontId="45" fillId="3" borderId="25" xfId="5" applyNumberFormat="1" applyFont="1" applyFill="1" applyBorder="1"/>
    <xf numFmtId="0" fontId="43" fillId="3" borderId="25" xfId="5" applyFont="1" applyFill="1" applyBorder="1"/>
    <xf numFmtId="0" fontId="1" fillId="3" borderId="25" xfId="0" applyFont="1" applyFill="1" applyBorder="1"/>
    <xf numFmtId="0" fontId="46" fillId="3" borderId="25" xfId="0" applyFont="1" applyFill="1" applyBorder="1"/>
    <xf numFmtId="0" fontId="11" fillId="18" borderId="3" xfId="0" applyFont="1" applyFill="1" applyBorder="1"/>
    <xf numFmtId="0" fontId="11" fillId="3" borderId="0" xfId="0" applyFont="1" applyFill="1"/>
    <xf numFmtId="0" fontId="5" fillId="3" borderId="0" xfId="0" applyFont="1" applyFill="1" applyAlignment="1">
      <alignment horizontal="left"/>
    </xf>
    <xf numFmtId="0" fontId="0" fillId="3" borderId="23" xfId="0" applyFill="1" applyBorder="1"/>
    <xf numFmtId="10" fontId="0" fillId="3" borderId="23" xfId="0" applyNumberFormat="1" applyFill="1" applyBorder="1"/>
    <xf numFmtId="4" fontId="0" fillId="3" borderId="23" xfId="0" applyNumberFormat="1" applyFill="1" applyBorder="1"/>
    <xf numFmtId="14" fontId="5" fillId="25" borderId="0" xfId="0" applyNumberFormat="1" applyFont="1" applyFill="1"/>
    <xf numFmtId="0" fontId="1" fillId="25" borderId="0" xfId="0" applyFont="1" applyFill="1" applyAlignment="1">
      <alignment horizontal="center"/>
    </xf>
    <xf numFmtId="0" fontId="5" fillId="25" borderId="0" xfId="0" applyFont="1" applyFill="1"/>
    <xf numFmtId="14" fontId="5" fillId="25" borderId="0" xfId="0" applyNumberFormat="1" applyFont="1" applyFill="1" applyAlignment="1">
      <alignment vertical="center"/>
    </xf>
    <xf numFmtId="0" fontId="5" fillId="25" borderId="0" xfId="0" applyFont="1" applyFill="1" applyAlignment="1">
      <alignment horizontal="center" vertical="center"/>
    </xf>
    <xf numFmtId="0" fontId="5" fillId="25" borderId="0" xfId="0" applyFont="1" applyFill="1" applyAlignment="1">
      <alignment horizontal="center"/>
    </xf>
    <xf numFmtId="0" fontId="0" fillId="26" borderId="0" xfId="0" applyFill="1"/>
    <xf numFmtId="0" fontId="5" fillId="27" borderId="0" xfId="0" applyFont="1" applyFill="1"/>
    <xf numFmtId="0" fontId="5" fillId="27" borderId="0" xfId="0" applyFont="1" applyFill="1" applyAlignment="1">
      <alignment horizontal="center" vertical="center"/>
    </xf>
    <xf numFmtId="4" fontId="0" fillId="11" borderId="3" xfId="0" applyNumberFormat="1" applyFill="1" applyBorder="1"/>
    <xf numFmtId="0" fontId="0" fillId="2" borderId="3" xfId="0" applyFill="1" applyBorder="1"/>
    <xf numFmtId="0" fontId="0" fillId="2" borderId="3" xfId="0" applyFill="1" applyBorder="1" applyAlignment="1">
      <alignment horizontal="center"/>
    </xf>
    <xf numFmtId="0" fontId="1" fillId="2" borderId="3" xfId="0" applyFont="1" applyFill="1" applyBorder="1" applyAlignment="1">
      <alignment horizontal="center"/>
    </xf>
    <xf numFmtId="4" fontId="0" fillId="2" borderId="3" xfId="0" applyNumberFormat="1" applyFill="1" applyBorder="1"/>
    <xf numFmtId="0" fontId="2" fillId="13" borderId="0" xfId="0" applyFont="1" applyFill="1" applyAlignment="1">
      <alignment horizontal="center"/>
    </xf>
    <xf numFmtId="0" fontId="1" fillId="13" borderId="0" xfId="0" applyFont="1" applyFill="1"/>
    <xf numFmtId="0" fontId="2" fillId="13" borderId="0" xfId="0" applyFont="1" applyFill="1"/>
    <xf numFmtId="0" fontId="11" fillId="24" borderId="0" xfId="0" applyFont="1" applyFill="1" applyAlignment="1">
      <alignment horizontal="center" vertical="center"/>
    </xf>
    <xf numFmtId="0" fontId="2" fillId="13" borderId="0" xfId="0" applyFont="1" applyFill="1" applyAlignment="1">
      <alignment vertical="center" wrapText="1"/>
    </xf>
    <xf numFmtId="4" fontId="0" fillId="3" borderId="3" xfId="0" applyNumberFormat="1" applyFill="1" applyBorder="1" applyAlignment="1">
      <alignment horizontal="center"/>
    </xf>
    <xf numFmtId="15" fontId="0" fillId="3" borderId="3" xfId="0" applyNumberFormat="1" applyFill="1" applyBorder="1" applyAlignment="1">
      <alignment horizontal="center"/>
    </xf>
    <xf numFmtId="15" fontId="5" fillId="3" borderId="3" xfId="0" applyNumberFormat="1" applyFont="1" applyFill="1" applyBorder="1" applyAlignment="1">
      <alignment horizontal="center"/>
    </xf>
    <xf numFmtId="15" fontId="53" fillId="3" borderId="3" xfId="0" applyNumberFormat="1" applyFont="1" applyFill="1" applyBorder="1" applyAlignment="1">
      <alignment horizontal="center"/>
    </xf>
    <xf numFmtId="4" fontId="0" fillId="2" borderId="3" xfId="0" applyNumberFormat="1" applyFill="1" applyBorder="1" applyAlignment="1">
      <alignment horizontal="center"/>
    </xf>
    <xf numFmtId="4" fontId="0" fillId="11" borderId="3" xfId="0" applyNumberFormat="1" applyFill="1" applyBorder="1" applyAlignment="1">
      <alignment horizontal="center"/>
    </xf>
    <xf numFmtId="0" fontId="46" fillId="2" borderId="0" xfId="0" applyFont="1" applyFill="1"/>
    <xf numFmtId="0" fontId="46" fillId="2" borderId="0" xfId="0" applyFont="1" applyFill="1" applyAlignment="1">
      <alignment horizontal="center"/>
    </xf>
    <xf numFmtId="0" fontId="2" fillId="2" borderId="0" xfId="0" applyFont="1" applyFill="1" applyAlignment="1">
      <alignment horizontal="center"/>
    </xf>
    <xf numFmtId="0" fontId="1" fillId="11" borderId="3" xfId="0" applyFont="1" applyFill="1" applyBorder="1" applyAlignment="1">
      <alignment horizontal="center"/>
    </xf>
    <xf numFmtId="0" fontId="1" fillId="11" borderId="3" xfId="0" applyFont="1" applyFill="1" applyBorder="1"/>
    <xf numFmtId="4" fontId="1" fillId="11" borderId="3" xfId="0" applyNumberFormat="1" applyFont="1" applyFill="1" applyBorder="1"/>
    <xf numFmtId="179" fontId="0" fillId="3" borderId="0" xfId="0" applyNumberFormat="1" applyFill="1"/>
    <xf numFmtId="0" fontId="22" fillId="18" borderId="23" xfId="0" applyFont="1" applyFill="1" applyBorder="1"/>
    <xf numFmtId="0" fontId="0" fillId="23" borderId="23" xfId="0" applyFill="1" applyBorder="1"/>
    <xf numFmtId="10" fontId="0" fillId="23" borderId="23" xfId="0" applyNumberFormat="1" applyFill="1" applyBorder="1"/>
    <xf numFmtId="4" fontId="0" fillId="23" borderId="23" xfId="0" applyNumberFormat="1" applyFill="1" applyBorder="1"/>
    <xf numFmtId="2" fontId="0" fillId="3" borderId="23" xfId="0" applyNumberFormat="1" applyFill="1" applyBorder="1"/>
    <xf numFmtId="2" fontId="0" fillId="23" borderId="23" xfId="0" applyNumberFormat="1" applyFill="1" applyBorder="1"/>
    <xf numFmtId="0" fontId="1" fillId="3" borderId="3" xfId="0" applyFont="1" applyFill="1" applyBorder="1" applyAlignment="1">
      <alignment horizontal="center"/>
    </xf>
    <xf numFmtId="0" fontId="22" fillId="18" borderId="23" xfId="0" applyFont="1" applyFill="1" applyBorder="1" applyAlignment="1">
      <alignment horizontal="center"/>
    </xf>
    <xf numFmtId="179" fontId="0" fillId="3" borderId="3" xfId="0" applyNumberFormat="1" applyFill="1" applyBorder="1" applyAlignment="1">
      <alignment horizontal="center"/>
    </xf>
    <xf numFmtId="4" fontId="1" fillId="11" borderId="3" xfId="0" applyNumberFormat="1" applyFont="1" applyFill="1" applyBorder="1" applyAlignment="1">
      <alignment horizontal="center"/>
    </xf>
    <xf numFmtId="1" fontId="12" fillId="3" borderId="0" xfId="0" applyNumberFormat="1" applyFont="1" applyFill="1" applyAlignment="1">
      <alignment horizontal="center"/>
    </xf>
    <xf numFmtId="0" fontId="2" fillId="12" borderId="0" xfId="0" applyFont="1" applyFill="1" applyAlignment="1">
      <alignment horizontal="center" vertical="center"/>
    </xf>
    <xf numFmtId="166" fontId="0" fillId="3" borderId="23" xfId="0" applyNumberFormat="1" applyFill="1" applyBorder="1" applyAlignment="1">
      <alignment horizontal="center"/>
    </xf>
    <xf numFmtId="10" fontId="0" fillId="3" borderId="23" xfId="0" applyNumberFormat="1" applyFill="1" applyBorder="1" applyAlignment="1">
      <alignment horizontal="center"/>
    </xf>
    <xf numFmtId="4" fontId="0" fillId="3" borderId="23" xfId="0" applyNumberFormat="1" applyFill="1" applyBorder="1" applyAlignment="1">
      <alignment horizontal="center"/>
    </xf>
    <xf numFmtId="166" fontId="0" fillId="23" borderId="23" xfId="0" applyNumberFormat="1" applyFill="1" applyBorder="1" applyAlignment="1">
      <alignment horizontal="center"/>
    </xf>
    <xf numFmtId="10" fontId="0" fillId="23" borderId="23" xfId="0" applyNumberFormat="1" applyFill="1" applyBorder="1" applyAlignment="1">
      <alignment horizontal="center"/>
    </xf>
    <xf numFmtId="4" fontId="0" fillId="23" borderId="23" xfId="0" applyNumberFormat="1" applyFill="1" applyBorder="1" applyAlignment="1">
      <alignment horizontal="center"/>
    </xf>
    <xf numFmtId="0" fontId="0" fillId="3" borderId="26" xfId="0" applyFill="1" applyBorder="1"/>
    <xf numFmtId="10" fontId="0" fillId="3" borderId="26" xfId="0" applyNumberFormat="1" applyFill="1" applyBorder="1"/>
    <xf numFmtId="4" fontId="0" fillId="3" borderId="26" xfId="0" applyNumberFormat="1" applyFill="1" applyBorder="1"/>
    <xf numFmtId="0" fontId="0" fillId="3" borderId="23" xfId="0" applyFill="1" applyBorder="1" applyAlignment="1">
      <alignment horizontal="center"/>
    </xf>
    <xf numFmtId="0" fontId="0" fillId="23" borderId="23" xfId="0" applyFill="1" applyBorder="1" applyAlignment="1">
      <alignment horizontal="center"/>
    </xf>
    <xf numFmtId="0" fontId="5" fillId="16" borderId="3" xfId="0" applyFont="1" applyFill="1" applyBorder="1" applyAlignment="1">
      <alignment horizontal="center"/>
    </xf>
    <xf numFmtId="178" fontId="5" fillId="12" borderId="0" xfId="0" applyNumberFormat="1" applyFont="1" applyFill="1"/>
    <xf numFmtId="14" fontId="5" fillId="12" borderId="0" xfId="0" applyNumberFormat="1" applyFont="1" applyFill="1"/>
    <xf numFmtId="15" fontId="5" fillId="12" borderId="0" xfId="0" applyNumberFormat="1" applyFont="1" applyFill="1"/>
    <xf numFmtId="0" fontId="52" fillId="3" borderId="0" xfId="0" applyFont="1" applyFill="1"/>
    <xf numFmtId="0" fontId="0" fillId="16" borderId="23" xfId="0" applyFill="1" applyBorder="1" applyAlignment="1">
      <alignment horizontal="center"/>
    </xf>
    <xf numFmtId="0" fontId="0" fillId="16" borderId="23" xfId="0" applyFill="1" applyBorder="1"/>
    <xf numFmtId="15" fontId="3" fillId="3" borderId="23" xfId="0" applyNumberFormat="1" applyFont="1" applyFill="1" applyBorder="1"/>
    <xf numFmtId="15" fontId="3" fillId="3" borderId="3" xfId="0" applyNumberFormat="1" applyFont="1" applyFill="1" applyBorder="1"/>
    <xf numFmtId="178" fontId="3" fillId="10" borderId="3" xfId="0" applyNumberFormat="1" applyFont="1" applyFill="1" applyBorder="1"/>
    <xf numFmtId="14" fontId="3" fillId="10" borderId="3" xfId="0" applyNumberFormat="1" applyFont="1" applyFill="1" applyBorder="1"/>
    <xf numFmtId="15" fontId="3" fillId="10" borderId="3" xfId="0" applyNumberFormat="1" applyFont="1" applyFill="1" applyBorder="1"/>
    <xf numFmtId="0" fontId="46" fillId="2" borderId="0" xfId="0" applyFont="1" applyFill="1" applyAlignment="1">
      <alignment horizontal="left"/>
    </xf>
    <xf numFmtId="0" fontId="22" fillId="18" borderId="27" xfId="0" applyFont="1" applyFill="1" applyBorder="1"/>
    <xf numFmtId="0" fontId="0" fillId="3" borderId="28" xfId="0" applyFill="1" applyBorder="1"/>
    <xf numFmtId="10" fontId="0" fillId="3" borderId="28" xfId="0" applyNumberFormat="1" applyFill="1" applyBorder="1"/>
    <xf numFmtId="4" fontId="0" fillId="3" borderId="28" xfId="0" applyNumberFormat="1" applyFill="1" applyBorder="1"/>
    <xf numFmtId="2" fontId="0" fillId="3" borderId="28" xfId="0" applyNumberFormat="1" applyFill="1" applyBorder="1"/>
    <xf numFmtId="0" fontId="0" fillId="23" borderId="28" xfId="0" applyFill="1" applyBorder="1"/>
    <xf numFmtId="10" fontId="0" fillId="23" borderId="28" xfId="0" applyNumberFormat="1" applyFill="1" applyBorder="1"/>
    <xf numFmtId="4" fontId="0" fillId="23" borderId="28" xfId="0" applyNumberFormat="1" applyFill="1" applyBorder="1"/>
    <xf numFmtId="2" fontId="0" fillId="23" borderId="28" xfId="0" applyNumberFormat="1" applyFill="1" applyBorder="1"/>
    <xf numFmtId="0" fontId="0" fillId="3" borderId="29" xfId="0" applyFill="1" applyBorder="1"/>
    <xf numFmtId="10" fontId="0" fillId="3" borderId="29" xfId="0" applyNumberFormat="1" applyFill="1" applyBorder="1"/>
    <xf numFmtId="4" fontId="0" fillId="3" borderId="29" xfId="0" applyNumberFormat="1" applyFill="1" applyBorder="1"/>
    <xf numFmtId="0" fontId="5" fillId="3" borderId="23" xfId="0" applyFont="1" applyFill="1" applyBorder="1" applyAlignment="1">
      <alignment horizontal="center"/>
    </xf>
    <xf numFmtId="44" fontId="0" fillId="2" borderId="23" xfId="1" applyFont="1" applyFill="1" applyBorder="1"/>
    <xf numFmtId="0" fontId="1" fillId="2" borderId="23" xfId="0" applyFont="1" applyFill="1" applyBorder="1" applyAlignment="1">
      <alignment horizontal="center"/>
    </xf>
    <xf numFmtId="4" fontId="0" fillId="3" borderId="0" xfId="0" applyNumberFormat="1" applyFill="1" applyAlignment="1">
      <alignment horizontal="center"/>
    </xf>
    <xf numFmtId="0" fontId="46" fillId="3" borderId="29" xfId="0" applyFont="1" applyFill="1" applyBorder="1"/>
    <xf numFmtId="14" fontId="46" fillId="3" borderId="29" xfId="0" applyNumberFormat="1" applyFont="1" applyFill="1" applyBorder="1"/>
    <xf numFmtId="10" fontId="46" fillId="3" borderId="29" xfId="0" applyNumberFormat="1" applyFont="1" applyFill="1" applyBorder="1"/>
    <xf numFmtId="4" fontId="46" fillId="3" borderId="29" xfId="0" applyNumberFormat="1" applyFont="1" applyFill="1" applyBorder="1"/>
    <xf numFmtId="1" fontId="46" fillId="3" borderId="29" xfId="0" applyNumberFormat="1" applyFont="1" applyFill="1" applyBorder="1"/>
    <xf numFmtId="166" fontId="0" fillId="3" borderId="0" xfId="2" applyNumberFormat="1" applyFont="1" applyFill="1" applyAlignment="1">
      <alignment horizontal="right"/>
    </xf>
    <xf numFmtId="170" fontId="0" fillId="3" borderId="0" xfId="2" applyNumberFormat="1" applyFont="1" applyFill="1" applyAlignment="1">
      <alignment horizontal="right"/>
    </xf>
    <xf numFmtId="171" fontId="0" fillId="3" borderId="0" xfId="2" applyNumberFormat="1" applyFont="1" applyFill="1" applyAlignment="1">
      <alignment horizontal="right"/>
    </xf>
    <xf numFmtId="0" fontId="11" fillId="4" borderId="23" xfId="0" applyFont="1" applyFill="1" applyBorder="1" applyAlignment="1">
      <alignment horizontal="center" vertical="center"/>
    </xf>
    <xf numFmtId="10" fontId="0" fillId="11" borderId="23" xfId="0" applyNumberFormat="1" applyFill="1" applyBorder="1" applyAlignment="1">
      <alignment horizontal="center"/>
    </xf>
    <xf numFmtId="0" fontId="5" fillId="3" borderId="23" xfId="0" applyFont="1" applyFill="1" applyBorder="1"/>
    <xf numFmtId="175" fontId="0" fillId="11" borderId="23" xfId="0" applyNumberFormat="1" applyFill="1" applyBorder="1"/>
    <xf numFmtId="176" fontId="0" fillId="3" borderId="23" xfId="0" applyNumberFormat="1" applyFill="1" applyBorder="1"/>
    <xf numFmtId="0" fontId="42" fillId="3" borderId="23" xfId="0" applyFont="1" applyFill="1" applyBorder="1" applyAlignment="1">
      <alignment horizontal="center"/>
    </xf>
    <xf numFmtId="0" fontId="0" fillId="3" borderId="23" xfId="0" applyFill="1" applyBorder="1" applyAlignment="1">
      <alignment horizontal="center" vertical="center"/>
    </xf>
    <xf numFmtId="0" fontId="36" fillId="3" borderId="23" xfId="0" applyFont="1" applyFill="1" applyBorder="1" applyAlignment="1">
      <alignment horizontal="center" vertical="center"/>
    </xf>
    <xf numFmtId="166" fontId="0" fillId="3" borderId="23" xfId="2" applyNumberFormat="1" applyFont="1" applyFill="1" applyBorder="1" applyAlignment="1">
      <alignment horizontal="right"/>
    </xf>
    <xf numFmtId="174" fontId="0" fillId="3" borderId="23" xfId="2" applyNumberFormat="1" applyFont="1" applyFill="1" applyBorder="1" applyAlignment="1">
      <alignment horizontal="right"/>
    </xf>
    <xf numFmtId="171" fontId="0" fillId="3" borderId="23" xfId="2" applyNumberFormat="1" applyFont="1" applyFill="1" applyBorder="1" applyAlignment="1">
      <alignment horizontal="right"/>
    </xf>
    <xf numFmtId="0" fontId="11" fillId="18" borderId="3" xfId="0" applyFont="1" applyFill="1" applyBorder="1" applyAlignment="1">
      <alignment horizontal="center"/>
    </xf>
    <xf numFmtId="0" fontId="2" fillId="16" borderId="3" xfId="0" applyFont="1" applyFill="1" applyBorder="1" applyAlignment="1">
      <alignment horizontal="center"/>
    </xf>
    <xf numFmtId="14" fontId="2" fillId="16" borderId="3" xfId="0" applyNumberFormat="1" applyFont="1" applyFill="1" applyBorder="1" applyAlignment="1">
      <alignment horizontal="center"/>
    </xf>
    <xf numFmtId="0" fontId="50" fillId="3" borderId="0" xfId="0" applyFont="1" applyFill="1" applyAlignment="1">
      <alignment vertical="center"/>
    </xf>
    <xf numFmtId="14" fontId="50" fillId="3" borderId="0" xfId="0" applyNumberFormat="1" applyFont="1" applyFill="1" applyAlignment="1">
      <alignment vertical="center"/>
    </xf>
    <xf numFmtId="0" fontId="0" fillId="3" borderId="0" xfId="0" applyFill="1" applyAlignment="1">
      <alignment vertical="center"/>
    </xf>
    <xf numFmtId="10" fontId="0" fillId="3" borderId="0" xfId="0" applyNumberFormat="1" applyFill="1" applyAlignment="1">
      <alignment vertical="center"/>
    </xf>
    <xf numFmtId="4" fontId="0" fillId="3" borderId="0" xfId="0" applyNumberFormat="1" applyFill="1" applyAlignment="1">
      <alignment vertical="center"/>
    </xf>
    <xf numFmtId="170" fontId="0" fillId="3" borderId="23" xfId="2" applyNumberFormat="1" applyFont="1" applyFill="1" applyBorder="1" applyAlignment="1">
      <alignment horizontal="right"/>
    </xf>
    <xf numFmtId="0" fontId="11" fillId="3" borderId="0" xfId="0" applyFont="1" applyFill="1" applyAlignment="1">
      <alignment horizontal="center"/>
    </xf>
    <xf numFmtId="169" fontId="0" fillId="3" borderId="0" xfId="0" applyNumberFormat="1" applyFill="1" applyAlignment="1">
      <alignment horizontal="center"/>
    </xf>
    <xf numFmtId="10" fontId="0" fillId="3" borderId="0" xfId="0" applyNumberFormat="1" applyFill="1" applyAlignment="1">
      <alignment horizontal="center"/>
    </xf>
    <xf numFmtId="44" fontId="0" fillId="3" borderId="0" xfId="0" applyNumberFormat="1" applyFill="1" applyAlignment="1">
      <alignment horizontal="center"/>
    </xf>
    <xf numFmtId="0" fontId="35" fillId="4" borderId="23" xfId="0" applyFont="1" applyFill="1" applyBorder="1" applyAlignment="1">
      <alignment vertical="center"/>
    </xf>
    <xf numFmtId="166" fontId="0" fillId="3" borderId="23" xfId="0" applyNumberFormat="1" applyFill="1" applyBorder="1" applyAlignment="1">
      <alignment horizontal="right"/>
    </xf>
    <xf numFmtId="10" fontId="0" fillId="3" borderId="0" xfId="2" applyNumberFormat="1" applyFont="1" applyFill="1" applyBorder="1" applyAlignment="1">
      <alignment horizontal="center"/>
    </xf>
    <xf numFmtId="166" fontId="0" fillId="3" borderId="0" xfId="2" applyNumberFormat="1" applyFont="1" applyFill="1" applyBorder="1" applyAlignment="1">
      <alignment horizontal="right"/>
    </xf>
    <xf numFmtId="174" fontId="0" fillId="3" borderId="0" xfId="2" applyNumberFormat="1" applyFont="1" applyFill="1" applyBorder="1" applyAlignment="1">
      <alignment horizontal="right"/>
    </xf>
    <xf numFmtId="4" fontId="13" fillId="3" borderId="0" xfId="0" applyNumberFormat="1" applyFont="1" applyFill="1"/>
    <xf numFmtId="10" fontId="24" fillId="3" borderId="0" xfId="0" applyNumberFormat="1" applyFont="1" applyFill="1" applyAlignment="1">
      <alignment horizontal="right"/>
    </xf>
    <xf numFmtId="171" fontId="0" fillId="3" borderId="0" xfId="2" applyNumberFormat="1" applyFont="1" applyFill="1" applyBorder="1" applyAlignment="1">
      <alignment horizontal="right"/>
    </xf>
    <xf numFmtId="0" fontId="22" fillId="9" borderId="0" xfId="0" applyFont="1" applyFill="1"/>
    <xf numFmtId="0" fontId="0" fillId="11" borderId="23" xfId="0" applyFill="1" applyBorder="1"/>
    <xf numFmtId="177" fontId="0" fillId="3" borderId="23" xfId="0" applyNumberFormat="1" applyFill="1" applyBorder="1"/>
    <xf numFmtId="0" fontId="0" fillId="0" borderId="23" xfId="0" applyBorder="1"/>
    <xf numFmtId="10" fontId="0" fillId="0" borderId="23" xfId="0" applyNumberFormat="1" applyBorder="1"/>
    <xf numFmtId="0" fontId="11" fillId="4" borderId="23" xfId="0" applyFont="1" applyFill="1" applyBorder="1" applyAlignment="1">
      <alignment horizontal="center"/>
    </xf>
    <xf numFmtId="0" fontId="2" fillId="15" borderId="23" xfId="0" applyFont="1" applyFill="1" applyBorder="1" applyAlignment="1">
      <alignment horizontal="center"/>
    </xf>
    <xf numFmtId="14" fontId="2" fillId="15" borderId="23" xfId="0" applyNumberFormat="1" applyFont="1" applyFill="1" applyBorder="1" applyAlignment="1">
      <alignment horizontal="center"/>
    </xf>
    <xf numFmtId="2" fontId="0" fillId="3" borderId="23" xfId="0" applyNumberFormat="1" applyFill="1" applyBorder="1" applyAlignment="1">
      <alignment horizontal="center"/>
    </xf>
    <xf numFmtId="2" fontId="0" fillId="11" borderId="23" xfId="0" applyNumberFormat="1" applyFill="1" applyBorder="1"/>
    <xf numFmtId="0" fontId="13" fillId="14" borderId="23" xfId="0" applyFont="1" applyFill="1" applyBorder="1"/>
    <xf numFmtId="171" fontId="24" fillId="14" borderId="23" xfId="0" applyNumberFormat="1" applyFont="1" applyFill="1" applyBorder="1" applyAlignment="1">
      <alignment horizontal="right"/>
    </xf>
    <xf numFmtId="169" fontId="24" fillId="14" borderId="23" xfId="0" applyNumberFormat="1" applyFont="1" applyFill="1" applyBorder="1" applyAlignment="1">
      <alignment horizontal="right"/>
    </xf>
    <xf numFmtId="9" fontId="0" fillId="3" borderId="23" xfId="2" applyFont="1" applyFill="1" applyBorder="1" applyAlignment="1">
      <alignment horizontal="center"/>
    </xf>
    <xf numFmtId="169" fontId="0" fillId="3" borderId="23" xfId="0" applyNumberFormat="1" applyFill="1" applyBorder="1" applyAlignment="1">
      <alignment horizontal="center"/>
    </xf>
    <xf numFmtId="44" fontId="0" fillId="11" borderId="23" xfId="0" applyNumberFormat="1" applyFill="1" applyBorder="1" applyAlignment="1">
      <alignment horizontal="center"/>
    </xf>
    <xf numFmtId="2" fontId="24" fillId="14" borderId="23" xfId="0" applyNumberFormat="1" applyFont="1" applyFill="1" applyBorder="1" applyAlignment="1">
      <alignment horizontal="right"/>
    </xf>
    <xf numFmtId="10" fontId="0" fillId="0" borderId="23" xfId="0" applyNumberFormat="1" applyBorder="1" applyAlignment="1">
      <alignment horizontal="center"/>
    </xf>
    <xf numFmtId="0" fontId="0" fillId="0" borderId="23" xfId="0" applyBorder="1" applyAlignment="1">
      <alignment horizontal="center"/>
    </xf>
    <xf numFmtId="0" fontId="1" fillId="3" borderId="23" xfId="0" applyFont="1" applyFill="1" applyBorder="1" applyAlignment="1">
      <alignment horizontal="right"/>
    </xf>
    <xf numFmtId="4" fontId="60" fillId="3" borderId="23" xfId="0" applyNumberFormat="1" applyFont="1" applyFill="1" applyBorder="1"/>
    <xf numFmtId="0" fontId="11" fillId="18" borderId="23" xfId="0" applyFont="1" applyFill="1" applyBorder="1" applyAlignment="1">
      <alignment horizontal="center"/>
    </xf>
    <xf numFmtId="0" fontId="62" fillId="3" borderId="0" xfId="0" applyFont="1" applyFill="1" applyAlignment="1">
      <alignment vertical="center"/>
    </xf>
    <xf numFmtId="0" fontId="62" fillId="11" borderId="0" xfId="0" applyFont="1" applyFill="1" applyAlignment="1">
      <alignment vertical="center"/>
    </xf>
    <xf numFmtId="0" fontId="52" fillId="11" borderId="0" xfId="0" applyFont="1" applyFill="1"/>
    <xf numFmtId="0" fontId="64" fillId="0" borderId="0" xfId="0" applyFont="1" applyAlignment="1">
      <alignment vertical="center"/>
    </xf>
    <xf numFmtId="0" fontId="11" fillId="18" borderId="0" xfId="0" applyFont="1" applyFill="1" applyAlignment="1">
      <alignment vertical="center"/>
    </xf>
    <xf numFmtId="0" fontId="51" fillId="18" borderId="0" xfId="0" applyFont="1" applyFill="1" applyAlignment="1">
      <alignment horizontal="center" vertical="center"/>
    </xf>
    <xf numFmtId="0" fontId="11" fillId="18" borderId="0" xfId="0" applyFont="1" applyFill="1" applyAlignment="1">
      <alignment horizontal="center" vertical="center"/>
    </xf>
    <xf numFmtId="0" fontId="41" fillId="3" borderId="0" xfId="0" applyFont="1" applyFill="1" applyAlignment="1">
      <alignment horizontal="left"/>
    </xf>
    <xf numFmtId="0" fontId="22" fillId="18" borderId="29" xfId="0" applyFont="1" applyFill="1" applyBorder="1"/>
    <xf numFmtId="2" fontId="46" fillId="3" borderId="29" xfId="0" applyNumberFormat="1" applyFont="1" applyFill="1" applyBorder="1" applyAlignment="1">
      <alignment horizontal="right"/>
    </xf>
    <xf numFmtId="1" fontId="5" fillId="3" borderId="29" xfId="0" applyNumberFormat="1" applyFont="1" applyFill="1" applyBorder="1"/>
    <xf numFmtId="1" fontId="0" fillId="3" borderId="29" xfId="0" applyNumberFormat="1" applyFill="1" applyBorder="1"/>
    <xf numFmtId="15" fontId="0" fillId="3" borderId="29" xfId="0" applyNumberFormat="1" applyFill="1" applyBorder="1"/>
    <xf numFmtId="1" fontId="22" fillId="3" borderId="29" xfId="0" applyNumberFormat="1" applyFont="1" applyFill="1" applyBorder="1"/>
    <xf numFmtId="14" fontId="22" fillId="3" borderId="29" xfId="0" applyNumberFormat="1" applyFont="1" applyFill="1" applyBorder="1"/>
    <xf numFmtId="0" fontId="22" fillId="3" borderId="29" xfId="0" applyFont="1" applyFill="1" applyBorder="1"/>
    <xf numFmtId="10" fontId="22" fillId="3" borderId="29" xfId="0" applyNumberFormat="1" applyFont="1" applyFill="1" applyBorder="1"/>
    <xf numFmtId="4" fontId="22" fillId="3" borderId="29" xfId="0" applyNumberFormat="1" applyFont="1" applyFill="1" applyBorder="1"/>
    <xf numFmtId="170" fontId="46" fillId="3" borderId="29" xfId="0" applyNumberFormat="1" applyFont="1" applyFill="1" applyBorder="1" applyAlignment="1">
      <alignment horizontal="center"/>
    </xf>
    <xf numFmtId="0" fontId="23" fillId="3" borderId="0" xfId="0" applyFont="1" applyFill="1" applyAlignment="1">
      <alignment horizontal="center" vertical="center"/>
    </xf>
    <xf numFmtId="0" fontId="61" fillId="0" borderId="0" xfId="0" applyFont="1" applyAlignment="1">
      <alignment horizontal="left" vertical="center" wrapText="1"/>
    </xf>
    <xf numFmtId="0" fontId="65" fillId="2" borderId="0" xfId="0" applyFont="1" applyFill="1" applyAlignment="1">
      <alignment horizontal="left" vertical="center" wrapText="1"/>
    </xf>
    <xf numFmtId="0" fontId="11" fillId="18" borderId="0" xfId="0" applyFont="1" applyFill="1" applyAlignment="1">
      <alignment horizontal="center" vertical="center"/>
    </xf>
    <xf numFmtId="0" fontId="40" fillId="16" borderId="0" xfId="0" applyFont="1" applyFill="1" applyAlignment="1">
      <alignment horizontal="center" vertical="center"/>
    </xf>
    <xf numFmtId="0" fontId="34" fillId="3" borderId="0" xfId="0" applyFont="1" applyFill="1" applyAlignment="1">
      <alignment horizontal="center" vertical="center"/>
    </xf>
    <xf numFmtId="0" fontId="51" fillId="18" borderId="15" xfId="0" applyFont="1" applyFill="1" applyBorder="1" applyAlignment="1">
      <alignment horizontal="center" vertical="center"/>
    </xf>
    <xf numFmtId="0" fontId="51" fillId="18" borderId="16" xfId="0" applyFont="1" applyFill="1" applyBorder="1" applyAlignment="1">
      <alignment horizontal="center" vertical="center"/>
    </xf>
    <xf numFmtId="0" fontId="51" fillId="18" borderId="17" xfId="0" applyFont="1" applyFill="1" applyBorder="1" applyAlignment="1">
      <alignment horizontal="center" vertical="center"/>
    </xf>
    <xf numFmtId="0" fontId="51" fillId="18" borderId="18" xfId="0" applyFont="1" applyFill="1" applyBorder="1" applyAlignment="1">
      <alignment horizontal="center" vertical="center"/>
    </xf>
    <xf numFmtId="0" fontId="51" fillId="18" borderId="19" xfId="0" applyFont="1" applyFill="1" applyBorder="1" applyAlignment="1">
      <alignment horizontal="center" vertical="center"/>
    </xf>
    <xf numFmtId="0" fontId="51" fillId="18" borderId="20" xfId="0" applyFont="1" applyFill="1" applyBorder="1" applyAlignment="1">
      <alignment horizontal="center" vertical="center"/>
    </xf>
    <xf numFmtId="0" fontId="5" fillId="2" borderId="0" xfId="0" applyFont="1" applyFill="1" applyAlignment="1">
      <alignment horizontal="left" vertical="center" wrapText="1" indent="1"/>
    </xf>
    <xf numFmtId="0" fontId="41" fillId="3" borderId="0" xfId="0" applyFont="1" applyFill="1" applyAlignment="1">
      <alignment horizontal="left" vertical="center" wrapText="1" indent="1"/>
    </xf>
    <xf numFmtId="0" fontId="44" fillId="4" borderId="23" xfId="0" applyFont="1" applyFill="1" applyBorder="1" applyAlignment="1">
      <alignment horizontal="center" vertical="center"/>
    </xf>
    <xf numFmtId="0" fontId="25" fillId="3" borderId="0" xfId="0" applyFont="1" applyFill="1" applyAlignment="1">
      <alignment horizontal="center" vertical="center"/>
    </xf>
    <xf numFmtId="0" fontId="1" fillId="17" borderId="0" xfId="0" applyFont="1" applyFill="1" applyAlignment="1">
      <alignment horizontal="center"/>
    </xf>
    <xf numFmtId="0" fontId="1" fillId="11" borderId="0" xfId="0" applyFont="1" applyFill="1" applyAlignment="1">
      <alignment horizontal="center"/>
    </xf>
    <xf numFmtId="0" fontId="11" fillId="4" borderId="23" xfId="0" applyFont="1" applyFill="1" applyBorder="1" applyAlignment="1">
      <alignment horizontal="center"/>
    </xf>
    <xf numFmtId="0" fontId="27" fillId="3" borderId="15" xfId="0" applyFont="1" applyFill="1" applyBorder="1" applyAlignment="1">
      <alignment horizontal="center" vertical="center"/>
    </xf>
    <xf numFmtId="0" fontId="27" fillId="3" borderId="16" xfId="0" applyFont="1" applyFill="1" applyBorder="1" applyAlignment="1">
      <alignment horizontal="center" vertical="center"/>
    </xf>
    <xf numFmtId="0" fontId="27" fillId="3" borderId="17" xfId="0" applyFont="1" applyFill="1" applyBorder="1" applyAlignment="1">
      <alignment horizontal="center" vertical="center"/>
    </xf>
    <xf numFmtId="0" fontId="27" fillId="3" borderId="4" xfId="0" applyFont="1" applyFill="1" applyBorder="1" applyAlignment="1">
      <alignment horizontal="center" vertical="center"/>
    </xf>
    <xf numFmtId="0" fontId="27" fillId="3" borderId="0" xfId="0" applyFont="1" applyFill="1" applyAlignment="1">
      <alignment horizontal="center" vertical="center"/>
    </xf>
    <xf numFmtId="0" fontId="27" fillId="3" borderId="21" xfId="0" applyFont="1" applyFill="1" applyBorder="1" applyAlignment="1">
      <alignment horizontal="center" vertical="center"/>
    </xf>
    <xf numFmtId="0" fontId="27" fillId="3" borderId="18" xfId="0" applyFont="1" applyFill="1" applyBorder="1" applyAlignment="1">
      <alignment horizontal="center" vertical="center"/>
    </xf>
    <xf numFmtId="0" fontId="27" fillId="3" borderId="19" xfId="0" applyFont="1" applyFill="1" applyBorder="1" applyAlignment="1">
      <alignment horizontal="center" vertical="center"/>
    </xf>
    <xf numFmtId="0" fontId="27" fillId="3" borderId="20" xfId="0" applyFont="1" applyFill="1" applyBorder="1" applyAlignment="1">
      <alignment horizontal="center" vertical="center"/>
    </xf>
    <xf numFmtId="0" fontId="2" fillId="13" borderId="0" xfId="0" applyFont="1" applyFill="1" applyAlignment="1">
      <alignment horizontal="center" vertical="center" wrapText="1"/>
    </xf>
    <xf numFmtId="0" fontId="1" fillId="25" borderId="0" xfId="0" applyFont="1" applyFill="1" applyAlignment="1">
      <alignment horizontal="center"/>
    </xf>
    <xf numFmtId="0" fontId="1" fillId="27" borderId="0" xfId="0" applyFont="1" applyFill="1" applyAlignment="1">
      <alignment horizontal="center"/>
    </xf>
    <xf numFmtId="0" fontId="1" fillId="3" borderId="0" xfId="0" applyFont="1" applyFill="1" applyAlignment="1">
      <alignment horizontal="center" vertical="center"/>
    </xf>
    <xf numFmtId="0" fontId="44" fillId="18" borderId="6" xfId="0" applyFont="1" applyFill="1" applyBorder="1" applyAlignment="1">
      <alignment horizontal="center" vertical="center"/>
    </xf>
    <xf numFmtId="0" fontId="44" fillId="18" borderId="7" xfId="0" applyFont="1" applyFill="1" applyBorder="1" applyAlignment="1">
      <alignment horizontal="center" vertical="center"/>
    </xf>
    <xf numFmtId="0" fontId="44" fillId="18" borderId="8" xfId="0" applyFont="1" applyFill="1" applyBorder="1" applyAlignment="1">
      <alignment horizontal="center" vertical="center"/>
    </xf>
    <xf numFmtId="0" fontId="44" fillId="18" borderId="9" xfId="0" applyFont="1" applyFill="1" applyBorder="1" applyAlignment="1">
      <alignment horizontal="center" vertical="center"/>
    </xf>
    <xf numFmtId="0" fontId="44" fillId="18" borderId="0" xfId="0" applyFont="1" applyFill="1" applyAlignment="1">
      <alignment horizontal="center" vertical="center"/>
    </xf>
    <xf numFmtId="0" fontId="44" fillId="18" borderId="10" xfId="0" applyFont="1" applyFill="1" applyBorder="1" applyAlignment="1">
      <alignment horizontal="center" vertical="center"/>
    </xf>
    <xf numFmtId="9" fontId="1" fillId="3" borderId="0" xfId="2" applyFont="1" applyFill="1" applyBorder="1" applyAlignment="1">
      <alignment horizontal="center"/>
    </xf>
    <xf numFmtId="0" fontId="11" fillId="18" borderId="3" xfId="0" applyFont="1" applyFill="1" applyBorder="1" applyAlignment="1">
      <alignment horizontal="center"/>
    </xf>
    <xf numFmtId="0" fontId="35" fillId="18" borderId="23" xfId="0" applyFont="1" applyFill="1" applyBorder="1" applyAlignment="1">
      <alignment horizontal="center" vertical="center"/>
    </xf>
    <xf numFmtId="0" fontId="11" fillId="4" borderId="3" xfId="0" applyFont="1" applyFill="1" applyBorder="1" applyAlignment="1">
      <alignment horizontal="center"/>
    </xf>
    <xf numFmtId="0" fontId="35" fillId="18" borderId="24" xfId="0" applyFont="1" applyFill="1" applyBorder="1" applyAlignment="1">
      <alignment horizontal="center" vertical="center"/>
    </xf>
    <xf numFmtId="0" fontId="35" fillId="18" borderId="22" xfId="0" applyFont="1" applyFill="1" applyBorder="1" applyAlignment="1">
      <alignment horizontal="center" vertical="center"/>
    </xf>
    <xf numFmtId="0" fontId="35" fillId="18" borderId="5" xfId="0" applyFont="1" applyFill="1" applyBorder="1" applyAlignment="1">
      <alignment horizontal="center" vertical="center"/>
    </xf>
    <xf numFmtId="4" fontId="0" fillId="3" borderId="24" xfId="0" applyNumberFormat="1" applyFill="1" applyBorder="1" applyAlignment="1">
      <alignment horizontal="center"/>
    </xf>
    <xf numFmtId="4" fontId="0" fillId="3" borderId="22" xfId="0" applyNumberFormat="1" applyFill="1" applyBorder="1" applyAlignment="1">
      <alignment horizontal="center"/>
    </xf>
    <xf numFmtId="4" fontId="0" fillId="3" borderId="5" xfId="0" applyNumberFormat="1" applyFill="1" applyBorder="1" applyAlignment="1">
      <alignment horizontal="center"/>
    </xf>
    <xf numFmtId="0" fontId="46" fillId="2" borderId="0" xfId="0" applyFont="1" applyFill="1" applyAlignment="1">
      <alignment horizontal="center" vertical="center" wrapText="1"/>
    </xf>
    <xf numFmtId="0" fontId="59" fillId="3" borderId="24" xfId="0" applyFont="1" applyFill="1" applyBorder="1" applyAlignment="1">
      <alignment horizontal="center"/>
    </xf>
    <xf numFmtId="0" fontId="59" fillId="3" borderId="22" xfId="0" applyFont="1" applyFill="1" applyBorder="1" applyAlignment="1">
      <alignment horizontal="center"/>
    </xf>
    <xf numFmtId="0" fontId="59" fillId="3" borderId="5" xfId="0" applyFont="1" applyFill="1" applyBorder="1" applyAlignment="1">
      <alignment horizontal="center"/>
    </xf>
    <xf numFmtId="0" fontId="20" fillId="3" borderId="0" xfId="0" applyFont="1" applyFill="1" applyAlignment="1">
      <alignment vertical="top" wrapText="1"/>
    </xf>
    <xf numFmtId="0" fontId="14" fillId="3" borderId="0" xfId="0" applyFont="1" applyFill="1" applyAlignment="1">
      <alignment horizontal="right"/>
    </xf>
    <xf numFmtId="0" fontId="20" fillId="3" borderId="0" xfId="0" applyFont="1" applyFill="1" applyAlignment="1">
      <alignment horizontal="left" vertical="center" wrapText="1"/>
    </xf>
  </cellXfs>
  <cellStyles count="17">
    <cellStyle name="Currency" xfId="1" builtinId="4"/>
    <cellStyle name="Hyperlink 2" xfId="6" xr:uid="{5C7C9130-9080-CC4A-96C5-6325E962A552}"/>
    <cellStyle name="Hyperlink 3" xfId="16" xr:uid="{683604FD-8AA2-FB43-8F75-1116E386A83B}"/>
    <cellStyle name="Normal" xfId="0" builtinId="0"/>
    <cellStyle name="Normal 10" xfId="9" xr:uid="{B00EE1BE-D599-8242-810A-7E908E7A255A}"/>
    <cellStyle name="Normal 11" xfId="8" xr:uid="{255BF03F-6DD3-8A4B-837E-EB61F700A363}"/>
    <cellStyle name="Normal 2" xfId="3" xr:uid="{5D0A0644-02D2-5747-B9E3-EF25CB0F6F76}"/>
    <cellStyle name="Normal 2 2" xfId="5" xr:uid="{039E4D3C-9544-D340-86E1-1435FF8ECAA2}"/>
    <cellStyle name="Normal 3" xfId="4" xr:uid="{D2DE3608-BA94-3049-870A-F79104A6B8F5}"/>
    <cellStyle name="Normal 3 2" xfId="7" xr:uid="{2E5F5DCE-F30B-0243-B1EB-7FC8D859A2B8}"/>
    <cellStyle name="Normal 3 2 2" xfId="15" xr:uid="{529EC3E3-582A-1246-943F-C0778C0AD37E}"/>
    <cellStyle name="Normal 5" xfId="14" xr:uid="{8C082937-16EF-554C-9D24-DCD107D3CCE6}"/>
    <cellStyle name="Normal 6" xfId="13" xr:uid="{9E150D20-1E0D-8E49-BB11-CF598989B82B}"/>
    <cellStyle name="Normal 7" xfId="12" xr:uid="{045455F0-5D08-A747-B28F-B442F2AD2176}"/>
    <cellStyle name="Normal 8" xfId="11" xr:uid="{96EC6A54-1399-804E-B05F-87E3452A076E}"/>
    <cellStyle name="Normal 9" xfId="10" xr:uid="{1F48A69D-2148-574D-AC80-C5EF00BF8CA5}"/>
    <cellStyle name="Per cent" xfId="2" builtinId="5"/>
  </cellStyles>
  <dxfs count="2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BF14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'2018'!$N$48</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'2018'!$S$27</c:f>
              <c:strCache>
                <c:ptCount val="1"/>
                <c:pt idx="0">
                  <c:v>PDF</c:v>
                </c:pt>
              </c:strCache>
            </c:strRef>
          </c:tx>
          <c:spPr>
            <a:solidFill>
              <a:schemeClr val="accent1"/>
            </a:solidFill>
            <a:ln>
              <a:noFill/>
            </a:ln>
            <a:effectLst/>
          </c:spPr>
          <c:invertIfNegative val="0"/>
          <c:cat>
            <c:strRef>
              <c:f>'2018'!$Q$28:$Q$43</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'2018'!$S$28:$S$43</c:f>
              <c:numCache>
                <c:formatCode>General</c:formatCode>
                <c:ptCount val="16"/>
                <c:pt idx="0">
                  <c:v>1.9596593052966715</c:v>
                </c:pt>
                <c:pt idx="1">
                  <c:v>3.9193186105933431</c:v>
                </c:pt>
                <c:pt idx="2">
                  <c:v>9.798296526483357</c:v>
                </c:pt>
                <c:pt idx="3">
                  <c:v>11.757955831780029</c:v>
                </c:pt>
                <c:pt idx="4">
                  <c:v>19.596593052966714</c:v>
                </c:pt>
                <c:pt idx="5">
                  <c:v>52.910801243010134</c:v>
                </c:pt>
                <c:pt idx="6">
                  <c:v>66.628416380086833</c:v>
                </c:pt>
                <c:pt idx="7">
                  <c:v>72.507394295976837</c:v>
                </c:pt>
                <c:pt idx="8">
                  <c:v>62.709097769493489</c:v>
                </c:pt>
                <c:pt idx="9">
                  <c:v>80.346031517163539</c:v>
                </c:pt>
                <c:pt idx="10">
                  <c:v>45.072164021823447</c:v>
                </c:pt>
                <c:pt idx="11">
                  <c:v>35.273867495340085</c:v>
                </c:pt>
                <c:pt idx="12">
                  <c:v>13.717615137076701</c:v>
                </c:pt>
                <c:pt idx="13">
                  <c:v>11.757955831780029</c:v>
                </c:pt>
                <c:pt idx="14">
                  <c:v>0</c:v>
                </c:pt>
                <c:pt idx="15">
                  <c:v>1.9596593052966715</c:v>
                </c:pt>
              </c:numCache>
            </c:numRef>
          </c:val>
          <c:extLst>
            <c:ext xmlns:c16="http://schemas.microsoft.com/office/drawing/2014/chart" uri="{C3380CC4-5D6E-409C-BE32-E72D297353CC}">
              <c16:uniqueId val="{00000000-1DC0-ED4E-A7AB-CFCAF38D90BA}"/>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'2018'!$P$27</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'2018'!$Q$28:$Q$43</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'2018'!$P$28:$P$43</c:f>
              <c:numCache>
                <c:formatCode>0.00%</c:formatCode>
                <c:ptCount val="16"/>
                <c:pt idx="0">
                  <c:v>4.0000000000000001E-3</c:v>
                </c:pt>
                <c:pt idx="1">
                  <c:v>1.2E-2</c:v>
                </c:pt>
                <c:pt idx="2">
                  <c:v>3.2000000000000001E-2</c:v>
                </c:pt>
                <c:pt idx="3">
                  <c:v>5.6000000000000001E-2</c:v>
                </c:pt>
                <c:pt idx="4">
                  <c:v>9.6000000000000002E-2</c:v>
                </c:pt>
                <c:pt idx="5">
                  <c:v>0.20399999999999999</c:v>
                </c:pt>
                <c:pt idx="6">
                  <c:v>0.34</c:v>
                </c:pt>
                <c:pt idx="7">
                  <c:v>0.48799999999999999</c:v>
                </c:pt>
                <c:pt idx="8">
                  <c:v>0.61599999999999999</c:v>
                </c:pt>
                <c:pt idx="9">
                  <c:v>0.78</c:v>
                </c:pt>
                <c:pt idx="10">
                  <c:v>0.872</c:v>
                </c:pt>
                <c:pt idx="11">
                  <c:v>0.94399999999999995</c:v>
                </c:pt>
                <c:pt idx="12">
                  <c:v>0.97199999999999998</c:v>
                </c:pt>
                <c:pt idx="13">
                  <c:v>0.996</c:v>
                </c:pt>
                <c:pt idx="14">
                  <c:v>0.996</c:v>
                </c:pt>
                <c:pt idx="15">
                  <c:v>1</c:v>
                </c:pt>
              </c:numCache>
            </c:numRef>
          </c:val>
          <c:smooth val="0"/>
          <c:extLst>
            <c:ext xmlns:c16="http://schemas.microsoft.com/office/drawing/2014/chart" uri="{C3380CC4-5D6E-409C-BE32-E72D297353CC}">
              <c16:uniqueId val="{00000001-1DC0-ED4E-A7AB-CFCAF38D90BA}"/>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'2018'!$Y$47</c:f>
          <c:strCache>
            <c:ptCount val="1"/>
            <c:pt idx="0">
              <c:v>Distribution of Daily Returns  in JPY/AUD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'2018'!$AC$27</c:f>
              <c:strCache>
                <c:ptCount val="1"/>
                <c:pt idx="0">
                  <c:v>pdf</c:v>
                </c:pt>
              </c:strCache>
            </c:strRef>
          </c:tx>
          <c:spPr>
            <a:solidFill>
              <a:schemeClr val="accent1"/>
            </a:solidFill>
            <a:ln>
              <a:noFill/>
            </a:ln>
            <a:effectLst/>
          </c:spPr>
          <c:invertIfNegative val="0"/>
          <c:cat>
            <c:strRef>
              <c:f>'2018'!$AA$28:$AA$43</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'2018'!$AC$28:$AC$43</c:f>
              <c:numCache>
                <c:formatCode>General</c:formatCode>
                <c:ptCount val="16"/>
                <c:pt idx="0">
                  <c:v>1.5106711459285673</c:v>
                </c:pt>
                <c:pt idx="1">
                  <c:v>0</c:v>
                </c:pt>
                <c:pt idx="2">
                  <c:v>0</c:v>
                </c:pt>
                <c:pt idx="3">
                  <c:v>1.5106711459285673</c:v>
                </c:pt>
                <c:pt idx="4">
                  <c:v>10.574698021499971</c:v>
                </c:pt>
                <c:pt idx="5">
                  <c:v>9.064026875571404</c:v>
                </c:pt>
                <c:pt idx="6">
                  <c:v>21.149396042999943</c:v>
                </c:pt>
                <c:pt idx="7">
                  <c:v>39.277449794142747</c:v>
                </c:pt>
                <c:pt idx="8">
                  <c:v>57.405503545285555</c:v>
                </c:pt>
                <c:pt idx="9">
                  <c:v>74.022886150499801</c:v>
                </c:pt>
                <c:pt idx="10">
                  <c:v>67.980201566785524</c:v>
                </c:pt>
                <c:pt idx="11">
                  <c:v>46.830805523785585</c:v>
                </c:pt>
                <c:pt idx="12">
                  <c:v>33.234765210428478</c:v>
                </c:pt>
                <c:pt idx="13">
                  <c:v>12.085369167428539</c:v>
                </c:pt>
                <c:pt idx="14">
                  <c:v>0</c:v>
                </c:pt>
                <c:pt idx="15">
                  <c:v>3.0213422918571347</c:v>
                </c:pt>
              </c:numCache>
            </c:numRef>
          </c:val>
          <c:extLst>
            <c:ext xmlns:c16="http://schemas.microsoft.com/office/drawing/2014/chart" uri="{C3380CC4-5D6E-409C-BE32-E72D297353CC}">
              <c16:uniqueId val="{00000000-D3E3-FD4D-9997-97B3C61838D6}"/>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'2018'!$Z$27</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'2018'!$AA$28:$AA$43</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'2018'!$Z$28:$Z$43</c:f>
              <c:numCache>
                <c:formatCode>0.00%</c:formatCode>
                <c:ptCount val="16"/>
                <c:pt idx="0">
                  <c:v>4.0000000000000001E-3</c:v>
                </c:pt>
                <c:pt idx="1">
                  <c:v>4.0000000000000001E-3</c:v>
                </c:pt>
                <c:pt idx="2">
                  <c:v>4.0000000000000001E-3</c:v>
                </c:pt>
                <c:pt idx="3">
                  <c:v>8.0000000000000002E-3</c:v>
                </c:pt>
                <c:pt idx="4">
                  <c:v>3.5999999999999997E-2</c:v>
                </c:pt>
                <c:pt idx="5">
                  <c:v>0.06</c:v>
                </c:pt>
                <c:pt idx="6">
                  <c:v>0.11600000000000001</c:v>
                </c:pt>
                <c:pt idx="7">
                  <c:v>0.22</c:v>
                </c:pt>
                <c:pt idx="8">
                  <c:v>0.372</c:v>
                </c:pt>
                <c:pt idx="9">
                  <c:v>0.56799999999999995</c:v>
                </c:pt>
                <c:pt idx="10">
                  <c:v>0.748</c:v>
                </c:pt>
                <c:pt idx="11">
                  <c:v>0.872</c:v>
                </c:pt>
                <c:pt idx="12">
                  <c:v>0.96</c:v>
                </c:pt>
                <c:pt idx="13">
                  <c:v>0.99199999999999999</c:v>
                </c:pt>
                <c:pt idx="14">
                  <c:v>0.99199999999999999</c:v>
                </c:pt>
                <c:pt idx="15">
                  <c:v>1</c:v>
                </c:pt>
              </c:numCache>
            </c:numRef>
          </c:val>
          <c:smooth val="0"/>
          <c:extLst>
            <c:ext xmlns:c16="http://schemas.microsoft.com/office/drawing/2014/chart" uri="{C3380CC4-5D6E-409C-BE32-E72D297353CC}">
              <c16:uniqueId val="{00000001-D3E3-FD4D-9997-97B3C61838D6}"/>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'2019'!$R$22</c:f>
              <c:strCache>
                <c:ptCount val="1"/>
                <c:pt idx="0">
                  <c:v>pdf</c:v>
                </c:pt>
              </c:strCache>
            </c:strRef>
          </c:tx>
          <c:spPr>
            <a:solidFill>
              <a:schemeClr val="accent1"/>
            </a:solidFill>
            <a:ln>
              <a:noFill/>
            </a:ln>
            <a:effectLst/>
          </c:spPr>
          <c:invertIfNegative val="0"/>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'2019'!$R$23:$R$38</c:f>
              <c:numCache>
                <c:formatCode>General</c:formatCode>
                <c:ptCount val="16"/>
                <c:pt idx="0">
                  <c:v>1.9596593052966715</c:v>
                </c:pt>
                <c:pt idx="1">
                  <c:v>3.9193186105933431</c:v>
                </c:pt>
                <c:pt idx="2">
                  <c:v>9.798296526483357</c:v>
                </c:pt>
                <c:pt idx="3">
                  <c:v>11.757955831780029</c:v>
                </c:pt>
                <c:pt idx="4">
                  <c:v>19.596593052966714</c:v>
                </c:pt>
                <c:pt idx="5">
                  <c:v>52.910801243010134</c:v>
                </c:pt>
                <c:pt idx="6">
                  <c:v>66.628416380086833</c:v>
                </c:pt>
                <c:pt idx="7">
                  <c:v>72.507394295976837</c:v>
                </c:pt>
                <c:pt idx="8">
                  <c:v>62.709097769493489</c:v>
                </c:pt>
                <c:pt idx="9">
                  <c:v>80.346031517163539</c:v>
                </c:pt>
                <c:pt idx="10">
                  <c:v>45.072164021823447</c:v>
                </c:pt>
                <c:pt idx="11">
                  <c:v>35.273867495340085</c:v>
                </c:pt>
                <c:pt idx="12">
                  <c:v>13.717615137076701</c:v>
                </c:pt>
                <c:pt idx="13">
                  <c:v>11.757955831780029</c:v>
                </c:pt>
                <c:pt idx="14">
                  <c:v>0</c:v>
                </c:pt>
                <c:pt idx="15">
                  <c:v>1.9596593052966715</c:v>
                </c:pt>
              </c:numCache>
            </c:numRef>
          </c:val>
          <c:extLst>
            <c:ext xmlns:c16="http://schemas.microsoft.com/office/drawing/2014/chart" uri="{C3380CC4-5D6E-409C-BE32-E72D297353CC}">
              <c16:uniqueId val="{00000000-F4F7-9642-9DB4-B79BA1DB90A2}"/>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'2019'!$O$22</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'2019'!$O$23:$O$38</c:f>
              <c:numCache>
                <c:formatCode>0.00%</c:formatCode>
                <c:ptCount val="16"/>
                <c:pt idx="0">
                  <c:v>4.0000000000000001E-3</c:v>
                </c:pt>
                <c:pt idx="1">
                  <c:v>1.2E-2</c:v>
                </c:pt>
                <c:pt idx="2">
                  <c:v>3.2000000000000001E-2</c:v>
                </c:pt>
                <c:pt idx="3">
                  <c:v>5.6000000000000001E-2</c:v>
                </c:pt>
                <c:pt idx="4">
                  <c:v>9.6000000000000002E-2</c:v>
                </c:pt>
                <c:pt idx="5">
                  <c:v>0.20399999999999999</c:v>
                </c:pt>
                <c:pt idx="6">
                  <c:v>0.34</c:v>
                </c:pt>
                <c:pt idx="7">
                  <c:v>0.48799999999999999</c:v>
                </c:pt>
                <c:pt idx="8">
                  <c:v>0.61599999999999999</c:v>
                </c:pt>
                <c:pt idx="9">
                  <c:v>0.78</c:v>
                </c:pt>
                <c:pt idx="10">
                  <c:v>0.872</c:v>
                </c:pt>
                <c:pt idx="11">
                  <c:v>0.94399999999999995</c:v>
                </c:pt>
                <c:pt idx="12">
                  <c:v>0.97199999999999998</c:v>
                </c:pt>
                <c:pt idx="13">
                  <c:v>0.996</c:v>
                </c:pt>
                <c:pt idx="14">
                  <c:v>0.996</c:v>
                </c:pt>
                <c:pt idx="15">
                  <c:v>1</c:v>
                </c:pt>
              </c:numCache>
            </c:numRef>
          </c:val>
          <c:smooth val="0"/>
          <c:extLst>
            <c:ext xmlns:c16="http://schemas.microsoft.com/office/drawing/2014/chart" uri="{C3380CC4-5D6E-409C-BE32-E72D297353CC}">
              <c16:uniqueId val="{00000001-F4F7-9642-9DB4-B79BA1DB90A2}"/>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'2019'!$AB$22</c:f>
              <c:strCache>
                <c:ptCount val="1"/>
                <c:pt idx="0">
                  <c:v>pdf</c:v>
                </c:pt>
              </c:strCache>
            </c:strRef>
          </c:tx>
          <c:spPr>
            <a:solidFill>
              <a:schemeClr val="accent1"/>
            </a:solidFill>
            <a:ln>
              <a:noFill/>
            </a:ln>
            <a:effectLst/>
          </c:spPr>
          <c:invertIfNegative val="0"/>
          <c:cat>
            <c:strRef>
              <c:f>'2019'!$Z$23:$Z$38</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'2019'!$AB$23:$AB$38</c:f>
              <c:numCache>
                <c:formatCode>General</c:formatCode>
                <c:ptCount val="16"/>
                <c:pt idx="0">
                  <c:v>1.5106711459285673</c:v>
                </c:pt>
                <c:pt idx="1">
                  <c:v>0</c:v>
                </c:pt>
                <c:pt idx="2">
                  <c:v>0</c:v>
                </c:pt>
                <c:pt idx="3">
                  <c:v>1.5106711459285673</c:v>
                </c:pt>
                <c:pt idx="4">
                  <c:v>10.574698021499971</c:v>
                </c:pt>
                <c:pt idx="5">
                  <c:v>9.064026875571404</c:v>
                </c:pt>
                <c:pt idx="6">
                  <c:v>21.149396042999943</c:v>
                </c:pt>
                <c:pt idx="7">
                  <c:v>39.277449794142747</c:v>
                </c:pt>
                <c:pt idx="8">
                  <c:v>57.405503545285555</c:v>
                </c:pt>
                <c:pt idx="9">
                  <c:v>74.022886150499801</c:v>
                </c:pt>
                <c:pt idx="10">
                  <c:v>67.980201566785524</c:v>
                </c:pt>
                <c:pt idx="11">
                  <c:v>46.830805523785585</c:v>
                </c:pt>
                <c:pt idx="12">
                  <c:v>33.234765210428478</c:v>
                </c:pt>
                <c:pt idx="13">
                  <c:v>12.085369167428539</c:v>
                </c:pt>
                <c:pt idx="14">
                  <c:v>0</c:v>
                </c:pt>
                <c:pt idx="15">
                  <c:v>3.0213422918571347</c:v>
                </c:pt>
              </c:numCache>
            </c:numRef>
          </c:val>
          <c:extLst>
            <c:ext xmlns:c16="http://schemas.microsoft.com/office/drawing/2014/chart" uri="{C3380CC4-5D6E-409C-BE32-E72D297353CC}">
              <c16:uniqueId val="{00000000-525E-9449-B96B-7E7E437D99EE}"/>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'2019'!$Y$22</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'2019'!$Z$23:$Z$38</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'2019'!$Y$23:$Y$38</c:f>
              <c:numCache>
                <c:formatCode>0.00%</c:formatCode>
                <c:ptCount val="16"/>
                <c:pt idx="0">
                  <c:v>4.0000000000000001E-3</c:v>
                </c:pt>
                <c:pt idx="1">
                  <c:v>4.0000000000000001E-3</c:v>
                </c:pt>
                <c:pt idx="2">
                  <c:v>4.0000000000000001E-3</c:v>
                </c:pt>
                <c:pt idx="3">
                  <c:v>8.0000000000000002E-3</c:v>
                </c:pt>
                <c:pt idx="4">
                  <c:v>3.5999999999999997E-2</c:v>
                </c:pt>
                <c:pt idx="5">
                  <c:v>0.06</c:v>
                </c:pt>
                <c:pt idx="6">
                  <c:v>0.11600000000000001</c:v>
                </c:pt>
                <c:pt idx="7">
                  <c:v>0.22</c:v>
                </c:pt>
                <c:pt idx="8">
                  <c:v>0.372</c:v>
                </c:pt>
                <c:pt idx="9">
                  <c:v>0.56799999999999995</c:v>
                </c:pt>
                <c:pt idx="10">
                  <c:v>0.748</c:v>
                </c:pt>
                <c:pt idx="11">
                  <c:v>0.872</c:v>
                </c:pt>
                <c:pt idx="12">
                  <c:v>0.96</c:v>
                </c:pt>
                <c:pt idx="13">
                  <c:v>0.99199999999999999</c:v>
                </c:pt>
                <c:pt idx="14">
                  <c:v>0.99199999999999999</c:v>
                </c:pt>
                <c:pt idx="15">
                  <c:v>1</c:v>
                </c:pt>
              </c:numCache>
            </c:numRef>
          </c:val>
          <c:smooth val="0"/>
          <c:extLst>
            <c:ext xmlns:c16="http://schemas.microsoft.com/office/drawing/2014/chart" uri="{C3380CC4-5D6E-409C-BE32-E72D297353CC}">
              <c16:uniqueId val="{00000001-525E-9449-B96B-7E7E437D99EE}"/>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'2019'!$R$22</c:f>
              <c:strCache>
                <c:ptCount val="1"/>
                <c:pt idx="0">
                  <c:v>pdf</c:v>
                </c:pt>
              </c:strCache>
            </c:strRef>
          </c:tx>
          <c:spPr>
            <a:solidFill>
              <a:schemeClr val="accent1"/>
            </a:solidFill>
            <a:ln>
              <a:noFill/>
            </a:ln>
            <a:effectLst/>
          </c:spPr>
          <c:invertIfNegative val="0"/>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'2020'!$O$29:$O$44</c:f>
              <c:numCache>
                <c:formatCode>General</c:formatCode>
                <c:ptCount val="16"/>
                <c:pt idx="0">
                  <c:v>1.9596593052966715</c:v>
                </c:pt>
                <c:pt idx="1">
                  <c:v>3.9193186105933431</c:v>
                </c:pt>
                <c:pt idx="2">
                  <c:v>9.798296526483357</c:v>
                </c:pt>
                <c:pt idx="3">
                  <c:v>11.757955831780029</c:v>
                </c:pt>
                <c:pt idx="4">
                  <c:v>19.596593052966714</c:v>
                </c:pt>
                <c:pt idx="5">
                  <c:v>52.910801243010134</c:v>
                </c:pt>
                <c:pt idx="6">
                  <c:v>66.628416380086833</c:v>
                </c:pt>
                <c:pt idx="7">
                  <c:v>72.507394295976837</c:v>
                </c:pt>
                <c:pt idx="8">
                  <c:v>62.709097769493489</c:v>
                </c:pt>
                <c:pt idx="9">
                  <c:v>80.346031517163539</c:v>
                </c:pt>
                <c:pt idx="10">
                  <c:v>45.072164021823447</c:v>
                </c:pt>
                <c:pt idx="11">
                  <c:v>35.273867495340085</c:v>
                </c:pt>
                <c:pt idx="12">
                  <c:v>13.717615137076701</c:v>
                </c:pt>
                <c:pt idx="13">
                  <c:v>11.757955831780029</c:v>
                </c:pt>
                <c:pt idx="14">
                  <c:v>0</c:v>
                </c:pt>
                <c:pt idx="15">
                  <c:v>1.9596593052966715</c:v>
                </c:pt>
              </c:numCache>
            </c:numRef>
          </c:val>
          <c:extLst>
            <c:ext xmlns:c16="http://schemas.microsoft.com/office/drawing/2014/chart" uri="{C3380CC4-5D6E-409C-BE32-E72D297353CC}">
              <c16:uniqueId val="{00000000-ADF9-8B41-8B99-F62C8A5E9DFD}"/>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'2020'!$L$28</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'2020'!$M$29:$M$44</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'2020'!$L$29:$L$44</c:f>
              <c:numCache>
                <c:formatCode>0.00%</c:formatCode>
                <c:ptCount val="16"/>
                <c:pt idx="0">
                  <c:v>4.0000000000000001E-3</c:v>
                </c:pt>
                <c:pt idx="1">
                  <c:v>1.2E-2</c:v>
                </c:pt>
                <c:pt idx="2">
                  <c:v>3.2000000000000001E-2</c:v>
                </c:pt>
                <c:pt idx="3">
                  <c:v>5.6000000000000001E-2</c:v>
                </c:pt>
                <c:pt idx="4">
                  <c:v>9.6000000000000002E-2</c:v>
                </c:pt>
                <c:pt idx="5">
                  <c:v>0.20399999999999999</c:v>
                </c:pt>
                <c:pt idx="6">
                  <c:v>0.34</c:v>
                </c:pt>
                <c:pt idx="7">
                  <c:v>0.48799999999999999</c:v>
                </c:pt>
                <c:pt idx="8">
                  <c:v>0.61599999999999999</c:v>
                </c:pt>
                <c:pt idx="9">
                  <c:v>0.78</c:v>
                </c:pt>
                <c:pt idx="10">
                  <c:v>0.872</c:v>
                </c:pt>
                <c:pt idx="11">
                  <c:v>0.94399999999999995</c:v>
                </c:pt>
                <c:pt idx="12">
                  <c:v>0.97199999999999998</c:v>
                </c:pt>
                <c:pt idx="13">
                  <c:v>0.996</c:v>
                </c:pt>
                <c:pt idx="14">
                  <c:v>0.996</c:v>
                </c:pt>
                <c:pt idx="15">
                  <c:v>1</c:v>
                </c:pt>
              </c:numCache>
            </c:numRef>
          </c:val>
          <c:smooth val="0"/>
          <c:extLst>
            <c:ext xmlns:c16="http://schemas.microsoft.com/office/drawing/2014/chart" uri="{C3380CC4-5D6E-409C-BE32-E72D297353CC}">
              <c16:uniqueId val="{00000001-ADF9-8B41-8B99-F62C8A5E9DFD}"/>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'2020'!$Y$28</c:f>
              <c:strCache>
                <c:ptCount val="1"/>
                <c:pt idx="0">
                  <c:v>pdf</c:v>
                </c:pt>
              </c:strCache>
            </c:strRef>
          </c:tx>
          <c:spPr>
            <a:solidFill>
              <a:schemeClr val="accent1"/>
            </a:solidFill>
            <a:ln>
              <a:noFill/>
            </a:ln>
            <a:effectLst/>
          </c:spPr>
          <c:invertIfNegative val="0"/>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'2020'!$Y$29:$Y$44</c:f>
              <c:numCache>
                <c:formatCode>General</c:formatCode>
                <c:ptCount val="16"/>
                <c:pt idx="0">
                  <c:v>1.5106711459285673</c:v>
                </c:pt>
                <c:pt idx="1">
                  <c:v>0</c:v>
                </c:pt>
                <c:pt idx="2">
                  <c:v>0</c:v>
                </c:pt>
                <c:pt idx="3">
                  <c:v>1.5106711459285673</c:v>
                </c:pt>
                <c:pt idx="4">
                  <c:v>10.574698021499971</c:v>
                </c:pt>
                <c:pt idx="5">
                  <c:v>9.064026875571404</c:v>
                </c:pt>
                <c:pt idx="6">
                  <c:v>21.149396042999943</c:v>
                </c:pt>
                <c:pt idx="7">
                  <c:v>39.277449794142747</c:v>
                </c:pt>
                <c:pt idx="8">
                  <c:v>57.405503545285555</c:v>
                </c:pt>
                <c:pt idx="9">
                  <c:v>74.022886150499801</c:v>
                </c:pt>
                <c:pt idx="10">
                  <c:v>67.980201566785524</c:v>
                </c:pt>
                <c:pt idx="11">
                  <c:v>46.830805523785585</c:v>
                </c:pt>
                <c:pt idx="12">
                  <c:v>33.234765210428478</c:v>
                </c:pt>
                <c:pt idx="13">
                  <c:v>12.085369167428539</c:v>
                </c:pt>
                <c:pt idx="14">
                  <c:v>0</c:v>
                </c:pt>
                <c:pt idx="15">
                  <c:v>3.0213422918571347</c:v>
                </c:pt>
              </c:numCache>
            </c:numRef>
          </c:val>
          <c:extLst>
            <c:ext xmlns:c16="http://schemas.microsoft.com/office/drawing/2014/chart" uri="{C3380CC4-5D6E-409C-BE32-E72D297353CC}">
              <c16:uniqueId val="{00000000-253E-8543-A231-E96E47076961}"/>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'2019'!$O$22</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'2020'!$W$29:$W$44</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'2020'!$V$29:$V$44</c:f>
              <c:numCache>
                <c:formatCode>0.00%</c:formatCode>
                <c:ptCount val="16"/>
                <c:pt idx="0">
                  <c:v>4.0000000000000001E-3</c:v>
                </c:pt>
                <c:pt idx="1">
                  <c:v>4.0000000000000001E-3</c:v>
                </c:pt>
                <c:pt idx="2">
                  <c:v>4.0000000000000001E-3</c:v>
                </c:pt>
                <c:pt idx="3">
                  <c:v>8.0000000000000002E-3</c:v>
                </c:pt>
                <c:pt idx="4">
                  <c:v>3.5999999999999997E-2</c:v>
                </c:pt>
                <c:pt idx="5">
                  <c:v>0.06</c:v>
                </c:pt>
                <c:pt idx="6">
                  <c:v>0.11600000000000001</c:v>
                </c:pt>
                <c:pt idx="7">
                  <c:v>0.22</c:v>
                </c:pt>
                <c:pt idx="8">
                  <c:v>0.372</c:v>
                </c:pt>
                <c:pt idx="9">
                  <c:v>0.56799999999999995</c:v>
                </c:pt>
                <c:pt idx="10">
                  <c:v>0.748</c:v>
                </c:pt>
                <c:pt idx="11">
                  <c:v>0.872</c:v>
                </c:pt>
                <c:pt idx="12">
                  <c:v>0.96</c:v>
                </c:pt>
                <c:pt idx="13">
                  <c:v>0.99199999999999999</c:v>
                </c:pt>
                <c:pt idx="14">
                  <c:v>0.99199999999999999</c:v>
                </c:pt>
                <c:pt idx="15">
                  <c:v>1</c:v>
                </c:pt>
              </c:numCache>
            </c:numRef>
          </c:val>
          <c:smooth val="0"/>
          <c:extLst>
            <c:ext xmlns:c16="http://schemas.microsoft.com/office/drawing/2014/chart" uri="{C3380CC4-5D6E-409C-BE32-E72D297353CC}">
              <c16:uniqueId val="{00000001-253E-8543-A231-E96E47076961}"/>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'2018'!$N$39</c:f>
          <c:strCache>
            <c:ptCount val="1"/>
            <c:pt idx="0">
              <c:v>0.007559566</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'2018'!$R$61:$R$76</c:f>
              <c:numCache>
                <c:formatCode>General</c:formatCode>
                <c:ptCount val="16"/>
              </c:numCache>
            </c:numRef>
          </c:cat>
          <c:val>
            <c:numRef>
              <c:f>'2018'!$T$61:$T$76</c:f>
              <c:numCache>
                <c:formatCode>General</c:formatCode>
                <c:ptCount val="16"/>
              </c:numCache>
            </c:numRef>
          </c:val>
          <c:extLst>
            <c:ext xmlns:c16="http://schemas.microsoft.com/office/drawing/2014/chart" uri="{C3380CC4-5D6E-409C-BE32-E72D297353CC}">
              <c16:uniqueId val="{00000000-AA66-F744-9BE5-F81CBDB4971F}"/>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spPr>
            <a:ln w="22225" cap="rnd">
              <a:solidFill>
                <a:schemeClr val="accent2"/>
              </a:solidFill>
              <a:round/>
            </a:ln>
            <a:effectLst/>
          </c:spPr>
          <c:marker>
            <c:symbol val="circle"/>
            <c:size val="6"/>
            <c:spPr>
              <a:solidFill>
                <a:schemeClr val="lt1"/>
              </a:solidFill>
              <a:ln w="15875">
                <a:solidFill>
                  <a:schemeClr val="accent2"/>
                </a:solidFill>
                <a:round/>
              </a:ln>
              <a:effectLst/>
            </c:spPr>
          </c:marker>
          <c:cat>
            <c:numRef>
              <c:f>'2018'!$R$61:$R$76</c:f>
              <c:numCache>
                <c:formatCode>General</c:formatCode>
                <c:ptCount val="16"/>
              </c:numCache>
            </c:numRef>
          </c:cat>
          <c:val>
            <c:numRef>
              <c:f>'2018'!$Q$61:$Q$76</c:f>
              <c:numCache>
                <c:formatCode>General</c:formatCode>
                <c:ptCount val="16"/>
              </c:numCache>
            </c:numRef>
          </c:val>
          <c:smooth val="0"/>
          <c:extLst>
            <c:ext xmlns:c16="http://schemas.microsoft.com/office/drawing/2014/chart" uri="{C3380CC4-5D6E-409C-BE32-E72D297353CC}">
              <c16:uniqueId val="{00000001-AA66-F744-9BE5-F81CBDB4971F}"/>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title>
          <c:tx>
            <c:strRef>
              <c:f>'2018'!$R$38</c:f>
              <c:strCache>
                <c:ptCount val="1"/>
                <c:pt idx="0">
                  <c:v>0.00449781</c:v>
                </c:pt>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Normalised dist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'2018'!$Z$83</c:f>
          <c:strCache>
            <c:ptCount val="1"/>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v>Frequency</c:v>
          </c:tx>
          <c:spPr>
            <a:solidFill>
              <a:schemeClr val="accent1"/>
            </a:solidFill>
            <a:ln>
              <a:noFill/>
            </a:ln>
            <a:effectLst/>
          </c:spPr>
          <c:invertIfNegative val="0"/>
          <c:cat>
            <c:numRef>
              <c:f>'2018'!$AB$61:$AB$75</c:f>
              <c:numCache>
                <c:formatCode>General</c:formatCode>
                <c:ptCount val="15"/>
              </c:numCache>
            </c:numRef>
          </c:cat>
          <c:val>
            <c:numRef>
              <c:f>'2018'!$AF$61:$AF$76</c:f>
              <c:numCache>
                <c:formatCode>General</c:formatCode>
                <c:ptCount val="16"/>
              </c:numCache>
            </c:numRef>
          </c:val>
          <c:extLst>
            <c:ext xmlns:c16="http://schemas.microsoft.com/office/drawing/2014/chart" uri="{C3380CC4-5D6E-409C-BE32-E72D297353CC}">
              <c16:uniqueId val="{00000000-FF60-A940-95AA-E72F90EBB9FE}"/>
            </c:ext>
          </c:extLst>
        </c:ser>
        <c:dLbls>
          <c:showLegendKey val="0"/>
          <c:showVal val="0"/>
          <c:showCatName val="0"/>
          <c:showSerName val="0"/>
          <c:showPercent val="0"/>
          <c:showBubbleSize val="0"/>
        </c:dLbls>
        <c:gapWidth val="247"/>
        <c:axId val="1750504592"/>
        <c:axId val="1750197664"/>
      </c:barChart>
      <c:lineChart>
        <c:grouping val="standard"/>
        <c:varyColors val="0"/>
        <c:ser>
          <c:idx val="1"/>
          <c:order val="1"/>
          <c:spPr>
            <a:ln w="22225" cap="rnd">
              <a:solidFill>
                <a:schemeClr val="accent2"/>
              </a:solidFill>
              <a:round/>
            </a:ln>
            <a:effectLst/>
          </c:spPr>
          <c:marker>
            <c:symbol val="circle"/>
            <c:size val="6"/>
            <c:spPr>
              <a:solidFill>
                <a:schemeClr val="lt1"/>
              </a:solidFill>
              <a:ln w="15875">
                <a:solidFill>
                  <a:schemeClr val="accent2"/>
                </a:solidFill>
                <a:round/>
              </a:ln>
              <a:effectLst/>
            </c:spPr>
          </c:marker>
          <c:cat>
            <c:numRef>
              <c:f>'2018'!$Z$61:$Z$76</c:f>
              <c:numCache>
                <c:formatCode>General</c:formatCode>
                <c:ptCount val="16"/>
              </c:numCache>
            </c:numRef>
          </c:cat>
          <c:val>
            <c:numRef>
              <c:f>'2018'!$AA$61:$AA$76</c:f>
              <c:numCache>
                <c:formatCode>General</c:formatCode>
                <c:ptCount val="16"/>
              </c:numCache>
            </c:numRef>
          </c:val>
          <c:smooth val="0"/>
          <c:extLst>
            <c:ext xmlns:c16="http://schemas.microsoft.com/office/drawing/2014/chart" uri="{C3380CC4-5D6E-409C-BE32-E72D297353CC}">
              <c16:uniqueId val="{00000001-FF60-A940-95AA-E72F90EBB9FE}"/>
            </c:ext>
          </c:extLst>
        </c:ser>
        <c:dLbls>
          <c:showLegendKey val="0"/>
          <c:showVal val="0"/>
          <c:showCatName val="0"/>
          <c:showSerName val="0"/>
          <c:showPercent val="0"/>
          <c:showBubbleSize val="0"/>
        </c:dLbls>
        <c:marker val="1"/>
        <c:smooth val="0"/>
        <c:axId val="1822685039"/>
        <c:axId val="1822683311"/>
      </c:lineChart>
      <c:catAx>
        <c:axId val="1750504592"/>
        <c:scaling>
          <c:orientation val="minMax"/>
        </c:scaling>
        <c:delete val="0"/>
        <c:axPos val="b"/>
        <c:majorGridlines>
          <c:spPr>
            <a:ln w="9525" cap="flat" cmpd="sng" algn="ctr">
              <a:solidFill>
                <a:schemeClr val="dk1">
                  <a:lumMod val="15000"/>
                  <a:lumOff val="85000"/>
                </a:schemeClr>
              </a:solidFill>
              <a:round/>
            </a:ln>
            <a:effectLst/>
          </c:spPr>
        </c:majorGridlines>
        <c:title>
          <c:tx>
            <c:strRef>
              <c:f>'2018'!$AD$83</c:f>
              <c:strCache>
                <c:ptCount val="1"/>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50197664"/>
        <c:crosses val="autoZero"/>
        <c:auto val="1"/>
        <c:lblAlgn val="ctr"/>
        <c:lblOffset val="100"/>
        <c:noMultiLvlLbl val="0"/>
      </c:catAx>
      <c:valAx>
        <c:axId val="175019766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Frequency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50504592"/>
        <c:crosses val="autoZero"/>
        <c:crossBetween val="between"/>
      </c:valAx>
      <c:valAx>
        <c:axId val="1822683311"/>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Normalised dist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22685039"/>
        <c:crosses val="max"/>
        <c:crossBetween val="between"/>
      </c:valAx>
      <c:catAx>
        <c:axId val="1822685039"/>
        <c:scaling>
          <c:orientation val="minMax"/>
        </c:scaling>
        <c:delete val="1"/>
        <c:axPos val="b"/>
        <c:numFmt formatCode="General" sourceLinked="1"/>
        <c:majorTickMark val="out"/>
        <c:minorTickMark val="none"/>
        <c:tickLblPos val="nextTo"/>
        <c:crossAx val="1822683311"/>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'2018'!$N$39</c:f>
          <c:strCache>
            <c:ptCount val="1"/>
            <c:pt idx="0">
              <c:v>0.007559566</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strRef>
              <c:f>'2022'!$P$23</c:f>
              <c:strCache>
                <c:ptCount val="1"/>
                <c:pt idx="0">
                  <c:v>Frequency</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multiLvlStrRef>
              <c:f>'2022'!$Q$24:$R$38</c:f>
              <c:multiLvlStrCache>
                <c:ptCount val="15"/>
                <c:lvl>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lvl>
                <c:lvl>
                  <c:pt idx="0">
                    <c:v>0.40%</c:v>
                  </c:pt>
                  <c:pt idx="1">
                    <c:v>1.20%</c:v>
                  </c:pt>
                  <c:pt idx="2">
                    <c:v>3.20%</c:v>
                  </c:pt>
                  <c:pt idx="3">
                    <c:v>5.60%</c:v>
                  </c:pt>
                  <c:pt idx="4">
                    <c:v>9.60%</c:v>
                  </c:pt>
                  <c:pt idx="5">
                    <c:v>20.40%</c:v>
                  </c:pt>
                  <c:pt idx="6">
                    <c:v>34.00%</c:v>
                  </c:pt>
                  <c:pt idx="7">
                    <c:v>48.80%</c:v>
                  </c:pt>
                  <c:pt idx="8">
                    <c:v>61.60%</c:v>
                  </c:pt>
                  <c:pt idx="9">
                    <c:v>78.00%</c:v>
                  </c:pt>
                  <c:pt idx="10">
                    <c:v>87.20%</c:v>
                  </c:pt>
                  <c:pt idx="11">
                    <c:v>94.40%</c:v>
                  </c:pt>
                  <c:pt idx="12">
                    <c:v>97.20%</c:v>
                  </c:pt>
                  <c:pt idx="13">
                    <c:v>99.60%</c:v>
                  </c:pt>
                  <c:pt idx="14">
                    <c:v>99.60%</c:v>
                  </c:pt>
                </c:lvl>
              </c:multiLvlStrCache>
            </c:multiLvlStrRef>
          </c:cat>
          <c:val>
            <c:numRef>
              <c:f>'2022'!$P$24:$P$38</c:f>
              <c:numCache>
                <c:formatCode>General</c:formatCode>
                <c:ptCount val="15"/>
                <c:pt idx="0">
                  <c:v>1</c:v>
                </c:pt>
                <c:pt idx="1">
                  <c:v>2</c:v>
                </c:pt>
                <c:pt idx="2">
                  <c:v>5</c:v>
                </c:pt>
                <c:pt idx="3">
                  <c:v>6</c:v>
                </c:pt>
                <c:pt idx="4">
                  <c:v>10</c:v>
                </c:pt>
                <c:pt idx="5">
                  <c:v>27</c:v>
                </c:pt>
                <c:pt idx="6">
                  <c:v>34</c:v>
                </c:pt>
                <c:pt idx="7">
                  <c:v>37</c:v>
                </c:pt>
                <c:pt idx="8">
                  <c:v>32</c:v>
                </c:pt>
                <c:pt idx="9">
                  <c:v>41</c:v>
                </c:pt>
                <c:pt idx="10">
                  <c:v>23</c:v>
                </c:pt>
                <c:pt idx="11">
                  <c:v>18</c:v>
                </c:pt>
                <c:pt idx="12">
                  <c:v>7</c:v>
                </c:pt>
                <c:pt idx="13">
                  <c:v>6</c:v>
                </c:pt>
                <c:pt idx="14">
                  <c:v>0</c:v>
                </c:pt>
              </c:numCache>
            </c:numRef>
          </c:val>
          <c:smooth val="0"/>
          <c:extLst>
            <c:ext xmlns:c16="http://schemas.microsoft.com/office/drawing/2014/chart" uri="{C3380CC4-5D6E-409C-BE32-E72D297353CC}">
              <c16:uniqueId val="{00000002-7337-BE4A-873E-68FD86F84926}"/>
            </c:ext>
          </c:extLst>
        </c:ser>
        <c:dLbls>
          <c:showLegendKey val="0"/>
          <c:showVal val="0"/>
          <c:showCatName val="0"/>
          <c:showSerName val="0"/>
          <c:showPercent val="0"/>
          <c:showBubbleSize val="0"/>
        </c:dLbls>
        <c:marker val="1"/>
        <c:smooth val="0"/>
        <c:axId val="1796336319"/>
        <c:axId val="1796338031"/>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title>
          <c:tx>
            <c:strRef>
              <c:f>'2018'!$R$38</c:f>
              <c:strCache>
                <c:ptCount val="1"/>
                <c:pt idx="0">
                  <c:v>0.00449781</c:v>
                </c:pt>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'2018'!$Z$83</c:f>
          <c:strCache>
            <c:ptCount val="1"/>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v>Frequency</c:v>
          </c:tx>
          <c:spPr>
            <a:solidFill>
              <a:schemeClr val="accent1"/>
            </a:solidFill>
            <a:ln>
              <a:noFill/>
            </a:ln>
            <a:effectLst/>
          </c:spPr>
          <c:invertIfNegative val="0"/>
          <c:cat>
            <c:numRef>
              <c:f>'2018'!$AB$61:$AB$75</c:f>
              <c:numCache>
                <c:formatCode>General</c:formatCode>
                <c:ptCount val="15"/>
              </c:numCache>
            </c:numRef>
          </c:cat>
          <c:val>
            <c:numRef>
              <c:f>'2018'!$AF$61:$AF$76</c:f>
              <c:numCache>
                <c:formatCode>General</c:formatCode>
                <c:ptCount val="16"/>
              </c:numCache>
            </c:numRef>
          </c:val>
          <c:extLst>
            <c:ext xmlns:c16="http://schemas.microsoft.com/office/drawing/2014/chart" uri="{C3380CC4-5D6E-409C-BE32-E72D297353CC}">
              <c16:uniqueId val="{00000000-7493-9540-B94B-3F57DBD0D5A0}"/>
            </c:ext>
          </c:extLst>
        </c:ser>
        <c:dLbls>
          <c:showLegendKey val="0"/>
          <c:showVal val="0"/>
          <c:showCatName val="0"/>
          <c:showSerName val="0"/>
          <c:showPercent val="0"/>
          <c:showBubbleSize val="0"/>
        </c:dLbls>
        <c:gapWidth val="247"/>
        <c:axId val="1750504592"/>
        <c:axId val="1750197664"/>
      </c:barChart>
      <c:lineChart>
        <c:grouping val="standard"/>
        <c:varyColors val="0"/>
        <c:ser>
          <c:idx val="1"/>
          <c:order val="1"/>
          <c:spPr>
            <a:ln w="22225" cap="rnd">
              <a:solidFill>
                <a:schemeClr val="accent2"/>
              </a:solidFill>
              <a:round/>
            </a:ln>
            <a:effectLst/>
          </c:spPr>
          <c:marker>
            <c:symbol val="circle"/>
            <c:size val="6"/>
            <c:spPr>
              <a:solidFill>
                <a:schemeClr val="lt1"/>
              </a:solidFill>
              <a:ln w="15875">
                <a:solidFill>
                  <a:schemeClr val="accent2"/>
                </a:solidFill>
                <a:round/>
              </a:ln>
              <a:effectLst/>
            </c:spPr>
          </c:marker>
          <c:cat>
            <c:numRef>
              <c:f>'2018'!$Z$61:$Z$76</c:f>
              <c:numCache>
                <c:formatCode>General</c:formatCode>
                <c:ptCount val="16"/>
              </c:numCache>
            </c:numRef>
          </c:cat>
          <c:val>
            <c:numRef>
              <c:f>'2018'!$AA$61:$AA$76</c:f>
              <c:numCache>
                <c:formatCode>General</c:formatCode>
                <c:ptCount val="16"/>
              </c:numCache>
            </c:numRef>
          </c:val>
          <c:smooth val="0"/>
          <c:extLst>
            <c:ext xmlns:c16="http://schemas.microsoft.com/office/drawing/2014/chart" uri="{C3380CC4-5D6E-409C-BE32-E72D297353CC}">
              <c16:uniqueId val="{00000001-7493-9540-B94B-3F57DBD0D5A0}"/>
            </c:ext>
          </c:extLst>
        </c:ser>
        <c:dLbls>
          <c:showLegendKey val="0"/>
          <c:showVal val="0"/>
          <c:showCatName val="0"/>
          <c:showSerName val="0"/>
          <c:showPercent val="0"/>
          <c:showBubbleSize val="0"/>
        </c:dLbls>
        <c:marker val="1"/>
        <c:smooth val="0"/>
        <c:axId val="1822685039"/>
        <c:axId val="1822683311"/>
      </c:lineChart>
      <c:catAx>
        <c:axId val="1750504592"/>
        <c:scaling>
          <c:orientation val="minMax"/>
        </c:scaling>
        <c:delete val="0"/>
        <c:axPos val="b"/>
        <c:majorGridlines>
          <c:spPr>
            <a:ln w="9525" cap="flat" cmpd="sng" algn="ctr">
              <a:solidFill>
                <a:schemeClr val="dk1">
                  <a:lumMod val="15000"/>
                  <a:lumOff val="85000"/>
                </a:schemeClr>
              </a:solidFill>
              <a:round/>
            </a:ln>
            <a:effectLst/>
          </c:spPr>
        </c:majorGridlines>
        <c:title>
          <c:tx>
            <c:strRef>
              <c:f>'2018'!$AD$83</c:f>
              <c:strCache>
                <c:ptCount val="1"/>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50197664"/>
        <c:crosses val="autoZero"/>
        <c:auto val="1"/>
        <c:lblAlgn val="ctr"/>
        <c:lblOffset val="100"/>
        <c:noMultiLvlLbl val="0"/>
      </c:catAx>
      <c:valAx>
        <c:axId val="175019766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Frequency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50504592"/>
        <c:crosses val="autoZero"/>
        <c:crossBetween val="between"/>
      </c:valAx>
      <c:valAx>
        <c:axId val="1822683311"/>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Normalised dist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22685039"/>
        <c:crosses val="max"/>
        <c:crossBetween val="between"/>
      </c:valAx>
      <c:catAx>
        <c:axId val="1822685039"/>
        <c:scaling>
          <c:orientation val="minMax"/>
        </c:scaling>
        <c:delete val="1"/>
        <c:axPos val="b"/>
        <c:numFmt formatCode="General" sourceLinked="1"/>
        <c:majorTickMark val="out"/>
        <c:minorTickMark val="none"/>
        <c:tickLblPos val="nextTo"/>
        <c:crossAx val="1822683311"/>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12</xdr:col>
      <xdr:colOff>587962</xdr:colOff>
      <xdr:row>48</xdr:row>
      <xdr:rowOff>117593</xdr:rowOff>
    </xdr:from>
    <xdr:to>
      <xdr:col>23</xdr:col>
      <xdr:colOff>689562</xdr:colOff>
      <xdr:row>90</xdr:row>
      <xdr:rowOff>48212</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482131</xdr:colOff>
      <xdr:row>48</xdr:row>
      <xdr:rowOff>58797</xdr:rowOff>
    </xdr:from>
    <xdr:to>
      <xdr:col>37</xdr:col>
      <xdr:colOff>313268</xdr:colOff>
      <xdr:row>89</xdr:row>
      <xdr:rowOff>154046</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558800</xdr:colOff>
          <xdr:row>4</xdr:row>
          <xdr:rowOff>63500</xdr:rowOff>
        </xdr:from>
        <xdr:to>
          <xdr:col>9</xdr:col>
          <xdr:colOff>469900</xdr:colOff>
          <xdr:row>6</xdr:row>
          <xdr:rowOff>25400</xdr:rowOff>
        </xdr:to>
        <xdr:sp macro="" textlink="">
          <xdr:nvSpPr>
            <xdr:cNvPr id="64514" name="Button 2" descr="Run Back Test"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0" i="0" u="none" strike="noStrike" baseline="0">
                  <a:solidFill>
                    <a:srgbClr val="000000"/>
                  </a:solidFill>
                  <a:latin typeface="Aptos Narrow" charset="0"/>
                </a:rPr>
                <a:t>Run Back Test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0</xdr:colOff>
      <xdr:row>47</xdr:row>
      <xdr:rowOff>0</xdr:rowOff>
    </xdr:from>
    <xdr:to>
      <xdr:col>25</xdr:col>
      <xdr:colOff>523522</xdr:colOff>
      <xdr:row>88</xdr:row>
      <xdr:rowOff>75964</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127000</xdr:colOff>
      <xdr:row>47</xdr:row>
      <xdr:rowOff>63500</xdr:rowOff>
    </xdr:from>
    <xdr:to>
      <xdr:col>40</xdr:col>
      <xdr:colOff>383822</xdr:colOff>
      <xdr:row>88</xdr:row>
      <xdr:rowOff>139464</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558800</xdr:colOff>
          <xdr:row>3</xdr:row>
          <xdr:rowOff>63500</xdr:rowOff>
        </xdr:from>
        <xdr:to>
          <xdr:col>9</xdr:col>
          <xdr:colOff>469900</xdr:colOff>
          <xdr:row>5</xdr:row>
          <xdr:rowOff>215900</xdr:rowOff>
        </xdr:to>
        <xdr:sp macro="" textlink="">
          <xdr:nvSpPr>
            <xdr:cNvPr id="62465" name="Button 1" descr="Run Back Test" hidden="1">
              <a:extLst>
                <a:ext uri="{63B3BB69-23CF-44E3-9099-C40C66FF867C}">
                  <a14:compatExt spid="_x0000_s62465"/>
                </a:ext>
                <a:ext uri="{FF2B5EF4-FFF2-40B4-BE49-F238E27FC236}">
                  <a16:creationId xmlns:a16="http://schemas.microsoft.com/office/drawing/2014/main" id="{00000000-0008-0000-06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0" i="0" u="none" strike="noStrike" baseline="0">
                  <a:solidFill>
                    <a:srgbClr val="00000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2</xdr:row>
          <xdr:rowOff>88900</xdr:rowOff>
        </xdr:from>
        <xdr:to>
          <xdr:col>19</xdr:col>
          <xdr:colOff>101600</xdr:colOff>
          <xdr:row>7</xdr:row>
          <xdr:rowOff>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6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with Monte Carlo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533400</xdr:colOff>
      <xdr:row>48</xdr:row>
      <xdr:rowOff>152400</xdr:rowOff>
    </xdr:from>
    <xdr:to>
      <xdr:col>23</xdr:col>
      <xdr:colOff>165100</xdr:colOff>
      <xdr:row>89</xdr:row>
      <xdr:rowOff>63500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0</xdr:colOff>
      <xdr:row>49</xdr:row>
      <xdr:rowOff>50800</xdr:rowOff>
    </xdr:from>
    <xdr:to>
      <xdr:col>37</xdr:col>
      <xdr:colOff>330200</xdr:colOff>
      <xdr:row>89</xdr:row>
      <xdr:rowOff>76200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800100</xdr:colOff>
          <xdr:row>3</xdr:row>
          <xdr:rowOff>12700</xdr:rowOff>
        </xdr:from>
        <xdr:to>
          <xdr:col>9</xdr:col>
          <xdr:colOff>558800</xdr:colOff>
          <xdr:row>7</xdr:row>
          <xdr:rowOff>38100</xdr:rowOff>
        </xdr:to>
        <xdr:sp macro="" textlink="">
          <xdr:nvSpPr>
            <xdr:cNvPr id="61442" name="Button 2" descr="Run Back Test"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1" i="0" u="none" strike="noStrike" baseline="0">
                  <a:solidFill>
                    <a:srgbClr val="00000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50800</xdr:colOff>
          <xdr:row>2</xdr:row>
          <xdr:rowOff>88900</xdr:rowOff>
        </xdr:from>
        <xdr:to>
          <xdr:col>18</xdr:col>
          <xdr:colOff>279400</xdr:colOff>
          <xdr:row>7</xdr:row>
          <xdr:rowOff>0</xdr:rowOff>
        </xdr:to>
        <xdr:sp macro="" textlink="">
          <xdr:nvSpPr>
            <xdr:cNvPr id="61443" name="Button 3"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with Monte Carlo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330200</xdr:colOff>
          <xdr:row>23</xdr:row>
          <xdr:rowOff>12700</xdr:rowOff>
        </xdr:from>
        <xdr:to>
          <xdr:col>32</xdr:col>
          <xdr:colOff>635000</xdr:colOff>
          <xdr:row>25</xdr:row>
          <xdr:rowOff>63500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800-000004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Aptos Narrow" charset="0"/>
                </a:rPr>
                <a:t>Sum average with stdev</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901700</xdr:colOff>
          <xdr:row>2</xdr:row>
          <xdr:rowOff>101600</xdr:rowOff>
        </xdr:from>
        <xdr:to>
          <xdr:col>22</xdr:col>
          <xdr:colOff>381000</xdr:colOff>
          <xdr:row>7</xdr:row>
          <xdr:rowOff>12700</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00000000-0008-0000-0800-000005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ext 10 days with Monte Carlo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13</xdr:col>
      <xdr:colOff>482600</xdr:colOff>
      <xdr:row>43</xdr:row>
      <xdr:rowOff>76200</xdr:rowOff>
    </xdr:from>
    <xdr:to>
      <xdr:col>24</xdr:col>
      <xdr:colOff>584200</xdr:colOff>
      <xdr:row>85</xdr:row>
      <xdr:rowOff>6350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723900</xdr:colOff>
      <xdr:row>44</xdr:row>
      <xdr:rowOff>0</xdr:rowOff>
    </xdr:from>
    <xdr:to>
      <xdr:col>36</xdr:col>
      <xdr:colOff>177800</xdr:colOff>
      <xdr:row>85</xdr:row>
      <xdr:rowOff>12700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520700</xdr:colOff>
          <xdr:row>3</xdr:row>
          <xdr:rowOff>12700</xdr:rowOff>
        </xdr:from>
        <xdr:to>
          <xdr:col>9</xdr:col>
          <xdr:colOff>431800</xdr:colOff>
          <xdr:row>5</xdr:row>
          <xdr:rowOff>165100</xdr:rowOff>
        </xdr:to>
        <xdr:sp macro="" textlink="">
          <xdr:nvSpPr>
            <xdr:cNvPr id="63489" name="Button 1" descr="Run Back Test"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0" i="0" u="none" strike="noStrike" baseline="0">
                  <a:solidFill>
                    <a:srgbClr val="00000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774700</xdr:colOff>
          <xdr:row>2</xdr:row>
          <xdr:rowOff>152400</xdr:rowOff>
        </xdr:from>
        <xdr:to>
          <xdr:col>18</xdr:col>
          <xdr:colOff>609600</xdr:colOff>
          <xdr:row>6</xdr:row>
          <xdr:rowOff>50800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0A00-000003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Only Get the Results from Monte Carlo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13</xdr:col>
      <xdr:colOff>482600</xdr:colOff>
      <xdr:row>43</xdr:row>
      <xdr:rowOff>76200</xdr:rowOff>
    </xdr:from>
    <xdr:to>
      <xdr:col>24</xdr:col>
      <xdr:colOff>584200</xdr:colOff>
      <xdr:row>85</xdr:row>
      <xdr:rowOff>6350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723900</xdr:colOff>
      <xdr:row>43</xdr:row>
      <xdr:rowOff>76200</xdr:rowOff>
    </xdr:from>
    <xdr:to>
      <xdr:col>36</xdr:col>
      <xdr:colOff>177800</xdr:colOff>
      <xdr:row>84</xdr:row>
      <xdr:rowOff>88900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368300</xdr:colOff>
          <xdr:row>3</xdr:row>
          <xdr:rowOff>25400</xdr:rowOff>
        </xdr:from>
        <xdr:to>
          <xdr:col>8</xdr:col>
          <xdr:colOff>1320800</xdr:colOff>
          <xdr:row>6</xdr:row>
          <xdr:rowOff>203200</xdr:rowOff>
        </xdr:to>
        <xdr:sp macro="" textlink="">
          <xdr:nvSpPr>
            <xdr:cNvPr id="60417" name="Button 1" descr="Run Back Test" hidden="1">
              <a:extLst>
                <a:ext uri="{63B3BB69-23CF-44E3-9099-C40C66FF867C}">
                  <a14:compatExt spid="_x0000_s60417"/>
                </a:ext>
                <a:ext uri="{FF2B5EF4-FFF2-40B4-BE49-F238E27FC236}">
                  <a16:creationId xmlns:a16="http://schemas.microsoft.com/office/drawing/2014/main" id="{00000000-0008-0000-0C00-000001E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600" b="1" i="0" u="none" strike="noStrike" baseline="0">
                  <a:solidFill>
                    <a:srgbClr val="00B05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2</xdr:row>
          <xdr:rowOff>127000</xdr:rowOff>
        </xdr:from>
        <xdr:to>
          <xdr:col>17</xdr:col>
          <xdr:colOff>190500</xdr:colOff>
          <xdr:row>7</xdr:row>
          <xdr:rowOff>0</xdr:rowOff>
        </xdr:to>
        <xdr:sp macro="" textlink="">
          <xdr:nvSpPr>
            <xdr:cNvPr id="60432" name="Button 16" hidden="1">
              <a:extLst>
                <a:ext uri="{63B3BB69-23CF-44E3-9099-C40C66FF867C}">
                  <a14:compatExt spid="_x0000_s60432"/>
                </a:ext>
                <a:ext uri="{FF2B5EF4-FFF2-40B4-BE49-F238E27FC236}">
                  <a16:creationId xmlns:a16="http://schemas.microsoft.com/office/drawing/2014/main" id="{00000000-0008-0000-0C00-000010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with Monte Carlo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825500</xdr:colOff>
          <xdr:row>4</xdr:row>
          <xdr:rowOff>139700</xdr:rowOff>
        </xdr:from>
        <xdr:to>
          <xdr:col>9</xdr:col>
          <xdr:colOff>457200</xdr:colOff>
          <xdr:row>7</xdr:row>
          <xdr:rowOff>25400</xdr:rowOff>
        </xdr:to>
        <xdr:sp macro="" textlink="">
          <xdr:nvSpPr>
            <xdr:cNvPr id="40961" name="Button 1" descr="Run"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MO/Bulletin/Table%20F1/PROPOSED%20combined%20f01dhis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an2/iddata/Users/frenchc/AppData/Local/Microsoft/Windows/Temporary%20Internet%20Files/Content.Outlook/57Y97D4D/2007-20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01dhist"/>
      <sheetName val="f01d"/>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Notes "/>
    </sheetNames>
    <sheetDataSet>
      <sheetData sheetId="0">
        <row r="1">
          <cell r="A1" t="str">
            <v>HISTORICAL DAILY EXCHANGE RATES OF THE AUSTRALIAN DOLLAR AGAINST:</v>
          </cell>
        </row>
        <row r="2">
          <cell r="A2" t="str">
            <v>Title</v>
          </cell>
          <cell r="B2" t="str">
            <v>A$1=USD</v>
          </cell>
          <cell r="C2" t="str">
            <v>Trade-weighted Index May 1970 = 100</v>
          </cell>
          <cell r="D2" t="str">
            <v>A$1=EUR</v>
          </cell>
          <cell r="E2" t="str">
            <v>A$1=JPY</v>
          </cell>
          <cell r="F2" t="str">
            <v>A$1=GBP</v>
          </cell>
          <cell r="G2" t="str">
            <v>A$1=CHF</v>
          </cell>
          <cell r="H2" t="str">
            <v>A$1=NZD</v>
          </cell>
          <cell r="I2" t="str">
            <v>A$1=CAD</v>
          </cell>
          <cell r="J2" t="str">
            <v>A$1=HKD</v>
          </cell>
          <cell r="K2" t="str">
            <v>A$1=SGD</v>
          </cell>
          <cell r="L2" t="str">
            <v>A$1=MYR</v>
          </cell>
          <cell r="M2" t="str">
            <v>A$1=TWD</v>
          </cell>
          <cell r="N2" t="str">
            <v>A$1=KRW</v>
          </cell>
          <cell r="O2" t="str">
            <v>A$1=IDR</v>
          </cell>
          <cell r="P2" t="str">
            <v>A$1=CNY</v>
          </cell>
          <cell r="Q2" t="str">
            <v>A$1=SDR</v>
          </cell>
        </row>
        <row r="3">
          <cell r="A3" t="str">
            <v>Description</v>
          </cell>
          <cell r="B3" t="str">
            <v>AUD/USD Exchange Rate; see notes for further detail.</v>
          </cell>
          <cell r="C3" t="str">
            <v>Australian Dollar Trade-weighted Index</v>
          </cell>
          <cell r="D3" t="str">
            <v>AUD/EUR Exchange Rate</v>
          </cell>
          <cell r="E3" t="str">
            <v>AUD/JPY Exchange Rate</v>
          </cell>
          <cell r="F3" t="str">
            <v>AUD/GBP Exchange Rate</v>
          </cell>
          <cell r="G3" t="str">
            <v>AUD/CHF Exchange Rate</v>
          </cell>
          <cell r="H3" t="str">
            <v>AUD/NZD Exchange Rate</v>
          </cell>
          <cell r="I3" t="str">
            <v>AUD/CAD Exchange Rate</v>
          </cell>
          <cell r="J3" t="str">
            <v>AUD/HKD Exchange Rate</v>
          </cell>
          <cell r="K3" t="str">
            <v>AUD/SGD Exchange Rate</v>
          </cell>
          <cell r="L3" t="str">
            <v>AUD/MYR Exchange Rate</v>
          </cell>
          <cell r="M3" t="str">
            <v>AUD/TWD Exchange Rate</v>
          </cell>
          <cell r="N3" t="str">
            <v>AUD/KRW Exchange Rate</v>
          </cell>
          <cell r="O3" t="str">
            <v>AUD/IDR Exchange Rate</v>
          </cell>
          <cell r="P3" t="str">
            <v>AUD/CNY Exchange Rate</v>
          </cell>
          <cell r="Q3" t="str">
            <v>AUD/SDR Exchange Rate</v>
          </cell>
        </row>
        <row r="4">
          <cell r="A4" t="str">
            <v>Frequency</v>
          </cell>
          <cell r="B4" t="str">
            <v>Daily</v>
          </cell>
          <cell r="C4" t="str">
            <v>Daily</v>
          </cell>
          <cell r="D4" t="str">
            <v>Daily</v>
          </cell>
          <cell r="E4" t="str">
            <v>Daily</v>
          </cell>
          <cell r="F4" t="str">
            <v>Daily</v>
          </cell>
          <cell r="G4" t="str">
            <v>Daily</v>
          </cell>
          <cell r="H4" t="str">
            <v>Daily</v>
          </cell>
          <cell r="I4" t="str">
            <v>Daily</v>
          </cell>
          <cell r="J4" t="str">
            <v>Daily</v>
          </cell>
          <cell r="K4" t="str">
            <v>Daily</v>
          </cell>
          <cell r="L4" t="str">
            <v>Daily</v>
          </cell>
          <cell r="M4" t="str">
            <v>Daily</v>
          </cell>
          <cell r="N4" t="str">
            <v>Daily</v>
          </cell>
          <cell r="O4" t="str">
            <v>Daily</v>
          </cell>
          <cell r="P4" t="str">
            <v>Daily</v>
          </cell>
          <cell r="Q4" t="str">
            <v>Daily</v>
          </cell>
        </row>
        <row r="5">
          <cell r="A5" t="str">
            <v>Type</v>
          </cell>
          <cell r="B5" t="str">
            <v>Indicative</v>
          </cell>
          <cell r="C5" t="str">
            <v>Indicative</v>
          </cell>
          <cell r="D5" t="str">
            <v>Indicative</v>
          </cell>
          <cell r="E5" t="str">
            <v>Indicative</v>
          </cell>
          <cell r="F5" t="str">
            <v>Indicative</v>
          </cell>
          <cell r="G5" t="str">
            <v>Indicative</v>
          </cell>
          <cell r="H5" t="str">
            <v>Indicative</v>
          </cell>
          <cell r="I5" t="str">
            <v>Indicative</v>
          </cell>
          <cell r="J5" t="str">
            <v>Indicative</v>
          </cell>
          <cell r="K5" t="str">
            <v>Indicative</v>
          </cell>
          <cell r="L5" t="str">
            <v>Indicative</v>
          </cell>
          <cell r="M5" t="str">
            <v>Indicative</v>
          </cell>
          <cell r="N5" t="str">
            <v>Indicative</v>
          </cell>
          <cell r="O5" t="str">
            <v>Indicative</v>
          </cell>
          <cell r="P5" t="str">
            <v>Indicative</v>
          </cell>
          <cell r="Q5" t="str">
            <v>Indicative</v>
          </cell>
        </row>
        <row r="6">
          <cell r="A6" t="str">
            <v>Units</v>
          </cell>
          <cell r="B6" t="str">
            <v>USD</v>
          </cell>
          <cell r="C6" t="str">
            <v>Index</v>
          </cell>
          <cell r="D6" t="str">
            <v>EUR</v>
          </cell>
          <cell r="E6" t="str">
            <v>JPY</v>
          </cell>
          <cell r="F6" t="str">
            <v>GBP</v>
          </cell>
          <cell r="G6" t="str">
            <v>CHF</v>
          </cell>
          <cell r="H6" t="str">
            <v>NZD</v>
          </cell>
          <cell r="I6" t="str">
            <v>CAD</v>
          </cell>
          <cell r="J6" t="str">
            <v>HKD</v>
          </cell>
          <cell r="K6" t="str">
            <v>SGD</v>
          </cell>
          <cell r="L6" t="str">
            <v>MYR</v>
          </cell>
          <cell r="M6" t="str">
            <v>TWD</v>
          </cell>
          <cell r="N6" t="str">
            <v>KRW</v>
          </cell>
          <cell r="O6" t="str">
            <v>IDR</v>
          </cell>
          <cell r="P6" t="str">
            <v>CNY</v>
          </cell>
          <cell r="Q6" t="str">
            <v>SDR</v>
          </cell>
        </row>
        <row r="9">
          <cell r="A9" t="str">
            <v>Source</v>
          </cell>
          <cell r="B9" t="str">
            <v>RBA and WM/Reuters</v>
          </cell>
          <cell r="C9" t="str">
            <v>RBA</v>
          </cell>
          <cell r="D9" t="str">
            <v>RBA</v>
          </cell>
          <cell r="E9" t="str">
            <v>RBA</v>
          </cell>
          <cell r="F9" t="str">
            <v>RBA</v>
          </cell>
          <cell r="G9" t="str">
            <v>RBA</v>
          </cell>
          <cell r="H9" t="str">
            <v>RBA</v>
          </cell>
          <cell r="I9" t="str">
            <v>RBA</v>
          </cell>
          <cell r="J9" t="str">
            <v>RBA</v>
          </cell>
          <cell r="K9" t="str">
            <v>RBA</v>
          </cell>
          <cell r="L9" t="str">
            <v>RBA</v>
          </cell>
          <cell r="M9" t="str">
            <v>RBA</v>
          </cell>
          <cell r="N9" t="str">
            <v>RBA</v>
          </cell>
          <cell r="O9" t="str">
            <v>RBA</v>
          </cell>
          <cell r="P9" t="str">
            <v>RBA</v>
          </cell>
          <cell r="Q9" t="str">
            <v>IMF</v>
          </cell>
        </row>
        <row r="10">
          <cell r="A10" t="str">
            <v>Publication date</v>
          </cell>
          <cell r="B10">
            <v>40178</v>
          </cell>
          <cell r="C10">
            <v>40178</v>
          </cell>
          <cell r="D10">
            <v>40178</v>
          </cell>
          <cell r="E10">
            <v>40178</v>
          </cell>
          <cell r="F10">
            <v>40178</v>
          </cell>
          <cell r="G10">
            <v>40178</v>
          </cell>
          <cell r="H10">
            <v>40178</v>
          </cell>
          <cell r="I10">
            <v>40178</v>
          </cell>
          <cell r="J10">
            <v>40178</v>
          </cell>
          <cell r="K10">
            <v>40178</v>
          </cell>
          <cell r="L10">
            <v>40178</v>
          </cell>
          <cell r="M10">
            <v>40178</v>
          </cell>
          <cell r="N10">
            <v>40178</v>
          </cell>
          <cell r="O10">
            <v>40178</v>
          </cell>
          <cell r="P10">
            <v>40178</v>
          </cell>
          <cell r="Q10">
            <v>40178</v>
          </cell>
        </row>
        <row r="11">
          <cell r="A11" t="str">
            <v>Series ID</v>
          </cell>
        </row>
        <row r="12">
          <cell r="A12">
            <v>39084</v>
          </cell>
        </row>
        <row r="13">
          <cell r="A13">
            <v>39085</v>
          </cell>
        </row>
        <row r="14">
          <cell r="A14">
            <v>39086</v>
          </cell>
        </row>
        <row r="15">
          <cell r="A15">
            <v>39087</v>
          </cell>
        </row>
        <row r="16">
          <cell r="A16">
            <v>39090</v>
          </cell>
        </row>
        <row r="17">
          <cell r="A17">
            <v>39091</v>
          </cell>
        </row>
        <row r="18">
          <cell r="A18">
            <v>39092</v>
          </cell>
        </row>
        <row r="19">
          <cell r="A19">
            <v>39093</v>
          </cell>
        </row>
        <row r="20">
          <cell r="A20">
            <v>39094</v>
          </cell>
        </row>
        <row r="21">
          <cell r="A21">
            <v>39097</v>
          </cell>
        </row>
        <row r="22">
          <cell r="A22">
            <v>39098</v>
          </cell>
        </row>
        <row r="23">
          <cell r="A23">
            <v>39099</v>
          </cell>
        </row>
        <row r="24">
          <cell r="A24">
            <v>39100</v>
          </cell>
        </row>
        <row r="25">
          <cell r="A25">
            <v>39101</v>
          </cell>
        </row>
        <row r="26">
          <cell r="A26">
            <v>39104</v>
          </cell>
        </row>
        <row r="27">
          <cell r="A27">
            <v>39105</v>
          </cell>
        </row>
        <row r="28">
          <cell r="A28">
            <v>39106</v>
          </cell>
        </row>
        <row r="29">
          <cell r="A29">
            <v>39107</v>
          </cell>
        </row>
        <row r="30">
          <cell r="A30">
            <v>39111</v>
          </cell>
        </row>
        <row r="31">
          <cell r="A31">
            <v>39112</v>
          </cell>
        </row>
        <row r="32">
          <cell r="A32">
            <v>39113</v>
          </cell>
        </row>
        <row r="33">
          <cell r="A33">
            <v>39114</v>
          </cell>
        </row>
        <row r="34">
          <cell r="A34">
            <v>39115</v>
          </cell>
        </row>
        <row r="35">
          <cell r="A35">
            <v>39118</v>
          </cell>
        </row>
        <row r="36">
          <cell r="A36">
            <v>39119</v>
          </cell>
        </row>
        <row r="37">
          <cell r="A37">
            <v>39120</v>
          </cell>
        </row>
        <row r="38">
          <cell r="A38">
            <v>39121</v>
          </cell>
        </row>
        <row r="39">
          <cell r="A39">
            <v>39122</v>
          </cell>
        </row>
        <row r="40">
          <cell r="A40">
            <v>39125</v>
          </cell>
        </row>
        <row r="41">
          <cell r="A41">
            <v>39126</v>
          </cell>
        </row>
        <row r="42">
          <cell r="A42">
            <v>39127</v>
          </cell>
        </row>
        <row r="43">
          <cell r="A43">
            <v>39128</v>
          </cell>
        </row>
        <row r="44">
          <cell r="A44">
            <v>39129</v>
          </cell>
        </row>
        <row r="45">
          <cell r="A45">
            <v>39132</v>
          </cell>
        </row>
        <row r="46">
          <cell r="A46">
            <v>39133</v>
          </cell>
        </row>
        <row r="47">
          <cell r="A47">
            <v>39134</v>
          </cell>
        </row>
        <row r="48">
          <cell r="A48">
            <v>39135</v>
          </cell>
        </row>
        <row r="49">
          <cell r="A49">
            <v>39136</v>
          </cell>
        </row>
        <row r="50">
          <cell r="A50">
            <v>39139</v>
          </cell>
        </row>
        <row r="51">
          <cell r="A51">
            <v>39140</v>
          </cell>
        </row>
        <row r="52">
          <cell r="A52">
            <v>39141</v>
          </cell>
        </row>
        <row r="53">
          <cell r="A53">
            <v>39142</v>
          </cell>
        </row>
        <row r="54">
          <cell r="A54">
            <v>39143</v>
          </cell>
        </row>
        <row r="55">
          <cell r="A55">
            <v>39146</v>
          </cell>
        </row>
        <row r="56">
          <cell r="A56">
            <v>39147</v>
          </cell>
        </row>
        <row r="57">
          <cell r="A57">
            <v>39148</v>
          </cell>
        </row>
        <row r="58">
          <cell r="A58">
            <v>39149</v>
          </cell>
        </row>
        <row r="59">
          <cell r="A59">
            <v>39150</v>
          </cell>
        </row>
        <row r="60">
          <cell r="A60">
            <v>39153</v>
          </cell>
        </row>
        <row r="61">
          <cell r="A61">
            <v>39154</v>
          </cell>
        </row>
        <row r="62">
          <cell r="A62">
            <v>39155</v>
          </cell>
        </row>
        <row r="63">
          <cell r="A63">
            <v>39156</v>
          </cell>
        </row>
        <row r="64">
          <cell r="A64">
            <v>39157</v>
          </cell>
        </row>
        <row r="65">
          <cell r="A65">
            <v>39160</v>
          </cell>
        </row>
        <row r="66">
          <cell r="A66">
            <v>39161</v>
          </cell>
        </row>
        <row r="67">
          <cell r="A67">
            <v>39162</v>
          </cell>
        </row>
        <row r="68">
          <cell r="A68">
            <v>39163</v>
          </cell>
        </row>
        <row r="69">
          <cell r="A69">
            <v>39164</v>
          </cell>
        </row>
        <row r="70">
          <cell r="A70">
            <v>39167</v>
          </cell>
        </row>
        <row r="71">
          <cell r="A71">
            <v>39168</v>
          </cell>
        </row>
        <row r="72">
          <cell r="A72">
            <v>39169</v>
          </cell>
        </row>
        <row r="73">
          <cell r="A73">
            <v>39170</v>
          </cell>
        </row>
        <row r="74">
          <cell r="A74">
            <v>39171</v>
          </cell>
        </row>
        <row r="75">
          <cell r="A75">
            <v>39174</v>
          </cell>
        </row>
        <row r="76">
          <cell r="A76">
            <v>39175</v>
          </cell>
        </row>
        <row r="77">
          <cell r="A77">
            <v>39176</v>
          </cell>
        </row>
        <row r="78">
          <cell r="A78">
            <v>39177</v>
          </cell>
        </row>
        <row r="79">
          <cell r="A79">
            <v>39182</v>
          </cell>
        </row>
        <row r="80">
          <cell r="A80">
            <v>39183</v>
          </cell>
        </row>
        <row r="81">
          <cell r="A81">
            <v>39184</v>
          </cell>
        </row>
        <row r="82">
          <cell r="A82">
            <v>39185</v>
          </cell>
        </row>
        <row r="83">
          <cell r="A83">
            <v>39188</v>
          </cell>
        </row>
        <row r="84">
          <cell r="A84">
            <v>39189</v>
          </cell>
        </row>
        <row r="85">
          <cell r="A85">
            <v>39190</v>
          </cell>
        </row>
        <row r="86">
          <cell r="A86">
            <v>39191</v>
          </cell>
        </row>
        <row r="87">
          <cell r="A87">
            <v>39192</v>
          </cell>
        </row>
        <row r="88">
          <cell r="A88">
            <v>39195</v>
          </cell>
        </row>
        <row r="89">
          <cell r="A89">
            <v>39196</v>
          </cell>
        </row>
        <row r="90">
          <cell r="A90">
            <v>39198</v>
          </cell>
        </row>
        <row r="91">
          <cell r="A91">
            <v>39199</v>
          </cell>
        </row>
        <row r="92">
          <cell r="A92">
            <v>39202</v>
          </cell>
        </row>
        <row r="93">
          <cell r="A93">
            <v>39203</v>
          </cell>
        </row>
        <row r="94">
          <cell r="A94">
            <v>39204</v>
          </cell>
        </row>
        <row r="95">
          <cell r="A95">
            <v>39205</v>
          </cell>
        </row>
        <row r="96">
          <cell r="A96">
            <v>39206</v>
          </cell>
        </row>
        <row r="97">
          <cell r="A97">
            <v>39209</v>
          </cell>
        </row>
        <row r="98">
          <cell r="A98">
            <v>39210</v>
          </cell>
        </row>
        <row r="99">
          <cell r="A99">
            <v>39211</v>
          </cell>
        </row>
        <row r="100">
          <cell r="A100">
            <v>39212</v>
          </cell>
        </row>
        <row r="101">
          <cell r="A101">
            <v>39213</v>
          </cell>
        </row>
        <row r="102">
          <cell r="A102">
            <v>39216</v>
          </cell>
        </row>
        <row r="103">
          <cell r="A103">
            <v>39217</v>
          </cell>
        </row>
        <row r="104">
          <cell r="A104">
            <v>39218</v>
          </cell>
        </row>
        <row r="105">
          <cell r="A105">
            <v>39219</v>
          </cell>
        </row>
        <row r="106">
          <cell r="A106">
            <v>39220</v>
          </cell>
        </row>
        <row r="107">
          <cell r="A107">
            <v>39223</v>
          </cell>
        </row>
        <row r="108">
          <cell r="A108">
            <v>39224</v>
          </cell>
        </row>
        <row r="109">
          <cell r="A109">
            <v>39225</v>
          </cell>
        </row>
        <row r="110">
          <cell r="A110">
            <v>39226</v>
          </cell>
        </row>
        <row r="111">
          <cell r="A111">
            <v>39227</v>
          </cell>
        </row>
        <row r="112">
          <cell r="A112">
            <v>39230</v>
          </cell>
        </row>
        <row r="113">
          <cell r="A113">
            <v>39231</v>
          </cell>
        </row>
        <row r="114">
          <cell r="A114">
            <v>39232</v>
          </cell>
        </row>
        <row r="115">
          <cell r="A115">
            <v>39233</v>
          </cell>
        </row>
        <row r="116">
          <cell r="A116">
            <v>39234</v>
          </cell>
        </row>
        <row r="117">
          <cell r="A117">
            <v>39237</v>
          </cell>
        </row>
        <row r="118">
          <cell r="A118">
            <v>39238</v>
          </cell>
        </row>
        <row r="119">
          <cell r="A119">
            <v>39239</v>
          </cell>
        </row>
        <row r="120">
          <cell r="A120">
            <v>39240</v>
          </cell>
        </row>
        <row r="121">
          <cell r="A121">
            <v>39241</v>
          </cell>
        </row>
        <row r="122">
          <cell r="A122">
            <v>39245</v>
          </cell>
        </row>
        <row r="123">
          <cell r="A123">
            <v>39246</v>
          </cell>
        </row>
        <row r="124">
          <cell r="A124">
            <v>39247</v>
          </cell>
        </row>
        <row r="125">
          <cell r="A125">
            <v>39248</v>
          </cell>
        </row>
        <row r="126">
          <cell r="A126">
            <v>39251</v>
          </cell>
        </row>
        <row r="127">
          <cell r="A127">
            <v>39252</v>
          </cell>
        </row>
        <row r="128">
          <cell r="A128">
            <v>39253</v>
          </cell>
        </row>
        <row r="129">
          <cell r="A129">
            <v>39254</v>
          </cell>
        </row>
        <row r="130">
          <cell r="A130">
            <v>39255</v>
          </cell>
        </row>
        <row r="131">
          <cell r="A131">
            <v>39258</v>
          </cell>
        </row>
        <row r="132">
          <cell r="A132">
            <v>39259</v>
          </cell>
        </row>
        <row r="133">
          <cell r="A133">
            <v>39260</v>
          </cell>
        </row>
        <row r="134">
          <cell r="A134">
            <v>39261</v>
          </cell>
        </row>
        <row r="135">
          <cell r="A135">
            <v>39262</v>
          </cell>
        </row>
        <row r="136">
          <cell r="A136">
            <v>39265</v>
          </cell>
        </row>
        <row r="137">
          <cell r="A137">
            <v>39266</v>
          </cell>
        </row>
        <row r="138">
          <cell r="A138">
            <v>39267</v>
          </cell>
        </row>
        <row r="139">
          <cell r="A139">
            <v>39268</v>
          </cell>
        </row>
        <row r="140">
          <cell r="A140">
            <v>39269</v>
          </cell>
        </row>
        <row r="141">
          <cell r="A141">
            <v>39272</v>
          </cell>
        </row>
        <row r="142">
          <cell r="A142">
            <v>39273</v>
          </cell>
        </row>
        <row r="143">
          <cell r="A143">
            <v>39274</v>
          </cell>
        </row>
        <row r="144">
          <cell r="A144">
            <v>39275</v>
          </cell>
        </row>
        <row r="145">
          <cell r="A145">
            <v>39276</v>
          </cell>
        </row>
        <row r="146">
          <cell r="A146">
            <v>39279</v>
          </cell>
        </row>
        <row r="147">
          <cell r="A147">
            <v>39280</v>
          </cell>
        </row>
        <row r="148">
          <cell r="A148">
            <v>39281</v>
          </cell>
        </row>
        <row r="149">
          <cell r="A149">
            <v>39282</v>
          </cell>
        </row>
        <row r="150">
          <cell r="A150">
            <v>39283</v>
          </cell>
        </row>
        <row r="151">
          <cell r="A151">
            <v>39286</v>
          </cell>
        </row>
        <row r="152">
          <cell r="A152">
            <v>39287</v>
          </cell>
        </row>
        <row r="153">
          <cell r="A153">
            <v>39288</v>
          </cell>
        </row>
        <row r="154">
          <cell r="A154">
            <v>39289</v>
          </cell>
        </row>
        <row r="155">
          <cell r="A155">
            <v>39290</v>
          </cell>
        </row>
        <row r="156">
          <cell r="A156">
            <v>39293</v>
          </cell>
        </row>
        <row r="157">
          <cell r="A157">
            <v>39294</v>
          </cell>
        </row>
        <row r="158">
          <cell r="A158">
            <v>39295</v>
          </cell>
        </row>
        <row r="159">
          <cell r="A159">
            <v>39296</v>
          </cell>
        </row>
        <row r="160">
          <cell r="A160">
            <v>39297</v>
          </cell>
        </row>
        <row r="161">
          <cell r="A161">
            <v>39301</v>
          </cell>
        </row>
        <row r="162">
          <cell r="A162">
            <v>39302</v>
          </cell>
        </row>
        <row r="163">
          <cell r="A163">
            <v>39303</v>
          </cell>
        </row>
        <row r="164">
          <cell r="A164">
            <v>39304</v>
          </cell>
        </row>
        <row r="165">
          <cell r="A165">
            <v>39307</v>
          </cell>
        </row>
        <row r="166">
          <cell r="A166">
            <v>39308</v>
          </cell>
        </row>
        <row r="167">
          <cell r="A167">
            <v>39309</v>
          </cell>
        </row>
        <row r="168">
          <cell r="A168">
            <v>39310</v>
          </cell>
        </row>
        <row r="169">
          <cell r="A169">
            <v>39311</v>
          </cell>
        </row>
        <row r="170">
          <cell r="A170">
            <v>39314</v>
          </cell>
        </row>
        <row r="171">
          <cell r="A171">
            <v>39315</v>
          </cell>
        </row>
        <row r="172">
          <cell r="A172">
            <v>39316</v>
          </cell>
        </row>
        <row r="173">
          <cell r="A173">
            <v>39317</v>
          </cell>
        </row>
        <row r="174">
          <cell r="A174">
            <v>39318</v>
          </cell>
        </row>
        <row r="175">
          <cell r="A175">
            <v>39321</v>
          </cell>
        </row>
        <row r="176">
          <cell r="A176">
            <v>39322</v>
          </cell>
        </row>
        <row r="177">
          <cell r="A177">
            <v>39323</v>
          </cell>
        </row>
        <row r="178">
          <cell r="A178">
            <v>39324</v>
          </cell>
        </row>
        <row r="179">
          <cell r="A179">
            <v>39325</v>
          </cell>
        </row>
        <row r="180">
          <cell r="A180">
            <v>39328</v>
          </cell>
        </row>
        <row r="181">
          <cell r="A181">
            <v>39329</v>
          </cell>
        </row>
        <row r="182">
          <cell r="A182">
            <v>39330</v>
          </cell>
        </row>
        <row r="183">
          <cell r="A183">
            <v>39331</v>
          </cell>
        </row>
        <row r="184">
          <cell r="A184">
            <v>39335</v>
          </cell>
        </row>
        <row r="185">
          <cell r="A185">
            <v>39336</v>
          </cell>
        </row>
        <row r="186">
          <cell r="A186">
            <v>39337</v>
          </cell>
        </row>
        <row r="187">
          <cell r="A187">
            <v>39338</v>
          </cell>
        </row>
        <row r="188">
          <cell r="A188">
            <v>39339</v>
          </cell>
        </row>
        <row r="189">
          <cell r="A189">
            <v>39342</v>
          </cell>
        </row>
        <row r="190">
          <cell r="A190">
            <v>39343</v>
          </cell>
        </row>
        <row r="191">
          <cell r="A191">
            <v>39344</v>
          </cell>
        </row>
        <row r="192">
          <cell r="A192">
            <v>39345</v>
          </cell>
        </row>
        <row r="193">
          <cell r="A193">
            <v>39346</v>
          </cell>
        </row>
        <row r="194">
          <cell r="A194">
            <v>39349</v>
          </cell>
        </row>
        <row r="195">
          <cell r="A195">
            <v>39350</v>
          </cell>
        </row>
        <row r="196">
          <cell r="A196">
            <v>39351</v>
          </cell>
        </row>
        <row r="197">
          <cell r="A197">
            <v>39352</v>
          </cell>
        </row>
        <row r="198">
          <cell r="A198">
            <v>39353</v>
          </cell>
        </row>
        <row r="199">
          <cell r="A199">
            <v>39357</v>
          </cell>
        </row>
        <row r="200">
          <cell r="A200">
            <v>39358</v>
          </cell>
        </row>
        <row r="201">
          <cell r="A201">
            <v>39359</v>
          </cell>
        </row>
        <row r="202">
          <cell r="A202">
            <v>39360</v>
          </cell>
        </row>
        <row r="203">
          <cell r="A203">
            <v>39363</v>
          </cell>
        </row>
        <row r="204">
          <cell r="A204">
            <v>39364</v>
          </cell>
        </row>
        <row r="205">
          <cell r="A205">
            <v>39365</v>
          </cell>
        </row>
        <row r="206">
          <cell r="A206">
            <v>39366</v>
          </cell>
        </row>
        <row r="207">
          <cell r="A207">
            <v>39367</v>
          </cell>
        </row>
        <row r="208">
          <cell r="A208">
            <v>39370</v>
          </cell>
        </row>
        <row r="209">
          <cell r="A209">
            <v>39371</v>
          </cell>
        </row>
        <row r="210">
          <cell r="A210">
            <v>39372</v>
          </cell>
        </row>
        <row r="211">
          <cell r="A211">
            <v>39373</v>
          </cell>
        </row>
        <row r="212">
          <cell r="A212">
            <v>39374</v>
          </cell>
        </row>
        <row r="213">
          <cell r="A213">
            <v>39377</v>
          </cell>
        </row>
        <row r="214">
          <cell r="A214">
            <v>39378</v>
          </cell>
        </row>
        <row r="215">
          <cell r="A215">
            <v>39379</v>
          </cell>
        </row>
        <row r="216">
          <cell r="A216">
            <v>39380</v>
          </cell>
        </row>
        <row r="217">
          <cell r="A217">
            <v>39381</v>
          </cell>
        </row>
        <row r="218">
          <cell r="A218">
            <v>39384</v>
          </cell>
        </row>
        <row r="219">
          <cell r="A219">
            <v>39385</v>
          </cell>
        </row>
        <row r="220">
          <cell r="A220">
            <v>39386</v>
          </cell>
        </row>
        <row r="221">
          <cell r="A221">
            <v>39387</v>
          </cell>
        </row>
        <row r="222">
          <cell r="A222">
            <v>39388</v>
          </cell>
        </row>
        <row r="223">
          <cell r="A223">
            <v>39391</v>
          </cell>
        </row>
        <row r="224">
          <cell r="A224">
            <v>39392</v>
          </cell>
        </row>
        <row r="225">
          <cell r="A225">
            <v>39393</v>
          </cell>
        </row>
        <row r="226">
          <cell r="A226">
            <v>39394</v>
          </cell>
        </row>
        <row r="227">
          <cell r="A227">
            <v>39395</v>
          </cell>
        </row>
        <row r="228">
          <cell r="A228">
            <v>39398</v>
          </cell>
        </row>
        <row r="229">
          <cell r="A229">
            <v>39399</v>
          </cell>
        </row>
        <row r="230">
          <cell r="A230">
            <v>39400</v>
          </cell>
        </row>
        <row r="231">
          <cell r="A231">
            <v>39401</v>
          </cell>
        </row>
        <row r="232">
          <cell r="A232">
            <v>39402</v>
          </cell>
        </row>
        <row r="233">
          <cell r="A233">
            <v>39405</v>
          </cell>
        </row>
        <row r="234">
          <cell r="A234">
            <v>39406</v>
          </cell>
        </row>
        <row r="235">
          <cell r="A235">
            <v>39407</v>
          </cell>
        </row>
        <row r="236">
          <cell r="A236">
            <v>39408</v>
          </cell>
        </row>
        <row r="237">
          <cell r="A237">
            <v>39409</v>
          </cell>
        </row>
        <row r="238">
          <cell r="A238">
            <v>39412</v>
          </cell>
        </row>
        <row r="239">
          <cell r="A239">
            <v>39413</v>
          </cell>
        </row>
        <row r="240">
          <cell r="A240">
            <v>39414</v>
          </cell>
        </row>
        <row r="241">
          <cell r="A241">
            <v>39415</v>
          </cell>
        </row>
        <row r="242">
          <cell r="A242">
            <v>39416</v>
          </cell>
        </row>
        <row r="243">
          <cell r="A243">
            <v>39419</v>
          </cell>
        </row>
        <row r="244">
          <cell r="A244">
            <v>39420</v>
          </cell>
        </row>
        <row r="245">
          <cell r="A245">
            <v>39421</v>
          </cell>
        </row>
        <row r="246">
          <cell r="A246">
            <v>39422</v>
          </cell>
        </row>
        <row r="247">
          <cell r="A247">
            <v>39423</v>
          </cell>
        </row>
        <row r="248">
          <cell r="A248">
            <v>39426</v>
          </cell>
        </row>
        <row r="249">
          <cell r="A249">
            <v>39427</v>
          </cell>
        </row>
        <row r="250">
          <cell r="A250">
            <v>39428</v>
          </cell>
        </row>
        <row r="251">
          <cell r="A251">
            <v>39429</v>
          </cell>
        </row>
        <row r="252">
          <cell r="A252">
            <v>39430</v>
          </cell>
        </row>
        <row r="253">
          <cell r="A253">
            <v>39433</v>
          </cell>
        </row>
        <row r="254">
          <cell r="A254">
            <v>39434</v>
          </cell>
        </row>
        <row r="255">
          <cell r="A255">
            <v>39435</v>
          </cell>
        </row>
        <row r="256">
          <cell r="A256">
            <v>39436</v>
          </cell>
        </row>
        <row r="257">
          <cell r="A257">
            <v>39437</v>
          </cell>
        </row>
        <row r="258">
          <cell r="A258">
            <v>39440</v>
          </cell>
        </row>
        <row r="259">
          <cell r="A259">
            <v>39443</v>
          </cell>
        </row>
        <row r="260">
          <cell r="A260">
            <v>39444</v>
          </cell>
        </row>
        <row r="261">
          <cell r="A261">
            <v>39447</v>
          </cell>
        </row>
        <row r="262">
          <cell r="A262">
            <v>39449</v>
          </cell>
        </row>
        <row r="263">
          <cell r="A263">
            <v>39450</v>
          </cell>
        </row>
        <row r="264">
          <cell r="A264">
            <v>39451</v>
          </cell>
        </row>
        <row r="265">
          <cell r="A265">
            <v>39454</v>
          </cell>
        </row>
        <row r="266">
          <cell r="A266">
            <v>39455</v>
          </cell>
        </row>
        <row r="267">
          <cell r="A267">
            <v>39456</v>
          </cell>
        </row>
        <row r="268">
          <cell r="A268">
            <v>39457</v>
          </cell>
        </row>
        <row r="269">
          <cell r="A269">
            <v>39458</v>
          </cell>
        </row>
        <row r="270">
          <cell r="A270">
            <v>39461</v>
          </cell>
        </row>
        <row r="271">
          <cell r="A271">
            <v>39462</v>
          </cell>
        </row>
        <row r="272">
          <cell r="A272">
            <v>39463</v>
          </cell>
        </row>
        <row r="273">
          <cell r="A273">
            <v>39464</v>
          </cell>
        </row>
        <row r="274">
          <cell r="A274">
            <v>39465</v>
          </cell>
        </row>
        <row r="275">
          <cell r="A275">
            <v>39468</v>
          </cell>
        </row>
        <row r="276">
          <cell r="A276">
            <v>39469</v>
          </cell>
        </row>
        <row r="277">
          <cell r="A277">
            <v>39470</v>
          </cell>
        </row>
        <row r="278">
          <cell r="A278">
            <v>39471</v>
          </cell>
        </row>
        <row r="279">
          <cell r="A279">
            <v>39472</v>
          </cell>
        </row>
        <row r="280">
          <cell r="A280">
            <v>39476</v>
          </cell>
        </row>
        <row r="281">
          <cell r="A281">
            <v>39477</v>
          </cell>
        </row>
        <row r="282">
          <cell r="A282">
            <v>39478</v>
          </cell>
        </row>
        <row r="283">
          <cell r="A283">
            <v>39479</v>
          </cell>
        </row>
        <row r="284">
          <cell r="A284">
            <v>39482</v>
          </cell>
        </row>
        <row r="285">
          <cell r="A285">
            <v>39483</v>
          </cell>
        </row>
        <row r="286">
          <cell r="A286">
            <v>39484</v>
          </cell>
        </row>
        <row r="287">
          <cell r="A287">
            <v>39485</v>
          </cell>
        </row>
        <row r="288">
          <cell r="A288">
            <v>39486</v>
          </cell>
        </row>
        <row r="289">
          <cell r="A289">
            <v>39489</v>
          </cell>
        </row>
        <row r="290">
          <cell r="A290">
            <v>39490</v>
          </cell>
        </row>
        <row r="291">
          <cell r="A291">
            <v>39491</v>
          </cell>
        </row>
        <row r="292">
          <cell r="A292">
            <v>39492</v>
          </cell>
        </row>
        <row r="293">
          <cell r="A293">
            <v>39493</v>
          </cell>
        </row>
        <row r="294">
          <cell r="A294">
            <v>39496</v>
          </cell>
        </row>
        <row r="295">
          <cell r="A295">
            <v>39497</v>
          </cell>
        </row>
        <row r="296">
          <cell r="A296">
            <v>39498</v>
          </cell>
        </row>
        <row r="297">
          <cell r="A297">
            <v>39499</v>
          </cell>
        </row>
        <row r="298">
          <cell r="A298">
            <v>39500</v>
          </cell>
        </row>
        <row r="299">
          <cell r="A299">
            <v>39503</v>
          </cell>
        </row>
        <row r="300">
          <cell r="A300">
            <v>39504</v>
          </cell>
        </row>
        <row r="301">
          <cell r="A301">
            <v>39505</v>
          </cell>
        </row>
        <row r="302">
          <cell r="A302">
            <v>39506</v>
          </cell>
        </row>
        <row r="303">
          <cell r="A303">
            <v>39507</v>
          </cell>
        </row>
        <row r="304">
          <cell r="A304">
            <v>39510</v>
          </cell>
        </row>
        <row r="305">
          <cell r="A305">
            <v>39511</v>
          </cell>
        </row>
        <row r="306">
          <cell r="A306">
            <v>39512</v>
          </cell>
        </row>
        <row r="307">
          <cell r="A307">
            <v>39513</v>
          </cell>
        </row>
        <row r="308">
          <cell r="A308">
            <v>39514</v>
          </cell>
        </row>
        <row r="309">
          <cell r="A309">
            <v>39517</v>
          </cell>
        </row>
        <row r="310">
          <cell r="A310">
            <v>39518</v>
          </cell>
        </row>
        <row r="311">
          <cell r="A311">
            <v>39519</v>
          </cell>
        </row>
        <row r="312">
          <cell r="A312">
            <v>39520</v>
          </cell>
        </row>
        <row r="313">
          <cell r="A313">
            <v>39521</v>
          </cell>
        </row>
        <row r="314">
          <cell r="A314">
            <v>39524</v>
          </cell>
        </row>
        <row r="315">
          <cell r="A315">
            <v>39525</v>
          </cell>
        </row>
        <row r="316">
          <cell r="A316">
            <v>39526</v>
          </cell>
        </row>
        <row r="317">
          <cell r="A317">
            <v>39527</v>
          </cell>
        </row>
        <row r="318">
          <cell r="A318">
            <v>39532</v>
          </cell>
        </row>
        <row r="319">
          <cell r="A319">
            <v>39533</v>
          </cell>
        </row>
        <row r="320">
          <cell r="A320">
            <v>39534</v>
          </cell>
        </row>
        <row r="321">
          <cell r="A321">
            <v>39535</v>
          </cell>
        </row>
        <row r="322">
          <cell r="A322">
            <v>39538</v>
          </cell>
        </row>
        <row r="323">
          <cell r="A323">
            <v>39539</v>
          </cell>
        </row>
        <row r="324">
          <cell r="A324">
            <v>39540</v>
          </cell>
        </row>
        <row r="325">
          <cell r="A325">
            <v>39541</v>
          </cell>
        </row>
        <row r="326">
          <cell r="A326">
            <v>39542</v>
          </cell>
        </row>
        <row r="327">
          <cell r="A327">
            <v>39545</v>
          </cell>
        </row>
        <row r="328">
          <cell r="A328">
            <v>39546</v>
          </cell>
        </row>
        <row r="329">
          <cell r="A329">
            <v>39547</v>
          </cell>
        </row>
        <row r="330">
          <cell r="A330">
            <v>39548</v>
          </cell>
        </row>
        <row r="331">
          <cell r="A331">
            <v>39549</v>
          </cell>
        </row>
        <row r="332">
          <cell r="A332">
            <v>39552</v>
          </cell>
        </row>
        <row r="333">
          <cell r="A333">
            <v>39553</v>
          </cell>
        </row>
        <row r="334">
          <cell r="A334">
            <v>39554</v>
          </cell>
        </row>
        <row r="335">
          <cell r="A335">
            <v>39555</v>
          </cell>
        </row>
        <row r="336">
          <cell r="A336">
            <v>39556</v>
          </cell>
        </row>
        <row r="337">
          <cell r="A337">
            <v>39559</v>
          </cell>
        </row>
        <row r="338">
          <cell r="A338">
            <v>39560</v>
          </cell>
        </row>
        <row r="339">
          <cell r="A339">
            <v>39561</v>
          </cell>
        </row>
        <row r="340">
          <cell r="A340">
            <v>39562</v>
          </cell>
        </row>
        <row r="341">
          <cell r="A341">
            <v>39566</v>
          </cell>
        </row>
        <row r="342">
          <cell r="A342">
            <v>39567</v>
          </cell>
        </row>
        <row r="343">
          <cell r="A343">
            <v>39568</v>
          </cell>
        </row>
        <row r="344">
          <cell r="A344">
            <v>39569</v>
          </cell>
        </row>
        <row r="345">
          <cell r="A345">
            <v>39570</v>
          </cell>
        </row>
        <row r="346">
          <cell r="A346">
            <v>39573</v>
          </cell>
        </row>
        <row r="347">
          <cell r="A347">
            <v>39574</v>
          </cell>
        </row>
        <row r="348">
          <cell r="A348">
            <v>39575</v>
          </cell>
        </row>
        <row r="349">
          <cell r="A349">
            <v>39576</v>
          </cell>
        </row>
        <row r="350">
          <cell r="A350">
            <v>39577</v>
          </cell>
        </row>
        <row r="351">
          <cell r="A351">
            <v>39580</v>
          </cell>
        </row>
        <row r="352">
          <cell r="A352">
            <v>39581</v>
          </cell>
        </row>
        <row r="353">
          <cell r="A353">
            <v>39582</v>
          </cell>
        </row>
        <row r="354">
          <cell r="A354">
            <v>39583</v>
          </cell>
        </row>
        <row r="355">
          <cell r="A355">
            <v>39584</v>
          </cell>
        </row>
        <row r="356">
          <cell r="A356">
            <v>39587</v>
          </cell>
        </row>
        <row r="357">
          <cell r="A357">
            <v>39588</v>
          </cell>
        </row>
        <row r="358">
          <cell r="A358">
            <v>39589</v>
          </cell>
        </row>
        <row r="359">
          <cell r="A359">
            <v>39590</v>
          </cell>
        </row>
        <row r="360">
          <cell r="A360">
            <v>39591</v>
          </cell>
        </row>
        <row r="361">
          <cell r="A361">
            <v>39594</v>
          </cell>
        </row>
        <row r="362">
          <cell r="A362">
            <v>39595</v>
          </cell>
        </row>
        <row r="363">
          <cell r="A363">
            <v>39596</v>
          </cell>
        </row>
        <row r="364">
          <cell r="A364">
            <v>39597</v>
          </cell>
        </row>
        <row r="365">
          <cell r="A365">
            <v>39598</v>
          </cell>
        </row>
        <row r="366">
          <cell r="A366">
            <v>39601</v>
          </cell>
        </row>
        <row r="367">
          <cell r="A367">
            <v>39602</v>
          </cell>
        </row>
        <row r="368">
          <cell r="A368">
            <v>39603</v>
          </cell>
        </row>
        <row r="369">
          <cell r="A369">
            <v>39604</v>
          </cell>
        </row>
        <row r="370">
          <cell r="A370">
            <v>39605</v>
          </cell>
        </row>
        <row r="371">
          <cell r="A371">
            <v>39609</v>
          </cell>
        </row>
        <row r="372">
          <cell r="A372">
            <v>39610</v>
          </cell>
        </row>
        <row r="373">
          <cell r="A373">
            <v>39611</v>
          </cell>
        </row>
        <row r="374">
          <cell r="A374">
            <v>39612</v>
          </cell>
        </row>
        <row r="375">
          <cell r="A375">
            <v>39615</v>
          </cell>
        </row>
        <row r="376">
          <cell r="A376">
            <v>39616</v>
          </cell>
        </row>
        <row r="377">
          <cell r="A377">
            <v>39617</v>
          </cell>
        </row>
        <row r="378">
          <cell r="A378">
            <v>39618</v>
          </cell>
        </row>
        <row r="379">
          <cell r="A379">
            <v>39619</v>
          </cell>
        </row>
        <row r="380">
          <cell r="A380">
            <v>39622</v>
          </cell>
        </row>
        <row r="381">
          <cell r="A381">
            <v>39623</v>
          </cell>
        </row>
        <row r="382">
          <cell r="A382">
            <v>39624</v>
          </cell>
        </row>
        <row r="383">
          <cell r="A383">
            <v>39625</v>
          </cell>
        </row>
        <row r="384">
          <cell r="A384">
            <v>39626</v>
          </cell>
        </row>
        <row r="385">
          <cell r="A385">
            <v>39629</v>
          </cell>
        </row>
        <row r="386">
          <cell r="A386">
            <v>39630</v>
          </cell>
        </row>
        <row r="387">
          <cell r="A387">
            <v>39631</v>
          </cell>
        </row>
        <row r="388">
          <cell r="A388">
            <v>39632</v>
          </cell>
        </row>
        <row r="389">
          <cell r="A389">
            <v>39633</v>
          </cell>
        </row>
        <row r="390">
          <cell r="A390">
            <v>39636</v>
          </cell>
        </row>
        <row r="391">
          <cell r="A391">
            <v>39637</v>
          </cell>
        </row>
        <row r="392">
          <cell r="A392">
            <v>39638</v>
          </cell>
        </row>
        <row r="393">
          <cell r="A393">
            <v>39639</v>
          </cell>
        </row>
        <row r="394">
          <cell r="A394">
            <v>39640</v>
          </cell>
        </row>
        <row r="395">
          <cell r="A395">
            <v>39643</v>
          </cell>
        </row>
        <row r="396">
          <cell r="A396">
            <v>39644</v>
          </cell>
        </row>
        <row r="397">
          <cell r="A397">
            <v>39645</v>
          </cell>
        </row>
        <row r="398">
          <cell r="A398">
            <v>39646</v>
          </cell>
        </row>
        <row r="399">
          <cell r="A399">
            <v>39647</v>
          </cell>
        </row>
        <row r="400">
          <cell r="A400">
            <v>39650</v>
          </cell>
        </row>
        <row r="401">
          <cell r="A401">
            <v>39651</v>
          </cell>
        </row>
        <row r="402">
          <cell r="A402">
            <v>39652</v>
          </cell>
        </row>
        <row r="403">
          <cell r="A403">
            <v>39653</v>
          </cell>
        </row>
        <row r="404">
          <cell r="A404">
            <v>39654</v>
          </cell>
        </row>
        <row r="405">
          <cell r="A405">
            <v>39657</v>
          </cell>
        </row>
        <row r="406">
          <cell r="A406">
            <v>39658</v>
          </cell>
        </row>
        <row r="407">
          <cell r="A407">
            <v>39659</v>
          </cell>
        </row>
        <row r="408">
          <cell r="A408">
            <v>39660</v>
          </cell>
        </row>
        <row r="409">
          <cell r="A409">
            <v>39661</v>
          </cell>
        </row>
        <row r="410">
          <cell r="A410">
            <v>39665</v>
          </cell>
        </row>
        <row r="411">
          <cell r="A411">
            <v>39666</v>
          </cell>
        </row>
        <row r="412">
          <cell r="A412">
            <v>39667</v>
          </cell>
        </row>
        <row r="413">
          <cell r="A413">
            <v>39668</v>
          </cell>
        </row>
        <row r="414">
          <cell r="A414">
            <v>39671</v>
          </cell>
        </row>
        <row r="415">
          <cell r="A415">
            <v>39672</v>
          </cell>
        </row>
        <row r="416">
          <cell r="A416">
            <v>39673</v>
          </cell>
        </row>
        <row r="417">
          <cell r="A417">
            <v>39674</v>
          </cell>
        </row>
        <row r="418">
          <cell r="A418">
            <v>39675</v>
          </cell>
        </row>
        <row r="419">
          <cell r="A419">
            <v>39678</v>
          </cell>
        </row>
        <row r="420">
          <cell r="A420">
            <v>39679</v>
          </cell>
        </row>
        <row r="421">
          <cell r="A421">
            <v>39680</v>
          </cell>
        </row>
        <row r="422">
          <cell r="A422">
            <v>39681</v>
          </cell>
        </row>
        <row r="423">
          <cell r="A423">
            <v>39682</v>
          </cell>
        </row>
        <row r="424">
          <cell r="A424">
            <v>39685</v>
          </cell>
        </row>
        <row r="425">
          <cell r="A425">
            <v>39686</v>
          </cell>
        </row>
        <row r="426">
          <cell r="A426">
            <v>39687</v>
          </cell>
        </row>
        <row r="427">
          <cell r="A427">
            <v>39688</v>
          </cell>
        </row>
        <row r="428">
          <cell r="A428">
            <v>39689</v>
          </cell>
        </row>
        <row r="429">
          <cell r="A429">
            <v>39692</v>
          </cell>
        </row>
        <row r="430">
          <cell r="A430">
            <v>39693</v>
          </cell>
        </row>
        <row r="431">
          <cell r="A431">
            <v>39694</v>
          </cell>
        </row>
        <row r="432">
          <cell r="A432">
            <v>39695</v>
          </cell>
        </row>
        <row r="433">
          <cell r="A433">
            <v>39696</v>
          </cell>
        </row>
        <row r="434">
          <cell r="A434">
            <v>39699</v>
          </cell>
        </row>
        <row r="435">
          <cell r="A435">
            <v>39700</v>
          </cell>
        </row>
        <row r="436">
          <cell r="A436">
            <v>39701</v>
          </cell>
        </row>
        <row r="437">
          <cell r="A437">
            <v>39702</v>
          </cell>
        </row>
        <row r="438">
          <cell r="A438">
            <v>39703</v>
          </cell>
        </row>
        <row r="439">
          <cell r="A439">
            <v>39706</v>
          </cell>
        </row>
        <row r="440">
          <cell r="A440">
            <v>39707</v>
          </cell>
        </row>
        <row r="441">
          <cell r="A441">
            <v>39708</v>
          </cell>
        </row>
        <row r="442">
          <cell r="A442">
            <v>39709</v>
          </cell>
        </row>
        <row r="443">
          <cell r="A443">
            <v>39710</v>
          </cell>
        </row>
        <row r="444">
          <cell r="A444">
            <v>39713</v>
          </cell>
        </row>
        <row r="445">
          <cell r="A445">
            <v>39714</v>
          </cell>
        </row>
        <row r="446">
          <cell r="A446">
            <v>39715</v>
          </cell>
        </row>
        <row r="447">
          <cell r="A447">
            <v>39716</v>
          </cell>
        </row>
        <row r="448">
          <cell r="A448">
            <v>39717</v>
          </cell>
        </row>
        <row r="449">
          <cell r="A449">
            <v>39720</v>
          </cell>
        </row>
        <row r="450">
          <cell r="A450">
            <v>39721</v>
          </cell>
        </row>
        <row r="451">
          <cell r="A451">
            <v>39722</v>
          </cell>
        </row>
        <row r="452">
          <cell r="A452">
            <v>39723</v>
          </cell>
        </row>
        <row r="453">
          <cell r="A453">
            <v>39724</v>
          </cell>
        </row>
        <row r="454">
          <cell r="A454">
            <v>39728</v>
          </cell>
        </row>
        <row r="455">
          <cell r="A455">
            <v>39729</v>
          </cell>
        </row>
        <row r="456">
          <cell r="A456">
            <v>39730</v>
          </cell>
        </row>
        <row r="457">
          <cell r="A457">
            <v>39731</v>
          </cell>
        </row>
        <row r="458">
          <cell r="A458">
            <v>39734</v>
          </cell>
        </row>
        <row r="459">
          <cell r="A459">
            <v>39735</v>
          </cell>
        </row>
        <row r="460">
          <cell r="A460">
            <v>39736</v>
          </cell>
        </row>
        <row r="461">
          <cell r="A461">
            <v>39737</v>
          </cell>
        </row>
        <row r="462">
          <cell r="A462">
            <v>39738</v>
          </cell>
        </row>
        <row r="463">
          <cell r="A463">
            <v>39741</v>
          </cell>
        </row>
        <row r="464">
          <cell r="A464">
            <v>39742</v>
          </cell>
        </row>
        <row r="465">
          <cell r="A465">
            <v>39743</v>
          </cell>
        </row>
        <row r="466">
          <cell r="A466">
            <v>39744</v>
          </cell>
        </row>
        <row r="467">
          <cell r="A467">
            <v>39745</v>
          </cell>
        </row>
        <row r="468">
          <cell r="A468">
            <v>39748</v>
          </cell>
        </row>
        <row r="469">
          <cell r="A469">
            <v>39749</v>
          </cell>
        </row>
        <row r="470">
          <cell r="A470">
            <v>39750</v>
          </cell>
        </row>
        <row r="471">
          <cell r="A471">
            <v>39751</v>
          </cell>
        </row>
        <row r="472">
          <cell r="A472">
            <v>39752</v>
          </cell>
        </row>
        <row r="473">
          <cell r="A473">
            <v>39755</v>
          </cell>
        </row>
        <row r="474">
          <cell r="A474">
            <v>39756</v>
          </cell>
        </row>
        <row r="475">
          <cell r="A475">
            <v>39757</v>
          </cell>
        </row>
        <row r="476">
          <cell r="A476">
            <v>39758</v>
          </cell>
        </row>
        <row r="477">
          <cell r="A477">
            <v>39759</v>
          </cell>
        </row>
        <row r="478">
          <cell r="A478">
            <v>39762</v>
          </cell>
        </row>
        <row r="479">
          <cell r="A479">
            <v>39763</v>
          </cell>
        </row>
        <row r="480">
          <cell r="A480">
            <v>39764</v>
          </cell>
        </row>
        <row r="481">
          <cell r="A481">
            <v>39765</v>
          </cell>
        </row>
        <row r="482">
          <cell r="A482">
            <v>39766</v>
          </cell>
        </row>
        <row r="483">
          <cell r="A483">
            <v>39769</v>
          </cell>
        </row>
        <row r="484">
          <cell r="A484">
            <v>39770</v>
          </cell>
        </row>
        <row r="485">
          <cell r="A485">
            <v>39771</v>
          </cell>
        </row>
        <row r="486">
          <cell r="A486">
            <v>39772</v>
          </cell>
        </row>
        <row r="487">
          <cell r="A487">
            <v>39773</v>
          </cell>
        </row>
        <row r="488">
          <cell r="A488">
            <v>39776</v>
          </cell>
        </row>
        <row r="489">
          <cell r="A489">
            <v>39777</v>
          </cell>
        </row>
        <row r="490">
          <cell r="A490">
            <v>39778</v>
          </cell>
        </row>
        <row r="491">
          <cell r="A491">
            <v>39779</v>
          </cell>
        </row>
        <row r="492">
          <cell r="A492">
            <v>39780</v>
          </cell>
        </row>
        <row r="493">
          <cell r="A493">
            <v>39783</v>
          </cell>
        </row>
        <row r="494">
          <cell r="A494">
            <v>39784</v>
          </cell>
        </row>
        <row r="495">
          <cell r="A495">
            <v>39785</v>
          </cell>
        </row>
        <row r="496">
          <cell r="A496">
            <v>39786</v>
          </cell>
        </row>
        <row r="497">
          <cell r="A497">
            <v>39787</v>
          </cell>
        </row>
        <row r="498">
          <cell r="A498">
            <v>39790</v>
          </cell>
        </row>
        <row r="499">
          <cell r="A499">
            <v>39791</v>
          </cell>
        </row>
        <row r="500">
          <cell r="A500">
            <v>39792</v>
          </cell>
        </row>
        <row r="501">
          <cell r="A501">
            <v>39793</v>
          </cell>
        </row>
        <row r="502">
          <cell r="A502">
            <v>39794</v>
          </cell>
        </row>
        <row r="503">
          <cell r="A503">
            <v>39797</v>
          </cell>
        </row>
        <row r="504">
          <cell r="A504">
            <v>39798</v>
          </cell>
        </row>
        <row r="505">
          <cell r="A505">
            <v>39799</v>
          </cell>
        </row>
        <row r="506">
          <cell r="A506">
            <v>39800</v>
          </cell>
        </row>
        <row r="507">
          <cell r="A507">
            <v>39801</v>
          </cell>
        </row>
        <row r="508">
          <cell r="A508">
            <v>39804</v>
          </cell>
        </row>
        <row r="509">
          <cell r="A509">
            <v>39805</v>
          </cell>
        </row>
        <row r="510">
          <cell r="A510">
            <v>39806</v>
          </cell>
        </row>
        <row r="511">
          <cell r="A511">
            <v>39811</v>
          </cell>
        </row>
        <row r="512">
          <cell r="A512">
            <v>39812</v>
          </cell>
        </row>
        <row r="513">
          <cell r="A513">
            <v>39813</v>
          </cell>
        </row>
        <row r="514">
          <cell r="A514">
            <v>39815</v>
          </cell>
        </row>
        <row r="515">
          <cell r="A515">
            <v>39818</v>
          </cell>
        </row>
        <row r="516">
          <cell r="A516">
            <v>39819</v>
          </cell>
        </row>
        <row r="517">
          <cell r="A517">
            <v>39820</v>
          </cell>
        </row>
        <row r="518">
          <cell r="A518">
            <v>39821</v>
          </cell>
        </row>
        <row r="519">
          <cell r="A519">
            <v>39822</v>
          </cell>
        </row>
        <row r="520">
          <cell r="A520">
            <v>39825</v>
          </cell>
        </row>
        <row r="521">
          <cell r="A521">
            <v>39826</v>
          </cell>
        </row>
        <row r="522">
          <cell r="A522">
            <v>39827</v>
          </cell>
        </row>
        <row r="523">
          <cell r="A523">
            <v>39828</v>
          </cell>
        </row>
        <row r="524">
          <cell r="A524">
            <v>39829</v>
          </cell>
        </row>
        <row r="525">
          <cell r="A525">
            <v>39832</v>
          </cell>
        </row>
        <row r="526">
          <cell r="A526">
            <v>39833</v>
          </cell>
        </row>
        <row r="527">
          <cell r="A527">
            <v>39834</v>
          </cell>
        </row>
        <row r="528">
          <cell r="A528">
            <v>39835</v>
          </cell>
        </row>
        <row r="529">
          <cell r="A529">
            <v>39836</v>
          </cell>
        </row>
        <row r="530">
          <cell r="A530">
            <v>39840</v>
          </cell>
        </row>
        <row r="531">
          <cell r="A531">
            <v>39841</v>
          </cell>
        </row>
        <row r="532">
          <cell r="A532">
            <v>39842</v>
          </cell>
        </row>
        <row r="533">
          <cell r="A533">
            <v>39843</v>
          </cell>
        </row>
        <row r="534">
          <cell r="A534">
            <v>39846</v>
          </cell>
        </row>
        <row r="535">
          <cell r="A535">
            <v>39847</v>
          </cell>
        </row>
        <row r="536">
          <cell r="A536">
            <v>39848</v>
          </cell>
        </row>
        <row r="537">
          <cell r="A537">
            <v>39849</v>
          </cell>
        </row>
        <row r="538">
          <cell r="A538">
            <v>39850</v>
          </cell>
        </row>
        <row r="539">
          <cell r="A539">
            <v>39853</v>
          </cell>
        </row>
        <row r="540">
          <cell r="A540">
            <v>39854</v>
          </cell>
        </row>
        <row r="541">
          <cell r="A541">
            <v>39855</v>
          </cell>
        </row>
        <row r="542">
          <cell r="A542">
            <v>39856</v>
          </cell>
        </row>
        <row r="543">
          <cell r="A543">
            <v>39857</v>
          </cell>
        </row>
        <row r="544">
          <cell r="A544">
            <v>39860</v>
          </cell>
        </row>
        <row r="545">
          <cell r="A545">
            <v>39861</v>
          </cell>
        </row>
        <row r="546">
          <cell r="A546">
            <v>39862</v>
          </cell>
        </row>
        <row r="547">
          <cell r="A547">
            <v>39863</v>
          </cell>
        </row>
        <row r="548">
          <cell r="A548">
            <v>39864</v>
          </cell>
        </row>
        <row r="549">
          <cell r="A549">
            <v>39867</v>
          </cell>
        </row>
        <row r="550">
          <cell r="A550">
            <v>39868</v>
          </cell>
        </row>
        <row r="551">
          <cell r="A551">
            <v>39869</v>
          </cell>
        </row>
        <row r="552">
          <cell r="A552">
            <v>39870</v>
          </cell>
        </row>
        <row r="553">
          <cell r="A553">
            <v>39871</v>
          </cell>
        </row>
        <row r="554">
          <cell r="A554">
            <v>39874</v>
          </cell>
        </row>
        <row r="555">
          <cell r="A555">
            <v>39875</v>
          </cell>
        </row>
        <row r="556">
          <cell r="A556">
            <v>39876</v>
          </cell>
        </row>
        <row r="557">
          <cell r="A557">
            <v>39877</v>
          </cell>
        </row>
        <row r="558">
          <cell r="A558">
            <v>39878</v>
          </cell>
        </row>
        <row r="559">
          <cell r="A559">
            <v>39881</v>
          </cell>
        </row>
        <row r="560">
          <cell r="A560">
            <v>39882</v>
          </cell>
        </row>
        <row r="561">
          <cell r="A561">
            <v>39883</v>
          </cell>
        </row>
        <row r="562">
          <cell r="A562">
            <v>39884</v>
          </cell>
        </row>
        <row r="563">
          <cell r="A563">
            <v>39885</v>
          </cell>
        </row>
        <row r="564">
          <cell r="A564">
            <v>39888</v>
          </cell>
        </row>
        <row r="565">
          <cell r="A565">
            <v>39889</v>
          </cell>
        </row>
        <row r="566">
          <cell r="A566">
            <v>39890</v>
          </cell>
        </row>
        <row r="567">
          <cell r="A567">
            <v>39891</v>
          </cell>
        </row>
        <row r="568">
          <cell r="A568">
            <v>39892</v>
          </cell>
        </row>
        <row r="569">
          <cell r="A569">
            <v>39895</v>
          </cell>
        </row>
        <row r="570">
          <cell r="A570">
            <v>39896</v>
          </cell>
        </row>
        <row r="571">
          <cell r="A571">
            <v>39897</v>
          </cell>
        </row>
        <row r="572">
          <cell r="A572">
            <v>39898</v>
          </cell>
        </row>
        <row r="573">
          <cell r="A573">
            <v>39899</v>
          </cell>
        </row>
        <row r="574">
          <cell r="A574">
            <v>39902</v>
          </cell>
        </row>
        <row r="575">
          <cell r="A575">
            <v>39903</v>
          </cell>
        </row>
        <row r="576">
          <cell r="A576">
            <v>39904</v>
          </cell>
        </row>
        <row r="577">
          <cell r="A577">
            <v>39905</v>
          </cell>
        </row>
        <row r="578">
          <cell r="A578">
            <v>39906</v>
          </cell>
        </row>
        <row r="579">
          <cell r="A579">
            <v>39909</v>
          </cell>
        </row>
        <row r="580">
          <cell r="A580">
            <v>39910</v>
          </cell>
        </row>
        <row r="581">
          <cell r="A581">
            <v>39911</v>
          </cell>
        </row>
        <row r="582">
          <cell r="A582">
            <v>39912</v>
          </cell>
        </row>
        <row r="583">
          <cell r="A583">
            <v>39917</v>
          </cell>
        </row>
        <row r="584">
          <cell r="A584">
            <v>39918</v>
          </cell>
        </row>
        <row r="585">
          <cell r="A585">
            <v>39919</v>
          </cell>
        </row>
        <row r="586">
          <cell r="A586">
            <v>39920</v>
          </cell>
        </row>
        <row r="587">
          <cell r="A587">
            <v>39923</v>
          </cell>
        </row>
        <row r="588">
          <cell r="A588">
            <v>39924</v>
          </cell>
        </row>
        <row r="589">
          <cell r="A589">
            <v>39925</v>
          </cell>
        </row>
        <row r="590">
          <cell r="A590">
            <v>39926</v>
          </cell>
        </row>
        <row r="591">
          <cell r="A591">
            <v>39927</v>
          </cell>
        </row>
        <row r="592">
          <cell r="A592">
            <v>39930</v>
          </cell>
        </row>
        <row r="593">
          <cell r="A593">
            <v>39931</v>
          </cell>
        </row>
        <row r="594">
          <cell r="A594">
            <v>39932</v>
          </cell>
        </row>
        <row r="595">
          <cell r="A595">
            <v>39933</v>
          </cell>
        </row>
        <row r="596">
          <cell r="A596">
            <v>39934</v>
          </cell>
        </row>
        <row r="597">
          <cell r="A597">
            <v>39937</v>
          </cell>
        </row>
        <row r="598">
          <cell r="A598">
            <v>39938</v>
          </cell>
        </row>
        <row r="599">
          <cell r="A599">
            <v>39939</v>
          </cell>
        </row>
        <row r="600">
          <cell r="A600">
            <v>39940</v>
          </cell>
        </row>
        <row r="601">
          <cell r="A601">
            <v>39941</v>
          </cell>
        </row>
        <row r="602">
          <cell r="A602">
            <v>39944</v>
          </cell>
        </row>
        <row r="603">
          <cell r="A603">
            <v>39945</v>
          </cell>
        </row>
        <row r="604">
          <cell r="A604">
            <v>39946</v>
          </cell>
        </row>
        <row r="605">
          <cell r="A605">
            <v>39947</v>
          </cell>
        </row>
        <row r="606">
          <cell r="A606">
            <v>39948</v>
          </cell>
        </row>
        <row r="607">
          <cell r="A607">
            <v>39951</v>
          </cell>
        </row>
        <row r="608">
          <cell r="A608">
            <v>39952</v>
          </cell>
        </row>
        <row r="609">
          <cell r="A609">
            <v>39953</v>
          </cell>
        </row>
        <row r="610">
          <cell r="A610">
            <v>39954</v>
          </cell>
        </row>
        <row r="611">
          <cell r="A611">
            <v>39955</v>
          </cell>
        </row>
        <row r="612">
          <cell r="A612">
            <v>39958</v>
          </cell>
        </row>
        <row r="613">
          <cell r="A613">
            <v>39959</v>
          </cell>
        </row>
        <row r="614">
          <cell r="A614">
            <v>39960</v>
          </cell>
        </row>
        <row r="615">
          <cell r="A615">
            <v>39961</v>
          </cell>
        </row>
        <row r="616">
          <cell r="A616">
            <v>39962</v>
          </cell>
        </row>
        <row r="617">
          <cell r="A617">
            <v>39965</v>
          </cell>
        </row>
        <row r="618">
          <cell r="A618">
            <v>39966</v>
          </cell>
        </row>
        <row r="619">
          <cell r="A619">
            <v>39967</v>
          </cell>
        </row>
        <row r="620">
          <cell r="A620">
            <v>39968</v>
          </cell>
        </row>
        <row r="621">
          <cell r="A621">
            <v>39969</v>
          </cell>
        </row>
        <row r="622">
          <cell r="A622">
            <v>39973</v>
          </cell>
        </row>
        <row r="623">
          <cell r="A623">
            <v>39974</v>
          </cell>
        </row>
        <row r="624">
          <cell r="A624">
            <v>39975</v>
          </cell>
        </row>
        <row r="625">
          <cell r="A625">
            <v>39976</v>
          </cell>
        </row>
        <row r="626">
          <cell r="A626">
            <v>39979</v>
          </cell>
        </row>
        <row r="627">
          <cell r="A627">
            <v>39980</v>
          </cell>
        </row>
        <row r="628">
          <cell r="A628">
            <v>39981</v>
          </cell>
        </row>
        <row r="629">
          <cell r="A629">
            <v>39982</v>
          </cell>
        </row>
        <row r="630">
          <cell r="A630">
            <v>39983</v>
          </cell>
        </row>
        <row r="631">
          <cell r="A631">
            <v>39986</v>
          </cell>
        </row>
        <row r="632">
          <cell r="A632">
            <v>39987</v>
          </cell>
        </row>
        <row r="633">
          <cell r="A633">
            <v>39988</v>
          </cell>
        </row>
        <row r="634">
          <cell r="A634">
            <v>39989</v>
          </cell>
        </row>
        <row r="635">
          <cell r="A635">
            <v>39990</v>
          </cell>
        </row>
        <row r="636">
          <cell r="A636">
            <v>39993</v>
          </cell>
        </row>
        <row r="637">
          <cell r="A637">
            <v>39994</v>
          </cell>
        </row>
        <row r="638">
          <cell r="A638">
            <v>39995</v>
          </cell>
        </row>
        <row r="639">
          <cell r="A639">
            <v>39996</v>
          </cell>
        </row>
        <row r="640">
          <cell r="A640">
            <v>39997</v>
          </cell>
        </row>
        <row r="641">
          <cell r="A641">
            <v>40000</v>
          </cell>
        </row>
        <row r="642">
          <cell r="A642">
            <v>40001</v>
          </cell>
        </row>
        <row r="643">
          <cell r="A643">
            <v>40002</v>
          </cell>
        </row>
        <row r="644">
          <cell r="A644">
            <v>40003</v>
          </cell>
        </row>
        <row r="645">
          <cell r="A645">
            <v>40004</v>
          </cell>
        </row>
        <row r="646">
          <cell r="A646">
            <v>40007</v>
          </cell>
        </row>
        <row r="647">
          <cell r="A647">
            <v>40008</v>
          </cell>
        </row>
        <row r="648">
          <cell r="A648">
            <v>40009</v>
          </cell>
        </row>
        <row r="649">
          <cell r="A649">
            <v>40010</v>
          </cell>
        </row>
        <row r="650">
          <cell r="A650">
            <v>40011</v>
          </cell>
        </row>
        <row r="651">
          <cell r="A651">
            <v>40014</v>
          </cell>
        </row>
        <row r="652">
          <cell r="A652">
            <v>40015</v>
          </cell>
        </row>
        <row r="653">
          <cell r="A653">
            <v>40016</v>
          </cell>
        </row>
        <row r="654">
          <cell r="A654">
            <v>40017</v>
          </cell>
        </row>
        <row r="655">
          <cell r="A655">
            <v>40018</v>
          </cell>
        </row>
        <row r="656">
          <cell r="A656">
            <v>40021</v>
          </cell>
        </row>
        <row r="657">
          <cell r="A657">
            <v>40022</v>
          </cell>
        </row>
        <row r="658">
          <cell r="A658">
            <v>40023</v>
          </cell>
        </row>
        <row r="659">
          <cell r="A659">
            <v>40024</v>
          </cell>
        </row>
        <row r="660">
          <cell r="A660">
            <v>40025</v>
          </cell>
        </row>
        <row r="661">
          <cell r="A661">
            <v>40029</v>
          </cell>
        </row>
        <row r="662">
          <cell r="A662">
            <v>40030</v>
          </cell>
        </row>
        <row r="663">
          <cell r="A663">
            <v>40031</v>
          </cell>
        </row>
        <row r="664">
          <cell r="A664">
            <v>40032</v>
          </cell>
        </row>
        <row r="665">
          <cell r="A665">
            <v>40035</v>
          </cell>
        </row>
        <row r="666">
          <cell r="A666">
            <v>40036</v>
          </cell>
        </row>
        <row r="667">
          <cell r="A667">
            <v>40037</v>
          </cell>
        </row>
        <row r="668">
          <cell r="A668">
            <v>40038</v>
          </cell>
        </row>
        <row r="669">
          <cell r="A669">
            <v>40039</v>
          </cell>
        </row>
        <row r="670">
          <cell r="A670">
            <v>40042</v>
          </cell>
        </row>
        <row r="671">
          <cell r="A671">
            <v>40043</v>
          </cell>
        </row>
        <row r="672">
          <cell r="A672">
            <v>40044</v>
          </cell>
        </row>
        <row r="673">
          <cell r="A673">
            <v>40045</v>
          </cell>
        </row>
        <row r="674">
          <cell r="A674">
            <v>40046</v>
          </cell>
        </row>
        <row r="675">
          <cell r="A675">
            <v>40049</v>
          </cell>
        </row>
        <row r="676">
          <cell r="A676">
            <v>40050</v>
          </cell>
        </row>
        <row r="677">
          <cell r="A677">
            <v>40051</v>
          </cell>
        </row>
        <row r="678">
          <cell r="A678">
            <v>40052</v>
          </cell>
        </row>
        <row r="679">
          <cell r="A679">
            <v>40053</v>
          </cell>
        </row>
        <row r="680">
          <cell r="A680">
            <v>40056</v>
          </cell>
        </row>
        <row r="681">
          <cell r="A681">
            <v>40057</v>
          </cell>
        </row>
        <row r="682">
          <cell r="A682">
            <v>40058</v>
          </cell>
        </row>
        <row r="683">
          <cell r="A683">
            <v>40059</v>
          </cell>
        </row>
        <row r="684">
          <cell r="A684">
            <v>40060</v>
          </cell>
        </row>
        <row r="685">
          <cell r="A685">
            <v>40063</v>
          </cell>
        </row>
        <row r="686">
          <cell r="A686">
            <v>40064</v>
          </cell>
        </row>
        <row r="687">
          <cell r="A687">
            <v>40065</v>
          </cell>
        </row>
        <row r="688">
          <cell r="A688">
            <v>40066</v>
          </cell>
        </row>
        <row r="689">
          <cell r="A689">
            <v>40067</v>
          </cell>
        </row>
        <row r="690">
          <cell r="A690">
            <v>40070</v>
          </cell>
        </row>
        <row r="691">
          <cell r="A691">
            <v>40071</v>
          </cell>
        </row>
        <row r="692">
          <cell r="A692">
            <v>40072</v>
          </cell>
        </row>
        <row r="693">
          <cell r="A693">
            <v>40073</v>
          </cell>
        </row>
        <row r="694">
          <cell r="A694">
            <v>40074</v>
          </cell>
        </row>
        <row r="695">
          <cell r="A695">
            <v>40077</v>
          </cell>
        </row>
        <row r="696">
          <cell r="A696">
            <v>40078</v>
          </cell>
        </row>
        <row r="697">
          <cell r="A697">
            <v>40079</v>
          </cell>
        </row>
        <row r="698">
          <cell r="A698">
            <v>40080</v>
          </cell>
        </row>
        <row r="699">
          <cell r="A699">
            <v>40081</v>
          </cell>
        </row>
        <row r="700">
          <cell r="A700">
            <v>40084</v>
          </cell>
        </row>
        <row r="701">
          <cell r="A701">
            <v>40085</v>
          </cell>
        </row>
        <row r="702">
          <cell r="A702">
            <v>40086</v>
          </cell>
        </row>
        <row r="703">
          <cell r="A703">
            <v>40087</v>
          </cell>
        </row>
        <row r="704">
          <cell r="A704">
            <v>40088</v>
          </cell>
        </row>
        <row r="705">
          <cell r="A705">
            <v>40092</v>
          </cell>
        </row>
        <row r="706">
          <cell r="A706">
            <v>40093</v>
          </cell>
        </row>
        <row r="707">
          <cell r="A707">
            <v>40094</v>
          </cell>
        </row>
        <row r="708">
          <cell r="A708">
            <v>40095</v>
          </cell>
        </row>
        <row r="709">
          <cell r="A709">
            <v>40098</v>
          </cell>
        </row>
        <row r="710">
          <cell r="A710">
            <v>40099</v>
          </cell>
        </row>
        <row r="711">
          <cell r="A711">
            <v>40100</v>
          </cell>
        </row>
        <row r="712">
          <cell r="A712">
            <v>40101</v>
          </cell>
        </row>
        <row r="713">
          <cell r="A713">
            <v>40102</v>
          </cell>
        </row>
        <row r="714">
          <cell r="A714">
            <v>40105</v>
          </cell>
        </row>
        <row r="715">
          <cell r="A715">
            <v>40106</v>
          </cell>
        </row>
        <row r="716">
          <cell r="A716">
            <v>40107</v>
          </cell>
        </row>
        <row r="717">
          <cell r="A717">
            <v>40108</v>
          </cell>
        </row>
        <row r="718">
          <cell r="A718">
            <v>40109</v>
          </cell>
        </row>
        <row r="719">
          <cell r="A719">
            <v>40112</v>
          </cell>
        </row>
        <row r="720">
          <cell r="A720">
            <v>40113</v>
          </cell>
        </row>
        <row r="721">
          <cell r="A721">
            <v>40114</v>
          </cell>
        </row>
        <row r="722">
          <cell r="A722">
            <v>40115</v>
          </cell>
        </row>
        <row r="723">
          <cell r="A723">
            <v>40116</v>
          </cell>
        </row>
        <row r="724">
          <cell r="A724">
            <v>40119</v>
          </cell>
        </row>
        <row r="725">
          <cell r="A725">
            <v>40120</v>
          </cell>
        </row>
        <row r="726">
          <cell r="A726">
            <v>40121</v>
          </cell>
        </row>
        <row r="727">
          <cell r="A727">
            <v>40122</v>
          </cell>
        </row>
        <row r="728">
          <cell r="A728">
            <v>40123</v>
          </cell>
        </row>
        <row r="729">
          <cell r="A729">
            <v>40126</v>
          </cell>
        </row>
        <row r="730">
          <cell r="A730">
            <v>40127</v>
          </cell>
        </row>
        <row r="731">
          <cell r="A731">
            <v>40128</v>
          </cell>
        </row>
        <row r="732">
          <cell r="A732">
            <v>40129</v>
          </cell>
        </row>
        <row r="733">
          <cell r="A733">
            <v>40130</v>
          </cell>
        </row>
        <row r="734">
          <cell r="A734">
            <v>40133</v>
          </cell>
        </row>
        <row r="735">
          <cell r="A735">
            <v>40134</v>
          </cell>
        </row>
        <row r="736">
          <cell r="A736">
            <v>40135</v>
          </cell>
        </row>
        <row r="737">
          <cell r="A737">
            <v>40136</v>
          </cell>
        </row>
        <row r="738">
          <cell r="A738">
            <v>40137</v>
          </cell>
        </row>
        <row r="739">
          <cell r="A739">
            <v>40140</v>
          </cell>
        </row>
        <row r="740">
          <cell r="A740">
            <v>40141</v>
          </cell>
        </row>
        <row r="741">
          <cell r="A741">
            <v>40142</v>
          </cell>
        </row>
        <row r="742">
          <cell r="A742">
            <v>40143</v>
          </cell>
        </row>
        <row r="743">
          <cell r="A743">
            <v>40144</v>
          </cell>
        </row>
        <row r="744">
          <cell r="A744">
            <v>40147</v>
          </cell>
        </row>
        <row r="745">
          <cell r="A745">
            <v>40148</v>
          </cell>
        </row>
        <row r="746">
          <cell r="A746">
            <v>40149</v>
          </cell>
        </row>
        <row r="747">
          <cell r="A747">
            <v>40150</v>
          </cell>
        </row>
        <row r="748">
          <cell r="A748">
            <v>40151</v>
          </cell>
        </row>
        <row r="749">
          <cell r="A749">
            <v>40154</v>
          </cell>
        </row>
        <row r="750">
          <cell r="A750">
            <v>40155</v>
          </cell>
        </row>
        <row r="751">
          <cell r="A751">
            <v>40156</v>
          </cell>
        </row>
        <row r="752">
          <cell r="A752">
            <v>40157</v>
          </cell>
        </row>
        <row r="753">
          <cell r="A753">
            <v>40158</v>
          </cell>
        </row>
        <row r="754">
          <cell r="A754">
            <v>40161</v>
          </cell>
        </row>
        <row r="755">
          <cell r="A755">
            <v>40162</v>
          </cell>
        </row>
        <row r="756">
          <cell r="A756">
            <v>40163</v>
          </cell>
        </row>
        <row r="757">
          <cell r="A757">
            <v>40164</v>
          </cell>
        </row>
        <row r="758">
          <cell r="A758">
            <v>40165</v>
          </cell>
        </row>
        <row r="759">
          <cell r="A759">
            <v>40168</v>
          </cell>
        </row>
        <row r="760">
          <cell r="A760">
            <v>40169</v>
          </cell>
        </row>
        <row r="761">
          <cell r="A761">
            <v>40170</v>
          </cell>
        </row>
        <row r="762">
          <cell r="A762">
            <v>40171</v>
          </cell>
        </row>
        <row r="763">
          <cell r="A763">
            <v>40176</v>
          </cell>
        </row>
        <row r="764">
          <cell r="A764">
            <v>40177</v>
          </cell>
        </row>
        <row r="765">
          <cell r="A765">
            <v>40178</v>
          </cell>
        </row>
      </sheetData>
      <sheetData sheetId="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7AE30F9-4FA3-AF4A-A1AC-5D840708374A}">
  <we:reference id="wa200000565" version="1.0.0.73" store="en-US" storeType="OMEX"/>
  <we:alternateReferences>
    <we:reference id="wa200000565" version="1.0.0.73" store="en-US" storeType="OMEX"/>
  </we:alternateReferences>
  <we:properties>
    <we:property name="userSettings_GESG1-45301" value="&quot;{\&quot;dex2RequestClickThrough\&quot;:true,\&quot;isKeepRICUpperCase\&quot;:false,\&quot;functionSeparator\&quot;:\&quot;;\&quot;,\&quot;instrumentsHeaderSetting\&quot;:{\&quot;isInclude\&quot;:true,\&quot;headerPosition\&quot;:\&quot;Row\&quot;},\&quot;fieldsHeaderSetting\&quot;:{\&quot;isInclude\&quot;:true,\&quot;headerPosition\&quot;:\&quot;Column\&quot;},\&quot;dateHeaderSetting\&quot;:{\&quot;isInclude\&quot;:false,\&quot;headerPosition\&quot;:\&quot;Column\&quot;},\&quot;commonUserFundamentalsType\&quot;:\&quot;PLATFORM_DEFAULT\&quot;,\&quot;pauseMode\&quot;:true}&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RDP.Data</we:customFunctionIds>
        <we:customFunctionIds>RDP.Price</we:customFunctionIds>
        <we:customFunctionIds>RDP.HistoricalPricing</we:customFunctionIds>
        <we:customFunctionIds>RDP.Analytics</we:customFunctionIds>
        <we:customFunctionIds>RDP.Search</we:customFunctionIds>
        <we:customFunctionIds>RDP.Now</we:customFunctionIds>
        <we:customFunctionIds>RDP.Today</we:customFunctionIds>
        <we:customFunctionIds>RDP.Aggregate</we:customFunctionIds>
      </we:customFunctionIdList>
    </a:ext>
  </we:extLst>
</we:webextension>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6.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8.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10.xml"/><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hyperlink" Target="http://www.imf.org/" TargetMode="External"/><Relationship Id="rId1" Type="http://schemas.openxmlformats.org/officeDocument/2006/relationships/hyperlink" Target="http://www.wmcompany.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A4EC4-0E60-FE4A-ADFB-41A762DA4B0D}">
  <sheetPr codeName="Sheet1"/>
  <dimension ref="A2:AA53"/>
  <sheetViews>
    <sheetView topLeftCell="B1" workbookViewId="0">
      <selection activeCell="D38" sqref="D38:R39"/>
    </sheetView>
  </sheetViews>
  <sheetFormatPr baseColWidth="10" defaultRowHeight="13"/>
  <cols>
    <col min="1" max="3" width="10.83203125" style="44"/>
    <col min="4" max="18" width="10.83203125" style="7"/>
    <col min="19" max="27" width="10.83203125" style="44"/>
    <col min="28" max="16384" width="10.83203125" style="7"/>
  </cols>
  <sheetData>
    <row r="2" spans="5:20">
      <c r="E2" s="418"/>
      <c r="F2" s="418"/>
      <c r="G2" s="418"/>
      <c r="H2" s="418"/>
      <c r="I2" s="418"/>
      <c r="J2" s="418"/>
      <c r="K2" s="418"/>
      <c r="L2" s="418"/>
      <c r="M2" s="418"/>
      <c r="N2" s="418"/>
      <c r="O2" s="418"/>
      <c r="P2" s="418"/>
      <c r="Q2" s="418"/>
    </row>
    <row r="3" spans="5:20">
      <c r="E3" s="418"/>
      <c r="F3" s="418"/>
      <c r="G3" s="418"/>
      <c r="H3" s="418"/>
      <c r="I3" s="418"/>
      <c r="J3" s="418"/>
      <c r="K3" s="418"/>
      <c r="L3" s="418"/>
      <c r="M3" s="418"/>
      <c r="N3" s="418"/>
      <c r="O3" s="418"/>
      <c r="P3" s="418"/>
      <c r="Q3" s="418"/>
    </row>
    <row r="6" spans="5:20" ht="16" customHeight="1">
      <c r="E6" s="419" t="s">
        <v>629</v>
      </c>
      <c r="F6" s="419"/>
      <c r="G6" s="419"/>
      <c r="H6" s="419"/>
      <c r="I6" s="419"/>
      <c r="J6" s="419"/>
      <c r="K6" s="419"/>
      <c r="L6" s="419"/>
      <c r="M6" s="419"/>
      <c r="N6" s="419"/>
      <c r="O6" s="419"/>
      <c r="P6" s="419"/>
      <c r="Q6" s="419"/>
    </row>
    <row r="7" spans="5:20">
      <c r="E7" s="419"/>
      <c r="F7" s="419"/>
      <c r="G7" s="419"/>
      <c r="H7" s="419"/>
      <c r="I7" s="419"/>
      <c r="J7" s="419"/>
      <c r="K7" s="419"/>
      <c r="L7" s="419"/>
      <c r="M7" s="419"/>
      <c r="N7" s="419"/>
      <c r="O7" s="419"/>
      <c r="P7" s="419"/>
      <c r="Q7" s="419"/>
    </row>
    <row r="8" spans="5:20" ht="16" customHeight="1">
      <c r="E8" s="419"/>
      <c r="F8" s="419"/>
      <c r="G8" s="419"/>
      <c r="H8" s="419"/>
      <c r="I8" s="419"/>
      <c r="J8" s="419"/>
      <c r="K8" s="419"/>
      <c r="L8" s="419"/>
      <c r="M8" s="419"/>
      <c r="N8" s="419"/>
      <c r="O8" s="419"/>
      <c r="P8" s="419"/>
      <c r="Q8" s="419"/>
    </row>
    <row r="9" spans="5:20">
      <c r="E9" s="419"/>
      <c r="F9" s="419"/>
      <c r="G9" s="419"/>
      <c r="H9" s="419"/>
      <c r="I9" s="419"/>
      <c r="J9" s="419"/>
      <c r="K9" s="419"/>
      <c r="L9" s="419"/>
      <c r="M9" s="419"/>
      <c r="N9" s="419"/>
      <c r="O9" s="419"/>
      <c r="P9" s="419"/>
      <c r="Q9" s="419"/>
    </row>
    <row r="10" spans="5:20" ht="16" customHeight="1">
      <c r="E10" s="419"/>
      <c r="F10" s="419"/>
      <c r="G10" s="419"/>
      <c r="H10" s="419"/>
      <c r="I10" s="419"/>
      <c r="J10" s="419"/>
      <c r="K10" s="419"/>
      <c r="L10" s="419"/>
      <c r="M10" s="419"/>
      <c r="N10" s="419"/>
      <c r="O10" s="419"/>
      <c r="P10" s="419"/>
      <c r="Q10" s="419"/>
    </row>
    <row r="11" spans="5:20">
      <c r="E11" s="419"/>
      <c r="F11" s="419"/>
      <c r="G11" s="419"/>
      <c r="H11" s="419"/>
      <c r="I11" s="419"/>
      <c r="J11" s="419"/>
      <c r="K11" s="419"/>
      <c r="L11" s="419"/>
      <c r="M11" s="419"/>
      <c r="N11" s="419"/>
      <c r="O11" s="419"/>
      <c r="P11" s="419"/>
      <c r="Q11" s="419"/>
      <c r="T11" s="230"/>
    </row>
    <row r="12" spans="5:20">
      <c r="E12" s="419"/>
      <c r="F12" s="419"/>
      <c r="G12" s="419"/>
      <c r="H12" s="419"/>
      <c r="I12" s="419"/>
      <c r="J12" s="419"/>
      <c r="K12" s="419"/>
      <c r="L12" s="419"/>
      <c r="M12" s="419"/>
      <c r="N12" s="419"/>
      <c r="O12" s="419"/>
      <c r="P12" s="419"/>
      <c r="Q12" s="419"/>
      <c r="T12" s="230"/>
    </row>
    <row r="13" spans="5:20">
      <c r="E13" s="419"/>
      <c r="F13" s="419"/>
      <c r="G13" s="419"/>
      <c r="H13" s="419"/>
      <c r="I13" s="419"/>
      <c r="J13" s="419"/>
      <c r="K13" s="419"/>
      <c r="L13" s="419"/>
      <c r="M13" s="419"/>
      <c r="N13" s="419"/>
      <c r="O13" s="419"/>
      <c r="P13" s="419"/>
      <c r="Q13" s="419"/>
      <c r="T13" s="230"/>
    </row>
    <row r="14" spans="5:20">
      <c r="E14" s="419"/>
      <c r="F14" s="419"/>
      <c r="G14" s="419"/>
      <c r="H14" s="419"/>
      <c r="I14" s="419"/>
      <c r="J14" s="419"/>
      <c r="K14" s="419"/>
      <c r="L14" s="419"/>
      <c r="M14" s="419"/>
      <c r="N14" s="419"/>
      <c r="O14" s="419"/>
      <c r="P14" s="419"/>
      <c r="Q14" s="419"/>
      <c r="T14" s="230"/>
    </row>
    <row r="15" spans="5:20">
      <c r="E15" s="419"/>
      <c r="F15" s="419"/>
      <c r="G15" s="419"/>
      <c r="H15" s="419"/>
      <c r="I15" s="419"/>
      <c r="J15" s="419"/>
      <c r="K15" s="419"/>
      <c r="L15" s="419"/>
      <c r="M15" s="419"/>
      <c r="N15" s="419"/>
      <c r="O15" s="419"/>
      <c r="P15" s="419"/>
      <c r="Q15" s="419"/>
      <c r="T15" s="230"/>
    </row>
    <row r="16" spans="5:20">
      <c r="E16" s="419"/>
      <c r="F16" s="419"/>
      <c r="G16" s="419"/>
      <c r="H16" s="419"/>
      <c r="I16" s="419"/>
      <c r="J16" s="419"/>
      <c r="K16" s="419"/>
      <c r="L16" s="419"/>
      <c r="M16" s="419"/>
      <c r="N16" s="419"/>
      <c r="O16" s="419"/>
      <c r="P16" s="419"/>
      <c r="Q16" s="419"/>
      <c r="T16" s="230"/>
    </row>
    <row r="17" spans="5:20">
      <c r="E17" s="419"/>
      <c r="F17" s="419"/>
      <c r="G17" s="419"/>
      <c r="H17" s="419"/>
      <c r="I17" s="419"/>
      <c r="J17" s="419"/>
      <c r="K17" s="419"/>
      <c r="L17" s="419"/>
      <c r="M17" s="419"/>
      <c r="N17" s="419"/>
      <c r="O17" s="419"/>
      <c r="P17" s="419"/>
      <c r="Q17" s="419"/>
      <c r="T17" s="230"/>
    </row>
    <row r="18" spans="5:20">
      <c r="E18" s="419"/>
      <c r="F18" s="419"/>
      <c r="G18" s="419"/>
      <c r="H18" s="419"/>
      <c r="I18" s="419"/>
      <c r="J18" s="419"/>
      <c r="K18" s="419"/>
      <c r="L18" s="419"/>
      <c r="M18" s="419"/>
      <c r="N18" s="419"/>
      <c r="O18" s="419"/>
      <c r="P18" s="419"/>
      <c r="Q18" s="419"/>
      <c r="T18" s="230"/>
    </row>
    <row r="19" spans="5:20">
      <c r="E19" s="419"/>
      <c r="F19" s="419"/>
      <c r="G19" s="419"/>
      <c r="H19" s="419"/>
      <c r="I19" s="419"/>
      <c r="J19" s="419"/>
      <c r="K19" s="419"/>
      <c r="L19" s="419"/>
      <c r="M19" s="419"/>
      <c r="N19" s="419"/>
      <c r="O19" s="419"/>
      <c r="P19" s="419"/>
      <c r="Q19" s="419"/>
      <c r="T19" s="230"/>
    </row>
    <row r="20" spans="5:20">
      <c r="E20" s="419"/>
      <c r="F20" s="419"/>
      <c r="G20" s="419"/>
      <c r="H20" s="419"/>
      <c r="I20" s="419"/>
      <c r="J20" s="419"/>
      <c r="K20" s="419"/>
      <c r="L20" s="419"/>
      <c r="M20" s="419"/>
      <c r="N20" s="419"/>
      <c r="O20" s="419"/>
      <c r="P20" s="419"/>
      <c r="Q20" s="419"/>
      <c r="T20" s="230"/>
    </row>
    <row r="21" spans="5:20">
      <c r="E21" s="419"/>
      <c r="F21" s="419"/>
      <c r="G21" s="419"/>
      <c r="H21" s="419"/>
      <c r="I21" s="419"/>
      <c r="J21" s="419"/>
      <c r="K21" s="419"/>
      <c r="L21" s="419"/>
      <c r="M21" s="419"/>
      <c r="N21" s="419"/>
      <c r="O21" s="419"/>
      <c r="P21" s="419"/>
      <c r="Q21" s="419"/>
      <c r="T21" s="230"/>
    </row>
    <row r="22" spans="5:20">
      <c r="E22" s="419"/>
      <c r="F22" s="419"/>
      <c r="G22" s="419"/>
      <c r="H22" s="419"/>
      <c r="I22" s="419"/>
      <c r="J22" s="419"/>
      <c r="K22" s="419"/>
      <c r="L22" s="419"/>
      <c r="M22" s="419"/>
      <c r="N22" s="419"/>
      <c r="O22" s="419"/>
      <c r="P22" s="419"/>
      <c r="Q22" s="419"/>
      <c r="T22" s="230"/>
    </row>
    <row r="23" spans="5:20">
      <c r="E23" s="419"/>
      <c r="F23" s="419"/>
      <c r="G23" s="419"/>
      <c r="H23" s="419"/>
      <c r="I23" s="419"/>
      <c r="J23" s="419"/>
      <c r="K23" s="419"/>
      <c r="L23" s="419"/>
      <c r="M23" s="419"/>
      <c r="N23" s="419"/>
      <c r="O23" s="419"/>
      <c r="P23" s="419"/>
      <c r="Q23" s="419"/>
      <c r="T23" s="230"/>
    </row>
    <row r="24" spans="5:20">
      <c r="E24" s="419"/>
      <c r="F24" s="419"/>
      <c r="G24" s="419"/>
      <c r="H24" s="419"/>
      <c r="I24" s="419"/>
      <c r="J24" s="419"/>
      <c r="K24" s="419"/>
      <c r="L24" s="419"/>
      <c r="M24" s="419"/>
      <c r="N24" s="419"/>
      <c r="O24" s="419"/>
      <c r="P24" s="419"/>
      <c r="Q24" s="419"/>
      <c r="T24" s="230"/>
    </row>
    <row r="25" spans="5:20">
      <c r="E25" s="419"/>
      <c r="F25" s="419"/>
      <c r="G25" s="419"/>
      <c r="H25" s="419"/>
      <c r="I25" s="419"/>
      <c r="J25" s="419"/>
      <c r="K25" s="419"/>
      <c r="L25" s="419"/>
      <c r="M25" s="419"/>
      <c r="N25" s="419"/>
      <c r="O25" s="419"/>
      <c r="P25" s="419"/>
      <c r="Q25" s="419"/>
      <c r="T25" s="230"/>
    </row>
    <row r="26" spans="5:20">
      <c r="E26" s="419"/>
      <c r="F26" s="419"/>
      <c r="G26" s="419"/>
      <c r="H26" s="419"/>
      <c r="I26" s="419"/>
      <c r="J26" s="419"/>
      <c r="K26" s="419"/>
      <c r="L26" s="419"/>
      <c r="M26" s="419"/>
      <c r="N26" s="419"/>
      <c r="O26" s="419"/>
      <c r="P26" s="419"/>
      <c r="Q26" s="419"/>
      <c r="T26" s="230"/>
    </row>
    <row r="27" spans="5:20">
      <c r="E27" s="419"/>
      <c r="F27" s="419"/>
      <c r="G27" s="419"/>
      <c r="H27" s="419"/>
      <c r="I27" s="419"/>
      <c r="J27" s="419"/>
      <c r="K27" s="419"/>
      <c r="L27" s="419"/>
      <c r="M27" s="419"/>
      <c r="N27" s="419"/>
      <c r="O27" s="419"/>
      <c r="P27" s="419"/>
      <c r="Q27" s="419"/>
      <c r="T27" s="230"/>
    </row>
    <row r="28" spans="5:20">
      <c r="E28" s="419"/>
      <c r="F28" s="419"/>
      <c r="G28" s="419"/>
      <c r="H28" s="419"/>
      <c r="I28" s="419"/>
      <c r="J28" s="419"/>
      <c r="K28" s="419"/>
      <c r="L28" s="419"/>
      <c r="M28" s="419"/>
      <c r="N28" s="419"/>
      <c r="O28" s="419"/>
      <c r="P28" s="419"/>
      <c r="Q28" s="419"/>
      <c r="T28" s="230"/>
    </row>
    <row r="29" spans="5:20">
      <c r="E29" s="419"/>
      <c r="F29" s="419"/>
      <c r="G29" s="419"/>
      <c r="H29" s="419"/>
      <c r="I29" s="419"/>
      <c r="J29" s="419"/>
      <c r="K29" s="419"/>
      <c r="L29" s="419"/>
      <c r="M29" s="419"/>
      <c r="N29" s="419"/>
      <c r="O29" s="419"/>
      <c r="P29" s="419"/>
      <c r="Q29" s="419"/>
      <c r="T29" s="230"/>
    </row>
    <row r="30" spans="5:20">
      <c r="E30" s="419"/>
      <c r="F30" s="419"/>
      <c r="G30" s="419"/>
      <c r="H30" s="419"/>
      <c r="I30" s="419"/>
      <c r="J30" s="419"/>
      <c r="K30" s="419"/>
      <c r="L30" s="419"/>
      <c r="M30" s="419"/>
      <c r="N30" s="419"/>
      <c r="O30" s="419"/>
      <c r="P30" s="419"/>
      <c r="Q30" s="419"/>
      <c r="T30" s="230"/>
    </row>
    <row r="31" spans="5:20">
      <c r="E31" s="419"/>
      <c r="F31" s="419"/>
      <c r="G31" s="419"/>
      <c r="H31" s="419"/>
      <c r="I31" s="419"/>
      <c r="J31" s="419"/>
      <c r="K31" s="419"/>
      <c r="L31" s="419"/>
      <c r="M31" s="419"/>
      <c r="N31" s="419"/>
      <c r="O31" s="419"/>
      <c r="P31" s="419"/>
      <c r="Q31" s="419"/>
      <c r="T31" s="230"/>
    </row>
    <row r="32" spans="5:20">
      <c r="E32" s="419"/>
      <c r="F32" s="419"/>
      <c r="G32" s="419"/>
      <c r="H32" s="419"/>
      <c r="I32" s="419"/>
      <c r="J32" s="419"/>
      <c r="K32" s="419"/>
      <c r="L32" s="419"/>
      <c r="M32" s="419"/>
      <c r="N32" s="419"/>
      <c r="O32" s="419"/>
      <c r="P32" s="419"/>
      <c r="Q32" s="419"/>
      <c r="T32" s="230"/>
    </row>
    <row r="33" spans="4:20">
      <c r="E33" s="419"/>
      <c r="F33" s="419"/>
      <c r="G33" s="419"/>
      <c r="H33" s="419"/>
      <c r="I33" s="419"/>
      <c r="J33" s="419"/>
      <c r="K33" s="419"/>
      <c r="L33" s="419"/>
      <c r="M33" s="419"/>
      <c r="N33" s="419"/>
      <c r="O33" s="419"/>
      <c r="P33" s="419"/>
      <c r="Q33" s="419"/>
      <c r="T33" s="230"/>
    </row>
    <row r="34" spans="4:20">
      <c r="E34" s="419"/>
      <c r="F34" s="419"/>
      <c r="G34" s="419"/>
      <c r="H34" s="419"/>
      <c r="I34" s="419"/>
      <c r="J34" s="419"/>
      <c r="K34" s="419"/>
      <c r="L34" s="419"/>
      <c r="M34" s="419"/>
      <c r="N34" s="419"/>
      <c r="O34" s="419"/>
      <c r="P34" s="419"/>
      <c r="Q34" s="419"/>
      <c r="T34" s="230"/>
    </row>
    <row r="35" spans="4:20">
      <c r="E35" s="419"/>
      <c r="F35" s="419"/>
      <c r="G35" s="419"/>
      <c r="H35" s="419"/>
      <c r="I35" s="419"/>
      <c r="J35" s="419"/>
      <c r="K35" s="419"/>
      <c r="L35" s="419"/>
      <c r="M35" s="419"/>
      <c r="N35" s="419"/>
      <c r="O35" s="419"/>
      <c r="P35" s="419"/>
      <c r="Q35" s="419"/>
      <c r="T35" s="230"/>
    </row>
    <row r="36" spans="4:20">
      <c r="E36" s="419"/>
      <c r="F36" s="419"/>
      <c r="G36" s="419"/>
      <c r="H36" s="419"/>
      <c r="I36" s="419"/>
      <c r="J36" s="419"/>
      <c r="K36" s="419"/>
      <c r="L36" s="419"/>
      <c r="M36" s="419"/>
      <c r="N36" s="419"/>
      <c r="O36" s="419"/>
      <c r="P36" s="419"/>
      <c r="Q36" s="419"/>
      <c r="T36" s="230"/>
    </row>
    <row r="37" spans="4:20">
      <c r="E37" s="419"/>
      <c r="F37" s="419"/>
      <c r="G37" s="419"/>
      <c r="H37" s="419"/>
      <c r="I37" s="419"/>
      <c r="J37" s="419"/>
      <c r="K37" s="419"/>
      <c r="L37" s="419"/>
      <c r="M37" s="419"/>
      <c r="N37" s="419"/>
      <c r="O37" s="419"/>
      <c r="P37" s="419"/>
      <c r="Q37" s="419"/>
      <c r="T37" s="230"/>
    </row>
    <row r="38" spans="4:20">
      <c r="D38" s="418"/>
      <c r="E38" s="418"/>
      <c r="F38" s="418"/>
      <c r="G38" s="418"/>
      <c r="H38" s="418"/>
      <c r="I38" s="418"/>
      <c r="J38" s="418"/>
      <c r="K38" s="418"/>
      <c r="L38" s="418"/>
      <c r="M38" s="418"/>
      <c r="N38" s="418"/>
      <c r="O38" s="418"/>
      <c r="P38" s="418"/>
      <c r="Q38" s="418"/>
      <c r="R38" s="418"/>
      <c r="T38" s="230"/>
    </row>
    <row r="39" spans="4:20">
      <c r="D39" s="418"/>
      <c r="E39" s="418"/>
      <c r="F39" s="418"/>
      <c r="G39" s="418"/>
      <c r="H39" s="418"/>
      <c r="I39" s="418"/>
      <c r="J39" s="418"/>
      <c r="K39" s="418"/>
      <c r="L39" s="418"/>
      <c r="M39" s="418"/>
      <c r="N39" s="418"/>
      <c r="O39" s="418"/>
      <c r="P39" s="418"/>
      <c r="Q39" s="418"/>
      <c r="R39" s="418"/>
      <c r="T39" s="230"/>
    </row>
    <row r="40" spans="4:20" ht="24">
      <c r="E40" s="402" t="s">
        <v>630</v>
      </c>
      <c r="T40" s="230"/>
    </row>
    <row r="41" spans="4:20" ht="19">
      <c r="E41" s="399" t="s">
        <v>631</v>
      </c>
      <c r="F41" s="312"/>
      <c r="G41" s="312"/>
      <c r="H41" s="312"/>
      <c r="I41" s="312"/>
      <c r="J41" s="312"/>
      <c r="K41" s="312"/>
      <c r="L41" s="312"/>
      <c r="M41" s="312"/>
      <c r="N41" s="312"/>
      <c r="O41" s="312"/>
      <c r="T41" s="230"/>
    </row>
    <row r="42" spans="4:20" ht="19">
      <c r="E42" s="400" t="s">
        <v>632</v>
      </c>
      <c r="F42" s="401"/>
      <c r="G42" s="401"/>
      <c r="H42" s="401"/>
      <c r="I42" s="401"/>
      <c r="J42" s="401"/>
      <c r="K42" s="401"/>
      <c r="L42" s="401"/>
      <c r="M42" s="401"/>
      <c r="N42" s="401"/>
      <c r="O42" s="401"/>
      <c r="P42" s="50"/>
      <c r="Q42" s="50"/>
      <c r="R42" s="50"/>
      <c r="T42" s="230"/>
    </row>
    <row r="43" spans="4:20">
      <c r="T43" s="230"/>
    </row>
    <row r="47" spans="4:20" ht="16" customHeight="1">
      <c r="E47" s="420" t="s">
        <v>633</v>
      </c>
      <c r="F47" s="420"/>
      <c r="G47" s="420"/>
      <c r="H47" s="420"/>
      <c r="I47" s="420"/>
      <c r="J47" s="420"/>
      <c r="K47" s="420"/>
      <c r="L47" s="420"/>
      <c r="M47" s="420"/>
      <c r="N47" s="420"/>
      <c r="O47" s="420"/>
      <c r="P47" s="420"/>
      <c r="Q47" s="420"/>
    </row>
    <row r="48" spans="4:20">
      <c r="E48" s="420"/>
      <c r="F48" s="420"/>
      <c r="G48" s="420"/>
      <c r="H48" s="420"/>
      <c r="I48" s="420"/>
      <c r="J48" s="420"/>
      <c r="K48" s="420"/>
      <c r="L48" s="420"/>
      <c r="M48" s="420"/>
      <c r="N48" s="420"/>
      <c r="O48" s="420"/>
      <c r="P48" s="420"/>
      <c r="Q48" s="420"/>
    </row>
    <row r="49" spans="5:17">
      <c r="E49" s="420"/>
      <c r="F49" s="420"/>
      <c r="G49" s="420"/>
      <c r="H49" s="420"/>
      <c r="I49" s="420"/>
      <c r="J49" s="420"/>
      <c r="K49" s="420"/>
      <c r="L49" s="420"/>
      <c r="M49" s="420"/>
      <c r="N49" s="420"/>
      <c r="O49" s="420"/>
      <c r="P49" s="420"/>
      <c r="Q49" s="420"/>
    </row>
    <row r="50" spans="5:17">
      <c r="E50" s="420"/>
      <c r="F50" s="420"/>
      <c r="G50" s="420"/>
      <c r="H50" s="420"/>
      <c r="I50" s="420"/>
      <c r="J50" s="420"/>
      <c r="K50" s="420"/>
      <c r="L50" s="420"/>
      <c r="M50" s="420"/>
      <c r="N50" s="420"/>
      <c r="O50" s="420"/>
      <c r="P50" s="420"/>
      <c r="Q50" s="420"/>
    </row>
    <row r="51" spans="5:17">
      <c r="E51" s="420"/>
      <c r="F51" s="420"/>
      <c r="G51" s="420"/>
      <c r="H51" s="420"/>
      <c r="I51" s="420"/>
      <c r="J51" s="420"/>
      <c r="K51" s="420"/>
      <c r="L51" s="420"/>
      <c r="M51" s="420"/>
      <c r="N51" s="420"/>
      <c r="O51" s="420"/>
      <c r="P51" s="420"/>
      <c r="Q51" s="420"/>
    </row>
    <row r="52" spans="5:17">
      <c r="E52" s="420"/>
      <c r="F52" s="420"/>
      <c r="G52" s="420"/>
      <c r="H52" s="420"/>
      <c r="I52" s="420"/>
      <c r="J52" s="420"/>
      <c r="K52" s="420"/>
      <c r="L52" s="420"/>
      <c r="M52" s="420"/>
      <c r="N52" s="420"/>
      <c r="O52" s="420"/>
      <c r="P52" s="420"/>
      <c r="Q52" s="420"/>
    </row>
    <row r="53" spans="5:17">
      <c r="E53" s="420"/>
      <c r="F53" s="420"/>
      <c r="G53" s="420"/>
      <c r="H53" s="420"/>
      <c r="I53" s="420"/>
      <c r="J53" s="420"/>
      <c r="K53" s="420"/>
      <c r="L53" s="420"/>
      <c r="M53" s="420"/>
      <c r="N53" s="420"/>
      <c r="O53" s="420"/>
      <c r="P53" s="420"/>
      <c r="Q53" s="420"/>
    </row>
  </sheetData>
  <mergeCells count="4">
    <mergeCell ref="E2:Q3"/>
    <mergeCell ref="D38:R39"/>
    <mergeCell ref="E6:Q37"/>
    <mergeCell ref="E47:Q5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FD999-AE89-264E-93E3-04C0D96DF2E4}">
  <sheetPr codeName="Sheet2"/>
  <dimension ref="A2:R513"/>
  <sheetViews>
    <sheetView workbookViewId="0">
      <selection activeCell="C44" sqref="C44"/>
    </sheetView>
  </sheetViews>
  <sheetFormatPr baseColWidth="10" defaultRowHeight="13"/>
  <cols>
    <col min="2" max="2" width="16.1640625" customWidth="1"/>
    <col min="15" max="15" width="12.5" bestFit="1" customWidth="1"/>
  </cols>
  <sheetData>
    <row r="2" spans="1:18">
      <c r="A2" s="16" t="s">
        <v>108</v>
      </c>
      <c r="B2" s="16" t="s">
        <v>109</v>
      </c>
      <c r="O2" s="16" t="s">
        <v>110</v>
      </c>
      <c r="P2" s="16" t="s">
        <v>109</v>
      </c>
    </row>
    <row r="3" spans="1:18">
      <c r="A3" s="46">
        <v>38353</v>
      </c>
      <c r="B3" s="46">
        <v>39082</v>
      </c>
      <c r="D3" t="str" cm="1">
        <f t="array" ref="D3">_xll.RDP.Data("WDS.AX;BHP.AX;TCL.AX;WOW.AX;CSL.AX;CBA.AX;ORG.AX;WES.AX","TR.CLOSEPRICE","SDate=#1 EDate=#2 Frq=D Curn=AUD CH=IN RH=date",,$A$3,$B$3)</f>
        <v>Please sign in</v>
      </c>
      <c r="O3" s="46">
        <v>39083</v>
      </c>
      <c r="P3" s="46">
        <v>39813</v>
      </c>
      <c r="R3" t="str" cm="1">
        <f t="array" ref="R3">_xll.RDP.Data($A$5:$A$12,"TR.PriceClose","SDate=#1 EDate=#2 Frq=D Curn=AUD RH=date CH=IN",,$O$3,$P$3)</f>
        <v>Please sign in</v>
      </c>
    </row>
    <row r="4" spans="1:18">
      <c r="D4" s="5"/>
    </row>
    <row r="5" spans="1:18">
      <c r="A5" t="s">
        <v>13</v>
      </c>
      <c r="D5" s="5"/>
    </row>
    <row r="6" spans="1:18">
      <c r="A6" t="s">
        <v>111</v>
      </c>
      <c r="D6" s="5"/>
    </row>
    <row r="7" spans="1:18">
      <c r="A7" t="s">
        <v>18</v>
      </c>
      <c r="D7" s="5"/>
    </row>
    <row r="8" spans="1:18">
      <c r="A8" t="s">
        <v>25</v>
      </c>
      <c r="D8" s="5"/>
    </row>
    <row r="9" spans="1:18">
      <c r="A9" t="s">
        <v>35</v>
      </c>
      <c r="D9" s="5"/>
    </row>
    <row r="10" spans="1:18">
      <c r="A10" t="s">
        <v>29</v>
      </c>
      <c r="D10" s="5"/>
    </row>
    <row r="11" spans="1:18">
      <c r="A11" t="s">
        <v>39</v>
      </c>
      <c r="D11" s="5"/>
    </row>
    <row r="12" spans="1:18">
      <c r="A12" t="s">
        <v>21</v>
      </c>
      <c r="D12" s="5"/>
    </row>
    <row r="13" spans="1:18">
      <c r="D13" s="5"/>
    </row>
    <row r="14" spans="1:18">
      <c r="D14" s="5"/>
    </row>
    <row r="15" spans="1:18">
      <c r="D15" s="5"/>
    </row>
    <row r="16" spans="1:18">
      <c r="D16" s="5"/>
    </row>
    <row r="17" spans="4:4">
      <c r="D17" s="5"/>
    </row>
    <row r="18" spans="4:4">
      <c r="D18" s="5"/>
    </row>
    <row r="19" spans="4:4">
      <c r="D19" s="5"/>
    </row>
    <row r="20" spans="4:4">
      <c r="D20" s="5"/>
    </row>
    <row r="21" spans="4:4">
      <c r="D21" s="5"/>
    </row>
    <row r="22" spans="4:4">
      <c r="D22" s="5"/>
    </row>
    <row r="23" spans="4:4">
      <c r="D23" s="5"/>
    </row>
    <row r="24" spans="4:4">
      <c r="D24" s="5"/>
    </row>
    <row r="25" spans="4:4">
      <c r="D25" s="5"/>
    </row>
    <row r="26" spans="4:4">
      <c r="D26" s="5"/>
    </row>
    <row r="27" spans="4:4">
      <c r="D27" s="5"/>
    </row>
    <row r="28" spans="4:4">
      <c r="D28" s="5"/>
    </row>
    <row r="29" spans="4:4">
      <c r="D29" s="5"/>
    </row>
    <row r="30" spans="4:4">
      <c r="D30" s="5"/>
    </row>
    <row r="31" spans="4:4">
      <c r="D31" s="5"/>
    </row>
    <row r="32" spans="4:4">
      <c r="D32" s="5"/>
    </row>
    <row r="33" spans="4:4">
      <c r="D33" s="5"/>
    </row>
    <row r="34" spans="4:4">
      <c r="D34" s="5"/>
    </row>
    <row r="35" spans="4:4">
      <c r="D35" s="5"/>
    </row>
    <row r="36" spans="4:4">
      <c r="D36" s="5"/>
    </row>
    <row r="37" spans="4:4">
      <c r="D37" s="5"/>
    </row>
    <row r="38" spans="4:4">
      <c r="D38" s="5"/>
    </row>
    <row r="39" spans="4:4">
      <c r="D39" s="5"/>
    </row>
    <row r="40" spans="4:4">
      <c r="D40" s="5"/>
    </row>
    <row r="41" spans="4:4">
      <c r="D41" s="5"/>
    </row>
    <row r="42" spans="4:4">
      <c r="D42" s="5"/>
    </row>
    <row r="43" spans="4:4">
      <c r="D43" s="5"/>
    </row>
    <row r="44" spans="4:4">
      <c r="D44" s="5"/>
    </row>
    <row r="45" spans="4:4">
      <c r="D45" s="5"/>
    </row>
    <row r="46" spans="4:4">
      <c r="D46" s="5"/>
    </row>
    <row r="47" spans="4:4">
      <c r="D47" s="5"/>
    </row>
    <row r="48" spans="4:4">
      <c r="D48" s="5"/>
    </row>
    <row r="49" spans="4:4">
      <c r="D49" s="5"/>
    </row>
    <row r="50" spans="4:4">
      <c r="D50" s="5"/>
    </row>
    <row r="51" spans="4:4">
      <c r="D51" s="5"/>
    </row>
    <row r="52" spans="4:4">
      <c r="D52" s="5"/>
    </row>
    <row r="53" spans="4:4">
      <c r="D53" s="5"/>
    </row>
    <row r="54" spans="4:4">
      <c r="D54" s="5"/>
    </row>
    <row r="55" spans="4:4">
      <c r="D55" s="5"/>
    </row>
    <row r="56" spans="4:4">
      <c r="D56" s="5"/>
    </row>
    <row r="57" spans="4:4">
      <c r="D57" s="5"/>
    </row>
    <row r="58" spans="4:4">
      <c r="D58" s="5"/>
    </row>
    <row r="59" spans="4:4">
      <c r="D59" s="5"/>
    </row>
    <row r="60" spans="4:4">
      <c r="D60" s="5"/>
    </row>
    <row r="61" spans="4:4">
      <c r="D61" s="5"/>
    </row>
    <row r="62" spans="4:4">
      <c r="D62" s="5"/>
    </row>
    <row r="63" spans="4:4">
      <c r="D63" s="5"/>
    </row>
    <row r="64" spans="4:4">
      <c r="D64" s="5"/>
    </row>
    <row r="65" spans="4:4">
      <c r="D65" s="5"/>
    </row>
    <row r="66" spans="4:4">
      <c r="D66" s="5"/>
    </row>
    <row r="67" spans="4:4">
      <c r="D67" s="5"/>
    </row>
    <row r="68" spans="4:4">
      <c r="D68" s="5"/>
    </row>
    <row r="69" spans="4:4">
      <c r="D69" s="5"/>
    </row>
    <row r="70" spans="4:4">
      <c r="D70" s="5"/>
    </row>
    <row r="71" spans="4:4">
      <c r="D71" s="5"/>
    </row>
    <row r="72" spans="4:4">
      <c r="D72" s="5"/>
    </row>
    <row r="73" spans="4:4">
      <c r="D73" s="5"/>
    </row>
    <row r="74" spans="4:4">
      <c r="D74" s="5"/>
    </row>
    <row r="75" spans="4:4">
      <c r="D75" s="5"/>
    </row>
    <row r="76" spans="4:4">
      <c r="D76" s="5"/>
    </row>
    <row r="77" spans="4:4">
      <c r="D77" s="5"/>
    </row>
    <row r="78" spans="4:4">
      <c r="D78" s="5"/>
    </row>
    <row r="79" spans="4:4">
      <c r="D79" s="5"/>
    </row>
    <row r="80" spans="4:4">
      <c r="D80" s="5"/>
    </row>
    <row r="81" spans="4:4">
      <c r="D81" s="5"/>
    </row>
    <row r="82" spans="4:4">
      <c r="D82" s="5"/>
    </row>
    <row r="83" spans="4:4">
      <c r="D83" s="5"/>
    </row>
    <row r="84" spans="4:4">
      <c r="D84" s="5"/>
    </row>
    <row r="85" spans="4:4">
      <c r="D85" s="5"/>
    </row>
    <row r="86" spans="4:4">
      <c r="D86" s="5"/>
    </row>
    <row r="87" spans="4:4">
      <c r="D87" s="5"/>
    </row>
    <row r="88" spans="4:4">
      <c r="D88" s="5"/>
    </row>
    <row r="89" spans="4:4">
      <c r="D89" s="5"/>
    </row>
    <row r="90" spans="4:4">
      <c r="D90" s="5"/>
    </row>
    <row r="91" spans="4:4">
      <c r="D91" s="5"/>
    </row>
    <row r="92" spans="4:4">
      <c r="D92" s="5"/>
    </row>
    <row r="93" spans="4:4">
      <c r="D93" s="5"/>
    </row>
    <row r="94" spans="4:4">
      <c r="D94" s="5"/>
    </row>
    <row r="95" spans="4:4">
      <c r="D95" s="5"/>
    </row>
    <row r="96" spans="4:4">
      <c r="D96" s="5"/>
    </row>
    <row r="97" spans="4:4">
      <c r="D97" s="5"/>
    </row>
    <row r="98" spans="4:4">
      <c r="D98" s="5"/>
    </row>
    <row r="99" spans="4:4">
      <c r="D99" s="5"/>
    </row>
    <row r="100" spans="4:4">
      <c r="D100" s="5"/>
    </row>
    <row r="101" spans="4:4">
      <c r="D101" s="5"/>
    </row>
    <row r="102" spans="4:4">
      <c r="D102" s="5"/>
    </row>
    <row r="103" spans="4:4">
      <c r="D103" s="5"/>
    </row>
    <row r="104" spans="4:4">
      <c r="D104" s="5"/>
    </row>
    <row r="105" spans="4:4">
      <c r="D105" s="5"/>
    </row>
    <row r="106" spans="4:4">
      <c r="D106" s="5"/>
    </row>
    <row r="107" spans="4:4">
      <c r="D107" s="5"/>
    </row>
    <row r="108" spans="4:4">
      <c r="D108" s="5"/>
    </row>
    <row r="109" spans="4:4">
      <c r="D109" s="5"/>
    </row>
    <row r="110" spans="4:4">
      <c r="D110" s="5"/>
    </row>
    <row r="111" spans="4:4">
      <c r="D111" s="5"/>
    </row>
    <row r="112" spans="4:4">
      <c r="D112" s="5"/>
    </row>
    <row r="113" spans="4:4">
      <c r="D113" s="5"/>
    </row>
    <row r="114" spans="4:4">
      <c r="D114" s="5"/>
    </row>
    <row r="115" spans="4:4">
      <c r="D115" s="5"/>
    </row>
    <row r="116" spans="4:4">
      <c r="D116" s="5"/>
    </row>
    <row r="117" spans="4:4">
      <c r="D117" s="5"/>
    </row>
    <row r="118" spans="4:4">
      <c r="D118" s="5"/>
    </row>
    <row r="119" spans="4:4">
      <c r="D119" s="5"/>
    </row>
    <row r="120" spans="4:4">
      <c r="D120" s="5"/>
    </row>
    <row r="121" spans="4:4">
      <c r="D121" s="5"/>
    </row>
    <row r="122" spans="4:4">
      <c r="D122" s="5"/>
    </row>
    <row r="123" spans="4:4">
      <c r="D123" s="5"/>
    </row>
    <row r="124" spans="4:4">
      <c r="D124" s="5"/>
    </row>
    <row r="125" spans="4:4">
      <c r="D125" s="5"/>
    </row>
    <row r="126" spans="4:4">
      <c r="D126" s="5"/>
    </row>
    <row r="127" spans="4:4">
      <c r="D127" s="5"/>
    </row>
    <row r="128" spans="4:4">
      <c r="D128" s="5"/>
    </row>
    <row r="129" spans="4:4">
      <c r="D129" s="5"/>
    </row>
    <row r="130" spans="4:4">
      <c r="D130" s="5"/>
    </row>
    <row r="131" spans="4:4">
      <c r="D131" s="5"/>
    </row>
    <row r="132" spans="4:4">
      <c r="D132" s="5"/>
    </row>
    <row r="133" spans="4:4">
      <c r="D133" s="5"/>
    </row>
    <row r="134" spans="4:4">
      <c r="D134" s="5"/>
    </row>
    <row r="135" spans="4:4">
      <c r="D135" s="5"/>
    </row>
    <row r="136" spans="4:4">
      <c r="D136" s="5"/>
    </row>
    <row r="137" spans="4:4">
      <c r="D137" s="5"/>
    </row>
    <row r="138" spans="4:4">
      <c r="D138" s="5"/>
    </row>
    <row r="139" spans="4:4">
      <c r="D139" s="5"/>
    </row>
    <row r="140" spans="4:4">
      <c r="D140" s="5"/>
    </row>
    <row r="141" spans="4:4">
      <c r="D141" s="5"/>
    </row>
    <row r="142" spans="4:4">
      <c r="D142" s="5"/>
    </row>
    <row r="143" spans="4:4">
      <c r="D143" s="5"/>
    </row>
    <row r="144" spans="4:4">
      <c r="D144" s="5"/>
    </row>
    <row r="145" spans="4:4">
      <c r="D145" s="5"/>
    </row>
    <row r="146" spans="4:4">
      <c r="D146" s="5"/>
    </row>
    <row r="147" spans="4:4">
      <c r="D147" s="5"/>
    </row>
    <row r="148" spans="4:4">
      <c r="D148" s="5"/>
    </row>
    <row r="149" spans="4:4">
      <c r="D149" s="5"/>
    </row>
    <row r="150" spans="4:4">
      <c r="D150" s="5"/>
    </row>
    <row r="151" spans="4:4">
      <c r="D151" s="5"/>
    </row>
    <row r="152" spans="4:4">
      <c r="D152" s="5"/>
    </row>
    <row r="153" spans="4:4">
      <c r="D153" s="5"/>
    </row>
    <row r="154" spans="4:4">
      <c r="D154" s="5"/>
    </row>
    <row r="155" spans="4:4">
      <c r="D155" s="5"/>
    </row>
    <row r="156" spans="4:4">
      <c r="D156" s="5"/>
    </row>
    <row r="157" spans="4:4">
      <c r="D157" s="5"/>
    </row>
    <row r="158" spans="4:4">
      <c r="D158" s="5"/>
    </row>
    <row r="159" spans="4:4">
      <c r="D159" s="5"/>
    </row>
    <row r="160" spans="4:4">
      <c r="D160" s="5"/>
    </row>
    <row r="161" spans="4:4">
      <c r="D161" s="5"/>
    </row>
    <row r="162" spans="4:4">
      <c r="D162" s="5"/>
    </row>
    <row r="163" spans="4:4">
      <c r="D163" s="5"/>
    </row>
    <row r="164" spans="4:4">
      <c r="D164" s="5"/>
    </row>
    <row r="165" spans="4:4">
      <c r="D165" s="5"/>
    </row>
    <row r="166" spans="4:4">
      <c r="D166" s="5"/>
    </row>
    <row r="167" spans="4:4">
      <c r="D167" s="5"/>
    </row>
    <row r="168" spans="4:4">
      <c r="D168" s="5"/>
    </row>
    <row r="169" spans="4:4">
      <c r="D169" s="5"/>
    </row>
    <row r="170" spans="4:4">
      <c r="D170" s="5"/>
    </row>
    <row r="171" spans="4:4">
      <c r="D171" s="5"/>
    </row>
    <row r="172" spans="4:4">
      <c r="D172" s="5"/>
    </row>
    <row r="173" spans="4:4">
      <c r="D173" s="5"/>
    </row>
    <row r="174" spans="4:4">
      <c r="D174" s="5"/>
    </row>
    <row r="175" spans="4:4">
      <c r="D175" s="5"/>
    </row>
    <row r="176" spans="4:4">
      <c r="D176" s="5"/>
    </row>
    <row r="177" spans="4:4">
      <c r="D177" s="5"/>
    </row>
    <row r="178" spans="4:4">
      <c r="D178" s="5"/>
    </row>
    <row r="179" spans="4:4">
      <c r="D179" s="5"/>
    </row>
    <row r="180" spans="4:4">
      <c r="D180" s="5"/>
    </row>
    <row r="181" spans="4:4">
      <c r="D181" s="5"/>
    </row>
    <row r="182" spans="4:4">
      <c r="D182" s="5"/>
    </row>
    <row r="183" spans="4:4">
      <c r="D183" s="5"/>
    </row>
    <row r="184" spans="4:4">
      <c r="D184" s="5"/>
    </row>
    <row r="185" spans="4:4">
      <c r="D185" s="5"/>
    </row>
    <row r="186" spans="4:4">
      <c r="D186" s="5"/>
    </row>
    <row r="187" spans="4:4">
      <c r="D187" s="5"/>
    </row>
    <row r="188" spans="4:4">
      <c r="D188" s="5"/>
    </row>
    <row r="189" spans="4:4">
      <c r="D189" s="5"/>
    </row>
    <row r="190" spans="4:4">
      <c r="D190" s="5"/>
    </row>
    <row r="191" spans="4:4">
      <c r="D191" s="5"/>
    </row>
    <row r="192" spans="4:4">
      <c r="D192" s="5"/>
    </row>
    <row r="193" spans="4:4">
      <c r="D193" s="5"/>
    </row>
    <row r="194" spans="4:4">
      <c r="D194" s="5"/>
    </row>
    <row r="195" spans="4:4">
      <c r="D195" s="5"/>
    </row>
    <row r="196" spans="4:4">
      <c r="D196" s="5"/>
    </row>
    <row r="197" spans="4:4">
      <c r="D197" s="5"/>
    </row>
    <row r="198" spans="4:4">
      <c r="D198" s="5"/>
    </row>
    <row r="199" spans="4:4">
      <c r="D199" s="5"/>
    </row>
    <row r="200" spans="4:4">
      <c r="D200" s="5"/>
    </row>
    <row r="201" spans="4:4">
      <c r="D201" s="5"/>
    </row>
    <row r="202" spans="4:4">
      <c r="D202" s="5"/>
    </row>
    <row r="203" spans="4:4">
      <c r="D203" s="5"/>
    </row>
    <row r="204" spans="4:4">
      <c r="D204" s="5"/>
    </row>
    <row r="205" spans="4:4">
      <c r="D205" s="5"/>
    </row>
    <row r="206" spans="4:4">
      <c r="D206" s="5"/>
    </row>
    <row r="207" spans="4:4">
      <c r="D207" s="5"/>
    </row>
    <row r="208" spans="4:4">
      <c r="D208" s="5"/>
    </row>
    <row r="209" spans="4:4">
      <c r="D209" s="5"/>
    </row>
    <row r="210" spans="4:4">
      <c r="D210" s="5"/>
    </row>
    <row r="211" spans="4:4">
      <c r="D211" s="5"/>
    </row>
    <row r="212" spans="4:4">
      <c r="D212" s="5"/>
    </row>
    <row r="213" spans="4:4">
      <c r="D213" s="5"/>
    </row>
    <row r="214" spans="4:4">
      <c r="D214" s="5"/>
    </row>
    <row r="215" spans="4:4">
      <c r="D215" s="5"/>
    </row>
    <row r="216" spans="4:4">
      <c r="D216" s="5"/>
    </row>
    <row r="217" spans="4:4">
      <c r="D217" s="5"/>
    </row>
    <row r="218" spans="4:4">
      <c r="D218" s="5"/>
    </row>
    <row r="219" spans="4:4">
      <c r="D219" s="5"/>
    </row>
    <row r="220" spans="4:4">
      <c r="D220" s="5"/>
    </row>
    <row r="221" spans="4:4">
      <c r="D221" s="5"/>
    </row>
    <row r="222" spans="4:4">
      <c r="D222" s="5"/>
    </row>
    <row r="223" spans="4:4">
      <c r="D223" s="5"/>
    </row>
    <row r="224" spans="4:4">
      <c r="D224" s="5"/>
    </row>
    <row r="225" spans="4:4">
      <c r="D225" s="5"/>
    </row>
    <row r="226" spans="4:4">
      <c r="D226" s="5"/>
    </row>
    <row r="227" spans="4:4">
      <c r="D227" s="5"/>
    </row>
    <row r="228" spans="4:4">
      <c r="D228" s="5"/>
    </row>
    <row r="229" spans="4:4">
      <c r="D229" s="5"/>
    </row>
    <row r="230" spans="4:4">
      <c r="D230" s="5"/>
    </row>
    <row r="231" spans="4:4">
      <c r="D231" s="5"/>
    </row>
    <row r="232" spans="4:4">
      <c r="D232" s="5"/>
    </row>
    <row r="233" spans="4:4">
      <c r="D233" s="5"/>
    </row>
    <row r="234" spans="4:4">
      <c r="D234" s="5"/>
    </row>
    <row r="235" spans="4:4">
      <c r="D235" s="5"/>
    </row>
    <row r="236" spans="4:4">
      <c r="D236" s="5"/>
    </row>
    <row r="237" spans="4:4">
      <c r="D237" s="5"/>
    </row>
    <row r="238" spans="4:4">
      <c r="D238" s="5"/>
    </row>
    <row r="239" spans="4:4">
      <c r="D239" s="5"/>
    </row>
    <row r="240" spans="4:4">
      <c r="D240" s="5"/>
    </row>
    <row r="241" spans="4:4">
      <c r="D241" s="5"/>
    </row>
    <row r="242" spans="4:4">
      <c r="D242" s="5"/>
    </row>
    <row r="243" spans="4:4">
      <c r="D243" s="5"/>
    </row>
    <row r="244" spans="4:4">
      <c r="D244" s="5"/>
    </row>
    <row r="245" spans="4:4">
      <c r="D245" s="5"/>
    </row>
    <row r="246" spans="4:4">
      <c r="D246" s="5"/>
    </row>
    <row r="247" spans="4:4">
      <c r="D247" s="5"/>
    </row>
    <row r="248" spans="4:4">
      <c r="D248" s="5"/>
    </row>
    <row r="249" spans="4:4">
      <c r="D249" s="5"/>
    </row>
    <row r="250" spans="4:4">
      <c r="D250" s="5"/>
    </row>
    <row r="251" spans="4:4">
      <c r="D251" s="5"/>
    </row>
    <row r="252" spans="4:4">
      <c r="D252" s="5"/>
    </row>
    <row r="253" spans="4:4">
      <c r="D253" s="5"/>
    </row>
    <row r="254" spans="4:4">
      <c r="D254" s="5"/>
    </row>
    <row r="255" spans="4:4">
      <c r="D255" s="5"/>
    </row>
    <row r="256" spans="4:4">
      <c r="D256" s="5"/>
    </row>
    <row r="257" spans="4:4">
      <c r="D257" s="5"/>
    </row>
    <row r="258" spans="4:4">
      <c r="D258" s="5"/>
    </row>
    <row r="259" spans="4:4">
      <c r="D259" s="5"/>
    </row>
    <row r="260" spans="4:4">
      <c r="D260" s="5"/>
    </row>
    <row r="261" spans="4:4">
      <c r="D261" s="5"/>
    </row>
    <row r="262" spans="4:4">
      <c r="D262" s="5"/>
    </row>
    <row r="263" spans="4:4">
      <c r="D263" s="5"/>
    </row>
    <row r="264" spans="4:4">
      <c r="D264" s="5"/>
    </row>
    <row r="265" spans="4:4">
      <c r="D265" s="5"/>
    </row>
    <row r="266" spans="4:4">
      <c r="D266" s="5"/>
    </row>
    <row r="267" spans="4:4">
      <c r="D267" s="5"/>
    </row>
    <row r="268" spans="4:4">
      <c r="D268" s="5"/>
    </row>
    <row r="269" spans="4:4">
      <c r="D269" s="5"/>
    </row>
    <row r="270" spans="4:4">
      <c r="D270" s="5"/>
    </row>
    <row r="271" spans="4:4">
      <c r="D271" s="5"/>
    </row>
    <row r="272" spans="4:4">
      <c r="D272" s="5"/>
    </row>
    <row r="273" spans="4:4">
      <c r="D273" s="5"/>
    </row>
    <row r="274" spans="4:4">
      <c r="D274" s="5"/>
    </row>
    <row r="275" spans="4:4">
      <c r="D275" s="5"/>
    </row>
    <row r="276" spans="4:4">
      <c r="D276" s="5"/>
    </row>
    <row r="277" spans="4:4">
      <c r="D277" s="5"/>
    </row>
    <row r="278" spans="4:4">
      <c r="D278" s="5"/>
    </row>
    <row r="279" spans="4:4">
      <c r="D279" s="5"/>
    </row>
    <row r="280" spans="4:4">
      <c r="D280" s="5"/>
    </row>
    <row r="281" spans="4:4">
      <c r="D281" s="5"/>
    </row>
    <row r="282" spans="4:4">
      <c r="D282" s="5"/>
    </row>
    <row r="283" spans="4:4">
      <c r="D283" s="5"/>
    </row>
    <row r="284" spans="4:4">
      <c r="D284" s="5"/>
    </row>
    <row r="285" spans="4:4">
      <c r="D285" s="5"/>
    </row>
    <row r="286" spans="4:4">
      <c r="D286" s="5"/>
    </row>
    <row r="287" spans="4:4">
      <c r="D287" s="5"/>
    </row>
    <row r="288" spans="4:4">
      <c r="D288" s="5"/>
    </row>
    <row r="289" spans="4:4">
      <c r="D289" s="5"/>
    </row>
    <row r="290" spans="4:4">
      <c r="D290" s="5"/>
    </row>
    <row r="291" spans="4:4">
      <c r="D291" s="5"/>
    </row>
    <row r="292" spans="4:4">
      <c r="D292" s="5"/>
    </row>
    <row r="293" spans="4:4">
      <c r="D293" s="5"/>
    </row>
    <row r="294" spans="4:4">
      <c r="D294" s="5"/>
    </row>
    <row r="295" spans="4:4">
      <c r="D295" s="5"/>
    </row>
    <row r="296" spans="4:4">
      <c r="D296" s="5"/>
    </row>
    <row r="297" spans="4:4">
      <c r="D297" s="5"/>
    </row>
    <row r="298" spans="4:4">
      <c r="D298" s="5"/>
    </row>
    <row r="299" spans="4:4">
      <c r="D299" s="5"/>
    </row>
    <row r="300" spans="4:4">
      <c r="D300" s="5"/>
    </row>
    <row r="301" spans="4:4">
      <c r="D301" s="5"/>
    </row>
    <row r="302" spans="4:4">
      <c r="D302" s="5"/>
    </row>
    <row r="303" spans="4:4">
      <c r="D303" s="5"/>
    </row>
    <row r="304" spans="4:4">
      <c r="D304" s="5"/>
    </row>
    <row r="305" spans="4:4">
      <c r="D305" s="5"/>
    </row>
    <row r="306" spans="4:4">
      <c r="D306" s="5"/>
    </row>
    <row r="307" spans="4:4">
      <c r="D307" s="5"/>
    </row>
    <row r="308" spans="4:4">
      <c r="D308" s="5"/>
    </row>
    <row r="309" spans="4:4">
      <c r="D309" s="5"/>
    </row>
    <row r="310" spans="4:4">
      <c r="D310" s="5"/>
    </row>
    <row r="311" spans="4:4">
      <c r="D311" s="5"/>
    </row>
    <row r="312" spans="4:4">
      <c r="D312" s="5"/>
    </row>
    <row r="313" spans="4:4">
      <c r="D313" s="5"/>
    </row>
    <row r="314" spans="4:4">
      <c r="D314" s="5"/>
    </row>
    <row r="315" spans="4:4">
      <c r="D315" s="5"/>
    </row>
    <row r="316" spans="4:4">
      <c r="D316" s="5"/>
    </row>
    <row r="317" spans="4:4">
      <c r="D317" s="5"/>
    </row>
    <row r="318" spans="4:4">
      <c r="D318" s="5"/>
    </row>
    <row r="319" spans="4:4">
      <c r="D319" s="5"/>
    </row>
    <row r="320" spans="4:4">
      <c r="D320" s="5"/>
    </row>
    <row r="321" spans="4:4">
      <c r="D321" s="5"/>
    </row>
    <row r="322" spans="4:4">
      <c r="D322" s="5"/>
    </row>
    <row r="323" spans="4:4">
      <c r="D323" s="5"/>
    </row>
    <row r="324" spans="4:4">
      <c r="D324" s="5"/>
    </row>
    <row r="325" spans="4:4">
      <c r="D325" s="5"/>
    </row>
    <row r="326" spans="4:4">
      <c r="D326" s="5"/>
    </row>
    <row r="327" spans="4:4">
      <c r="D327" s="5"/>
    </row>
    <row r="328" spans="4:4">
      <c r="D328" s="5"/>
    </row>
    <row r="329" spans="4:4">
      <c r="D329" s="5"/>
    </row>
    <row r="330" spans="4:4">
      <c r="D330" s="5"/>
    </row>
    <row r="331" spans="4:4">
      <c r="D331" s="5"/>
    </row>
    <row r="332" spans="4:4">
      <c r="D332" s="5"/>
    </row>
    <row r="333" spans="4:4">
      <c r="D333" s="5"/>
    </row>
    <row r="334" spans="4:4">
      <c r="D334" s="5"/>
    </row>
    <row r="335" spans="4:4">
      <c r="D335" s="5"/>
    </row>
    <row r="336" spans="4:4">
      <c r="D336" s="5"/>
    </row>
    <row r="337" spans="4:4">
      <c r="D337" s="5"/>
    </row>
    <row r="338" spans="4:4">
      <c r="D338" s="5"/>
    </row>
    <row r="339" spans="4:4">
      <c r="D339" s="5"/>
    </row>
    <row r="340" spans="4:4">
      <c r="D340" s="5"/>
    </row>
    <row r="341" spans="4:4">
      <c r="D341" s="5"/>
    </row>
    <row r="342" spans="4:4">
      <c r="D342" s="5"/>
    </row>
    <row r="343" spans="4:4">
      <c r="D343" s="5"/>
    </row>
    <row r="344" spans="4:4">
      <c r="D344" s="5"/>
    </row>
    <row r="345" spans="4:4">
      <c r="D345" s="5"/>
    </row>
    <row r="346" spans="4:4">
      <c r="D346" s="5"/>
    </row>
    <row r="347" spans="4:4">
      <c r="D347" s="5"/>
    </row>
    <row r="348" spans="4:4">
      <c r="D348" s="5"/>
    </row>
    <row r="349" spans="4:4">
      <c r="D349" s="5"/>
    </row>
    <row r="350" spans="4:4">
      <c r="D350" s="5"/>
    </row>
    <row r="351" spans="4:4">
      <c r="D351" s="5"/>
    </row>
    <row r="352" spans="4:4">
      <c r="D352" s="5"/>
    </row>
    <row r="353" spans="4:4">
      <c r="D353" s="5"/>
    </row>
    <row r="354" spans="4:4">
      <c r="D354" s="5"/>
    </row>
    <row r="355" spans="4:4">
      <c r="D355" s="5"/>
    </row>
    <row r="356" spans="4:4">
      <c r="D356" s="5"/>
    </row>
    <row r="357" spans="4:4">
      <c r="D357" s="5"/>
    </row>
    <row r="358" spans="4:4">
      <c r="D358" s="5"/>
    </row>
    <row r="359" spans="4:4">
      <c r="D359" s="5"/>
    </row>
    <row r="360" spans="4:4">
      <c r="D360" s="5"/>
    </row>
    <row r="361" spans="4:4">
      <c r="D361" s="5"/>
    </row>
    <row r="362" spans="4:4">
      <c r="D362" s="5"/>
    </row>
    <row r="363" spans="4:4">
      <c r="D363" s="5"/>
    </row>
    <row r="364" spans="4:4">
      <c r="D364" s="5"/>
    </row>
    <row r="365" spans="4:4">
      <c r="D365" s="5"/>
    </row>
    <row r="366" spans="4:4">
      <c r="D366" s="5"/>
    </row>
    <row r="367" spans="4:4">
      <c r="D367" s="5"/>
    </row>
    <row r="368" spans="4:4">
      <c r="D368" s="5"/>
    </row>
    <row r="369" spans="4:4">
      <c r="D369" s="5"/>
    </row>
    <row r="370" spans="4:4">
      <c r="D370" s="5"/>
    </row>
    <row r="371" spans="4:4">
      <c r="D371" s="5"/>
    </row>
    <row r="372" spans="4:4">
      <c r="D372" s="5"/>
    </row>
    <row r="373" spans="4:4">
      <c r="D373" s="5"/>
    </row>
    <row r="374" spans="4:4">
      <c r="D374" s="5"/>
    </row>
    <row r="375" spans="4:4">
      <c r="D375" s="5"/>
    </row>
    <row r="376" spans="4:4">
      <c r="D376" s="5"/>
    </row>
    <row r="377" spans="4:4">
      <c r="D377" s="5"/>
    </row>
    <row r="378" spans="4:4">
      <c r="D378" s="5"/>
    </row>
    <row r="379" spans="4:4">
      <c r="D379" s="5"/>
    </row>
    <row r="380" spans="4:4">
      <c r="D380" s="5"/>
    </row>
    <row r="381" spans="4:4">
      <c r="D381" s="5"/>
    </row>
    <row r="382" spans="4:4">
      <c r="D382" s="5"/>
    </row>
    <row r="383" spans="4:4">
      <c r="D383" s="5"/>
    </row>
    <row r="384" spans="4:4">
      <c r="D384" s="5"/>
    </row>
    <row r="385" spans="4:4">
      <c r="D385" s="5"/>
    </row>
    <row r="386" spans="4:4">
      <c r="D386" s="5"/>
    </row>
    <row r="387" spans="4:4">
      <c r="D387" s="5"/>
    </row>
    <row r="388" spans="4:4">
      <c r="D388" s="5"/>
    </row>
    <row r="389" spans="4:4">
      <c r="D389" s="5"/>
    </row>
    <row r="390" spans="4:4">
      <c r="D390" s="5"/>
    </row>
    <row r="391" spans="4:4">
      <c r="D391" s="5"/>
    </row>
    <row r="392" spans="4:4">
      <c r="D392" s="5"/>
    </row>
    <row r="393" spans="4:4">
      <c r="D393" s="5"/>
    </row>
    <row r="394" spans="4:4">
      <c r="D394" s="5"/>
    </row>
    <row r="395" spans="4:4">
      <c r="D395" s="5"/>
    </row>
    <row r="396" spans="4:4">
      <c r="D396" s="5"/>
    </row>
    <row r="397" spans="4:4">
      <c r="D397" s="5"/>
    </row>
    <row r="398" spans="4:4">
      <c r="D398" s="5"/>
    </row>
    <row r="399" spans="4:4">
      <c r="D399" s="5"/>
    </row>
    <row r="400" spans="4:4">
      <c r="D400" s="5"/>
    </row>
    <row r="401" spans="4:4">
      <c r="D401" s="5"/>
    </row>
    <row r="402" spans="4:4">
      <c r="D402" s="5"/>
    </row>
    <row r="403" spans="4:4">
      <c r="D403" s="5"/>
    </row>
    <row r="404" spans="4:4">
      <c r="D404" s="5"/>
    </row>
    <row r="405" spans="4:4">
      <c r="D405" s="5"/>
    </row>
    <row r="406" spans="4:4">
      <c r="D406" s="5"/>
    </row>
    <row r="407" spans="4:4">
      <c r="D407" s="5"/>
    </row>
    <row r="408" spans="4:4">
      <c r="D408" s="5"/>
    </row>
    <row r="409" spans="4:4">
      <c r="D409" s="5"/>
    </row>
    <row r="410" spans="4:4">
      <c r="D410" s="5"/>
    </row>
    <row r="411" spans="4:4">
      <c r="D411" s="5"/>
    </row>
    <row r="412" spans="4:4">
      <c r="D412" s="5"/>
    </row>
    <row r="413" spans="4:4">
      <c r="D413" s="5"/>
    </row>
    <row r="414" spans="4:4">
      <c r="D414" s="5"/>
    </row>
    <row r="415" spans="4:4">
      <c r="D415" s="5"/>
    </row>
    <row r="416" spans="4:4">
      <c r="D416" s="5"/>
    </row>
    <row r="417" spans="4:4">
      <c r="D417" s="5"/>
    </row>
    <row r="418" spans="4:4">
      <c r="D418" s="5"/>
    </row>
    <row r="419" spans="4:4">
      <c r="D419" s="5"/>
    </row>
    <row r="420" spans="4:4">
      <c r="D420" s="5"/>
    </row>
    <row r="421" spans="4:4">
      <c r="D421" s="5"/>
    </row>
    <row r="422" spans="4:4">
      <c r="D422" s="5"/>
    </row>
    <row r="423" spans="4:4">
      <c r="D423" s="5"/>
    </row>
    <row r="424" spans="4:4">
      <c r="D424" s="5"/>
    </row>
    <row r="425" spans="4:4">
      <c r="D425" s="5"/>
    </row>
    <row r="426" spans="4:4">
      <c r="D426" s="5"/>
    </row>
    <row r="427" spans="4:4">
      <c r="D427" s="5"/>
    </row>
    <row r="428" spans="4:4">
      <c r="D428" s="5"/>
    </row>
    <row r="429" spans="4:4">
      <c r="D429" s="5"/>
    </row>
    <row r="430" spans="4:4">
      <c r="D430" s="5"/>
    </row>
    <row r="431" spans="4:4">
      <c r="D431" s="5"/>
    </row>
    <row r="432" spans="4:4">
      <c r="D432" s="5"/>
    </row>
    <row r="433" spans="4:4">
      <c r="D433" s="5"/>
    </row>
    <row r="434" spans="4:4">
      <c r="D434" s="5"/>
    </row>
    <row r="435" spans="4:4">
      <c r="D435" s="5"/>
    </row>
    <row r="436" spans="4:4">
      <c r="D436" s="5"/>
    </row>
    <row r="437" spans="4:4">
      <c r="D437" s="5"/>
    </row>
    <row r="438" spans="4:4">
      <c r="D438" s="5"/>
    </row>
    <row r="439" spans="4:4">
      <c r="D439" s="5"/>
    </row>
    <row r="440" spans="4:4">
      <c r="D440" s="5"/>
    </row>
    <row r="441" spans="4:4">
      <c r="D441" s="5"/>
    </row>
    <row r="442" spans="4:4">
      <c r="D442" s="5"/>
    </row>
    <row r="443" spans="4:4">
      <c r="D443" s="5"/>
    </row>
    <row r="444" spans="4:4">
      <c r="D444" s="5"/>
    </row>
    <row r="445" spans="4:4">
      <c r="D445" s="5"/>
    </row>
    <row r="446" spans="4:4">
      <c r="D446" s="5"/>
    </row>
    <row r="447" spans="4:4">
      <c r="D447" s="5"/>
    </row>
    <row r="448" spans="4:4">
      <c r="D448" s="5"/>
    </row>
    <row r="449" spans="4:4">
      <c r="D449" s="5"/>
    </row>
    <row r="450" spans="4:4">
      <c r="D450" s="5"/>
    </row>
    <row r="451" spans="4:4">
      <c r="D451" s="5"/>
    </row>
    <row r="452" spans="4:4">
      <c r="D452" s="5"/>
    </row>
    <row r="453" spans="4:4">
      <c r="D453" s="5"/>
    </row>
    <row r="454" spans="4:4">
      <c r="D454" s="5"/>
    </row>
    <row r="455" spans="4:4">
      <c r="D455" s="5"/>
    </row>
    <row r="456" spans="4:4">
      <c r="D456" s="5"/>
    </row>
    <row r="457" spans="4:4">
      <c r="D457" s="5"/>
    </row>
    <row r="458" spans="4:4">
      <c r="D458" s="5"/>
    </row>
    <row r="459" spans="4:4">
      <c r="D459" s="5"/>
    </row>
    <row r="460" spans="4:4">
      <c r="D460" s="5"/>
    </row>
    <row r="461" spans="4:4">
      <c r="D461" s="5"/>
    </row>
    <row r="462" spans="4:4">
      <c r="D462" s="5"/>
    </row>
    <row r="463" spans="4:4">
      <c r="D463" s="5"/>
    </row>
    <row r="464" spans="4:4">
      <c r="D464" s="5"/>
    </row>
    <row r="465" spans="4:4">
      <c r="D465" s="5"/>
    </row>
    <row r="466" spans="4:4">
      <c r="D466" s="5"/>
    </row>
    <row r="467" spans="4:4">
      <c r="D467" s="5"/>
    </row>
    <row r="468" spans="4:4">
      <c r="D468" s="5"/>
    </row>
    <row r="469" spans="4:4">
      <c r="D469" s="5"/>
    </row>
    <row r="470" spans="4:4">
      <c r="D470" s="5"/>
    </row>
    <row r="471" spans="4:4">
      <c r="D471" s="5"/>
    </row>
    <row r="472" spans="4:4">
      <c r="D472" s="5"/>
    </row>
    <row r="473" spans="4:4">
      <c r="D473" s="5"/>
    </row>
    <row r="474" spans="4:4">
      <c r="D474" s="5"/>
    </row>
    <row r="475" spans="4:4">
      <c r="D475" s="5"/>
    </row>
    <row r="476" spans="4:4">
      <c r="D476" s="5"/>
    </row>
    <row r="477" spans="4:4">
      <c r="D477" s="5"/>
    </row>
    <row r="478" spans="4:4">
      <c r="D478" s="5"/>
    </row>
    <row r="479" spans="4:4">
      <c r="D479" s="5"/>
    </row>
    <row r="480" spans="4:4">
      <c r="D480" s="5"/>
    </row>
    <row r="481" spans="4:4">
      <c r="D481" s="5"/>
    </row>
    <row r="482" spans="4:4">
      <c r="D482" s="5"/>
    </row>
    <row r="483" spans="4:4">
      <c r="D483" s="5"/>
    </row>
    <row r="484" spans="4:4">
      <c r="D484" s="5"/>
    </row>
    <row r="485" spans="4:4">
      <c r="D485" s="5"/>
    </row>
    <row r="486" spans="4:4">
      <c r="D486" s="5"/>
    </row>
    <row r="487" spans="4:4">
      <c r="D487" s="5"/>
    </row>
    <row r="488" spans="4:4">
      <c r="D488" s="5"/>
    </row>
    <row r="489" spans="4:4">
      <c r="D489" s="5"/>
    </row>
    <row r="490" spans="4:4">
      <c r="D490" s="5"/>
    </row>
    <row r="491" spans="4:4">
      <c r="D491" s="5"/>
    </row>
    <row r="492" spans="4:4">
      <c r="D492" s="5"/>
    </row>
    <row r="493" spans="4:4">
      <c r="D493" s="5"/>
    </row>
    <row r="494" spans="4:4">
      <c r="D494" s="5"/>
    </row>
    <row r="495" spans="4:4">
      <c r="D495" s="5"/>
    </row>
    <row r="496" spans="4:4">
      <c r="D496" s="5"/>
    </row>
    <row r="497" spans="4:4">
      <c r="D497" s="5"/>
    </row>
    <row r="498" spans="4:4">
      <c r="D498" s="5"/>
    </row>
    <row r="499" spans="4:4">
      <c r="D499" s="5"/>
    </row>
    <row r="500" spans="4:4">
      <c r="D500" s="5"/>
    </row>
    <row r="501" spans="4:4">
      <c r="D501" s="5"/>
    </row>
    <row r="502" spans="4:4">
      <c r="D502" s="5"/>
    </row>
    <row r="503" spans="4:4">
      <c r="D503" s="5"/>
    </row>
    <row r="504" spans="4:4">
      <c r="D504" s="5"/>
    </row>
    <row r="505" spans="4:4">
      <c r="D505" s="5"/>
    </row>
    <row r="506" spans="4:4">
      <c r="D506" s="5"/>
    </row>
    <row r="507" spans="4:4">
      <c r="D507" s="5"/>
    </row>
    <row r="508" spans="4:4">
      <c r="D508" s="5"/>
    </row>
    <row r="509" spans="4:4">
      <c r="D509" s="5"/>
    </row>
    <row r="510" spans="4:4">
      <c r="D510" s="5"/>
    </row>
    <row r="511" spans="4:4">
      <c r="D511" s="5"/>
    </row>
    <row r="512" spans="4:4">
      <c r="D512" s="5"/>
    </row>
    <row r="513" spans="4:4">
      <c r="D513"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00237-FE59-A64F-9B25-8A3F93300057}">
  <sheetPr codeName="Sheet4"/>
  <dimension ref="A1:CN299"/>
  <sheetViews>
    <sheetView topLeftCell="A22" workbookViewId="0">
      <selection activeCell="I64" sqref="I64"/>
    </sheetView>
  </sheetViews>
  <sheetFormatPr baseColWidth="10" defaultRowHeight="13"/>
  <cols>
    <col min="1" max="1" width="10.83203125" style="7"/>
    <col min="2" max="2" width="22.33203125" bestFit="1" customWidth="1"/>
    <col min="3" max="4" width="10.83203125" style="18"/>
    <col min="8" max="8" width="29.1640625" customWidth="1"/>
    <col min="12" max="12" width="28.5" customWidth="1"/>
    <col min="13" max="13" width="10.83203125" style="7"/>
    <col min="18" max="92" width="10.83203125" style="7"/>
  </cols>
  <sheetData>
    <row r="1" spans="2:17" ht="18">
      <c r="B1" s="41" t="s">
        <v>106</v>
      </c>
      <c r="C1" s="16"/>
    </row>
    <row r="2" spans="2:17">
      <c r="B2" s="7"/>
      <c r="C2" s="19"/>
      <c r="D2" s="19"/>
      <c r="E2" s="7"/>
      <c r="F2" s="7"/>
      <c r="G2" s="7"/>
      <c r="H2" s="7"/>
      <c r="I2" s="7"/>
      <c r="J2" s="7"/>
      <c r="K2" s="7"/>
      <c r="L2" s="7"/>
      <c r="N2" s="7"/>
      <c r="O2" s="7"/>
      <c r="P2" s="7"/>
      <c r="Q2" s="7"/>
    </row>
    <row r="3" spans="2:17" ht="16">
      <c r="B3" s="403" t="s">
        <v>10</v>
      </c>
      <c r="C3" s="404" t="s">
        <v>81</v>
      </c>
      <c r="D3" s="405" t="s">
        <v>80</v>
      </c>
      <c r="E3" s="7"/>
      <c r="F3" s="7"/>
      <c r="G3" s="7"/>
      <c r="H3" s="7"/>
      <c r="I3" s="7"/>
      <c r="J3" s="7"/>
      <c r="K3" s="7"/>
      <c r="L3" s="7"/>
      <c r="N3" s="7"/>
      <c r="O3" s="7"/>
      <c r="P3" s="7"/>
      <c r="Q3" s="7"/>
    </row>
    <row r="4" spans="2:17" ht="16">
      <c r="B4" s="8" t="s">
        <v>78</v>
      </c>
      <c r="C4" s="20">
        <v>250</v>
      </c>
      <c r="D4" s="21" t="s">
        <v>112</v>
      </c>
      <c r="E4" s="7"/>
      <c r="F4" s="7"/>
      <c r="G4" s="7"/>
      <c r="H4" s="7"/>
      <c r="I4" s="7"/>
      <c r="J4" s="7"/>
      <c r="K4" s="7"/>
      <c r="L4" s="7"/>
      <c r="N4" s="7"/>
      <c r="O4" s="7"/>
      <c r="P4" s="7"/>
      <c r="Q4" s="7"/>
    </row>
    <row r="5" spans="2:17" ht="16">
      <c r="B5" s="8"/>
      <c r="C5" s="20"/>
      <c r="D5" s="21"/>
      <c r="E5" s="7"/>
      <c r="F5" s="7"/>
      <c r="G5" s="7"/>
      <c r="H5" s="7"/>
      <c r="I5" s="7"/>
      <c r="J5" s="7"/>
      <c r="K5" s="7"/>
      <c r="L5" s="7"/>
      <c r="N5" s="7"/>
      <c r="O5" s="7"/>
      <c r="P5" s="7"/>
      <c r="Q5" s="7"/>
    </row>
    <row r="6" spans="2:17" ht="16">
      <c r="B6" s="8" t="s">
        <v>79</v>
      </c>
      <c r="C6" s="20">
        <v>1000000</v>
      </c>
      <c r="D6" s="21" t="s">
        <v>82</v>
      </c>
      <c r="E6" s="7"/>
      <c r="F6" s="7"/>
      <c r="G6" s="7"/>
      <c r="H6" s="7"/>
      <c r="I6" s="7"/>
      <c r="J6" s="7"/>
      <c r="K6" s="7"/>
      <c r="L6" s="7"/>
      <c r="N6" s="7"/>
      <c r="O6" s="7"/>
      <c r="P6" s="7"/>
      <c r="Q6" s="7"/>
    </row>
    <row r="7" spans="2:17" ht="16">
      <c r="B7" s="8" t="s">
        <v>96</v>
      </c>
      <c r="C7" s="35">
        <v>0.03</v>
      </c>
      <c r="D7" s="21" t="s">
        <v>102</v>
      </c>
      <c r="E7" s="7"/>
      <c r="F7" s="7"/>
      <c r="G7" s="7"/>
      <c r="H7" s="7"/>
      <c r="I7" s="7"/>
      <c r="J7" s="7"/>
      <c r="K7" s="7"/>
      <c r="L7" s="7"/>
      <c r="N7" s="7"/>
      <c r="O7" s="7"/>
      <c r="P7" s="7"/>
      <c r="Q7" s="7"/>
    </row>
    <row r="8" spans="2:17" ht="16">
      <c r="B8" s="8" t="s">
        <v>98</v>
      </c>
      <c r="C8" s="20">
        <v>10</v>
      </c>
      <c r="D8" s="21" t="s">
        <v>99</v>
      </c>
      <c r="E8" s="7"/>
      <c r="F8" s="7"/>
      <c r="G8" s="7"/>
      <c r="H8" s="7"/>
      <c r="I8" s="7"/>
      <c r="J8" s="7"/>
      <c r="K8" s="7"/>
      <c r="L8" s="7"/>
      <c r="N8" s="7"/>
      <c r="O8" s="7"/>
      <c r="P8" s="7"/>
      <c r="Q8" s="7"/>
    </row>
    <row r="9" spans="2:17" ht="16">
      <c r="B9" s="8" t="s">
        <v>100</v>
      </c>
      <c r="C9" s="35">
        <v>0.95</v>
      </c>
      <c r="D9" s="21" t="s">
        <v>102</v>
      </c>
      <c r="E9" s="7"/>
      <c r="F9" s="7"/>
      <c r="G9" s="7"/>
      <c r="H9" s="7"/>
      <c r="I9" s="7"/>
      <c r="J9" s="7"/>
      <c r="K9" s="7"/>
      <c r="L9" s="7"/>
      <c r="N9" s="7"/>
      <c r="O9" s="7"/>
      <c r="P9" s="7"/>
      <c r="Q9" s="7"/>
    </row>
    <row r="10" spans="2:17" ht="16">
      <c r="B10" s="8" t="s">
        <v>359</v>
      </c>
      <c r="C10" s="20">
        <v>100000</v>
      </c>
      <c r="D10" s="21" t="s">
        <v>360</v>
      </c>
      <c r="E10" s="7"/>
      <c r="F10" s="7"/>
      <c r="G10" s="7"/>
      <c r="H10" s="7"/>
      <c r="I10" s="7"/>
      <c r="J10" s="7"/>
      <c r="K10" s="7"/>
      <c r="L10" s="7"/>
      <c r="N10" s="7"/>
      <c r="O10" s="7"/>
      <c r="P10" s="7"/>
      <c r="Q10" s="7"/>
    </row>
    <row r="11" spans="2:17" ht="16">
      <c r="B11" s="8" t="s">
        <v>361</v>
      </c>
      <c r="C11" s="295">
        <v>10</v>
      </c>
      <c r="D11" s="21" t="s">
        <v>360</v>
      </c>
      <c r="E11" s="7"/>
      <c r="F11" s="7"/>
      <c r="G11" s="7"/>
      <c r="H11" s="7"/>
      <c r="I11" s="7"/>
      <c r="J11" s="7"/>
      <c r="K11" s="7"/>
      <c r="L11" s="7"/>
      <c r="N11" s="7"/>
      <c r="O11" s="7"/>
      <c r="P11" s="7"/>
      <c r="Q11" s="7"/>
    </row>
    <row r="12" spans="2:17" ht="16">
      <c r="B12" s="8"/>
      <c r="C12" s="20"/>
      <c r="D12" s="21"/>
      <c r="E12" s="7"/>
      <c r="F12" s="7"/>
      <c r="G12" s="7"/>
      <c r="H12" s="7"/>
      <c r="I12" s="7"/>
      <c r="J12" s="7"/>
      <c r="K12" s="7"/>
      <c r="L12" s="7"/>
      <c r="N12" s="7"/>
      <c r="O12" s="7"/>
      <c r="P12" s="7"/>
      <c r="Q12" s="7"/>
    </row>
    <row r="13" spans="2:17">
      <c r="B13" s="53"/>
      <c r="C13" s="53"/>
      <c r="D13" s="53"/>
      <c r="E13" s="53"/>
      <c r="F13" s="53"/>
      <c r="G13" s="53"/>
      <c r="H13" s="53"/>
      <c r="I13" s="53"/>
      <c r="J13" s="296"/>
      <c r="K13" s="53"/>
      <c r="L13" s="7"/>
      <c r="N13" s="7"/>
      <c r="O13" s="7"/>
      <c r="P13" s="7"/>
      <c r="Q13" s="7"/>
    </row>
    <row r="14" spans="2:17">
      <c r="B14" s="239"/>
      <c r="C14" s="239"/>
      <c r="D14" s="239"/>
      <c r="E14" s="239"/>
      <c r="F14" s="239"/>
      <c r="G14" s="239"/>
      <c r="H14" s="239"/>
      <c r="I14" s="239"/>
      <c r="J14" s="239"/>
      <c r="K14" s="54"/>
      <c r="L14" s="7"/>
      <c r="N14" s="7"/>
      <c r="O14" s="7"/>
      <c r="P14" s="7"/>
      <c r="Q14" s="7"/>
    </row>
    <row r="15" spans="2:17">
      <c r="B15" s="54"/>
      <c r="C15" s="54"/>
      <c r="D15" s="54"/>
      <c r="E15" s="54"/>
      <c r="F15" s="54"/>
      <c r="G15" s="54"/>
      <c r="H15" s="54"/>
      <c r="I15" s="54"/>
      <c r="J15" s="54"/>
      <c r="K15" s="54"/>
      <c r="L15" s="7"/>
      <c r="N15" s="7"/>
      <c r="O15" s="7"/>
      <c r="P15" s="7"/>
      <c r="Q15" s="7"/>
    </row>
    <row r="16" spans="2:17" ht="16">
      <c r="B16" s="11"/>
      <c r="C16" s="20"/>
      <c r="D16" s="49"/>
      <c r="E16" s="7"/>
      <c r="F16" s="7"/>
      <c r="G16" s="7"/>
      <c r="H16" s="7"/>
      <c r="I16" s="7"/>
      <c r="J16" s="7"/>
      <c r="K16" s="7"/>
      <c r="L16" s="7"/>
      <c r="N16" s="7"/>
      <c r="O16" s="7"/>
      <c r="P16" s="7"/>
      <c r="Q16" s="7"/>
    </row>
    <row r="17" spans="2:17" ht="16" customHeight="1">
      <c r="B17" s="421" t="s">
        <v>255</v>
      </c>
      <c r="C17" s="421"/>
      <c r="D17" s="421"/>
      <c r="E17" s="421"/>
      <c r="F17" s="7"/>
      <c r="G17" s="7"/>
      <c r="H17" s="7"/>
      <c r="I17" s="7"/>
      <c r="J17" s="7"/>
      <c r="K17" s="7"/>
      <c r="L17" s="7"/>
      <c r="N17" s="7"/>
      <c r="O17" s="7"/>
      <c r="P17" s="7"/>
      <c r="Q17" s="7"/>
    </row>
    <row r="18" spans="2:17" ht="16" customHeight="1">
      <c r="B18" s="150" t="s">
        <v>45</v>
      </c>
      <c r="C18" s="422" t="s">
        <v>46</v>
      </c>
      <c r="D18" s="422"/>
      <c r="E18" s="422"/>
      <c r="F18" s="7"/>
      <c r="G18" s="7"/>
      <c r="H18" s="7"/>
      <c r="I18" s="7"/>
      <c r="J18" s="7"/>
      <c r="K18" s="7"/>
      <c r="L18" s="7"/>
      <c r="N18" s="7"/>
      <c r="O18" s="7"/>
      <c r="P18" s="7"/>
      <c r="Q18" s="7"/>
    </row>
    <row r="19" spans="2:17" ht="16" customHeight="1">
      <c r="B19" s="139" t="s">
        <v>117</v>
      </c>
      <c r="C19" s="423" t="s">
        <v>121</v>
      </c>
      <c r="D19" s="423"/>
      <c r="E19" s="423"/>
      <c r="F19" s="7"/>
      <c r="G19" s="7"/>
      <c r="H19" s="7"/>
      <c r="I19" s="7"/>
      <c r="J19" s="7"/>
      <c r="K19" s="7"/>
      <c r="L19" s="7"/>
      <c r="N19" s="7"/>
      <c r="O19" s="7"/>
      <c r="P19" s="7"/>
      <c r="Q19" s="7"/>
    </row>
    <row r="20" spans="2:17" ht="16" customHeight="1">
      <c r="B20" s="139" t="s">
        <v>114</v>
      </c>
      <c r="C20" s="423" t="s">
        <v>120</v>
      </c>
      <c r="D20" s="423"/>
      <c r="E20" s="423"/>
      <c r="F20" s="7"/>
      <c r="G20" s="7"/>
      <c r="H20" s="7"/>
      <c r="I20" s="7"/>
      <c r="J20" s="7"/>
      <c r="K20" s="7"/>
      <c r="L20" s="7"/>
      <c r="N20" s="7"/>
      <c r="O20" s="7"/>
      <c r="P20" s="7"/>
      <c r="Q20" s="7"/>
    </row>
    <row r="21" spans="2:17" ht="16" customHeight="1">
      <c r="B21" s="139"/>
      <c r="C21" s="27"/>
      <c r="D21" s="27"/>
      <c r="E21" s="27"/>
      <c r="F21" s="7"/>
      <c r="G21" s="7"/>
      <c r="H21" s="7"/>
      <c r="I21" s="7"/>
      <c r="J21" s="7"/>
      <c r="K21" s="7"/>
      <c r="L21" s="7"/>
      <c r="N21" s="7"/>
      <c r="O21" s="7"/>
      <c r="P21" s="7"/>
      <c r="Q21" s="7"/>
    </row>
    <row r="22" spans="2:17" ht="16" customHeight="1">
      <c r="B22" s="27"/>
      <c r="C22" s="27"/>
      <c r="D22" s="27"/>
      <c r="E22" s="27"/>
      <c r="F22" s="7"/>
      <c r="G22" s="7"/>
      <c r="H22" s="7"/>
      <c r="I22" s="7"/>
      <c r="J22" s="7"/>
      <c r="K22" s="7"/>
      <c r="L22" s="7"/>
      <c r="N22" s="7"/>
      <c r="O22" s="7"/>
      <c r="P22" s="7"/>
      <c r="Q22" s="7"/>
    </row>
    <row r="23" spans="2:17">
      <c r="B23" s="421" t="s">
        <v>119</v>
      </c>
      <c r="C23" s="421"/>
      <c r="D23" s="421"/>
      <c r="E23" s="421"/>
      <c r="F23" s="7"/>
      <c r="G23" s="7"/>
      <c r="H23" s="7"/>
      <c r="I23" s="7"/>
      <c r="J23" s="7"/>
      <c r="K23" s="7"/>
      <c r="L23" s="7"/>
      <c r="N23" s="7"/>
      <c r="O23" s="7"/>
      <c r="P23" s="7"/>
      <c r="Q23" s="7"/>
    </row>
    <row r="24" spans="2:17">
      <c r="B24" s="421"/>
      <c r="C24" s="421"/>
      <c r="D24" s="421"/>
      <c r="E24" s="421"/>
      <c r="F24" s="7"/>
      <c r="G24" s="7"/>
      <c r="H24" s="7"/>
      <c r="I24" s="7"/>
      <c r="J24" s="7"/>
      <c r="K24" s="7"/>
      <c r="L24" s="7"/>
      <c r="N24" s="7"/>
      <c r="O24" s="7"/>
      <c r="P24" s="7"/>
      <c r="Q24" s="7"/>
    </row>
    <row r="25" spans="2:17">
      <c r="B25" s="135" t="s">
        <v>113</v>
      </c>
      <c r="C25" s="135">
        <v>100000</v>
      </c>
      <c r="D25" s="136" t="s">
        <v>114</v>
      </c>
      <c r="E25" s="136" t="s">
        <v>115</v>
      </c>
      <c r="F25" s="7"/>
      <c r="G25" s="7"/>
      <c r="H25" s="7"/>
      <c r="I25" s="7"/>
      <c r="J25" s="7"/>
      <c r="K25" s="7"/>
      <c r="L25" s="7"/>
      <c r="N25" s="7"/>
      <c r="O25" s="7"/>
      <c r="P25" s="7"/>
      <c r="Q25" s="7"/>
    </row>
    <row r="26" spans="2:17">
      <c r="B26" s="135" t="s">
        <v>116</v>
      </c>
      <c r="C26" s="137">
        <v>-10000</v>
      </c>
      <c r="D26" s="136" t="s">
        <v>117</v>
      </c>
      <c r="E26" s="136" t="s">
        <v>118</v>
      </c>
      <c r="F26" s="7"/>
      <c r="G26" s="7"/>
      <c r="H26" s="7"/>
      <c r="I26" s="7"/>
      <c r="J26" s="7"/>
      <c r="K26" s="7"/>
      <c r="L26" s="7"/>
      <c r="N26" s="7"/>
      <c r="O26" s="7"/>
      <c r="P26" s="7"/>
      <c r="Q26" s="7"/>
    </row>
    <row r="27" spans="2:17">
      <c r="B27" s="137"/>
      <c r="C27" s="137"/>
      <c r="D27" s="137"/>
      <c r="E27" s="137"/>
      <c r="F27" s="7"/>
      <c r="G27" s="7"/>
      <c r="H27" s="7"/>
      <c r="I27" s="7"/>
      <c r="J27" s="7"/>
      <c r="K27" s="7"/>
      <c r="L27" s="7"/>
      <c r="N27" s="7"/>
      <c r="O27" s="7"/>
      <c r="P27" s="7"/>
      <c r="Q27" s="7"/>
    </row>
    <row r="28" spans="2:17">
      <c r="B28" s="8"/>
      <c r="C28" s="7"/>
      <c r="D28" s="7"/>
      <c r="E28" s="7"/>
      <c r="F28" s="7"/>
      <c r="G28" s="7"/>
      <c r="H28" s="7"/>
      <c r="I28" s="7"/>
      <c r="J28" s="7"/>
      <c r="K28" s="7"/>
      <c r="L28" s="7"/>
      <c r="N28" s="7"/>
      <c r="O28" s="7"/>
      <c r="P28" s="7"/>
      <c r="Q28" s="7"/>
    </row>
    <row r="29" spans="2:17">
      <c r="B29" s="7"/>
      <c r="C29" s="19"/>
      <c r="D29" s="19"/>
      <c r="E29" s="7"/>
      <c r="F29" s="7"/>
      <c r="G29" s="7"/>
      <c r="H29" s="7"/>
      <c r="I29" s="7"/>
      <c r="J29" s="7"/>
      <c r="K29" s="7"/>
      <c r="L29" s="7"/>
      <c r="N29" s="7"/>
      <c r="O29" s="7"/>
      <c r="P29" s="7"/>
      <c r="Q29" s="7"/>
    </row>
    <row r="30" spans="2:17">
      <c r="B30" s="7"/>
      <c r="C30" s="19"/>
      <c r="D30" s="19"/>
      <c r="E30" s="7"/>
      <c r="F30" s="7"/>
      <c r="G30" s="7"/>
      <c r="H30" s="7"/>
      <c r="I30" s="7"/>
      <c r="J30" s="7"/>
      <c r="K30" s="7"/>
      <c r="L30" s="7"/>
      <c r="N30" s="7"/>
      <c r="O30" s="7"/>
      <c r="P30" s="7"/>
      <c r="Q30" s="7"/>
    </row>
    <row r="31" spans="2:17">
      <c r="B31" s="7"/>
      <c r="C31" s="19"/>
      <c r="D31" s="19"/>
      <c r="E31" s="7"/>
      <c r="F31" s="7"/>
      <c r="G31" s="7"/>
      <c r="H31" s="7"/>
      <c r="I31" s="7"/>
      <c r="J31" s="7"/>
      <c r="K31" s="151"/>
      <c r="L31" s="151"/>
      <c r="M31" s="151"/>
      <c r="N31" s="151"/>
      <c r="O31" s="151"/>
      <c r="P31" s="151"/>
      <c r="Q31" s="151"/>
    </row>
    <row r="32" spans="2:17">
      <c r="B32" s="424" t="s">
        <v>344</v>
      </c>
      <c r="C32" s="425"/>
      <c r="D32" s="425"/>
      <c r="E32" s="425"/>
      <c r="F32" s="425"/>
      <c r="G32" s="426"/>
      <c r="H32" s="7"/>
      <c r="I32" s="7"/>
      <c r="J32" s="7"/>
      <c r="K32" s="151"/>
      <c r="L32" s="151"/>
      <c r="M32" s="151"/>
      <c r="N32" s="151"/>
      <c r="O32" s="151"/>
      <c r="P32" s="151"/>
      <c r="Q32" s="151"/>
    </row>
    <row r="33" spans="2:17">
      <c r="B33" s="427"/>
      <c r="C33" s="428"/>
      <c r="D33" s="428"/>
      <c r="E33" s="428"/>
      <c r="F33" s="428"/>
      <c r="G33" s="429"/>
      <c r="H33" s="7"/>
      <c r="I33" s="7"/>
      <c r="J33" s="7"/>
      <c r="K33" s="151"/>
      <c r="L33" s="248" t="s">
        <v>346</v>
      </c>
      <c r="M33" s="248"/>
      <c r="N33" s="151"/>
      <c r="O33" s="431" t="s">
        <v>352</v>
      </c>
      <c r="P33" s="431"/>
      <c r="Q33" s="431"/>
    </row>
    <row r="34" spans="2:17">
      <c r="B34" s="231"/>
      <c r="C34" s="232">
        <v>2018</v>
      </c>
      <c r="D34" s="232">
        <v>2019</v>
      </c>
      <c r="E34" s="232">
        <v>2020</v>
      </c>
      <c r="F34" s="232">
        <v>2021</v>
      </c>
      <c r="G34" s="232">
        <v>2022</v>
      </c>
      <c r="H34" s="7"/>
      <c r="I34" s="7"/>
      <c r="J34" s="7"/>
      <c r="K34" s="151"/>
      <c r="L34" s="151" t="s">
        <v>347</v>
      </c>
      <c r="M34" s="406">
        <f>C34</f>
        <v>2018</v>
      </c>
      <c r="N34" s="151"/>
      <c r="O34" s="431"/>
      <c r="P34" s="431"/>
      <c r="Q34" s="431"/>
    </row>
    <row r="35" spans="2:17">
      <c r="B35" s="182"/>
      <c r="C35" s="274">
        <v>43138</v>
      </c>
      <c r="D35" s="273">
        <v>43501</v>
      </c>
      <c r="E35" s="233">
        <v>43865</v>
      </c>
      <c r="F35" s="233">
        <v>44229</v>
      </c>
      <c r="G35" s="234">
        <v>44593</v>
      </c>
      <c r="H35" s="7"/>
      <c r="I35" s="7"/>
      <c r="J35" s="7"/>
      <c r="K35" s="151"/>
      <c r="L35" s="151" t="s">
        <v>348</v>
      </c>
      <c r="M35" s="406">
        <f>D34</f>
        <v>2019</v>
      </c>
      <c r="N35" s="151"/>
      <c r="O35" s="431"/>
      <c r="P35" s="431"/>
      <c r="Q35" s="431"/>
    </row>
    <row r="36" spans="2:17" ht="16">
      <c r="B36" s="182"/>
      <c r="C36" s="275">
        <v>43166</v>
      </c>
      <c r="D36" s="274">
        <v>43529</v>
      </c>
      <c r="E36" s="233">
        <v>43893</v>
      </c>
      <c r="F36" s="233">
        <v>44257</v>
      </c>
      <c r="G36" s="235">
        <v>44621</v>
      </c>
      <c r="H36" s="7"/>
      <c r="I36" s="7"/>
      <c r="J36" s="7"/>
      <c r="K36" s="151"/>
      <c r="L36" s="151" t="s">
        <v>349</v>
      </c>
      <c r="M36" s="406">
        <f>E34</f>
        <v>2020</v>
      </c>
      <c r="N36" s="151"/>
      <c r="O36" s="431"/>
      <c r="P36" s="431"/>
      <c r="Q36" s="431"/>
    </row>
    <row r="37" spans="2:17" ht="16">
      <c r="B37" s="182"/>
      <c r="C37" s="275">
        <v>43194</v>
      </c>
      <c r="D37" s="274">
        <v>43557</v>
      </c>
      <c r="E37" s="233">
        <v>43909</v>
      </c>
      <c r="F37" s="233">
        <v>44292</v>
      </c>
      <c r="G37" s="236">
        <v>44656</v>
      </c>
      <c r="H37" s="7"/>
      <c r="I37" s="7"/>
      <c r="J37" s="7"/>
      <c r="K37" s="151"/>
      <c r="L37" s="151" t="s">
        <v>350</v>
      </c>
      <c r="M37" s="406">
        <f>F34</f>
        <v>2021</v>
      </c>
      <c r="N37" s="151"/>
      <c r="O37" s="431"/>
      <c r="P37" s="431"/>
      <c r="Q37" s="431"/>
    </row>
    <row r="38" spans="2:17" ht="18">
      <c r="B38" s="237"/>
      <c r="C38" s="275">
        <v>43222</v>
      </c>
      <c r="D38" s="274">
        <v>43592</v>
      </c>
      <c r="E38" s="233">
        <v>43928</v>
      </c>
      <c r="F38" s="233">
        <v>44320</v>
      </c>
      <c r="G38" s="236">
        <v>44684</v>
      </c>
      <c r="H38" s="7"/>
      <c r="I38" s="7"/>
      <c r="J38" s="7"/>
      <c r="K38" s="151"/>
      <c r="L38" s="151" t="s">
        <v>351</v>
      </c>
      <c r="M38" s="406">
        <f>G34</f>
        <v>2022</v>
      </c>
      <c r="N38" s="151"/>
      <c r="O38" s="431"/>
      <c r="P38" s="431"/>
      <c r="Q38" s="431"/>
    </row>
    <row r="39" spans="2:17" ht="16">
      <c r="B39" s="238"/>
      <c r="C39" s="275">
        <v>43257</v>
      </c>
      <c r="D39" s="274">
        <v>43620</v>
      </c>
      <c r="E39" s="233">
        <v>43956</v>
      </c>
      <c r="F39" s="233">
        <v>44348</v>
      </c>
      <c r="G39" s="236">
        <v>44719</v>
      </c>
      <c r="H39" s="7"/>
      <c r="I39" s="7"/>
      <c r="J39" s="7"/>
      <c r="K39" s="151"/>
      <c r="L39" s="151"/>
      <c r="M39" s="151"/>
      <c r="N39" s="151"/>
      <c r="O39" s="431"/>
      <c r="P39" s="431"/>
      <c r="Q39" s="431"/>
    </row>
    <row r="40" spans="2:17" ht="16">
      <c r="B40" s="238"/>
      <c r="C40" s="275">
        <v>43285</v>
      </c>
      <c r="D40" s="274">
        <v>43648</v>
      </c>
      <c r="E40" s="233">
        <v>43984</v>
      </c>
      <c r="F40" s="233">
        <v>44383</v>
      </c>
      <c r="G40" s="236">
        <v>44747</v>
      </c>
      <c r="H40" s="7"/>
      <c r="I40" s="7"/>
      <c r="J40" s="7"/>
      <c r="K40" s="7"/>
      <c r="L40" s="7"/>
      <c r="N40" s="7"/>
      <c r="O40" s="7"/>
      <c r="P40" s="7"/>
      <c r="Q40" s="7"/>
    </row>
    <row r="41" spans="2:17" ht="16">
      <c r="B41" s="182"/>
      <c r="C41" s="275">
        <v>43320</v>
      </c>
      <c r="D41" s="274">
        <v>43683</v>
      </c>
      <c r="E41" s="233">
        <v>44019</v>
      </c>
      <c r="F41" s="233">
        <v>44411</v>
      </c>
      <c r="G41" s="236">
        <v>44775</v>
      </c>
      <c r="H41" s="7"/>
      <c r="I41" s="7"/>
      <c r="J41" s="7"/>
      <c r="K41" s="7"/>
      <c r="L41" s="7"/>
      <c r="N41" s="7"/>
      <c r="O41" s="7"/>
      <c r="P41" s="7"/>
      <c r="Q41" s="7"/>
    </row>
    <row r="42" spans="2:17" ht="16">
      <c r="B42" s="182"/>
      <c r="C42" s="275">
        <v>43348</v>
      </c>
      <c r="D42" s="274">
        <v>43711</v>
      </c>
      <c r="E42" s="233">
        <v>44075</v>
      </c>
      <c r="F42" s="233">
        <v>44446</v>
      </c>
      <c r="G42" s="236">
        <v>44810</v>
      </c>
      <c r="H42" s="7"/>
      <c r="I42" s="7"/>
      <c r="J42" s="7"/>
      <c r="K42" s="7"/>
      <c r="L42" s="7"/>
      <c r="N42" s="7"/>
      <c r="O42" s="7"/>
      <c r="P42" s="7"/>
      <c r="Q42" s="7"/>
    </row>
    <row r="43" spans="2:17" ht="16">
      <c r="B43" s="182"/>
      <c r="C43" s="275">
        <v>43376</v>
      </c>
      <c r="D43" s="274">
        <v>43739</v>
      </c>
      <c r="E43" s="233">
        <v>44110</v>
      </c>
      <c r="F43" s="233">
        <v>44474</v>
      </c>
      <c r="G43" s="236">
        <v>44838</v>
      </c>
      <c r="H43" s="7"/>
      <c r="I43" s="7"/>
      <c r="J43" s="7"/>
      <c r="K43" s="7"/>
      <c r="L43" s="7"/>
      <c r="N43" s="7"/>
      <c r="O43" s="7"/>
      <c r="P43" s="7"/>
      <c r="Q43" s="7"/>
    </row>
    <row r="44" spans="2:17" ht="16">
      <c r="B44" s="182"/>
      <c r="C44" s="275">
        <v>43411</v>
      </c>
      <c r="D44" s="274">
        <v>43774</v>
      </c>
      <c r="E44" s="233">
        <v>44138</v>
      </c>
      <c r="F44" s="233">
        <v>44502</v>
      </c>
      <c r="G44" s="236">
        <v>44866</v>
      </c>
      <c r="H44" s="7"/>
      <c r="I44" s="7"/>
      <c r="J44" s="7"/>
      <c r="K44" s="7"/>
      <c r="L44" s="7"/>
      <c r="N44" s="7"/>
      <c r="O44" s="7"/>
      <c r="P44" s="7"/>
      <c r="Q44" s="7"/>
    </row>
    <row r="45" spans="2:17" ht="16">
      <c r="B45" s="182"/>
      <c r="C45" s="275">
        <v>43439</v>
      </c>
      <c r="D45" s="274">
        <v>43802</v>
      </c>
      <c r="E45" s="233">
        <v>44166</v>
      </c>
      <c r="F45" s="233">
        <v>44537</v>
      </c>
      <c r="G45" s="236">
        <v>44901</v>
      </c>
      <c r="H45" s="7"/>
      <c r="I45" s="7"/>
      <c r="J45" s="7"/>
      <c r="K45" s="7"/>
      <c r="L45" s="7"/>
      <c r="N45" s="7"/>
      <c r="O45" s="7"/>
      <c r="P45" s="7"/>
      <c r="Q45" s="7"/>
    </row>
    <row r="46" spans="2:17" ht="16">
      <c r="B46" s="7"/>
      <c r="C46" s="20"/>
      <c r="D46" s="21"/>
      <c r="E46" s="7"/>
      <c r="F46" s="7"/>
      <c r="H46" s="7"/>
      <c r="I46" s="7"/>
      <c r="J46" s="7"/>
      <c r="K46" s="7"/>
      <c r="L46" s="7"/>
      <c r="N46" s="7"/>
      <c r="O46" s="7"/>
      <c r="P46" s="7"/>
      <c r="Q46" s="7"/>
    </row>
    <row r="47" spans="2:17">
      <c r="B47" s="424" t="s">
        <v>406</v>
      </c>
      <c r="C47" s="425"/>
      <c r="D47" s="425"/>
      <c r="E47" s="425"/>
      <c r="F47" s="425"/>
      <c r="G47" s="426"/>
      <c r="H47" s="7"/>
      <c r="I47" s="7"/>
      <c r="J47" s="7"/>
      <c r="K47" s="7"/>
      <c r="L47" s="7"/>
      <c r="N47" s="7"/>
      <c r="O47" s="7"/>
      <c r="P47" s="7"/>
      <c r="Q47" s="7"/>
    </row>
    <row r="48" spans="2:17">
      <c r="B48" s="427"/>
      <c r="C48" s="428"/>
      <c r="D48" s="428"/>
      <c r="E48" s="428"/>
      <c r="F48" s="428"/>
      <c r="G48" s="429"/>
      <c r="H48" s="7"/>
      <c r="I48" s="7"/>
      <c r="J48" s="7"/>
      <c r="K48" s="7"/>
      <c r="L48" s="7"/>
      <c r="N48" s="7"/>
      <c r="O48" s="7"/>
      <c r="P48" s="7"/>
      <c r="Q48" s="7"/>
    </row>
    <row r="49" spans="2:17">
      <c r="B49" s="314"/>
      <c r="C49" s="308" t="s">
        <v>507</v>
      </c>
      <c r="D49" s="308" t="s">
        <v>508</v>
      </c>
      <c r="E49" s="313"/>
      <c r="F49" s="313"/>
      <c r="G49" s="313"/>
      <c r="H49" s="7"/>
      <c r="I49" s="7"/>
      <c r="J49" s="7"/>
      <c r="K49" s="7"/>
      <c r="L49" s="7"/>
      <c r="N49" s="7"/>
      <c r="O49" s="7"/>
      <c r="P49" s="7"/>
      <c r="Q49" s="7"/>
    </row>
    <row r="50" spans="2:17" ht="14">
      <c r="B50" s="7"/>
      <c r="C50" s="315">
        <v>43137</v>
      </c>
      <c r="D50" s="315">
        <v>43138</v>
      </c>
      <c r="E50" s="226"/>
      <c r="F50" s="226"/>
      <c r="G50" s="309"/>
      <c r="H50" s="7"/>
      <c r="I50" s="7"/>
      <c r="J50" s="7"/>
      <c r="K50" s="7"/>
      <c r="L50" s="7"/>
      <c r="N50" s="7"/>
      <c r="O50" s="7"/>
      <c r="P50" s="7"/>
      <c r="Q50" s="7"/>
    </row>
    <row r="51" spans="2:17" ht="14">
      <c r="B51" s="7"/>
      <c r="C51" s="315">
        <v>43165</v>
      </c>
      <c r="D51" s="315">
        <v>43166</v>
      </c>
      <c r="E51" s="226"/>
      <c r="F51" s="226"/>
      <c r="G51" s="310"/>
      <c r="H51" s="7"/>
      <c r="I51" s="7"/>
      <c r="J51" s="7"/>
      <c r="K51" s="7"/>
      <c r="L51" s="7"/>
      <c r="N51" s="7"/>
      <c r="O51" s="7"/>
      <c r="P51" s="7"/>
      <c r="Q51" s="7"/>
    </row>
    <row r="52" spans="2:17" ht="14">
      <c r="B52" s="7"/>
      <c r="C52" s="315">
        <v>43193</v>
      </c>
      <c r="D52" s="315">
        <v>43194</v>
      </c>
      <c r="E52" s="226"/>
      <c r="F52" s="226"/>
      <c r="G52" s="311"/>
      <c r="H52" s="7"/>
      <c r="I52" s="7"/>
      <c r="J52" s="7"/>
      <c r="K52" s="7"/>
      <c r="L52" s="7"/>
      <c r="N52" s="7"/>
      <c r="O52" s="7"/>
      <c r="P52" s="7"/>
      <c r="Q52" s="7"/>
    </row>
    <row r="53" spans="2:17" ht="18">
      <c r="B53" s="312"/>
      <c r="C53" s="315">
        <v>43221</v>
      </c>
      <c r="D53" s="315">
        <v>43222</v>
      </c>
      <c r="E53" s="226"/>
      <c r="F53" s="226"/>
      <c r="G53" s="311"/>
      <c r="H53" s="7"/>
      <c r="I53" s="7"/>
      <c r="J53" s="7"/>
      <c r="K53" s="7"/>
      <c r="L53" s="7"/>
      <c r="N53" s="7"/>
      <c r="O53" s="7"/>
      <c r="P53" s="7"/>
      <c r="Q53" s="7"/>
    </row>
    <row r="54" spans="2:17" ht="14">
      <c r="B54" s="8"/>
      <c r="C54" s="315">
        <v>43256</v>
      </c>
      <c r="D54" s="315">
        <v>43257</v>
      </c>
      <c r="E54" s="226"/>
      <c r="F54" s="226"/>
      <c r="G54" s="311"/>
      <c r="H54" s="247" t="s">
        <v>346</v>
      </c>
      <c r="I54" s="248"/>
      <c r="J54" s="7"/>
      <c r="K54" s="430" t="s">
        <v>352</v>
      </c>
      <c r="L54" s="430"/>
      <c r="M54" s="430"/>
      <c r="N54" s="7"/>
      <c r="O54" s="7"/>
      <c r="P54" s="7"/>
      <c r="Q54" s="7"/>
    </row>
    <row r="55" spans="2:17" ht="14">
      <c r="B55" s="8"/>
      <c r="C55" s="315">
        <v>43284</v>
      </c>
      <c r="D55" s="315">
        <v>43285</v>
      </c>
      <c r="E55" s="226"/>
      <c r="F55" s="226"/>
      <c r="G55" s="311"/>
      <c r="H55" s="238" t="s">
        <v>509</v>
      </c>
      <c r="I55" s="249" t="str">
        <f>C49</f>
        <v>Meeting Day</v>
      </c>
      <c r="J55" s="7"/>
      <c r="K55" s="430"/>
      <c r="L55" s="430"/>
      <c r="M55" s="430"/>
      <c r="N55" s="7"/>
      <c r="O55" s="7"/>
      <c r="P55" s="7"/>
      <c r="Q55" s="7"/>
    </row>
    <row r="56" spans="2:17" ht="14">
      <c r="B56" s="7"/>
      <c r="C56" s="315">
        <v>43319</v>
      </c>
      <c r="D56" s="315">
        <v>43320</v>
      </c>
      <c r="E56" s="226"/>
      <c r="F56" s="226"/>
      <c r="G56" s="311"/>
      <c r="H56" s="238" t="s">
        <v>510</v>
      </c>
      <c r="I56" s="249" t="str">
        <f>D49</f>
        <v>Release Day</v>
      </c>
      <c r="J56" s="7"/>
      <c r="K56" s="430"/>
      <c r="L56" s="430"/>
      <c r="M56" s="430"/>
      <c r="N56" s="7"/>
      <c r="O56" s="7"/>
      <c r="P56" s="7"/>
      <c r="Q56" s="7"/>
    </row>
    <row r="57" spans="2:17" ht="14">
      <c r="B57" s="7"/>
      <c r="C57" s="315">
        <v>43347</v>
      </c>
      <c r="D57" s="315">
        <v>43348</v>
      </c>
      <c r="E57" s="226"/>
      <c r="F57" s="226"/>
      <c r="G57" s="311"/>
      <c r="H57" s="238"/>
      <c r="I57" s="249"/>
      <c r="J57" s="7"/>
      <c r="K57" s="430"/>
      <c r="L57" s="430"/>
      <c r="M57" s="430"/>
      <c r="N57" s="7"/>
      <c r="O57" s="7"/>
      <c r="P57" s="7"/>
      <c r="Q57" s="7"/>
    </row>
    <row r="58" spans="2:17" ht="14">
      <c r="B58" s="7"/>
      <c r="C58" s="315">
        <v>43375</v>
      </c>
      <c r="D58" s="315">
        <v>43376</v>
      </c>
      <c r="E58" s="226"/>
      <c r="F58" s="226"/>
      <c r="G58" s="311"/>
      <c r="H58" s="238"/>
      <c r="I58" s="249"/>
      <c r="J58" s="7"/>
      <c r="K58" s="430"/>
      <c r="L58" s="430"/>
      <c r="M58" s="430"/>
      <c r="N58" s="7"/>
      <c r="O58" s="7"/>
      <c r="P58" s="7"/>
      <c r="Q58" s="7"/>
    </row>
    <row r="59" spans="2:17" ht="14">
      <c r="B59" s="7"/>
      <c r="C59" s="315">
        <v>43410</v>
      </c>
      <c r="D59" s="315">
        <v>43411</v>
      </c>
      <c r="E59" s="226"/>
      <c r="F59" s="226"/>
      <c r="G59" s="311"/>
      <c r="H59" s="238"/>
      <c r="I59" s="249"/>
      <c r="J59" s="7"/>
      <c r="K59" s="430"/>
      <c r="L59" s="430"/>
      <c r="M59" s="430"/>
      <c r="N59" s="7"/>
      <c r="O59" s="7"/>
      <c r="P59" s="7"/>
      <c r="Q59" s="7"/>
    </row>
    <row r="60" spans="2:17" ht="14">
      <c r="B60" s="7"/>
      <c r="C60" s="315">
        <v>43438</v>
      </c>
      <c r="D60" s="315">
        <v>43439</v>
      </c>
      <c r="E60" s="226"/>
      <c r="F60" s="226"/>
      <c r="G60" s="311"/>
      <c r="H60" s="8"/>
      <c r="I60" s="8"/>
      <c r="J60" s="7"/>
      <c r="K60" s="430"/>
      <c r="L60" s="430"/>
      <c r="M60" s="430"/>
      <c r="N60" s="7"/>
      <c r="O60" s="7"/>
      <c r="P60" s="7"/>
      <c r="Q60" s="7"/>
    </row>
    <row r="61" spans="2:17" ht="14">
      <c r="B61" s="7"/>
      <c r="C61" s="315">
        <v>43501</v>
      </c>
      <c r="D61" s="315">
        <v>43502</v>
      </c>
      <c r="E61" s="7"/>
      <c r="F61" s="7"/>
      <c r="G61" s="7"/>
      <c r="H61" s="7"/>
      <c r="I61" s="7"/>
      <c r="J61" s="7"/>
      <c r="K61" s="7"/>
      <c r="L61" s="7"/>
      <c r="N61" s="7"/>
      <c r="O61" s="7"/>
      <c r="P61" s="7"/>
      <c r="Q61" s="7"/>
    </row>
    <row r="62" spans="2:17" ht="14">
      <c r="B62" s="7"/>
      <c r="C62" s="315">
        <v>43529</v>
      </c>
      <c r="D62" s="315">
        <v>43530</v>
      </c>
      <c r="E62" s="7"/>
      <c r="F62" s="7"/>
      <c r="G62" s="7"/>
      <c r="H62" s="7"/>
      <c r="I62" s="7"/>
      <c r="J62" s="7"/>
      <c r="K62" s="7"/>
      <c r="L62" s="7"/>
      <c r="N62" s="7"/>
      <c r="O62" s="7"/>
      <c r="P62" s="7"/>
      <c r="Q62" s="7"/>
    </row>
    <row r="63" spans="2:17" ht="14">
      <c r="B63" s="7"/>
      <c r="C63" s="315">
        <v>43557</v>
      </c>
      <c r="D63" s="315">
        <v>43558</v>
      </c>
      <c r="E63" s="7"/>
      <c r="F63" s="7"/>
      <c r="G63" s="7"/>
      <c r="H63" s="7"/>
      <c r="I63" s="7"/>
      <c r="J63" s="7"/>
      <c r="K63" s="7"/>
      <c r="L63" s="7"/>
      <c r="N63" s="7"/>
      <c r="O63" s="7"/>
      <c r="P63" s="7"/>
      <c r="Q63" s="7"/>
    </row>
    <row r="64" spans="2:17" ht="14">
      <c r="B64" s="7"/>
      <c r="C64" s="315">
        <v>43592</v>
      </c>
      <c r="D64" s="315">
        <v>43593</v>
      </c>
      <c r="E64" s="7"/>
      <c r="F64" s="7"/>
      <c r="G64" s="7"/>
      <c r="H64" s="7"/>
      <c r="I64" s="7"/>
      <c r="J64" s="7"/>
      <c r="K64" s="7"/>
      <c r="L64" s="7"/>
      <c r="N64" s="7"/>
      <c r="O64" s="7"/>
      <c r="P64" s="7"/>
      <c r="Q64" s="7"/>
    </row>
    <row r="65" spans="2:17" ht="14">
      <c r="B65" s="7"/>
      <c r="C65" s="316">
        <v>43620</v>
      </c>
      <c r="D65" s="316">
        <v>43621</v>
      </c>
      <c r="E65" s="7"/>
      <c r="F65" s="7"/>
      <c r="G65" s="7"/>
      <c r="H65" s="7"/>
      <c r="I65" s="7"/>
      <c r="J65" s="7"/>
      <c r="K65" s="7"/>
      <c r="L65" s="7"/>
      <c r="N65" s="7"/>
      <c r="O65" s="7"/>
      <c r="P65" s="7"/>
      <c r="Q65" s="7"/>
    </row>
    <row r="66" spans="2:17" ht="14">
      <c r="B66" s="7"/>
      <c r="C66" s="316">
        <v>43648</v>
      </c>
      <c r="D66" s="316">
        <v>43649</v>
      </c>
      <c r="E66" s="7"/>
      <c r="F66" s="7"/>
      <c r="G66" s="7"/>
      <c r="H66" s="7"/>
      <c r="I66" s="7"/>
      <c r="J66" s="7"/>
      <c r="K66" s="7"/>
      <c r="L66" s="7"/>
      <c r="N66" s="7"/>
      <c r="O66" s="7"/>
      <c r="P66" s="7"/>
      <c r="Q66" s="7"/>
    </row>
    <row r="67" spans="2:17" ht="14">
      <c r="B67" s="7"/>
      <c r="C67" s="316">
        <v>43683</v>
      </c>
      <c r="D67" s="316">
        <v>43684</v>
      </c>
      <c r="E67" s="7"/>
      <c r="F67" s="7"/>
      <c r="G67" s="7"/>
      <c r="H67" s="7"/>
      <c r="I67" s="7"/>
      <c r="J67" s="7"/>
      <c r="K67" s="7"/>
      <c r="L67" s="7"/>
      <c r="N67" s="7"/>
      <c r="O67" s="7"/>
      <c r="P67" s="7"/>
      <c r="Q67" s="7"/>
    </row>
    <row r="68" spans="2:17" ht="14">
      <c r="B68" s="7"/>
      <c r="C68" s="316">
        <v>43711</v>
      </c>
      <c r="D68" s="316">
        <v>43712</v>
      </c>
      <c r="E68" s="7"/>
      <c r="F68" s="7"/>
      <c r="G68" s="7"/>
      <c r="H68" s="7"/>
      <c r="I68" s="7"/>
      <c r="J68" s="7"/>
      <c r="K68" s="7"/>
      <c r="L68" s="7"/>
      <c r="N68" s="7"/>
      <c r="O68" s="7"/>
      <c r="P68" s="7"/>
      <c r="Q68" s="7"/>
    </row>
    <row r="69" spans="2:17" ht="14">
      <c r="B69" s="7"/>
      <c r="C69" s="316">
        <v>43739</v>
      </c>
      <c r="D69" s="316">
        <v>43740</v>
      </c>
      <c r="E69" s="7"/>
      <c r="F69" s="7"/>
      <c r="G69" s="7"/>
      <c r="H69" s="7"/>
      <c r="I69" s="7"/>
      <c r="J69" s="7"/>
      <c r="K69" s="7"/>
      <c r="L69" s="7"/>
      <c r="N69" s="7"/>
      <c r="O69" s="7"/>
      <c r="P69" s="7"/>
      <c r="Q69" s="7"/>
    </row>
    <row r="70" spans="2:17" ht="14">
      <c r="B70" s="7"/>
      <c r="C70" s="316">
        <v>43774</v>
      </c>
      <c r="D70" s="316">
        <v>43775</v>
      </c>
      <c r="E70" s="7"/>
      <c r="F70" s="7"/>
      <c r="G70" s="7"/>
      <c r="H70" s="7"/>
      <c r="I70" s="7"/>
      <c r="J70" s="7"/>
      <c r="K70" s="7"/>
      <c r="L70" s="7"/>
      <c r="N70" s="7"/>
      <c r="O70" s="7"/>
      <c r="P70" s="7"/>
      <c r="Q70" s="7"/>
    </row>
    <row r="71" spans="2:17" ht="14">
      <c r="B71" s="7"/>
      <c r="C71" s="316">
        <v>43802</v>
      </c>
      <c r="D71" s="316">
        <v>43803</v>
      </c>
      <c r="E71" s="7"/>
      <c r="F71" s="7"/>
      <c r="G71" s="7"/>
      <c r="H71" s="7"/>
      <c r="I71" s="7"/>
      <c r="J71" s="7"/>
      <c r="K71" s="7"/>
      <c r="L71" s="7"/>
      <c r="N71" s="7"/>
      <c r="O71" s="7"/>
      <c r="P71" s="7"/>
      <c r="Q71" s="7"/>
    </row>
    <row r="72" spans="2:17" ht="14">
      <c r="B72" s="7"/>
      <c r="C72" s="316">
        <v>43865</v>
      </c>
      <c r="D72" s="316">
        <v>43866</v>
      </c>
      <c r="E72" s="7"/>
      <c r="F72" s="7"/>
      <c r="G72" s="7"/>
      <c r="H72" s="7"/>
      <c r="I72" s="7"/>
      <c r="J72" s="7"/>
      <c r="K72" s="7"/>
      <c r="L72" s="7"/>
      <c r="N72" s="7"/>
      <c r="O72" s="7"/>
      <c r="P72" s="7"/>
      <c r="Q72" s="7"/>
    </row>
    <row r="73" spans="2:17" ht="14">
      <c r="B73" s="7"/>
      <c r="C73" s="316">
        <v>43893</v>
      </c>
      <c r="D73" s="316">
        <v>43894</v>
      </c>
      <c r="E73" s="7"/>
      <c r="F73" s="7"/>
      <c r="G73" s="7"/>
      <c r="H73" s="7"/>
      <c r="I73" s="7"/>
      <c r="J73" s="7"/>
      <c r="K73" s="7"/>
      <c r="L73" s="7"/>
      <c r="N73" s="7"/>
      <c r="O73" s="7"/>
      <c r="P73" s="7"/>
      <c r="Q73" s="7"/>
    </row>
    <row r="74" spans="2:17" ht="14">
      <c r="B74" s="7"/>
      <c r="C74" s="316">
        <v>43909</v>
      </c>
      <c r="D74" s="316">
        <v>43910</v>
      </c>
      <c r="E74" s="7"/>
      <c r="F74" s="7"/>
      <c r="G74" s="7"/>
      <c r="H74" s="7"/>
      <c r="I74" s="7"/>
      <c r="J74" s="7"/>
      <c r="K74" s="7"/>
      <c r="L74" s="7"/>
      <c r="N74" s="7"/>
      <c r="O74" s="7"/>
      <c r="P74" s="7"/>
      <c r="Q74" s="7"/>
    </row>
    <row r="75" spans="2:17" ht="14">
      <c r="B75" s="7"/>
      <c r="C75" s="316">
        <v>43928</v>
      </c>
      <c r="D75" s="316">
        <v>43929</v>
      </c>
      <c r="E75" s="7"/>
      <c r="F75" s="7"/>
      <c r="G75" s="7"/>
      <c r="H75" s="7"/>
      <c r="I75" s="7"/>
      <c r="J75" s="7"/>
      <c r="K75" s="7"/>
      <c r="L75" s="7"/>
      <c r="N75" s="7"/>
      <c r="O75" s="7"/>
      <c r="P75" s="7"/>
      <c r="Q75" s="7"/>
    </row>
    <row r="76" spans="2:17" ht="14">
      <c r="B76" s="7"/>
      <c r="C76" s="316">
        <v>43956</v>
      </c>
      <c r="D76" s="316">
        <v>43957</v>
      </c>
      <c r="E76" s="7"/>
      <c r="F76" s="7"/>
      <c r="G76" s="7"/>
      <c r="H76" s="7"/>
      <c r="I76" s="7"/>
      <c r="J76" s="7"/>
      <c r="K76" s="7"/>
      <c r="L76" s="7"/>
      <c r="N76" s="7"/>
      <c r="O76" s="7"/>
      <c r="P76" s="7"/>
      <c r="Q76" s="7"/>
    </row>
    <row r="77" spans="2:17" ht="14">
      <c r="B77" s="7"/>
      <c r="C77" s="316">
        <v>43984</v>
      </c>
      <c r="D77" s="316">
        <v>43985</v>
      </c>
      <c r="E77" s="7"/>
      <c r="F77" s="7"/>
      <c r="G77" s="7"/>
      <c r="H77" s="7"/>
      <c r="I77" s="7"/>
      <c r="J77" s="7"/>
      <c r="K77" s="7"/>
      <c r="L77" s="7"/>
      <c r="N77" s="7"/>
      <c r="O77" s="7"/>
      <c r="P77" s="7"/>
      <c r="Q77" s="7"/>
    </row>
    <row r="78" spans="2:17" ht="14">
      <c r="B78" s="7"/>
      <c r="C78" s="316">
        <v>44019</v>
      </c>
      <c r="D78" s="316">
        <v>44020</v>
      </c>
      <c r="E78" s="7"/>
      <c r="F78" s="7"/>
      <c r="G78" s="7"/>
      <c r="H78" s="7"/>
      <c r="I78" s="7"/>
      <c r="J78" s="7"/>
      <c r="K78" s="7"/>
      <c r="L78" s="7"/>
      <c r="N78" s="7"/>
      <c r="O78" s="7"/>
      <c r="P78" s="7"/>
      <c r="Q78" s="7"/>
    </row>
    <row r="79" spans="2:17" ht="14">
      <c r="B79" s="7"/>
      <c r="C79" s="316">
        <v>44075</v>
      </c>
      <c r="D79" s="316">
        <v>44076</v>
      </c>
      <c r="E79" s="7"/>
      <c r="F79" s="7"/>
      <c r="G79" s="7"/>
      <c r="H79" s="7"/>
      <c r="I79" s="7"/>
      <c r="J79" s="7"/>
      <c r="K79" s="7"/>
      <c r="L79" s="7"/>
      <c r="N79" s="7"/>
      <c r="O79" s="7"/>
      <c r="P79" s="7"/>
      <c r="Q79" s="7"/>
    </row>
    <row r="80" spans="2:17" ht="14">
      <c r="B80" s="7"/>
      <c r="C80" s="316">
        <v>44110</v>
      </c>
      <c r="D80" s="316">
        <v>44111</v>
      </c>
      <c r="E80" s="7"/>
      <c r="F80" s="7"/>
      <c r="G80" s="7"/>
      <c r="H80" s="7"/>
      <c r="I80" s="7"/>
      <c r="J80" s="7"/>
      <c r="K80" s="7"/>
      <c r="L80" s="7"/>
      <c r="N80" s="7"/>
      <c r="O80" s="7"/>
      <c r="P80" s="7"/>
      <c r="Q80" s="7"/>
    </row>
    <row r="81" spans="2:17" ht="14">
      <c r="B81" s="7"/>
      <c r="C81" s="316">
        <v>44138</v>
      </c>
      <c r="D81" s="316">
        <v>44139</v>
      </c>
      <c r="E81" s="7"/>
      <c r="F81" s="7"/>
      <c r="G81" s="7"/>
      <c r="H81" s="7"/>
      <c r="I81" s="7"/>
      <c r="J81" s="7"/>
      <c r="K81" s="7"/>
      <c r="L81" s="7"/>
      <c r="N81" s="7"/>
      <c r="O81" s="7"/>
      <c r="P81" s="7"/>
      <c r="Q81" s="7"/>
    </row>
    <row r="82" spans="2:17" ht="14">
      <c r="B82" s="7"/>
      <c r="C82" s="316">
        <v>44166</v>
      </c>
      <c r="D82" s="316">
        <v>44167</v>
      </c>
      <c r="E82" s="7"/>
      <c r="F82" s="7"/>
      <c r="G82" s="7"/>
      <c r="H82" s="7"/>
      <c r="I82" s="7"/>
      <c r="J82" s="7"/>
      <c r="K82" s="7"/>
      <c r="L82" s="7"/>
      <c r="N82" s="7"/>
      <c r="O82" s="7"/>
      <c r="P82" s="7"/>
      <c r="Q82" s="7"/>
    </row>
    <row r="83" spans="2:17" ht="14">
      <c r="B83" s="7"/>
      <c r="C83" s="316">
        <v>44229</v>
      </c>
      <c r="D83" s="316">
        <v>44230</v>
      </c>
      <c r="E83" s="7"/>
      <c r="F83" s="7"/>
      <c r="G83" s="7"/>
      <c r="H83" s="7"/>
      <c r="I83" s="7"/>
      <c r="J83" s="7"/>
      <c r="K83" s="7"/>
      <c r="L83" s="7"/>
      <c r="N83" s="7"/>
      <c r="O83" s="7"/>
      <c r="P83" s="7"/>
      <c r="Q83" s="7"/>
    </row>
    <row r="84" spans="2:17" ht="14">
      <c r="B84" s="7"/>
      <c r="C84" s="316">
        <v>44257</v>
      </c>
      <c r="D84" s="316">
        <v>44258</v>
      </c>
      <c r="E84" s="7"/>
      <c r="F84" s="7"/>
      <c r="G84" s="7"/>
      <c r="H84" s="7"/>
      <c r="I84" s="7"/>
      <c r="J84" s="7"/>
      <c r="K84" s="7"/>
      <c r="L84" s="7"/>
      <c r="N84" s="7"/>
      <c r="O84" s="7"/>
      <c r="P84" s="7"/>
      <c r="Q84" s="7"/>
    </row>
    <row r="85" spans="2:17" ht="14">
      <c r="B85" s="7"/>
      <c r="C85" s="316">
        <v>44292</v>
      </c>
      <c r="D85" s="316">
        <v>44293</v>
      </c>
      <c r="E85" s="7"/>
      <c r="F85" s="7"/>
      <c r="G85" s="7"/>
      <c r="H85" s="7"/>
      <c r="I85" s="7"/>
      <c r="J85" s="7"/>
      <c r="K85" s="7"/>
      <c r="L85" s="7"/>
      <c r="N85" s="7"/>
      <c r="O85" s="7"/>
      <c r="P85" s="7"/>
      <c r="Q85" s="7"/>
    </row>
    <row r="86" spans="2:17" ht="14">
      <c r="B86" s="7"/>
      <c r="C86" s="316">
        <v>44320</v>
      </c>
      <c r="D86" s="316">
        <v>44321</v>
      </c>
      <c r="E86" s="7"/>
      <c r="F86" s="7"/>
      <c r="G86" s="7"/>
      <c r="H86" s="7"/>
      <c r="I86" s="7"/>
      <c r="J86" s="7"/>
      <c r="K86" s="7"/>
      <c r="L86" s="7"/>
      <c r="N86" s="7"/>
      <c r="O86" s="7"/>
      <c r="P86" s="7"/>
      <c r="Q86" s="7"/>
    </row>
    <row r="87" spans="2:17" ht="14">
      <c r="B87" s="7"/>
      <c r="C87" s="316">
        <v>44348</v>
      </c>
      <c r="D87" s="316">
        <v>44349</v>
      </c>
      <c r="E87" s="7"/>
      <c r="F87" s="7"/>
      <c r="G87" s="7"/>
      <c r="H87" s="7"/>
      <c r="I87" s="7"/>
      <c r="J87" s="7"/>
      <c r="K87" s="7"/>
      <c r="L87" s="7"/>
      <c r="N87" s="7"/>
      <c r="O87" s="7"/>
      <c r="P87" s="7"/>
      <c r="Q87" s="7"/>
    </row>
    <row r="88" spans="2:17" ht="14">
      <c r="B88" s="7"/>
      <c r="C88" s="316">
        <v>44383</v>
      </c>
      <c r="D88" s="316">
        <v>44384</v>
      </c>
      <c r="E88" s="7"/>
      <c r="F88" s="7"/>
      <c r="G88" s="7"/>
      <c r="H88" s="7"/>
      <c r="I88" s="7"/>
      <c r="J88" s="7"/>
      <c r="K88" s="7"/>
      <c r="L88" s="7"/>
      <c r="N88" s="7"/>
      <c r="O88" s="7"/>
      <c r="P88" s="7"/>
      <c r="Q88" s="7"/>
    </row>
    <row r="89" spans="2:17" ht="14">
      <c r="B89" s="7"/>
      <c r="C89" s="316">
        <v>44411</v>
      </c>
      <c r="D89" s="316">
        <v>44412</v>
      </c>
      <c r="E89" s="7"/>
      <c r="F89" s="7"/>
      <c r="G89" s="7"/>
      <c r="H89" s="7"/>
      <c r="I89" s="7"/>
      <c r="J89" s="7"/>
      <c r="K89" s="7"/>
      <c r="L89" s="7"/>
      <c r="N89" s="7"/>
      <c r="O89" s="7"/>
      <c r="P89" s="7"/>
      <c r="Q89" s="7"/>
    </row>
    <row r="90" spans="2:17" ht="14">
      <c r="B90" s="7"/>
      <c r="C90" s="316">
        <v>44446</v>
      </c>
      <c r="D90" s="316">
        <v>44447</v>
      </c>
      <c r="E90" s="7"/>
      <c r="F90" s="7"/>
      <c r="G90" s="7"/>
      <c r="H90" s="7"/>
      <c r="I90" s="7"/>
      <c r="J90" s="7"/>
      <c r="K90" s="7"/>
      <c r="L90" s="7"/>
      <c r="N90" s="7"/>
      <c r="O90" s="7"/>
      <c r="P90" s="7"/>
      <c r="Q90" s="7"/>
    </row>
    <row r="91" spans="2:17" ht="14">
      <c r="B91" s="7"/>
      <c r="C91" s="316">
        <v>44474</v>
      </c>
      <c r="D91" s="316">
        <v>44475</v>
      </c>
      <c r="E91" s="7"/>
      <c r="F91" s="7"/>
      <c r="G91" s="7"/>
      <c r="H91" s="7"/>
      <c r="I91" s="7"/>
      <c r="J91" s="7"/>
      <c r="K91" s="7"/>
      <c r="L91" s="7"/>
      <c r="N91" s="7"/>
      <c r="O91" s="7"/>
      <c r="P91" s="7"/>
      <c r="Q91" s="7"/>
    </row>
    <row r="92" spans="2:17" ht="14">
      <c r="B92" s="7"/>
      <c r="C92" s="316">
        <v>44502</v>
      </c>
      <c r="D92" s="316">
        <v>44503</v>
      </c>
      <c r="E92" s="7"/>
      <c r="F92" s="7"/>
      <c r="G92" s="7"/>
      <c r="H92" s="7"/>
      <c r="I92" s="7"/>
      <c r="J92" s="7"/>
      <c r="K92" s="7"/>
      <c r="L92" s="7"/>
      <c r="N92" s="7"/>
      <c r="O92" s="7"/>
      <c r="P92" s="7"/>
      <c r="Q92" s="7"/>
    </row>
    <row r="93" spans="2:17" ht="14">
      <c r="B93" s="7"/>
      <c r="C93" s="316">
        <v>44537</v>
      </c>
      <c r="D93" s="316">
        <v>44538</v>
      </c>
      <c r="E93" s="7"/>
      <c r="F93" s="7"/>
      <c r="G93" s="7"/>
      <c r="H93" s="7"/>
      <c r="I93" s="7"/>
      <c r="J93" s="7"/>
      <c r="K93" s="7"/>
      <c r="L93" s="7"/>
      <c r="N93" s="7"/>
      <c r="O93" s="7"/>
      <c r="P93" s="7"/>
      <c r="Q93" s="7"/>
    </row>
    <row r="94" spans="2:17" ht="14">
      <c r="B94" s="7"/>
      <c r="C94" s="317">
        <v>44593</v>
      </c>
      <c r="D94" s="317">
        <v>44594</v>
      </c>
      <c r="E94" s="7"/>
      <c r="F94" s="7"/>
      <c r="G94" s="7"/>
      <c r="H94" s="7"/>
      <c r="I94" s="7"/>
      <c r="J94" s="7"/>
      <c r="K94" s="7"/>
      <c r="L94" s="7"/>
      <c r="N94" s="7"/>
      <c r="O94" s="7"/>
      <c r="P94" s="7"/>
      <c r="Q94" s="7"/>
    </row>
    <row r="95" spans="2:17" ht="14">
      <c r="B95" s="7"/>
      <c r="C95" s="318">
        <v>44621</v>
      </c>
      <c r="D95" s="318">
        <v>44622</v>
      </c>
      <c r="E95" s="7"/>
      <c r="F95" s="7"/>
      <c r="G95" s="7"/>
      <c r="H95" s="7"/>
      <c r="I95" s="7"/>
      <c r="J95" s="7"/>
      <c r="K95" s="7"/>
      <c r="L95" s="7"/>
      <c r="N95" s="7"/>
      <c r="O95" s="7"/>
      <c r="P95" s="7"/>
      <c r="Q95" s="7"/>
    </row>
    <row r="96" spans="2:17" ht="14">
      <c r="B96" s="7"/>
      <c r="C96" s="319">
        <v>44656</v>
      </c>
      <c r="D96" s="319">
        <v>44657</v>
      </c>
      <c r="E96" s="7"/>
      <c r="F96" s="7"/>
      <c r="G96" s="7"/>
      <c r="H96" s="7"/>
      <c r="I96" s="7"/>
      <c r="J96" s="7"/>
      <c r="K96" s="7"/>
      <c r="L96" s="7"/>
      <c r="N96" s="7"/>
      <c r="O96" s="7"/>
      <c r="P96" s="7"/>
      <c r="Q96" s="7"/>
    </row>
    <row r="97" spans="2:17" ht="14">
      <c r="B97" s="7"/>
      <c r="C97" s="319">
        <v>44684</v>
      </c>
      <c r="D97" s="319">
        <v>44685</v>
      </c>
      <c r="E97" s="7"/>
      <c r="F97" s="7"/>
      <c r="G97" s="7"/>
      <c r="H97" s="7"/>
      <c r="I97" s="7"/>
      <c r="J97" s="7"/>
      <c r="K97" s="7"/>
      <c r="L97" s="7"/>
      <c r="N97" s="7"/>
      <c r="O97" s="7"/>
      <c r="P97" s="7"/>
      <c r="Q97" s="7"/>
    </row>
    <row r="98" spans="2:17" ht="14">
      <c r="B98" s="7"/>
      <c r="C98" s="319">
        <v>44719</v>
      </c>
      <c r="D98" s="319">
        <v>44720</v>
      </c>
      <c r="E98" s="7"/>
      <c r="F98" s="7"/>
      <c r="G98" s="7"/>
      <c r="H98" s="7"/>
      <c r="I98" s="7"/>
      <c r="J98" s="7"/>
      <c r="K98" s="7"/>
      <c r="L98" s="7"/>
      <c r="N98" s="7"/>
      <c r="O98" s="7"/>
      <c r="P98" s="7"/>
      <c r="Q98" s="7"/>
    </row>
    <row r="99" spans="2:17" ht="14">
      <c r="B99" s="7"/>
      <c r="C99" s="319">
        <v>44747</v>
      </c>
      <c r="D99" s="319">
        <v>44748</v>
      </c>
      <c r="E99" s="7"/>
      <c r="F99" s="7"/>
      <c r="G99" s="7"/>
      <c r="H99" s="7"/>
      <c r="I99" s="7"/>
      <c r="J99" s="7"/>
      <c r="K99" s="7"/>
      <c r="L99" s="7"/>
      <c r="N99" s="7"/>
      <c r="O99" s="7"/>
      <c r="P99" s="7"/>
      <c r="Q99" s="7"/>
    </row>
    <row r="100" spans="2:17" ht="14">
      <c r="B100" s="7"/>
      <c r="C100" s="319">
        <v>44775</v>
      </c>
      <c r="D100" s="319">
        <v>44776</v>
      </c>
      <c r="E100" s="7"/>
      <c r="F100" s="7"/>
      <c r="G100" s="7"/>
      <c r="H100" s="7"/>
      <c r="I100" s="7"/>
      <c r="J100" s="7"/>
      <c r="K100" s="7"/>
      <c r="L100" s="7"/>
      <c r="N100" s="7"/>
      <c r="O100" s="7"/>
      <c r="P100" s="7"/>
      <c r="Q100" s="7"/>
    </row>
    <row r="101" spans="2:17" ht="14">
      <c r="B101" s="7"/>
      <c r="C101" s="319">
        <v>44810</v>
      </c>
      <c r="D101" s="319">
        <v>44811</v>
      </c>
      <c r="E101" s="7"/>
      <c r="F101" s="7"/>
      <c r="G101" s="7"/>
      <c r="H101" s="7"/>
      <c r="I101" s="7"/>
      <c r="J101" s="7"/>
      <c r="K101" s="7"/>
      <c r="L101" s="7"/>
      <c r="N101" s="7"/>
      <c r="O101" s="7"/>
      <c r="P101" s="7"/>
      <c r="Q101" s="7"/>
    </row>
    <row r="102" spans="2:17" ht="14">
      <c r="B102" s="7"/>
      <c r="C102" s="319">
        <v>44838</v>
      </c>
      <c r="D102" s="319">
        <v>44839</v>
      </c>
      <c r="E102" s="7"/>
      <c r="F102" s="7"/>
      <c r="G102" s="7"/>
      <c r="H102" s="7"/>
      <c r="I102" s="7"/>
      <c r="J102" s="7"/>
      <c r="K102" s="7"/>
      <c r="L102" s="7"/>
      <c r="N102" s="7"/>
      <c r="O102" s="7"/>
      <c r="P102" s="7"/>
      <c r="Q102" s="7"/>
    </row>
    <row r="103" spans="2:17" ht="14">
      <c r="B103" s="7"/>
      <c r="C103" s="319">
        <v>44866</v>
      </c>
      <c r="D103" s="319">
        <v>44867</v>
      </c>
      <c r="E103" s="7"/>
      <c r="F103" s="7"/>
      <c r="G103" s="7"/>
      <c r="H103" s="7"/>
      <c r="I103" s="7"/>
      <c r="J103" s="7"/>
      <c r="K103" s="7"/>
      <c r="L103" s="7"/>
      <c r="N103" s="7"/>
      <c r="O103" s="7"/>
      <c r="P103" s="7"/>
      <c r="Q103" s="7"/>
    </row>
    <row r="104" spans="2:17" ht="14">
      <c r="B104" s="7"/>
      <c r="C104" s="319">
        <v>44901</v>
      </c>
      <c r="D104" s="319">
        <v>44902</v>
      </c>
      <c r="E104" s="7"/>
      <c r="F104" s="7"/>
      <c r="G104" s="7"/>
      <c r="H104" s="7"/>
      <c r="I104" s="7"/>
      <c r="J104" s="7"/>
      <c r="K104" s="7"/>
      <c r="L104" s="7"/>
      <c r="N104" s="7"/>
      <c r="O104" s="7"/>
      <c r="P104" s="7"/>
      <c r="Q104" s="7"/>
    </row>
    <row r="105" spans="2:17" ht="16">
      <c r="B105" s="7"/>
      <c r="C105" s="20"/>
      <c r="D105" s="21"/>
      <c r="E105" s="7"/>
      <c r="F105" s="7"/>
      <c r="G105" s="7"/>
      <c r="H105" s="7"/>
      <c r="I105" s="7"/>
      <c r="J105" s="7"/>
      <c r="K105" s="7"/>
      <c r="L105" s="7"/>
      <c r="N105" s="7"/>
      <c r="O105" s="7"/>
      <c r="P105" s="7"/>
      <c r="Q105" s="7"/>
    </row>
    <row r="106" spans="2:17" ht="16">
      <c r="B106" s="7"/>
      <c r="C106" s="20"/>
      <c r="D106" s="21"/>
      <c r="E106" s="7"/>
      <c r="F106" s="7"/>
      <c r="G106" s="7"/>
      <c r="H106" s="7"/>
      <c r="I106" s="7"/>
      <c r="J106" s="7"/>
      <c r="K106" s="7"/>
      <c r="L106" s="7"/>
      <c r="N106" s="7"/>
      <c r="O106" s="7"/>
      <c r="P106" s="7"/>
      <c r="Q106" s="7"/>
    </row>
    <row r="107" spans="2:17" ht="16">
      <c r="B107" s="7"/>
      <c r="C107" s="20"/>
      <c r="D107" s="21"/>
      <c r="E107" s="7"/>
      <c r="F107" s="7"/>
      <c r="G107" s="7"/>
      <c r="H107" s="7"/>
      <c r="I107" s="7"/>
      <c r="J107" s="7"/>
      <c r="K107" s="7"/>
      <c r="L107" s="7"/>
      <c r="N107" s="7"/>
      <c r="O107" s="7"/>
      <c r="P107" s="7"/>
      <c r="Q107" s="7"/>
    </row>
    <row r="108" spans="2:17" ht="16">
      <c r="B108" s="7"/>
      <c r="C108" s="20"/>
      <c r="D108" s="21"/>
      <c r="E108" s="7"/>
      <c r="F108" s="7"/>
      <c r="G108" s="7"/>
      <c r="H108" s="7"/>
      <c r="I108" s="7"/>
      <c r="J108" s="7"/>
      <c r="K108" s="7"/>
      <c r="L108" s="7"/>
      <c r="N108" s="7"/>
      <c r="O108" s="7"/>
      <c r="P108" s="7"/>
      <c r="Q108" s="7"/>
    </row>
    <row r="109" spans="2:17" ht="16">
      <c r="B109" s="7"/>
      <c r="C109" s="20"/>
      <c r="D109" s="21"/>
      <c r="E109" s="7"/>
      <c r="F109" s="7"/>
      <c r="G109" s="7"/>
      <c r="H109" s="7"/>
      <c r="I109" s="7"/>
      <c r="J109" s="7"/>
      <c r="K109" s="7"/>
      <c r="L109" s="7"/>
      <c r="N109" s="7"/>
      <c r="O109" s="7"/>
      <c r="P109" s="7"/>
      <c r="Q109" s="7"/>
    </row>
    <row r="110" spans="2:17" ht="16">
      <c r="B110" s="7"/>
      <c r="C110" s="20"/>
      <c r="D110" s="21"/>
      <c r="E110" s="7"/>
      <c r="F110" s="7"/>
      <c r="G110" s="7"/>
      <c r="H110" s="7"/>
      <c r="I110" s="7"/>
      <c r="J110" s="7"/>
      <c r="K110" s="7"/>
      <c r="L110" s="7"/>
      <c r="N110" s="7"/>
      <c r="O110" s="7"/>
      <c r="P110" s="7"/>
      <c r="Q110" s="7"/>
    </row>
    <row r="111" spans="2:17" ht="16">
      <c r="B111" s="7"/>
      <c r="C111" s="20"/>
      <c r="D111" s="21"/>
      <c r="E111" s="7"/>
      <c r="F111" s="7"/>
      <c r="G111" s="7"/>
      <c r="H111" s="7"/>
      <c r="I111" s="7"/>
      <c r="J111" s="7"/>
      <c r="K111" s="7"/>
      <c r="L111" s="7"/>
      <c r="N111" s="7"/>
      <c r="O111" s="7"/>
      <c r="P111" s="7"/>
      <c r="Q111" s="7"/>
    </row>
    <row r="112" spans="2:17" ht="16">
      <c r="B112" s="7"/>
      <c r="C112" s="20"/>
      <c r="D112" s="21"/>
      <c r="E112" s="7"/>
      <c r="F112" s="7"/>
      <c r="G112" s="7"/>
      <c r="H112" s="7"/>
      <c r="I112" s="7"/>
      <c r="J112" s="7"/>
      <c r="K112" s="7"/>
      <c r="L112" s="7"/>
      <c r="N112" s="7"/>
      <c r="O112" s="7"/>
      <c r="P112" s="7"/>
      <c r="Q112" s="7"/>
    </row>
    <row r="113" spans="2:17" ht="16">
      <c r="B113" s="7"/>
      <c r="C113" s="20"/>
      <c r="D113" s="21"/>
      <c r="E113" s="7"/>
      <c r="F113" s="7"/>
      <c r="G113" s="7"/>
      <c r="H113" s="7"/>
      <c r="I113" s="7"/>
      <c r="J113" s="7"/>
      <c r="K113" s="7"/>
      <c r="L113" s="7"/>
      <c r="N113" s="7"/>
      <c r="O113" s="7"/>
      <c r="P113" s="7"/>
      <c r="Q113" s="7"/>
    </row>
    <row r="114" spans="2:17" ht="16">
      <c r="B114" s="7"/>
      <c r="C114" s="20"/>
      <c r="D114" s="21"/>
      <c r="E114" s="7"/>
      <c r="F114" s="7"/>
      <c r="G114" s="7"/>
      <c r="H114" s="7"/>
      <c r="I114" s="7"/>
      <c r="J114" s="7"/>
      <c r="K114" s="7"/>
      <c r="L114" s="7"/>
      <c r="N114" s="7"/>
      <c r="O114" s="7"/>
      <c r="P114" s="7"/>
      <c r="Q114" s="7"/>
    </row>
    <row r="115" spans="2:17" ht="16">
      <c r="B115" s="7"/>
      <c r="C115" s="20"/>
      <c r="D115" s="21"/>
      <c r="E115" s="7"/>
      <c r="F115" s="7"/>
      <c r="G115" s="7"/>
      <c r="H115" s="7"/>
      <c r="I115" s="7"/>
      <c r="J115" s="7"/>
      <c r="K115" s="7"/>
      <c r="L115" s="7"/>
      <c r="N115" s="7"/>
      <c r="O115" s="7"/>
      <c r="P115" s="7"/>
      <c r="Q115" s="7"/>
    </row>
    <row r="116" spans="2:17" ht="16">
      <c r="B116" s="7"/>
      <c r="C116" s="20"/>
      <c r="D116" s="21"/>
      <c r="E116" s="7"/>
      <c r="F116" s="7"/>
      <c r="G116" s="7"/>
      <c r="H116" s="7"/>
      <c r="I116" s="7"/>
      <c r="J116" s="7"/>
      <c r="K116" s="7"/>
      <c r="L116" s="7"/>
      <c r="N116" s="7"/>
      <c r="O116" s="7"/>
      <c r="P116" s="7"/>
      <c r="Q116" s="7"/>
    </row>
    <row r="117" spans="2:17" ht="16">
      <c r="B117" s="7"/>
      <c r="C117" s="20"/>
      <c r="D117" s="21"/>
      <c r="E117" s="7"/>
      <c r="F117" s="7"/>
      <c r="G117" s="7"/>
      <c r="H117" s="7"/>
      <c r="I117" s="7"/>
      <c r="J117" s="7"/>
      <c r="K117" s="7"/>
      <c r="L117" s="7"/>
      <c r="N117" s="7"/>
      <c r="O117" s="7"/>
      <c r="P117" s="7"/>
      <c r="Q117" s="7"/>
    </row>
    <row r="118" spans="2:17" ht="16">
      <c r="B118" s="7"/>
      <c r="C118" s="20"/>
      <c r="D118" s="21"/>
      <c r="E118" s="7"/>
      <c r="F118" s="7"/>
      <c r="G118" s="7"/>
      <c r="H118" s="7"/>
      <c r="I118" s="7"/>
      <c r="J118" s="7"/>
      <c r="K118" s="7"/>
      <c r="L118" s="7"/>
      <c r="N118" s="7"/>
      <c r="O118" s="7"/>
      <c r="P118" s="7"/>
      <c r="Q118" s="7"/>
    </row>
    <row r="119" spans="2:17" ht="16">
      <c r="B119" s="7"/>
      <c r="C119" s="20"/>
      <c r="D119" s="21"/>
      <c r="E119" s="7"/>
      <c r="F119" s="7"/>
      <c r="G119" s="7"/>
      <c r="H119" s="7"/>
      <c r="I119" s="7"/>
      <c r="J119" s="7"/>
      <c r="K119" s="7"/>
      <c r="L119" s="7"/>
      <c r="N119" s="7"/>
      <c r="O119" s="7"/>
      <c r="P119" s="7"/>
      <c r="Q119" s="7"/>
    </row>
    <row r="120" spans="2:17" ht="16">
      <c r="B120" s="7"/>
      <c r="C120" s="20"/>
      <c r="D120" s="21"/>
      <c r="E120" s="7"/>
      <c r="F120" s="7"/>
      <c r="G120" s="7"/>
      <c r="H120" s="7"/>
      <c r="I120" s="7"/>
      <c r="J120" s="7"/>
      <c r="K120" s="7"/>
      <c r="L120" s="7"/>
      <c r="N120" s="7"/>
      <c r="O120" s="7"/>
      <c r="P120" s="7"/>
      <c r="Q120" s="7"/>
    </row>
    <row r="121" spans="2:17" ht="16">
      <c r="B121" s="7"/>
      <c r="C121" s="20"/>
      <c r="D121" s="21"/>
      <c r="E121" s="7"/>
      <c r="F121" s="7"/>
      <c r="G121" s="7"/>
      <c r="H121" s="7"/>
      <c r="I121" s="7"/>
      <c r="J121" s="7"/>
      <c r="K121" s="7"/>
      <c r="L121" s="7"/>
      <c r="N121" s="7"/>
      <c r="O121" s="7"/>
      <c r="P121" s="7"/>
      <c r="Q121" s="7"/>
    </row>
    <row r="122" spans="2:17" ht="16">
      <c r="B122" s="7"/>
      <c r="C122" s="20"/>
      <c r="D122" s="21"/>
      <c r="E122" s="7"/>
      <c r="F122" s="7"/>
      <c r="G122" s="7"/>
      <c r="H122" s="7"/>
      <c r="I122" s="7"/>
      <c r="J122" s="7"/>
      <c r="K122" s="7"/>
      <c r="L122" s="7"/>
      <c r="N122" s="7"/>
      <c r="O122" s="7"/>
      <c r="P122" s="7"/>
      <c r="Q122" s="7"/>
    </row>
    <row r="123" spans="2:17" ht="16">
      <c r="B123" s="7"/>
      <c r="C123" s="20"/>
      <c r="D123" s="21"/>
      <c r="E123" s="7"/>
      <c r="F123" s="7"/>
      <c r="G123" s="7"/>
      <c r="H123" s="7"/>
      <c r="I123" s="7"/>
      <c r="J123" s="7"/>
      <c r="K123" s="7"/>
      <c r="L123" s="7"/>
      <c r="N123" s="7"/>
      <c r="O123" s="7"/>
      <c r="P123" s="7"/>
      <c r="Q123" s="7"/>
    </row>
    <row r="124" spans="2:17" ht="16">
      <c r="B124" s="7"/>
      <c r="C124" s="20"/>
      <c r="D124" s="21"/>
      <c r="E124" s="7"/>
      <c r="F124" s="7"/>
      <c r="G124" s="7"/>
      <c r="H124" s="7"/>
      <c r="I124" s="7"/>
      <c r="J124" s="7"/>
      <c r="K124" s="7"/>
      <c r="L124" s="7"/>
      <c r="N124" s="7"/>
      <c r="O124" s="7"/>
      <c r="P124" s="7"/>
      <c r="Q124" s="7"/>
    </row>
    <row r="125" spans="2:17" ht="16">
      <c r="B125" s="7"/>
      <c r="C125" s="20"/>
      <c r="D125" s="21"/>
      <c r="E125" s="7"/>
      <c r="F125" s="7"/>
      <c r="G125" s="7"/>
      <c r="H125" s="7"/>
      <c r="I125" s="7"/>
      <c r="J125" s="7"/>
      <c r="K125" s="7"/>
      <c r="L125" s="7"/>
      <c r="N125" s="7"/>
      <c r="O125" s="7"/>
      <c r="P125" s="7"/>
      <c r="Q125" s="7"/>
    </row>
    <row r="126" spans="2:17" ht="16">
      <c r="B126" s="7"/>
      <c r="C126" s="20"/>
      <c r="D126" s="21"/>
      <c r="E126" s="7"/>
      <c r="F126" s="7"/>
      <c r="G126" s="7"/>
      <c r="H126" s="7"/>
      <c r="I126" s="7"/>
      <c r="J126" s="7"/>
      <c r="K126" s="7"/>
      <c r="L126" s="7"/>
      <c r="N126" s="7"/>
      <c r="O126" s="7"/>
      <c r="P126" s="7"/>
      <c r="Q126" s="7"/>
    </row>
    <row r="127" spans="2:17" ht="16">
      <c r="B127" s="7"/>
      <c r="C127" s="20"/>
      <c r="D127" s="21"/>
      <c r="E127" s="7"/>
      <c r="F127" s="7"/>
      <c r="G127" s="7"/>
      <c r="H127" s="7"/>
      <c r="I127" s="7"/>
      <c r="J127" s="7"/>
      <c r="K127" s="7"/>
      <c r="L127" s="7"/>
      <c r="N127" s="7"/>
      <c r="O127" s="7"/>
      <c r="P127" s="7"/>
      <c r="Q127" s="7"/>
    </row>
    <row r="128" spans="2:17" ht="16">
      <c r="B128" s="7"/>
      <c r="C128" s="20"/>
      <c r="D128" s="21"/>
      <c r="E128" s="7"/>
      <c r="F128" s="7"/>
      <c r="G128" s="7"/>
      <c r="H128" s="7"/>
      <c r="I128" s="7"/>
      <c r="J128" s="7"/>
      <c r="K128" s="7"/>
      <c r="L128" s="7"/>
      <c r="N128" s="7"/>
      <c r="O128" s="7"/>
      <c r="P128" s="7"/>
      <c r="Q128" s="7"/>
    </row>
    <row r="129" spans="2:17" ht="16">
      <c r="B129" s="7"/>
      <c r="C129" s="20"/>
      <c r="D129" s="21"/>
      <c r="E129" s="7"/>
      <c r="F129" s="7"/>
      <c r="G129" s="7"/>
      <c r="H129" s="7"/>
      <c r="I129" s="7"/>
      <c r="J129" s="7"/>
      <c r="K129" s="7"/>
      <c r="L129" s="7"/>
      <c r="N129" s="7"/>
      <c r="O129" s="7"/>
      <c r="P129" s="7"/>
      <c r="Q129" s="7"/>
    </row>
    <row r="130" spans="2:17" ht="16">
      <c r="B130" s="7"/>
      <c r="C130" s="20"/>
      <c r="D130" s="21"/>
      <c r="E130" s="7"/>
      <c r="F130" s="7"/>
      <c r="G130" s="7"/>
      <c r="H130" s="7"/>
      <c r="I130" s="7"/>
      <c r="J130" s="7"/>
      <c r="K130" s="7"/>
      <c r="L130" s="7"/>
      <c r="N130" s="7"/>
      <c r="O130" s="7"/>
      <c r="P130" s="7"/>
      <c r="Q130" s="7"/>
    </row>
    <row r="131" spans="2:17" ht="16">
      <c r="B131" s="7"/>
      <c r="C131" s="20"/>
      <c r="D131" s="21"/>
      <c r="E131" s="7"/>
      <c r="F131" s="7"/>
      <c r="G131" s="7"/>
      <c r="H131" s="7"/>
      <c r="I131" s="7"/>
      <c r="J131" s="7"/>
      <c r="K131" s="7"/>
      <c r="L131" s="7"/>
      <c r="N131" s="7"/>
      <c r="O131" s="7"/>
      <c r="P131" s="7"/>
      <c r="Q131" s="7"/>
    </row>
    <row r="132" spans="2:17" ht="16">
      <c r="B132" s="7"/>
      <c r="C132" s="20"/>
      <c r="D132" s="21"/>
      <c r="E132" s="7"/>
      <c r="F132" s="7"/>
      <c r="G132" s="7"/>
      <c r="H132" s="7"/>
      <c r="I132" s="7"/>
      <c r="J132" s="7"/>
      <c r="K132" s="7"/>
      <c r="L132" s="7"/>
      <c r="N132" s="7"/>
      <c r="O132" s="7"/>
      <c r="P132" s="7"/>
      <c r="Q132" s="7"/>
    </row>
    <row r="133" spans="2:17" ht="16">
      <c r="B133" s="7"/>
      <c r="C133" s="20"/>
      <c r="D133" s="21"/>
      <c r="E133" s="7"/>
      <c r="F133" s="7"/>
      <c r="G133" s="7"/>
      <c r="H133" s="7"/>
      <c r="I133" s="7"/>
      <c r="J133" s="7"/>
      <c r="K133" s="7"/>
      <c r="L133" s="7"/>
      <c r="N133" s="7"/>
      <c r="O133" s="7"/>
      <c r="P133" s="7"/>
      <c r="Q133" s="7"/>
    </row>
    <row r="134" spans="2:17" ht="16">
      <c r="B134" s="7"/>
      <c r="C134" s="20"/>
      <c r="D134" s="21"/>
      <c r="E134" s="7"/>
      <c r="F134" s="7"/>
      <c r="G134" s="7"/>
      <c r="H134" s="7"/>
      <c r="I134" s="7"/>
      <c r="J134" s="7"/>
      <c r="K134" s="7"/>
      <c r="L134" s="7"/>
      <c r="N134" s="7"/>
      <c r="O134" s="7"/>
      <c r="P134" s="7"/>
      <c r="Q134" s="7"/>
    </row>
    <row r="135" spans="2:17" ht="16">
      <c r="B135" s="7"/>
      <c r="C135" s="20"/>
      <c r="D135" s="21"/>
      <c r="E135" s="7"/>
      <c r="F135" s="7"/>
      <c r="G135" s="7"/>
      <c r="H135" s="7"/>
      <c r="I135" s="7"/>
      <c r="J135" s="7"/>
      <c r="K135" s="7"/>
      <c r="L135" s="7"/>
      <c r="N135" s="7"/>
      <c r="O135" s="7"/>
      <c r="P135" s="7"/>
      <c r="Q135" s="7"/>
    </row>
    <row r="136" spans="2:17" ht="16">
      <c r="B136" s="7"/>
      <c r="C136" s="20"/>
      <c r="D136" s="21"/>
      <c r="E136" s="7"/>
      <c r="F136" s="7"/>
      <c r="G136" s="7"/>
      <c r="H136" s="7"/>
      <c r="I136" s="7"/>
      <c r="J136" s="7"/>
      <c r="K136" s="7"/>
      <c r="L136" s="7"/>
      <c r="N136" s="7"/>
      <c r="O136" s="7"/>
      <c r="P136" s="7"/>
      <c r="Q136" s="7"/>
    </row>
    <row r="137" spans="2:17" ht="16">
      <c r="B137" s="7"/>
      <c r="C137" s="20"/>
      <c r="D137" s="21"/>
      <c r="E137" s="7"/>
      <c r="F137" s="7"/>
      <c r="G137" s="7"/>
      <c r="H137" s="7"/>
      <c r="I137" s="7"/>
      <c r="J137" s="7"/>
      <c r="K137" s="7"/>
      <c r="L137" s="7"/>
      <c r="N137" s="7"/>
      <c r="O137" s="7"/>
      <c r="P137" s="7"/>
      <c r="Q137" s="7"/>
    </row>
    <row r="138" spans="2:17" ht="16">
      <c r="B138" s="7"/>
      <c r="C138" s="20"/>
      <c r="D138" s="21"/>
      <c r="E138" s="7"/>
      <c r="F138" s="7"/>
      <c r="G138" s="7"/>
      <c r="H138" s="7"/>
      <c r="I138" s="7"/>
      <c r="J138" s="7"/>
      <c r="K138" s="7"/>
      <c r="L138" s="7"/>
      <c r="N138" s="7"/>
      <c r="O138" s="7"/>
      <c r="P138" s="7"/>
      <c r="Q138" s="7"/>
    </row>
    <row r="139" spans="2:17" ht="16">
      <c r="B139" s="7"/>
      <c r="C139" s="20"/>
      <c r="D139" s="21"/>
      <c r="E139" s="7"/>
      <c r="F139" s="7"/>
      <c r="G139" s="7"/>
      <c r="H139" s="7"/>
      <c r="I139" s="7"/>
      <c r="J139" s="7"/>
      <c r="K139" s="7"/>
      <c r="L139" s="7"/>
      <c r="N139" s="7"/>
      <c r="O139" s="7"/>
      <c r="P139" s="7"/>
      <c r="Q139" s="7"/>
    </row>
    <row r="140" spans="2:17" ht="16">
      <c r="B140" s="7"/>
      <c r="C140" s="20"/>
      <c r="D140" s="21"/>
      <c r="E140" s="7"/>
      <c r="F140" s="7"/>
      <c r="G140" s="7"/>
      <c r="H140" s="7"/>
      <c r="I140" s="7"/>
      <c r="J140" s="7"/>
      <c r="K140" s="7"/>
      <c r="L140" s="7"/>
      <c r="N140" s="7"/>
      <c r="O140" s="7"/>
      <c r="P140" s="7"/>
      <c r="Q140" s="7"/>
    </row>
    <row r="141" spans="2:17" ht="16">
      <c r="B141" s="7"/>
      <c r="C141" s="20"/>
      <c r="D141" s="21"/>
      <c r="E141" s="7"/>
      <c r="F141" s="7"/>
      <c r="G141" s="7"/>
      <c r="H141" s="7"/>
      <c r="I141" s="7"/>
      <c r="J141" s="7"/>
      <c r="K141" s="7"/>
      <c r="L141" s="7"/>
      <c r="N141" s="7"/>
      <c r="O141" s="7"/>
      <c r="P141" s="7"/>
      <c r="Q141" s="7"/>
    </row>
    <row r="142" spans="2:17" ht="16">
      <c r="B142" s="7"/>
      <c r="C142" s="20"/>
      <c r="D142" s="21"/>
      <c r="E142" s="7"/>
      <c r="F142" s="7"/>
      <c r="G142" s="7"/>
      <c r="H142" s="7"/>
      <c r="I142" s="7"/>
      <c r="J142" s="7"/>
      <c r="K142" s="7"/>
      <c r="L142" s="7"/>
      <c r="N142" s="7"/>
      <c r="O142" s="7"/>
      <c r="P142" s="7"/>
      <c r="Q142" s="7"/>
    </row>
    <row r="143" spans="2:17" ht="16">
      <c r="B143" s="7"/>
      <c r="C143" s="20"/>
      <c r="D143" s="21"/>
      <c r="E143" s="7"/>
      <c r="F143" s="7"/>
      <c r="G143" s="7"/>
      <c r="H143" s="7"/>
      <c r="I143" s="7"/>
      <c r="J143" s="7"/>
      <c r="K143" s="7"/>
      <c r="L143" s="7"/>
      <c r="N143" s="7"/>
      <c r="O143" s="7"/>
      <c r="P143" s="7"/>
      <c r="Q143" s="7"/>
    </row>
    <row r="144" spans="2:17" ht="16">
      <c r="B144" s="7"/>
      <c r="C144" s="20"/>
      <c r="D144" s="21"/>
      <c r="E144" s="7"/>
      <c r="F144" s="7"/>
      <c r="G144" s="7"/>
      <c r="H144" s="7"/>
      <c r="I144" s="7"/>
      <c r="J144" s="7"/>
      <c r="K144" s="7"/>
      <c r="L144" s="7"/>
      <c r="N144" s="7"/>
      <c r="O144" s="7"/>
      <c r="P144" s="7"/>
      <c r="Q144" s="7"/>
    </row>
    <row r="145" spans="2:17" ht="16">
      <c r="B145" s="7"/>
      <c r="C145" s="20"/>
      <c r="D145" s="21"/>
      <c r="E145" s="7"/>
      <c r="F145" s="7"/>
      <c r="G145" s="7"/>
      <c r="H145" s="7"/>
      <c r="I145" s="7"/>
      <c r="J145" s="7"/>
      <c r="K145" s="7"/>
      <c r="L145" s="7"/>
      <c r="N145" s="7"/>
      <c r="O145" s="7"/>
      <c r="P145" s="7"/>
      <c r="Q145" s="7"/>
    </row>
    <row r="146" spans="2:17" ht="16">
      <c r="B146" s="7"/>
      <c r="C146" s="20"/>
      <c r="D146" s="21"/>
      <c r="E146" s="7"/>
      <c r="F146" s="7"/>
      <c r="G146" s="7"/>
      <c r="H146" s="7"/>
      <c r="I146" s="7"/>
      <c r="J146" s="7"/>
      <c r="K146" s="7"/>
      <c r="L146" s="7"/>
      <c r="N146" s="7"/>
      <c r="O146" s="7"/>
      <c r="P146" s="7"/>
      <c r="Q146" s="7"/>
    </row>
    <row r="147" spans="2:17" ht="16">
      <c r="B147" s="7"/>
      <c r="C147" s="20"/>
      <c r="D147" s="21"/>
      <c r="E147" s="7"/>
      <c r="F147" s="7"/>
      <c r="G147" s="7"/>
      <c r="H147" s="7"/>
      <c r="I147" s="7"/>
      <c r="J147" s="7"/>
      <c r="K147" s="7"/>
      <c r="L147" s="7"/>
      <c r="N147" s="7"/>
      <c r="O147" s="7"/>
      <c r="P147" s="7"/>
      <c r="Q147" s="7"/>
    </row>
    <row r="148" spans="2:17" ht="16">
      <c r="B148" s="7"/>
      <c r="C148" s="20"/>
      <c r="D148" s="21"/>
      <c r="E148" s="7"/>
      <c r="F148" s="7"/>
      <c r="G148" s="7"/>
      <c r="H148" s="7"/>
      <c r="I148" s="7"/>
      <c r="J148" s="7"/>
      <c r="K148" s="7"/>
      <c r="L148" s="7"/>
      <c r="N148" s="7"/>
      <c r="O148" s="7"/>
      <c r="P148" s="7"/>
      <c r="Q148" s="7"/>
    </row>
    <row r="149" spans="2:17" ht="16">
      <c r="B149" s="7"/>
      <c r="C149" s="20"/>
      <c r="D149" s="21"/>
      <c r="E149" s="7"/>
      <c r="F149" s="7"/>
      <c r="G149" s="7"/>
      <c r="H149" s="7"/>
      <c r="I149" s="7"/>
      <c r="J149" s="7"/>
      <c r="K149" s="7"/>
      <c r="L149" s="7"/>
      <c r="N149" s="7"/>
      <c r="O149" s="7"/>
      <c r="P149" s="7"/>
      <c r="Q149" s="7"/>
    </row>
    <row r="150" spans="2:17" ht="16">
      <c r="B150" s="7"/>
      <c r="C150" s="20"/>
      <c r="D150" s="21"/>
      <c r="E150" s="7"/>
      <c r="F150" s="7"/>
      <c r="G150" s="7"/>
      <c r="H150" s="7"/>
      <c r="I150" s="7"/>
      <c r="J150" s="7"/>
      <c r="K150" s="7"/>
      <c r="L150" s="7"/>
      <c r="N150" s="7"/>
      <c r="O150" s="7"/>
      <c r="P150" s="7"/>
      <c r="Q150" s="7"/>
    </row>
    <row r="151" spans="2:17" ht="16">
      <c r="B151" s="7"/>
      <c r="C151" s="20"/>
      <c r="D151" s="21"/>
      <c r="E151" s="7"/>
      <c r="F151" s="7"/>
      <c r="G151" s="7"/>
      <c r="H151" s="7"/>
      <c r="I151" s="7"/>
      <c r="J151" s="7"/>
      <c r="K151" s="7"/>
      <c r="L151" s="7"/>
      <c r="N151" s="7"/>
      <c r="O151" s="7"/>
      <c r="P151" s="7"/>
      <c r="Q151" s="7"/>
    </row>
    <row r="152" spans="2:17" ht="16">
      <c r="B152" s="7"/>
      <c r="C152" s="20"/>
      <c r="D152" s="21"/>
      <c r="E152" s="7"/>
      <c r="F152" s="7"/>
      <c r="G152" s="7"/>
      <c r="H152" s="7"/>
      <c r="I152" s="7"/>
      <c r="J152" s="7"/>
      <c r="K152" s="7"/>
      <c r="L152" s="7"/>
      <c r="N152" s="7"/>
      <c r="O152" s="7"/>
      <c r="P152" s="7"/>
      <c r="Q152" s="7"/>
    </row>
    <row r="153" spans="2:17" ht="16">
      <c r="B153" s="7"/>
      <c r="C153" s="20"/>
      <c r="D153" s="21"/>
      <c r="E153" s="7"/>
      <c r="F153" s="7"/>
      <c r="G153" s="7"/>
      <c r="H153" s="7"/>
      <c r="I153" s="7"/>
      <c r="J153" s="7"/>
      <c r="K153" s="7"/>
      <c r="L153" s="7"/>
      <c r="N153" s="7"/>
      <c r="O153" s="7"/>
      <c r="P153" s="7"/>
      <c r="Q153" s="7"/>
    </row>
    <row r="154" spans="2:17" ht="16">
      <c r="B154" s="7"/>
      <c r="C154" s="20"/>
      <c r="D154" s="21"/>
      <c r="E154" s="7"/>
      <c r="F154" s="7"/>
      <c r="G154" s="7"/>
      <c r="H154" s="7"/>
      <c r="I154" s="7"/>
      <c r="J154" s="7"/>
      <c r="K154" s="7"/>
      <c r="L154" s="7"/>
      <c r="N154" s="7"/>
      <c r="O154" s="7"/>
      <c r="P154" s="7"/>
      <c r="Q154" s="7"/>
    </row>
    <row r="155" spans="2:17" ht="16">
      <c r="B155" s="7"/>
      <c r="C155" s="20"/>
      <c r="D155" s="21"/>
      <c r="E155" s="7"/>
      <c r="F155" s="7"/>
      <c r="G155" s="7"/>
      <c r="H155" s="7"/>
      <c r="I155" s="7"/>
      <c r="J155" s="7"/>
      <c r="K155" s="7"/>
      <c r="L155" s="7"/>
      <c r="N155" s="7"/>
      <c r="O155" s="7"/>
      <c r="P155" s="7"/>
      <c r="Q155" s="7"/>
    </row>
    <row r="156" spans="2:17" ht="16">
      <c r="B156" s="7"/>
      <c r="C156" s="20"/>
      <c r="D156" s="21"/>
      <c r="E156" s="7"/>
      <c r="F156" s="7"/>
      <c r="G156" s="7"/>
      <c r="H156" s="7"/>
      <c r="I156" s="7"/>
      <c r="J156" s="7"/>
      <c r="K156" s="7"/>
      <c r="L156" s="7"/>
      <c r="N156" s="7"/>
      <c r="O156" s="7"/>
      <c r="P156" s="7"/>
      <c r="Q156" s="7"/>
    </row>
    <row r="157" spans="2:17" ht="16">
      <c r="B157" s="7"/>
      <c r="C157" s="20"/>
      <c r="D157" s="21"/>
      <c r="E157" s="7"/>
      <c r="F157" s="7"/>
      <c r="G157" s="7"/>
      <c r="H157" s="7"/>
      <c r="I157" s="7"/>
      <c r="J157" s="7"/>
      <c r="K157" s="7"/>
      <c r="L157" s="7"/>
      <c r="N157" s="7"/>
      <c r="O157" s="7"/>
      <c r="P157" s="7"/>
      <c r="Q157" s="7"/>
    </row>
    <row r="158" spans="2:17" ht="16">
      <c r="B158" s="7"/>
      <c r="C158" s="20"/>
      <c r="D158" s="21"/>
      <c r="E158" s="7"/>
      <c r="F158" s="7"/>
      <c r="G158" s="7"/>
      <c r="H158" s="7"/>
      <c r="I158" s="7"/>
      <c r="J158" s="7"/>
      <c r="K158" s="7"/>
      <c r="L158" s="7"/>
      <c r="N158" s="7"/>
      <c r="O158" s="7"/>
      <c r="P158" s="7"/>
      <c r="Q158" s="7"/>
    </row>
    <row r="159" spans="2:17" ht="16">
      <c r="B159" s="7"/>
      <c r="C159" s="20"/>
      <c r="D159" s="21"/>
      <c r="E159" s="7"/>
      <c r="F159" s="7"/>
      <c r="G159" s="7"/>
      <c r="H159" s="7"/>
      <c r="I159" s="7"/>
      <c r="J159" s="7"/>
      <c r="K159" s="7"/>
      <c r="L159" s="7"/>
      <c r="N159" s="7"/>
      <c r="O159" s="7"/>
      <c r="P159" s="7"/>
      <c r="Q159" s="7"/>
    </row>
    <row r="160" spans="2:17" ht="16">
      <c r="B160" s="7"/>
      <c r="C160" s="20"/>
      <c r="D160" s="21"/>
      <c r="E160" s="7"/>
      <c r="F160" s="7"/>
      <c r="G160" s="7"/>
      <c r="H160" s="7"/>
      <c r="I160" s="7"/>
      <c r="J160" s="7"/>
      <c r="K160" s="7"/>
      <c r="L160" s="7"/>
      <c r="N160" s="7"/>
      <c r="O160" s="7"/>
      <c r="P160" s="7"/>
      <c r="Q160" s="7"/>
    </row>
    <row r="161" spans="2:17" ht="16">
      <c r="B161" s="7"/>
      <c r="C161" s="20"/>
      <c r="D161" s="21"/>
      <c r="E161" s="7"/>
      <c r="F161" s="7"/>
      <c r="G161" s="7"/>
      <c r="H161" s="7"/>
      <c r="I161" s="7"/>
      <c r="J161" s="7"/>
      <c r="K161" s="7"/>
      <c r="L161" s="7"/>
      <c r="N161" s="7"/>
      <c r="O161" s="7"/>
      <c r="P161" s="7"/>
      <c r="Q161" s="7"/>
    </row>
    <row r="162" spans="2:17" ht="16">
      <c r="B162" s="7"/>
      <c r="C162" s="20"/>
      <c r="D162" s="21"/>
      <c r="E162" s="7"/>
      <c r="F162" s="7"/>
      <c r="G162" s="7"/>
      <c r="H162" s="7"/>
      <c r="I162" s="7"/>
      <c r="J162" s="7"/>
      <c r="K162" s="7"/>
      <c r="L162" s="7"/>
      <c r="N162" s="7"/>
      <c r="O162" s="7"/>
      <c r="P162" s="7"/>
      <c r="Q162" s="7"/>
    </row>
    <row r="163" spans="2:17" ht="16">
      <c r="B163" s="7"/>
      <c r="C163" s="20"/>
      <c r="D163" s="21"/>
      <c r="E163" s="7"/>
      <c r="F163" s="7"/>
      <c r="G163" s="7"/>
      <c r="H163" s="7"/>
      <c r="I163" s="7"/>
      <c r="J163" s="7"/>
      <c r="K163" s="7"/>
      <c r="L163" s="7"/>
      <c r="N163" s="7"/>
      <c r="O163" s="7"/>
      <c r="P163" s="7"/>
      <c r="Q163" s="7"/>
    </row>
    <row r="164" spans="2:17" ht="16">
      <c r="B164" s="7"/>
      <c r="C164" s="20"/>
      <c r="D164" s="21"/>
      <c r="E164" s="7"/>
      <c r="F164" s="7"/>
      <c r="G164" s="7"/>
      <c r="H164" s="7"/>
      <c r="I164" s="7"/>
      <c r="J164" s="7"/>
      <c r="K164" s="7"/>
      <c r="L164" s="7"/>
      <c r="N164" s="7"/>
      <c r="O164" s="7"/>
      <c r="P164" s="7"/>
      <c r="Q164" s="7"/>
    </row>
    <row r="165" spans="2:17" ht="16">
      <c r="B165" s="7"/>
      <c r="C165" s="20"/>
      <c r="D165" s="21"/>
      <c r="E165" s="7"/>
      <c r="F165" s="7"/>
      <c r="G165" s="7"/>
      <c r="H165" s="7"/>
      <c r="I165" s="7"/>
      <c r="J165" s="7"/>
      <c r="K165" s="7"/>
      <c r="L165" s="7"/>
      <c r="N165" s="7"/>
      <c r="O165" s="7"/>
      <c r="P165" s="7"/>
      <c r="Q165" s="7"/>
    </row>
    <row r="166" spans="2:17" ht="16">
      <c r="B166" s="7"/>
      <c r="C166" s="20"/>
      <c r="D166" s="21"/>
      <c r="E166" s="7"/>
      <c r="F166" s="7"/>
      <c r="G166" s="7"/>
      <c r="H166" s="7"/>
      <c r="I166" s="7"/>
      <c r="J166" s="7"/>
      <c r="K166" s="7"/>
      <c r="L166" s="7"/>
      <c r="N166" s="7"/>
      <c r="O166" s="7"/>
      <c r="P166" s="7"/>
      <c r="Q166" s="7"/>
    </row>
    <row r="167" spans="2:17" ht="16">
      <c r="B167" s="7"/>
      <c r="C167" s="20"/>
      <c r="D167" s="21"/>
      <c r="E167" s="7"/>
      <c r="F167" s="7"/>
      <c r="G167" s="7"/>
      <c r="H167" s="7"/>
      <c r="I167" s="7"/>
      <c r="J167" s="7"/>
      <c r="K167" s="7"/>
      <c r="L167" s="7"/>
      <c r="N167" s="7"/>
      <c r="O167" s="7"/>
      <c r="P167" s="7"/>
      <c r="Q167" s="7"/>
    </row>
    <row r="168" spans="2:17" ht="16">
      <c r="B168" s="7"/>
      <c r="C168" s="20"/>
      <c r="D168" s="21"/>
      <c r="E168" s="7"/>
      <c r="F168" s="7"/>
      <c r="G168" s="7"/>
      <c r="H168" s="7"/>
      <c r="I168" s="7"/>
      <c r="J168" s="7"/>
      <c r="K168" s="7"/>
      <c r="L168" s="7"/>
      <c r="N168" s="7"/>
      <c r="O168" s="7"/>
      <c r="P168" s="7"/>
      <c r="Q168" s="7"/>
    </row>
    <row r="169" spans="2:17" ht="16">
      <c r="B169" s="7"/>
      <c r="C169" s="20"/>
      <c r="D169" s="21"/>
      <c r="E169" s="7"/>
      <c r="F169" s="7"/>
      <c r="G169" s="7"/>
      <c r="H169" s="7"/>
      <c r="I169" s="7"/>
      <c r="J169" s="7"/>
      <c r="K169" s="7"/>
      <c r="L169" s="7"/>
      <c r="N169" s="7"/>
      <c r="O169" s="7"/>
      <c r="P169" s="7"/>
      <c r="Q169" s="7"/>
    </row>
    <row r="170" spans="2:17" ht="16">
      <c r="B170" s="7"/>
      <c r="C170" s="20"/>
      <c r="D170" s="21"/>
      <c r="E170" s="7"/>
      <c r="F170" s="7"/>
      <c r="G170" s="7"/>
      <c r="H170" s="7"/>
      <c r="I170" s="7"/>
      <c r="J170" s="7"/>
      <c r="K170" s="7"/>
      <c r="L170" s="7"/>
      <c r="N170" s="7"/>
      <c r="O170" s="7"/>
      <c r="P170" s="7"/>
      <c r="Q170" s="7"/>
    </row>
    <row r="171" spans="2:17" ht="16">
      <c r="B171" s="7"/>
      <c r="C171" s="20"/>
      <c r="D171" s="21"/>
      <c r="E171" s="7"/>
      <c r="F171" s="7"/>
      <c r="G171" s="7"/>
      <c r="H171" s="7"/>
      <c r="I171" s="7"/>
      <c r="J171" s="7"/>
      <c r="K171" s="7"/>
      <c r="L171" s="7"/>
      <c r="N171" s="7"/>
      <c r="O171" s="7"/>
      <c r="P171" s="7"/>
      <c r="Q171" s="7"/>
    </row>
    <row r="172" spans="2:17" ht="16">
      <c r="B172" s="7"/>
      <c r="C172" s="20"/>
      <c r="D172" s="21"/>
      <c r="E172" s="7"/>
      <c r="F172" s="7"/>
      <c r="G172" s="7"/>
      <c r="H172" s="7"/>
      <c r="I172" s="7"/>
      <c r="J172" s="7"/>
      <c r="K172" s="7"/>
      <c r="L172" s="7"/>
      <c r="N172" s="7"/>
      <c r="O172" s="7"/>
      <c r="P172" s="7"/>
      <c r="Q172" s="7"/>
    </row>
    <row r="173" spans="2:17" ht="16">
      <c r="B173" s="7"/>
      <c r="C173" s="20"/>
      <c r="D173" s="21"/>
      <c r="E173" s="7"/>
      <c r="F173" s="7"/>
      <c r="G173" s="7"/>
      <c r="H173" s="7"/>
      <c r="I173" s="7"/>
      <c r="J173" s="7"/>
      <c r="K173" s="7"/>
      <c r="L173" s="7"/>
      <c r="N173" s="7"/>
      <c r="O173" s="7"/>
      <c r="P173" s="7"/>
      <c r="Q173" s="7"/>
    </row>
    <row r="174" spans="2:17" ht="16">
      <c r="B174" s="7"/>
      <c r="C174" s="20"/>
      <c r="D174" s="21"/>
      <c r="E174" s="7"/>
      <c r="F174" s="7"/>
      <c r="G174" s="7"/>
      <c r="H174" s="7"/>
      <c r="I174" s="7"/>
      <c r="J174" s="7"/>
      <c r="K174" s="7"/>
      <c r="L174" s="7"/>
      <c r="N174" s="7"/>
      <c r="O174" s="7"/>
      <c r="P174" s="7"/>
      <c r="Q174" s="7"/>
    </row>
    <row r="175" spans="2:17" ht="16">
      <c r="B175" s="7"/>
      <c r="C175" s="20"/>
      <c r="D175" s="21"/>
      <c r="E175" s="7"/>
      <c r="F175" s="7"/>
      <c r="G175" s="7"/>
      <c r="H175" s="7"/>
      <c r="I175" s="7"/>
      <c r="J175" s="7"/>
      <c r="K175" s="7"/>
      <c r="L175" s="7"/>
      <c r="N175" s="7"/>
      <c r="O175" s="7"/>
      <c r="P175" s="7"/>
      <c r="Q175" s="7"/>
    </row>
    <row r="176" spans="2:17" ht="16">
      <c r="B176" s="7"/>
      <c r="C176" s="20"/>
      <c r="D176" s="21"/>
      <c r="E176" s="7"/>
      <c r="F176" s="7"/>
      <c r="G176" s="7"/>
      <c r="H176" s="7"/>
      <c r="I176" s="7"/>
      <c r="J176" s="7"/>
      <c r="K176" s="7"/>
      <c r="L176" s="7"/>
      <c r="N176" s="7"/>
      <c r="O176" s="7"/>
      <c r="P176" s="7"/>
      <c r="Q176" s="7"/>
    </row>
    <row r="177" spans="2:17" ht="16">
      <c r="B177" s="7"/>
      <c r="C177" s="20"/>
      <c r="D177" s="21"/>
      <c r="E177" s="7"/>
      <c r="F177" s="7"/>
      <c r="G177" s="7"/>
      <c r="H177" s="7"/>
      <c r="I177" s="7"/>
      <c r="J177" s="7"/>
      <c r="K177" s="7"/>
      <c r="L177" s="7"/>
      <c r="N177" s="7"/>
      <c r="O177" s="7"/>
      <c r="P177" s="7"/>
      <c r="Q177" s="7"/>
    </row>
    <row r="178" spans="2:17" ht="16">
      <c r="B178" s="7"/>
      <c r="C178" s="20"/>
      <c r="D178" s="21"/>
      <c r="E178" s="7"/>
      <c r="F178" s="7"/>
      <c r="G178" s="7"/>
      <c r="H178" s="7"/>
      <c r="I178" s="7"/>
      <c r="J178" s="7"/>
      <c r="K178" s="7"/>
      <c r="L178" s="7"/>
      <c r="N178" s="7"/>
      <c r="O178" s="7"/>
      <c r="P178" s="7"/>
      <c r="Q178" s="7"/>
    </row>
    <row r="179" spans="2:17" ht="16">
      <c r="B179" s="7"/>
      <c r="C179" s="20"/>
      <c r="D179" s="21"/>
      <c r="E179" s="7"/>
      <c r="F179" s="7"/>
      <c r="G179" s="7"/>
      <c r="H179" s="7"/>
      <c r="I179" s="7"/>
      <c r="J179" s="7"/>
      <c r="K179" s="7"/>
      <c r="L179" s="7"/>
      <c r="N179" s="7"/>
      <c r="O179" s="7"/>
      <c r="P179" s="7"/>
      <c r="Q179" s="7"/>
    </row>
    <row r="180" spans="2:17" ht="16">
      <c r="B180" s="7"/>
      <c r="C180" s="20"/>
      <c r="D180" s="21"/>
      <c r="E180" s="7"/>
      <c r="F180" s="7"/>
      <c r="G180" s="7"/>
      <c r="H180" s="7"/>
      <c r="I180" s="7"/>
      <c r="J180" s="7"/>
      <c r="K180" s="7"/>
      <c r="L180" s="7"/>
      <c r="N180" s="7"/>
      <c r="O180" s="7"/>
      <c r="P180" s="7"/>
      <c r="Q180" s="7"/>
    </row>
    <row r="181" spans="2:17" ht="16">
      <c r="B181" s="7"/>
      <c r="C181" s="20"/>
      <c r="D181" s="21"/>
      <c r="E181" s="7"/>
      <c r="F181" s="7"/>
      <c r="G181" s="7"/>
      <c r="H181" s="7"/>
      <c r="I181" s="7"/>
      <c r="J181" s="7"/>
      <c r="K181" s="7"/>
      <c r="L181" s="7"/>
      <c r="N181" s="7"/>
      <c r="O181" s="7"/>
      <c r="P181" s="7"/>
      <c r="Q181" s="7"/>
    </row>
    <row r="182" spans="2:17" ht="16">
      <c r="B182" s="7"/>
      <c r="C182" s="20"/>
      <c r="D182" s="21"/>
      <c r="E182" s="7"/>
      <c r="F182" s="7"/>
      <c r="G182" s="7"/>
      <c r="H182" s="7"/>
      <c r="I182" s="7"/>
      <c r="J182" s="7"/>
      <c r="K182" s="7"/>
      <c r="L182" s="7"/>
      <c r="N182" s="7"/>
      <c r="O182" s="7"/>
      <c r="P182" s="7"/>
      <c r="Q182" s="7"/>
    </row>
    <row r="183" spans="2:17" ht="16">
      <c r="B183" s="7"/>
      <c r="C183" s="20"/>
      <c r="D183" s="21"/>
      <c r="E183" s="7"/>
      <c r="F183" s="7"/>
      <c r="G183" s="7"/>
      <c r="H183" s="7"/>
      <c r="I183" s="7"/>
      <c r="J183" s="7"/>
      <c r="K183" s="7"/>
      <c r="L183" s="7"/>
      <c r="N183" s="7"/>
      <c r="O183" s="7"/>
      <c r="P183" s="7"/>
      <c r="Q183" s="7"/>
    </row>
    <row r="184" spans="2:17" ht="16">
      <c r="B184" s="7"/>
      <c r="C184" s="20"/>
      <c r="D184" s="21"/>
      <c r="E184" s="7"/>
      <c r="F184" s="7"/>
      <c r="G184" s="7"/>
      <c r="H184" s="7"/>
      <c r="I184" s="7"/>
      <c r="J184" s="7"/>
      <c r="K184" s="7"/>
      <c r="L184" s="7"/>
      <c r="N184" s="7"/>
      <c r="O184" s="7"/>
      <c r="P184" s="7"/>
      <c r="Q184" s="7"/>
    </row>
    <row r="185" spans="2:17" ht="16">
      <c r="B185" s="7"/>
      <c r="C185" s="20"/>
      <c r="D185" s="21"/>
      <c r="E185" s="7"/>
      <c r="F185" s="7"/>
      <c r="G185" s="7"/>
      <c r="H185" s="7"/>
      <c r="I185" s="7"/>
      <c r="J185" s="7"/>
      <c r="K185" s="7"/>
      <c r="L185" s="7"/>
      <c r="N185" s="7"/>
      <c r="O185" s="7"/>
      <c r="P185" s="7"/>
      <c r="Q185" s="7"/>
    </row>
    <row r="186" spans="2:17" ht="16">
      <c r="B186" s="7"/>
      <c r="C186" s="20"/>
      <c r="D186" s="21"/>
      <c r="E186" s="7"/>
      <c r="F186" s="7"/>
      <c r="G186" s="7"/>
      <c r="H186" s="7"/>
      <c r="I186" s="7"/>
      <c r="J186" s="7"/>
      <c r="K186" s="7"/>
      <c r="L186" s="7"/>
      <c r="N186" s="7"/>
      <c r="O186" s="7"/>
      <c r="P186" s="7"/>
      <c r="Q186" s="7"/>
    </row>
    <row r="187" spans="2:17" ht="16">
      <c r="B187" s="7"/>
      <c r="C187" s="20"/>
      <c r="D187" s="21"/>
      <c r="E187" s="7"/>
      <c r="F187" s="7"/>
      <c r="G187" s="7"/>
      <c r="H187" s="7"/>
      <c r="I187" s="7"/>
      <c r="J187" s="7"/>
      <c r="K187" s="7"/>
      <c r="L187" s="7"/>
      <c r="N187" s="7"/>
      <c r="O187" s="7"/>
      <c r="P187" s="7"/>
      <c r="Q187" s="7"/>
    </row>
    <row r="188" spans="2:17" ht="16">
      <c r="B188" s="7"/>
      <c r="C188" s="20"/>
      <c r="D188" s="21"/>
      <c r="E188" s="7"/>
      <c r="F188" s="7"/>
      <c r="G188" s="7"/>
      <c r="H188" s="7"/>
      <c r="I188" s="7"/>
      <c r="J188" s="7"/>
      <c r="K188" s="7"/>
      <c r="L188" s="7"/>
      <c r="N188" s="7"/>
      <c r="O188" s="7"/>
      <c r="P188" s="7"/>
      <c r="Q188" s="7"/>
    </row>
    <row r="189" spans="2:17">
      <c r="B189" s="7"/>
      <c r="C189" s="19"/>
      <c r="D189" s="21"/>
      <c r="E189" s="7"/>
      <c r="F189" s="7"/>
      <c r="G189" s="7"/>
      <c r="H189" s="7"/>
      <c r="I189" s="7"/>
      <c r="J189" s="7"/>
      <c r="K189" s="7"/>
      <c r="L189" s="7"/>
      <c r="N189" s="7"/>
      <c r="O189" s="7"/>
      <c r="P189" s="7"/>
      <c r="Q189" s="7"/>
    </row>
    <row r="190" spans="2:17">
      <c r="B190" s="7"/>
      <c r="C190" s="19"/>
      <c r="D190" s="21"/>
      <c r="E190" s="7"/>
      <c r="F190" s="7"/>
      <c r="G190" s="7"/>
      <c r="H190" s="7"/>
      <c r="I190" s="7"/>
      <c r="J190" s="7"/>
      <c r="K190" s="7"/>
      <c r="L190" s="7"/>
      <c r="N190" s="7"/>
      <c r="O190" s="7"/>
      <c r="P190" s="7"/>
      <c r="Q190" s="7"/>
    </row>
    <row r="191" spans="2:17">
      <c r="B191" s="7"/>
      <c r="C191" s="19"/>
      <c r="D191" s="21"/>
      <c r="E191" s="7"/>
      <c r="F191" s="7"/>
      <c r="G191" s="7"/>
      <c r="H191" s="7"/>
      <c r="I191" s="7"/>
      <c r="J191" s="7"/>
      <c r="K191" s="7"/>
      <c r="L191" s="7"/>
      <c r="N191" s="7"/>
      <c r="O191" s="7"/>
      <c r="P191" s="7"/>
      <c r="Q191" s="7"/>
    </row>
    <row r="192" spans="2:17">
      <c r="B192" s="7"/>
      <c r="C192" s="19"/>
      <c r="D192" s="21"/>
      <c r="E192" s="7"/>
      <c r="F192" s="7"/>
      <c r="G192" s="7"/>
      <c r="H192" s="7"/>
      <c r="I192" s="7"/>
      <c r="J192" s="7"/>
      <c r="K192" s="7"/>
      <c r="L192" s="7"/>
      <c r="N192" s="7"/>
      <c r="O192" s="7"/>
      <c r="P192" s="7"/>
      <c r="Q192" s="7"/>
    </row>
    <row r="193" spans="2:17">
      <c r="B193" s="7"/>
      <c r="C193" s="19"/>
      <c r="D193" s="21"/>
      <c r="E193" s="7"/>
      <c r="F193" s="7"/>
      <c r="G193" s="7"/>
      <c r="H193" s="7"/>
      <c r="I193" s="7"/>
      <c r="J193" s="7"/>
      <c r="K193" s="7"/>
      <c r="L193" s="7"/>
      <c r="N193" s="7"/>
      <c r="O193" s="7"/>
      <c r="P193" s="7"/>
      <c r="Q193" s="7"/>
    </row>
    <row r="194" spans="2:17">
      <c r="B194" s="7"/>
      <c r="C194" s="19"/>
      <c r="D194" s="21"/>
      <c r="E194" s="7"/>
      <c r="F194" s="7"/>
      <c r="G194" s="7"/>
      <c r="H194" s="7"/>
      <c r="I194" s="7"/>
      <c r="J194" s="7"/>
      <c r="K194" s="7"/>
      <c r="L194" s="7"/>
      <c r="N194" s="7"/>
      <c r="O194" s="7"/>
      <c r="P194" s="7"/>
      <c r="Q194" s="7"/>
    </row>
    <row r="195" spans="2:17">
      <c r="B195" s="7"/>
      <c r="C195" s="19"/>
      <c r="D195" s="21"/>
      <c r="E195" s="7"/>
      <c r="F195" s="7"/>
      <c r="G195" s="7"/>
      <c r="H195" s="7"/>
      <c r="I195" s="7"/>
      <c r="J195" s="7"/>
      <c r="K195" s="7"/>
      <c r="L195" s="7"/>
      <c r="N195" s="7"/>
      <c r="O195" s="7"/>
      <c r="P195" s="7"/>
      <c r="Q195" s="7"/>
    </row>
    <row r="196" spans="2:17">
      <c r="D196" s="17"/>
    </row>
    <row r="197" spans="2:17">
      <c r="D197" s="17"/>
    </row>
    <row r="198" spans="2:17">
      <c r="D198" s="17"/>
    </row>
    <row r="199" spans="2:17">
      <c r="D199" s="17"/>
    </row>
    <row r="200" spans="2:17">
      <c r="D200" s="17"/>
    </row>
    <row r="201" spans="2:17">
      <c r="D201" s="17"/>
    </row>
    <row r="202" spans="2:17">
      <c r="D202" s="17"/>
    </row>
    <row r="203" spans="2:17">
      <c r="D203" s="17"/>
    </row>
    <row r="204" spans="2:17">
      <c r="D204" s="17"/>
    </row>
    <row r="205" spans="2:17">
      <c r="D205" s="17"/>
    </row>
    <row r="206" spans="2:17">
      <c r="D206" s="17"/>
    </row>
    <row r="207" spans="2:17">
      <c r="D207" s="17"/>
    </row>
    <row r="208" spans="2:17">
      <c r="D208" s="17"/>
    </row>
    <row r="209" spans="4:4">
      <c r="D209" s="17"/>
    </row>
    <row r="210" spans="4:4">
      <c r="D210" s="17"/>
    </row>
    <row r="211" spans="4:4">
      <c r="D211" s="17"/>
    </row>
    <row r="212" spans="4:4">
      <c r="D212" s="17"/>
    </row>
    <row r="213" spans="4:4">
      <c r="D213" s="17"/>
    </row>
    <row r="214" spans="4:4">
      <c r="D214" s="17"/>
    </row>
    <row r="215" spans="4:4">
      <c r="D215" s="17"/>
    </row>
    <row r="216" spans="4:4">
      <c r="D216" s="17"/>
    </row>
    <row r="217" spans="4:4">
      <c r="D217" s="17"/>
    </row>
    <row r="218" spans="4:4">
      <c r="D218" s="17"/>
    </row>
    <row r="219" spans="4:4">
      <c r="D219" s="17"/>
    </row>
    <row r="220" spans="4:4">
      <c r="D220" s="17"/>
    </row>
    <row r="221" spans="4:4">
      <c r="D221" s="17"/>
    </row>
    <row r="222" spans="4:4">
      <c r="D222" s="17"/>
    </row>
    <row r="223" spans="4:4">
      <c r="D223" s="17"/>
    </row>
    <row r="224" spans="4:4">
      <c r="D224" s="17"/>
    </row>
    <row r="225" spans="4:4">
      <c r="D225" s="17"/>
    </row>
    <row r="226" spans="4:4">
      <c r="D226" s="17"/>
    </row>
    <row r="227" spans="4:4">
      <c r="D227" s="17"/>
    </row>
    <row r="228" spans="4:4">
      <c r="D228" s="17"/>
    </row>
    <row r="229" spans="4:4">
      <c r="D229" s="17"/>
    </row>
    <row r="230" spans="4:4">
      <c r="D230" s="17"/>
    </row>
    <row r="231" spans="4:4">
      <c r="D231" s="17"/>
    </row>
    <row r="232" spans="4:4">
      <c r="D232" s="17"/>
    </row>
    <row r="233" spans="4:4">
      <c r="D233" s="17"/>
    </row>
    <row r="234" spans="4:4">
      <c r="D234" s="17"/>
    </row>
    <row r="235" spans="4:4">
      <c r="D235" s="17"/>
    </row>
    <row r="236" spans="4:4">
      <c r="D236" s="17"/>
    </row>
    <row r="237" spans="4:4">
      <c r="D237" s="17"/>
    </row>
    <row r="238" spans="4:4">
      <c r="D238" s="17"/>
    </row>
    <row r="239" spans="4:4">
      <c r="D239" s="17"/>
    </row>
    <row r="240" spans="4:4">
      <c r="D240" s="17"/>
    </row>
    <row r="241" spans="4:4">
      <c r="D241" s="17"/>
    </row>
    <row r="242" spans="4:4">
      <c r="D242" s="17"/>
    </row>
    <row r="243" spans="4:4">
      <c r="D243" s="17"/>
    </row>
    <row r="244" spans="4:4">
      <c r="D244" s="17"/>
    </row>
    <row r="245" spans="4:4">
      <c r="D245" s="17"/>
    </row>
    <row r="246" spans="4:4">
      <c r="D246" s="17"/>
    </row>
    <row r="247" spans="4:4">
      <c r="D247" s="17"/>
    </row>
    <row r="248" spans="4:4">
      <c r="D248" s="17"/>
    </row>
    <row r="249" spans="4:4">
      <c r="D249" s="17"/>
    </row>
    <row r="250" spans="4:4">
      <c r="D250" s="17"/>
    </row>
    <row r="251" spans="4:4">
      <c r="D251" s="17"/>
    </row>
    <row r="252" spans="4:4">
      <c r="D252" s="17"/>
    </row>
    <row r="253" spans="4:4">
      <c r="D253" s="17"/>
    </row>
    <row r="254" spans="4:4">
      <c r="D254" s="17"/>
    </row>
    <row r="255" spans="4:4">
      <c r="D255" s="17"/>
    </row>
    <row r="256" spans="4:4">
      <c r="D256" s="17"/>
    </row>
    <row r="257" spans="4:4">
      <c r="D257" s="17"/>
    </row>
    <row r="258" spans="4:4">
      <c r="D258" s="17"/>
    </row>
    <row r="259" spans="4:4">
      <c r="D259" s="17"/>
    </row>
    <row r="260" spans="4:4">
      <c r="D260" s="17"/>
    </row>
    <row r="261" spans="4:4">
      <c r="D261" s="17"/>
    </row>
    <row r="262" spans="4:4">
      <c r="D262" s="17"/>
    </row>
    <row r="263" spans="4:4">
      <c r="D263" s="17"/>
    </row>
    <row r="264" spans="4:4">
      <c r="D264" s="17"/>
    </row>
    <row r="265" spans="4:4">
      <c r="D265" s="17"/>
    </row>
    <row r="266" spans="4:4">
      <c r="D266" s="17"/>
    </row>
    <row r="267" spans="4:4">
      <c r="D267" s="17"/>
    </row>
    <row r="268" spans="4:4">
      <c r="D268" s="17"/>
    </row>
    <row r="269" spans="4:4">
      <c r="D269" s="17"/>
    </row>
    <row r="270" spans="4:4">
      <c r="D270" s="17"/>
    </row>
    <row r="271" spans="4:4">
      <c r="D271" s="17"/>
    </row>
    <row r="272" spans="4:4">
      <c r="D272" s="17"/>
    </row>
    <row r="273" spans="4:4">
      <c r="D273" s="17"/>
    </row>
    <row r="274" spans="4:4">
      <c r="D274" s="17"/>
    </row>
    <row r="275" spans="4:4">
      <c r="D275" s="17"/>
    </row>
    <row r="276" spans="4:4">
      <c r="D276" s="17"/>
    </row>
    <row r="277" spans="4:4">
      <c r="D277" s="17"/>
    </row>
    <row r="278" spans="4:4">
      <c r="D278" s="17"/>
    </row>
    <row r="279" spans="4:4">
      <c r="D279" s="17"/>
    </row>
    <row r="280" spans="4:4">
      <c r="D280" s="17"/>
    </row>
    <row r="281" spans="4:4">
      <c r="D281" s="17"/>
    </row>
    <row r="282" spans="4:4">
      <c r="D282" s="17"/>
    </row>
    <row r="283" spans="4:4">
      <c r="D283" s="17"/>
    </row>
    <row r="284" spans="4:4">
      <c r="D284" s="17"/>
    </row>
    <row r="285" spans="4:4">
      <c r="D285" s="17"/>
    </row>
    <row r="286" spans="4:4">
      <c r="D286" s="17"/>
    </row>
    <row r="287" spans="4:4">
      <c r="D287" s="17"/>
    </row>
    <row r="288" spans="4:4">
      <c r="D288" s="17"/>
    </row>
    <row r="289" spans="4:4">
      <c r="D289" s="17"/>
    </row>
    <row r="290" spans="4:4">
      <c r="D290" s="17"/>
    </row>
    <row r="291" spans="4:4">
      <c r="D291" s="17"/>
    </row>
    <row r="292" spans="4:4">
      <c r="D292" s="17"/>
    </row>
    <row r="293" spans="4:4">
      <c r="D293" s="17"/>
    </row>
    <row r="294" spans="4:4">
      <c r="D294" s="17"/>
    </row>
    <row r="295" spans="4:4">
      <c r="D295" s="17"/>
    </row>
    <row r="296" spans="4:4">
      <c r="D296" s="17"/>
    </row>
    <row r="297" spans="4:4">
      <c r="D297" s="17"/>
    </row>
    <row r="298" spans="4:4">
      <c r="D298" s="17"/>
    </row>
    <row r="299" spans="4:4">
      <c r="D299" s="17"/>
    </row>
  </sheetData>
  <mergeCells count="9">
    <mergeCell ref="O33:Q39"/>
    <mergeCell ref="B32:G33"/>
    <mergeCell ref="C19:E19"/>
    <mergeCell ref="B23:E24"/>
    <mergeCell ref="B17:E17"/>
    <mergeCell ref="C18:E18"/>
    <mergeCell ref="C20:E20"/>
    <mergeCell ref="B47:G48"/>
    <mergeCell ref="K54:M60"/>
  </mergeCells>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F81FB-63C3-A742-BA32-E5EC653D53D7}">
  <sheetPr codeName="Sheet5"/>
  <dimension ref="A1:AN260"/>
  <sheetViews>
    <sheetView topLeftCell="K43" zoomScale="108" zoomScaleNormal="123" workbookViewId="0">
      <selection activeCell="A10" sqref="A10:A260"/>
    </sheetView>
  </sheetViews>
  <sheetFormatPr baseColWidth="10" defaultRowHeight="13"/>
  <cols>
    <col min="1" max="1" width="10.83203125" style="138"/>
    <col min="2" max="5" width="10.83203125" style="7" customWidth="1"/>
    <col min="6" max="10" width="10.83203125" style="7"/>
    <col min="11" max="12" width="10.83203125" style="44"/>
    <col min="13" max="14" width="10.83203125" style="7"/>
    <col min="15" max="15" width="16.33203125" style="7" bestFit="1" customWidth="1"/>
    <col min="16" max="16" width="16.1640625" style="7" customWidth="1"/>
    <col min="17" max="17" width="10.83203125" style="7"/>
    <col min="18" max="18" width="13.83203125" style="7" customWidth="1"/>
    <col min="19" max="19" width="16.83203125" style="7" bestFit="1" customWidth="1"/>
    <col min="20" max="20" width="14.1640625" style="7" bestFit="1" customWidth="1"/>
    <col min="21" max="21" width="20.83203125" style="7" bestFit="1" customWidth="1"/>
    <col min="22" max="22" width="12.1640625" style="7" bestFit="1" customWidth="1"/>
    <col min="23" max="25" width="10.83203125" style="7"/>
    <col min="26" max="26" width="16.83203125" style="7" bestFit="1" customWidth="1"/>
    <col min="27" max="27" width="16" style="7" bestFit="1" customWidth="1"/>
    <col min="28" max="29" width="10.83203125" style="7"/>
    <col min="30" max="30" width="16.33203125" style="7" bestFit="1" customWidth="1"/>
    <col min="31" max="16384" width="10.83203125" style="7"/>
  </cols>
  <sheetData>
    <row r="1" spans="1:28">
      <c r="A1" s="433"/>
      <c r="B1" s="433"/>
      <c r="C1" s="433"/>
      <c r="D1" s="433"/>
      <c r="E1" s="433"/>
      <c r="F1" s="433"/>
      <c r="G1" s="433"/>
      <c r="H1" s="433"/>
      <c r="I1" s="433"/>
      <c r="J1" s="433"/>
    </row>
    <row r="2" spans="1:28">
      <c r="A2" s="433"/>
      <c r="B2" s="433"/>
      <c r="C2" s="433"/>
      <c r="D2" s="433"/>
      <c r="E2" s="433"/>
      <c r="F2" s="433"/>
      <c r="G2" s="433"/>
      <c r="H2" s="433"/>
      <c r="I2" s="433"/>
      <c r="J2" s="433"/>
    </row>
    <row r="4" spans="1:28" ht="14">
      <c r="N4" s="369" t="s">
        <v>258</v>
      </c>
      <c r="O4" s="369"/>
      <c r="P4" s="369"/>
      <c r="Q4" s="168"/>
      <c r="R4" s="168"/>
      <c r="T4" s="436" t="s">
        <v>277</v>
      </c>
      <c r="U4" s="436"/>
      <c r="V4" s="436"/>
    </row>
    <row r="5" spans="1:28">
      <c r="B5" s="8"/>
      <c r="N5" s="250"/>
      <c r="O5" s="351"/>
      <c r="P5" s="351"/>
      <c r="Q5" s="207"/>
      <c r="R5" s="207"/>
      <c r="T5" s="383" t="s">
        <v>121</v>
      </c>
      <c r="U5" s="384" t="s">
        <v>120</v>
      </c>
      <c r="V5" s="384" t="s">
        <v>281</v>
      </c>
      <c r="W5" s="138"/>
      <c r="X5" s="138"/>
    </row>
    <row r="6" spans="1:28" ht="14">
      <c r="B6" s="8"/>
      <c r="E6" s="45"/>
      <c r="N6" s="306"/>
      <c r="O6" s="352" t="s">
        <v>121</v>
      </c>
      <c r="P6" s="352" t="s">
        <v>120</v>
      </c>
      <c r="Q6" s="208"/>
      <c r="R6" s="208"/>
      <c r="T6" s="306">
        <v>0.5</v>
      </c>
      <c r="U6" s="385">
        <v>0.5</v>
      </c>
      <c r="V6" s="386">
        <v>1</v>
      </c>
      <c r="W6" s="138"/>
      <c r="X6" s="138"/>
    </row>
    <row r="7" spans="1:28">
      <c r="A7" s="46"/>
      <c r="B7" s="435" t="s">
        <v>254</v>
      </c>
      <c r="C7" s="435"/>
      <c r="D7" s="434" t="s">
        <v>256</v>
      </c>
      <c r="E7" s="434"/>
      <c r="F7" s="51" t="s">
        <v>257</v>
      </c>
      <c r="N7" s="250" t="s">
        <v>259</v>
      </c>
      <c r="O7" s="353">
        <v>-4.1877753127059718E-4</v>
      </c>
      <c r="P7" s="353">
        <v>-5.0107525160628151E-4</v>
      </c>
      <c r="Q7" s="373"/>
      <c r="R7" s="373"/>
      <c r="T7" s="437" t="s">
        <v>91</v>
      </c>
      <c r="U7" s="438"/>
      <c r="V7" s="439"/>
    </row>
    <row r="8" spans="1:28">
      <c r="A8" s="46"/>
      <c r="B8" s="48"/>
      <c r="C8" s="48"/>
      <c r="D8" s="141"/>
      <c r="E8" s="141"/>
      <c r="F8" s="50"/>
      <c r="N8" s="250" t="s">
        <v>260</v>
      </c>
      <c r="O8" s="353">
        <v>-3.429110232113687E-4</v>
      </c>
      <c r="P8" s="353">
        <v>-3.0462460593331077E-4</v>
      </c>
      <c r="Q8" s="373"/>
      <c r="R8" s="373"/>
      <c r="T8" s="440"/>
      <c r="U8" s="441"/>
      <c r="V8" s="442"/>
    </row>
    <row r="9" spans="1:28">
      <c r="A9" s="142" t="s">
        <v>0</v>
      </c>
      <c r="B9" s="140" t="str">
        <f>'Inputs &amp; Outputs'!B19</f>
        <v>USD</v>
      </c>
      <c r="C9" s="140" t="str">
        <f>'Inputs &amp; Outputs'!B20</f>
        <v>JPY</v>
      </c>
      <c r="D9" s="143" t="str">
        <f>before_gfc_start_ref</f>
        <v>USD</v>
      </c>
      <c r="E9" s="143" t="str">
        <f>before_gfc_end_ref</f>
        <v>JPY</v>
      </c>
      <c r="F9" s="47" t="s">
        <v>264</v>
      </c>
      <c r="G9" s="19"/>
      <c r="N9" s="250" t="s">
        <v>261</v>
      </c>
      <c r="O9" s="353">
        <v>1.5724250786984632E-2</v>
      </c>
      <c r="P9" s="353">
        <v>1.6637268343211015E-2</v>
      </c>
      <c r="Q9" s="373"/>
      <c r="R9" s="373"/>
      <c r="T9" s="443"/>
      <c r="U9" s="444"/>
      <c r="V9" s="445"/>
    </row>
    <row r="10" spans="1:28" ht="13" customHeight="1">
      <c r="A10" s="138">
        <f>'FX Database'!A12</f>
        <v>43102</v>
      </c>
      <c r="B10" s="7">
        <f>VLOOKUP($A10,'FX Database'!$A$11:$T$1267, MATCH($B$9,'FX Database'!$A$6:$X$6,0),FALSE)</f>
        <v>0.78369999999999995</v>
      </c>
      <c r="C10" s="7">
        <f>VLOOKUP($A10,'FX Database'!$A$11:$T$1267, MATCH(C$9,'FX Database'!$A$6:$X$6,0),FALSE)</f>
        <v>88.33</v>
      </c>
      <c r="F10" s="7">
        <f>VLOOKUP(A10,'Interest Rates'!$A$11:$B$3360, MATCH($F$9,'Interest Rates'!$A$11:$B$11,0),FALSE)</f>
        <v>1.5</v>
      </c>
      <c r="H10" s="222"/>
      <c r="I10" s="222"/>
      <c r="J10" s="222"/>
      <c r="K10" s="377"/>
      <c r="L10" s="377"/>
      <c r="M10" s="222"/>
      <c r="N10" s="250" t="s">
        <v>262</v>
      </c>
      <c r="O10" s="353">
        <v>-1.4893316173674715E-2</v>
      </c>
      <c r="P10" s="353">
        <v>-2.3080177880414079E-2</v>
      </c>
      <c r="Q10" s="373"/>
      <c r="R10" s="373"/>
      <c r="T10" s="387"/>
      <c r="U10" s="388"/>
      <c r="V10" s="250"/>
      <c r="W10" s="382" t="s">
        <v>278</v>
      </c>
      <c r="X10" s="382" t="s">
        <v>279</v>
      </c>
      <c r="Y10" s="345" t="s">
        <v>104</v>
      </c>
      <c r="Z10" s="345" t="s">
        <v>103</v>
      </c>
    </row>
    <row r="11" spans="1:28" ht="13" customHeight="1">
      <c r="A11" s="138">
        <f>'FX Database'!A13</f>
        <v>43103</v>
      </c>
      <c r="B11" s="7">
        <f>VLOOKUP($A11,'FX Database'!$A$11:$T$1267, MATCH($B$9,'FX Database'!$A$6:$X$6,0),FALSE)</f>
        <v>0.78159999999999996</v>
      </c>
      <c r="C11" s="7">
        <f>VLOOKUP($A11,'FX Database'!$A$11:$T$1267, MATCH(C$9,'FX Database'!$A$6:$X$6,0),FALSE)</f>
        <v>87.8</v>
      </c>
      <c r="D11" s="7">
        <f>LN(B11/B10)</f>
        <v>-2.6831933302458887E-3</v>
      </c>
      <c r="E11" s="7">
        <f>LN(C11/C10)</f>
        <v>-6.0183001159698673E-3</v>
      </c>
      <c r="F11" s="7">
        <f>VLOOKUP(A11,'Interest Rates'!$A$11:$B$3360, MATCH($F$9,'Interest Rates'!$A$11:$B$11,0),FALSE)</f>
        <v>1.5</v>
      </c>
      <c r="H11" s="8"/>
      <c r="I11" s="138"/>
      <c r="N11" s="250" t="s">
        <v>263</v>
      </c>
      <c r="O11" s="353">
        <v>3.061756696065935E-2</v>
      </c>
      <c r="P11" s="353">
        <v>3.9717446223625094E-2</v>
      </c>
      <c r="Q11" s="373"/>
      <c r="R11" s="373"/>
      <c r="T11" s="387" t="s">
        <v>84</v>
      </c>
      <c r="U11" s="389">
        <v>5.1793451192048987E-3</v>
      </c>
      <c r="V11" s="250"/>
      <c r="W11" s="390">
        <v>0.9</v>
      </c>
      <c r="X11" s="391">
        <v>-1.2815515655446006</v>
      </c>
      <c r="Y11" s="346">
        <v>7.0975242374512627E-3</v>
      </c>
      <c r="Z11" s="392">
        <v>7097.5242374512627</v>
      </c>
    </row>
    <row r="12" spans="1:28" ht="13" customHeight="1">
      <c r="A12" s="138">
        <f>'FX Database'!A14</f>
        <v>43104</v>
      </c>
      <c r="B12" s="7">
        <f>VLOOKUP($A12,'FX Database'!$A$11:$T$1267, MATCH($B$9,'FX Database'!$A$6:$X$6,0),FALSE)</f>
        <v>0.78349999999999997</v>
      </c>
      <c r="C12" s="7">
        <f>VLOOKUP($A12,'FX Database'!$A$11:$T$1267, MATCH(C$9,'FX Database'!$A$6:$X$6,0),FALSE)</f>
        <v>88.27</v>
      </c>
      <c r="D12" s="7">
        <f t="shared" ref="D12:D43" si="0">LN(B12/B11)</f>
        <v>2.42796106750261E-3</v>
      </c>
      <c r="E12" s="7">
        <f t="shared" ref="E12:E75" si="1">LN(C12/C11)</f>
        <v>5.3387983910705202E-3</v>
      </c>
      <c r="F12" s="7">
        <f>VLOOKUP(A12,'Interest Rates'!$A$11:$B$3360, MATCH($F$9,'Interest Rates'!$A$11:$B$11,0),FALSE)</f>
        <v>1.5</v>
      </c>
      <c r="I12" s="138"/>
      <c r="N12" s="250" t="s">
        <v>92</v>
      </c>
      <c r="O12" s="355">
        <v>2.7249633981754152E-5</v>
      </c>
      <c r="P12" s="355">
        <v>3.471965577651722E-5</v>
      </c>
      <c r="Q12" s="373"/>
      <c r="R12" s="373"/>
      <c r="T12" s="387" t="s">
        <v>94</v>
      </c>
      <c r="U12" s="388">
        <v>-4.5992639143843932E-4</v>
      </c>
      <c r="V12" s="250"/>
      <c r="W12" s="390">
        <v>0.95</v>
      </c>
      <c r="X12" s="391">
        <v>-1.6448536269514715</v>
      </c>
      <c r="Y12" s="346">
        <v>8.9791909959960198E-3</v>
      </c>
      <c r="Z12" s="392">
        <v>8979.1909959960194</v>
      </c>
    </row>
    <row r="13" spans="1:28" ht="16">
      <c r="A13" s="138">
        <f>'FX Database'!A15</f>
        <v>43105</v>
      </c>
      <c r="B13" s="7">
        <f>VLOOKUP($A13,'FX Database'!$A$11:$T$1267, MATCH($B$9,'FX Database'!$A$6:$X$6,0),FALSE)</f>
        <v>0.78569999999999995</v>
      </c>
      <c r="C13" s="7">
        <f>VLOOKUP($A13,'FX Database'!$A$11:$T$1267, MATCH(C$9,'FX Database'!$A$6:$X$6,0),FALSE)</f>
        <v>88.69</v>
      </c>
      <c r="D13" s="7">
        <f t="shared" si="0"/>
        <v>2.803978385700272E-3</v>
      </c>
      <c r="E13" s="7">
        <f t="shared" si="1"/>
        <v>4.7468443562194767E-3</v>
      </c>
      <c r="F13" s="7">
        <f>VLOOKUP(A13,'Interest Rates'!$A$11:$B$3360, MATCH($F$9,'Interest Rates'!$A$11:$B$11,0),FALSE)</f>
        <v>1.5</v>
      </c>
      <c r="I13" s="138"/>
      <c r="N13" s="347" t="s">
        <v>84</v>
      </c>
      <c r="O13" s="353">
        <v>5.2201181961478759E-3</v>
      </c>
      <c r="P13" s="353">
        <v>5.8923387357243152E-3</v>
      </c>
      <c r="Q13" s="373"/>
      <c r="R13" s="373"/>
      <c r="T13" s="387"/>
      <c r="U13" s="393"/>
      <c r="V13" s="250"/>
      <c r="W13" s="390">
        <v>0.99</v>
      </c>
      <c r="X13" s="391">
        <v>-2.3263478740408408</v>
      </c>
      <c r="Y13" s="346">
        <v>1.2508884898424562E-2</v>
      </c>
      <c r="Z13" s="392">
        <v>12508.884898424561</v>
      </c>
      <c r="AA13" s="27"/>
    </row>
    <row r="14" spans="1:28" ht="16">
      <c r="A14" s="138">
        <f>'FX Database'!A16</f>
        <v>43108</v>
      </c>
      <c r="B14" s="7">
        <f>VLOOKUP($A14,'FX Database'!$A$11:$T$1267, MATCH($B$9,'FX Database'!$A$6:$X$6,0),FALSE)</f>
        <v>0.78420000000000001</v>
      </c>
      <c r="C14" s="7">
        <f>VLOOKUP($A14,'FX Database'!$A$11:$T$1267, MATCH(C$9,'FX Database'!$A$6:$X$6,0),FALSE)</f>
        <v>88.78</v>
      </c>
      <c r="D14" s="7">
        <f t="shared" si="0"/>
        <v>-1.9109503235445584E-3</v>
      </c>
      <c r="E14" s="7">
        <f t="shared" si="1"/>
        <v>1.0142560175282807E-3</v>
      </c>
      <c r="F14" s="7">
        <f>VLOOKUP(A14,'Interest Rates'!$A$11:$B$3360, MATCH($F$9,'Interest Rates'!$A$11:$B$11,0),FALSE)</f>
        <v>1.5</v>
      </c>
      <c r="I14" s="138"/>
      <c r="P14" s="372"/>
      <c r="Q14" s="372"/>
      <c r="R14" s="373"/>
      <c r="S14" s="373"/>
      <c r="T14" s="157"/>
      <c r="U14" s="374"/>
      <c r="V14" s="375"/>
      <c r="W14" s="225"/>
      <c r="X14" s="371"/>
      <c r="Y14" s="336"/>
      <c r="Z14" s="367"/>
      <c r="AA14" s="368"/>
    </row>
    <row r="15" spans="1:28" ht="16">
      <c r="A15" s="138">
        <f>'FX Database'!A17</f>
        <v>43109</v>
      </c>
      <c r="B15" s="7">
        <f>VLOOKUP($A15,'FX Database'!$A$11:$T$1267, MATCH($B$9,'FX Database'!$A$6:$X$6,0),FALSE)</f>
        <v>0.78539999999999999</v>
      </c>
      <c r="C15" s="7">
        <f>VLOOKUP($A15,'FX Database'!$A$11:$T$1267, MATCH(C$9,'FX Database'!$A$6:$X$6,0),FALSE)</f>
        <v>88.45</v>
      </c>
      <c r="D15" s="7">
        <f t="shared" si="0"/>
        <v>1.5290522856779554E-3</v>
      </c>
      <c r="E15" s="7">
        <f t="shared" si="1"/>
        <v>-3.7239788000948374E-3</v>
      </c>
      <c r="F15" s="7">
        <f>VLOOKUP(A15,'Interest Rates'!$A$11:$B$3360, MATCH($F$9,'Interest Rates'!$A$11:$B$11,0),FALSE)</f>
        <v>1.5</v>
      </c>
      <c r="I15" s="138"/>
      <c r="P15" s="376"/>
      <c r="Q15" s="376"/>
      <c r="R15" s="373"/>
      <c r="S15" s="373"/>
      <c r="T15" s="157"/>
      <c r="U15" s="374"/>
      <c r="V15" s="375"/>
      <c r="W15" s="225"/>
      <c r="X15" s="371"/>
      <c r="Y15" s="336"/>
      <c r="Z15" s="367"/>
      <c r="AA15" s="368"/>
    </row>
    <row r="16" spans="1:28" ht="16">
      <c r="A16" s="138">
        <f>'FX Database'!A18</f>
        <v>43110</v>
      </c>
      <c r="B16" s="7">
        <f>VLOOKUP($A16,'FX Database'!$A$11:$T$1267, MATCH($B$9,'FX Database'!$A$6:$X$6,0),FALSE)</f>
        <v>0.78280000000000005</v>
      </c>
      <c r="C16" s="7">
        <f>VLOOKUP($A16,'FX Database'!$A$11:$T$1267, MATCH(C$9,'FX Database'!$A$6:$X$6,0),FALSE)</f>
        <v>87.9</v>
      </c>
      <c r="D16" s="7">
        <f t="shared" si="0"/>
        <v>-3.315906621987988E-3</v>
      </c>
      <c r="E16" s="7">
        <f t="shared" si="1"/>
        <v>-6.2376159146629029E-3</v>
      </c>
      <c r="F16" s="7">
        <f>VLOOKUP(A16,'Interest Rates'!$A$11:$B$3360, MATCH($F$9,'Interest Rates'!$A$11:$B$11,0),FALSE)</f>
        <v>1.5</v>
      </c>
      <c r="I16" s="138"/>
      <c r="O16" s="8"/>
      <c r="P16" s="372"/>
      <c r="Q16" s="372"/>
      <c r="R16" s="373"/>
      <c r="S16" s="373"/>
      <c r="T16" s="157"/>
      <c r="U16" s="374"/>
      <c r="V16" s="375"/>
      <c r="W16" s="225"/>
      <c r="X16" s="371"/>
      <c r="Y16" s="336"/>
      <c r="Z16" s="367"/>
      <c r="AA16" s="368"/>
      <c r="AB16" s="168"/>
    </row>
    <row r="17" spans="1:37">
      <c r="A17" s="138">
        <f>'FX Database'!A19</f>
        <v>43111</v>
      </c>
      <c r="B17" s="7">
        <f>VLOOKUP($A17,'FX Database'!$A$11:$T$1267, MATCH($B$9,'FX Database'!$A$6:$X$6,0),FALSE)</f>
        <v>0.7873</v>
      </c>
      <c r="C17" s="7">
        <f>VLOOKUP($A17,'FX Database'!$A$11:$T$1267, MATCH(C$9,'FX Database'!$A$6:$X$6,0),FALSE)</f>
        <v>87.98</v>
      </c>
      <c r="D17" s="7">
        <f t="shared" si="0"/>
        <v>5.7321346685003877E-3</v>
      </c>
      <c r="E17" s="7">
        <f t="shared" si="1"/>
        <v>9.0971122944234002E-4</v>
      </c>
      <c r="F17" s="7">
        <f>VLOOKUP(A17,'Interest Rates'!$A$11:$B$3360, MATCH($F$9,'Interest Rates'!$A$11:$B$11,0),FALSE)</f>
        <v>1.5</v>
      </c>
      <c r="I17" s="138"/>
      <c r="T17" s="157"/>
      <c r="U17" s="225"/>
      <c r="V17" s="157"/>
      <c r="W17" s="225"/>
      <c r="X17" s="157"/>
      <c r="Y17" s="225"/>
    </row>
    <row r="18" spans="1:37">
      <c r="A18" s="138">
        <f>'FX Database'!A20</f>
        <v>43112</v>
      </c>
      <c r="B18" s="7">
        <f>VLOOKUP($A18,'FX Database'!$A$11:$T$1267, MATCH($B$9,'FX Database'!$A$6:$X$6,0),FALSE)</f>
        <v>0.78849999999999998</v>
      </c>
      <c r="C18" s="7">
        <f>VLOOKUP($A18,'FX Database'!$A$11:$T$1267, MATCH(C$9,'FX Database'!$A$6:$X$6,0),FALSE)</f>
        <v>87.71</v>
      </c>
      <c r="D18" s="7">
        <f t="shared" si="0"/>
        <v>1.5230362126715633E-3</v>
      </c>
      <c r="E18" s="7">
        <f t="shared" si="1"/>
        <v>-3.0735979572836252E-3</v>
      </c>
      <c r="F18" s="7">
        <f>VLOOKUP(A18,'Interest Rates'!$A$11:$B$3360, MATCH($F$9,'Interest Rates'!$A$11:$B$11,0),FALSE)</f>
        <v>1.5</v>
      </c>
      <c r="I18" s="138"/>
      <c r="T18" s="157"/>
      <c r="U18" s="225"/>
      <c r="V18" s="157"/>
      <c r="W18" s="225"/>
      <c r="X18" s="157"/>
      <c r="Y18" s="225"/>
    </row>
    <row r="19" spans="1:37">
      <c r="A19" s="138">
        <f>'FX Database'!A21</f>
        <v>43115</v>
      </c>
      <c r="B19" s="7">
        <f>VLOOKUP($A19,'FX Database'!$A$11:$T$1267, MATCH($B$9,'FX Database'!$A$6:$X$6,0),FALSE)</f>
        <v>0.79459999999999997</v>
      </c>
      <c r="C19" s="7">
        <f>VLOOKUP($A19,'FX Database'!$A$11:$T$1267, MATCH(C$9,'FX Database'!$A$6:$X$6,0),FALSE)</f>
        <v>87.95</v>
      </c>
      <c r="D19" s="7">
        <f t="shared" si="0"/>
        <v>7.7064369774055338E-3</v>
      </c>
      <c r="E19" s="7">
        <f t="shared" si="1"/>
        <v>2.7325532202771203E-3</v>
      </c>
      <c r="F19" s="7">
        <f>VLOOKUP(A19,'Interest Rates'!$A$11:$B$3360, MATCH($F$9,'Interest Rates'!$A$11:$B$11,0),FALSE)</f>
        <v>1.5</v>
      </c>
      <c r="I19" s="138"/>
      <c r="T19" s="157"/>
      <c r="U19" s="225"/>
      <c r="V19" s="157"/>
      <c r="W19" s="225"/>
      <c r="X19" s="157"/>
      <c r="Y19" s="225"/>
    </row>
    <row r="20" spans="1:37">
      <c r="A20" s="138">
        <f>'FX Database'!A22</f>
        <v>43116</v>
      </c>
      <c r="B20" s="7">
        <f>VLOOKUP($A20,'FX Database'!$A$11:$T$1267, MATCH($B$9,'FX Database'!$A$6:$X$6,0),FALSE)</f>
        <v>0.79679999999999995</v>
      </c>
      <c r="C20" s="7">
        <f>VLOOKUP($A20,'FX Database'!$A$11:$T$1267, MATCH(C$9,'FX Database'!$A$6:$X$6,0),FALSE)</f>
        <v>88.35</v>
      </c>
      <c r="D20" s="7">
        <f t="shared" si="0"/>
        <v>2.7648628898897958E-3</v>
      </c>
      <c r="E20" s="7">
        <f t="shared" si="1"/>
        <v>4.5377275821381667E-3</v>
      </c>
      <c r="F20" s="7">
        <f>VLOOKUP(A20,'Interest Rates'!$A$11:$B$3360, MATCH($F$9,'Interest Rates'!$A$11:$B$11,0),FALSE)</f>
        <v>1.5</v>
      </c>
      <c r="I20" s="138"/>
      <c r="O20" s="240"/>
      <c r="P20" s="240"/>
      <c r="Q20" s="240"/>
      <c r="R20" s="240"/>
      <c r="T20" s="157"/>
      <c r="U20" s="225"/>
      <c r="V20" s="157"/>
      <c r="W20" s="225"/>
      <c r="X20" s="157"/>
      <c r="Y20" s="225"/>
      <c r="Z20" s="147"/>
      <c r="AA20" s="147"/>
      <c r="AB20" s="147"/>
      <c r="AC20" s="170"/>
    </row>
    <row r="21" spans="1:37">
      <c r="A21" s="138">
        <f>'FX Database'!A23</f>
        <v>43117</v>
      </c>
      <c r="B21" s="7">
        <f>VLOOKUP($A21,'FX Database'!$A$11:$T$1267, MATCH($B$9,'FX Database'!$A$6:$X$6,0),FALSE)</f>
        <v>0.79549999999999998</v>
      </c>
      <c r="C21" s="7">
        <f>VLOOKUP($A21,'FX Database'!$A$11:$T$1267, MATCH(C$9,'FX Database'!$A$6:$X$6,0),FALSE)</f>
        <v>88.18</v>
      </c>
      <c r="D21" s="7">
        <f t="shared" si="0"/>
        <v>-1.6328584925468842E-3</v>
      </c>
      <c r="E21" s="7">
        <f t="shared" si="1"/>
        <v>-1.9260188359136972E-3</v>
      </c>
      <c r="F21" s="7">
        <f>VLOOKUP(A21,'Interest Rates'!$A$11:$B$3360, MATCH($F$9,'Interest Rates'!$A$11:$B$11,0),FALSE)</f>
        <v>1.5</v>
      </c>
      <c r="I21" s="138"/>
      <c r="T21" s="157"/>
      <c r="U21" s="225"/>
      <c r="V21" s="157"/>
      <c r="W21" s="225"/>
      <c r="X21" s="157"/>
      <c r="Y21" s="225"/>
      <c r="Z21" s="147"/>
      <c r="AA21" s="147"/>
      <c r="AB21" s="147"/>
      <c r="AC21" s="170"/>
    </row>
    <row r="22" spans="1:37">
      <c r="A22" s="138">
        <f>'FX Database'!A24</f>
        <v>43118</v>
      </c>
      <c r="B22" s="7">
        <f>VLOOKUP($A22,'FX Database'!$A$11:$T$1267, MATCH($B$9,'FX Database'!$A$6:$X$6,0),FALSE)</f>
        <v>0.7964</v>
      </c>
      <c r="C22" s="7">
        <f>VLOOKUP($A22,'FX Database'!$A$11:$T$1267, MATCH(C$9,'FX Database'!$A$6:$X$6,0),FALSE)</f>
        <v>88.69</v>
      </c>
      <c r="D22" s="7">
        <f t="shared" si="0"/>
        <v>1.130724412199661E-3</v>
      </c>
      <c r="E22" s="7">
        <f t="shared" si="1"/>
        <v>5.7669634585692849E-3</v>
      </c>
      <c r="F22" s="7">
        <f>VLOOKUP(A22,'Interest Rates'!$A$11:$B$3360, MATCH($F$9,'Interest Rates'!$A$11:$B$11,0),FALSE)</f>
        <v>1.5</v>
      </c>
      <c r="I22" s="138"/>
      <c r="T22" s="157"/>
      <c r="U22" s="225"/>
      <c r="V22" s="157"/>
      <c r="W22" s="225"/>
      <c r="X22" s="157"/>
      <c r="Y22" s="225"/>
      <c r="Z22" s="147"/>
      <c r="AA22" s="147"/>
      <c r="AB22" s="147"/>
      <c r="AC22" s="170"/>
    </row>
    <row r="23" spans="1:37" ht="18" customHeight="1">
      <c r="A23" s="138">
        <f>'FX Database'!A25</f>
        <v>43119</v>
      </c>
      <c r="B23" s="7">
        <f>VLOOKUP($A23,'FX Database'!$A$11:$T$1267, MATCH($B$9,'FX Database'!$A$6:$X$6,0),FALSE)</f>
        <v>0.80189999999999995</v>
      </c>
      <c r="C23" s="7">
        <f>VLOOKUP($A23,'FX Database'!$A$11:$T$1267, MATCH(C$9,'FX Database'!$A$6:$X$6,0),FALSE)</f>
        <v>88.9</v>
      </c>
      <c r="D23" s="7">
        <f t="shared" si="0"/>
        <v>6.8823396229417376E-3</v>
      </c>
      <c r="E23" s="7">
        <f t="shared" si="1"/>
        <v>2.3649991314981049E-3</v>
      </c>
      <c r="F23" s="7">
        <f>VLOOKUP(A23,'Interest Rates'!$A$11:$B$3360, MATCH($F$9,'Interest Rates'!$A$11:$B$11,0),FALSE)</f>
        <v>1.5</v>
      </c>
      <c r="I23" s="138"/>
      <c r="N23" s="432" t="s">
        <v>623</v>
      </c>
      <c r="O23" s="432"/>
      <c r="P23" s="432"/>
      <c r="Q23" s="432"/>
      <c r="R23" s="432"/>
      <c r="S23" s="432"/>
      <c r="T23" s="432"/>
      <c r="U23" s="432"/>
      <c r="X23" s="432" t="s">
        <v>624</v>
      </c>
      <c r="Y23" s="432"/>
      <c r="Z23" s="432"/>
      <c r="AA23" s="432"/>
      <c r="AB23" s="432"/>
      <c r="AC23" s="432"/>
      <c r="AD23" s="432"/>
      <c r="AE23" s="432"/>
    </row>
    <row r="24" spans="1:37" ht="18" customHeight="1">
      <c r="A24" s="138">
        <f>'FX Database'!A26</f>
        <v>43122</v>
      </c>
      <c r="B24" s="7">
        <f>VLOOKUP($A24,'FX Database'!$A$11:$T$1267, MATCH($B$9,'FX Database'!$A$6:$X$6,0),FALSE)</f>
        <v>0.79900000000000004</v>
      </c>
      <c r="C24" s="7">
        <f>VLOOKUP($A24,'FX Database'!$A$11:$T$1267, MATCH(C$9,'FX Database'!$A$6:$X$6,0),FALSE)</f>
        <v>88.53</v>
      </c>
      <c r="D24" s="7">
        <f t="shared" si="0"/>
        <v>-3.6229660467081764E-3</v>
      </c>
      <c r="E24" s="7">
        <f t="shared" si="1"/>
        <v>-4.1706648969011906E-3</v>
      </c>
      <c r="F24" s="7">
        <f>VLOOKUP(A24,'Interest Rates'!$A$11:$B$3360, MATCH($F$9,'Interest Rates'!$A$11:$B$11,0),FALSE)</f>
        <v>1.5</v>
      </c>
      <c r="I24" s="138"/>
      <c r="N24" s="432"/>
      <c r="O24" s="432"/>
      <c r="P24" s="432"/>
      <c r="Q24" s="432"/>
      <c r="R24" s="432"/>
      <c r="S24" s="432"/>
      <c r="T24" s="432"/>
      <c r="U24" s="432"/>
      <c r="X24" s="432"/>
      <c r="Y24" s="432"/>
      <c r="Z24" s="432"/>
      <c r="AA24" s="432"/>
      <c r="AB24" s="432"/>
      <c r="AC24" s="432"/>
      <c r="AD24" s="432"/>
      <c r="AE24" s="432"/>
    </row>
    <row r="25" spans="1:37">
      <c r="A25" s="138">
        <f>'FX Database'!A27</f>
        <v>43123</v>
      </c>
      <c r="B25" s="7">
        <f>VLOOKUP($A25,'FX Database'!$A$11:$T$1267, MATCH($B$9,'FX Database'!$A$6:$X$6,0),FALSE)</f>
        <v>0.79890000000000005</v>
      </c>
      <c r="C25" s="7">
        <f>VLOOKUP($A25,'FX Database'!$A$11:$T$1267, MATCH(C$9,'FX Database'!$A$6:$X$6,0),FALSE)</f>
        <v>88.49</v>
      </c>
      <c r="D25" s="7">
        <f t="shared" si="0"/>
        <v>-1.2516427827836707E-4</v>
      </c>
      <c r="E25" s="7">
        <f t="shared" si="1"/>
        <v>-4.519263436990259E-4</v>
      </c>
      <c r="F25" s="7">
        <f>VLOOKUP(A25,'Interest Rates'!$A$11:$B$3360, MATCH($F$9,'Interest Rates'!$A$11:$B$11,0),FALSE)</f>
        <v>1.5</v>
      </c>
      <c r="I25" s="138"/>
      <c r="N25" s="250"/>
      <c r="O25" s="250"/>
      <c r="P25" s="347" t="s">
        <v>265</v>
      </c>
      <c r="Q25" s="250"/>
      <c r="R25" s="348">
        <v>2.0411711307106225E-3</v>
      </c>
      <c r="S25" s="349"/>
      <c r="T25" s="250"/>
      <c r="U25" s="250"/>
      <c r="X25" s="250"/>
      <c r="Y25" s="250"/>
      <c r="Z25" s="347" t="s">
        <v>265</v>
      </c>
      <c r="AA25" s="378">
        <v>2.6478297482416743E-3</v>
      </c>
      <c r="AB25" s="250"/>
      <c r="AC25" s="250"/>
      <c r="AD25" s="250"/>
      <c r="AE25" s="250"/>
    </row>
    <row r="26" spans="1:37" ht="14">
      <c r="A26" s="138">
        <f>'FX Database'!A28</f>
        <v>43124</v>
      </c>
      <c r="B26" s="7">
        <f>VLOOKUP($A26,'FX Database'!$A$11:$T$1267, MATCH($B$9,'FX Database'!$A$6:$X$6,0),FALSE)</f>
        <v>0.80159999999999998</v>
      </c>
      <c r="C26" s="7">
        <f>VLOOKUP($A26,'FX Database'!$A$11:$T$1267, MATCH(C$9,'FX Database'!$A$6:$X$6,0),FALSE)</f>
        <v>88.09</v>
      </c>
      <c r="D26" s="7">
        <f t="shared" si="0"/>
        <v>3.3739488426039708E-3</v>
      </c>
      <c r="E26" s="7">
        <f t="shared" si="1"/>
        <v>-4.5305321575543544E-3</v>
      </c>
      <c r="F26" s="7">
        <f>VLOOKUP(A26,'Interest Rates'!$A$11:$B$3360, MATCH($F$9,'Interest Rates'!$A$11:$B$11,0),FALSE)</f>
        <v>1.5</v>
      </c>
      <c r="I26" s="138"/>
      <c r="N26" s="250"/>
      <c r="O26" s="250"/>
      <c r="P26" s="250"/>
      <c r="Q26" s="250"/>
      <c r="R26" s="250"/>
      <c r="S26" s="250"/>
      <c r="T26" s="379"/>
      <c r="U26" s="250"/>
      <c r="X26" s="350"/>
      <c r="Y26" s="350"/>
      <c r="Z26" s="350"/>
      <c r="AA26" s="347"/>
      <c r="AB26" s="347"/>
      <c r="AC26" s="250"/>
      <c r="AD26" s="250"/>
      <c r="AE26" s="250"/>
      <c r="AG26" s="171"/>
      <c r="AK26" s="172"/>
    </row>
    <row r="27" spans="1:37">
      <c r="A27" s="138">
        <f>'FX Database'!A29</f>
        <v>43125</v>
      </c>
      <c r="B27" s="7">
        <f>VLOOKUP($A27,'FX Database'!$A$11:$T$1267, MATCH($B$9,'FX Database'!$A$6:$X$6,0),FALSE)</f>
        <v>0.80940000000000001</v>
      </c>
      <c r="C27" s="7">
        <f>VLOOKUP($A27,'FX Database'!$A$11:$T$1267, MATCH(C$9,'FX Database'!$A$6:$X$6,0),FALSE)</f>
        <v>88.24</v>
      </c>
      <c r="D27" s="7">
        <f t="shared" si="0"/>
        <v>9.6835021111649627E-3</v>
      </c>
      <c r="E27" s="7">
        <f t="shared" si="1"/>
        <v>1.7013558235427024E-3</v>
      </c>
      <c r="F27" s="7">
        <f>VLOOKUP(A27,'Interest Rates'!$A$11:$B$3360, MATCH($F$9,'Interest Rates'!$A$11:$B$11,0),FALSE)</f>
        <v>1.5</v>
      </c>
      <c r="I27" s="138"/>
      <c r="N27" s="350" t="s">
        <v>266</v>
      </c>
      <c r="O27" s="350" t="s">
        <v>9</v>
      </c>
      <c r="P27" s="350" t="s">
        <v>269</v>
      </c>
      <c r="Q27" s="333" t="s">
        <v>282</v>
      </c>
      <c r="R27" s="333" t="s">
        <v>270</v>
      </c>
      <c r="S27" s="333" t="s">
        <v>267</v>
      </c>
      <c r="T27" s="333" t="s">
        <v>272</v>
      </c>
      <c r="U27" s="347" t="s">
        <v>271</v>
      </c>
      <c r="X27" s="350" t="s">
        <v>266</v>
      </c>
      <c r="Y27" s="350" t="s">
        <v>9</v>
      </c>
      <c r="Z27" s="350" t="s">
        <v>269</v>
      </c>
      <c r="AA27" s="333" t="s">
        <v>274</v>
      </c>
      <c r="AB27" s="333" t="s">
        <v>273</v>
      </c>
      <c r="AC27" s="333" t="s">
        <v>275</v>
      </c>
      <c r="AD27" s="333" t="s">
        <v>272</v>
      </c>
      <c r="AE27" s="333" t="s">
        <v>276</v>
      </c>
    </row>
    <row r="28" spans="1:37">
      <c r="A28" s="138">
        <f>'FX Database'!A30</f>
        <v>43129</v>
      </c>
      <c r="B28" s="7">
        <f>VLOOKUP($A28,'FX Database'!$A$11:$T$1267, MATCH($B$9,'FX Database'!$A$6:$X$6,0),FALSE)</f>
        <v>0.80959999999999999</v>
      </c>
      <c r="C28" s="7">
        <f>VLOOKUP($A28,'FX Database'!$A$11:$T$1267, MATCH(C$9,'FX Database'!$A$6:$X$6,0),FALSE)</f>
        <v>88.04</v>
      </c>
      <c r="D28" s="7">
        <f t="shared" si="0"/>
        <v>2.4706609143580987E-4</v>
      </c>
      <c r="E28" s="7">
        <f t="shared" si="1"/>
        <v>-2.269118286985965E-3</v>
      </c>
      <c r="F28" s="7">
        <f>VLOOKUP(A28,'Interest Rates'!$A$11:$B$3360, MATCH($F$9,'Interest Rates'!$A$11:$B$11,0),FALSE)</f>
        <v>1.5</v>
      </c>
      <c r="I28" s="138"/>
      <c r="N28" s="250">
        <v>-1.4893316173674715E-2</v>
      </c>
      <c r="O28" s="306">
        <v>1</v>
      </c>
      <c r="P28" s="298">
        <v>4.0000000000000001E-3</v>
      </c>
      <c r="Q28" s="306" t="str">
        <f>_xlfn.CONCAT(FIXED(N28*100,2),"%")</f>
        <v>-1.49%</v>
      </c>
      <c r="R28" s="250">
        <v>-1.5913901739030026E-2</v>
      </c>
      <c r="S28" s="250">
        <v>1.9596593052966715</v>
      </c>
      <c r="T28" s="289">
        <v>-2.9683473870752333</v>
      </c>
      <c r="U28" s="250">
        <v>4.8708752347073128E-3</v>
      </c>
      <c r="X28" s="250">
        <v>-2.3080177880414079E-2</v>
      </c>
      <c r="Y28" s="306">
        <v>1</v>
      </c>
      <c r="Z28" s="298">
        <v>4.0000000000000001E-3</v>
      </c>
      <c r="AA28" s="306" t="str">
        <f>_xlfn.CONCAT(FIXED(X28*100,2),"%")</f>
        <v>-2.31%</v>
      </c>
      <c r="AB28" s="250">
        <v>-2.4404092754534916E-2</v>
      </c>
      <c r="AC28" s="250">
        <v>1.5106711459285673</v>
      </c>
      <c r="AD28" s="250">
        <v>-4.0566265068924894</v>
      </c>
      <c r="AE28" s="250">
        <v>1.065338437702955E-4</v>
      </c>
      <c r="AH28" s="147"/>
      <c r="AI28" s="147"/>
      <c r="AK28" s="170"/>
    </row>
    <row r="29" spans="1:37">
      <c r="A29" s="138">
        <f>'FX Database'!A31</f>
        <v>43130</v>
      </c>
      <c r="B29" s="7">
        <f>VLOOKUP($A29,'FX Database'!$A$11:$T$1267, MATCH($B$9,'FX Database'!$A$6:$X$6,0),FALSE)</f>
        <v>0.80700000000000005</v>
      </c>
      <c r="C29" s="7">
        <f>VLOOKUP($A29,'FX Database'!$A$11:$T$1267, MATCH(C$9,'FX Database'!$A$6:$X$6,0),FALSE)</f>
        <v>87.77</v>
      </c>
      <c r="D29" s="7">
        <f t="shared" si="0"/>
        <v>-3.2166302632521981E-3</v>
      </c>
      <c r="E29" s="7">
        <f t="shared" si="1"/>
        <v>-3.0715000542348003E-3</v>
      </c>
      <c r="F29" s="7">
        <f>VLOOKUP(A29,'Interest Rates'!$A$11:$B$3360, MATCH($F$9,'Interest Rates'!$A$11:$B$11,0),FALSE)</f>
        <v>1.5</v>
      </c>
      <c r="I29" s="138"/>
      <c r="N29" s="250">
        <v>-1.2852145042964093E-2</v>
      </c>
      <c r="O29" s="306">
        <v>2</v>
      </c>
      <c r="P29" s="298">
        <v>1.2E-2</v>
      </c>
      <c r="Q29" s="306" t="str">
        <f t="shared" ref="Q29:Q42" si="2">_xlfn.CONCAT(FIXED(N29*100,2),"%")</f>
        <v>-1.29%</v>
      </c>
      <c r="R29" s="250">
        <v>-1.3872730608319405E-2</v>
      </c>
      <c r="S29" s="250">
        <v>3.9193186105933431</v>
      </c>
      <c r="T29" s="289">
        <v>-2.5773272886765271</v>
      </c>
      <c r="U29" s="250">
        <v>1.4404040669931268E-2</v>
      </c>
      <c r="X29" s="250">
        <v>-2.0432348132172404E-2</v>
      </c>
      <c r="Y29" s="306">
        <v>0</v>
      </c>
      <c r="Z29" s="298">
        <v>4.0000000000000001E-3</v>
      </c>
      <c r="AA29" s="306" t="str">
        <f t="shared" ref="AA29:AA42" si="3">_xlfn.CONCAT(FIXED(X29*100,2),"%")</f>
        <v>-2.04%</v>
      </c>
      <c r="AB29" s="250">
        <v>-2.1756263006293242E-2</v>
      </c>
      <c r="AC29" s="250">
        <v>0</v>
      </c>
      <c r="AD29" s="250">
        <v>-3.6072582904679473</v>
      </c>
      <c r="AE29" s="250">
        <v>5.9610441083374015E-4</v>
      </c>
      <c r="AH29" s="147"/>
      <c r="AI29" s="147"/>
      <c r="AK29" s="170"/>
    </row>
    <row r="30" spans="1:37">
      <c r="A30" s="138">
        <f>'FX Database'!A32</f>
        <v>43131</v>
      </c>
      <c r="B30" s="7">
        <f>VLOOKUP($A30,'FX Database'!$A$11:$T$1267, MATCH($B$9,'FX Database'!$A$6:$X$6,0),FALSE)</f>
        <v>0.80730000000000002</v>
      </c>
      <c r="C30" s="7">
        <f>VLOOKUP($A30,'FX Database'!$A$11:$T$1267, MATCH(C$9,'FX Database'!$A$6:$X$6,0),FALSE)</f>
        <v>87.87</v>
      </c>
      <c r="D30" s="7">
        <f t="shared" si="0"/>
        <v>3.7167813102092074E-4</v>
      </c>
      <c r="E30" s="7">
        <f t="shared" si="1"/>
        <v>1.1386929037255809E-3</v>
      </c>
      <c r="F30" s="7">
        <f>VLOOKUP(A30,'Interest Rates'!$A$11:$B$3360, MATCH($F$9,'Interest Rates'!$A$11:$B$11,0),FALSE)</f>
        <v>1.5</v>
      </c>
      <c r="I30" s="138"/>
      <c r="N30" s="250">
        <v>-1.0810973912253469E-2</v>
      </c>
      <c r="O30" s="306">
        <v>5</v>
      </c>
      <c r="P30" s="298">
        <v>3.2000000000000001E-2</v>
      </c>
      <c r="Q30" s="306" t="str">
        <f t="shared" si="2"/>
        <v>-1.08%</v>
      </c>
      <c r="R30" s="250">
        <v>-1.1831559477608781E-2</v>
      </c>
      <c r="S30" s="250">
        <v>9.798296526483357</v>
      </c>
      <c r="T30" s="289">
        <v>-2.1863071902778199</v>
      </c>
      <c r="U30" s="250">
        <v>3.6556067600779833E-2</v>
      </c>
      <c r="X30" s="250">
        <v>-1.7784518383930734E-2</v>
      </c>
      <c r="Y30" s="306">
        <v>0</v>
      </c>
      <c r="Z30" s="298">
        <v>4.0000000000000001E-3</v>
      </c>
      <c r="AA30" s="306" t="str">
        <f t="shared" si="3"/>
        <v>-1.78%</v>
      </c>
      <c r="AB30" s="250">
        <v>-1.9108433258051571E-2</v>
      </c>
      <c r="AC30" s="250">
        <v>0</v>
      </c>
      <c r="AD30" s="250">
        <v>-3.1578900740434066</v>
      </c>
      <c r="AE30" s="250">
        <v>2.7255817345670282E-3</v>
      </c>
      <c r="AH30" s="147"/>
      <c r="AI30" s="147"/>
      <c r="AK30" s="148"/>
    </row>
    <row r="31" spans="1:37">
      <c r="A31" s="138">
        <f>'FX Database'!A33</f>
        <v>43132</v>
      </c>
      <c r="B31" s="7">
        <f>VLOOKUP($A31,'FX Database'!$A$11:$T$1267, MATCH($B$9,'FX Database'!$A$6:$X$6,0),FALSE)</f>
        <v>0.8044</v>
      </c>
      <c r="C31" s="7">
        <f>VLOOKUP($A31,'FX Database'!$A$11:$T$1267, MATCH(C$9,'FX Database'!$A$6:$X$6,0),FALSE)</f>
        <v>87.91</v>
      </c>
      <c r="D31" s="7">
        <f t="shared" si="0"/>
        <v>-3.5986885024728E-3</v>
      </c>
      <c r="E31" s="7">
        <f t="shared" si="1"/>
        <v>4.5511435533532053E-4</v>
      </c>
      <c r="F31" s="7">
        <f>VLOOKUP(A31,'Interest Rates'!$A$11:$B$3360, MATCH($F$9,'Interest Rates'!$A$11:$B$11,0),FALSE)</f>
        <v>1.5</v>
      </c>
      <c r="I31" s="138"/>
      <c r="N31" s="250">
        <v>-8.7698027815428445E-3</v>
      </c>
      <c r="O31" s="306">
        <v>6</v>
      </c>
      <c r="P31" s="298">
        <v>5.6000000000000001E-2</v>
      </c>
      <c r="Q31" s="306" t="str">
        <f t="shared" si="2"/>
        <v>-0.88%</v>
      </c>
      <c r="R31" s="250">
        <v>-9.7903883468981566E-3</v>
      </c>
      <c r="S31" s="250">
        <v>11.757955831780029</v>
      </c>
      <c r="T31" s="289">
        <v>-1.7952870918791126</v>
      </c>
      <c r="U31" s="250">
        <v>7.9621875636118028E-2</v>
      </c>
      <c r="X31" s="250">
        <v>-1.5136688635689059E-2</v>
      </c>
      <c r="Y31" s="306">
        <v>1</v>
      </c>
      <c r="Z31" s="298">
        <v>8.0000000000000002E-3</v>
      </c>
      <c r="AA31" s="306" t="str">
        <f t="shared" si="3"/>
        <v>-1.51%</v>
      </c>
      <c r="AB31" s="250">
        <v>-1.6460603509809896E-2</v>
      </c>
      <c r="AC31" s="250">
        <v>1.5106711459285673</v>
      </c>
      <c r="AD31" s="250">
        <v>-2.7085218576188645</v>
      </c>
      <c r="AE31" s="250">
        <v>1.0183527044868253E-2</v>
      </c>
      <c r="AH31" s="147"/>
      <c r="AI31" s="147"/>
      <c r="AK31" s="148"/>
    </row>
    <row r="32" spans="1:37">
      <c r="A32" s="138">
        <f>'FX Database'!A34</f>
        <v>43133</v>
      </c>
      <c r="B32" s="7">
        <f>VLOOKUP($A32,'FX Database'!$A$11:$T$1267, MATCH($B$9,'FX Database'!$A$6:$X$6,0),FALSE)</f>
        <v>0.79969999999999997</v>
      </c>
      <c r="C32" s="7">
        <f>VLOOKUP($A32,'FX Database'!$A$11:$T$1267, MATCH(C$9,'FX Database'!$A$6:$X$6,0),FALSE)</f>
        <v>87.71</v>
      </c>
      <c r="D32" s="7">
        <f t="shared" si="0"/>
        <v>-5.8600005606527818E-3</v>
      </c>
      <c r="E32" s="7">
        <f t="shared" si="1"/>
        <v>-2.2776458997969648E-3</v>
      </c>
      <c r="F32" s="7">
        <f>VLOOKUP(A32,'Interest Rates'!$A$11:$B$3360, MATCH($F$9,'Interest Rates'!$A$11:$B$11,0),FALSE)</f>
        <v>1.5</v>
      </c>
      <c r="I32" s="138"/>
      <c r="N32" s="250">
        <v>-6.728631650832222E-3</v>
      </c>
      <c r="O32" s="306">
        <v>10</v>
      </c>
      <c r="P32" s="298">
        <v>9.6000000000000002E-2</v>
      </c>
      <c r="Q32" s="306" t="str">
        <f t="shared" si="2"/>
        <v>-0.67%</v>
      </c>
      <c r="R32" s="250">
        <v>-7.7492172161875332E-3</v>
      </c>
      <c r="S32" s="250">
        <v>19.596593052966714</v>
      </c>
      <c r="T32" s="289">
        <v>-1.4042669934804055</v>
      </c>
      <c r="U32" s="250">
        <v>0.14883433641976623</v>
      </c>
      <c r="X32" s="250">
        <v>-1.2488858887447387E-2</v>
      </c>
      <c r="Y32" s="306">
        <v>7</v>
      </c>
      <c r="Z32" s="298">
        <v>3.5999999999999997E-2</v>
      </c>
      <c r="AA32" s="306" t="str">
        <f t="shared" si="3"/>
        <v>-1.25%</v>
      </c>
      <c r="AB32" s="250">
        <v>-1.3812773761568224E-2</v>
      </c>
      <c r="AC32" s="250">
        <v>10.574698021499971</v>
      </c>
      <c r="AD32" s="250">
        <v>-2.2591536411943234</v>
      </c>
      <c r="AE32" s="250">
        <v>3.1091334860582218E-2</v>
      </c>
      <c r="AH32" s="147"/>
      <c r="AI32" s="147"/>
      <c r="AK32" s="148"/>
    </row>
    <row r="33" spans="1:40">
      <c r="A33" s="138">
        <f>'FX Database'!A35</f>
        <v>43136</v>
      </c>
      <c r="B33" s="7">
        <f>VLOOKUP($A33,'FX Database'!$A$11:$T$1267, MATCH($B$9,'FX Database'!$A$6:$X$6,0),FALSE)</f>
        <v>0.79290000000000005</v>
      </c>
      <c r="C33" s="7">
        <f>VLOOKUP($A33,'FX Database'!$A$11:$T$1267, MATCH(C$9,'FX Database'!$A$6:$X$6,0),FALSE)</f>
        <v>87.22</v>
      </c>
      <c r="D33" s="7">
        <f t="shared" si="0"/>
        <v>-8.5395470594909397E-3</v>
      </c>
      <c r="E33" s="7">
        <f t="shared" si="1"/>
        <v>-5.6022555486697871E-3</v>
      </c>
      <c r="F33" s="7">
        <f>VLOOKUP(A33,'Interest Rates'!$A$11:$B$3360, MATCH($F$9,'Interest Rates'!$A$11:$B$11,0),FALSE)</f>
        <v>1.5</v>
      </c>
      <c r="I33" s="138"/>
      <c r="N33" s="250">
        <v>-4.6874605201215978E-3</v>
      </c>
      <c r="O33" s="306">
        <v>27</v>
      </c>
      <c r="P33" s="298">
        <v>0.20399999999999999</v>
      </c>
      <c r="Q33" s="306" t="str">
        <f t="shared" si="2"/>
        <v>-0.47%</v>
      </c>
      <c r="R33" s="250">
        <v>-5.708046085476909E-3</v>
      </c>
      <c r="S33" s="250">
        <v>52.910801243010134</v>
      </c>
      <c r="T33" s="289">
        <v>-1.0132468950816984</v>
      </c>
      <c r="U33" s="250">
        <v>0.23876555058524912</v>
      </c>
      <c r="X33" s="250">
        <v>-9.8410291392057141E-3</v>
      </c>
      <c r="Y33" s="306">
        <v>6</v>
      </c>
      <c r="Z33" s="298">
        <v>0.06</v>
      </c>
      <c r="AA33" s="306" t="str">
        <f t="shared" si="3"/>
        <v>-0.98%</v>
      </c>
      <c r="AB33" s="250">
        <v>-1.1164944013326551E-2</v>
      </c>
      <c r="AC33" s="250">
        <v>9.064026875571404</v>
      </c>
      <c r="AD33" s="250">
        <v>-1.809785424769782</v>
      </c>
      <c r="AE33" s="250">
        <v>7.7568010310036697E-2</v>
      </c>
      <c r="AH33" s="147"/>
      <c r="AI33" s="147"/>
      <c r="AK33" s="148"/>
    </row>
    <row r="34" spans="1:40">
      <c r="A34" s="138">
        <f>'FX Database'!A36</f>
        <v>43137</v>
      </c>
      <c r="B34" s="7">
        <f>VLOOKUP($A34,'FX Database'!$A$11:$T$1267, MATCH($B$9,'FX Database'!$A$6:$X$6,0),FALSE)</f>
        <v>0.78439999999999999</v>
      </c>
      <c r="C34" s="7">
        <f>VLOOKUP($A34,'FX Database'!$A$11:$T$1267, MATCH(C$9,'FX Database'!$A$6:$X$6,0),FALSE)</f>
        <v>85.23</v>
      </c>
      <c r="D34" s="7">
        <f t="shared" si="0"/>
        <v>-1.0778015956162033E-2</v>
      </c>
      <c r="E34" s="7">
        <f t="shared" si="1"/>
        <v>-2.3080177880414079E-2</v>
      </c>
      <c r="F34" s="7">
        <f>VLOOKUP(A34,'Interest Rates'!$A$11:$B$3360, MATCH($F$9,'Interest Rates'!$A$11:$B$11,0),FALSE)</f>
        <v>1.5</v>
      </c>
      <c r="I34" s="138"/>
      <c r="N34" s="250">
        <v>-2.6462893894109753E-3</v>
      </c>
      <c r="O34" s="306">
        <v>34</v>
      </c>
      <c r="P34" s="298">
        <v>0.34</v>
      </c>
      <c r="Q34" s="306" t="str">
        <f t="shared" si="2"/>
        <v>-0.26%</v>
      </c>
      <c r="R34" s="250">
        <v>-3.6668749547662865E-3</v>
      </c>
      <c r="S34" s="250">
        <v>66.628416380086833</v>
      </c>
      <c r="T34" s="289">
        <v>-0.62222679668299163</v>
      </c>
      <c r="U34" s="250">
        <v>0.3287289833655257</v>
      </c>
      <c r="X34" s="250">
        <v>-7.1931993909640397E-3</v>
      </c>
      <c r="Y34" s="306">
        <v>14</v>
      </c>
      <c r="Z34" s="298">
        <v>0.11600000000000001</v>
      </c>
      <c r="AA34" s="306" t="str">
        <f t="shared" si="3"/>
        <v>-0.72%</v>
      </c>
      <c r="AB34" s="250">
        <v>-8.5171142650848769E-3</v>
      </c>
      <c r="AC34" s="250">
        <v>21.149396042999943</v>
      </c>
      <c r="AD34" s="250">
        <v>-1.3604172083452404</v>
      </c>
      <c r="AE34" s="250">
        <v>0.15813502479678224</v>
      </c>
      <c r="AH34" s="147"/>
      <c r="AI34" s="147"/>
      <c r="AK34" s="148"/>
    </row>
    <row r="35" spans="1:40">
      <c r="A35" s="138">
        <f>'FX Database'!A37</f>
        <v>43138</v>
      </c>
      <c r="B35" s="7">
        <f>VLOOKUP($A35,'FX Database'!$A$11:$T$1267, MATCH($B$9,'FX Database'!$A$6:$X$6,0),FALSE)</f>
        <v>0.7883</v>
      </c>
      <c r="C35" s="7">
        <f>VLOOKUP($A35,'FX Database'!$A$11:$T$1267, MATCH(C$9,'FX Database'!$A$6:$X$6,0),FALSE)</f>
        <v>86.15</v>
      </c>
      <c r="D35" s="7">
        <f t="shared" si="0"/>
        <v>4.9596337436713343E-3</v>
      </c>
      <c r="E35" s="7">
        <f t="shared" si="1"/>
        <v>1.0736478439732402E-2</v>
      </c>
      <c r="F35" s="7">
        <f>VLOOKUP(A35,'Interest Rates'!$A$11:$B$3360, MATCH($F$9,'Interest Rates'!$A$11:$B$11,0),FALSE)</f>
        <v>1.5</v>
      </c>
      <c r="I35" s="138"/>
      <c r="N35" s="250">
        <v>-6.0511825870035278E-4</v>
      </c>
      <c r="O35" s="306">
        <v>37</v>
      </c>
      <c r="P35" s="298">
        <v>0.48799999999999999</v>
      </c>
      <c r="Q35" s="306" t="str">
        <f t="shared" si="2"/>
        <v>-0.06%</v>
      </c>
      <c r="R35" s="250">
        <v>-1.625703824055664E-3</v>
      </c>
      <c r="S35" s="250">
        <v>72.507394295976837</v>
      </c>
      <c r="T35" s="289">
        <v>-0.23120669828428478</v>
      </c>
      <c r="U35" s="250">
        <v>0.38842048502594967</v>
      </c>
      <c r="X35" s="250">
        <v>-4.5453696427223689E-3</v>
      </c>
      <c r="Y35" s="306">
        <v>26</v>
      </c>
      <c r="Z35" s="298">
        <v>0.22</v>
      </c>
      <c r="AA35" s="306" t="str">
        <f t="shared" si="3"/>
        <v>-0.45%</v>
      </c>
      <c r="AB35" s="250">
        <v>-5.869284516843206E-3</v>
      </c>
      <c r="AC35" s="250">
        <v>39.277449794142747</v>
      </c>
      <c r="AD35" s="250">
        <v>-0.91104899192069921</v>
      </c>
      <c r="AE35" s="250">
        <v>0.26343630524552936</v>
      </c>
      <c r="AH35" s="147"/>
      <c r="AI35" s="147"/>
      <c r="AK35" s="148"/>
    </row>
    <row r="36" spans="1:40">
      <c r="A36" s="138">
        <f>'FX Database'!A38</f>
        <v>43139</v>
      </c>
      <c r="B36" s="7">
        <f>VLOOKUP($A36,'FX Database'!$A$11:$T$1267, MATCH($B$9,'FX Database'!$A$6:$X$6,0),FALSE)</f>
        <v>0.78120000000000001</v>
      </c>
      <c r="C36" s="7">
        <f>VLOOKUP($A36,'FX Database'!$A$11:$T$1267, MATCH(C$9,'FX Database'!$A$6:$X$6,0),FALSE)</f>
        <v>85.6</v>
      </c>
      <c r="D36" s="7">
        <f t="shared" si="0"/>
        <v>-9.0475290633387287E-3</v>
      </c>
      <c r="E36" s="7">
        <f t="shared" si="1"/>
        <v>-6.4046798262423019E-3</v>
      </c>
      <c r="F36" s="7">
        <f>VLOOKUP(A36,'Interest Rates'!$A$11:$B$3360, MATCH($F$9,'Interest Rates'!$A$11:$B$11,0),FALSE)</f>
        <v>1.5</v>
      </c>
      <c r="N36" s="250">
        <v>1.4360528720102714E-3</v>
      </c>
      <c r="O36" s="306">
        <v>32</v>
      </c>
      <c r="P36" s="298">
        <v>0.61599999999999999</v>
      </c>
      <c r="Q36" s="306" t="str">
        <f t="shared" si="2"/>
        <v>0.14%</v>
      </c>
      <c r="R36" s="250">
        <v>4.154673066549602E-4</v>
      </c>
      <c r="S36" s="250">
        <v>62.709097769493489</v>
      </c>
      <c r="T36" s="289">
        <v>0.15981340011442238</v>
      </c>
      <c r="U36" s="250">
        <v>0.39388011421332014</v>
      </c>
      <c r="X36" s="250">
        <v>-1.8975398944806945E-3</v>
      </c>
      <c r="Y36" s="306">
        <v>38</v>
      </c>
      <c r="Z36" s="298">
        <v>0.372</v>
      </c>
      <c r="AA36" s="306" t="str">
        <f t="shared" si="3"/>
        <v>-0.19%</v>
      </c>
      <c r="AB36" s="250">
        <v>-3.2214547686015317E-3</v>
      </c>
      <c r="AC36" s="250">
        <v>57.405503545285555</v>
      </c>
      <c r="AD36" s="250">
        <v>-0.46168077549615749</v>
      </c>
      <c r="AE36" s="250">
        <v>0.35861241328834242</v>
      </c>
      <c r="AH36" s="147"/>
      <c r="AI36" s="147"/>
      <c r="AK36" s="148"/>
    </row>
    <row r="37" spans="1:40">
      <c r="A37" s="138">
        <f>'FX Database'!A39</f>
        <v>43140</v>
      </c>
      <c r="B37" s="7">
        <f>VLOOKUP($A37,'FX Database'!$A$11:$T$1267, MATCH($B$9,'FX Database'!$A$6:$X$6,0),FALSE)</f>
        <v>0.77790000000000004</v>
      </c>
      <c r="C37" s="7">
        <f>VLOOKUP($A37,'FX Database'!$A$11:$T$1267, MATCH(C$9,'FX Database'!$A$6:$X$6,0),FALSE)</f>
        <v>84.74</v>
      </c>
      <c r="D37" s="7">
        <f t="shared" si="0"/>
        <v>-4.2332177897953932E-3</v>
      </c>
      <c r="E37" s="7">
        <f t="shared" si="1"/>
        <v>-1.0097537949283211E-2</v>
      </c>
      <c r="F37" s="7">
        <f>VLOOKUP(A37,'Interest Rates'!$A$11:$B$3360, MATCH($F$9,'Interest Rates'!$A$11:$B$11,0),FALSE)</f>
        <v>1.5</v>
      </c>
      <c r="N37" s="250">
        <v>3.4772240027208957E-3</v>
      </c>
      <c r="O37" s="306">
        <v>41</v>
      </c>
      <c r="P37" s="298">
        <v>0.78</v>
      </c>
      <c r="Q37" s="306" t="str">
        <f t="shared" si="2"/>
        <v>0.35%</v>
      </c>
      <c r="R37" s="250">
        <v>2.4566384373655844E-3</v>
      </c>
      <c r="S37" s="250">
        <v>80.346031517163539</v>
      </c>
      <c r="T37" s="289">
        <v>0.55083349851312957</v>
      </c>
      <c r="U37" s="250">
        <v>0.34278655822256648</v>
      </c>
      <c r="X37" s="250">
        <v>7.5028985376097979E-4</v>
      </c>
      <c r="Y37" s="306">
        <v>49</v>
      </c>
      <c r="Z37" s="298">
        <v>0.56799999999999995</v>
      </c>
      <c r="AA37" s="306" t="str">
        <f t="shared" si="3"/>
        <v>0.08%</v>
      </c>
      <c r="AB37" s="250">
        <v>-5.7362502035985738E-4</v>
      </c>
      <c r="AC37" s="250">
        <v>74.022886150499801</v>
      </c>
      <c r="AD37" s="250">
        <v>-1.2312559071615846E-2</v>
      </c>
      <c r="AE37" s="250">
        <v>0.39891204189997664</v>
      </c>
      <c r="AH37" s="147"/>
      <c r="AI37" s="149"/>
      <c r="AK37" s="148"/>
    </row>
    <row r="38" spans="1:40">
      <c r="A38" s="138">
        <f>'FX Database'!A40</f>
        <v>43143</v>
      </c>
      <c r="B38" s="7">
        <f>VLOOKUP($A38,'FX Database'!$A$11:$T$1267, MATCH($B$9,'FX Database'!$A$6:$X$6,0),FALSE)</f>
        <v>0.78339999999999999</v>
      </c>
      <c r="C38" s="7">
        <f>VLOOKUP($A38,'FX Database'!$A$11:$T$1267, MATCH(C$9,'FX Database'!$A$6:$X$6,0),FALSE)</f>
        <v>85.13</v>
      </c>
      <c r="D38" s="7">
        <f t="shared" si="0"/>
        <v>7.0454400190025175E-3</v>
      </c>
      <c r="E38" s="7">
        <f t="shared" si="1"/>
        <v>4.5917546975526207E-3</v>
      </c>
      <c r="F38" s="7">
        <f>VLOOKUP(A38,'Interest Rates'!$A$11:$B$3360, MATCH($F$9,'Interest Rates'!$A$11:$B$11,0),FALSE)</f>
        <v>1.5</v>
      </c>
      <c r="N38" s="250">
        <v>5.5183951334315199E-3</v>
      </c>
      <c r="O38" s="306">
        <v>23</v>
      </c>
      <c r="P38" s="298">
        <v>0.872</v>
      </c>
      <c r="Q38" s="306" t="str">
        <f t="shared" si="2"/>
        <v>0.55%</v>
      </c>
      <c r="R38" s="250">
        <v>4.4978095680762087E-3</v>
      </c>
      <c r="S38" s="250">
        <v>45.072164021823447</v>
      </c>
      <c r="T38" s="289">
        <v>0.94185359691183679</v>
      </c>
      <c r="U38" s="250">
        <v>0.25602437294640673</v>
      </c>
      <c r="X38" s="250">
        <v>3.3981196020026506E-3</v>
      </c>
      <c r="Y38" s="306">
        <v>45</v>
      </c>
      <c r="Z38" s="298">
        <v>0.748</v>
      </c>
      <c r="AA38" s="306" t="str">
        <f t="shared" si="3"/>
        <v>0.34%</v>
      </c>
      <c r="AB38" s="250">
        <v>2.0742047278818135E-3</v>
      </c>
      <c r="AC38" s="250">
        <v>67.980201566785524</v>
      </c>
      <c r="AD38" s="250">
        <v>0.43705565735292523</v>
      </c>
      <c r="AE38" s="250">
        <v>0.36260276434407457</v>
      </c>
      <c r="AH38" s="147"/>
      <c r="AI38" s="147"/>
      <c r="AK38" s="148"/>
    </row>
    <row r="39" spans="1:40">
      <c r="A39" s="138">
        <f>'FX Database'!A41</f>
        <v>43144</v>
      </c>
      <c r="B39" s="7">
        <f>VLOOKUP($A39,'FX Database'!$A$11:$T$1267, MATCH($B$9,'FX Database'!$A$6:$X$6,0),FALSE)</f>
        <v>0.78700000000000003</v>
      </c>
      <c r="C39" s="7">
        <f>VLOOKUP($A39,'FX Database'!$A$11:$T$1267, MATCH(C$9,'FX Database'!$A$6:$X$6,0),FALSE)</f>
        <v>85.29</v>
      </c>
      <c r="D39" s="7">
        <f t="shared" si="0"/>
        <v>4.5848271856722767E-3</v>
      </c>
      <c r="E39" s="7">
        <f t="shared" si="1"/>
        <v>1.8777144350526358E-3</v>
      </c>
      <c r="F39" s="7">
        <f>VLOOKUP(A39,'Interest Rates'!$A$11:$B$3360, MATCH($F$9,'Interest Rates'!$A$11:$B$11,0),FALSE)</f>
        <v>1.5</v>
      </c>
      <c r="N39" s="250">
        <v>7.5595662641421407E-3</v>
      </c>
      <c r="O39" s="306">
        <v>18</v>
      </c>
      <c r="P39" s="298">
        <v>0.94399999999999995</v>
      </c>
      <c r="Q39" s="306" t="str">
        <f t="shared" si="2"/>
        <v>0.76%</v>
      </c>
      <c r="R39" s="250">
        <v>6.5389806987868294E-3</v>
      </c>
      <c r="S39" s="250">
        <v>35.273867495340085</v>
      </c>
      <c r="T39" s="289">
        <v>1.3328736953105433</v>
      </c>
      <c r="U39" s="250">
        <v>0.16411060183523016</v>
      </c>
      <c r="X39" s="250">
        <v>6.045949350244325E-3</v>
      </c>
      <c r="Y39" s="306">
        <v>31</v>
      </c>
      <c r="Z39" s="298">
        <v>0.872</v>
      </c>
      <c r="AA39" s="306" t="str">
        <f t="shared" si="3"/>
        <v>0.60%</v>
      </c>
      <c r="AB39" s="250">
        <v>4.7220344761234878E-3</v>
      </c>
      <c r="AC39" s="250">
        <v>46.830805523785585</v>
      </c>
      <c r="AD39" s="250">
        <v>0.88642387377746679</v>
      </c>
      <c r="AE39" s="250">
        <v>0.2693315379426201</v>
      </c>
    </row>
    <row r="40" spans="1:40">
      <c r="A40" s="138">
        <f>'FX Database'!A42</f>
        <v>43145</v>
      </c>
      <c r="B40" s="7">
        <f>VLOOKUP($A40,'FX Database'!$A$11:$T$1267, MATCH($B$9,'FX Database'!$A$6:$X$6,0),FALSE)</f>
        <v>0.78769999999999996</v>
      </c>
      <c r="C40" s="7">
        <f>VLOOKUP($A40,'FX Database'!$A$11:$T$1267, MATCH(C$9,'FX Database'!$A$6:$X$6,0),FALSE)</f>
        <v>84.36</v>
      </c>
      <c r="D40" s="7">
        <f t="shared" si="0"/>
        <v>8.8905829187537009E-4</v>
      </c>
      <c r="E40" s="7">
        <f t="shared" si="1"/>
        <v>-1.0963858720444345E-2</v>
      </c>
      <c r="F40" s="7">
        <f>VLOOKUP(A40,'Interest Rates'!$A$11:$B$3360, MATCH($F$9,'Interest Rates'!$A$11:$B$11,0),FALSE)</f>
        <v>1.5</v>
      </c>
      <c r="N40" s="250">
        <v>9.6007373948527649E-3</v>
      </c>
      <c r="O40" s="306">
        <v>7</v>
      </c>
      <c r="P40" s="298">
        <v>0.97199999999999998</v>
      </c>
      <c r="Q40" s="306" t="str">
        <f t="shared" si="2"/>
        <v>0.96%</v>
      </c>
      <c r="R40" s="250">
        <v>8.5801518294974545E-3</v>
      </c>
      <c r="S40" s="250">
        <v>13.717615137076701</v>
      </c>
      <c r="T40" s="289">
        <v>1.7238937937092507</v>
      </c>
      <c r="U40" s="250">
        <v>9.027962875437108E-2</v>
      </c>
      <c r="X40" s="250">
        <v>8.6937790984859993E-3</v>
      </c>
      <c r="Y40" s="306">
        <v>22</v>
      </c>
      <c r="Z40" s="298">
        <v>0.96</v>
      </c>
      <c r="AA40" s="306" t="str">
        <f t="shared" si="3"/>
        <v>0.87%</v>
      </c>
      <c r="AB40" s="250">
        <v>7.3698642243651621E-3</v>
      </c>
      <c r="AC40" s="250">
        <v>33.234765210428478</v>
      </c>
      <c r="AD40" s="250">
        <v>1.3357920902020084</v>
      </c>
      <c r="AE40" s="250">
        <v>0.1634727797314669</v>
      </c>
    </row>
    <row r="41" spans="1:40">
      <c r="A41" s="138">
        <f>'FX Database'!A43</f>
        <v>43146</v>
      </c>
      <c r="B41" s="7">
        <f>VLOOKUP($A41,'FX Database'!$A$11:$T$1267, MATCH($B$9,'FX Database'!$A$6:$X$6,0),FALSE)</f>
        <v>0.79330000000000001</v>
      </c>
      <c r="C41" s="7">
        <f>VLOOKUP($A41,'FX Database'!$A$11:$T$1267, MATCH(C$9,'FX Database'!$A$6:$X$6,0),FALSE)</f>
        <v>84.57</v>
      </c>
      <c r="D41" s="7">
        <f t="shared" si="0"/>
        <v>7.0841535986787448E-3</v>
      </c>
      <c r="E41" s="7">
        <f t="shared" si="1"/>
        <v>2.4862381835569947E-3</v>
      </c>
      <c r="F41" s="7">
        <f>VLOOKUP(A41,'Interest Rates'!$A$11:$B$3360, MATCH($F$9,'Interest Rates'!$A$11:$B$11,0),FALSE)</f>
        <v>1.5</v>
      </c>
      <c r="N41" s="250">
        <v>1.1641908525563389E-2</v>
      </c>
      <c r="O41" s="306">
        <v>6</v>
      </c>
      <c r="P41" s="298">
        <v>0.996</v>
      </c>
      <c r="Q41" s="306" t="str">
        <f t="shared" si="2"/>
        <v>1.16%</v>
      </c>
      <c r="R41" s="250">
        <v>1.0621322960208079E-2</v>
      </c>
      <c r="S41" s="250">
        <v>11.757955831780029</v>
      </c>
      <c r="T41" s="289">
        <v>2.1149138921079578</v>
      </c>
      <c r="U41" s="250">
        <v>4.2622673789531863E-2</v>
      </c>
      <c r="X41" s="250">
        <v>1.1341608846727674E-2</v>
      </c>
      <c r="Y41" s="306">
        <v>8</v>
      </c>
      <c r="Z41" s="298">
        <v>0.99199999999999999</v>
      </c>
      <c r="AA41" s="306" t="str">
        <f t="shared" si="3"/>
        <v>1.13%</v>
      </c>
      <c r="AB41" s="250">
        <v>1.0017693972606836E-2</v>
      </c>
      <c r="AC41" s="250">
        <v>12.085369167428539</v>
      </c>
      <c r="AD41" s="250">
        <v>1.7851603066265502</v>
      </c>
      <c r="AE41" s="250">
        <v>8.1078521439912246E-2</v>
      </c>
    </row>
    <row r="42" spans="1:40">
      <c r="A42" s="138">
        <f>'FX Database'!A44</f>
        <v>43147</v>
      </c>
      <c r="B42" s="7">
        <f>VLOOKUP($A42,'FX Database'!$A$11:$T$1267, MATCH($B$9,'FX Database'!$A$6:$X$6,0),FALSE)</f>
        <v>0.79649999999999999</v>
      </c>
      <c r="C42" s="7">
        <f>VLOOKUP($A42,'FX Database'!$A$11:$T$1267, MATCH(C$9,'FX Database'!$A$6:$X$6,0),FALSE)</f>
        <v>84.18</v>
      </c>
      <c r="D42" s="7">
        <f t="shared" si="0"/>
        <v>4.0256690421460271E-3</v>
      </c>
      <c r="E42" s="7">
        <f t="shared" si="1"/>
        <v>-4.6222304517061392E-3</v>
      </c>
      <c r="F42" s="7">
        <f>VLOOKUP(A42,'Interest Rates'!$A$11:$B$3360, MATCH($F$9,'Interest Rates'!$A$11:$B$11,0),FALSE)</f>
        <v>1.5</v>
      </c>
      <c r="N42" s="380">
        <v>1.368307965627401E-2</v>
      </c>
      <c r="O42" s="395">
        <v>0</v>
      </c>
      <c r="P42" s="394">
        <v>0.996</v>
      </c>
      <c r="Q42" s="306" t="str">
        <f t="shared" si="2"/>
        <v>1.37%</v>
      </c>
      <c r="R42" s="250">
        <v>1.2662494090918699E-2</v>
      </c>
      <c r="S42" s="250">
        <v>0</v>
      </c>
      <c r="T42" s="289">
        <v>2.5059339905066644</v>
      </c>
      <c r="U42" s="250">
        <v>1.726988379454255E-2</v>
      </c>
      <c r="X42" s="250">
        <v>1.3989438594969341E-2</v>
      </c>
      <c r="Y42" s="306">
        <v>0</v>
      </c>
      <c r="Z42" s="298">
        <v>0.99199999999999999</v>
      </c>
      <c r="AA42" s="306" t="str">
        <f t="shared" si="3"/>
        <v>1.40%</v>
      </c>
      <c r="AB42" s="250">
        <v>1.2665523720848504E-2</v>
      </c>
      <c r="AC42" s="250">
        <v>0</v>
      </c>
      <c r="AD42" s="250">
        <v>2.2345285230510905</v>
      </c>
      <c r="AE42" s="250">
        <v>3.2860058260959751E-2</v>
      </c>
    </row>
    <row r="43" spans="1:40">
      <c r="A43" s="138">
        <f>'FX Database'!A45</f>
        <v>43150</v>
      </c>
      <c r="B43" s="7">
        <f>VLOOKUP($A43,'FX Database'!$A$11:$T$1267, MATCH($B$9,'FX Database'!$A$6:$X$6,0),FALSE)</f>
        <v>0.79200000000000004</v>
      </c>
      <c r="C43" s="7">
        <f>VLOOKUP($A43,'FX Database'!$A$11:$T$1267, MATCH(C$9,'FX Database'!$A$6:$X$6,0),FALSE)</f>
        <v>84.26</v>
      </c>
      <c r="D43" s="7">
        <f t="shared" si="0"/>
        <v>-5.6657375356773077E-3</v>
      </c>
      <c r="E43" s="7">
        <f t="shared" si="1"/>
        <v>9.4989320844599098E-4</v>
      </c>
      <c r="F43" s="7">
        <f>VLOOKUP(A43,'Interest Rates'!$A$11:$B$3360, MATCH($F$9,'Interest Rates'!$A$11:$B$11,0),FALSE)</f>
        <v>1.5</v>
      </c>
      <c r="N43" s="380">
        <v>0</v>
      </c>
      <c r="O43" s="395">
        <v>1</v>
      </c>
      <c r="P43" s="381">
        <v>1</v>
      </c>
      <c r="Q43" s="347" t="s">
        <v>268</v>
      </c>
      <c r="R43" s="250">
        <v>-1.0205855653553112E-3</v>
      </c>
      <c r="S43" s="250">
        <v>1.9596593052966715</v>
      </c>
      <c r="T43" s="289">
        <v>3</v>
      </c>
      <c r="U43" s="250">
        <v>4.4318484119380075E-3</v>
      </c>
      <c r="X43" s="250">
        <v>-0.1</v>
      </c>
      <c r="Y43" s="306">
        <v>2</v>
      </c>
      <c r="Z43" s="298">
        <v>1</v>
      </c>
      <c r="AA43" s="333" t="s">
        <v>268</v>
      </c>
      <c r="AB43" s="250">
        <v>-0.10132391487412085</v>
      </c>
      <c r="AC43" s="250">
        <v>3.0213422918571347</v>
      </c>
      <c r="AD43" s="250">
        <v>-17.110835636661836</v>
      </c>
      <c r="AE43" s="250">
        <v>1.0577661999544346E-64</v>
      </c>
    </row>
    <row r="44" spans="1:40">
      <c r="A44" s="138">
        <f>'FX Database'!A46</f>
        <v>43151</v>
      </c>
      <c r="B44" s="7">
        <f>VLOOKUP($A44,'FX Database'!$A$11:$T$1267, MATCH($B$9,'FX Database'!$A$6:$X$6,0),FALSE)</f>
        <v>0.79259999999999997</v>
      </c>
      <c r="C44" s="7">
        <f>VLOOKUP($A44,'FX Database'!$A$11:$T$1267, MATCH(C$9,'FX Database'!$A$6:$X$6,0),FALSE)</f>
        <v>84.64</v>
      </c>
      <c r="D44" s="7">
        <f t="shared" ref="D44:D75" si="4">LN(B44/B43)</f>
        <v>7.5728894190875765E-4</v>
      </c>
      <c r="E44" s="7">
        <f t="shared" si="1"/>
        <v>4.4997115591188285E-3</v>
      </c>
      <c r="F44" s="7">
        <f>VLOOKUP(A44,'Interest Rates'!$A$11:$B$3360, MATCH($F$9,'Interest Rates'!$A$11:$B$11,0),FALSE)</f>
        <v>1.5</v>
      </c>
    </row>
    <row r="45" spans="1:40">
      <c r="A45" s="138">
        <f>'FX Database'!A47</f>
        <v>43152</v>
      </c>
      <c r="B45" s="7">
        <f>VLOOKUP($A45,'FX Database'!$A$11:$T$1267, MATCH($B$9,'FX Database'!$A$6:$X$6,0),FALSE)</f>
        <v>0.78520000000000001</v>
      </c>
      <c r="C45" s="7">
        <f>VLOOKUP($A45,'FX Database'!$A$11:$T$1267, MATCH(C$9,'FX Database'!$A$6:$X$6,0),FALSE)</f>
        <v>84.64</v>
      </c>
      <c r="D45" s="7">
        <f t="shared" si="4"/>
        <v>-9.3802183540286077E-3</v>
      </c>
      <c r="E45" s="7">
        <f t="shared" si="1"/>
        <v>0</v>
      </c>
      <c r="F45" s="7">
        <f>VLOOKUP(A45,'Interest Rates'!$A$11:$B$3360, MATCH($F$9,'Interest Rates'!$A$11:$B$11,0),FALSE)</f>
        <v>1.5</v>
      </c>
      <c r="O45" s="50">
        <f>SUM(O28:O44)</f>
        <v>250</v>
      </c>
      <c r="S45" s="49" t="str">
        <f>IF(SUM(S28:S43)*R25=1,"VALID", "INVALID")</f>
        <v>VALID</v>
      </c>
      <c r="Y45" s="50">
        <f>SUM(Y28:Y44)</f>
        <v>250</v>
      </c>
      <c r="AC45" s="49" t="str">
        <f>IF(SUM(AC28:AC43)*AA25=1,"VALID", "INVALID")</f>
        <v>VALID</v>
      </c>
    </row>
    <row r="46" spans="1:40">
      <c r="A46" s="138">
        <f>'FX Database'!A48</f>
        <v>43153</v>
      </c>
      <c r="B46" s="7">
        <f>VLOOKUP($A46,'FX Database'!$A$11:$T$1267, MATCH($B$9,'FX Database'!$A$6:$X$6,0),FALSE)</f>
        <v>0.78059999999999996</v>
      </c>
      <c r="C46" s="7">
        <f>VLOOKUP($A46,'FX Database'!$A$11:$T$1267, MATCH(C$9,'FX Database'!$A$6:$X$6,0),FALSE)</f>
        <v>83.87</v>
      </c>
      <c r="D46" s="7">
        <f t="shared" si="4"/>
        <v>-5.8756076557914382E-3</v>
      </c>
      <c r="E46" s="7">
        <f t="shared" si="1"/>
        <v>-9.1389871136690944E-3</v>
      </c>
      <c r="F46" s="7">
        <f>VLOOKUP(A46,'Interest Rates'!$A$11:$B$3360, MATCH($F$9,'Interest Rates'!$A$11:$B$11,0),FALSE)</f>
        <v>1.5</v>
      </c>
      <c r="Y46" s="210"/>
      <c r="Z46" s="210"/>
      <c r="AA46" s="210"/>
      <c r="AB46" s="210"/>
      <c r="AC46" s="210"/>
      <c r="AD46" s="210"/>
      <c r="AE46" s="210"/>
    </row>
    <row r="47" spans="1:40" ht="14" thickBot="1">
      <c r="A47" s="138">
        <f>'FX Database'!A49</f>
        <v>43154</v>
      </c>
      <c r="B47" s="7">
        <f>VLOOKUP($A47,'FX Database'!$A$11:$T$1267, MATCH($B$9,'FX Database'!$A$6:$X$6,0),FALSE)</f>
        <v>0.78210000000000002</v>
      </c>
      <c r="C47" s="7">
        <f>VLOOKUP($A47,'FX Database'!$A$11:$T$1267, MATCH(C$9,'FX Database'!$A$6:$X$6,0),FALSE)</f>
        <v>83.66</v>
      </c>
      <c r="D47" s="7">
        <f t="shared" si="4"/>
        <v>1.9197548610511937E-3</v>
      </c>
      <c r="E47" s="7">
        <f t="shared" si="1"/>
        <v>-2.507014982267893E-3</v>
      </c>
      <c r="F47" s="7">
        <f>VLOOKUP(A47,'Interest Rates'!$A$11:$B$3360, MATCH($F$9,'Interest Rates'!$A$11:$B$11,0),FALSE)</f>
        <v>1.5</v>
      </c>
      <c r="N47" s="175"/>
      <c r="O47" s="176"/>
      <c r="Q47" s="151"/>
      <c r="Y47" s="151" t="str">
        <f>X23</f>
        <v>Distribution of Daily Returns  in JPY/AUD Exchange Rate</v>
      </c>
      <c r="Z47" s="210"/>
      <c r="AA47" s="210"/>
      <c r="AB47" s="210"/>
      <c r="AC47" s="210"/>
      <c r="AD47" s="210"/>
      <c r="AE47" s="210"/>
    </row>
    <row r="48" spans="1:40" ht="14" customHeight="1" thickTop="1">
      <c r="A48" s="138">
        <f>'FX Database'!A50</f>
        <v>43157</v>
      </c>
      <c r="B48" s="7">
        <f>VLOOKUP($A48,'FX Database'!$A$11:$T$1267, MATCH($B$9,'FX Database'!$A$6:$X$6,0),FALSE)</f>
        <v>0.7863</v>
      </c>
      <c r="C48" s="7">
        <f>VLOOKUP($A48,'FX Database'!$A$11:$T$1267, MATCH(C$9,'FX Database'!$A$6:$X$6,0),FALSE)</f>
        <v>83.84</v>
      </c>
      <c r="D48" s="7">
        <f t="shared" si="4"/>
        <v>5.3557893899045059E-3</v>
      </c>
      <c r="E48" s="7">
        <f t="shared" si="1"/>
        <v>2.1492545586796431E-3</v>
      </c>
      <c r="F48" s="7">
        <f>VLOOKUP(A48,'Interest Rates'!$A$11:$B$3360, MATCH($F$9,'Interest Rates'!$A$11:$B$11,0),FALSE)</f>
        <v>1.5</v>
      </c>
      <c r="M48" s="242"/>
      <c r="N48" s="243" t="str">
        <f>N23</f>
        <v>Distribution of Daily Returns  in USD/AUD Exchange Rate</v>
      </c>
      <c r="O48" s="244"/>
      <c r="P48" s="245"/>
      <c r="Q48" s="242"/>
      <c r="R48" s="242"/>
      <c r="S48" s="242"/>
      <c r="T48" s="242"/>
      <c r="U48" s="242"/>
      <c r="V48" s="242"/>
      <c r="W48" s="242"/>
      <c r="X48" s="242"/>
      <c r="Y48" s="246"/>
      <c r="Z48" s="246"/>
      <c r="AA48" s="246"/>
      <c r="AB48" s="246"/>
      <c r="AC48" s="246"/>
      <c r="AD48" s="246"/>
      <c r="AE48" s="246"/>
      <c r="AF48" s="242"/>
      <c r="AG48" s="242"/>
      <c r="AH48" s="242"/>
      <c r="AI48" s="242"/>
      <c r="AJ48" s="242"/>
      <c r="AK48" s="242"/>
      <c r="AL48" s="242"/>
      <c r="AM48" s="242"/>
      <c r="AN48" s="242"/>
    </row>
    <row r="49" spans="1:37" ht="13" customHeight="1">
      <c r="A49" s="138">
        <f>'FX Database'!A51</f>
        <v>43158</v>
      </c>
      <c r="B49" s="7">
        <f>VLOOKUP($A49,'FX Database'!$A$11:$T$1267, MATCH($B$9,'FX Database'!$A$6:$X$6,0),FALSE)</f>
        <v>0.78469999999999995</v>
      </c>
      <c r="C49" s="7">
        <f>VLOOKUP($A49,'FX Database'!$A$11:$T$1267, MATCH(C$9,'FX Database'!$A$6:$X$6,0),FALSE)</f>
        <v>83.92</v>
      </c>
      <c r="D49" s="7">
        <f t="shared" si="4"/>
        <v>-2.0369198640428909E-3</v>
      </c>
      <c r="E49" s="7">
        <f t="shared" si="1"/>
        <v>9.5374351530963498E-4</v>
      </c>
      <c r="F49" s="7">
        <f>VLOOKUP(A49,'Interest Rates'!$A$11:$B$3360, MATCH($F$9,'Interest Rates'!$A$11:$B$11,0),FALSE)</f>
        <v>1.5</v>
      </c>
    </row>
    <row r="50" spans="1:37">
      <c r="A50" s="138">
        <f>'FX Database'!A52</f>
        <v>43159</v>
      </c>
      <c r="B50" s="7">
        <f>VLOOKUP($A50,'FX Database'!$A$11:$T$1267, MATCH($B$9,'FX Database'!$A$6:$X$6,0),FALSE)</f>
        <v>0.7792</v>
      </c>
      <c r="C50" s="7">
        <f>VLOOKUP($A50,'FX Database'!$A$11:$T$1267, MATCH(C$9,'FX Database'!$A$6:$X$6,0),FALSE)</f>
        <v>83.52</v>
      </c>
      <c r="D50" s="7">
        <f t="shared" si="4"/>
        <v>-7.033726805102173E-3</v>
      </c>
      <c r="E50" s="7">
        <f t="shared" si="1"/>
        <v>-4.7778399537131968E-3</v>
      </c>
      <c r="F50" s="7">
        <f>VLOOKUP(A50,'Interest Rates'!$A$11:$B$3360, MATCH($F$9,'Interest Rates'!$A$11:$B$11,0),FALSE)</f>
        <v>1.5</v>
      </c>
    </row>
    <row r="51" spans="1:37">
      <c r="A51" s="138">
        <f>'FX Database'!A53</f>
        <v>43160</v>
      </c>
      <c r="B51" s="7">
        <f>VLOOKUP($A51,'FX Database'!$A$11:$T$1267, MATCH($B$9,'FX Database'!$A$6:$X$6,0),FALSE)</f>
        <v>0.77310000000000001</v>
      </c>
      <c r="C51" s="7">
        <f>VLOOKUP($A51,'FX Database'!$A$11:$T$1267, MATCH(C$9,'FX Database'!$A$6:$X$6,0),FALSE)</f>
        <v>82.58</v>
      </c>
      <c r="D51" s="7">
        <f t="shared" si="4"/>
        <v>-7.8593460018962485E-3</v>
      </c>
      <c r="E51" s="7">
        <f t="shared" si="1"/>
        <v>-1.1318603676384369E-2</v>
      </c>
      <c r="F51" s="7">
        <f>VLOOKUP(A51,'Interest Rates'!$A$11:$B$3360, MATCH($F$9,'Interest Rates'!$A$11:$B$11,0),FALSE)</f>
        <v>1.5</v>
      </c>
    </row>
    <row r="52" spans="1:37">
      <c r="A52" s="138">
        <f>'FX Database'!A54</f>
        <v>43161</v>
      </c>
      <c r="B52" s="7">
        <f>VLOOKUP($A52,'FX Database'!$A$11:$T$1267, MATCH($B$9,'FX Database'!$A$6:$X$6,0),FALSE)</f>
        <v>0.77559999999999996</v>
      </c>
      <c r="C52" s="7">
        <f>VLOOKUP($A52,'FX Database'!$A$11:$T$1267, MATCH(C$9,'FX Database'!$A$6:$X$6,0),FALSE)</f>
        <v>82.28</v>
      </c>
      <c r="D52" s="7">
        <f t="shared" si="4"/>
        <v>3.2285170420675081E-3</v>
      </c>
      <c r="E52" s="7">
        <f t="shared" si="1"/>
        <v>-3.6394556731877132E-3</v>
      </c>
      <c r="F52" s="7">
        <f>VLOOKUP(A52,'Interest Rates'!$A$11:$B$3360, MATCH($F$9,'Interest Rates'!$A$11:$B$11,0),FALSE)</f>
        <v>1.5</v>
      </c>
    </row>
    <row r="53" spans="1:37">
      <c r="A53" s="138">
        <f>'FX Database'!A55</f>
        <v>43164</v>
      </c>
      <c r="B53" s="7">
        <f>VLOOKUP($A53,'FX Database'!$A$11:$T$1267, MATCH($B$9,'FX Database'!$A$6:$X$6,0),FALSE)</f>
        <v>0.7752</v>
      </c>
      <c r="C53" s="7">
        <f>VLOOKUP($A53,'FX Database'!$A$11:$T$1267, MATCH(C$9,'FX Database'!$A$6:$X$6,0),FALSE)</f>
        <v>81.78</v>
      </c>
      <c r="D53" s="7">
        <f t="shared" si="4"/>
        <v>-5.1586279194019188E-4</v>
      </c>
      <c r="E53" s="7">
        <f t="shared" si="1"/>
        <v>-6.0953498482601261E-3</v>
      </c>
      <c r="F53" s="7">
        <f>VLOOKUP(A53,'Interest Rates'!$A$11:$B$3360, MATCH($F$9,'Interest Rates'!$A$11:$B$11,0),FALSE)</f>
        <v>1.5</v>
      </c>
    </row>
    <row r="54" spans="1:37">
      <c r="A54" s="138">
        <f>'FX Database'!A56</f>
        <v>43165</v>
      </c>
      <c r="B54" s="7">
        <f>VLOOKUP($A54,'FX Database'!$A$11:$T$1267, MATCH($B$9,'FX Database'!$A$6:$X$6,0),FALSE)</f>
        <v>0.77729999999999999</v>
      </c>
      <c r="C54" s="7">
        <f>VLOOKUP($A54,'FX Database'!$A$11:$T$1267, MATCH(C$9,'FX Database'!$A$6:$X$6,0),FALSE)</f>
        <v>82.62</v>
      </c>
      <c r="D54" s="7">
        <f t="shared" si="4"/>
        <v>2.7053156596174239E-3</v>
      </c>
      <c r="E54" s="7">
        <f t="shared" si="1"/>
        <v>1.0219067032122322E-2</v>
      </c>
      <c r="F54" s="7">
        <f>VLOOKUP(A54,'Interest Rates'!$A$11:$B$3360, MATCH($F$9,'Interest Rates'!$A$11:$B$11,0),FALSE)</f>
        <v>1.5</v>
      </c>
    </row>
    <row r="55" spans="1:37" ht="18" customHeight="1">
      <c r="A55" s="138">
        <f>'FX Database'!A57</f>
        <v>43166</v>
      </c>
      <c r="B55" s="7">
        <f>VLOOKUP($A55,'FX Database'!$A$11:$T$1267, MATCH($B$9,'FX Database'!$A$6:$X$6,0),FALSE)</f>
        <v>0.78039999999999998</v>
      </c>
      <c r="C55" s="7">
        <f>VLOOKUP($A55,'FX Database'!$A$11:$T$1267, MATCH(C$9,'FX Database'!$A$6:$X$6,0),FALSE)</f>
        <v>82.48</v>
      </c>
      <c r="D55" s="7">
        <f t="shared" si="4"/>
        <v>3.9802325127820497E-3</v>
      </c>
      <c r="E55" s="7">
        <f t="shared" si="1"/>
        <v>-1.6959422599139788E-3</v>
      </c>
      <c r="F55" s="7">
        <f>VLOOKUP(A55,'Interest Rates'!$A$11:$B$3360, MATCH($F$9,'Interest Rates'!$A$11:$B$11,0),FALSE)</f>
        <v>1.5</v>
      </c>
    </row>
    <row r="56" spans="1:37" ht="18" customHeight="1">
      <c r="A56" s="138">
        <f>'FX Database'!A58</f>
        <v>43167</v>
      </c>
      <c r="B56" s="7">
        <f>VLOOKUP($A56,'FX Database'!$A$11:$T$1267, MATCH($B$9,'FX Database'!$A$6:$X$6,0),FALSE)</f>
        <v>0.78300000000000003</v>
      </c>
      <c r="C56" s="7">
        <f>VLOOKUP($A56,'FX Database'!$A$11:$T$1267, MATCH(C$9,'FX Database'!$A$6:$X$6,0),FALSE)</f>
        <v>83.04</v>
      </c>
      <c r="D56" s="7">
        <f t="shared" si="4"/>
        <v>3.3260872418471124E-3</v>
      </c>
      <c r="E56" s="7">
        <f t="shared" si="1"/>
        <v>6.7665797088741209E-3</v>
      </c>
      <c r="F56" s="7">
        <f>VLOOKUP(A56,'Interest Rates'!$A$11:$B$3360, MATCH($F$9,'Interest Rates'!$A$11:$B$11,0),FALSE)</f>
        <v>1.5</v>
      </c>
    </row>
    <row r="57" spans="1:37">
      <c r="A57" s="138">
        <f>'FX Database'!A59</f>
        <v>43168</v>
      </c>
      <c r="B57" s="7">
        <f>VLOOKUP($A57,'FX Database'!$A$11:$T$1267, MATCH($B$9,'FX Database'!$A$6:$X$6,0),FALSE)</f>
        <v>0.7792</v>
      </c>
      <c r="C57" s="7">
        <f>VLOOKUP($A57,'FX Database'!$A$11:$T$1267, MATCH(C$9,'FX Database'!$A$6:$X$6,0),FALSE)</f>
        <v>83.09</v>
      </c>
      <c r="D57" s="7">
        <f t="shared" si="4"/>
        <v>-4.8649436624777836E-3</v>
      </c>
      <c r="E57" s="7">
        <f t="shared" si="1"/>
        <v>6.0193825931154099E-4</v>
      </c>
      <c r="F57" s="7">
        <f>VLOOKUP(A57,'Interest Rates'!$A$11:$B$3360, MATCH($F$9,'Interest Rates'!$A$11:$B$11,0),FALSE)</f>
        <v>1.5</v>
      </c>
    </row>
    <row r="58" spans="1:37">
      <c r="A58" s="138">
        <f>'FX Database'!A60</f>
        <v>43171</v>
      </c>
      <c r="B58" s="7">
        <f>VLOOKUP($A58,'FX Database'!$A$11:$T$1267, MATCH($B$9,'FX Database'!$A$6:$X$6,0),FALSE)</f>
        <v>0.78690000000000004</v>
      </c>
      <c r="C58" s="7">
        <f>VLOOKUP($A58,'FX Database'!$A$11:$T$1267, MATCH(C$9,'FX Database'!$A$6:$X$6,0),FALSE)</f>
        <v>83.73</v>
      </c>
      <c r="D58" s="7">
        <f t="shared" si="4"/>
        <v>9.8334232126123938E-3</v>
      </c>
      <c r="E58" s="7">
        <f t="shared" si="1"/>
        <v>7.672978539450522E-3</v>
      </c>
      <c r="F58" s="7">
        <f>VLOOKUP(A58,'Interest Rates'!$A$11:$B$3360, MATCH($F$9,'Interest Rates'!$A$11:$B$11,0),FALSE)</f>
        <v>1.5</v>
      </c>
    </row>
    <row r="59" spans="1:37">
      <c r="A59" s="138">
        <f>'FX Database'!A61</f>
        <v>43172</v>
      </c>
      <c r="B59" s="7">
        <f>VLOOKUP($A59,'FX Database'!$A$11:$T$1267, MATCH($B$9,'FX Database'!$A$6:$X$6,0),FALSE)</f>
        <v>0.78700000000000003</v>
      </c>
      <c r="C59" s="7">
        <f>VLOOKUP($A59,'FX Database'!$A$11:$T$1267, MATCH(C$9,'FX Database'!$A$6:$X$6,0),FALSE)</f>
        <v>84.04</v>
      </c>
      <c r="D59" s="7">
        <f t="shared" si="4"/>
        <v>1.2707287646560964E-4</v>
      </c>
      <c r="E59" s="7">
        <f t="shared" si="1"/>
        <v>3.6955397604593056E-3</v>
      </c>
      <c r="F59" s="7">
        <f>VLOOKUP(A59,'Interest Rates'!$A$11:$B$3360, MATCH($F$9,'Interest Rates'!$A$11:$B$11,0),FALSE)</f>
        <v>1.5</v>
      </c>
    </row>
    <row r="60" spans="1:37">
      <c r="A60" s="138">
        <f>'FX Database'!A62</f>
        <v>43173</v>
      </c>
      <c r="B60" s="7">
        <f>VLOOKUP($A60,'FX Database'!$A$11:$T$1267, MATCH($B$9,'FX Database'!$A$6:$X$6,0),FALSE)</f>
        <v>0.78710000000000002</v>
      </c>
      <c r="C60" s="7">
        <f>VLOOKUP($A60,'FX Database'!$A$11:$T$1267, MATCH(C$9,'FX Database'!$A$6:$X$6,0),FALSE)</f>
        <v>83.84</v>
      </c>
      <c r="D60" s="7">
        <f t="shared" si="4"/>
        <v>1.2705673100126924E-4</v>
      </c>
      <c r="E60" s="7">
        <f t="shared" si="1"/>
        <v>-2.3826554040676526E-3</v>
      </c>
      <c r="F60" s="7">
        <f>VLOOKUP(A60,'Interest Rates'!$A$11:$B$3360, MATCH($F$9,'Interest Rates'!$A$11:$B$11,0),FALSE)</f>
        <v>1.5</v>
      </c>
    </row>
    <row r="61" spans="1:37">
      <c r="A61" s="138">
        <f>'FX Database'!A63</f>
        <v>43174</v>
      </c>
      <c r="B61" s="7">
        <f>VLOOKUP($A61,'FX Database'!$A$11:$T$1267, MATCH($B$9,'FX Database'!$A$6:$X$6,0),FALSE)</f>
        <v>0.78759999999999997</v>
      </c>
      <c r="C61" s="7">
        <f>VLOOKUP($A61,'FX Database'!$A$11:$T$1267, MATCH(C$9,'FX Database'!$A$6:$X$6,0),FALSE)</f>
        <v>83.46</v>
      </c>
      <c r="D61" s="7">
        <f t="shared" si="4"/>
        <v>6.3504161656589755E-4</v>
      </c>
      <c r="E61" s="7">
        <f t="shared" si="1"/>
        <v>-4.5427454093256133E-3</v>
      </c>
      <c r="F61" s="7">
        <f>VLOOKUP(A61,'Interest Rates'!$A$11:$B$3360, MATCH($F$9,'Interest Rates'!$A$11:$B$11,0),FALSE)</f>
        <v>1.5</v>
      </c>
    </row>
    <row r="62" spans="1:37">
      <c r="A62" s="138">
        <f>'FX Database'!A64</f>
        <v>43175</v>
      </c>
      <c r="B62" s="7">
        <f>VLOOKUP($A62,'FX Database'!$A$11:$T$1267, MATCH($B$9,'FX Database'!$A$6:$X$6,0),FALSE)</f>
        <v>0.77900000000000003</v>
      </c>
      <c r="C62" s="7">
        <f>VLOOKUP($A62,'FX Database'!$A$11:$T$1267, MATCH(C$9,'FX Database'!$A$6:$X$6,0),FALSE)</f>
        <v>82.49</v>
      </c>
      <c r="D62" s="7">
        <f t="shared" si="4"/>
        <v>-1.0979300894222084E-2</v>
      </c>
      <c r="E62" s="7">
        <f t="shared" si="1"/>
        <v>-1.1690401290766175E-2</v>
      </c>
      <c r="F62" s="7">
        <f>VLOOKUP(A62,'Interest Rates'!$A$11:$B$3360, MATCH($F$9,'Interest Rates'!$A$11:$B$11,0),FALSE)</f>
        <v>1.5</v>
      </c>
    </row>
    <row r="63" spans="1:37" ht="13" customHeight="1">
      <c r="A63" s="138">
        <f>'FX Database'!A65</f>
        <v>43178</v>
      </c>
      <c r="B63" s="7">
        <f>VLOOKUP($A63,'FX Database'!$A$11:$T$1267, MATCH($B$9,'FX Database'!$A$6:$X$6,0),FALSE)</f>
        <v>0.76910000000000001</v>
      </c>
      <c r="C63" s="7">
        <f>VLOOKUP($A63,'FX Database'!$A$11:$T$1267, MATCH(C$9,'FX Database'!$A$6:$X$6,0),FALSE)</f>
        <v>81.3</v>
      </c>
      <c r="D63" s="7">
        <f t="shared" si="4"/>
        <v>-1.2790045807740204E-2</v>
      </c>
      <c r="E63" s="7">
        <f t="shared" si="1"/>
        <v>-1.453105731887536E-2</v>
      </c>
      <c r="F63" s="7">
        <f>VLOOKUP(A63,'Interest Rates'!$A$11:$B$3360, MATCH($F$9,'Interest Rates'!$A$11:$B$11,0),FALSE)</f>
        <v>1.5</v>
      </c>
    </row>
    <row r="64" spans="1:37" ht="13" customHeight="1">
      <c r="A64" s="138">
        <f>'FX Database'!A66</f>
        <v>43179</v>
      </c>
      <c r="B64" s="7">
        <f>VLOOKUP($A64,'FX Database'!$A$11:$T$1267, MATCH($B$9,'FX Database'!$A$6:$X$6,0),FALSE)</f>
        <v>0.77029999999999998</v>
      </c>
      <c r="C64" s="7">
        <f>VLOOKUP($A64,'FX Database'!$A$11:$T$1267, MATCH(C$9,'FX Database'!$A$6:$X$6,0),FALSE)</f>
        <v>81.900000000000006</v>
      </c>
      <c r="D64" s="7">
        <f t="shared" si="4"/>
        <v>1.5590492959120016E-3</v>
      </c>
      <c r="E64" s="7">
        <f t="shared" si="1"/>
        <v>7.3529743052589535E-3</v>
      </c>
      <c r="F64" s="7">
        <f>VLOOKUP(A64,'Interest Rates'!$A$11:$B$3360, MATCH($F$9,'Interest Rates'!$A$11:$B$11,0),FALSE)</f>
        <v>1.5</v>
      </c>
      <c r="AG64" s="210"/>
      <c r="AH64" s="210"/>
      <c r="AI64" s="210"/>
      <c r="AJ64" s="210"/>
      <c r="AK64" s="210"/>
    </row>
    <row r="65" spans="1:37" ht="13" customHeight="1">
      <c r="A65" s="138">
        <f>'FX Database'!A67</f>
        <v>43180</v>
      </c>
      <c r="B65" s="7">
        <f>VLOOKUP($A65,'FX Database'!$A$11:$T$1267, MATCH($B$9,'FX Database'!$A$6:$X$6,0),FALSE)</f>
        <v>0.76970000000000005</v>
      </c>
      <c r="C65" s="7">
        <f>VLOOKUP($A65,'FX Database'!$A$11:$T$1267, MATCH(C$9,'FX Database'!$A$6:$X$6,0),FALSE)</f>
        <v>81.96</v>
      </c>
      <c r="D65" s="7">
        <f t="shared" si="4"/>
        <v>-7.7922081864831522E-4</v>
      </c>
      <c r="E65" s="7">
        <f t="shared" si="1"/>
        <v>7.3233251167504113E-4</v>
      </c>
      <c r="F65" s="7">
        <f>VLOOKUP(A65,'Interest Rates'!$A$11:$B$3360, MATCH($F$9,'Interest Rates'!$A$11:$B$11,0),FALSE)</f>
        <v>1.5</v>
      </c>
      <c r="AG65" s="210"/>
      <c r="AH65" s="210"/>
      <c r="AI65" s="210"/>
      <c r="AJ65" s="210"/>
      <c r="AK65" s="210"/>
    </row>
    <row r="66" spans="1:37">
      <c r="A66" s="138">
        <f>'FX Database'!A68</f>
        <v>43181</v>
      </c>
      <c r="B66" s="7">
        <f>VLOOKUP($A66,'FX Database'!$A$11:$T$1267, MATCH($B$9,'FX Database'!$A$6:$X$6,0),FALSE)</f>
        <v>0.77439999999999998</v>
      </c>
      <c r="C66" s="7">
        <f>VLOOKUP($A66,'FX Database'!$A$11:$T$1267, MATCH(C$9,'FX Database'!$A$6:$X$6,0),FALSE)</f>
        <v>81.91</v>
      </c>
      <c r="D66" s="7">
        <f t="shared" si="4"/>
        <v>6.0877074220953278E-3</v>
      </c>
      <c r="E66" s="7">
        <f t="shared" si="1"/>
        <v>-6.1023984318829875E-4</v>
      </c>
      <c r="F66" s="7">
        <f>VLOOKUP(A66,'Interest Rates'!$A$11:$B$3360, MATCH($F$9,'Interest Rates'!$A$11:$B$11,0),FALSE)</f>
        <v>1.5</v>
      </c>
      <c r="AG66" s="210"/>
      <c r="AH66" s="210"/>
      <c r="AI66" s="210"/>
      <c r="AJ66" s="210"/>
      <c r="AK66" s="210"/>
    </row>
    <row r="67" spans="1:37">
      <c r="A67" s="138">
        <f>'FX Database'!A69</f>
        <v>43182</v>
      </c>
      <c r="B67" s="7">
        <f>VLOOKUP($A67,'FX Database'!$A$11:$T$1267, MATCH($B$9,'FX Database'!$A$6:$X$6,0),FALSE)</f>
        <v>0.77110000000000001</v>
      </c>
      <c r="C67" s="7">
        <f>VLOOKUP($A67,'FX Database'!$A$11:$T$1267, MATCH(C$9,'FX Database'!$A$6:$X$6,0),FALSE)</f>
        <v>80.819999999999993</v>
      </c>
      <c r="D67" s="7">
        <f t="shared" si="4"/>
        <v>-4.2704691234523202E-3</v>
      </c>
      <c r="E67" s="7">
        <f t="shared" si="1"/>
        <v>-1.3396623877183052E-2</v>
      </c>
      <c r="F67" s="7">
        <f>VLOOKUP(A67,'Interest Rates'!$A$11:$B$3360, MATCH($F$9,'Interest Rates'!$A$11:$B$11,0),FALSE)</f>
        <v>1.5</v>
      </c>
      <c r="O67" s="177"/>
      <c r="P67" s="178"/>
      <c r="Q67" s="228"/>
      <c r="R67" s="228"/>
      <c r="Z67" s="210"/>
      <c r="AA67" s="210"/>
      <c r="AB67" s="210"/>
      <c r="AC67" s="210"/>
      <c r="AD67" s="210"/>
      <c r="AE67" s="210"/>
      <c r="AF67" s="210"/>
      <c r="AG67" s="210"/>
      <c r="AH67" s="210"/>
      <c r="AI67" s="210"/>
      <c r="AJ67" s="210"/>
      <c r="AK67" s="210"/>
    </row>
    <row r="68" spans="1:37">
      <c r="A68" s="138">
        <f>'FX Database'!A70</f>
        <v>43185</v>
      </c>
      <c r="B68" s="7">
        <f>VLOOKUP($A68,'FX Database'!$A$11:$T$1267, MATCH($B$9,'FX Database'!$A$6:$X$6,0),FALSE)</f>
        <v>0.77229999999999999</v>
      </c>
      <c r="C68" s="7">
        <f>VLOOKUP($A68,'FX Database'!$A$11:$T$1267, MATCH(C$9,'FX Database'!$A$6:$X$6,0),FALSE)</f>
        <v>81</v>
      </c>
      <c r="D68" s="7">
        <f t="shared" si="4"/>
        <v>1.5550087363031262E-3</v>
      </c>
      <c r="E68" s="7">
        <f t="shared" si="1"/>
        <v>2.2246950221113302E-3</v>
      </c>
      <c r="F68" s="7">
        <f>VLOOKUP(A68,'Interest Rates'!$A$11:$B$3360, MATCH($F$9,'Interest Rates'!$A$11:$B$11,0),FALSE)</f>
        <v>1.5</v>
      </c>
      <c r="Z68" s="210"/>
      <c r="AA68" s="210"/>
      <c r="AB68" s="210"/>
      <c r="AC68" s="210"/>
      <c r="AD68" s="210"/>
      <c r="AE68" s="210"/>
      <c r="AF68" s="210"/>
      <c r="AG68" s="210"/>
      <c r="AH68" s="210"/>
      <c r="AI68" s="210"/>
      <c r="AJ68" s="210"/>
      <c r="AK68" s="210"/>
    </row>
    <row r="69" spans="1:37">
      <c r="A69" s="138">
        <f>'FX Database'!A71</f>
        <v>43186</v>
      </c>
      <c r="B69" s="7">
        <f>VLOOKUP($A69,'FX Database'!$A$11:$T$1267, MATCH($B$9,'FX Database'!$A$6:$X$6,0),FALSE)</f>
        <v>0.77380000000000004</v>
      </c>
      <c r="C69" s="7">
        <f>VLOOKUP($A69,'FX Database'!$A$11:$T$1267, MATCH(C$9,'FX Database'!$A$6:$X$6,0),FALSE)</f>
        <v>81.739999999999995</v>
      </c>
      <c r="D69" s="7">
        <f t="shared" si="4"/>
        <v>1.9403666911945562E-3</v>
      </c>
      <c r="E69" s="7">
        <f t="shared" si="1"/>
        <v>9.0943234636923827E-3</v>
      </c>
      <c r="F69" s="7">
        <f>VLOOKUP(A69,'Interest Rates'!$A$11:$B$3360, MATCH($F$9,'Interest Rates'!$A$11:$B$11,0),FALSE)</f>
        <v>1.5</v>
      </c>
      <c r="Z69" s="210"/>
      <c r="AA69" s="210"/>
      <c r="AB69" s="210"/>
      <c r="AC69" s="210"/>
      <c r="AD69" s="210"/>
      <c r="AE69" s="210"/>
      <c r="AF69" s="210"/>
      <c r="AG69" s="210"/>
      <c r="AH69" s="210"/>
      <c r="AI69" s="210"/>
      <c r="AJ69" s="210"/>
      <c r="AK69" s="210"/>
    </row>
    <row r="70" spans="1:37">
      <c r="A70" s="138">
        <f>'FX Database'!A72</f>
        <v>43187</v>
      </c>
      <c r="B70" s="7">
        <f>VLOOKUP($A70,'FX Database'!$A$11:$T$1267, MATCH($B$9,'FX Database'!$A$6:$X$6,0),FALSE)</f>
        <v>0.76939999999999997</v>
      </c>
      <c r="C70" s="7">
        <f>VLOOKUP($A70,'FX Database'!$A$11:$T$1267, MATCH(C$9,'FX Database'!$A$6:$X$6,0),FALSE)</f>
        <v>81.23</v>
      </c>
      <c r="D70" s="7">
        <f t="shared" si="4"/>
        <v>-5.7024519482179545E-3</v>
      </c>
      <c r="E70" s="7">
        <f t="shared" si="1"/>
        <v>-6.258841073268657E-3</v>
      </c>
      <c r="F70" s="7">
        <f>VLOOKUP(A70,'Interest Rates'!$A$11:$B$3360, MATCH($F$9,'Interest Rates'!$A$11:$B$11,0),FALSE)</f>
        <v>1.5</v>
      </c>
      <c r="Z70" s="210"/>
      <c r="AA70" s="210"/>
      <c r="AB70" s="210"/>
      <c r="AC70" s="210"/>
      <c r="AD70" s="210"/>
      <c r="AE70" s="210"/>
      <c r="AF70" s="210"/>
      <c r="AG70" s="210"/>
      <c r="AH70" s="210"/>
      <c r="AI70" s="210"/>
      <c r="AJ70" s="210"/>
      <c r="AK70" s="210"/>
    </row>
    <row r="71" spans="1:37">
      <c r="A71" s="138">
        <f>'FX Database'!A73</f>
        <v>43188</v>
      </c>
      <c r="B71" s="7">
        <f>VLOOKUP($A71,'FX Database'!$A$11:$T$1267, MATCH($B$9,'FX Database'!$A$6:$X$6,0),FALSE)</f>
        <v>0.76649999999999996</v>
      </c>
      <c r="C71" s="7">
        <f>VLOOKUP($A71,'FX Database'!$A$11:$T$1267, MATCH(C$9,'FX Database'!$A$6:$X$6,0),FALSE)</f>
        <v>81.61</v>
      </c>
      <c r="D71" s="7">
        <f t="shared" si="4"/>
        <v>-3.7762920063259546E-3</v>
      </c>
      <c r="E71" s="7">
        <f t="shared" si="1"/>
        <v>4.6671664182889065E-3</v>
      </c>
      <c r="F71" s="7">
        <f>VLOOKUP(A71,'Interest Rates'!$A$11:$B$3360, MATCH($F$9,'Interest Rates'!$A$11:$B$11,0),FALSE)</f>
        <v>1.5</v>
      </c>
      <c r="Z71" s="210"/>
      <c r="AA71" s="210"/>
      <c r="AB71" s="210"/>
      <c r="AC71" s="210"/>
      <c r="AD71" s="210"/>
      <c r="AE71" s="210"/>
      <c r="AF71" s="210"/>
      <c r="AG71" s="210"/>
      <c r="AH71" s="210"/>
      <c r="AI71" s="210"/>
      <c r="AJ71" s="210"/>
      <c r="AK71" s="210"/>
    </row>
    <row r="72" spans="1:37">
      <c r="A72" s="138">
        <f>'FX Database'!A74</f>
        <v>43193</v>
      </c>
      <c r="B72" s="7">
        <f>VLOOKUP($A72,'FX Database'!$A$11:$T$1267, MATCH($B$9,'FX Database'!$A$6:$X$6,0),FALSE)</f>
        <v>0.76849999999999996</v>
      </c>
      <c r="C72" s="7">
        <f>VLOOKUP($A72,'FX Database'!$A$11:$T$1267, MATCH(C$9,'FX Database'!$A$6:$X$6,0),FALSE)</f>
        <v>81.459999999999994</v>
      </c>
      <c r="D72" s="7">
        <f t="shared" si="4"/>
        <v>2.6058646667817356E-3</v>
      </c>
      <c r="E72" s="7">
        <f t="shared" si="1"/>
        <v>-1.839701260885103E-3</v>
      </c>
      <c r="F72" s="7">
        <f>VLOOKUP(A72,'Interest Rates'!$A$11:$B$3360, MATCH($F$9,'Interest Rates'!$A$11:$B$11,0),FALSE)</f>
        <v>1.5</v>
      </c>
      <c r="Z72" s="210"/>
      <c r="AA72" s="210"/>
      <c r="AB72" s="210"/>
      <c r="AC72" s="210"/>
      <c r="AD72" s="210"/>
      <c r="AE72" s="210"/>
      <c r="AF72" s="210"/>
      <c r="AG72" s="210"/>
      <c r="AH72" s="210"/>
      <c r="AI72" s="210"/>
      <c r="AJ72" s="210"/>
      <c r="AK72" s="210"/>
    </row>
    <row r="73" spans="1:37" ht="13" customHeight="1">
      <c r="A73" s="138">
        <f>'FX Database'!A75</f>
        <v>43194</v>
      </c>
      <c r="B73" s="7">
        <f>VLOOKUP($A73,'FX Database'!$A$11:$T$1267, MATCH($B$9,'FX Database'!$A$6:$X$6,0),FALSE)</f>
        <v>0.77</v>
      </c>
      <c r="C73" s="7">
        <f>VLOOKUP($A73,'FX Database'!$A$11:$T$1267, MATCH(C$9,'FX Database'!$A$6:$X$6,0),FALSE)</f>
        <v>82.04</v>
      </c>
      <c r="D73" s="7">
        <f t="shared" si="4"/>
        <v>1.9499518690791566E-3</v>
      </c>
      <c r="E73" s="7">
        <f t="shared" si="1"/>
        <v>7.094830983913396E-3</v>
      </c>
      <c r="F73" s="7">
        <f>VLOOKUP(A73,'Interest Rates'!$A$11:$B$3360, MATCH($F$9,'Interest Rates'!$A$11:$B$11,0),FALSE)</f>
        <v>1.5</v>
      </c>
      <c r="Z73" s="210"/>
      <c r="AA73" s="210"/>
      <c r="AB73" s="210"/>
      <c r="AC73" s="210"/>
      <c r="AD73" s="210"/>
      <c r="AE73" s="210"/>
      <c r="AF73" s="210"/>
      <c r="AG73" s="210"/>
      <c r="AH73" s="210"/>
      <c r="AI73" s="210"/>
      <c r="AJ73" s="210"/>
      <c r="AK73" s="210"/>
    </row>
    <row r="74" spans="1:37" ht="13" customHeight="1">
      <c r="A74" s="138">
        <f>'FX Database'!A76</f>
        <v>43195</v>
      </c>
      <c r="B74" s="7">
        <f>VLOOKUP($A74,'FX Database'!$A$11:$T$1267, MATCH($B$9,'FX Database'!$A$6:$X$6,0),FALSE)</f>
        <v>0.76900000000000002</v>
      </c>
      <c r="C74" s="7">
        <f>VLOOKUP($A74,'FX Database'!$A$11:$T$1267, MATCH(C$9,'FX Database'!$A$6:$X$6,0),FALSE)</f>
        <v>82.21</v>
      </c>
      <c r="D74" s="7">
        <f t="shared" si="4"/>
        <v>-1.2995453420856146E-3</v>
      </c>
      <c r="E74" s="7">
        <f t="shared" si="1"/>
        <v>2.0700159598619678E-3</v>
      </c>
      <c r="F74" s="7">
        <f>VLOOKUP(A74,'Interest Rates'!$A$11:$B$3360, MATCH($F$9,'Interest Rates'!$A$11:$B$11,0),FALSE)</f>
        <v>1.5</v>
      </c>
      <c r="Z74" s="210"/>
      <c r="AA74" s="210"/>
      <c r="AB74" s="210"/>
      <c r="AC74" s="210"/>
      <c r="AD74" s="210"/>
      <c r="AE74" s="210"/>
      <c r="AF74" s="210"/>
      <c r="AG74" s="210"/>
      <c r="AH74" s="210"/>
      <c r="AI74" s="210"/>
      <c r="AJ74" s="210"/>
      <c r="AK74" s="210"/>
    </row>
    <row r="75" spans="1:37" ht="13" customHeight="1">
      <c r="A75" s="138">
        <f>'FX Database'!A77</f>
        <v>43196</v>
      </c>
      <c r="B75" s="7">
        <f>VLOOKUP($A75,'FX Database'!$A$11:$T$1267, MATCH($B$9,'FX Database'!$A$6:$X$6,0),FALSE)</f>
        <v>0.76770000000000005</v>
      </c>
      <c r="C75" s="7">
        <f>VLOOKUP($A75,'FX Database'!$A$11:$T$1267, MATCH(C$9,'FX Database'!$A$6:$X$6,0),FALSE)</f>
        <v>82.37</v>
      </c>
      <c r="D75" s="7">
        <f t="shared" si="4"/>
        <v>-1.6919376717910958E-3</v>
      </c>
      <c r="E75" s="7">
        <f t="shared" si="1"/>
        <v>1.9443437891154321E-3</v>
      </c>
      <c r="F75" s="7">
        <f>VLOOKUP(A75,'Interest Rates'!$A$11:$B$3360, MATCH($F$9,'Interest Rates'!$A$11:$B$11,0),FALSE)</f>
        <v>1.5</v>
      </c>
      <c r="Z75" s="210"/>
      <c r="AA75" s="210"/>
      <c r="AB75" s="210"/>
      <c r="AC75" s="210"/>
      <c r="AD75" s="210"/>
      <c r="AE75" s="210"/>
      <c r="AF75" s="210"/>
      <c r="AG75" s="210"/>
      <c r="AH75" s="210"/>
      <c r="AI75" s="210"/>
      <c r="AJ75" s="210"/>
      <c r="AK75" s="210"/>
    </row>
    <row r="76" spans="1:37">
      <c r="A76" s="138">
        <f>'FX Database'!A78</f>
        <v>43199</v>
      </c>
      <c r="B76" s="7">
        <f>VLOOKUP($A76,'FX Database'!$A$11:$T$1267, MATCH($B$9,'FX Database'!$A$6:$X$6,0),FALSE)</f>
        <v>0.76910000000000001</v>
      </c>
      <c r="C76" s="7">
        <f>VLOOKUP($A76,'FX Database'!$A$11:$T$1267, MATCH(C$9,'FX Database'!$A$6:$X$6,0),FALSE)</f>
        <v>82.28</v>
      </c>
      <c r="D76" s="7">
        <f t="shared" ref="D76:D139" si="5">LN(B76/B75)</f>
        <v>1.8219682291552779E-3</v>
      </c>
      <c r="E76" s="7">
        <f t="shared" ref="E76:E139" si="6">LN(C76/C75)</f>
        <v>-1.0932281684009608E-3</v>
      </c>
      <c r="F76" s="7">
        <f>VLOOKUP(A76,'Interest Rates'!$A$11:$B$3360, MATCH($F$9,'Interest Rates'!$A$11:$B$11,0),FALSE)</f>
        <v>1.5</v>
      </c>
      <c r="Z76" s="210"/>
      <c r="AA76" s="210"/>
      <c r="AB76" s="210"/>
      <c r="AC76" s="210"/>
      <c r="AD76" s="210"/>
      <c r="AE76" s="210"/>
      <c r="AF76" s="210"/>
      <c r="AG76" s="210"/>
      <c r="AH76" s="210"/>
      <c r="AI76" s="210"/>
      <c r="AJ76" s="210"/>
      <c r="AK76" s="210"/>
    </row>
    <row r="77" spans="1:37">
      <c r="A77" s="138">
        <f>'FX Database'!A79</f>
        <v>43200</v>
      </c>
      <c r="B77" s="7">
        <f>VLOOKUP($A77,'FX Database'!$A$11:$T$1267, MATCH($B$9,'FX Database'!$A$6:$X$6,0),FALSE)</f>
        <v>0.77329999999999999</v>
      </c>
      <c r="C77" s="7">
        <f>VLOOKUP($A77,'FX Database'!$A$11:$T$1267, MATCH(C$9,'FX Database'!$A$6:$X$6,0),FALSE)</f>
        <v>82.86</v>
      </c>
      <c r="D77" s="7">
        <f t="shared" si="5"/>
        <v>5.4460715519816698E-3</v>
      </c>
      <c r="E77" s="7">
        <f t="shared" si="6"/>
        <v>7.0243718644993798E-3</v>
      </c>
      <c r="F77" s="7">
        <f>VLOOKUP(A77,'Interest Rates'!$A$11:$B$3360, MATCH($F$9,'Interest Rates'!$A$11:$B$11,0),FALSE)</f>
        <v>1.5</v>
      </c>
    </row>
    <row r="78" spans="1:37">
      <c r="A78" s="138">
        <f>'FX Database'!A80</f>
        <v>43201</v>
      </c>
      <c r="B78" s="7">
        <f>VLOOKUP($A78,'FX Database'!$A$11:$T$1267, MATCH($B$9,'FX Database'!$A$6:$X$6,0),FALSE)</f>
        <v>0.77490000000000003</v>
      </c>
      <c r="C78" s="7">
        <f>VLOOKUP($A78,'FX Database'!$A$11:$T$1267, MATCH(C$9,'FX Database'!$A$6:$X$6,0),FALSE)</f>
        <v>82.97</v>
      </c>
      <c r="D78" s="7">
        <f t="shared" si="5"/>
        <v>2.0669171549147635E-3</v>
      </c>
      <c r="E78" s="7">
        <f t="shared" si="6"/>
        <v>1.3266600269382679E-3</v>
      </c>
      <c r="F78" s="7">
        <f>VLOOKUP(A78,'Interest Rates'!$A$11:$B$3360, MATCH($F$9,'Interest Rates'!$A$11:$B$11,0),FALSE)</f>
        <v>1.5</v>
      </c>
    </row>
    <row r="79" spans="1:37">
      <c r="A79" s="138">
        <f>'FX Database'!A81</f>
        <v>43202</v>
      </c>
      <c r="B79" s="7">
        <f>VLOOKUP($A79,'FX Database'!$A$11:$T$1267, MATCH($B$9,'FX Database'!$A$6:$X$6,0),FALSE)</f>
        <v>0.77510000000000001</v>
      </c>
      <c r="C79" s="7">
        <f>VLOOKUP($A79,'FX Database'!$A$11:$T$1267, MATCH(C$9,'FX Database'!$A$6:$X$6,0),FALSE)</f>
        <v>82.88</v>
      </c>
      <c r="D79" s="7">
        <f t="shared" si="5"/>
        <v>2.5806451756118072E-4</v>
      </c>
      <c r="E79" s="7">
        <f t="shared" si="6"/>
        <v>-1.0853181650209889E-3</v>
      </c>
      <c r="F79" s="7">
        <f>VLOOKUP(A79,'Interest Rates'!$A$11:$B$3360, MATCH($F$9,'Interest Rates'!$A$11:$B$11,0),FALSE)</f>
        <v>1.5</v>
      </c>
    </row>
    <row r="80" spans="1:37">
      <c r="A80" s="138">
        <f>'FX Database'!A82</f>
        <v>43203</v>
      </c>
      <c r="B80" s="7">
        <f>VLOOKUP($A80,'FX Database'!$A$11:$T$1267, MATCH($B$9,'FX Database'!$A$6:$X$6,0),FALSE)</f>
        <v>0.77800000000000002</v>
      </c>
      <c r="C80" s="7">
        <f>VLOOKUP($A80,'FX Database'!$A$11:$T$1267, MATCH(C$9,'FX Database'!$A$6:$X$6,0),FALSE)</f>
        <v>83.61</v>
      </c>
      <c r="D80" s="7">
        <f t="shared" si="5"/>
        <v>3.7344708909258987E-3</v>
      </c>
      <c r="E80" s="7">
        <f t="shared" si="6"/>
        <v>8.7693516507935509E-3</v>
      </c>
      <c r="F80" s="7">
        <f>VLOOKUP(A80,'Interest Rates'!$A$11:$B$3360, MATCH($F$9,'Interest Rates'!$A$11:$B$11,0),FALSE)</f>
        <v>1.5</v>
      </c>
    </row>
    <row r="81" spans="1:40">
      <c r="A81" s="138">
        <f>'FX Database'!A83</f>
        <v>43206</v>
      </c>
      <c r="B81" s="7">
        <f>VLOOKUP($A81,'FX Database'!$A$11:$T$1267, MATCH($B$9,'FX Database'!$A$6:$X$6,0),FALSE)</f>
        <v>0.77690000000000003</v>
      </c>
      <c r="C81" s="7">
        <f>VLOOKUP($A81,'FX Database'!$A$11:$T$1267, MATCH(C$9,'FX Database'!$A$6:$X$6,0),FALSE)</f>
        <v>83.29</v>
      </c>
      <c r="D81" s="7">
        <f t="shared" si="5"/>
        <v>-1.4148822220165264E-3</v>
      </c>
      <c r="E81" s="7">
        <f t="shared" si="6"/>
        <v>-3.8346362147173448E-3</v>
      </c>
      <c r="F81" s="7">
        <f>VLOOKUP(A81,'Interest Rates'!$A$11:$B$3360, MATCH($F$9,'Interest Rates'!$A$11:$B$11,0),FALSE)</f>
        <v>1.5</v>
      </c>
    </row>
    <row r="82" spans="1:40">
      <c r="A82" s="138">
        <f>'FX Database'!A84</f>
        <v>43207</v>
      </c>
      <c r="B82" s="7">
        <f>VLOOKUP($A82,'FX Database'!$A$11:$T$1267, MATCH($B$9,'FX Database'!$A$6:$X$6,0),FALSE)</f>
        <v>0.77710000000000001</v>
      </c>
      <c r="C82" s="7">
        <f>VLOOKUP($A82,'FX Database'!$A$11:$T$1267, MATCH(C$9,'FX Database'!$A$6:$X$6,0),FALSE)</f>
        <v>83.16</v>
      </c>
      <c r="D82" s="7">
        <f t="shared" si="5"/>
        <v>2.5740025882140931E-4</v>
      </c>
      <c r="E82" s="7">
        <f t="shared" si="6"/>
        <v>-1.5620309574370639E-3</v>
      </c>
      <c r="F82" s="7">
        <f>VLOOKUP(A82,'Interest Rates'!$A$11:$B$3360, MATCH($F$9,'Interest Rates'!$A$11:$B$11,0),FALSE)</f>
        <v>1.5</v>
      </c>
    </row>
    <row r="83" spans="1:40">
      <c r="A83" s="138">
        <f>'FX Database'!A85</f>
        <v>43208</v>
      </c>
      <c r="B83" s="7">
        <f>VLOOKUP($A83,'FX Database'!$A$11:$T$1267, MATCH($B$9,'FX Database'!$A$6:$X$6,0),FALSE)</f>
        <v>0.77710000000000001</v>
      </c>
      <c r="C83" s="7">
        <f>VLOOKUP($A83,'FX Database'!$A$11:$T$1267, MATCH(C$9,'FX Database'!$A$6:$X$6,0),FALSE)</f>
        <v>83.41</v>
      </c>
      <c r="D83" s="7">
        <f t="shared" si="5"/>
        <v>0</v>
      </c>
      <c r="E83" s="7">
        <f t="shared" si="6"/>
        <v>3.0017432637081632E-3</v>
      </c>
      <c r="F83" s="7">
        <f>VLOOKUP(A83,'Interest Rates'!$A$11:$B$3360, MATCH($F$9,'Interest Rates'!$A$11:$B$11,0),FALSE)</f>
        <v>1.5</v>
      </c>
    </row>
    <row r="84" spans="1:40">
      <c r="A84" s="138">
        <f>'FX Database'!A86</f>
        <v>43209</v>
      </c>
      <c r="B84" s="7">
        <f>VLOOKUP($A84,'FX Database'!$A$11:$T$1267, MATCH($B$9,'FX Database'!$A$6:$X$6,0),FALSE)</f>
        <v>0.78039999999999998</v>
      </c>
      <c r="C84" s="7">
        <f>VLOOKUP($A84,'FX Database'!$A$11:$T$1267, MATCH(C$9,'FX Database'!$A$6:$X$6,0),FALSE)</f>
        <v>83.83</v>
      </c>
      <c r="D84" s="7">
        <f t="shared" si="5"/>
        <v>4.2375665337595998E-3</v>
      </c>
      <c r="E84" s="7">
        <f t="shared" si="6"/>
        <v>5.0227323962455479E-3</v>
      </c>
      <c r="F84" s="7">
        <f>VLOOKUP(A84,'Interest Rates'!$A$11:$B$3360, MATCH($F$9,'Interest Rates'!$A$11:$B$11,0),FALSE)</f>
        <v>1.5</v>
      </c>
    </row>
    <row r="85" spans="1:40">
      <c r="A85" s="138">
        <f>'FX Database'!A87</f>
        <v>43210</v>
      </c>
      <c r="B85" s="7">
        <f>VLOOKUP($A85,'FX Database'!$A$11:$T$1267, MATCH($B$9,'FX Database'!$A$6:$X$6,0),FALSE)</f>
        <v>0.77139999999999997</v>
      </c>
      <c r="C85" s="7">
        <f>VLOOKUP($A85,'FX Database'!$A$11:$T$1267, MATCH(C$9,'FX Database'!$A$6:$X$6,0),FALSE)</f>
        <v>83.03</v>
      </c>
      <c r="D85" s="7">
        <f t="shared" si="5"/>
        <v>-1.1599562974828751E-2</v>
      </c>
      <c r="E85" s="7">
        <f t="shared" si="6"/>
        <v>-9.5889503758267106E-3</v>
      </c>
      <c r="F85" s="7">
        <f>VLOOKUP(A85,'Interest Rates'!$A$11:$B$3360, MATCH($F$9,'Interest Rates'!$A$11:$B$11,0),FALSE)</f>
        <v>1.5</v>
      </c>
    </row>
    <row r="86" spans="1:40">
      <c r="A86" s="138">
        <f>'FX Database'!A88</f>
        <v>43213</v>
      </c>
      <c r="B86" s="7">
        <f>VLOOKUP($A86,'FX Database'!$A$11:$T$1267, MATCH($B$9,'FX Database'!$A$6:$X$6,0),FALSE)</f>
        <v>0.76729999999999998</v>
      </c>
      <c r="C86" s="7">
        <f>VLOOKUP($A86,'FX Database'!$A$11:$T$1267, MATCH(C$9,'FX Database'!$A$6:$X$6,0),FALSE)</f>
        <v>82.71</v>
      </c>
      <c r="D86" s="7">
        <f t="shared" si="5"/>
        <v>-5.3291865905078862E-3</v>
      </c>
      <c r="E86" s="7">
        <f t="shared" si="6"/>
        <v>-3.8614745701242483E-3</v>
      </c>
      <c r="F86" s="7">
        <f>VLOOKUP(A86,'Interest Rates'!$A$11:$B$3360, MATCH($F$9,'Interest Rates'!$A$11:$B$11,0),FALSE)</f>
        <v>1.5</v>
      </c>
    </row>
    <row r="87" spans="1:40">
      <c r="A87" s="138">
        <f>'FX Database'!A89</f>
        <v>43214</v>
      </c>
      <c r="B87" s="7">
        <f>VLOOKUP($A87,'FX Database'!$A$11:$T$1267, MATCH($B$9,'FX Database'!$A$6:$X$6,0),FALSE)</f>
        <v>0.76080000000000003</v>
      </c>
      <c r="C87" s="7">
        <f>VLOOKUP($A87,'FX Database'!$A$11:$T$1267, MATCH(C$9,'FX Database'!$A$6:$X$6,0),FALSE)</f>
        <v>82.78</v>
      </c>
      <c r="D87" s="7">
        <f t="shared" si="5"/>
        <v>-8.5073479524389491E-3</v>
      </c>
      <c r="E87" s="7">
        <f t="shared" si="6"/>
        <v>8.459726167713605E-4</v>
      </c>
      <c r="F87" s="7">
        <f>VLOOKUP(A87,'Interest Rates'!$A$11:$B$3360, MATCH($F$9,'Interest Rates'!$A$11:$B$11,0),FALSE)</f>
        <v>1.5</v>
      </c>
    </row>
    <row r="88" spans="1:40">
      <c r="A88" s="138">
        <f>'FX Database'!A90</f>
        <v>43216</v>
      </c>
      <c r="B88" s="7">
        <f>VLOOKUP($A88,'FX Database'!$A$11:$T$1267, MATCH($B$9,'FX Database'!$A$6:$X$6,0),FALSE)</f>
        <v>0.75739999999999996</v>
      </c>
      <c r="C88" s="7">
        <f>VLOOKUP($A88,'FX Database'!$A$11:$T$1267, MATCH(C$9,'FX Database'!$A$6:$X$6,0),FALSE)</f>
        <v>82.8</v>
      </c>
      <c r="D88" s="7">
        <f t="shared" si="5"/>
        <v>-4.4789957634861818E-3</v>
      </c>
      <c r="E88" s="7">
        <f t="shared" si="6"/>
        <v>2.415750706276738E-4</v>
      </c>
      <c r="F88" s="7">
        <f>VLOOKUP(A88,'Interest Rates'!$A$11:$B$3360, MATCH($F$9,'Interest Rates'!$A$11:$B$11,0),FALSE)</f>
        <v>1.5</v>
      </c>
    </row>
    <row r="89" spans="1:40">
      <c r="A89" s="138">
        <f>'FX Database'!A91</f>
        <v>43217</v>
      </c>
      <c r="B89" s="7">
        <f>VLOOKUP($A89,'FX Database'!$A$11:$T$1267, MATCH($B$9,'FX Database'!$A$6:$X$6,0),FALSE)</f>
        <v>0.75449999999999995</v>
      </c>
      <c r="C89" s="7">
        <f>VLOOKUP($A89,'FX Database'!$A$11:$T$1267, MATCH(C$9,'FX Database'!$A$6:$X$6,0),FALSE)</f>
        <v>82.43</v>
      </c>
      <c r="D89" s="7">
        <f t="shared" si="5"/>
        <v>-3.8362372597908327E-3</v>
      </c>
      <c r="E89" s="7">
        <f t="shared" si="6"/>
        <v>-4.4786130660777893E-3</v>
      </c>
      <c r="F89" s="7">
        <f>VLOOKUP(A89,'Interest Rates'!$A$11:$B$3360, MATCH($F$9,'Interest Rates'!$A$11:$B$11,0),FALSE)</f>
        <v>1.5</v>
      </c>
    </row>
    <row r="90" spans="1:40">
      <c r="A90" s="138">
        <f>'FX Database'!A92</f>
        <v>43220</v>
      </c>
      <c r="B90" s="7">
        <f>VLOOKUP($A90,'FX Database'!$A$11:$T$1267, MATCH($B$9,'FX Database'!$A$6:$X$6,0),FALSE)</f>
        <v>0.75700000000000001</v>
      </c>
      <c r="C90" s="7">
        <f>VLOOKUP($A90,'FX Database'!$A$11:$T$1267, MATCH(C$9,'FX Database'!$A$6:$X$6,0),FALSE)</f>
        <v>82.63</v>
      </c>
      <c r="D90" s="7">
        <f t="shared" si="5"/>
        <v>3.3079752295453405E-3</v>
      </c>
      <c r="E90" s="7">
        <f t="shared" si="6"/>
        <v>2.4233623879567497E-3</v>
      </c>
      <c r="F90" s="7">
        <f>VLOOKUP(A90,'Interest Rates'!$A$11:$B$3360, MATCH($F$9,'Interest Rates'!$A$11:$B$11,0),FALSE)</f>
        <v>1.5</v>
      </c>
    </row>
    <row r="91" spans="1:40">
      <c r="A91" s="138">
        <f>'FX Database'!A93</f>
        <v>43221</v>
      </c>
      <c r="B91" s="7">
        <f>VLOOKUP($A91,'FX Database'!$A$11:$T$1267, MATCH($B$9,'FX Database'!$A$6:$X$6,0),FALSE)</f>
        <v>0.754</v>
      </c>
      <c r="C91" s="7">
        <f>VLOOKUP($A91,'FX Database'!$A$11:$T$1267, MATCH(C$9,'FX Database'!$A$6:$X$6,0),FALSE)</f>
        <v>82.48</v>
      </c>
      <c r="D91" s="7">
        <f t="shared" si="5"/>
        <v>-3.9708854294927317E-3</v>
      </c>
      <c r="E91" s="7">
        <f t="shared" si="6"/>
        <v>-1.8169710043884246E-3</v>
      </c>
      <c r="F91" s="7">
        <f>VLOOKUP(A91,'Interest Rates'!$A$11:$B$3360, MATCH($F$9,'Interest Rates'!$A$11:$B$11,0),FALSE)</f>
        <v>1.5</v>
      </c>
    </row>
    <row r="92" spans="1:40">
      <c r="A92" s="138">
        <f>'FX Database'!A94</f>
        <v>43222</v>
      </c>
      <c r="B92" s="7">
        <f>VLOOKUP($A92,'FX Database'!$A$11:$T$1267, MATCH($B$9,'FX Database'!$A$6:$X$6,0),FALSE)</f>
        <v>0.75029999999999997</v>
      </c>
      <c r="C92" s="7">
        <f>VLOOKUP($A92,'FX Database'!$A$11:$T$1267, MATCH(C$9,'FX Database'!$A$6:$X$6,0),FALSE)</f>
        <v>82.38</v>
      </c>
      <c r="D92" s="7">
        <f t="shared" si="5"/>
        <v>-4.919241456273018E-3</v>
      </c>
      <c r="E92" s="7">
        <f t="shared" si="6"/>
        <v>-1.2131507007699163E-3</v>
      </c>
      <c r="F92" s="7">
        <f>VLOOKUP(A92,'Interest Rates'!$A$11:$B$3360, MATCH($F$9,'Interest Rates'!$A$11:$B$11,0),FALSE)</f>
        <v>1.5</v>
      </c>
    </row>
    <row r="93" spans="1:40">
      <c r="A93" s="138">
        <f>'FX Database'!A95</f>
        <v>43223</v>
      </c>
      <c r="B93" s="7">
        <f>VLOOKUP($A93,'FX Database'!$A$11:$T$1267, MATCH($B$9,'FX Database'!$A$6:$X$6,0),FALSE)</f>
        <v>0.75239999999999996</v>
      </c>
      <c r="C93" s="7">
        <f>VLOOKUP($A93,'FX Database'!$A$11:$T$1267, MATCH(C$9,'FX Database'!$A$6:$X$6,0),FALSE)</f>
        <v>82.48</v>
      </c>
      <c r="D93" s="7">
        <f t="shared" si="5"/>
        <v>2.7949708751923404E-3</v>
      </c>
      <c r="E93" s="7">
        <f t="shared" si="6"/>
        <v>1.2131507007699974E-3</v>
      </c>
      <c r="F93" s="7">
        <f>VLOOKUP(A93,'Interest Rates'!$A$11:$B$3360, MATCH($F$9,'Interest Rates'!$A$11:$B$11,0),FALSE)</f>
        <v>1.5</v>
      </c>
    </row>
    <row r="94" spans="1:40" ht="14" thickBot="1">
      <c r="A94" s="138">
        <f>'FX Database'!A96</f>
        <v>43224</v>
      </c>
      <c r="B94" s="7">
        <f>VLOOKUP($A94,'FX Database'!$A$11:$T$1267, MATCH($B$9,'FX Database'!$A$6:$X$6,0),FALSE)</f>
        <v>0.75380000000000003</v>
      </c>
      <c r="C94" s="7">
        <f>VLOOKUP($A94,'FX Database'!$A$11:$T$1267, MATCH(C$9,'FX Database'!$A$6:$X$6,0),FALSE)</f>
        <v>82.24</v>
      </c>
      <c r="D94" s="7">
        <f t="shared" si="5"/>
        <v>1.8589834061597866E-3</v>
      </c>
      <c r="E94" s="7">
        <f t="shared" si="6"/>
        <v>-2.9140380018496462E-3</v>
      </c>
      <c r="F94" s="7">
        <f>VLOOKUP(A94,'Interest Rates'!$A$11:$B$3360, MATCH($F$9,'Interest Rates'!$A$11:$B$11,0),FALSE)</f>
        <v>1.5</v>
      </c>
    </row>
    <row r="95" spans="1:40" ht="14" thickTop="1">
      <c r="A95" s="138">
        <f>'FX Database'!A97</f>
        <v>43227</v>
      </c>
      <c r="B95" s="7">
        <f>VLOOKUP($A95,'FX Database'!$A$11:$T$1267, MATCH($B$9,'FX Database'!$A$6:$X$6,0),FALSE)</f>
        <v>0.752</v>
      </c>
      <c r="C95" s="7">
        <f>VLOOKUP($A95,'FX Database'!$A$11:$T$1267, MATCH(C$9,'FX Database'!$A$6:$X$6,0),FALSE)</f>
        <v>82.1</v>
      </c>
      <c r="D95" s="7">
        <f t="shared" si="5"/>
        <v>-2.3907568831952322E-3</v>
      </c>
      <c r="E95" s="7">
        <f t="shared" si="6"/>
        <v>-1.7037852484724338E-3</v>
      </c>
      <c r="F95" s="7">
        <f>VLOOKUP(A95,'Interest Rates'!$A$11:$B$3360, MATCH($F$9,'Interest Rates'!$A$11:$B$11,0),FALSE)</f>
        <v>1.5</v>
      </c>
      <c r="M95" s="242"/>
      <c r="N95" s="242"/>
      <c r="O95" s="242"/>
      <c r="P95" s="242"/>
      <c r="Q95" s="242"/>
      <c r="R95" s="242"/>
      <c r="S95" s="242"/>
      <c r="T95" s="242"/>
      <c r="U95" s="242"/>
      <c r="V95" s="242"/>
      <c r="W95" s="242"/>
      <c r="X95" s="242"/>
      <c r="Y95" s="242"/>
      <c r="Z95" s="242"/>
      <c r="AA95" s="242"/>
      <c r="AB95" s="242"/>
      <c r="AC95" s="242"/>
      <c r="AD95" s="242"/>
      <c r="AE95" s="242"/>
      <c r="AF95" s="242"/>
      <c r="AG95" s="242"/>
      <c r="AH95" s="242"/>
      <c r="AI95" s="242"/>
      <c r="AJ95" s="242"/>
      <c r="AK95" s="242"/>
      <c r="AL95" s="242"/>
      <c r="AM95" s="242"/>
      <c r="AN95" s="242"/>
    </row>
    <row r="96" spans="1:40" ht="18">
      <c r="A96" s="138">
        <f>'FX Database'!A98</f>
        <v>43228</v>
      </c>
      <c r="B96" s="7">
        <f>VLOOKUP($A96,'FX Database'!$A$11:$T$1267, MATCH($B$9,'FX Database'!$A$6:$X$6,0),FALSE)</f>
        <v>0.75139999999999996</v>
      </c>
      <c r="C96" s="7">
        <f>VLOOKUP($A96,'FX Database'!$A$11:$T$1267, MATCH(C$9,'FX Database'!$A$6:$X$6,0),FALSE)</f>
        <v>81.93</v>
      </c>
      <c r="D96" s="7">
        <f t="shared" si="5"/>
        <v>-7.9819080997138006E-4</v>
      </c>
      <c r="E96" s="7">
        <f t="shared" si="6"/>
        <v>-2.0727923046590128E-3</v>
      </c>
      <c r="F96" s="7">
        <f>VLOOKUP(A96,'Interest Rates'!$A$11:$B$3360, MATCH($F$9,'Interest Rates'!$A$11:$B$11,0),FALSE)</f>
        <v>1.5</v>
      </c>
      <c r="S96" s="42"/>
    </row>
    <row r="97" spans="1:6">
      <c r="A97" s="138">
        <f>'FX Database'!A99</f>
        <v>43229</v>
      </c>
      <c r="B97" s="7">
        <f>VLOOKUP($A97,'FX Database'!$A$11:$T$1267, MATCH($B$9,'FX Database'!$A$6:$X$6,0),FALSE)</f>
        <v>0.74350000000000005</v>
      </c>
      <c r="C97" s="7">
        <f>VLOOKUP($A97,'FX Database'!$A$11:$T$1267, MATCH(C$9,'FX Database'!$A$6:$X$6,0),FALSE)</f>
        <v>81.42</v>
      </c>
      <c r="D97" s="7">
        <f t="shared" si="5"/>
        <v>-1.0569367239658602E-2</v>
      </c>
      <c r="E97" s="7">
        <f t="shared" si="6"/>
        <v>-6.2442810788906683E-3</v>
      </c>
      <c r="F97" s="7">
        <f>VLOOKUP(A97,'Interest Rates'!$A$11:$B$3360, MATCH($F$9,'Interest Rates'!$A$11:$B$11,0),FALSE)</f>
        <v>1.5</v>
      </c>
    </row>
    <row r="98" spans="1:6">
      <c r="A98" s="138">
        <f>'FX Database'!A100</f>
        <v>43230</v>
      </c>
      <c r="B98" s="7">
        <f>VLOOKUP($A98,'FX Database'!$A$11:$T$1267, MATCH($B$9,'FX Database'!$A$6:$X$6,0),FALSE)</f>
        <v>0.74580000000000002</v>
      </c>
      <c r="C98" s="7">
        <f>VLOOKUP($A98,'FX Database'!$A$11:$T$1267, MATCH(C$9,'FX Database'!$A$6:$X$6,0),FALSE)</f>
        <v>81.91</v>
      </c>
      <c r="D98" s="7">
        <f t="shared" si="5"/>
        <v>3.0887018445105688E-3</v>
      </c>
      <c r="E98" s="7">
        <f t="shared" si="6"/>
        <v>6.0001404526777635E-3</v>
      </c>
      <c r="F98" s="7">
        <f>VLOOKUP(A98,'Interest Rates'!$A$11:$B$3360, MATCH($F$9,'Interest Rates'!$A$11:$B$11,0),FALSE)</f>
        <v>1.5</v>
      </c>
    </row>
    <row r="99" spans="1:6">
      <c r="A99" s="138">
        <f>'FX Database'!A101</f>
        <v>43231</v>
      </c>
      <c r="B99" s="7">
        <f>VLOOKUP($A99,'FX Database'!$A$11:$T$1267, MATCH($B$9,'FX Database'!$A$6:$X$6,0),FALSE)</f>
        <v>0.75339999999999996</v>
      </c>
      <c r="C99" s="7">
        <f>VLOOKUP($A99,'FX Database'!$A$11:$T$1267, MATCH(C$9,'FX Database'!$A$6:$X$6,0),FALSE)</f>
        <v>82.5</v>
      </c>
      <c r="D99" s="7">
        <f t="shared" si="5"/>
        <v>1.0138827513220207E-2</v>
      </c>
      <c r="E99" s="7">
        <f t="shared" si="6"/>
        <v>7.177209813124627E-3</v>
      </c>
      <c r="F99" s="7">
        <f>VLOOKUP(A99,'Interest Rates'!$A$11:$B$3360, MATCH($F$9,'Interest Rates'!$A$11:$B$11,0),FALSE)</f>
        <v>1.5</v>
      </c>
    </row>
    <row r="100" spans="1:6">
      <c r="A100" s="138">
        <f>'FX Database'!A102</f>
        <v>43234</v>
      </c>
      <c r="B100" s="7">
        <f>VLOOKUP($A100,'FX Database'!$A$11:$T$1267, MATCH($B$9,'FX Database'!$A$6:$X$6,0),FALSE)</f>
        <v>0.75490000000000002</v>
      </c>
      <c r="C100" s="7">
        <f>VLOOKUP($A100,'FX Database'!$A$11:$T$1267, MATCH(C$9,'FX Database'!$A$6:$X$6,0),FALSE)</f>
        <v>82.56</v>
      </c>
      <c r="D100" s="7">
        <f t="shared" si="5"/>
        <v>1.9889948876384371E-3</v>
      </c>
      <c r="E100" s="7">
        <f t="shared" si="6"/>
        <v>7.2700839261726304E-4</v>
      </c>
      <c r="F100" s="7">
        <f>VLOOKUP(A100,'Interest Rates'!$A$11:$B$3360, MATCH($F$9,'Interest Rates'!$A$11:$B$11,0),FALSE)</f>
        <v>1.5</v>
      </c>
    </row>
    <row r="101" spans="1:6">
      <c r="A101" s="138">
        <f>'FX Database'!A103</f>
        <v>43235</v>
      </c>
      <c r="B101" s="7">
        <f>VLOOKUP($A101,'FX Database'!$A$11:$T$1267, MATCH($B$9,'FX Database'!$A$6:$X$6,0),FALSE)</f>
        <v>0.75080000000000002</v>
      </c>
      <c r="C101" s="7">
        <f>VLOOKUP($A101,'FX Database'!$A$11:$T$1267, MATCH(C$9,'FX Database'!$A$6:$X$6,0),FALSE)</f>
        <v>82.5</v>
      </c>
      <c r="D101" s="7">
        <f t="shared" si="5"/>
        <v>-5.4459854332253969E-3</v>
      </c>
      <c r="E101" s="7">
        <f t="shared" si="6"/>
        <v>-7.2700839261735954E-4</v>
      </c>
      <c r="F101" s="7">
        <f>VLOOKUP(A101,'Interest Rates'!$A$11:$B$3360, MATCH($F$9,'Interest Rates'!$A$11:$B$11,0),FALSE)</f>
        <v>1.5</v>
      </c>
    </row>
    <row r="102" spans="1:6">
      <c r="A102" s="138">
        <f>'FX Database'!A104</f>
        <v>43236</v>
      </c>
      <c r="B102" s="7">
        <f>VLOOKUP($A102,'FX Database'!$A$11:$T$1267, MATCH($B$9,'FX Database'!$A$6:$X$6,0),FALSE)</f>
        <v>0.74839999999999995</v>
      </c>
      <c r="C102" s="7">
        <f>VLOOKUP($A102,'FX Database'!$A$11:$T$1267, MATCH(C$9,'FX Database'!$A$6:$X$6,0),FALSE)</f>
        <v>82.51</v>
      </c>
      <c r="D102" s="7">
        <f t="shared" si="5"/>
        <v>-3.2017103124192636E-3</v>
      </c>
      <c r="E102" s="7">
        <f t="shared" si="6"/>
        <v>1.2120477561660171E-4</v>
      </c>
      <c r="F102" s="7">
        <f>VLOOKUP(A102,'Interest Rates'!$A$11:$B$3360, MATCH($F$9,'Interest Rates'!$A$11:$B$11,0),FALSE)</f>
        <v>1.5</v>
      </c>
    </row>
    <row r="103" spans="1:6">
      <c r="A103" s="138">
        <f>'FX Database'!A105</f>
        <v>43237</v>
      </c>
      <c r="B103" s="7">
        <f>VLOOKUP($A103,'FX Database'!$A$11:$T$1267, MATCH($B$9,'FX Database'!$A$6:$X$6,0),FALSE)</f>
        <v>0.754</v>
      </c>
      <c r="C103" s="7">
        <f>VLOOKUP($A103,'FX Database'!$A$11:$T$1267, MATCH(C$9,'FX Database'!$A$6:$X$6,0),FALSE)</f>
        <v>83.14</v>
      </c>
      <c r="D103" s="7">
        <f t="shared" si="5"/>
        <v>7.4547736080216864E-3</v>
      </c>
      <c r="E103" s="7">
        <f t="shared" si="6"/>
        <v>7.6064357082394687E-3</v>
      </c>
      <c r="F103" s="7">
        <f>VLOOKUP(A103,'Interest Rates'!$A$11:$B$3360, MATCH($F$9,'Interest Rates'!$A$11:$B$11,0),FALSE)</f>
        <v>1.5</v>
      </c>
    </row>
    <row r="104" spans="1:6">
      <c r="A104" s="138">
        <f>'FX Database'!A106</f>
        <v>43238</v>
      </c>
      <c r="B104" s="7">
        <f>VLOOKUP($A104,'FX Database'!$A$11:$T$1267, MATCH($B$9,'FX Database'!$A$6:$X$6,0),FALSE)</f>
        <v>0.75190000000000001</v>
      </c>
      <c r="C104" s="7">
        <f>VLOOKUP($A104,'FX Database'!$A$11:$T$1267, MATCH(C$9,'FX Database'!$A$6:$X$6,0),FALSE)</f>
        <v>83.33</v>
      </c>
      <c r="D104" s="7">
        <f t="shared" si="5"/>
        <v>-2.789031623974824E-3</v>
      </c>
      <c r="E104" s="7">
        <f t="shared" si="6"/>
        <v>2.2826945696240632E-3</v>
      </c>
      <c r="F104" s="7">
        <f>VLOOKUP(A104,'Interest Rates'!$A$11:$B$3360, MATCH($F$9,'Interest Rates'!$A$11:$B$11,0),FALSE)</f>
        <v>1.5</v>
      </c>
    </row>
    <row r="105" spans="1:6">
      <c r="A105" s="138">
        <f>'FX Database'!A107</f>
        <v>43241</v>
      </c>
      <c r="B105" s="7">
        <f>VLOOKUP($A105,'FX Database'!$A$11:$T$1267, MATCH($B$9,'FX Database'!$A$6:$X$6,0),FALSE)</f>
        <v>0.75190000000000001</v>
      </c>
      <c r="C105" s="7">
        <f>VLOOKUP($A105,'FX Database'!$A$11:$T$1267, MATCH(C$9,'FX Database'!$A$6:$X$6,0),FALSE)</f>
        <v>83.69</v>
      </c>
      <c r="D105" s="7">
        <f t="shared" si="5"/>
        <v>0</v>
      </c>
      <c r="E105" s="7">
        <f t="shared" si="6"/>
        <v>4.3108676506672166E-3</v>
      </c>
      <c r="F105" s="7">
        <f>VLOOKUP(A105,'Interest Rates'!$A$11:$B$3360, MATCH($F$9,'Interest Rates'!$A$11:$B$11,0),FALSE)</f>
        <v>1.5</v>
      </c>
    </row>
    <row r="106" spans="1:6">
      <c r="A106" s="138">
        <f>'FX Database'!A108</f>
        <v>43242</v>
      </c>
      <c r="B106" s="7">
        <f>VLOOKUP($A106,'FX Database'!$A$11:$T$1267, MATCH($B$9,'FX Database'!$A$6:$X$6,0),FALSE)</f>
        <v>0.75880000000000003</v>
      </c>
      <c r="C106" s="7">
        <f>VLOOKUP($A106,'FX Database'!$A$11:$T$1267, MATCH(C$9,'FX Database'!$A$6:$X$6,0),FALSE)</f>
        <v>84.16</v>
      </c>
      <c r="D106" s="7">
        <f t="shared" si="5"/>
        <v>9.1349016768778393E-3</v>
      </c>
      <c r="E106" s="7">
        <f t="shared" si="6"/>
        <v>5.6002529446169567E-3</v>
      </c>
      <c r="F106" s="7">
        <f>VLOOKUP(A106,'Interest Rates'!$A$11:$B$3360, MATCH($F$9,'Interest Rates'!$A$11:$B$11,0),FALSE)</f>
        <v>1.5</v>
      </c>
    </row>
    <row r="107" spans="1:6">
      <c r="A107" s="138">
        <f>'FX Database'!A109</f>
        <v>43243</v>
      </c>
      <c r="B107" s="7">
        <f>VLOOKUP($A107,'FX Database'!$A$11:$T$1267, MATCH($B$9,'FX Database'!$A$6:$X$6,0),FALSE)</f>
        <v>0.75409999999999999</v>
      </c>
      <c r="C107" s="7">
        <f>VLOOKUP($A107,'FX Database'!$A$11:$T$1267, MATCH(C$9,'FX Database'!$A$6:$X$6,0),FALSE)</f>
        <v>83.34</v>
      </c>
      <c r="D107" s="7">
        <f t="shared" si="5"/>
        <v>-6.2132528522578553E-3</v>
      </c>
      <c r="E107" s="7">
        <f t="shared" si="6"/>
        <v>-9.7911229950922822E-3</v>
      </c>
      <c r="F107" s="7">
        <f>VLOOKUP(A107,'Interest Rates'!$A$11:$B$3360, MATCH($F$9,'Interest Rates'!$A$11:$B$11,0),FALSE)</f>
        <v>1.5</v>
      </c>
    </row>
    <row r="108" spans="1:6">
      <c r="A108" s="138">
        <f>'FX Database'!A110</f>
        <v>43244</v>
      </c>
      <c r="B108" s="7">
        <f>VLOOKUP($A108,'FX Database'!$A$11:$T$1267, MATCH($B$9,'FX Database'!$A$6:$X$6,0),FALSE)</f>
        <v>0.75619999999999998</v>
      </c>
      <c r="C108" s="7">
        <f>VLOOKUP($A108,'FX Database'!$A$11:$T$1267, MATCH(C$9,'FX Database'!$A$6:$X$6,0),FALSE)</f>
        <v>82.78</v>
      </c>
      <c r="D108" s="7">
        <f t="shared" si="5"/>
        <v>2.7809062482312356E-3</v>
      </c>
      <c r="E108" s="7">
        <f t="shared" si="6"/>
        <v>-6.7421396737210801E-3</v>
      </c>
      <c r="F108" s="7">
        <f>VLOOKUP(A108,'Interest Rates'!$A$11:$B$3360, MATCH($F$9,'Interest Rates'!$A$11:$B$11,0),FALSE)</f>
        <v>1.5</v>
      </c>
    </row>
    <row r="109" spans="1:6">
      <c r="A109" s="138">
        <f>'FX Database'!A111</f>
        <v>43245</v>
      </c>
      <c r="B109" s="7">
        <f>VLOOKUP($A109,'FX Database'!$A$11:$T$1267, MATCH($B$9,'FX Database'!$A$6:$X$6,0),FALSE)</f>
        <v>0.75649999999999995</v>
      </c>
      <c r="C109" s="7">
        <f>VLOOKUP($A109,'FX Database'!$A$11:$T$1267, MATCH(C$9,'FX Database'!$A$6:$X$6,0),FALSE)</f>
        <v>82.89</v>
      </c>
      <c r="D109" s="7">
        <f t="shared" si="5"/>
        <v>3.9664177157815633E-4</v>
      </c>
      <c r="E109" s="7">
        <f t="shared" si="6"/>
        <v>1.3279412828485753E-3</v>
      </c>
      <c r="F109" s="7">
        <f>VLOOKUP(A109,'Interest Rates'!$A$11:$B$3360, MATCH($F$9,'Interest Rates'!$A$11:$B$11,0),FALSE)</f>
        <v>1.5</v>
      </c>
    </row>
    <row r="110" spans="1:6">
      <c r="A110" s="138">
        <f>'FX Database'!A112</f>
        <v>43248</v>
      </c>
      <c r="B110" s="7">
        <f>VLOOKUP($A110,'FX Database'!$A$11:$T$1267, MATCH($B$9,'FX Database'!$A$6:$X$6,0),FALSE)</f>
        <v>0.75780000000000003</v>
      </c>
      <c r="C110" s="7">
        <f>VLOOKUP($A110,'FX Database'!$A$11:$T$1267, MATCH(C$9,'FX Database'!$A$6:$X$6,0),FALSE)</f>
        <v>83.02</v>
      </c>
      <c r="D110" s="7">
        <f t="shared" si="5"/>
        <v>1.71696535608998E-3</v>
      </c>
      <c r="E110" s="7">
        <f t="shared" si="6"/>
        <v>1.5671150214577661E-3</v>
      </c>
      <c r="F110" s="7">
        <f>VLOOKUP(A110,'Interest Rates'!$A$11:$B$3360, MATCH($F$9,'Interest Rates'!$A$11:$B$11,0),FALSE)</f>
        <v>1.5</v>
      </c>
    </row>
    <row r="111" spans="1:6">
      <c r="A111" s="138">
        <f>'FX Database'!A113</f>
        <v>43249</v>
      </c>
      <c r="B111" s="7">
        <f>VLOOKUP($A111,'FX Database'!$A$11:$T$1267, MATCH($B$9,'FX Database'!$A$6:$X$6,0),FALSE)</f>
        <v>0.75349999999999995</v>
      </c>
      <c r="C111" s="7">
        <f>VLOOKUP($A111,'FX Database'!$A$11:$T$1267, MATCH(C$9,'FX Database'!$A$6:$X$6,0),FALSE)</f>
        <v>82.2</v>
      </c>
      <c r="D111" s="7">
        <f t="shared" si="5"/>
        <v>-5.6904805179503566E-3</v>
      </c>
      <c r="E111" s="7">
        <f t="shared" si="6"/>
        <v>-9.9262405627584035E-3</v>
      </c>
      <c r="F111" s="7">
        <f>VLOOKUP(A111,'Interest Rates'!$A$11:$B$3360, MATCH($F$9,'Interest Rates'!$A$11:$B$11,0),FALSE)</f>
        <v>1.5</v>
      </c>
    </row>
    <row r="112" spans="1:6">
      <c r="A112" s="138">
        <f>'FX Database'!A114</f>
        <v>43250</v>
      </c>
      <c r="B112" s="7">
        <f>VLOOKUP($A112,'FX Database'!$A$11:$T$1267, MATCH($B$9,'FX Database'!$A$6:$X$6,0),FALSE)</f>
        <v>0.75009999999999999</v>
      </c>
      <c r="C112" s="7">
        <f>VLOOKUP($A112,'FX Database'!$A$11:$T$1267, MATCH(C$9,'FX Database'!$A$6:$X$6,0),FALSE)</f>
        <v>81.53</v>
      </c>
      <c r="D112" s="7">
        <f t="shared" si="5"/>
        <v>-4.5224870909594964E-3</v>
      </c>
      <c r="E112" s="7">
        <f t="shared" si="6"/>
        <v>-8.1842513873148105E-3</v>
      </c>
      <c r="F112" s="7">
        <f>VLOOKUP(A112,'Interest Rates'!$A$11:$B$3360, MATCH($F$9,'Interest Rates'!$A$11:$B$11,0),FALSE)</f>
        <v>1.5</v>
      </c>
    </row>
    <row r="113" spans="1:6">
      <c r="A113" s="138">
        <f>'FX Database'!A115</f>
        <v>43251</v>
      </c>
      <c r="B113" s="7">
        <f>VLOOKUP($A113,'FX Database'!$A$11:$T$1267, MATCH($B$9,'FX Database'!$A$6:$X$6,0),FALSE)</f>
        <v>0.75639999999999996</v>
      </c>
      <c r="C113" s="7">
        <f>VLOOKUP($A113,'FX Database'!$A$11:$T$1267, MATCH(C$9,'FX Database'!$A$6:$X$6,0),FALSE)</f>
        <v>82.29</v>
      </c>
      <c r="D113" s="7">
        <f t="shared" si="5"/>
        <v>8.363805808711728E-3</v>
      </c>
      <c r="E113" s="7">
        <f t="shared" si="6"/>
        <v>9.2785429428022901E-3</v>
      </c>
      <c r="F113" s="7">
        <f>VLOOKUP(A113,'Interest Rates'!$A$11:$B$3360, MATCH($F$9,'Interest Rates'!$A$11:$B$11,0),FALSE)</f>
        <v>1.5</v>
      </c>
    </row>
    <row r="114" spans="1:6">
      <c r="A114" s="138">
        <f>'FX Database'!A116</f>
        <v>43252</v>
      </c>
      <c r="B114" s="7">
        <f>VLOOKUP($A114,'FX Database'!$A$11:$T$1267, MATCH($B$9,'FX Database'!$A$6:$X$6,0),FALSE)</f>
        <v>0.75409999999999999</v>
      </c>
      <c r="C114" s="7">
        <f>VLOOKUP($A114,'FX Database'!$A$11:$T$1267, MATCH(C$9,'FX Database'!$A$6:$X$6,0),FALSE)</f>
        <v>82.26</v>
      </c>
      <c r="D114" s="7">
        <f t="shared" si="5"/>
        <v>-3.0453515757010228E-3</v>
      </c>
      <c r="E114" s="7">
        <f t="shared" si="6"/>
        <v>-3.6463081534358682E-4</v>
      </c>
      <c r="F114" s="7">
        <f>VLOOKUP(A114,'Interest Rates'!$A$11:$B$3360, MATCH($F$9,'Interest Rates'!$A$11:$B$11,0),FALSE)</f>
        <v>1.5</v>
      </c>
    </row>
    <row r="115" spans="1:6">
      <c r="A115" s="138">
        <f>'FX Database'!A117</f>
        <v>43255</v>
      </c>
      <c r="B115" s="7">
        <f>VLOOKUP($A115,'FX Database'!$A$11:$T$1267, MATCH($B$9,'FX Database'!$A$6:$X$6,0),FALSE)</f>
        <v>0.76149999999999995</v>
      </c>
      <c r="C115" s="7">
        <f>VLOOKUP($A115,'FX Database'!$A$11:$T$1267, MATCH(C$9,'FX Database'!$A$6:$X$6,0),FALSE)</f>
        <v>83.48</v>
      </c>
      <c r="D115" s="7">
        <f t="shared" si="5"/>
        <v>9.7651871266152216E-3</v>
      </c>
      <c r="E115" s="7">
        <f t="shared" si="6"/>
        <v>1.4722119406721926E-2</v>
      </c>
      <c r="F115" s="7">
        <f>VLOOKUP(A115,'Interest Rates'!$A$11:$B$3360, MATCH($F$9,'Interest Rates'!$A$11:$B$11,0),FALSE)</f>
        <v>1.5</v>
      </c>
    </row>
    <row r="116" spans="1:6">
      <c r="A116" s="138">
        <f>'FX Database'!A118</f>
        <v>43256</v>
      </c>
      <c r="B116" s="7">
        <f>VLOOKUP($A116,'FX Database'!$A$11:$T$1267, MATCH($B$9,'FX Database'!$A$6:$X$6,0),FALSE)</f>
        <v>0.76329999999999998</v>
      </c>
      <c r="C116" s="7">
        <f>VLOOKUP($A116,'FX Database'!$A$11:$T$1267, MATCH(C$9,'FX Database'!$A$6:$X$6,0),FALSE)</f>
        <v>83.86</v>
      </c>
      <c r="D116" s="7">
        <f t="shared" si="5"/>
        <v>2.3609664692081449E-3</v>
      </c>
      <c r="E116" s="7">
        <f t="shared" si="6"/>
        <v>4.5416595336166517E-3</v>
      </c>
      <c r="F116" s="7">
        <f>VLOOKUP(A116,'Interest Rates'!$A$11:$B$3360, MATCH($F$9,'Interest Rates'!$A$11:$B$11,0),FALSE)</f>
        <v>1.5</v>
      </c>
    </row>
    <row r="117" spans="1:6">
      <c r="A117" s="138">
        <f>'FX Database'!A119</f>
        <v>43257</v>
      </c>
      <c r="B117" s="7">
        <f>VLOOKUP($A117,'FX Database'!$A$11:$T$1267, MATCH($B$9,'FX Database'!$A$6:$X$6,0),FALSE)</f>
        <v>0.76639999999999997</v>
      </c>
      <c r="C117" s="7">
        <f>VLOOKUP($A117,'FX Database'!$A$11:$T$1267, MATCH(C$9,'FX Database'!$A$6:$X$6,0),FALSE)</f>
        <v>84.22</v>
      </c>
      <c r="D117" s="7">
        <f t="shared" si="5"/>
        <v>4.0530878522261442E-3</v>
      </c>
      <c r="E117" s="7">
        <f t="shared" si="6"/>
        <v>4.2836809911651662E-3</v>
      </c>
      <c r="F117" s="7">
        <f>VLOOKUP(A117,'Interest Rates'!$A$11:$B$3360, MATCH($F$9,'Interest Rates'!$A$11:$B$11,0),FALSE)</f>
        <v>1.5</v>
      </c>
    </row>
    <row r="118" spans="1:6">
      <c r="A118" s="138">
        <f>'FX Database'!A120</f>
        <v>43258</v>
      </c>
      <c r="B118" s="7">
        <f>VLOOKUP($A118,'FX Database'!$A$11:$T$1267, MATCH($B$9,'FX Database'!$A$6:$X$6,0),FALSE)</f>
        <v>0.76590000000000003</v>
      </c>
      <c r="C118" s="7">
        <f>VLOOKUP($A118,'FX Database'!$A$11:$T$1267, MATCH(C$9,'FX Database'!$A$6:$X$6,0),FALSE)</f>
        <v>84.2</v>
      </c>
      <c r="D118" s="7">
        <f t="shared" si="5"/>
        <v>-6.5261374110289403E-4</v>
      </c>
      <c r="E118" s="7">
        <f t="shared" si="6"/>
        <v>-2.3750148550064686E-4</v>
      </c>
      <c r="F118" s="7">
        <f>VLOOKUP(A118,'Interest Rates'!$A$11:$B$3360, MATCH($F$9,'Interest Rates'!$A$11:$B$11,0),FALSE)</f>
        <v>1.5</v>
      </c>
    </row>
    <row r="119" spans="1:6">
      <c r="A119" s="138">
        <f>'FX Database'!A121</f>
        <v>43259</v>
      </c>
      <c r="B119" s="7">
        <f>VLOOKUP($A119,'FX Database'!$A$11:$T$1267, MATCH($B$9,'FX Database'!$A$6:$X$6,0),FALSE)</f>
        <v>0.76090000000000002</v>
      </c>
      <c r="C119" s="7">
        <f>VLOOKUP($A119,'FX Database'!$A$11:$T$1267, MATCH(C$9,'FX Database'!$A$6:$X$6,0),FALSE)</f>
        <v>83.44</v>
      </c>
      <c r="D119" s="7">
        <f t="shared" si="5"/>
        <v>-6.5496697330707865E-3</v>
      </c>
      <c r="E119" s="7">
        <f t="shared" si="6"/>
        <v>-9.0671105557641116E-3</v>
      </c>
      <c r="F119" s="7">
        <f>VLOOKUP(A119,'Interest Rates'!$A$11:$B$3360, MATCH($F$9,'Interest Rates'!$A$11:$B$11,0),FALSE)</f>
        <v>1.5</v>
      </c>
    </row>
    <row r="120" spans="1:6">
      <c r="A120" s="138">
        <f>'FX Database'!A122</f>
        <v>43263</v>
      </c>
      <c r="B120" s="7">
        <f>VLOOKUP($A120,'FX Database'!$A$11:$T$1267, MATCH($B$9,'FX Database'!$A$6:$X$6,0),FALSE)</f>
        <v>0.76149999999999995</v>
      </c>
      <c r="C120" s="7">
        <f>VLOOKUP($A120,'FX Database'!$A$11:$T$1267, MATCH(C$9,'FX Database'!$A$6:$X$6,0),FALSE)</f>
        <v>83.99</v>
      </c>
      <c r="D120" s="7">
        <f t="shared" si="5"/>
        <v>7.8822915273929082E-4</v>
      </c>
      <c r="E120" s="7">
        <f t="shared" si="6"/>
        <v>6.5699334450187337E-3</v>
      </c>
      <c r="F120" s="7">
        <f>VLOOKUP(A120,'Interest Rates'!$A$11:$B$3360, MATCH($F$9,'Interest Rates'!$A$11:$B$11,0),FALSE)</f>
        <v>1.5</v>
      </c>
    </row>
    <row r="121" spans="1:6">
      <c r="A121" s="138">
        <f>'FX Database'!A123</f>
        <v>43264</v>
      </c>
      <c r="B121" s="7">
        <f>VLOOKUP($A121,'FX Database'!$A$11:$T$1267, MATCH($B$9,'FX Database'!$A$6:$X$6,0),FALSE)</f>
        <v>0.75739999999999996</v>
      </c>
      <c r="C121" s="7">
        <f>VLOOKUP($A121,'FX Database'!$A$11:$T$1267, MATCH(C$9,'FX Database'!$A$6:$X$6,0),FALSE)</f>
        <v>83.74</v>
      </c>
      <c r="D121" s="7">
        <f t="shared" si="5"/>
        <v>-5.3986568675220246E-3</v>
      </c>
      <c r="E121" s="7">
        <f t="shared" si="6"/>
        <v>-2.9809835465385167E-3</v>
      </c>
      <c r="F121" s="7">
        <f>VLOOKUP(A121,'Interest Rates'!$A$11:$B$3360, MATCH($F$9,'Interest Rates'!$A$11:$B$11,0),FALSE)</f>
        <v>1.5</v>
      </c>
    </row>
    <row r="122" spans="1:6">
      <c r="A122" s="138">
        <f>'FX Database'!A124</f>
        <v>43265</v>
      </c>
      <c r="B122" s="7">
        <f>VLOOKUP($A122,'FX Database'!$A$11:$T$1267, MATCH($B$9,'FX Database'!$A$6:$X$6,0),FALSE)</f>
        <v>0.75549999999999995</v>
      </c>
      <c r="C122" s="7">
        <f>VLOOKUP($A122,'FX Database'!$A$11:$T$1267, MATCH(C$9,'FX Database'!$A$6:$X$6,0),FALSE)</f>
        <v>83.13</v>
      </c>
      <c r="D122" s="7">
        <f t="shared" si="5"/>
        <v>-2.5117337549001605E-3</v>
      </c>
      <c r="E122" s="7">
        <f t="shared" si="6"/>
        <v>-7.3111130480005204E-3</v>
      </c>
      <c r="F122" s="7">
        <f>VLOOKUP(A122,'Interest Rates'!$A$11:$B$3360, MATCH($F$9,'Interest Rates'!$A$11:$B$11,0),FALSE)</f>
        <v>1.5</v>
      </c>
    </row>
    <row r="123" spans="1:6">
      <c r="A123" s="138">
        <f>'FX Database'!A125</f>
        <v>43266</v>
      </c>
      <c r="B123" s="7">
        <f>VLOOKUP($A123,'FX Database'!$A$11:$T$1267, MATCH($B$9,'FX Database'!$A$6:$X$6,0),FALSE)</f>
        <v>0.74650000000000005</v>
      </c>
      <c r="C123" s="7">
        <f>VLOOKUP($A123,'FX Database'!$A$11:$T$1267, MATCH(C$9,'FX Database'!$A$6:$X$6,0),FALSE)</f>
        <v>82.78</v>
      </c>
      <c r="D123" s="7">
        <f t="shared" si="5"/>
        <v>-1.1984164733549046E-2</v>
      </c>
      <c r="E123" s="7">
        <f t="shared" si="6"/>
        <v>-4.2191612224102976E-3</v>
      </c>
      <c r="F123" s="7">
        <f>VLOOKUP(A123,'Interest Rates'!$A$11:$B$3360, MATCH($F$9,'Interest Rates'!$A$11:$B$11,0),FALSE)</f>
        <v>1.5</v>
      </c>
    </row>
    <row r="124" spans="1:6">
      <c r="A124" s="138">
        <f>'FX Database'!A126</f>
        <v>43269</v>
      </c>
      <c r="B124" s="7">
        <f>VLOOKUP($A124,'FX Database'!$A$11:$T$1267, MATCH($B$9,'FX Database'!$A$6:$X$6,0),FALSE)</f>
        <v>0.745</v>
      </c>
      <c r="C124" s="7">
        <f>VLOOKUP($A124,'FX Database'!$A$11:$T$1267, MATCH(C$9,'FX Database'!$A$6:$X$6,0),FALSE)</f>
        <v>82.32</v>
      </c>
      <c r="D124" s="7">
        <f t="shared" si="5"/>
        <v>-2.0113985996856498E-3</v>
      </c>
      <c r="E124" s="7">
        <f t="shared" si="6"/>
        <v>-5.5723947947923253E-3</v>
      </c>
      <c r="F124" s="7">
        <f>VLOOKUP(A124,'Interest Rates'!$A$11:$B$3360, MATCH($F$9,'Interest Rates'!$A$11:$B$11,0),FALSE)</f>
        <v>1.5</v>
      </c>
    </row>
    <row r="125" spans="1:6">
      <c r="A125" s="138">
        <f>'FX Database'!A127</f>
        <v>43270</v>
      </c>
      <c r="B125" s="7">
        <f>VLOOKUP($A125,'FX Database'!$A$11:$T$1267, MATCH($B$9,'FX Database'!$A$6:$X$6,0),FALSE)</f>
        <v>0.73799999999999999</v>
      </c>
      <c r="C125" s="7">
        <f>VLOOKUP($A125,'FX Database'!$A$11:$T$1267, MATCH(C$9,'FX Database'!$A$6:$X$6,0),FALSE)</f>
        <v>80.88</v>
      </c>
      <c r="D125" s="7">
        <f t="shared" si="5"/>
        <v>-9.4403937790870727E-3</v>
      </c>
      <c r="E125" s="7">
        <f t="shared" si="6"/>
        <v>-1.7647516813578113E-2</v>
      </c>
      <c r="F125" s="7">
        <f>VLOOKUP(A125,'Interest Rates'!$A$11:$B$3360, MATCH($F$9,'Interest Rates'!$A$11:$B$11,0),FALSE)</f>
        <v>1.5</v>
      </c>
    </row>
    <row r="126" spans="1:6">
      <c r="A126" s="138">
        <f>'FX Database'!A128</f>
        <v>43271</v>
      </c>
      <c r="B126" s="7">
        <f>VLOOKUP($A126,'FX Database'!$A$11:$T$1267, MATCH($B$9,'FX Database'!$A$6:$X$6,0),FALSE)</f>
        <v>0.74019999999999997</v>
      </c>
      <c r="C126" s="7">
        <f>VLOOKUP($A126,'FX Database'!$A$11:$T$1267, MATCH(C$9,'FX Database'!$A$6:$X$6,0),FALSE)</f>
        <v>81.58</v>
      </c>
      <c r="D126" s="7">
        <f t="shared" si="5"/>
        <v>2.9765953515831322E-3</v>
      </c>
      <c r="E126" s="7">
        <f t="shared" si="6"/>
        <v>8.6175591771964488E-3</v>
      </c>
      <c r="F126" s="7">
        <f>VLOOKUP(A126,'Interest Rates'!$A$11:$B$3360, MATCH($F$9,'Interest Rates'!$A$11:$B$11,0),FALSE)</f>
        <v>1.5</v>
      </c>
    </row>
    <row r="127" spans="1:6">
      <c r="A127" s="138">
        <f>'FX Database'!A129</f>
        <v>43272</v>
      </c>
      <c r="B127" s="7">
        <f>VLOOKUP($A127,'FX Database'!$A$11:$T$1267, MATCH($B$9,'FX Database'!$A$6:$X$6,0),FALSE)</f>
        <v>0.73599999999999999</v>
      </c>
      <c r="C127" s="7">
        <f>VLOOKUP($A127,'FX Database'!$A$11:$T$1267, MATCH(C$9,'FX Database'!$A$6:$X$6,0),FALSE)</f>
        <v>81.47</v>
      </c>
      <c r="D127" s="7">
        <f t="shared" si="5"/>
        <v>-5.6903012231793058E-3</v>
      </c>
      <c r="E127" s="7">
        <f t="shared" si="6"/>
        <v>-1.3492795668620153E-3</v>
      </c>
      <c r="F127" s="7">
        <f>VLOOKUP(A127,'Interest Rates'!$A$11:$B$3360, MATCH($F$9,'Interest Rates'!$A$11:$B$11,0),FALSE)</f>
        <v>1.5</v>
      </c>
    </row>
    <row r="128" spans="1:6">
      <c r="A128" s="138">
        <f>'FX Database'!A130</f>
        <v>43273</v>
      </c>
      <c r="B128" s="7">
        <f>VLOOKUP($A128,'FX Database'!$A$11:$T$1267, MATCH($B$9,'FX Database'!$A$6:$X$6,0),FALSE)</f>
        <v>0.73980000000000001</v>
      </c>
      <c r="C128" s="7">
        <f>VLOOKUP($A128,'FX Database'!$A$11:$T$1267, MATCH(C$9,'FX Database'!$A$6:$X$6,0),FALSE)</f>
        <v>81.36</v>
      </c>
      <c r="D128" s="7">
        <f t="shared" si="5"/>
        <v>5.1497606694773058E-3</v>
      </c>
      <c r="E128" s="7">
        <f t="shared" si="6"/>
        <v>-1.3511025822458675E-3</v>
      </c>
      <c r="F128" s="7">
        <f>VLOOKUP(A128,'Interest Rates'!$A$11:$B$3360, MATCH($F$9,'Interest Rates'!$A$11:$B$11,0),FALSE)</f>
        <v>1.5</v>
      </c>
    </row>
    <row r="129" spans="1:37">
      <c r="A129" s="138">
        <f>'FX Database'!A131</f>
        <v>43276</v>
      </c>
      <c r="B129" s="7">
        <f>VLOOKUP($A129,'FX Database'!$A$11:$T$1267, MATCH($B$9,'FX Database'!$A$6:$X$6,0),FALSE)</f>
        <v>0.7419</v>
      </c>
      <c r="C129" s="7">
        <f>VLOOKUP($A129,'FX Database'!$A$11:$T$1267, MATCH(C$9,'FX Database'!$A$6:$X$6,0),FALSE)</f>
        <v>81.19</v>
      </c>
      <c r="D129" s="7">
        <f t="shared" si="5"/>
        <v>2.8345837971265019E-3</v>
      </c>
      <c r="E129" s="7">
        <f t="shared" si="6"/>
        <v>-2.0916648659494276E-3</v>
      </c>
      <c r="F129" s="7">
        <f>VLOOKUP(A129,'Interest Rates'!$A$11:$B$3360, MATCH($F$9,'Interest Rates'!$A$11:$B$11,0),FALSE)</f>
        <v>1.5</v>
      </c>
    </row>
    <row r="130" spans="1:37">
      <c r="A130" s="138">
        <f>'FX Database'!A132</f>
        <v>43277</v>
      </c>
      <c r="B130" s="7">
        <f>VLOOKUP($A130,'FX Database'!$A$11:$T$1267, MATCH($B$9,'FX Database'!$A$6:$X$6,0),FALSE)</f>
        <v>0.74160000000000004</v>
      </c>
      <c r="C130" s="7">
        <f>VLOOKUP($A130,'FX Database'!$A$11:$T$1267, MATCH(C$9,'FX Database'!$A$6:$X$6,0),FALSE)</f>
        <v>81.28</v>
      </c>
      <c r="D130" s="7">
        <f t="shared" si="5"/>
        <v>-4.0444894383480969E-4</v>
      </c>
      <c r="E130" s="7">
        <f t="shared" si="6"/>
        <v>1.1078969558167247E-3</v>
      </c>
      <c r="F130" s="7">
        <f>VLOOKUP(A130,'Interest Rates'!$A$11:$B$3360, MATCH($F$9,'Interest Rates'!$A$11:$B$11,0),FALSE)</f>
        <v>1.5</v>
      </c>
    </row>
    <row r="131" spans="1:37">
      <c r="A131" s="138">
        <f>'FX Database'!A133</f>
        <v>43278</v>
      </c>
      <c r="B131" s="7">
        <f>VLOOKUP($A131,'FX Database'!$A$11:$T$1267, MATCH($B$9,'FX Database'!$A$6:$X$6,0),FALSE)</f>
        <v>0.73799999999999999</v>
      </c>
      <c r="C131" s="7">
        <f>VLOOKUP($A131,'FX Database'!$A$11:$T$1267, MATCH(C$9,'FX Database'!$A$6:$X$6,0),FALSE)</f>
        <v>81.08</v>
      </c>
      <c r="D131" s="7">
        <f t="shared" si="5"/>
        <v>-4.8661896511730113E-3</v>
      </c>
      <c r="E131" s="7">
        <f t="shared" si="6"/>
        <v>-2.4636622463724703E-3</v>
      </c>
      <c r="F131" s="7">
        <f>VLOOKUP(A131,'Interest Rates'!$A$11:$B$3360, MATCH($F$9,'Interest Rates'!$A$11:$B$11,0),FALSE)</f>
        <v>1.5</v>
      </c>
    </row>
    <row r="132" spans="1:37">
      <c r="A132" s="138">
        <f>'FX Database'!A134</f>
        <v>43279</v>
      </c>
      <c r="B132" s="7">
        <f>VLOOKUP($A132,'FX Database'!$A$11:$T$1267, MATCH($B$9,'FX Database'!$A$6:$X$6,0),FALSE)</f>
        <v>0.73529999999999995</v>
      </c>
      <c r="C132" s="7">
        <f>VLOOKUP($A132,'FX Database'!$A$11:$T$1267, MATCH(C$9,'FX Database'!$A$6:$X$6,0),FALSE)</f>
        <v>81.069999999999993</v>
      </c>
      <c r="D132" s="7">
        <f t="shared" si="5"/>
        <v>-3.6652453982959172E-3</v>
      </c>
      <c r="E132" s="7">
        <f t="shared" si="6"/>
        <v>-1.2334258418361904E-4</v>
      </c>
      <c r="F132" s="7">
        <f>VLOOKUP(A132,'Interest Rates'!$A$11:$B$3360, MATCH($F$9,'Interest Rates'!$A$11:$B$11,0),FALSE)</f>
        <v>1.5</v>
      </c>
    </row>
    <row r="133" spans="1:37">
      <c r="A133" s="138">
        <f>'FX Database'!A135</f>
        <v>43280</v>
      </c>
      <c r="B133" s="7">
        <f>VLOOKUP($A133,'FX Database'!$A$11:$T$1267, MATCH($B$9,'FX Database'!$A$6:$X$6,0),FALSE)</f>
        <v>0.73909999999999998</v>
      </c>
      <c r="C133" s="7">
        <f>VLOOKUP($A133,'FX Database'!$A$11:$T$1267, MATCH(C$9,'FX Database'!$A$6:$X$6,0),FALSE)</f>
        <v>81.819999999999993</v>
      </c>
      <c r="D133" s="7">
        <f t="shared" si="5"/>
        <v>5.1546505886644221E-3</v>
      </c>
      <c r="E133" s="7">
        <f t="shared" si="6"/>
        <v>9.2087335016367757E-3</v>
      </c>
      <c r="F133" s="7">
        <f>VLOOKUP(A133,'Interest Rates'!$A$11:$B$3360, MATCH($F$9,'Interest Rates'!$A$11:$B$11,0),FALSE)</f>
        <v>1.5</v>
      </c>
    </row>
    <row r="134" spans="1:37">
      <c r="A134" s="138">
        <f>'FX Database'!A136</f>
        <v>43283</v>
      </c>
      <c r="B134" s="7">
        <f>VLOOKUP($A134,'FX Database'!$A$11:$T$1267, MATCH($B$9,'FX Database'!$A$6:$X$6,0),FALSE)</f>
        <v>0.73819999999999997</v>
      </c>
      <c r="C134" s="7">
        <f>VLOOKUP($A134,'FX Database'!$A$11:$T$1267, MATCH(C$9,'FX Database'!$A$6:$X$6,0),FALSE)</f>
        <v>81.709999999999994</v>
      </c>
      <c r="D134" s="7">
        <f t="shared" si="5"/>
        <v>-1.2184391949428609E-3</v>
      </c>
      <c r="E134" s="7">
        <f t="shared" si="6"/>
        <v>-1.3453191046364484E-3</v>
      </c>
      <c r="F134" s="7">
        <f>VLOOKUP(A134,'Interest Rates'!$A$11:$B$3360, MATCH($F$9,'Interest Rates'!$A$11:$B$11,0),FALSE)</f>
        <v>1.5</v>
      </c>
    </row>
    <row r="135" spans="1:37">
      <c r="A135" s="138">
        <f>'FX Database'!A137</f>
        <v>43284</v>
      </c>
      <c r="B135" s="7">
        <f>VLOOKUP($A135,'FX Database'!$A$11:$T$1267, MATCH($B$9,'FX Database'!$A$6:$X$6,0),FALSE)</f>
        <v>0.73599999999999999</v>
      </c>
      <c r="C135" s="7">
        <f>VLOOKUP($A135,'FX Database'!$A$11:$T$1267, MATCH(C$9,'FX Database'!$A$6:$X$6,0),FALSE)</f>
        <v>81.67</v>
      </c>
      <c r="D135" s="7">
        <f t="shared" si="5"/>
        <v>-2.9846718670219E-3</v>
      </c>
      <c r="E135" s="7">
        <f t="shared" si="6"/>
        <v>-4.8965602643170946E-4</v>
      </c>
      <c r="F135" s="7">
        <f>VLOOKUP(A135,'Interest Rates'!$A$11:$B$3360, MATCH($F$9,'Interest Rates'!$A$11:$B$11,0),FALSE)</f>
        <v>1.5</v>
      </c>
    </row>
    <row r="136" spans="1:37">
      <c r="A136" s="138">
        <f>'FX Database'!A138</f>
        <v>43285</v>
      </c>
      <c r="B136" s="7">
        <f>VLOOKUP($A136,'FX Database'!$A$11:$T$1267, MATCH($B$9,'FX Database'!$A$6:$X$6,0),FALSE)</f>
        <v>0.74009999999999998</v>
      </c>
      <c r="C136" s="7">
        <f>VLOOKUP($A136,'FX Database'!$A$11:$T$1267, MATCH(C$9,'FX Database'!$A$6:$X$6,0),FALSE)</f>
        <v>81.709999999999994</v>
      </c>
      <c r="D136" s="7">
        <f t="shared" si="5"/>
        <v>5.5551934745443742E-3</v>
      </c>
      <c r="E136" s="7">
        <f t="shared" si="6"/>
        <v>4.8965602643168441E-4</v>
      </c>
      <c r="F136" s="7">
        <f>VLOOKUP(A136,'Interest Rates'!$A$11:$B$3360, MATCH($F$9,'Interest Rates'!$A$11:$B$11,0),FALSE)</f>
        <v>1.5</v>
      </c>
    </row>
    <row r="137" spans="1:37">
      <c r="A137" s="138">
        <f>'FX Database'!A139</f>
        <v>43286</v>
      </c>
      <c r="B137" s="7">
        <f>VLOOKUP($A137,'FX Database'!$A$11:$T$1267, MATCH($B$9,'FX Database'!$A$6:$X$6,0),FALSE)</f>
        <v>0.73780000000000001</v>
      </c>
      <c r="C137" s="7">
        <f>VLOOKUP($A137,'FX Database'!$A$11:$T$1267, MATCH(C$9,'FX Database'!$A$6:$X$6,0),FALSE)</f>
        <v>81.650000000000006</v>
      </c>
      <c r="D137" s="7">
        <f t="shared" si="5"/>
        <v>-3.1125270408454593E-3</v>
      </c>
      <c r="E137" s="7">
        <f t="shared" si="6"/>
        <v>-7.3457398014177241E-4</v>
      </c>
      <c r="F137" s="7">
        <f>VLOOKUP(A137,'Interest Rates'!$A$11:$B$3360, MATCH($F$9,'Interest Rates'!$A$11:$B$11,0),FALSE)</f>
        <v>1.5</v>
      </c>
    </row>
    <row r="138" spans="1:37">
      <c r="A138" s="138">
        <f>'FX Database'!A140</f>
        <v>43287</v>
      </c>
      <c r="B138" s="7">
        <f>VLOOKUP($A138,'FX Database'!$A$11:$T$1267, MATCH($B$9,'FX Database'!$A$6:$X$6,0),FALSE)</f>
        <v>0.74080000000000001</v>
      </c>
      <c r="C138" s="7">
        <f>VLOOKUP($A138,'FX Database'!$A$11:$T$1267, MATCH(C$9,'FX Database'!$A$6:$X$6,0),FALSE)</f>
        <v>82.04</v>
      </c>
      <c r="D138" s="7">
        <f t="shared" si="5"/>
        <v>4.0578981693943214E-3</v>
      </c>
      <c r="E138" s="7">
        <f t="shared" si="6"/>
        <v>4.7651137877056503E-3</v>
      </c>
      <c r="F138" s="7">
        <f>VLOOKUP(A138,'Interest Rates'!$A$11:$B$3360, MATCH($F$9,'Interest Rates'!$A$11:$B$11,0),FALSE)</f>
        <v>1.5</v>
      </c>
    </row>
    <row r="139" spans="1:37">
      <c r="A139" s="138">
        <f>'FX Database'!A141</f>
        <v>43290</v>
      </c>
      <c r="B139" s="7">
        <f>VLOOKUP($A139,'FX Database'!$A$11:$T$1267, MATCH($B$9,'FX Database'!$A$6:$X$6,0),FALSE)</f>
        <v>0.74670000000000003</v>
      </c>
      <c r="C139" s="7">
        <f>VLOOKUP($A139,'FX Database'!$A$11:$T$1267, MATCH(C$9,'FX Database'!$A$6:$X$6,0),FALSE)</f>
        <v>82.47</v>
      </c>
      <c r="D139" s="7">
        <f t="shared" si="5"/>
        <v>7.9328147096864778E-3</v>
      </c>
      <c r="E139" s="7">
        <f t="shared" si="6"/>
        <v>5.2276576410840228E-3</v>
      </c>
      <c r="F139" s="7">
        <f>VLOOKUP(A139,'Interest Rates'!$A$11:$B$3360, MATCH($F$9,'Interest Rates'!$A$11:$B$11,0),FALSE)</f>
        <v>1.5</v>
      </c>
    </row>
    <row r="140" spans="1:37">
      <c r="A140" s="138">
        <f>'FX Database'!A142</f>
        <v>43291</v>
      </c>
      <c r="B140" s="7">
        <f>VLOOKUP($A140,'FX Database'!$A$11:$T$1267, MATCH($B$9,'FX Database'!$A$6:$X$6,0),FALSE)</f>
        <v>0.74570000000000003</v>
      </c>
      <c r="C140" s="7">
        <f>VLOOKUP($A140,'FX Database'!$A$11:$T$1267, MATCH(C$9,'FX Database'!$A$6:$X$6,0),FALSE)</f>
        <v>82.89</v>
      </c>
      <c r="D140" s="7">
        <f t="shared" ref="D140:D203" si="7">LN(B140/B139)</f>
        <v>-1.3401234919068986E-3</v>
      </c>
      <c r="E140" s="7">
        <f t="shared" ref="E140:E203" si="8">LN(C140/C139)</f>
        <v>5.0798367581708359E-3</v>
      </c>
      <c r="F140" s="7">
        <f>VLOOKUP(A140,'Interest Rates'!$A$11:$B$3360, MATCH($F$9,'Interest Rates'!$A$11:$B$11,0),FALSE)</f>
        <v>1.5</v>
      </c>
    </row>
    <row r="141" spans="1:37">
      <c r="A141" s="138">
        <f>'FX Database'!A143</f>
        <v>43292</v>
      </c>
      <c r="B141" s="7">
        <f>VLOOKUP($A141,'FX Database'!$A$11:$T$1267, MATCH($B$9,'FX Database'!$A$6:$X$6,0),FALSE)</f>
        <v>0.74080000000000001</v>
      </c>
      <c r="C141" s="7">
        <f>VLOOKUP($A141,'FX Database'!$A$11:$T$1267, MATCH(C$9,'FX Database'!$A$6:$X$6,0),FALSE)</f>
        <v>82.28</v>
      </c>
      <c r="D141" s="7">
        <f t="shared" si="7"/>
        <v>-6.59269121777953E-3</v>
      </c>
      <c r="E141" s="7">
        <f t="shared" si="8"/>
        <v>-7.3863628186784814E-3</v>
      </c>
      <c r="F141" s="7">
        <f>VLOOKUP(A141,'Interest Rates'!$A$11:$B$3360, MATCH($F$9,'Interest Rates'!$A$11:$B$11,0),FALSE)</f>
        <v>1.5</v>
      </c>
      <c r="Y141" s="210"/>
      <c r="Z141" s="210"/>
      <c r="AA141" s="210"/>
      <c r="AB141" s="210"/>
      <c r="AC141" s="210"/>
      <c r="AD141" s="210"/>
      <c r="AE141" s="210"/>
      <c r="AF141" s="210"/>
      <c r="AG141" s="210"/>
      <c r="AH141" s="210"/>
      <c r="AI141" s="210"/>
      <c r="AJ141" s="210"/>
      <c r="AK141" s="210"/>
    </row>
    <row r="142" spans="1:37">
      <c r="A142" s="138">
        <f>'FX Database'!A144</f>
        <v>43293</v>
      </c>
      <c r="B142" s="7">
        <f>VLOOKUP($A142,'FX Database'!$A$11:$T$1267, MATCH($B$9,'FX Database'!$A$6:$X$6,0),FALSE)</f>
        <v>0.73839999999999995</v>
      </c>
      <c r="C142" s="7">
        <f>VLOOKUP($A142,'FX Database'!$A$11:$T$1267, MATCH(C$9,'FX Database'!$A$6:$X$6,0),FALSE)</f>
        <v>82.92</v>
      </c>
      <c r="D142" s="7">
        <f t="shared" si="7"/>
        <v>-3.245000143327301E-3</v>
      </c>
      <c r="E142" s="7">
        <f t="shared" si="8"/>
        <v>7.7482227828225107E-3</v>
      </c>
      <c r="F142" s="7">
        <f>VLOOKUP(A142,'Interest Rates'!$A$11:$B$3360, MATCH($F$9,'Interest Rates'!$A$11:$B$11,0),FALSE)</f>
        <v>1.5</v>
      </c>
      <c r="Y142" s="210"/>
      <c r="Z142" s="210"/>
      <c r="AA142" s="210"/>
      <c r="AB142" s="210"/>
      <c r="AC142" s="210"/>
      <c r="AD142" s="210"/>
      <c r="AE142" s="210"/>
      <c r="AF142" s="210"/>
      <c r="AG142" s="210"/>
      <c r="AH142" s="210"/>
      <c r="AI142" s="210"/>
      <c r="AJ142" s="210"/>
      <c r="AK142" s="210"/>
    </row>
    <row r="143" spans="1:37">
      <c r="A143" s="138">
        <f>'FX Database'!A145</f>
        <v>43294</v>
      </c>
      <c r="B143" s="7">
        <f>VLOOKUP($A143,'FX Database'!$A$11:$T$1267, MATCH($B$9,'FX Database'!$A$6:$X$6,0),FALSE)</f>
        <v>0.74160000000000004</v>
      </c>
      <c r="C143" s="7">
        <f>VLOOKUP($A143,'FX Database'!$A$11:$T$1267, MATCH(C$9,'FX Database'!$A$6:$X$6,0),FALSE)</f>
        <v>83.48</v>
      </c>
      <c r="D143" s="7">
        <f t="shared" si="7"/>
        <v>4.3243310630030245E-3</v>
      </c>
      <c r="E143" s="7">
        <f t="shared" si="8"/>
        <v>6.7307946414212191E-3</v>
      </c>
      <c r="F143" s="7">
        <f>VLOOKUP(A143,'Interest Rates'!$A$11:$B$3360, MATCH($F$9,'Interest Rates'!$A$11:$B$11,0),FALSE)</f>
        <v>1.5</v>
      </c>
      <c r="Y143" s="210"/>
      <c r="Z143" s="210"/>
      <c r="AA143" s="210"/>
      <c r="AB143" s="210"/>
      <c r="AC143" s="210"/>
      <c r="AD143" s="210"/>
      <c r="AE143" s="210"/>
      <c r="AF143" s="210"/>
      <c r="AG143" s="210"/>
      <c r="AH143" s="210"/>
      <c r="AI143" s="210"/>
      <c r="AJ143" s="210"/>
      <c r="AK143" s="210"/>
    </row>
    <row r="144" spans="1:37">
      <c r="A144" s="138">
        <f>'FX Database'!A146</f>
        <v>43297</v>
      </c>
      <c r="B144" s="7">
        <f>VLOOKUP($A144,'FX Database'!$A$11:$T$1267, MATCH($B$9,'FX Database'!$A$6:$X$6,0),FALSE)</f>
        <v>0.74360000000000004</v>
      </c>
      <c r="C144" s="7">
        <f>VLOOKUP($A144,'FX Database'!$A$11:$T$1267, MATCH(C$9,'FX Database'!$A$6:$X$6,0),FALSE)</f>
        <v>83.59</v>
      </c>
      <c r="D144" s="7">
        <f t="shared" si="7"/>
        <v>2.6932415956435027E-3</v>
      </c>
      <c r="E144" s="7">
        <f t="shared" si="8"/>
        <v>1.3168135020646436E-3</v>
      </c>
      <c r="F144" s="7">
        <f>VLOOKUP(A144,'Interest Rates'!$A$11:$B$3360, MATCH($F$9,'Interest Rates'!$A$11:$B$11,0),FALSE)</f>
        <v>1.5</v>
      </c>
      <c r="Y144" s="210"/>
      <c r="Z144" s="210"/>
      <c r="AA144" s="210"/>
      <c r="AB144" s="210"/>
      <c r="AC144" s="210"/>
      <c r="AD144" s="210"/>
      <c r="AE144" s="210"/>
      <c r="AF144" s="210"/>
      <c r="AG144" s="210"/>
      <c r="AH144" s="210"/>
      <c r="AI144" s="210"/>
      <c r="AJ144" s="210"/>
      <c r="AK144" s="210"/>
    </row>
    <row r="145" spans="1:37">
      <c r="A145" s="138">
        <f>'FX Database'!A147</f>
        <v>43298</v>
      </c>
      <c r="B145" s="7">
        <f>VLOOKUP($A145,'FX Database'!$A$11:$T$1267, MATCH($B$9,'FX Database'!$A$6:$X$6,0),FALSE)</f>
        <v>0.74270000000000003</v>
      </c>
      <c r="C145" s="7">
        <f>VLOOKUP($A145,'FX Database'!$A$11:$T$1267, MATCH(C$9,'FX Database'!$A$6:$X$6,0),FALSE)</f>
        <v>83.49</v>
      </c>
      <c r="D145" s="7">
        <f t="shared" si="7"/>
        <v>-1.2110611720381858E-3</v>
      </c>
      <c r="E145" s="7">
        <f t="shared" si="8"/>
        <v>-1.1970315051557249E-3</v>
      </c>
      <c r="F145" s="7">
        <f>VLOOKUP(A145,'Interest Rates'!$A$11:$B$3360, MATCH($F$9,'Interest Rates'!$A$11:$B$11,0),FALSE)</f>
        <v>1.5</v>
      </c>
      <c r="Y145" s="210"/>
      <c r="Z145" s="210"/>
      <c r="AA145" s="210"/>
      <c r="AB145" s="210"/>
      <c r="AC145" s="210"/>
      <c r="AD145" s="210"/>
      <c r="AE145" s="210"/>
      <c r="AF145" s="210"/>
      <c r="AG145" s="210"/>
      <c r="AH145" s="210"/>
      <c r="AI145" s="210"/>
      <c r="AJ145" s="210"/>
      <c r="AK145" s="210"/>
    </row>
    <row r="146" spans="1:37">
      <c r="A146" s="138">
        <f>'FX Database'!A148</f>
        <v>43299</v>
      </c>
      <c r="B146" s="7">
        <f>VLOOKUP($A146,'FX Database'!$A$11:$T$1267, MATCH($B$9,'FX Database'!$A$6:$X$6,0),FALSE)</f>
        <v>0.73609999999999998</v>
      </c>
      <c r="C146" s="7">
        <f>VLOOKUP($A146,'FX Database'!$A$11:$T$1267, MATCH(C$9,'FX Database'!$A$6:$X$6,0),FALSE)</f>
        <v>83.19</v>
      </c>
      <c r="D146" s="7">
        <f t="shared" si="7"/>
        <v>-8.9262156105906348E-3</v>
      </c>
      <c r="E146" s="7">
        <f t="shared" si="8"/>
        <v>-3.5997159101127003E-3</v>
      </c>
      <c r="F146" s="7">
        <f>VLOOKUP(A146,'Interest Rates'!$A$11:$B$3360, MATCH($F$9,'Interest Rates'!$A$11:$B$11,0),FALSE)</f>
        <v>1.5</v>
      </c>
      <c r="Y146" s="210"/>
      <c r="Z146" s="210"/>
      <c r="AA146" s="210"/>
      <c r="AB146" s="210"/>
      <c r="AC146" s="210"/>
      <c r="AD146" s="210"/>
      <c r="AE146" s="210"/>
      <c r="AF146" s="210"/>
      <c r="AG146" s="210"/>
      <c r="AH146" s="210"/>
      <c r="AI146" s="210"/>
      <c r="AJ146" s="210"/>
      <c r="AK146" s="210"/>
    </row>
    <row r="147" spans="1:37">
      <c r="A147" s="138">
        <f>'FX Database'!A149</f>
        <v>43300</v>
      </c>
      <c r="B147" s="7">
        <f>VLOOKUP($A147,'FX Database'!$A$11:$T$1267, MATCH($B$9,'FX Database'!$A$6:$X$6,0),FALSE)</f>
        <v>0.74109999999999998</v>
      </c>
      <c r="C147" s="7">
        <f>VLOOKUP($A147,'FX Database'!$A$11:$T$1267, MATCH(C$9,'FX Database'!$A$6:$X$6,0),FALSE)</f>
        <v>83.59</v>
      </c>
      <c r="D147" s="7">
        <f t="shared" si="7"/>
        <v>6.769589892652977E-3</v>
      </c>
      <c r="E147" s="7">
        <f t="shared" si="8"/>
        <v>4.7967474152684538E-3</v>
      </c>
      <c r="F147" s="7">
        <f>VLOOKUP(A147,'Interest Rates'!$A$11:$B$3360, MATCH($F$9,'Interest Rates'!$A$11:$B$11,0),FALSE)</f>
        <v>1.5</v>
      </c>
    </row>
    <row r="148" spans="1:37">
      <c r="A148" s="138">
        <f>'FX Database'!A150</f>
        <v>43301</v>
      </c>
      <c r="B148" s="7">
        <f>VLOOKUP($A148,'FX Database'!$A$11:$T$1267, MATCH($B$9,'FX Database'!$A$6:$X$6,0),FALSE)</f>
        <v>0.73750000000000004</v>
      </c>
      <c r="C148" s="7">
        <f>VLOOKUP($A148,'FX Database'!$A$11:$T$1267, MATCH(C$9,'FX Database'!$A$6:$X$6,0),FALSE)</f>
        <v>82.84</v>
      </c>
      <c r="D148" s="7">
        <f t="shared" si="7"/>
        <v>-4.8694807433381946E-3</v>
      </c>
      <c r="E148" s="7">
        <f t="shared" si="8"/>
        <v>-9.0128591836813269E-3</v>
      </c>
      <c r="F148" s="7">
        <f>VLOOKUP(A148,'Interest Rates'!$A$11:$B$3360, MATCH($F$9,'Interest Rates'!$A$11:$B$11,0),FALSE)</f>
        <v>1.5</v>
      </c>
    </row>
    <row r="149" spans="1:37">
      <c r="A149" s="138">
        <f>'FX Database'!A151</f>
        <v>43304</v>
      </c>
      <c r="B149" s="7">
        <f>VLOOKUP($A149,'FX Database'!$A$11:$T$1267, MATCH($B$9,'FX Database'!$A$6:$X$6,0),FALSE)</f>
        <v>0.74229999999999996</v>
      </c>
      <c r="C149" s="7">
        <f>VLOOKUP($A149,'FX Database'!$A$11:$T$1267, MATCH(C$9,'FX Database'!$A$6:$X$6,0),FALSE)</f>
        <v>82.39</v>
      </c>
      <c r="D149" s="7">
        <f t="shared" si="7"/>
        <v>6.4873859095263206E-3</v>
      </c>
      <c r="E149" s="7">
        <f t="shared" si="8"/>
        <v>-5.4469661998847565E-3</v>
      </c>
      <c r="F149" s="7">
        <f>VLOOKUP(A149,'Interest Rates'!$A$11:$B$3360, MATCH($F$9,'Interest Rates'!$A$11:$B$11,0),FALSE)</f>
        <v>1.5</v>
      </c>
    </row>
    <row r="150" spans="1:37">
      <c r="A150" s="138">
        <f>'FX Database'!A152</f>
        <v>43305</v>
      </c>
      <c r="B150" s="7">
        <f>VLOOKUP($A150,'FX Database'!$A$11:$T$1267, MATCH($B$9,'FX Database'!$A$6:$X$6,0),FALSE)</f>
        <v>0.73760000000000003</v>
      </c>
      <c r="C150" s="7">
        <f>VLOOKUP($A150,'FX Database'!$A$11:$T$1267, MATCH(C$9,'FX Database'!$A$6:$X$6,0),FALSE)</f>
        <v>82.09</v>
      </c>
      <c r="D150" s="7">
        <f t="shared" si="7"/>
        <v>-6.3518018811171036E-3</v>
      </c>
      <c r="E150" s="7">
        <f t="shared" si="8"/>
        <v>-3.6478639673238641E-3</v>
      </c>
      <c r="F150" s="7">
        <f>VLOOKUP(A150,'Interest Rates'!$A$11:$B$3360, MATCH($F$9,'Interest Rates'!$A$11:$B$11,0),FALSE)</f>
        <v>1.5</v>
      </c>
    </row>
    <row r="151" spans="1:37">
      <c r="A151" s="138">
        <f>'FX Database'!A153</f>
        <v>43306</v>
      </c>
      <c r="B151" s="7">
        <f>VLOOKUP($A151,'FX Database'!$A$11:$T$1267, MATCH($B$9,'FX Database'!$A$6:$X$6,0),FALSE)</f>
        <v>0.74019999999999997</v>
      </c>
      <c r="C151" s="7">
        <f>VLOOKUP($A151,'FX Database'!$A$11:$T$1267, MATCH(C$9,'FX Database'!$A$6:$X$6,0),FALSE)</f>
        <v>82.31</v>
      </c>
      <c r="D151" s="7">
        <f t="shared" si="7"/>
        <v>3.5187477096714666E-3</v>
      </c>
      <c r="E151" s="7">
        <f t="shared" si="8"/>
        <v>2.676400624377853E-3</v>
      </c>
      <c r="F151" s="7">
        <f>VLOOKUP(A151,'Interest Rates'!$A$11:$B$3360, MATCH($F$9,'Interest Rates'!$A$11:$B$11,0),FALSE)</f>
        <v>1.5</v>
      </c>
    </row>
    <row r="152" spans="1:37">
      <c r="A152" s="138">
        <f>'FX Database'!A154</f>
        <v>43307</v>
      </c>
      <c r="B152" s="7">
        <f>VLOOKUP($A152,'FX Database'!$A$11:$T$1267, MATCH($B$9,'FX Database'!$A$6:$X$6,0),FALSE)</f>
        <v>0.74360000000000004</v>
      </c>
      <c r="C152" s="7">
        <f>VLOOKUP($A152,'FX Database'!$A$11:$T$1267, MATCH(C$9,'FX Database'!$A$6:$X$6,0),FALSE)</f>
        <v>82.31</v>
      </c>
      <c r="D152" s="7">
        <f t="shared" si="7"/>
        <v>4.5828358952334199E-3</v>
      </c>
      <c r="E152" s="7">
        <f t="shared" si="8"/>
        <v>0</v>
      </c>
      <c r="F152" s="7">
        <f>VLOOKUP(A152,'Interest Rates'!$A$11:$B$3360, MATCH($F$9,'Interest Rates'!$A$11:$B$11,0),FALSE)</f>
        <v>1.5</v>
      </c>
    </row>
    <row r="153" spans="1:37">
      <c r="A153" s="138">
        <f>'FX Database'!A155</f>
        <v>43308</v>
      </c>
      <c r="B153" s="7">
        <f>VLOOKUP($A153,'FX Database'!$A$11:$T$1267, MATCH($B$9,'FX Database'!$A$6:$X$6,0),FALSE)</f>
        <v>0.7389</v>
      </c>
      <c r="C153" s="7">
        <f>VLOOKUP($A153,'FX Database'!$A$11:$T$1267, MATCH(C$9,'FX Database'!$A$6:$X$6,0),FALSE)</f>
        <v>82.08</v>
      </c>
      <c r="D153" s="7">
        <f t="shared" si="7"/>
        <v>-6.3406620526870582E-3</v>
      </c>
      <c r="E153" s="7">
        <f t="shared" si="8"/>
        <v>-2.7982255620932106E-3</v>
      </c>
      <c r="F153" s="7">
        <f>VLOOKUP(A153,'Interest Rates'!$A$11:$B$3360, MATCH($F$9,'Interest Rates'!$A$11:$B$11,0),FALSE)</f>
        <v>1.5</v>
      </c>
    </row>
    <row r="154" spans="1:37">
      <c r="A154" s="138">
        <f>'FX Database'!A156</f>
        <v>43311</v>
      </c>
      <c r="B154" s="7">
        <f>VLOOKUP($A154,'FX Database'!$A$11:$T$1267, MATCH($B$9,'FX Database'!$A$6:$X$6,0),FALSE)</f>
        <v>0.73970000000000002</v>
      </c>
      <c r="C154" s="7">
        <f>VLOOKUP($A154,'FX Database'!$A$11:$T$1267, MATCH(C$9,'FX Database'!$A$6:$X$6,0),FALSE)</f>
        <v>82.14</v>
      </c>
      <c r="D154" s="7">
        <f t="shared" si="7"/>
        <v>1.0821047992201041E-3</v>
      </c>
      <c r="E154" s="7">
        <f t="shared" si="8"/>
        <v>7.3072710595313843E-4</v>
      </c>
      <c r="F154" s="7">
        <f>VLOOKUP(A154,'Interest Rates'!$A$11:$B$3360, MATCH($F$9,'Interest Rates'!$A$11:$B$11,0),FALSE)</f>
        <v>1.5</v>
      </c>
    </row>
    <row r="155" spans="1:37">
      <c r="A155" s="138">
        <f>'FX Database'!A157</f>
        <v>43312</v>
      </c>
      <c r="B155" s="7">
        <f>VLOOKUP($A155,'FX Database'!$A$11:$T$1267, MATCH($B$9,'FX Database'!$A$6:$X$6,0),FALSE)</f>
        <v>0.74309999999999998</v>
      </c>
      <c r="C155" s="7">
        <f>VLOOKUP($A155,'FX Database'!$A$11:$T$1267, MATCH(C$9,'FX Database'!$A$6:$X$6,0),FALSE)</f>
        <v>82.68</v>
      </c>
      <c r="D155" s="7">
        <f t="shared" si="7"/>
        <v>4.5859265696014742E-3</v>
      </c>
      <c r="E155" s="7">
        <f t="shared" si="8"/>
        <v>6.5526262851549836E-3</v>
      </c>
      <c r="F155" s="7">
        <f>VLOOKUP(A155,'Interest Rates'!$A$11:$B$3360, MATCH($F$9,'Interest Rates'!$A$11:$B$11,0),FALSE)</f>
        <v>1.5</v>
      </c>
    </row>
    <row r="156" spans="1:37">
      <c r="A156" s="138">
        <f>'FX Database'!A158</f>
        <v>43313</v>
      </c>
      <c r="B156" s="7">
        <f>VLOOKUP($A156,'FX Database'!$A$11:$T$1267, MATCH($B$9,'FX Database'!$A$6:$X$6,0),FALSE)</f>
        <v>0.74070000000000003</v>
      </c>
      <c r="C156" s="7">
        <f>VLOOKUP($A156,'FX Database'!$A$11:$T$1267, MATCH(C$9,'FX Database'!$A$6:$X$6,0),FALSE)</f>
        <v>82.95</v>
      </c>
      <c r="D156" s="7">
        <f t="shared" si="7"/>
        <v>-3.2349401441799943E-3</v>
      </c>
      <c r="E156" s="7">
        <f t="shared" si="8"/>
        <v>3.2602818228858522E-3</v>
      </c>
      <c r="F156" s="7">
        <f>VLOOKUP(A156,'Interest Rates'!$A$11:$B$3360, MATCH($F$9,'Interest Rates'!$A$11:$B$11,0),FALSE)</f>
        <v>1.5</v>
      </c>
    </row>
    <row r="157" spans="1:37">
      <c r="A157" s="138">
        <f>'FX Database'!A159</f>
        <v>43314</v>
      </c>
      <c r="B157" s="7">
        <f>VLOOKUP($A157,'FX Database'!$A$11:$T$1267, MATCH($B$9,'FX Database'!$A$6:$X$6,0),FALSE)</f>
        <v>0.73850000000000005</v>
      </c>
      <c r="C157" s="7">
        <f>VLOOKUP($A157,'FX Database'!$A$11:$T$1267, MATCH(C$9,'FX Database'!$A$6:$X$6,0),FALSE)</f>
        <v>82.39</v>
      </c>
      <c r="D157" s="7">
        <f t="shared" si="7"/>
        <v>-2.9745830478089758E-3</v>
      </c>
      <c r="E157" s="7">
        <f t="shared" si="8"/>
        <v>-6.7739463089549166E-3</v>
      </c>
      <c r="F157" s="7">
        <f>VLOOKUP(A157,'Interest Rates'!$A$11:$B$3360, MATCH($F$9,'Interest Rates'!$A$11:$B$11,0),FALSE)</f>
        <v>1.5</v>
      </c>
    </row>
    <row r="158" spans="1:37">
      <c r="A158" s="138">
        <f>'FX Database'!A160</f>
        <v>43315</v>
      </c>
      <c r="B158" s="7">
        <f>VLOOKUP($A158,'FX Database'!$A$11:$T$1267, MATCH($B$9,'FX Database'!$A$6:$X$6,0),FALSE)</f>
        <v>0.73699999999999999</v>
      </c>
      <c r="C158" s="7">
        <f>VLOOKUP($A158,'FX Database'!$A$11:$T$1267, MATCH(C$9,'FX Database'!$A$6:$X$6,0),FALSE)</f>
        <v>82.31</v>
      </c>
      <c r="D158" s="7">
        <f t="shared" si="7"/>
        <v>-2.0332097820979565E-3</v>
      </c>
      <c r="E158" s="7">
        <f t="shared" si="8"/>
        <v>-9.7146334294601555E-4</v>
      </c>
      <c r="F158" s="7">
        <f>VLOOKUP(A158,'Interest Rates'!$A$11:$B$3360, MATCH($F$9,'Interest Rates'!$A$11:$B$11,0),FALSE)</f>
        <v>1.5</v>
      </c>
    </row>
    <row r="159" spans="1:37">
      <c r="A159" s="138">
        <f>'FX Database'!A161</f>
        <v>43319</v>
      </c>
      <c r="B159" s="7">
        <f>VLOOKUP($A159,'FX Database'!$A$11:$T$1267, MATCH($B$9,'FX Database'!$A$6:$X$6,0),FALSE)</f>
        <v>0.74019999999999997</v>
      </c>
      <c r="C159" s="7">
        <f>VLOOKUP($A159,'FX Database'!$A$11:$T$1267, MATCH(C$9,'FX Database'!$A$6:$X$6,0),FALSE)</f>
        <v>82.41</v>
      </c>
      <c r="D159" s="7">
        <f t="shared" si="7"/>
        <v>4.3325277627190217E-3</v>
      </c>
      <c r="E159" s="7">
        <f t="shared" si="8"/>
        <v>1.2141817907394339E-3</v>
      </c>
      <c r="F159" s="7">
        <f>VLOOKUP(A159,'Interest Rates'!$A$11:$B$3360, MATCH($F$9,'Interest Rates'!$A$11:$B$11,0),FALSE)</f>
        <v>1.5</v>
      </c>
    </row>
    <row r="160" spans="1:37">
      <c r="A160" s="138">
        <f>'FX Database'!A162</f>
        <v>43320</v>
      </c>
      <c r="B160" s="7">
        <f>VLOOKUP($A160,'FX Database'!$A$11:$T$1267, MATCH($B$9,'FX Database'!$A$6:$X$6,0),FALSE)</f>
        <v>0.74270000000000003</v>
      </c>
      <c r="C160" s="7">
        <f>VLOOKUP($A160,'FX Database'!$A$11:$T$1267, MATCH(C$9,'FX Database'!$A$6:$X$6,0),FALSE)</f>
        <v>82.64</v>
      </c>
      <c r="D160" s="7">
        <f t="shared" si="7"/>
        <v>3.371774723195285E-3</v>
      </c>
      <c r="E160" s="7">
        <f t="shared" si="8"/>
        <v>2.7870360360908938E-3</v>
      </c>
      <c r="F160" s="7">
        <f>VLOOKUP(A160,'Interest Rates'!$A$11:$B$3360, MATCH($F$9,'Interest Rates'!$A$11:$B$11,0),FALSE)</f>
        <v>1.5</v>
      </c>
    </row>
    <row r="161" spans="1:6">
      <c r="A161" s="138">
        <f>'FX Database'!A163</f>
        <v>43321</v>
      </c>
      <c r="B161" s="7">
        <f>VLOOKUP($A161,'FX Database'!$A$11:$T$1267, MATCH($B$9,'FX Database'!$A$6:$X$6,0),FALSE)</f>
        <v>0.74409999999999998</v>
      </c>
      <c r="C161" s="7">
        <f>VLOOKUP($A161,'FX Database'!$A$11:$T$1267, MATCH(C$9,'FX Database'!$A$6:$X$6,0),FALSE)</f>
        <v>82.56</v>
      </c>
      <c r="D161" s="7">
        <f t="shared" si="7"/>
        <v>1.8832397279646509E-3</v>
      </c>
      <c r="E161" s="7">
        <f t="shared" si="8"/>
        <v>-9.6852307813053698E-4</v>
      </c>
      <c r="F161" s="7">
        <f>VLOOKUP(A161,'Interest Rates'!$A$11:$B$3360, MATCH($F$9,'Interest Rates'!$A$11:$B$11,0),FALSE)</f>
        <v>1.5</v>
      </c>
    </row>
    <row r="162" spans="1:6">
      <c r="A162" s="138">
        <f>'FX Database'!A164</f>
        <v>43322</v>
      </c>
      <c r="B162" s="7">
        <f>VLOOKUP($A162,'FX Database'!$A$11:$T$1267, MATCH($B$9,'FX Database'!$A$6:$X$6,0),FALSE)</f>
        <v>0.73309999999999997</v>
      </c>
      <c r="C162" s="7">
        <f>VLOOKUP($A162,'FX Database'!$A$11:$T$1267, MATCH(C$9,'FX Database'!$A$6:$X$6,0),FALSE)</f>
        <v>81.37</v>
      </c>
      <c r="D162" s="7">
        <f t="shared" si="7"/>
        <v>-1.4893316173674715E-2</v>
      </c>
      <c r="E162" s="7">
        <f t="shared" si="8"/>
        <v>-1.4518647024686648E-2</v>
      </c>
      <c r="F162" s="7">
        <f>VLOOKUP(A162,'Interest Rates'!$A$11:$B$3360, MATCH($F$9,'Interest Rates'!$A$11:$B$11,0),FALSE)</f>
        <v>1.5</v>
      </c>
    </row>
    <row r="163" spans="1:6">
      <c r="A163" s="138">
        <f>'FX Database'!A165</f>
        <v>43325</v>
      </c>
      <c r="B163" s="7">
        <f>VLOOKUP($A163,'FX Database'!$A$11:$T$1267, MATCH($B$9,'FX Database'!$A$6:$X$6,0),FALSE)</f>
        <v>0.72789999999999999</v>
      </c>
      <c r="C163" s="7">
        <f>VLOOKUP($A163,'FX Database'!$A$11:$T$1267, MATCH(C$9,'FX Database'!$A$6:$X$6,0),FALSE)</f>
        <v>80.25</v>
      </c>
      <c r="D163" s="7">
        <f t="shared" si="7"/>
        <v>-7.1184421053286685E-3</v>
      </c>
      <c r="E163" s="7">
        <f t="shared" si="8"/>
        <v>-1.3859892698440691E-2</v>
      </c>
      <c r="F163" s="7">
        <f>VLOOKUP(A163,'Interest Rates'!$A$11:$B$3360, MATCH($F$9,'Interest Rates'!$A$11:$B$11,0),FALSE)</f>
        <v>1.5</v>
      </c>
    </row>
    <row r="164" spans="1:6">
      <c r="A164" s="138">
        <f>'FX Database'!A166</f>
        <v>43326</v>
      </c>
      <c r="B164" s="7">
        <f>VLOOKUP($A164,'FX Database'!$A$11:$T$1267, MATCH($B$9,'FX Database'!$A$6:$X$6,0),FALSE)</f>
        <v>0.72709999999999997</v>
      </c>
      <c r="C164" s="7">
        <f>VLOOKUP($A164,'FX Database'!$A$11:$T$1267, MATCH(C$9,'FX Database'!$A$6:$X$6,0),FALSE)</f>
        <v>80.61</v>
      </c>
      <c r="D164" s="7">
        <f t="shared" si="7"/>
        <v>-1.0996564682011361E-3</v>
      </c>
      <c r="E164" s="7">
        <f t="shared" si="8"/>
        <v>4.4759492853843567E-3</v>
      </c>
      <c r="F164" s="7">
        <f>VLOOKUP(A164,'Interest Rates'!$A$11:$B$3360, MATCH($F$9,'Interest Rates'!$A$11:$B$11,0),FALSE)</f>
        <v>1.5</v>
      </c>
    </row>
    <row r="165" spans="1:6">
      <c r="A165" s="138">
        <f>'FX Database'!A167</f>
        <v>43327</v>
      </c>
      <c r="B165" s="7">
        <f>VLOOKUP($A165,'FX Database'!$A$11:$T$1267, MATCH($B$9,'FX Database'!$A$6:$X$6,0),FALSE)</f>
        <v>0.72130000000000005</v>
      </c>
      <c r="C165" s="7">
        <f>VLOOKUP($A165,'FX Database'!$A$11:$T$1267, MATCH(C$9,'FX Database'!$A$6:$X$6,0),FALSE)</f>
        <v>80.27</v>
      </c>
      <c r="D165" s="7">
        <f t="shared" si="7"/>
        <v>-8.0088801463840346E-3</v>
      </c>
      <c r="E165" s="7">
        <f t="shared" si="8"/>
        <v>-4.2267591520241191E-3</v>
      </c>
      <c r="F165" s="7">
        <f>VLOOKUP(A165,'Interest Rates'!$A$11:$B$3360, MATCH($F$9,'Interest Rates'!$A$11:$B$11,0),FALSE)</f>
        <v>1.5</v>
      </c>
    </row>
    <row r="166" spans="1:6">
      <c r="A166" s="138">
        <f>'FX Database'!A168</f>
        <v>43328</v>
      </c>
      <c r="B166" s="7">
        <f>VLOOKUP($A166,'FX Database'!$A$11:$T$1267, MATCH($B$9,'FX Database'!$A$6:$X$6,0),FALSE)</f>
        <v>0.72750000000000004</v>
      </c>
      <c r="C166" s="7">
        <f>VLOOKUP($A166,'FX Database'!$A$11:$T$1267, MATCH(C$9,'FX Database'!$A$6:$X$6,0),FALSE)</f>
        <v>80.650000000000006</v>
      </c>
      <c r="D166" s="7">
        <f t="shared" si="7"/>
        <v>8.5588595360206327E-3</v>
      </c>
      <c r="E166" s="7">
        <f t="shared" si="8"/>
        <v>4.7228524277324784E-3</v>
      </c>
      <c r="F166" s="7">
        <f>VLOOKUP(A166,'Interest Rates'!$A$11:$B$3360, MATCH($F$9,'Interest Rates'!$A$11:$B$11,0),FALSE)</f>
        <v>1.5</v>
      </c>
    </row>
    <row r="167" spans="1:6">
      <c r="A167" s="138">
        <f>'FX Database'!A169</f>
        <v>43329</v>
      </c>
      <c r="B167" s="7">
        <f>VLOOKUP($A167,'FX Database'!$A$11:$T$1267, MATCH($B$9,'FX Database'!$A$6:$X$6,0),FALSE)</f>
        <v>0.72699999999999998</v>
      </c>
      <c r="C167" s="7">
        <f>VLOOKUP($A167,'FX Database'!$A$11:$T$1267, MATCH(C$9,'FX Database'!$A$6:$X$6,0),FALSE)</f>
        <v>80.62</v>
      </c>
      <c r="D167" s="7">
        <f t="shared" si="7"/>
        <v>-6.8752151212832149E-4</v>
      </c>
      <c r="E167" s="7">
        <f t="shared" si="8"/>
        <v>-3.7204688219814224E-4</v>
      </c>
      <c r="F167" s="7">
        <f>VLOOKUP(A167,'Interest Rates'!$A$11:$B$3360, MATCH($F$9,'Interest Rates'!$A$11:$B$11,0),FALSE)</f>
        <v>1.5</v>
      </c>
    </row>
    <row r="168" spans="1:6">
      <c r="A168" s="138">
        <f>'FX Database'!A170</f>
        <v>43332</v>
      </c>
      <c r="B168" s="7">
        <f>VLOOKUP($A168,'FX Database'!$A$11:$T$1267, MATCH($B$9,'FX Database'!$A$6:$X$6,0),FALSE)</f>
        <v>0.73060000000000003</v>
      </c>
      <c r="C168" s="7">
        <f>VLOOKUP($A168,'FX Database'!$A$11:$T$1267, MATCH(C$9,'FX Database'!$A$6:$X$6,0),FALSE)</f>
        <v>80.8</v>
      </c>
      <c r="D168" s="7">
        <f t="shared" si="7"/>
        <v>4.9396368276627932E-3</v>
      </c>
      <c r="E168" s="7">
        <f t="shared" si="8"/>
        <v>2.2302078380298639E-3</v>
      </c>
      <c r="F168" s="7">
        <f>VLOOKUP(A168,'Interest Rates'!$A$11:$B$3360, MATCH($F$9,'Interest Rates'!$A$11:$B$11,0),FALSE)</f>
        <v>1.5</v>
      </c>
    </row>
    <row r="169" spans="1:6">
      <c r="A169" s="138">
        <f>'FX Database'!A171</f>
        <v>43333</v>
      </c>
      <c r="B169" s="7">
        <f>VLOOKUP($A169,'FX Database'!$A$11:$T$1267, MATCH($B$9,'FX Database'!$A$6:$X$6,0),FALSE)</f>
        <v>0.73599999999999999</v>
      </c>
      <c r="C169" s="7">
        <f>VLOOKUP($A169,'FX Database'!$A$11:$T$1267, MATCH(C$9,'FX Database'!$A$6:$X$6,0),FALSE)</f>
        <v>81.010000000000005</v>
      </c>
      <c r="D169" s="7">
        <f t="shared" si="7"/>
        <v>7.3640043676939607E-3</v>
      </c>
      <c r="E169" s="7">
        <f t="shared" si="8"/>
        <v>2.5956383153503491E-3</v>
      </c>
      <c r="F169" s="7">
        <f>VLOOKUP(A169,'Interest Rates'!$A$11:$B$3360, MATCH($F$9,'Interest Rates'!$A$11:$B$11,0),FALSE)</f>
        <v>1.5</v>
      </c>
    </row>
    <row r="170" spans="1:6">
      <c r="A170" s="138">
        <f>'FX Database'!A172</f>
        <v>43334</v>
      </c>
      <c r="B170" s="7">
        <f>VLOOKUP($A170,'FX Database'!$A$11:$T$1267, MATCH($B$9,'FX Database'!$A$6:$X$6,0),FALSE)</f>
        <v>0.73560000000000003</v>
      </c>
      <c r="C170" s="7">
        <f>VLOOKUP($A170,'FX Database'!$A$11:$T$1267, MATCH(C$9,'FX Database'!$A$6:$X$6,0),FALSE)</f>
        <v>81.22</v>
      </c>
      <c r="D170" s="7">
        <f t="shared" si="7"/>
        <v>-5.4362599871018134E-4</v>
      </c>
      <c r="E170" s="7">
        <f t="shared" si="8"/>
        <v>2.5889184157518578E-3</v>
      </c>
      <c r="F170" s="7">
        <f>VLOOKUP(A170,'Interest Rates'!$A$11:$B$3360, MATCH($F$9,'Interest Rates'!$A$11:$B$11,0),FALSE)</f>
        <v>1.5</v>
      </c>
    </row>
    <row r="171" spans="1:6">
      <c r="A171" s="138">
        <f>'FX Database'!A173</f>
        <v>43335</v>
      </c>
      <c r="B171" s="7">
        <f>VLOOKUP($A171,'FX Database'!$A$11:$T$1267, MATCH($B$9,'FX Database'!$A$6:$X$6,0),FALSE)</f>
        <v>0.72940000000000005</v>
      </c>
      <c r="C171" s="7">
        <f>VLOOKUP($A171,'FX Database'!$A$11:$T$1267, MATCH(C$9,'FX Database'!$A$6:$X$6,0),FALSE)</f>
        <v>80.87</v>
      </c>
      <c r="D171" s="7">
        <f t="shared" si="7"/>
        <v>-8.4642143555861363E-3</v>
      </c>
      <c r="E171" s="7">
        <f t="shared" si="8"/>
        <v>-4.3185951504208682E-3</v>
      </c>
      <c r="F171" s="7">
        <f>VLOOKUP(A171,'Interest Rates'!$A$11:$B$3360, MATCH($F$9,'Interest Rates'!$A$11:$B$11,0),FALSE)</f>
        <v>1.5</v>
      </c>
    </row>
    <row r="172" spans="1:6">
      <c r="A172" s="138">
        <f>'FX Database'!A174</f>
        <v>43336</v>
      </c>
      <c r="B172" s="7">
        <f>VLOOKUP($A172,'FX Database'!$A$11:$T$1267, MATCH($B$9,'FX Database'!$A$6:$X$6,0),FALSE)</f>
        <v>0.72799999999999998</v>
      </c>
      <c r="C172" s="7">
        <f>VLOOKUP($A172,'FX Database'!$A$11:$T$1267, MATCH(C$9,'FX Database'!$A$6:$X$6,0),FALSE)</f>
        <v>81.08</v>
      </c>
      <c r="D172" s="7">
        <f t="shared" si="7"/>
        <v>-1.9212301778939326E-3</v>
      </c>
      <c r="E172" s="7">
        <f t="shared" si="8"/>
        <v>2.5933944760683277E-3</v>
      </c>
      <c r="F172" s="7">
        <f>VLOOKUP(A172,'Interest Rates'!$A$11:$B$3360, MATCH($F$9,'Interest Rates'!$A$11:$B$11,0),FALSE)</f>
        <v>1.5</v>
      </c>
    </row>
    <row r="173" spans="1:6">
      <c r="A173" s="138">
        <f>'FX Database'!A175</f>
        <v>43339</v>
      </c>
      <c r="B173" s="7">
        <f>VLOOKUP($A173,'FX Database'!$A$11:$T$1267, MATCH($B$9,'FX Database'!$A$6:$X$6,0),FALSE)</f>
        <v>0.73229999999999995</v>
      </c>
      <c r="C173" s="7">
        <f>VLOOKUP($A173,'FX Database'!$A$11:$T$1267, MATCH(C$9,'FX Database'!$A$6:$X$6,0),FALSE)</f>
        <v>81.31</v>
      </c>
      <c r="D173" s="7">
        <f t="shared" si="7"/>
        <v>5.8892178703380859E-3</v>
      </c>
      <c r="E173" s="7">
        <f t="shared" si="8"/>
        <v>2.8326886359470137E-3</v>
      </c>
      <c r="F173" s="7">
        <f>VLOOKUP(A173,'Interest Rates'!$A$11:$B$3360, MATCH($F$9,'Interest Rates'!$A$11:$B$11,0),FALSE)</f>
        <v>1.5</v>
      </c>
    </row>
    <row r="174" spans="1:6">
      <c r="A174" s="138">
        <f>'FX Database'!A176</f>
        <v>43340</v>
      </c>
      <c r="B174" s="7">
        <f>VLOOKUP($A174,'FX Database'!$A$11:$T$1267, MATCH($B$9,'FX Database'!$A$6:$X$6,0),FALSE)</f>
        <v>0.73280000000000001</v>
      </c>
      <c r="C174" s="7">
        <f>VLOOKUP($A174,'FX Database'!$A$11:$T$1267, MATCH(C$9,'FX Database'!$A$6:$X$6,0),FALSE)</f>
        <v>81.52</v>
      </c>
      <c r="D174" s="7">
        <f t="shared" si="7"/>
        <v>6.825472928965984E-4</v>
      </c>
      <c r="E174" s="7">
        <f t="shared" si="8"/>
        <v>2.5793786947230384E-3</v>
      </c>
      <c r="F174" s="7">
        <f>VLOOKUP(A174,'Interest Rates'!$A$11:$B$3360, MATCH($F$9,'Interest Rates'!$A$11:$B$11,0),FALSE)</f>
        <v>1.5</v>
      </c>
    </row>
    <row r="175" spans="1:6">
      <c r="A175" s="138">
        <f>'FX Database'!A177</f>
        <v>43341</v>
      </c>
      <c r="B175" s="7">
        <f>VLOOKUP($A175,'FX Database'!$A$11:$T$1267, MATCH($B$9,'FX Database'!$A$6:$X$6,0),FALSE)</f>
        <v>0.73089999999999999</v>
      </c>
      <c r="C175" s="7">
        <f>VLOOKUP($A175,'FX Database'!$A$11:$T$1267, MATCH(C$9,'FX Database'!$A$6:$X$6,0),FALSE)</f>
        <v>81.25</v>
      </c>
      <c r="D175" s="7">
        <f t="shared" si="7"/>
        <v>-2.5961618735744828E-3</v>
      </c>
      <c r="E175" s="7">
        <f t="shared" si="8"/>
        <v>-3.3175677046224181E-3</v>
      </c>
      <c r="F175" s="7">
        <f>VLOOKUP(A175,'Interest Rates'!$A$11:$B$3360, MATCH($F$9,'Interest Rates'!$A$11:$B$11,0),FALSE)</f>
        <v>1.5</v>
      </c>
    </row>
    <row r="176" spans="1:6">
      <c r="A176" s="138">
        <f>'FX Database'!A178</f>
        <v>43342</v>
      </c>
      <c r="B176" s="7">
        <f>VLOOKUP($A176,'FX Database'!$A$11:$T$1267, MATCH($B$9,'FX Database'!$A$6:$X$6,0),FALSE)</f>
        <v>0.72799999999999998</v>
      </c>
      <c r="C176" s="7">
        <f>VLOOKUP($A176,'FX Database'!$A$11:$T$1267, MATCH(C$9,'FX Database'!$A$6:$X$6,0),FALSE)</f>
        <v>81.290000000000006</v>
      </c>
      <c r="D176" s="7">
        <f t="shared" si="7"/>
        <v>-3.9756032896600488E-3</v>
      </c>
      <c r="E176" s="7">
        <f t="shared" si="8"/>
        <v>4.9218654863418326E-4</v>
      </c>
      <c r="F176" s="7">
        <f>VLOOKUP(A176,'Interest Rates'!$A$11:$B$3360, MATCH($F$9,'Interest Rates'!$A$11:$B$11,0),FALSE)</f>
        <v>1.5</v>
      </c>
    </row>
    <row r="177" spans="1:6">
      <c r="A177" s="138">
        <f>'FX Database'!A179</f>
        <v>43343</v>
      </c>
      <c r="B177" s="7">
        <f>VLOOKUP($A177,'FX Database'!$A$11:$T$1267, MATCH($B$9,'FX Database'!$A$6:$X$6,0),FALSE)</f>
        <v>0.72599999999999998</v>
      </c>
      <c r="C177" s="7">
        <f>VLOOKUP($A177,'FX Database'!$A$11:$T$1267, MATCH(C$9,'FX Database'!$A$6:$X$6,0),FALSE)</f>
        <v>80.58</v>
      </c>
      <c r="D177" s="7">
        <f t="shared" si="7"/>
        <v>-2.7510333718898708E-3</v>
      </c>
      <c r="E177" s="7">
        <f t="shared" si="8"/>
        <v>-8.7725279952798763E-3</v>
      </c>
      <c r="F177" s="7">
        <f>VLOOKUP(A177,'Interest Rates'!$A$11:$B$3360, MATCH($F$9,'Interest Rates'!$A$11:$B$11,0),FALSE)</f>
        <v>1.5</v>
      </c>
    </row>
    <row r="178" spans="1:6">
      <c r="A178" s="138">
        <f>'FX Database'!A180</f>
        <v>43346</v>
      </c>
      <c r="B178" s="7">
        <f>VLOOKUP($A178,'FX Database'!$A$11:$T$1267, MATCH($B$9,'FX Database'!$A$6:$X$6,0),FALSE)</f>
        <v>0.72</v>
      </c>
      <c r="C178" s="7">
        <f>VLOOKUP($A178,'FX Database'!$A$11:$T$1267, MATCH(C$9,'FX Database'!$A$6:$X$6,0),FALSE)</f>
        <v>79.86</v>
      </c>
      <c r="D178" s="7">
        <f t="shared" si="7"/>
        <v>-8.2988028146950658E-3</v>
      </c>
      <c r="E178" s="7">
        <f t="shared" si="8"/>
        <v>-8.9753781281259239E-3</v>
      </c>
      <c r="F178" s="7">
        <f>VLOOKUP(A178,'Interest Rates'!$A$11:$B$3360, MATCH($F$9,'Interest Rates'!$A$11:$B$11,0),FALSE)</f>
        <v>1.5</v>
      </c>
    </row>
    <row r="179" spans="1:6">
      <c r="A179" s="138">
        <f>'FX Database'!A181</f>
        <v>43347</v>
      </c>
      <c r="B179" s="7">
        <f>VLOOKUP($A179,'FX Database'!$A$11:$T$1267, MATCH($B$9,'FX Database'!$A$6:$X$6,0),FALSE)</f>
        <v>0.7228</v>
      </c>
      <c r="C179" s="7">
        <f>VLOOKUP($A179,'FX Database'!$A$11:$T$1267, MATCH(C$9,'FX Database'!$A$6:$X$6,0),FALSE)</f>
        <v>80.38</v>
      </c>
      <c r="D179" s="7">
        <f t="shared" si="7"/>
        <v>3.8813467079723751E-3</v>
      </c>
      <c r="E179" s="7">
        <f t="shared" si="8"/>
        <v>6.4902873859798305E-3</v>
      </c>
      <c r="F179" s="7">
        <f>VLOOKUP(A179,'Interest Rates'!$A$11:$B$3360, MATCH($F$9,'Interest Rates'!$A$11:$B$11,0),FALSE)</f>
        <v>1.5</v>
      </c>
    </row>
    <row r="180" spans="1:6">
      <c r="A180" s="138">
        <f>'FX Database'!A182</f>
        <v>43348</v>
      </c>
      <c r="B180" s="7">
        <f>VLOOKUP($A180,'FX Database'!$A$11:$T$1267, MATCH($B$9,'FX Database'!$A$6:$X$6,0),FALSE)</f>
        <v>0.71860000000000002</v>
      </c>
      <c r="C180" s="7">
        <f>VLOOKUP($A180,'FX Database'!$A$11:$T$1267, MATCH(C$9,'FX Database'!$A$6:$X$6,0),FALSE)</f>
        <v>80.12</v>
      </c>
      <c r="D180" s="7">
        <f t="shared" si="7"/>
        <v>-5.8276840386550536E-3</v>
      </c>
      <c r="E180" s="7">
        <f t="shared" si="8"/>
        <v>-3.239878223437462E-3</v>
      </c>
      <c r="F180" s="7">
        <f>VLOOKUP(A180,'Interest Rates'!$A$11:$B$3360, MATCH($F$9,'Interest Rates'!$A$11:$B$11,0),FALSE)</f>
        <v>1.5</v>
      </c>
    </row>
    <row r="181" spans="1:6">
      <c r="A181" s="138">
        <f>'FX Database'!A183</f>
        <v>43349</v>
      </c>
      <c r="B181" s="7">
        <f>VLOOKUP($A181,'FX Database'!$A$11:$T$1267, MATCH($B$9,'FX Database'!$A$6:$X$6,0),FALSE)</f>
        <v>0.71709999999999996</v>
      </c>
      <c r="C181" s="7">
        <f>VLOOKUP($A181,'FX Database'!$A$11:$T$1267, MATCH(C$9,'FX Database'!$A$6:$X$6,0),FALSE)</f>
        <v>79.84</v>
      </c>
      <c r="D181" s="7">
        <f t="shared" si="7"/>
        <v>-2.0895737908892885E-3</v>
      </c>
      <c r="E181" s="7">
        <f t="shared" si="8"/>
        <v>-3.5008787944089659E-3</v>
      </c>
      <c r="F181" s="7">
        <f>VLOOKUP(A181,'Interest Rates'!$A$11:$B$3360, MATCH($F$9,'Interest Rates'!$A$11:$B$11,0),FALSE)</f>
        <v>1.5</v>
      </c>
    </row>
    <row r="182" spans="1:6">
      <c r="A182" s="138">
        <f>'FX Database'!A184</f>
        <v>43350</v>
      </c>
      <c r="B182" s="7">
        <f>VLOOKUP($A182,'FX Database'!$A$11:$T$1267, MATCH($B$9,'FX Database'!$A$6:$X$6,0),FALSE)</f>
        <v>0.71509999999999996</v>
      </c>
      <c r="C182" s="7">
        <f>VLOOKUP($A182,'FX Database'!$A$11:$T$1267, MATCH(C$9,'FX Database'!$A$6:$X$6,0),FALSE)</f>
        <v>79.09</v>
      </c>
      <c r="D182" s="7">
        <f t="shared" si="7"/>
        <v>-2.7929078341789779E-3</v>
      </c>
      <c r="E182" s="7">
        <f t="shared" si="8"/>
        <v>-9.4381874718826725E-3</v>
      </c>
      <c r="F182" s="7">
        <f>VLOOKUP(A182,'Interest Rates'!$A$11:$B$3360, MATCH($F$9,'Interest Rates'!$A$11:$B$11,0),FALSE)</f>
        <v>1.5</v>
      </c>
    </row>
    <row r="183" spans="1:6">
      <c r="A183" s="138">
        <f>'FX Database'!A185</f>
        <v>43353</v>
      </c>
      <c r="B183" s="7">
        <f>VLOOKUP($A183,'FX Database'!$A$11:$T$1267, MATCH($B$9,'FX Database'!$A$6:$X$6,0),FALSE)</f>
        <v>0.71150000000000002</v>
      </c>
      <c r="C183" s="7">
        <f>VLOOKUP($A183,'FX Database'!$A$11:$T$1267, MATCH(C$9,'FX Database'!$A$6:$X$6,0),FALSE)</f>
        <v>78.959999999999994</v>
      </c>
      <c r="D183" s="7">
        <f t="shared" si="7"/>
        <v>-5.0469755244431447E-3</v>
      </c>
      <c r="E183" s="7">
        <f t="shared" si="8"/>
        <v>-1.6450494060998519E-3</v>
      </c>
      <c r="F183" s="7">
        <f>VLOOKUP(A183,'Interest Rates'!$A$11:$B$3360, MATCH($F$9,'Interest Rates'!$A$11:$B$11,0),FALSE)</f>
        <v>1.5</v>
      </c>
    </row>
    <row r="184" spans="1:6">
      <c r="A184" s="138">
        <f>'FX Database'!A186</f>
        <v>43354</v>
      </c>
      <c r="B184" s="7">
        <f>VLOOKUP($A184,'FX Database'!$A$11:$T$1267, MATCH($B$9,'FX Database'!$A$6:$X$6,0),FALSE)</f>
        <v>0.71260000000000001</v>
      </c>
      <c r="C184" s="7">
        <f>VLOOKUP($A184,'FX Database'!$A$11:$T$1267, MATCH(C$9,'FX Database'!$A$6:$X$6,0),FALSE)</f>
        <v>79.41</v>
      </c>
      <c r="D184" s="7">
        <f t="shared" si="7"/>
        <v>1.5448356418285376E-3</v>
      </c>
      <c r="E184" s="7">
        <f t="shared" si="8"/>
        <v>5.6829097818934943E-3</v>
      </c>
      <c r="F184" s="7">
        <f>VLOOKUP(A184,'Interest Rates'!$A$11:$B$3360, MATCH($F$9,'Interest Rates'!$A$11:$B$11,0),FALSE)</f>
        <v>1.5</v>
      </c>
    </row>
    <row r="185" spans="1:6">
      <c r="A185" s="138">
        <f>'FX Database'!A187</f>
        <v>43355</v>
      </c>
      <c r="B185" s="7">
        <f>VLOOKUP($A185,'FX Database'!$A$11:$T$1267, MATCH($B$9,'FX Database'!$A$6:$X$6,0),FALSE)</f>
        <v>0.71030000000000004</v>
      </c>
      <c r="C185" s="7">
        <f>VLOOKUP($A185,'FX Database'!$A$11:$T$1267, MATCH(C$9,'FX Database'!$A$6:$X$6,0),FALSE)</f>
        <v>79.209999999999994</v>
      </c>
      <c r="D185" s="7">
        <f t="shared" si="7"/>
        <v>-3.2328371679714008E-3</v>
      </c>
      <c r="E185" s="7">
        <f t="shared" si="8"/>
        <v>-2.5217514309312876E-3</v>
      </c>
      <c r="F185" s="7">
        <f>VLOOKUP(A185,'Interest Rates'!$A$11:$B$3360, MATCH($F$9,'Interest Rates'!$A$11:$B$11,0),FALSE)</f>
        <v>1.5</v>
      </c>
    </row>
    <row r="186" spans="1:6">
      <c r="A186" s="138">
        <f>'FX Database'!A188</f>
        <v>43356</v>
      </c>
      <c r="B186" s="7">
        <f>VLOOKUP($A186,'FX Database'!$A$11:$T$1267, MATCH($B$9,'FX Database'!$A$6:$X$6,0),FALSE)</f>
        <v>0.71809999999999996</v>
      </c>
      <c r="C186" s="7">
        <f>VLOOKUP($A186,'FX Database'!$A$11:$T$1267, MATCH(C$9,'FX Database'!$A$6:$X$6,0),FALSE)</f>
        <v>80.02</v>
      </c>
      <c r="D186" s="7">
        <f t="shared" si="7"/>
        <v>1.0921419112507361E-2</v>
      </c>
      <c r="E186" s="7">
        <f t="shared" si="8"/>
        <v>1.0174049952900752E-2</v>
      </c>
      <c r="F186" s="7">
        <f>VLOOKUP(A186,'Interest Rates'!$A$11:$B$3360, MATCH($F$9,'Interest Rates'!$A$11:$B$11,0),FALSE)</f>
        <v>1.5</v>
      </c>
    </row>
    <row r="187" spans="1:6">
      <c r="A187" s="138">
        <f>'FX Database'!A189</f>
        <v>43357</v>
      </c>
      <c r="B187" s="7">
        <f>VLOOKUP($A187,'FX Database'!$A$11:$T$1267, MATCH($B$9,'FX Database'!$A$6:$X$6,0),FALSE)</f>
        <v>0.72</v>
      </c>
      <c r="C187" s="7">
        <f>VLOOKUP($A187,'FX Database'!$A$11:$T$1267, MATCH(C$9,'FX Database'!$A$6:$X$6,0),FALSE)</f>
        <v>80.55</v>
      </c>
      <c r="D187" s="7">
        <f t="shared" si="7"/>
        <v>2.6423768938292646E-3</v>
      </c>
      <c r="E187" s="7">
        <f t="shared" si="8"/>
        <v>6.6015061938943399E-3</v>
      </c>
      <c r="F187" s="7">
        <f>VLOOKUP(A187,'Interest Rates'!$A$11:$B$3360, MATCH($F$9,'Interest Rates'!$A$11:$B$11,0),FALSE)</f>
        <v>1.5</v>
      </c>
    </row>
    <row r="188" spans="1:6">
      <c r="A188" s="138">
        <f>'FX Database'!A190</f>
        <v>43360</v>
      </c>
      <c r="B188" s="7">
        <f>VLOOKUP($A188,'FX Database'!$A$11:$T$1267, MATCH($B$9,'FX Database'!$A$6:$X$6,0),FALSE)</f>
        <v>0.71619999999999995</v>
      </c>
      <c r="C188" s="7">
        <f>VLOOKUP($A188,'FX Database'!$A$11:$T$1267, MATCH(C$9,'FX Database'!$A$6:$X$6,0),FALSE)</f>
        <v>80.19</v>
      </c>
      <c r="D188" s="7">
        <f t="shared" si="7"/>
        <v>-5.2917544457687172E-3</v>
      </c>
      <c r="E188" s="7">
        <f t="shared" si="8"/>
        <v>-4.4792908040460567E-3</v>
      </c>
      <c r="F188" s="7">
        <f>VLOOKUP(A188,'Interest Rates'!$A$11:$B$3360, MATCH($F$9,'Interest Rates'!$A$11:$B$11,0),FALSE)</f>
        <v>1.5</v>
      </c>
    </row>
    <row r="189" spans="1:6">
      <c r="A189" s="138">
        <f>'FX Database'!A191</f>
        <v>43361</v>
      </c>
      <c r="B189" s="7">
        <f>VLOOKUP($A189,'FX Database'!$A$11:$T$1267, MATCH($B$9,'FX Database'!$A$6:$X$6,0),FALSE)</f>
        <v>0.72070000000000001</v>
      </c>
      <c r="C189" s="7">
        <f>VLOOKUP($A189,'FX Database'!$A$11:$T$1267, MATCH(C$9,'FX Database'!$A$6:$X$6,0),FALSE)</f>
        <v>80.69</v>
      </c>
      <c r="D189" s="7">
        <f t="shared" si="7"/>
        <v>6.2635043660631603E-3</v>
      </c>
      <c r="E189" s="7">
        <f t="shared" si="8"/>
        <v>6.2158330414779171E-3</v>
      </c>
      <c r="F189" s="7">
        <f>VLOOKUP(A189,'Interest Rates'!$A$11:$B$3360, MATCH($F$9,'Interest Rates'!$A$11:$B$11,0),FALSE)</f>
        <v>1.5</v>
      </c>
    </row>
    <row r="190" spans="1:6">
      <c r="A190" s="138">
        <f>'FX Database'!A192</f>
        <v>43362</v>
      </c>
      <c r="B190" s="7">
        <f>VLOOKUP($A190,'FX Database'!$A$11:$T$1267, MATCH($B$9,'FX Database'!$A$6:$X$6,0),FALSE)</f>
        <v>0.7248</v>
      </c>
      <c r="C190" s="7">
        <f>VLOOKUP($A190,'FX Database'!$A$11:$T$1267, MATCH(C$9,'FX Database'!$A$6:$X$6,0),FALSE)</f>
        <v>81.38</v>
      </c>
      <c r="D190" s="7">
        <f t="shared" si="7"/>
        <v>5.6727927983742481E-3</v>
      </c>
      <c r="E190" s="7">
        <f t="shared" si="8"/>
        <v>8.5148907131287286E-3</v>
      </c>
      <c r="F190" s="7">
        <f>VLOOKUP(A190,'Interest Rates'!$A$11:$B$3360, MATCH($F$9,'Interest Rates'!$A$11:$B$11,0),FALSE)</f>
        <v>1.5</v>
      </c>
    </row>
    <row r="191" spans="1:6">
      <c r="A191" s="138">
        <f>'FX Database'!A193</f>
        <v>43363</v>
      </c>
      <c r="B191" s="7">
        <f>VLOOKUP($A191,'FX Database'!$A$11:$T$1267, MATCH($B$9,'FX Database'!$A$6:$X$6,0),FALSE)</f>
        <v>0.72599999999999998</v>
      </c>
      <c r="C191" s="7">
        <f>VLOOKUP($A191,'FX Database'!$A$11:$T$1267, MATCH(C$9,'FX Database'!$A$6:$X$6,0),FALSE)</f>
        <v>81.42</v>
      </c>
      <c r="D191" s="7">
        <f t="shared" si="7"/>
        <v>1.6542600960264681E-3</v>
      </c>
      <c r="E191" s="7">
        <f t="shared" si="8"/>
        <v>4.9140050128900598E-4</v>
      </c>
      <c r="F191" s="7">
        <f>VLOOKUP(A191,'Interest Rates'!$A$11:$B$3360, MATCH($F$9,'Interest Rates'!$A$11:$B$11,0),FALSE)</f>
        <v>1.5</v>
      </c>
    </row>
    <row r="192" spans="1:6">
      <c r="A192" s="138">
        <f>'FX Database'!A194</f>
        <v>43364</v>
      </c>
      <c r="B192" s="7">
        <f>VLOOKUP($A192,'FX Database'!$A$11:$T$1267, MATCH($B$9,'FX Database'!$A$6:$X$6,0),FALSE)</f>
        <v>0.72960000000000003</v>
      </c>
      <c r="C192" s="7">
        <f>VLOOKUP($A192,'FX Database'!$A$11:$T$1267, MATCH(C$9,'FX Database'!$A$6:$X$6,0),FALSE)</f>
        <v>82.27</v>
      </c>
      <c r="D192" s="7">
        <f t="shared" si="7"/>
        <v>4.9464239353256166E-3</v>
      </c>
      <c r="E192" s="7">
        <f t="shared" si="8"/>
        <v>1.0385578106006143E-2</v>
      </c>
      <c r="F192" s="7">
        <f>VLOOKUP(A192,'Interest Rates'!$A$11:$B$3360, MATCH($F$9,'Interest Rates'!$A$11:$B$11,0),FALSE)</f>
        <v>1.5</v>
      </c>
    </row>
    <row r="193" spans="1:6">
      <c r="A193" s="138">
        <f>'FX Database'!A195</f>
        <v>43367</v>
      </c>
      <c r="B193" s="7">
        <f>VLOOKUP($A193,'FX Database'!$A$11:$T$1267, MATCH($B$9,'FX Database'!$A$6:$X$6,0),FALSE)</f>
        <v>0.72619999999999996</v>
      </c>
      <c r="C193" s="7">
        <f>VLOOKUP($A193,'FX Database'!$A$11:$T$1267, MATCH(C$9,'FX Database'!$A$6:$X$6,0),FALSE)</f>
        <v>81.77</v>
      </c>
      <c r="D193" s="7">
        <f t="shared" si="7"/>
        <v>-4.6709797798863556E-3</v>
      </c>
      <c r="E193" s="7">
        <f t="shared" si="8"/>
        <v>-6.0960930069530184E-3</v>
      </c>
      <c r="F193" s="7">
        <f>VLOOKUP(A193,'Interest Rates'!$A$11:$B$3360, MATCH($F$9,'Interest Rates'!$A$11:$B$11,0),FALSE)</f>
        <v>1.5</v>
      </c>
    </row>
    <row r="194" spans="1:6">
      <c r="A194" s="138">
        <f>'FX Database'!A196</f>
        <v>43368</v>
      </c>
      <c r="B194" s="7">
        <f>VLOOKUP($A194,'FX Database'!$A$11:$T$1267, MATCH($B$9,'FX Database'!$A$6:$X$6,0),FALSE)</f>
        <v>0.72440000000000004</v>
      </c>
      <c r="C194" s="7">
        <f>VLOOKUP($A194,'FX Database'!$A$11:$T$1267, MATCH(C$9,'FX Database'!$A$6:$X$6,0),FALSE)</f>
        <v>81.75</v>
      </c>
      <c r="D194" s="7">
        <f t="shared" si="7"/>
        <v>-2.4817329709769637E-3</v>
      </c>
      <c r="E194" s="7">
        <f t="shared" si="8"/>
        <v>-2.4461839652303478E-4</v>
      </c>
      <c r="F194" s="7">
        <f>VLOOKUP(A194,'Interest Rates'!$A$11:$B$3360, MATCH($F$9,'Interest Rates'!$A$11:$B$11,0),FALSE)</f>
        <v>1.5</v>
      </c>
    </row>
    <row r="195" spans="1:6">
      <c r="A195" s="138">
        <f>'FX Database'!A197</f>
        <v>43369</v>
      </c>
      <c r="B195" s="7">
        <f>VLOOKUP($A195,'FX Database'!$A$11:$T$1267, MATCH($B$9,'FX Database'!$A$6:$X$6,0),FALSE)</f>
        <v>0.72640000000000005</v>
      </c>
      <c r="C195" s="7">
        <f>VLOOKUP($A195,'FX Database'!$A$11:$T$1267, MATCH(C$9,'FX Database'!$A$6:$X$6,0),FALSE)</f>
        <v>82.02</v>
      </c>
      <c r="D195" s="7">
        <f t="shared" si="7"/>
        <v>2.7571012778251935E-3</v>
      </c>
      <c r="E195" s="7">
        <f t="shared" si="8"/>
        <v>3.2973101865504538E-3</v>
      </c>
      <c r="F195" s="7">
        <f>VLOOKUP(A195,'Interest Rates'!$A$11:$B$3360, MATCH($F$9,'Interest Rates'!$A$11:$B$11,0),FALSE)</f>
        <v>1.5</v>
      </c>
    </row>
    <row r="196" spans="1:6">
      <c r="A196" s="138">
        <f>'FX Database'!A198</f>
        <v>43370</v>
      </c>
      <c r="B196" s="7">
        <f>VLOOKUP($A196,'FX Database'!$A$11:$T$1267, MATCH($B$9,'FX Database'!$A$6:$X$6,0),FALSE)</f>
        <v>0.72330000000000005</v>
      </c>
      <c r="C196" s="7">
        <f>VLOOKUP($A196,'FX Database'!$A$11:$T$1267, MATCH(C$9,'FX Database'!$A$6:$X$6,0),FALSE)</f>
        <v>81.47</v>
      </c>
      <c r="D196" s="7">
        <f t="shared" si="7"/>
        <v>-4.2767534318485217E-3</v>
      </c>
      <c r="E196" s="7">
        <f t="shared" si="8"/>
        <v>-6.7282656413627743E-3</v>
      </c>
      <c r="F196" s="7">
        <f>VLOOKUP(A196,'Interest Rates'!$A$11:$B$3360, MATCH($F$9,'Interest Rates'!$A$11:$B$11,0),FALSE)</f>
        <v>1.5</v>
      </c>
    </row>
    <row r="197" spans="1:6">
      <c r="A197" s="138">
        <f>'FX Database'!A199</f>
        <v>43371</v>
      </c>
      <c r="B197" s="7">
        <f>VLOOKUP($A197,'FX Database'!$A$11:$T$1267, MATCH($B$9,'FX Database'!$A$6:$X$6,0),FALSE)</f>
        <v>0.72219999999999995</v>
      </c>
      <c r="C197" s="7">
        <f>VLOOKUP($A197,'FX Database'!$A$11:$T$1267, MATCH(C$9,'FX Database'!$A$6:$X$6,0),FALSE)</f>
        <v>81.96</v>
      </c>
      <c r="D197" s="7">
        <f t="shared" si="7"/>
        <v>-1.5219650118778233E-3</v>
      </c>
      <c r="E197" s="7">
        <f t="shared" si="8"/>
        <v>5.9964690481485675E-3</v>
      </c>
      <c r="F197" s="7">
        <f>VLOOKUP(A197,'Interest Rates'!$A$11:$B$3360, MATCH($F$9,'Interest Rates'!$A$11:$B$11,0),FALSE)</f>
        <v>1.5</v>
      </c>
    </row>
    <row r="198" spans="1:6">
      <c r="A198" s="138">
        <f>'FX Database'!A200</f>
        <v>43375</v>
      </c>
      <c r="B198" s="7">
        <f>VLOOKUP($A198,'FX Database'!$A$11:$T$1267, MATCH($B$9,'FX Database'!$A$6:$X$6,0),FALSE)</f>
        <v>0.72</v>
      </c>
      <c r="C198" s="7">
        <f>VLOOKUP($A198,'FX Database'!$A$11:$T$1267, MATCH(C$9,'FX Database'!$A$6:$X$6,0),FALSE)</f>
        <v>81.94</v>
      </c>
      <c r="D198" s="7">
        <f t="shared" si="7"/>
        <v>-3.0508968332563198E-3</v>
      </c>
      <c r="E198" s="7">
        <f t="shared" si="8"/>
        <v>-2.440512519739746E-4</v>
      </c>
      <c r="F198" s="7">
        <f>VLOOKUP(A198,'Interest Rates'!$A$11:$B$3360, MATCH($F$9,'Interest Rates'!$A$11:$B$11,0),FALSE)</f>
        <v>1.5</v>
      </c>
    </row>
    <row r="199" spans="1:6">
      <c r="A199" s="138">
        <f>'FX Database'!A201</f>
        <v>43376</v>
      </c>
      <c r="B199" s="7">
        <f>VLOOKUP($A199,'FX Database'!$A$11:$T$1267, MATCH($B$9,'FX Database'!$A$6:$X$6,0),FALSE)</f>
        <v>0.71819999999999995</v>
      </c>
      <c r="C199" s="7">
        <f>VLOOKUP($A199,'FX Database'!$A$11:$T$1267, MATCH(C$9,'FX Database'!$A$6:$X$6,0),FALSE)</f>
        <v>81.69</v>
      </c>
      <c r="D199" s="7">
        <f t="shared" si="7"/>
        <v>-2.5031302181185884E-3</v>
      </c>
      <c r="E199" s="7">
        <f t="shared" si="8"/>
        <v>-3.0556767649470851E-3</v>
      </c>
      <c r="F199" s="7">
        <f>VLOOKUP(A199,'Interest Rates'!$A$11:$B$3360, MATCH($F$9,'Interest Rates'!$A$11:$B$11,0),FALSE)</f>
        <v>1.5</v>
      </c>
    </row>
    <row r="200" spans="1:6">
      <c r="A200" s="138">
        <f>'FX Database'!A202</f>
        <v>43377</v>
      </c>
      <c r="B200" s="7">
        <f>VLOOKUP($A200,'FX Database'!$A$11:$T$1267, MATCH($B$9,'FX Database'!$A$6:$X$6,0),FALSE)</f>
        <v>0.70850000000000002</v>
      </c>
      <c r="C200" s="7">
        <f>VLOOKUP($A200,'FX Database'!$A$11:$T$1267, MATCH(C$9,'FX Database'!$A$6:$X$6,0),FALSE)</f>
        <v>81</v>
      </c>
      <c r="D200" s="7">
        <f t="shared" si="7"/>
        <v>-1.3598022661247195E-2</v>
      </c>
      <c r="E200" s="7">
        <f t="shared" si="8"/>
        <v>-8.4824406813391127E-3</v>
      </c>
      <c r="F200" s="7">
        <f>VLOOKUP(A200,'Interest Rates'!$A$11:$B$3360, MATCH($F$9,'Interest Rates'!$A$11:$B$11,0),FALSE)</f>
        <v>1.5</v>
      </c>
    </row>
    <row r="201" spans="1:6">
      <c r="A201" s="138">
        <f>'FX Database'!A203</f>
        <v>43378</v>
      </c>
      <c r="B201" s="7">
        <f>VLOOKUP($A201,'FX Database'!$A$11:$T$1267, MATCH($B$9,'FX Database'!$A$6:$X$6,0),FALSE)</f>
        <v>0.70650000000000002</v>
      </c>
      <c r="C201" s="7">
        <f>VLOOKUP($A201,'FX Database'!$A$11:$T$1267, MATCH(C$9,'FX Database'!$A$6:$X$6,0),FALSE)</f>
        <v>80.459999999999994</v>
      </c>
      <c r="D201" s="7">
        <f t="shared" si="7"/>
        <v>-2.8268570061529964E-3</v>
      </c>
      <c r="E201" s="7">
        <f t="shared" si="8"/>
        <v>-6.688988150796652E-3</v>
      </c>
      <c r="F201" s="7">
        <f>VLOOKUP(A201,'Interest Rates'!$A$11:$B$3360, MATCH($F$9,'Interest Rates'!$A$11:$B$11,0),FALSE)</f>
        <v>1.5</v>
      </c>
    </row>
    <row r="202" spans="1:6">
      <c r="A202" s="138">
        <f>'FX Database'!A204</f>
        <v>43381</v>
      </c>
      <c r="B202" s="7">
        <f>VLOOKUP($A202,'FX Database'!$A$11:$T$1267, MATCH($B$9,'FX Database'!$A$6:$X$6,0),FALSE)</f>
        <v>0.70589999999999997</v>
      </c>
      <c r="C202" s="7">
        <f>VLOOKUP($A202,'FX Database'!$A$11:$T$1267, MATCH(C$9,'FX Database'!$A$6:$X$6,0),FALSE)</f>
        <v>80.37</v>
      </c>
      <c r="D202" s="7">
        <f t="shared" si="7"/>
        <v>-8.4961772315575142E-4</v>
      </c>
      <c r="E202" s="7">
        <f t="shared" si="8"/>
        <v>-1.1191942970150007E-3</v>
      </c>
      <c r="F202" s="7">
        <f>VLOOKUP(A202,'Interest Rates'!$A$11:$B$3360, MATCH($F$9,'Interest Rates'!$A$11:$B$11,0),FALSE)</f>
        <v>1.5</v>
      </c>
    </row>
    <row r="203" spans="1:6">
      <c r="A203" s="138">
        <f>'FX Database'!A205</f>
        <v>43382</v>
      </c>
      <c r="B203" s="7">
        <f>VLOOKUP($A203,'FX Database'!$A$11:$T$1267, MATCH($B$9,'FX Database'!$A$6:$X$6,0),FALSE)</f>
        <v>0.70899999999999996</v>
      </c>
      <c r="C203" s="7">
        <f>VLOOKUP($A203,'FX Database'!$A$11:$T$1267, MATCH(C$9,'FX Database'!$A$6:$X$6,0),FALSE)</f>
        <v>80.17</v>
      </c>
      <c r="D203" s="7">
        <f t="shared" si="7"/>
        <v>4.3819421307009039E-3</v>
      </c>
      <c r="E203" s="7">
        <f t="shared" si="8"/>
        <v>-2.4915921697668286E-3</v>
      </c>
      <c r="F203" s="7">
        <f>VLOOKUP(A203,'Interest Rates'!$A$11:$B$3360, MATCH($F$9,'Interest Rates'!$A$11:$B$11,0),FALSE)</f>
        <v>1.5</v>
      </c>
    </row>
    <row r="204" spans="1:6">
      <c r="A204" s="138">
        <f>'FX Database'!A206</f>
        <v>43383</v>
      </c>
      <c r="B204" s="7">
        <f>VLOOKUP($A204,'FX Database'!$A$11:$T$1267, MATCH($B$9,'FX Database'!$A$6:$X$6,0),FALSE)</f>
        <v>0.71179999999999999</v>
      </c>
      <c r="C204" s="7">
        <f>VLOOKUP($A204,'FX Database'!$A$11:$T$1267, MATCH(C$9,'FX Database'!$A$6:$X$6,0),FALSE)</f>
        <v>80.48</v>
      </c>
      <c r="D204" s="7">
        <f t="shared" ref="D204:D260" si="9">LN(B204/B203)</f>
        <v>3.9414465439648397E-3</v>
      </c>
      <c r="E204" s="7">
        <f t="shared" ref="E204:E260" si="10">LN(C204/C203)</f>
        <v>3.8593262965689094E-3</v>
      </c>
      <c r="F204" s="7">
        <f>VLOOKUP(A204,'Interest Rates'!$A$11:$B$3360, MATCH($F$9,'Interest Rates'!$A$11:$B$11,0),FALSE)</f>
        <v>1.5</v>
      </c>
    </row>
    <row r="205" spans="1:6">
      <c r="A205" s="138">
        <f>'FX Database'!A207</f>
        <v>43384</v>
      </c>
      <c r="B205" s="7">
        <f>VLOOKUP($A205,'FX Database'!$A$11:$T$1267, MATCH($B$9,'FX Database'!$A$6:$X$6,0),FALSE)</f>
        <v>0.70720000000000005</v>
      </c>
      <c r="C205" s="7">
        <f>VLOOKUP($A205,'FX Database'!$A$11:$T$1267, MATCH(C$9,'FX Database'!$A$6:$X$6,0),FALSE)</f>
        <v>79.33</v>
      </c>
      <c r="D205" s="7">
        <f t="shared" si="9"/>
        <v>-6.4834617526585009E-3</v>
      </c>
      <c r="E205" s="7">
        <f t="shared" si="10"/>
        <v>-1.4392339037517592E-2</v>
      </c>
      <c r="F205" s="7">
        <f>VLOOKUP(A205,'Interest Rates'!$A$11:$B$3360, MATCH($F$9,'Interest Rates'!$A$11:$B$11,0),FALSE)</f>
        <v>1.5</v>
      </c>
    </row>
    <row r="206" spans="1:6">
      <c r="A206" s="138">
        <f>'FX Database'!A208</f>
        <v>43385</v>
      </c>
      <c r="B206" s="7">
        <f>VLOOKUP($A206,'FX Database'!$A$11:$T$1267, MATCH($B$9,'FX Database'!$A$6:$X$6,0),FALSE)</f>
        <v>0.71230000000000004</v>
      </c>
      <c r="C206" s="7">
        <f>VLOOKUP($A206,'FX Database'!$A$11:$T$1267, MATCH(C$9,'FX Database'!$A$6:$X$6,0),FALSE)</f>
        <v>80.02</v>
      </c>
      <c r="D206" s="7">
        <f t="shared" si="9"/>
        <v>7.1856596608745327E-3</v>
      </c>
      <c r="E206" s="7">
        <f t="shared" si="10"/>
        <v>8.6602361151773624E-3</v>
      </c>
      <c r="F206" s="7">
        <f>VLOOKUP(A206,'Interest Rates'!$A$11:$B$3360, MATCH($F$9,'Interest Rates'!$A$11:$B$11,0),FALSE)</f>
        <v>1.5</v>
      </c>
    </row>
    <row r="207" spans="1:6">
      <c r="A207" s="138">
        <f>'FX Database'!A209</f>
        <v>43388</v>
      </c>
      <c r="B207" s="7">
        <f>VLOOKUP($A207,'FX Database'!$A$11:$T$1267, MATCH($B$9,'FX Database'!$A$6:$X$6,0),FALSE)</f>
        <v>0.71079999999999999</v>
      </c>
      <c r="C207" s="7">
        <f>VLOOKUP($A207,'FX Database'!$A$11:$T$1267, MATCH(C$9,'FX Database'!$A$6:$X$6,0),FALSE)</f>
        <v>79.64</v>
      </c>
      <c r="D207" s="7">
        <f t="shared" si="9"/>
        <v>-2.1080747038119815E-3</v>
      </c>
      <c r="E207" s="7">
        <f t="shared" si="10"/>
        <v>-4.7601242330933546E-3</v>
      </c>
      <c r="F207" s="7">
        <f>VLOOKUP(A207,'Interest Rates'!$A$11:$B$3360, MATCH($F$9,'Interest Rates'!$A$11:$B$11,0),FALSE)</f>
        <v>1.5</v>
      </c>
    </row>
    <row r="208" spans="1:6">
      <c r="A208" s="138">
        <f>'FX Database'!A210</f>
        <v>43389</v>
      </c>
      <c r="B208" s="7">
        <f>VLOOKUP($A208,'FX Database'!$A$11:$T$1267, MATCH($B$9,'FX Database'!$A$6:$X$6,0),FALSE)</f>
        <v>0.71220000000000006</v>
      </c>
      <c r="C208" s="7">
        <f>VLOOKUP($A208,'FX Database'!$A$11:$T$1267, MATCH(C$9,'FX Database'!$A$6:$X$6,0),FALSE)</f>
        <v>79.790000000000006</v>
      </c>
      <c r="D208" s="7">
        <f t="shared" si="9"/>
        <v>1.9676745631812056E-3</v>
      </c>
      <c r="E208" s="7">
        <f t="shared" si="10"/>
        <v>1.8817041241941438E-3</v>
      </c>
      <c r="F208" s="7">
        <f>VLOOKUP(A208,'Interest Rates'!$A$11:$B$3360, MATCH($F$9,'Interest Rates'!$A$11:$B$11,0),FALSE)</f>
        <v>1.5</v>
      </c>
    </row>
    <row r="209" spans="1:6">
      <c r="A209" s="138">
        <f>'FX Database'!A211</f>
        <v>43390</v>
      </c>
      <c r="B209" s="7">
        <f>VLOOKUP($A209,'FX Database'!$A$11:$T$1267, MATCH($B$9,'FX Database'!$A$6:$X$6,0),FALSE)</f>
        <v>0.71360000000000001</v>
      </c>
      <c r="C209" s="7">
        <f>VLOOKUP($A209,'FX Database'!$A$11:$T$1267, MATCH(C$9,'FX Database'!$A$6:$X$6,0),FALSE)</f>
        <v>80.12</v>
      </c>
      <c r="D209" s="7">
        <f t="shared" si="9"/>
        <v>1.9638104221222316E-3</v>
      </c>
      <c r="E209" s="7">
        <f t="shared" si="10"/>
        <v>4.1273274774280147E-3</v>
      </c>
      <c r="F209" s="7">
        <f>VLOOKUP(A209,'Interest Rates'!$A$11:$B$3360, MATCH($F$9,'Interest Rates'!$A$11:$B$11,0),FALSE)</f>
        <v>1.5</v>
      </c>
    </row>
    <row r="210" spans="1:6">
      <c r="A210" s="138">
        <f>'FX Database'!A212</f>
        <v>43391</v>
      </c>
      <c r="B210" s="7">
        <f>VLOOKUP($A210,'FX Database'!$A$11:$T$1267, MATCH($B$9,'FX Database'!$A$6:$X$6,0),FALSE)</f>
        <v>0.71309999999999996</v>
      </c>
      <c r="C210" s="7">
        <f>VLOOKUP($A210,'FX Database'!$A$11:$T$1267, MATCH(C$9,'FX Database'!$A$6:$X$6,0),FALSE)</f>
        <v>80.239999999999995</v>
      </c>
      <c r="D210" s="7">
        <f t="shared" si="9"/>
        <v>-7.0091823154181093E-4</v>
      </c>
      <c r="E210" s="7">
        <f t="shared" si="10"/>
        <v>1.4966328560624589E-3</v>
      </c>
      <c r="F210" s="7">
        <f>VLOOKUP(A210,'Interest Rates'!$A$11:$B$3360, MATCH($F$9,'Interest Rates'!$A$11:$B$11,0),FALSE)</f>
        <v>1.5</v>
      </c>
    </row>
    <row r="211" spans="1:6">
      <c r="A211" s="138">
        <f>'FX Database'!A213</f>
        <v>43392</v>
      </c>
      <c r="B211" s="7">
        <f>VLOOKUP($A211,'FX Database'!$A$11:$T$1267, MATCH($B$9,'FX Database'!$A$6:$X$6,0),FALSE)</f>
        <v>0.71089999999999998</v>
      </c>
      <c r="C211" s="7">
        <f>VLOOKUP($A211,'FX Database'!$A$11:$T$1267, MATCH(C$9,'FX Database'!$A$6:$X$6,0),FALSE)</f>
        <v>79.88</v>
      </c>
      <c r="D211" s="7">
        <f t="shared" si="9"/>
        <v>-3.0898900988204385E-3</v>
      </c>
      <c r="E211" s="7">
        <f t="shared" si="10"/>
        <v>-4.4966351060656386E-3</v>
      </c>
      <c r="F211" s="7">
        <f>VLOOKUP(A211,'Interest Rates'!$A$11:$B$3360, MATCH($F$9,'Interest Rates'!$A$11:$B$11,0),FALSE)</f>
        <v>1.5</v>
      </c>
    </row>
    <row r="212" spans="1:6">
      <c r="A212" s="138">
        <f>'FX Database'!A214</f>
        <v>43395</v>
      </c>
      <c r="B212" s="7">
        <f>VLOOKUP($A212,'FX Database'!$A$11:$T$1267, MATCH($B$9,'FX Database'!$A$6:$X$6,0),FALSE)</f>
        <v>0.7107</v>
      </c>
      <c r="C212" s="7">
        <f>VLOOKUP($A212,'FX Database'!$A$11:$T$1267, MATCH(C$9,'FX Database'!$A$6:$X$6,0),FALSE)</f>
        <v>80.02</v>
      </c>
      <c r="D212" s="7">
        <f t="shared" si="9"/>
        <v>-2.8137310258792775E-4</v>
      </c>
      <c r="E212" s="7">
        <f t="shared" si="10"/>
        <v>1.7510948814744821E-3</v>
      </c>
      <c r="F212" s="7">
        <f>VLOOKUP(A212,'Interest Rates'!$A$11:$B$3360, MATCH($F$9,'Interest Rates'!$A$11:$B$11,0),FALSE)</f>
        <v>1.5</v>
      </c>
    </row>
    <row r="213" spans="1:6">
      <c r="A213" s="138">
        <f>'FX Database'!A215</f>
        <v>43396</v>
      </c>
      <c r="B213" s="7">
        <f>VLOOKUP($A213,'FX Database'!$A$11:$T$1267, MATCH($B$9,'FX Database'!$A$6:$X$6,0),FALSE)</f>
        <v>0.70630000000000004</v>
      </c>
      <c r="C213" s="7">
        <f>VLOOKUP($A213,'FX Database'!$A$11:$T$1267, MATCH(C$9,'FX Database'!$A$6:$X$6,0),FALSE)</f>
        <v>79.489999999999995</v>
      </c>
      <c r="D213" s="7">
        <f t="shared" si="9"/>
        <v>-6.2103234179728753E-3</v>
      </c>
      <c r="E213" s="7">
        <f t="shared" si="10"/>
        <v>-6.6453758440677317E-3</v>
      </c>
      <c r="F213" s="7">
        <f>VLOOKUP(A213,'Interest Rates'!$A$11:$B$3360, MATCH($F$9,'Interest Rates'!$A$11:$B$11,0),FALSE)</f>
        <v>1.5</v>
      </c>
    </row>
    <row r="214" spans="1:6">
      <c r="A214" s="138">
        <f>'FX Database'!A216</f>
        <v>43397</v>
      </c>
      <c r="B214" s="7">
        <f>VLOOKUP($A214,'FX Database'!$A$11:$T$1267, MATCH($B$9,'FX Database'!$A$6:$X$6,0),FALSE)</f>
        <v>0.71040000000000003</v>
      </c>
      <c r="C214" s="7">
        <f>VLOOKUP($A214,'FX Database'!$A$11:$T$1267, MATCH(C$9,'FX Database'!$A$6:$X$6,0),FALSE)</f>
        <v>80.010000000000005</v>
      </c>
      <c r="D214" s="7">
        <f t="shared" si="9"/>
        <v>5.7881152630838047E-3</v>
      </c>
      <c r="E214" s="7">
        <f t="shared" si="10"/>
        <v>6.5203992770114924E-3</v>
      </c>
      <c r="F214" s="7">
        <f>VLOOKUP(A214,'Interest Rates'!$A$11:$B$3360, MATCH($F$9,'Interest Rates'!$A$11:$B$11,0),FALSE)</f>
        <v>1.5</v>
      </c>
    </row>
    <row r="215" spans="1:6">
      <c r="A215" s="138">
        <f>'FX Database'!A217</f>
        <v>43398</v>
      </c>
      <c r="B215" s="7">
        <f>VLOOKUP($A215,'FX Database'!$A$11:$T$1267, MATCH($B$9,'FX Database'!$A$6:$X$6,0),FALSE)</f>
        <v>0.7077</v>
      </c>
      <c r="C215" s="7">
        <f>VLOOKUP($A215,'FX Database'!$A$11:$T$1267, MATCH(C$9,'FX Database'!$A$6:$X$6,0),FALSE)</f>
        <v>79.33</v>
      </c>
      <c r="D215" s="7">
        <f t="shared" si="9"/>
        <v>-3.8079165962213645E-3</v>
      </c>
      <c r="E215" s="7">
        <f t="shared" si="10"/>
        <v>-8.5352595481210953E-3</v>
      </c>
      <c r="F215" s="7">
        <f>VLOOKUP(A215,'Interest Rates'!$A$11:$B$3360, MATCH($F$9,'Interest Rates'!$A$11:$B$11,0),FALSE)</f>
        <v>1.5</v>
      </c>
    </row>
    <row r="216" spans="1:6">
      <c r="A216" s="138">
        <f>'FX Database'!A218</f>
        <v>43399</v>
      </c>
      <c r="B216" s="7">
        <f>VLOOKUP($A216,'FX Database'!$A$11:$T$1267, MATCH($B$9,'FX Database'!$A$6:$X$6,0),FALSE)</f>
        <v>0.70340000000000003</v>
      </c>
      <c r="C216" s="7">
        <f>VLOOKUP($A216,'FX Database'!$A$11:$T$1267, MATCH(C$9,'FX Database'!$A$6:$X$6,0),FALSE)</f>
        <v>78.94</v>
      </c>
      <c r="D216" s="7">
        <f t="shared" si="9"/>
        <v>-6.0945550418569066E-3</v>
      </c>
      <c r="E216" s="7">
        <f t="shared" si="10"/>
        <v>-4.9282970792105633E-3</v>
      </c>
      <c r="F216" s="7">
        <f>VLOOKUP(A216,'Interest Rates'!$A$11:$B$3360, MATCH($F$9,'Interest Rates'!$A$11:$B$11,0),FALSE)</f>
        <v>1.5</v>
      </c>
    </row>
    <row r="217" spans="1:6">
      <c r="A217" s="138">
        <f>'FX Database'!A219</f>
        <v>43402</v>
      </c>
      <c r="B217" s="7">
        <f>VLOOKUP($A217,'FX Database'!$A$11:$T$1267, MATCH($B$9,'FX Database'!$A$6:$X$6,0),FALSE)</f>
        <v>0.70989999999999998</v>
      </c>
      <c r="C217" s="7">
        <f>VLOOKUP($A217,'FX Database'!$A$11:$T$1267, MATCH(C$9,'FX Database'!$A$6:$X$6,0),FALSE)</f>
        <v>79.489999999999995</v>
      </c>
      <c r="D217" s="7">
        <f t="shared" si="9"/>
        <v>9.1983950054579915E-3</v>
      </c>
      <c r="E217" s="7">
        <f t="shared" si="10"/>
        <v>6.9431573503201159E-3</v>
      </c>
      <c r="F217" s="7">
        <f>VLOOKUP(A217,'Interest Rates'!$A$11:$B$3360, MATCH($F$9,'Interest Rates'!$A$11:$B$11,0),FALSE)</f>
        <v>1.5</v>
      </c>
    </row>
    <row r="218" spans="1:6">
      <c r="A218" s="138">
        <f>'FX Database'!A220</f>
        <v>43403</v>
      </c>
      <c r="B218" s="7">
        <f>VLOOKUP($A218,'FX Database'!$A$11:$T$1267, MATCH($B$9,'FX Database'!$A$6:$X$6,0),FALSE)</f>
        <v>0.70930000000000004</v>
      </c>
      <c r="C218" s="7">
        <f>VLOOKUP($A218,'FX Database'!$A$11:$T$1267, MATCH(C$9,'FX Database'!$A$6:$X$6,0),FALSE)</f>
        <v>79.95</v>
      </c>
      <c r="D218" s="7">
        <f t="shared" si="9"/>
        <v>-8.4554683729903802E-4</v>
      </c>
      <c r="E218" s="7">
        <f t="shared" si="10"/>
        <v>5.7702116949420153E-3</v>
      </c>
      <c r="F218" s="7">
        <f>VLOOKUP(A218,'Interest Rates'!$A$11:$B$3360, MATCH($F$9,'Interest Rates'!$A$11:$B$11,0),FALSE)</f>
        <v>1.5</v>
      </c>
    </row>
    <row r="219" spans="1:6">
      <c r="A219" s="138">
        <f>'FX Database'!A221</f>
        <v>43404</v>
      </c>
      <c r="B219" s="7">
        <f>VLOOKUP($A219,'FX Database'!$A$11:$T$1267, MATCH($B$9,'FX Database'!$A$6:$X$6,0),FALSE)</f>
        <v>0.70850000000000002</v>
      </c>
      <c r="C219" s="7">
        <f>VLOOKUP($A219,'FX Database'!$A$11:$T$1267, MATCH(C$9,'FX Database'!$A$6:$X$6,0),FALSE)</f>
        <v>80.23</v>
      </c>
      <c r="D219" s="7">
        <f t="shared" si="9"/>
        <v>-1.1285090773059446E-3</v>
      </c>
      <c r="E219" s="7">
        <f t="shared" si="10"/>
        <v>3.4960704856012905E-3</v>
      </c>
      <c r="F219" s="7">
        <f>VLOOKUP(A219,'Interest Rates'!$A$11:$B$3360, MATCH($F$9,'Interest Rates'!$A$11:$B$11,0),FALSE)</f>
        <v>1.5</v>
      </c>
    </row>
    <row r="220" spans="1:6">
      <c r="A220" s="138">
        <f>'FX Database'!A222</f>
        <v>43405</v>
      </c>
      <c r="B220" s="7">
        <f>VLOOKUP($A220,'FX Database'!$A$11:$T$1267, MATCH($B$9,'FX Database'!$A$6:$X$6,0),FALSE)</f>
        <v>0.71299999999999997</v>
      </c>
      <c r="C220" s="7">
        <f>VLOOKUP($A220,'FX Database'!$A$11:$T$1267, MATCH(C$9,'FX Database'!$A$6:$X$6,0),FALSE)</f>
        <v>80.47</v>
      </c>
      <c r="D220" s="7">
        <f t="shared" si="9"/>
        <v>6.3313612835607545E-3</v>
      </c>
      <c r="E220" s="7">
        <f t="shared" si="10"/>
        <v>2.9869343924767032E-3</v>
      </c>
      <c r="F220" s="7">
        <f>VLOOKUP(A220,'Interest Rates'!$A$11:$B$3360, MATCH($F$9,'Interest Rates'!$A$11:$B$11,0),FALSE)</f>
        <v>1.5</v>
      </c>
    </row>
    <row r="221" spans="1:6">
      <c r="A221" s="138">
        <f>'FX Database'!A223</f>
        <v>43406</v>
      </c>
      <c r="B221" s="7">
        <f>VLOOKUP($A221,'FX Database'!$A$11:$T$1267, MATCH($B$9,'FX Database'!$A$6:$X$6,0),FALSE)</f>
        <v>0.72430000000000005</v>
      </c>
      <c r="C221" s="7">
        <f>VLOOKUP($A221,'FX Database'!$A$11:$T$1267, MATCH(C$9,'FX Database'!$A$6:$X$6,0),FALSE)</f>
        <v>81.819999999999993</v>
      </c>
      <c r="D221" s="7">
        <f t="shared" si="9"/>
        <v>1.5724250786984632E-2</v>
      </c>
      <c r="E221" s="7">
        <f t="shared" si="10"/>
        <v>1.6637268343211015E-2</v>
      </c>
      <c r="F221" s="7">
        <f>VLOOKUP(A221,'Interest Rates'!$A$11:$B$3360, MATCH($F$9,'Interest Rates'!$A$11:$B$11,0),FALSE)</f>
        <v>1.5</v>
      </c>
    </row>
    <row r="222" spans="1:6">
      <c r="A222" s="138">
        <f>'FX Database'!A224</f>
        <v>43409</v>
      </c>
      <c r="B222" s="7">
        <f>VLOOKUP($A222,'FX Database'!$A$11:$T$1267, MATCH($B$9,'FX Database'!$A$6:$X$6,0),FALSE)</f>
        <v>0.71889999999999998</v>
      </c>
      <c r="C222" s="7">
        <f>VLOOKUP($A222,'FX Database'!$A$11:$T$1267, MATCH(C$9,'FX Database'!$A$6:$X$6,0),FALSE)</f>
        <v>81.41</v>
      </c>
      <c r="D222" s="7">
        <f t="shared" si="9"/>
        <v>-7.4834052114545677E-3</v>
      </c>
      <c r="E222" s="7">
        <f t="shared" si="10"/>
        <v>-5.0235969153661205E-3</v>
      </c>
      <c r="F222" s="7">
        <f>VLOOKUP(A222,'Interest Rates'!$A$11:$B$3360, MATCH($F$9,'Interest Rates'!$A$11:$B$11,0),FALSE)</f>
        <v>1.5</v>
      </c>
    </row>
    <row r="223" spans="1:6">
      <c r="A223" s="138">
        <f>'FX Database'!A225</f>
        <v>43410</v>
      </c>
      <c r="B223" s="7">
        <f>VLOOKUP($A223,'FX Database'!$A$11:$T$1267, MATCH($B$9,'FX Database'!$A$6:$X$6,0),FALSE)</f>
        <v>0.72130000000000005</v>
      </c>
      <c r="C223" s="7">
        <f>VLOOKUP($A223,'FX Database'!$A$11:$T$1267, MATCH(C$9,'FX Database'!$A$6:$X$6,0),FALSE)</f>
        <v>81.760000000000005</v>
      </c>
      <c r="D223" s="7">
        <f t="shared" si="9"/>
        <v>3.3328735198010859E-3</v>
      </c>
      <c r="E223" s="7">
        <f t="shared" si="10"/>
        <v>4.2900108695081342E-3</v>
      </c>
      <c r="F223" s="7">
        <f>VLOOKUP(A223,'Interest Rates'!$A$11:$B$3360, MATCH($F$9,'Interest Rates'!$A$11:$B$11,0),FALSE)</f>
        <v>1.5</v>
      </c>
    </row>
    <row r="224" spans="1:6">
      <c r="A224" s="138">
        <f>'FX Database'!A226</f>
        <v>43411</v>
      </c>
      <c r="B224" s="7">
        <f>VLOOKUP($A224,'FX Database'!$A$11:$T$1267, MATCH($B$9,'FX Database'!$A$6:$X$6,0),FALSE)</f>
        <v>0.72640000000000005</v>
      </c>
      <c r="C224" s="7">
        <f>VLOOKUP($A224,'FX Database'!$A$11:$T$1267, MATCH(C$9,'FX Database'!$A$6:$X$6,0),FALSE)</f>
        <v>82.23</v>
      </c>
      <c r="D224" s="7">
        <f t="shared" si="9"/>
        <v>7.0456877774564917E-3</v>
      </c>
      <c r="E224" s="7">
        <f t="shared" si="10"/>
        <v>5.7320725274098696E-3</v>
      </c>
      <c r="F224" s="7">
        <f>VLOOKUP(A224,'Interest Rates'!$A$11:$B$3360, MATCH($F$9,'Interest Rates'!$A$11:$B$11,0),FALSE)</f>
        <v>1.5</v>
      </c>
    </row>
    <row r="225" spans="1:6">
      <c r="A225" s="138">
        <f>'FX Database'!A227</f>
        <v>43412</v>
      </c>
      <c r="B225" s="7">
        <f>VLOOKUP($A225,'FX Database'!$A$11:$T$1267, MATCH($B$9,'FX Database'!$A$6:$X$6,0),FALSE)</f>
        <v>0.72740000000000005</v>
      </c>
      <c r="C225" s="7">
        <f>VLOOKUP($A225,'FX Database'!$A$11:$T$1267, MATCH(C$9,'FX Database'!$A$6:$X$6,0),FALSE)</f>
        <v>82.73</v>
      </c>
      <c r="D225" s="7">
        <f t="shared" si="9"/>
        <v>1.3757052658050634E-3</v>
      </c>
      <c r="E225" s="7">
        <f t="shared" si="10"/>
        <v>6.0620942192873058E-3</v>
      </c>
      <c r="F225" s="7">
        <f>VLOOKUP(A225,'Interest Rates'!$A$11:$B$3360, MATCH($F$9,'Interest Rates'!$A$11:$B$11,0),FALSE)</f>
        <v>1.5</v>
      </c>
    </row>
    <row r="226" spans="1:6">
      <c r="A226" s="138">
        <f>'FX Database'!A228</f>
        <v>43413</v>
      </c>
      <c r="B226" s="7">
        <f>VLOOKUP($A226,'FX Database'!$A$11:$T$1267, MATCH($B$9,'FX Database'!$A$6:$X$6,0),FALSE)</f>
        <v>0.72440000000000004</v>
      </c>
      <c r="C226" s="7">
        <f>VLOOKUP($A226,'FX Database'!$A$11:$T$1267, MATCH(C$9,'FX Database'!$A$6:$X$6,0),FALSE)</f>
        <v>82.52</v>
      </c>
      <c r="D226" s="7">
        <f t="shared" si="9"/>
        <v>-4.1328065436303345E-3</v>
      </c>
      <c r="E226" s="7">
        <f t="shared" si="10"/>
        <v>-2.5416049990405979E-3</v>
      </c>
      <c r="F226" s="7">
        <f>VLOOKUP(A226,'Interest Rates'!$A$11:$B$3360, MATCH($F$9,'Interest Rates'!$A$11:$B$11,0),FALSE)</f>
        <v>1.5</v>
      </c>
    </row>
    <row r="227" spans="1:6">
      <c r="A227" s="138">
        <f>'FX Database'!A229</f>
        <v>43416</v>
      </c>
      <c r="B227" s="7">
        <f>VLOOKUP($A227,'FX Database'!$A$11:$T$1267, MATCH($B$9,'FX Database'!$A$6:$X$6,0),FALSE)</f>
        <v>0.72260000000000002</v>
      </c>
      <c r="C227" s="7">
        <f>VLOOKUP($A227,'FX Database'!$A$11:$T$1267, MATCH(C$9,'FX Database'!$A$6:$X$6,0),FALSE)</f>
        <v>82.38</v>
      </c>
      <c r="D227" s="7">
        <f t="shared" si="9"/>
        <v>-2.4879072957185314E-3</v>
      </c>
      <c r="E227" s="7">
        <f t="shared" si="10"/>
        <v>-1.6979991951164145E-3</v>
      </c>
      <c r="F227" s="7">
        <f>VLOOKUP(A227,'Interest Rates'!$A$11:$B$3360, MATCH($F$9,'Interest Rates'!$A$11:$B$11,0),FALSE)</f>
        <v>1.5</v>
      </c>
    </row>
    <row r="228" spans="1:6">
      <c r="A228" s="138">
        <f>'FX Database'!A230</f>
        <v>43417</v>
      </c>
      <c r="B228" s="7">
        <f>VLOOKUP($A228,'FX Database'!$A$11:$T$1267, MATCH($B$9,'FX Database'!$A$6:$X$6,0),FALSE)</f>
        <v>0.72119999999999995</v>
      </c>
      <c r="C228" s="7">
        <f>VLOOKUP($A228,'FX Database'!$A$11:$T$1267, MATCH(C$9,'FX Database'!$A$6:$X$6,0),FALSE)</f>
        <v>82.21</v>
      </c>
      <c r="D228" s="7">
        <f t="shared" si="9"/>
        <v>-1.9393273843777096E-3</v>
      </c>
      <c r="E228" s="7">
        <f t="shared" si="10"/>
        <v>-2.0657398438927023E-3</v>
      </c>
      <c r="F228" s="7">
        <f>VLOOKUP(A228,'Interest Rates'!$A$11:$B$3360, MATCH($F$9,'Interest Rates'!$A$11:$B$11,0),FALSE)</f>
        <v>1.5</v>
      </c>
    </row>
    <row r="229" spans="1:6">
      <c r="A229" s="138">
        <f>'FX Database'!A231</f>
        <v>43418</v>
      </c>
      <c r="B229" s="7">
        <f>VLOOKUP($A229,'FX Database'!$A$11:$T$1267, MATCH($B$9,'FX Database'!$A$6:$X$6,0),FALSE)</f>
        <v>0.72170000000000001</v>
      </c>
      <c r="C229" s="7">
        <f>VLOOKUP($A229,'FX Database'!$A$11:$T$1267, MATCH(C$9,'FX Database'!$A$6:$X$6,0),FALSE)</f>
        <v>82.22</v>
      </c>
      <c r="D229" s="7">
        <f t="shared" si="9"/>
        <v>6.9304874906534028E-4</v>
      </c>
      <c r="E229" s="7">
        <f t="shared" si="10"/>
        <v>1.2163230569030069E-4</v>
      </c>
      <c r="F229" s="7">
        <f>VLOOKUP(A229,'Interest Rates'!$A$11:$B$3360, MATCH($F$9,'Interest Rates'!$A$11:$B$11,0),FALSE)</f>
        <v>1.5</v>
      </c>
    </row>
    <row r="230" spans="1:6">
      <c r="A230" s="138">
        <f>'FX Database'!A232</f>
        <v>43419</v>
      </c>
      <c r="B230" s="7">
        <f>VLOOKUP($A230,'FX Database'!$A$11:$T$1267, MATCH($B$9,'FX Database'!$A$6:$X$6,0),FALSE)</f>
        <v>0.72789999999999999</v>
      </c>
      <c r="C230" s="7">
        <f>VLOOKUP($A230,'FX Database'!$A$11:$T$1267, MATCH(C$9,'FX Database'!$A$6:$X$6,0),FALSE)</f>
        <v>82.59</v>
      </c>
      <c r="D230" s="7">
        <f t="shared" si="9"/>
        <v>8.5541360459846141E-3</v>
      </c>
      <c r="E230" s="7">
        <f t="shared" si="10"/>
        <v>4.4900263528932635E-3</v>
      </c>
      <c r="F230" s="7">
        <f>VLOOKUP(A230,'Interest Rates'!$A$11:$B$3360, MATCH($F$9,'Interest Rates'!$A$11:$B$11,0),FALSE)</f>
        <v>1.5</v>
      </c>
    </row>
    <row r="231" spans="1:6">
      <c r="A231" s="138">
        <f>'FX Database'!A233</f>
        <v>43420</v>
      </c>
      <c r="B231" s="7">
        <f>VLOOKUP($A231,'FX Database'!$A$11:$T$1267, MATCH($B$9,'FX Database'!$A$6:$X$6,0),FALSE)</f>
        <v>0.72689999999999999</v>
      </c>
      <c r="C231" s="7">
        <f>VLOOKUP($A231,'FX Database'!$A$11:$T$1267, MATCH(C$9,'FX Database'!$A$6:$X$6,0),FALSE)</f>
        <v>82.46</v>
      </c>
      <c r="D231" s="7">
        <f t="shared" si="9"/>
        <v>-1.3747596336225003E-3</v>
      </c>
      <c r="E231" s="7">
        <f t="shared" si="10"/>
        <v>-1.5752805438717563E-3</v>
      </c>
      <c r="F231" s="7">
        <f>VLOOKUP(A231,'Interest Rates'!$A$11:$B$3360, MATCH($F$9,'Interest Rates'!$A$11:$B$11,0),FALSE)</f>
        <v>1.5</v>
      </c>
    </row>
    <row r="232" spans="1:6">
      <c r="A232" s="138">
        <f>'FX Database'!A234</f>
        <v>43423</v>
      </c>
      <c r="B232" s="7">
        <f>VLOOKUP($A232,'FX Database'!$A$11:$T$1267, MATCH($B$9,'FX Database'!$A$6:$X$6,0),FALSE)</f>
        <v>0.73080000000000001</v>
      </c>
      <c r="C232" s="7">
        <f>VLOOKUP($A232,'FX Database'!$A$11:$T$1267, MATCH(C$9,'FX Database'!$A$6:$X$6,0),FALSE)</f>
        <v>82.4</v>
      </c>
      <c r="D232" s="7">
        <f t="shared" si="9"/>
        <v>5.3509080132619138E-3</v>
      </c>
      <c r="E232" s="7">
        <f t="shared" si="10"/>
        <v>-7.2789036332781729E-4</v>
      </c>
      <c r="F232" s="7">
        <f>VLOOKUP(A232,'Interest Rates'!$A$11:$B$3360, MATCH($F$9,'Interest Rates'!$A$11:$B$11,0),FALSE)</f>
        <v>1.5</v>
      </c>
    </row>
    <row r="233" spans="1:6">
      <c r="A233" s="138">
        <f>'FX Database'!A235</f>
        <v>43424</v>
      </c>
      <c r="B233" s="7">
        <f>VLOOKUP($A233,'FX Database'!$A$11:$T$1267, MATCH($B$9,'FX Database'!$A$6:$X$6,0),FALSE)</f>
        <v>0.72740000000000005</v>
      </c>
      <c r="C233" s="7">
        <f>VLOOKUP($A233,'FX Database'!$A$11:$T$1267, MATCH(C$9,'FX Database'!$A$6:$X$6,0),FALSE)</f>
        <v>81.84</v>
      </c>
      <c r="D233" s="7">
        <f t="shared" si="9"/>
        <v>-4.6632919509629655E-3</v>
      </c>
      <c r="E233" s="7">
        <f t="shared" si="10"/>
        <v>-6.8193152720549483E-3</v>
      </c>
      <c r="F233" s="7">
        <f>VLOOKUP(A233,'Interest Rates'!$A$11:$B$3360, MATCH($F$9,'Interest Rates'!$A$11:$B$11,0),FALSE)</f>
        <v>1.5</v>
      </c>
    </row>
    <row r="234" spans="1:6">
      <c r="A234" s="138">
        <f>'FX Database'!A236</f>
        <v>43425</v>
      </c>
      <c r="B234" s="7">
        <f>VLOOKUP($A234,'FX Database'!$A$11:$T$1267, MATCH($B$9,'FX Database'!$A$6:$X$6,0),FALSE)</f>
        <v>0.72350000000000003</v>
      </c>
      <c r="C234" s="7">
        <f>VLOOKUP($A234,'FX Database'!$A$11:$T$1267, MATCH(C$9,'FX Database'!$A$6:$X$6,0),FALSE)</f>
        <v>81.680000000000007</v>
      </c>
      <c r="D234" s="7">
        <f t="shared" si="9"/>
        <v>-5.3759864813501639E-3</v>
      </c>
      <c r="E234" s="7">
        <f t="shared" si="10"/>
        <v>-1.9569477869609241E-3</v>
      </c>
      <c r="F234" s="7">
        <f>VLOOKUP(A234,'Interest Rates'!$A$11:$B$3360, MATCH($F$9,'Interest Rates'!$A$11:$B$11,0),FALSE)</f>
        <v>1.5</v>
      </c>
    </row>
    <row r="235" spans="1:6">
      <c r="A235" s="138">
        <f>'FX Database'!A237</f>
        <v>43426</v>
      </c>
      <c r="B235" s="7">
        <f>VLOOKUP($A235,'FX Database'!$A$11:$T$1267, MATCH($B$9,'FX Database'!$A$6:$X$6,0),FALSE)</f>
        <v>0.72499999999999998</v>
      </c>
      <c r="C235" s="7">
        <f>VLOOKUP($A235,'FX Database'!$A$11:$T$1267, MATCH(C$9,'FX Database'!$A$6:$X$6,0),FALSE)</f>
        <v>81.94</v>
      </c>
      <c r="D235" s="7">
        <f t="shared" si="9"/>
        <v>2.0711087831360984E-3</v>
      </c>
      <c r="E235" s="7">
        <f t="shared" si="10"/>
        <v>3.1780982623148802E-3</v>
      </c>
      <c r="F235" s="7">
        <f>VLOOKUP(A235,'Interest Rates'!$A$11:$B$3360, MATCH($F$9,'Interest Rates'!$A$11:$B$11,0),FALSE)</f>
        <v>1.5</v>
      </c>
    </row>
    <row r="236" spans="1:6">
      <c r="A236" s="138">
        <f>'FX Database'!A238</f>
        <v>43427</v>
      </c>
      <c r="B236" s="7">
        <f>VLOOKUP($A236,'FX Database'!$A$11:$T$1267, MATCH($B$9,'FX Database'!$A$6:$X$6,0),FALSE)</f>
        <v>0.72499999999999998</v>
      </c>
      <c r="C236" s="7">
        <f>VLOOKUP($A236,'FX Database'!$A$11:$T$1267, MATCH(C$9,'FX Database'!$A$6:$X$6,0),FALSE)</f>
        <v>81.86</v>
      </c>
      <c r="D236" s="7">
        <f t="shared" si="9"/>
        <v>0</v>
      </c>
      <c r="E236" s="7">
        <f t="shared" si="10"/>
        <v>-9.7680105446807026E-4</v>
      </c>
      <c r="F236" s="7">
        <f>VLOOKUP(A236,'Interest Rates'!$A$11:$B$3360, MATCH($F$9,'Interest Rates'!$A$11:$B$11,0),FALSE)</f>
        <v>1.5</v>
      </c>
    </row>
    <row r="237" spans="1:6">
      <c r="A237" s="138">
        <f>'FX Database'!A239</f>
        <v>43430</v>
      </c>
      <c r="B237" s="7">
        <f>VLOOKUP($A237,'FX Database'!$A$11:$T$1267, MATCH($B$9,'FX Database'!$A$6:$X$6,0),FALSE)</f>
        <v>0.72499999999999998</v>
      </c>
      <c r="C237" s="7">
        <f>VLOOKUP($A237,'FX Database'!$A$11:$T$1267, MATCH(C$9,'FX Database'!$A$6:$X$6,0),FALSE)</f>
        <v>82.08</v>
      </c>
      <c r="D237" s="7">
        <f t="shared" si="9"/>
        <v>0</v>
      </c>
      <c r="E237" s="7">
        <f t="shared" si="10"/>
        <v>2.6839103582023535E-3</v>
      </c>
      <c r="F237" s="7">
        <f>VLOOKUP(A237,'Interest Rates'!$A$11:$B$3360, MATCH($F$9,'Interest Rates'!$A$11:$B$11,0),FALSE)</f>
        <v>1.5</v>
      </c>
    </row>
    <row r="238" spans="1:6">
      <c r="A238" s="138">
        <f>'FX Database'!A240</f>
        <v>43431</v>
      </c>
      <c r="B238" s="7">
        <f>VLOOKUP($A238,'FX Database'!$A$11:$T$1267, MATCH($B$9,'FX Database'!$A$6:$X$6,0),FALSE)</f>
        <v>0.7228</v>
      </c>
      <c r="C238" s="7">
        <f>VLOOKUP($A238,'FX Database'!$A$11:$T$1267, MATCH(C$9,'FX Database'!$A$6:$X$6,0),FALSE)</f>
        <v>82.04</v>
      </c>
      <c r="D238" s="7">
        <f t="shared" si="9"/>
        <v>-3.0390961366012744E-3</v>
      </c>
      <c r="E238" s="7">
        <f t="shared" si="10"/>
        <v>-4.8744821827944478E-4</v>
      </c>
      <c r="F238" s="7">
        <f>VLOOKUP(A238,'Interest Rates'!$A$11:$B$3360, MATCH($F$9,'Interest Rates'!$A$11:$B$11,0),FALSE)</f>
        <v>1.5</v>
      </c>
    </row>
    <row r="239" spans="1:6">
      <c r="A239" s="138">
        <f>'FX Database'!A241</f>
        <v>43432</v>
      </c>
      <c r="B239" s="7">
        <f>VLOOKUP($A239,'FX Database'!$A$11:$T$1267, MATCH($B$9,'FX Database'!$A$6:$X$6,0),FALSE)</f>
        <v>0.72330000000000005</v>
      </c>
      <c r="C239" s="7">
        <f>VLOOKUP($A239,'FX Database'!$A$11:$T$1267, MATCH(C$9,'FX Database'!$A$6:$X$6,0),FALSE)</f>
        <v>82.33</v>
      </c>
      <c r="D239" s="7">
        <f t="shared" si="9"/>
        <v>6.9151513716172715E-4</v>
      </c>
      <c r="E239" s="7">
        <f t="shared" si="10"/>
        <v>3.528628106154728E-3</v>
      </c>
      <c r="F239" s="7">
        <f>VLOOKUP(A239,'Interest Rates'!$A$11:$B$3360, MATCH($F$9,'Interest Rates'!$A$11:$B$11,0),FALSE)</f>
        <v>1.5</v>
      </c>
    </row>
    <row r="240" spans="1:6">
      <c r="A240" s="138">
        <f>'FX Database'!A242</f>
        <v>43433</v>
      </c>
      <c r="B240" s="7">
        <f>VLOOKUP($A240,'FX Database'!$A$11:$T$1267, MATCH($B$9,'FX Database'!$A$6:$X$6,0),FALSE)</f>
        <v>0.73140000000000005</v>
      </c>
      <c r="C240" s="7">
        <f>VLOOKUP($A240,'FX Database'!$A$11:$T$1267, MATCH(C$9,'FX Database'!$A$6:$X$6,0),FALSE)</f>
        <v>82.86</v>
      </c>
      <c r="D240" s="7">
        <f t="shared" si="9"/>
        <v>1.1136431860045754E-2</v>
      </c>
      <c r="E240" s="7">
        <f t="shared" si="10"/>
        <v>6.4168753389211262E-3</v>
      </c>
      <c r="F240" s="7">
        <f>VLOOKUP(A240,'Interest Rates'!$A$11:$B$3360, MATCH($F$9,'Interest Rates'!$A$11:$B$11,0),FALSE)</f>
        <v>1.5</v>
      </c>
    </row>
    <row r="241" spans="1:6">
      <c r="A241" s="138">
        <f>'FX Database'!A243</f>
        <v>43434</v>
      </c>
      <c r="B241" s="7">
        <f>VLOOKUP($A241,'FX Database'!$A$11:$T$1267, MATCH($B$9,'FX Database'!$A$6:$X$6,0),FALSE)</f>
        <v>0.73160000000000003</v>
      </c>
      <c r="C241" s="7">
        <f>VLOOKUP($A241,'FX Database'!$A$11:$T$1267, MATCH(C$9,'FX Database'!$A$6:$X$6,0),FALSE)</f>
        <v>82.98</v>
      </c>
      <c r="D241" s="7">
        <f t="shared" si="9"/>
        <v>2.7341080142979923E-4</v>
      </c>
      <c r="E241" s="7">
        <f t="shared" si="10"/>
        <v>1.4471782554660718E-3</v>
      </c>
      <c r="F241" s="7">
        <f>VLOOKUP(A241,'Interest Rates'!$A$11:$B$3360, MATCH($F$9,'Interest Rates'!$A$11:$B$11,0),FALSE)</f>
        <v>1.5</v>
      </c>
    </row>
    <row r="242" spans="1:6">
      <c r="A242" s="138">
        <f>'FX Database'!A244</f>
        <v>43437</v>
      </c>
      <c r="B242" s="7">
        <f>VLOOKUP($A242,'FX Database'!$A$11:$T$1267, MATCH($B$9,'FX Database'!$A$6:$X$6,0),FALSE)</f>
        <v>0.73670000000000002</v>
      </c>
      <c r="C242" s="7">
        <f>VLOOKUP($A242,'FX Database'!$A$11:$T$1267, MATCH(C$9,'FX Database'!$A$6:$X$6,0),FALSE)</f>
        <v>83.62</v>
      </c>
      <c r="D242" s="7">
        <f t="shared" si="9"/>
        <v>6.9468371720572365E-3</v>
      </c>
      <c r="E242" s="7">
        <f t="shared" si="10"/>
        <v>7.683111023697147E-3</v>
      </c>
      <c r="F242" s="7">
        <f>VLOOKUP(A242,'Interest Rates'!$A$11:$B$3360, MATCH($F$9,'Interest Rates'!$A$11:$B$11,0),FALSE)</f>
        <v>1.5</v>
      </c>
    </row>
    <row r="243" spans="1:6">
      <c r="A243" s="138">
        <f>'FX Database'!A245</f>
        <v>43438</v>
      </c>
      <c r="B243" s="7">
        <f>VLOOKUP($A243,'FX Database'!$A$11:$T$1267, MATCH($B$9,'FX Database'!$A$6:$X$6,0),FALSE)</f>
        <v>0.73750000000000004</v>
      </c>
      <c r="C243" s="7">
        <f>VLOOKUP($A243,'FX Database'!$A$11:$T$1267, MATCH(C$9,'FX Database'!$A$6:$X$6,0),FALSE)</f>
        <v>83.41</v>
      </c>
      <c r="D243" s="7">
        <f t="shared" si="9"/>
        <v>1.0853345252070641E-3</v>
      </c>
      <c r="E243" s="7">
        <f t="shared" si="10"/>
        <v>-2.5145196748985674E-3</v>
      </c>
      <c r="F243" s="7">
        <f>VLOOKUP(A243,'Interest Rates'!$A$11:$B$3360, MATCH($F$9,'Interest Rates'!$A$11:$B$11,0),FALSE)</f>
        <v>1.5</v>
      </c>
    </row>
    <row r="244" spans="1:6">
      <c r="A244" s="138">
        <f>'FX Database'!A246</f>
        <v>43439</v>
      </c>
      <c r="B244" s="7">
        <f>VLOOKUP($A244,'FX Database'!$A$11:$T$1267, MATCH($B$9,'FX Database'!$A$6:$X$6,0),FALSE)</f>
        <v>0.7288</v>
      </c>
      <c r="C244" s="7">
        <f>VLOOKUP($A244,'FX Database'!$A$11:$T$1267, MATCH(C$9,'FX Database'!$A$6:$X$6,0),FALSE)</f>
        <v>82.35</v>
      </c>
      <c r="D244" s="7">
        <f t="shared" si="9"/>
        <v>-1.1866742268226428E-2</v>
      </c>
      <c r="E244" s="7">
        <f t="shared" si="10"/>
        <v>-1.2789749629871124E-2</v>
      </c>
      <c r="F244" s="7">
        <f>VLOOKUP(A244,'Interest Rates'!$A$11:$B$3360, MATCH($F$9,'Interest Rates'!$A$11:$B$11,0),FALSE)</f>
        <v>1.5</v>
      </c>
    </row>
    <row r="245" spans="1:6">
      <c r="A245" s="138">
        <f>'FX Database'!A247</f>
        <v>43440</v>
      </c>
      <c r="B245" s="7">
        <f>VLOOKUP($A245,'FX Database'!$A$11:$T$1267, MATCH($B$9,'FX Database'!$A$6:$X$6,0),FALSE)</f>
        <v>0.72260000000000002</v>
      </c>
      <c r="C245" s="7">
        <f>VLOOKUP($A245,'FX Database'!$A$11:$T$1267, MATCH(C$9,'FX Database'!$A$6:$X$6,0),FALSE)</f>
        <v>81.39</v>
      </c>
      <c r="D245" s="7">
        <f t="shared" si="9"/>
        <v>-8.5435272322086763E-3</v>
      </c>
      <c r="E245" s="7">
        <f t="shared" si="10"/>
        <v>-1.1726041284699177E-2</v>
      </c>
      <c r="F245" s="7">
        <f>VLOOKUP(A245,'Interest Rates'!$A$11:$B$3360, MATCH($F$9,'Interest Rates'!$A$11:$B$11,0),FALSE)</f>
        <v>1.5</v>
      </c>
    </row>
    <row r="246" spans="1:6">
      <c r="A246" s="138">
        <f>'FX Database'!A248</f>
        <v>43441</v>
      </c>
      <c r="B246" s="7">
        <f>VLOOKUP($A246,'FX Database'!$A$11:$T$1267, MATCH($B$9,'FX Database'!$A$6:$X$6,0),FALSE)</f>
        <v>0.72330000000000005</v>
      </c>
      <c r="C246" s="7">
        <f>VLOOKUP($A246,'FX Database'!$A$11:$T$1267, MATCH(C$9,'FX Database'!$A$6:$X$6,0),FALSE)</f>
        <v>81.62</v>
      </c>
      <c r="D246" s="7">
        <f t="shared" si="9"/>
        <v>9.6825514169529558E-4</v>
      </c>
      <c r="E246" s="7">
        <f t="shared" si="10"/>
        <v>2.8219146387096212E-3</v>
      </c>
      <c r="F246" s="7">
        <f>VLOOKUP(A246,'Interest Rates'!$A$11:$B$3360, MATCH($F$9,'Interest Rates'!$A$11:$B$11,0),FALSE)</f>
        <v>1.5</v>
      </c>
    </row>
    <row r="247" spans="1:6">
      <c r="A247" s="138">
        <f>'FX Database'!A249</f>
        <v>43444</v>
      </c>
      <c r="B247" s="7">
        <f>VLOOKUP($A247,'FX Database'!$A$11:$T$1267, MATCH($B$9,'FX Database'!$A$6:$X$6,0),FALSE)</f>
        <v>0.72209999999999996</v>
      </c>
      <c r="C247" s="7">
        <f>VLOOKUP($A247,'FX Database'!$A$11:$T$1267, MATCH(C$9,'FX Database'!$A$6:$X$6,0),FALSE)</f>
        <v>81.2</v>
      </c>
      <c r="D247" s="7">
        <f t="shared" si="9"/>
        <v>-1.6604403980991808E-3</v>
      </c>
      <c r="E247" s="7">
        <f t="shared" si="10"/>
        <v>-5.1590828100273357E-3</v>
      </c>
      <c r="F247" s="7">
        <f>VLOOKUP(A247,'Interest Rates'!$A$11:$B$3360, MATCH($F$9,'Interest Rates'!$A$11:$B$11,0),FALSE)</f>
        <v>1.5</v>
      </c>
    </row>
    <row r="248" spans="1:6">
      <c r="A248" s="138">
        <f>'FX Database'!A250</f>
        <v>43445</v>
      </c>
      <c r="B248" s="7">
        <f>VLOOKUP($A248,'FX Database'!$A$11:$T$1267, MATCH($B$9,'FX Database'!$A$6:$X$6,0),FALSE)</f>
        <v>0.72050000000000003</v>
      </c>
      <c r="C248" s="7">
        <f>VLOOKUP($A248,'FX Database'!$A$11:$T$1267, MATCH(C$9,'FX Database'!$A$6:$X$6,0),FALSE)</f>
        <v>81.47</v>
      </c>
      <c r="D248" s="7">
        <f t="shared" si="9"/>
        <v>-2.2182180175590572E-3</v>
      </c>
      <c r="E248" s="7">
        <f t="shared" si="10"/>
        <v>3.319607154918166E-3</v>
      </c>
      <c r="F248" s="7">
        <f>VLOOKUP(A248,'Interest Rates'!$A$11:$B$3360, MATCH($F$9,'Interest Rates'!$A$11:$B$11,0),FALSE)</f>
        <v>1.5</v>
      </c>
    </row>
    <row r="249" spans="1:6">
      <c r="A249" s="138">
        <f>'FX Database'!A251</f>
        <v>43446</v>
      </c>
      <c r="B249" s="7">
        <f>VLOOKUP($A249,'FX Database'!$A$11:$T$1267, MATCH($B$9,'FX Database'!$A$6:$X$6,0),FALSE)</f>
        <v>0.72150000000000003</v>
      </c>
      <c r="C249" s="7">
        <f>VLOOKUP($A249,'FX Database'!$A$11:$T$1267, MATCH(C$9,'FX Database'!$A$6:$X$6,0),FALSE)</f>
        <v>81.87</v>
      </c>
      <c r="D249" s="7">
        <f t="shared" si="9"/>
        <v>1.386962774348806E-3</v>
      </c>
      <c r="E249" s="7">
        <f t="shared" si="10"/>
        <v>4.8977690658063488E-3</v>
      </c>
      <c r="F249" s="7">
        <f>VLOOKUP(A249,'Interest Rates'!$A$11:$B$3360, MATCH($F$9,'Interest Rates'!$A$11:$B$11,0),FALSE)</f>
        <v>1.5</v>
      </c>
    </row>
    <row r="250" spans="1:6">
      <c r="A250" s="138">
        <f>'FX Database'!A252</f>
        <v>43447</v>
      </c>
      <c r="B250" s="7">
        <f>VLOOKUP($A250,'FX Database'!$A$11:$T$1267, MATCH($B$9,'FX Database'!$A$6:$X$6,0),FALSE)</f>
        <v>0.72260000000000002</v>
      </c>
      <c r="C250" s="7">
        <f>VLOOKUP($A250,'FX Database'!$A$11:$T$1267, MATCH(C$9,'FX Database'!$A$6:$X$6,0),FALSE)</f>
        <v>82.02</v>
      </c>
      <c r="D250" s="7">
        <f t="shared" si="9"/>
        <v>1.5234404996143057E-3</v>
      </c>
      <c r="E250" s="7">
        <f t="shared" si="10"/>
        <v>1.8304965755563663E-3</v>
      </c>
      <c r="F250" s="7">
        <f>VLOOKUP(A250,'Interest Rates'!$A$11:$B$3360, MATCH($F$9,'Interest Rates'!$A$11:$B$11,0),FALSE)</f>
        <v>1.5</v>
      </c>
    </row>
    <row r="251" spans="1:6">
      <c r="A251" s="138">
        <f>'FX Database'!A253</f>
        <v>43448</v>
      </c>
      <c r="B251" s="7">
        <f>VLOOKUP($A251,'FX Database'!$A$11:$T$1267, MATCH($B$9,'FX Database'!$A$6:$X$6,0),FALSE)</f>
        <v>0.71889999999999998</v>
      </c>
      <c r="C251" s="7">
        <f>VLOOKUP($A251,'FX Database'!$A$11:$T$1267, MATCH(C$9,'FX Database'!$A$6:$X$6,0),FALSE)</f>
        <v>81.56</v>
      </c>
      <c r="D251" s="7">
        <f t="shared" si="9"/>
        <v>-5.1335527237140206E-3</v>
      </c>
      <c r="E251" s="7">
        <f t="shared" si="10"/>
        <v>-5.6241742576586366E-3</v>
      </c>
      <c r="F251" s="7">
        <f>VLOOKUP(A251,'Interest Rates'!$A$11:$B$3360, MATCH($F$9,'Interest Rates'!$A$11:$B$11,0),FALSE)</f>
        <v>1.5</v>
      </c>
    </row>
    <row r="252" spans="1:6">
      <c r="A252" s="138">
        <f>'FX Database'!A254</f>
        <v>43451</v>
      </c>
      <c r="B252" s="7">
        <f>VLOOKUP($A252,'FX Database'!$A$11:$T$1267, MATCH($B$9,'FX Database'!$A$6:$X$6,0),FALSE)</f>
        <v>0.71730000000000005</v>
      </c>
      <c r="C252" s="7">
        <f>VLOOKUP($A252,'FX Database'!$A$11:$T$1267, MATCH(C$9,'FX Database'!$A$6:$X$6,0),FALSE)</f>
        <v>81.41</v>
      </c>
      <c r="D252" s="7">
        <f t="shared" si="9"/>
        <v>-2.2281028574370702E-3</v>
      </c>
      <c r="E252" s="7">
        <f t="shared" si="10"/>
        <v>-1.8408301203681663E-3</v>
      </c>
      <c r="F252" s="7">
        <f>VLOOKUP(A252,'Interest Rates'!$A$11:$B$3360, MATCH($F$9,'Interest Rates'!$A$11:$B$11,0),FALSE)</f>
        <v>1.5</v>
      </c>
    </row>
    <row r="253" spans="1:6">
      <c r="A253" s="138">
        <f>'FX Database'!A255</f>
        <v>43452</v>
      </c>
      <c r="B253" s="7">
        <f>VLOOKUP($A253,'FX Database'!$A$11:$T$1267, MATCH($B$9,'FX Database'!$A$6:$X$6,0),FALSE)</f>
        <v>0.71889999999999998</v>
      </c>
      <c r="C253" s="7">
        <f>VLOOKUP($A253,'FX Database'!$A$11:$T$1267, MATCH(C$9,'FX Database'!$A$6:$X$6,0),FALSE)</f>
        <v>80.92</v>
      </c>
      <c r="D253" s="7">
        <f t="shared" si="9"/>
        <v>2.2281028574369587E-3</v>
      </c>
      <c r="E253" s="7">
        <f t="shared" si="10"/>
        <v>-6.0371032863416052E-3</v>
      </c>
      <c r="F253" s="7">
        <f>VLOOKUP(A253,'Interest Rates'!$A$11:$B$3360, MATCH($F$9,'Interest Rates'!$A$11:$B$11,0),FALSE)</f>
        <v>1.5</v>
      </c>
    </row>
    <row r="254" spans="1:6">
      <c r="A254" s="138">
        <f>'FX Database'!A256</f>
        <v>43453</v>
      </c>
      <c r="B254" s="7">
        <f>VLOOKUP($A254,'FX Database'!$A$11:$T$1267, MATCH($B$9,'FX Database'!$A$6:$X$6,0),FALSE)</f>
        <v>0.71930000000000005</v>
      </c>
      <c r="C254" s="7">
        <f>VLOOKUP($A254,'FX Database'!$A$11:$T$1267, MATCH(C$9,'FX Database'!$A$6:$X$6,0),FALSE)</f>
        <v>80.77</v>
      </c>
      <c r="D254" s="7">
        <f t="shared" si="9"/>
        <v>5.5625088348486534E-4</v>
      </c>
      <c r="E254" s="7">
        <f t="shared" si="10"/>
        <v>-1.8554028453398261E-3</v>
      </c>
      <c r="F254" s="7">
        <f>VLOOKUP(A254,'Interest Rates'!$A$11:$B$3360, MATCH($F$9,'Interest Rates'!$A$11:$B$11,0),FALSE)</f>
        <v>1.5</v>
      </c>
    </row>
    <row r="255" spans="1:6">
      <c r="A255" s="138">
        <f>'FX Database'!A257</f>
        <v>43454</v>
      </c>
      <c r="B255" s="7">
        <f>VLOOKUP($A255,'FX Database'!$A$11:$T$1267, MATCH($B$9,'FX Database'!$A$6:$X$6,0),FALSE)</f>
        <v>0.70950000000000002</v>
      </c>
      <c r="C255" s="7">
        <f>VLOOKUP($A255,'FX Database'!$A$11:$T$1267, MATCH(C$9,'FX Database'!$A$6:$X$6,0),FALSE)</f>
        <v>79.650000000000006</v>
      </c>
      <c r="D255" s="7">
        <f t="shared" si="9"/>
        <v>-1.3718020273213213E-2</v>
      </c>
      <c r="E255" s="7">
        <f t="shared" si="10"/>
        <v>-1.3963573098147284E-2</v>
      </c>
      <c r="F255" s="7">
        <f>VLOOKUP(A255,'Interest Rates'!$A$11:$B$3360, MATCH($F$9,'Interest Rates'!$A$11:$B$11,0),FALSE)</f>
        <v>1.5</v>
      </c>
    </row>
    <row r="256" spans="1:6">
      <c r="A256" s="138">
        <f>'FX Database'!A258</f>
        <v>43455</v>
      </c>
      <c r="B256" s="7">
        <f>VLOOKUP($A256,'FX Database'!$A$11:$T$1267, MATCH($B$9,'FX Database'!$A$6:$X$6,0),FALSE)</f>
        <v>0.71099999999999997</v>
      </c>
      <c r="C256" s="7">
        <f>VLOOKUP($A256,'FX Database'!$A$11:$T$1267, MATCH(C$9,'FX Database'!$A$6:$X$6,0),FALSE)</f>
        <v>79.19</v>
      </c>
      <c r="D256" s="7">
        <f t="shared" si="9"/>
        <v>2.1119332031435513E-3</v>
      </c>
      <c r="E256" s="7">
        <f t="shared" si="10"/>
        <v>-5.7920081337365431E-3</v>
      </c>
      <c r="F256" s="7">
        <f>VLOOKUP(A256,'Interest Rates'!$A$11:$B$3360, MATCH($F$9,'Interest Rates'!$A$11:$B$11,0),FALSE)</f>
        <v>1.5</v>
      </c>
    </row>
    <row r="257" spans="1:6">
      <c r="A257" s="138">
        <f>'FX Database'!A259</f>
        <v>43458</v>
      </c>
      <c r="B257" s="7">
        <f>VLOOKUP($A257,'FX Database'!$A$11:$T$1267, MATCH($B$9,'FX Database'!$A$6:$X$6,0),FALSE)</f>
        <v>0.70650000000000002</v>
      </c>
      <c r="C257" s="7">
        <f>VLOOKUP($A257,'FX Database'!$A$11:$T$1267, MATCH(C$9,'FX Database'!$A$6:$X$6,0),FALSE)</f>
        <v>78.489999999999995</v>
      </c>
      <c r="D257" s="7">
        <f t="shared" si="9"/>
        <v>-6.3492276786586681E-3</v>
      </c>
      <c r="E257" s="7">
        <f t="shared" si="10"/>
        <v>-8.8788000835988042E-3</v>
      </c>
      <c r="F257" s="7">
        <f>VLOOKUP(A257,'Interest Rates'!$A$11:$B$3360, MATCH($F$9,'Interest Rates'!$A$11:$B$11,0),FALSE)</f>
        <v>1.5</v>
      </c>
    </row>
    <row r="258" spans="1:6">
      <c r="A258" s="138">
        <f>'FX Database'!A260</f>
        <v>43461</v>
      </c>
      <c r="B258" s="7">
        <f>VLOOKUP($A258,'FX Database'!$A$11:$T$1267, MATCH($B$9,'FX Database'!$A$6:$X$6,0),FALSE)</f>
        <v>0.70599999999999996</v>
      </c>
      <c r="C258" s="7">
        <f>VLOOKUP($A258,'FX Database'!$A$11:$T$1267, MATCH(C$9,'FX Database'!$A$6:$X$6,0),FALSE)</f>
        <v>78.37</v>
      </c>
      <c r="D258" s="7">
        <f t="shared" si="9"/>
        <v>-7.0796463134012791E-4</v>
      </c>
      <c r="E258" s="7">
        <f t="shared" si="10"/>
        <v>-1.530027073949027E-3</v>
      </c>
      <c r="F258" s="7">
        <f>VLOOKUP(A258,'Interest Rates'!$A$11:$B$3360, MATCH($F$9,'Interest Rates'!$A$11:$B$11,0),FALSE)</f>
        <v>1.5</v>
      </c>
    </row>
    <row r="259" spans="1:6">
      <c r="A259" s="138">
        <f>'FX Database'!A261</f>
        <v>43462</v>
      </c>
      <c r="B259" s="7">
        <f>VLOOKUP($A259,'FX Database'!$A$11:$T$1267, MATCH($B$9,'FX Database'!$A$6:$X$6,0),FALSE)</f>
        <v>0.70509999999999995</v>
      </c>
      <c r="C259" s="7">
        <f>VLOOKUP($A259,'FX Database'!$A$11:$T$1267, MATCH(C$9,'FX Database'!$A$6:$X$6,0),FALSE)</f>
        <v>78.010000000000005</v>
      </c>
      <c r="D259" s="7">
        <f t="shared" si="9"/>
        <v>-1.2756007682471829E-3</v>
      </c>
      <c r="E259" s="7">
        <f t="shared" si="10"/>
        <v>-4.6041774645514425E-3</v>
      </c>
      <c r="F259" s="7">
        <f>VLOOKUP(A259,'Interest Rates'!$A$11:$B$3360, MATCH($F$9,'Interest Rates'!$A$11:$B$11,0),FALSE)</f>
        <v>1.5</v>
      </c>
    </row>
    <row r="260" spans="1:6">
      <c r="A260" s="138">
        <f>'FX Database'!A262</f>
        <v>43465</v>
      </c>
      <c r="B260" s="7">
        <f>VLOOKUP($A260,'FX Database'!$A$11:$T$1267, MATCH($B$9,'FX Database'!$A$6:$X$6,0),FALSE)</f>
        <v>0.70579999999999998</v>
      </c>
      <c r="C260" s="7">
        <f>VLOOKUP($A260,'FX Database'!$A$11:$T$1267, MATCH(C$9,'FX Database'!$A$6:$X$6,0),FALSE)</f>
        <v>77.930000000000007</v>
      </c>
      <c r="D260" s="7">
        <f t="shared" si="9"/>
        <v>9.9227451617485136E-4</v>
      </c>
      <c r="E260" s="7">
        <f t="shared" si="10"/>
        <v>-1.026035744752159E-3</v>
      </c>
      <c r="F260" s="7">
        <f>VLOOKUP(A260,'Interest Rates'!$A$11:$B$3360, MATCH($F$9,'Interest Rates'!$A$11:$B$11,0),FALSE)</f>
        <v>1.5</v>
      </c>
    </row>
  </sheetData>
  <sortState xmlns:xlrd2="http://schemas.microsoft.com/office/spreadsheetml/2017/richdata2" ref="Y60:Y68">
    <sortCondition ref="Y60"/>
  </sortState>
  <mergeCells count="7">
    <mergeCell ref="X23:AE24"/>
    <mergeCell ref="N23:U24"/>
    <mergeCell ref="A1:J2"/>
    <mergeCell ref="D7:E7"/>
    <mergeCell ref="B7:C7"/>
    <mergeCell ref="T4:V4"/>
    <mergeCell ref="T7:V9"/>
  </mergeCells>
  <conditionalFormatting sqref="AC45">
    <cfRule type="cellIs" dxfId="19" priority="3" operator="equal">
      <formula>"VALID"</formula>
    </cfRule>
    <cfRule type="cellIs" dxfId="18" priority="4" operator="equal">
      <formula>"INVALID"</formula>
    </cfRule>
  </conditionalFormatting>
  <conditionalFormatting sqref="S45">
    <cfRule type="cellIs" dxfId="17" priority="1" operator="equal">
      <formula>"VALID"</formula>
    </cfRule>
    <cfRule type="cellIs" dxfId="16" priority="2" operator="equal">
      <formula>"INVALID"</formula>
    </cfRule>
  </conditionalFormatting>
  <dataValidations count="1">
    <dataValidation type="list" allowBlank="1" showInputMessage="1" showErrorMessage="1" sqref="Q67" xr:uid="{30D62C55-487D-C64B-88F9-98D31CBB095F}">
      <formula1>$X$14:$X$16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34C5-2C59-3E4D-9E51-9B28E7900B63}">
  <sheetPr codeName="Sheet15"/>
  <dimension ref="A4:AA270"/>
  <sheetViews>
    <sheetView topLeftCell="B3" workbookViewId="0">
      <selection activeCell="G26" sqref="G26"/>
    </sheetView>
  </sheetViews>
  <sheetFormatPr baseColWidth="10" defaultRowHeight="13"/>
  <cols>
    <col min="1" max="10" width="10.83203125" style="7"/>
    <col min="11" max="11" width="19.6640625" style="7" customWidth="1"/>
    <col min="12" max="16384" width="10.83203125" style="7"/>
  </cols>
  <sheetData>
    <row r="4" spans="1:26">
      <c r="K4" s="446" t="s">
        <v>356</v>
      </c>
      <c r="L4" s="446"/>
      <c r="M4" s="446"/>
      <c r="N4" s="446"/>
    </row>
    <row r="5" spans="1:26">
      <c r="K5" s="271"/>
      <c r="L5" s="269"/>
      <c r="M5" s="269"/>
      <c r="N5" s="269"/>
    </row>
    <row r="6" spans="1:26" ht="14">
      <c r="A6" s="50"/>
      <c r="B6" s="50"/>
      <c r="C6" s="50"/>
      <c r="D6" s="259"/>
      <c r="E6" s="259"/>
      <c r="F6" s="50"/>
      <c r="K6" s="271" t="s">
        <v>357</v>
      </c>
      <c r="L6" s="268"/>
      <c r="M6" s="267" t="s">
        <v>353</v>
      </c>
      <c r="N6" s="269"/>
    </row>
    <row r="7" spans="1:26">
      <c r="A7" s="253"/>
      <c r="B7" s="447" t="s">
        <v>254</v>
      </c>
      <c r="C7" s="447"/>
      <c r="D7" s="448" t="s">
        <v>256</v>
      </c>
      <c r="E7" s="448"/>
      <c r="F7" s="255" t="s">
        <v>257</v>
      </c>
      <c r="K7" s="270" t="s">
        <v>347</v>
      </c>
      <c r="L7" s="269"/>
      <c r="M7" s="267">
        <f>VLOOKUP(K7,'Inputs &amp; Outputs'!L34:M38,2,FALSE)</f>
        <v>2018</v>
      </c>
      <c r="N7" s="269"/>
    </row>
    <row r="8" spans="1:26">
      <c r="A8" s="253"/>
      <c r="B8" s="254"/>
      <c r="C8" s="254"/>
      <c r="D8" s="260"/>
      <c r="E8" s="260"/>
      <c r="F8" s="255"/>
      <c r="K8" s="210"/>
      <c r="L8" s="222"/>
      <c r="N8" s="210"/>
    </row>
    <row r="9" spans="1:26">
      <c r="A9" s="256" t="s">
        <v>0</v>
      </c>
      <c r="B9" s="257" t="s">
        <v>117</v>
      </c>
      <c r="C9" s="257" t="s">
        <v>114</v>
      </c>
      <c r="D9" s="261" t="s">
        <v>117</v>
      </c>
      <c r="E9" s="261" t="s">
        <v>114</v>
      </c>
      <c r="F9" s="258" t="s">
        <v>264</v>
      </c>
    </row>
    <row r="10" spans="1:26">
      <c r="A10" s="7" t="e">
        <f>before_gfc_start_paste</f>
        <v>#NAME?</v>
      </c>
      <c r="B10" s="7">
        <f>'2018'!B10</f>
        <v>0.78369999999999995</v>
      </c>
      <c r="C10" s="7">
        <f>'2018'!C10</f>
        <v>88.33</v>
      </c>
      <c r="D10" s="7">
        <f>'2018'!D10</f>
        <v>0</v>
      </c>
      <c r="E10" s="7">
        <f>'2018'!E10</f>
        <v>0</v>
      </c>
      <c r="F10" s="7">
        <f>'2018'!F10</f>
        <v>1.5</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row>
    <row r="11" spans="1:26">
      <c r="A11" s="138">
        <f>'2018'!A11</f>
        <v>43103</v>
      </c>
      <c r="B11" s="7">
        <f>'2018'!B11</f>
        <v>0.78159999999999996</v>
      </c>
      <c r="C11" s="7">
        <f>'2018'!C11</f>
        <v>87.8</v>
      </c>
      <c r="D11" s="7">
        <f>'2018'!D11</f>
        <v>-2.6831933302458887E-3</v>
      </c>
      <c r="E11" s="7">
        <f>'2018'!E11</f>
        <v>-6.0183001159698673E-3</v>
      </c>
      <c r="F11" s="7">
        <f>'2018'!F11</f>
        <v>1.5</v>
      </c>
      <c r="H11" s="250">
        <v>1</v>
      </c>
      <c r="I11" s="250" t="s">
        <v>373</v>
      </c>
      <c r="J11" s="297">
        <v>-1.1286801534629597E-3</v>
      </c>
      <c r="K11" s="297">
        <v>-1.6708972707652826E-3</v>
      </c>
      <c r="L11" s="297">
        <v>5.1241913198346416E-3</v>
      </c>
      <c r="M11" s="297">
        <v>2.6257336682268683E-5</v>
      </c>
      <c r="N11" s="297">
        <v>-1.9078480105238487E-3</v>
      </c>
      <c r="O11" s="297">
        <v>-2.2733820933914647E-3</v>
      </c>
      <c r="P11" s="297">
        <v>2.5227823071869771E-3</v>
      </c>
      <c r="Q11" s="297">
        <v>6.3644305694556468E-6</v>
      </c>
      <c r="R11" s="297">
        <v>3.3706362691254721E-3</v>
      </c>
      <c r="S11" s="297">
        <v>-1.5182640819934043E-3</v>
      </c>
      <c r="T11" s="298">
        <v>4.3211556970188551E-3</v>
      </c>
      <c r="U11" s="299">
        <v>4321.1556970188549</v>
      </c>
      <c r="V11" s="298">
        <v>5.5446966627114014E-3</v>
      </c>
      <c r="W11" s="299">
        <v>5544.6966627114016</v>
      </c>
      <c r="X11" s="298">
        <v>7.8400999619858483E-3</v>
      </c>
      <c r="Y11" s="299">
        <v>7840.0999619858485</v>
      </c>
      <c r="Z11" s="250">
        <v>1.5</v>
      </c>
    </row>
    <row r="12" spans="1:26">
      <c r="A12" s="138">
        <f>'2018'!A12</f>
        <v>43104</v>
      </c>
      <c r="B12" s="7">
        <f>'2018'!B12</f>
        <v>0.78349999999999997</v>
      </c>
      <c r="C12" s="7">
        <f>'2018'!C12</f>
        <v>88.27</v>
      </c>
      <c r="D12" s="7">
        <f>'2018'!D12</f>
        <v>2.42796106750261E-3</v>
      </c>
      <c r="E12" s="7">
        <f>'2018'!E12</f>
        <v>5.3387983910705202E-3</v>
      </c>
      <c r="F12" s="7">
        <f>'2018'!F12</f>
        <v>1.5</v>
      </c>
      <c r="H12" s="286">
        <v>2</v>
      </c>
      <c r="I12" s="286" t="s">
        <v>374</v>
      </c>
      <c r="J12" s="300">
        <v>-1.8441851444083457E-3</v>
      </c>
      <c r="K12" s="300">
        <v>-1.6708972707652826E-3</v>
      </c>
      <c r="L12" s="300">
        <v>5.9449771099059252E-3</v>
      </c>
      <c r="M12" s="300">
        <v>3.5342752837305403E-5</v>
      </c>
      <c r="N12" s="300">
        <v>-3.7987993088751371E-3</v>
      </c>
      <c r="O12" s="300">
        <v>-2.2733820933914647E-3</v>
      </c>
      <c r="P12" s="300">
        <v>7.1854027866370875E-3</v>
      </c>
      <c r="Q12" s="300">
        <v>5.1630013206212022E-5</v>
      </c>
      <c r="R12" s="300">
        <v>5.8485200205658687E-3</v>
      </c>
      <c r="S12" s="300">
        <v>-2.8214922266417415E-3</v>
      </c>
      <c r="T12" s="301">
        <v>7.4978026663654442E-3</v>
      </c>
      <c r="U12" s="302">
        <v>7497.8026663654446</v>
      </c>
      <c r="V12" s="301">
        <v>9.6208154338308545E-3</v>
      </c>
      <c r="W12" s="302">
        <v>9620.8154338308541</v>
      </c>
      <c r="X12" s="301">
        <v>1.360365756783621E-2</v>
      </c>
      <c r="Y12" s="302">
        <v>13603.65756783621</v>
      </c>
      <c r="Z12" s="286">
        <v>1.5</v>
      </c>
    </row>
    <row r="13" spans="1:26">
      <c r="A13" s="138">
        <f>'2018'!A13</f>
        <v>43105</v>
      </c>
      <c r="B13" s="7">
        <f>'2018'!B13</f>
        <v>0.78569999999999995</v>
      </c>
      <c r="C13" s="7">
        <f>'2018'!C13</f>
        <v>88.69</v>
      </c>
      <c r="D13" s="7">
        <f>'2018'!D13</f>
        <v>2.803978385700272E-3</v>
      </c>
      <c r="E13" s="7">
        <f>'2018'!E13</f>
        <v>4.7468443562194767E-3</v>
      </c>
      <c r="F13" s="7">
        <f>'2018'!F13</f>
        <v>1.5</v>
      </c>
      <c r="H13" s="250">
        <v>3</v>
      </c>
      <c r="I13" s="250" t="s">
        <v>375</v>
      </c>
      <c r="J13" s="297">
        <v>-3.9402656635563428E-4</v>
      </c>
      <c r="K13" s="297">
        <v>8.2317361689206387E-4</v>
      </c>
      <c r="L13" s="297">
        <v>6.2957520411128917E-3</v>
      </c>
      <c r="M13" s="297">
        <v>3.9636493763177139E-5</v>
      </c>
      <c r="N13" s="297">
        <v>-1.768299486394893E-3</v>
      </c>
      <c r="O13" s="297">
        <v>4.7494660422299549E-4</v>
      </c>
      <c r="P13" s="297">
        <v>5.8235506751922227E-3</v>
      </c>
      <c r="Q13" s="297">
        <v>3.3913742466531797E-5</v>
      </c>
      <c r="R13" s="297">
        <v>4.9483264538345909E-3</v>
      </c>
      <c r="S13" s="297">
        <v>-1.0811630263752635E-3</v>
      </c>
      <c r="T13" s="298">
        <v>6.3437545138159456E-3</v>
      </c>
      <c r="U13" s="299">
        <v>6343.7545138159458</v>
      </c>
      <c r="V13" s="298">
        <v>8.1399970165579021E-3</v>
      </c>
      <c r="W13" s="299">
        <v>8139.9970165579025</v>
      </c>
      <c r="X13" s="298">
        <v>1.1509807331619258E-2</v>
      </c>
      <c r="Y13" s="299">
        <v>11509.807331619259</v>
      </c>
      <c r="Z13" s="250">
        <v>1.5</v>
      </c>
    </row>
    <row r="14" spans="1:26">
      <c r="A14" s="138">
        <f>'2018'!A14</f>
        <v>43108</v>
      </c>
      <c r="B14" s="7">
        <f>'2018'!B14</f>
        <v>0.78420000000000001</v>
      </c>
      <c r="C14" s="7">
        <f>'2018'!C14</f>
        <v>88.78</v>
      </c>
      <c r="D14" s="7">
        <f>'2018'!D14</f>
        <v>-1.9109503235445584E-3</v>
      </c>
      <c r="E14" s="7">
        <f>'2018'!E14</f>
        <v>1.0142560175282807E-3</v>
      </c>
      <c r="F14" s="7">
        <f>'2018'!F14</f>
        <v>1.5</v>
      </c>
      <c r="H14" s="250">
        <v>4</v>
      </c>
      <c r="I14" s="250" t="s">
        <v>376</v>
      </c>
      <c r="J14" s="297">
        <v>-2.1440331237869586E-3</v>
      </c>
      <c r="K14" s="297">
        <v>-1.2763913279915415E-3</v>
      </c>
      <c r="L14" s="297">
        <v>5.1160642227537747E-3</v>
      </c>
      <c r="M14" s="297">
        <v>2.6174113131341182E-5</v>
      </c>
      <c r="N14" s="297">
        <v>-2.9874541614374286E-3</v>
      </c>
      <c r="O14" s="297">
        <v>-3.0732353277278029E-3</v>
      </c>
      <c r="P14" s="297">
        <v>5.0295922417079387E-3</v>
      </c>
      <c r="Q14" s="297">
        <v>2.5296798117848689E-5</v>
      </c>
      <c r="R14" s="297">
        <v>4.2960435193584766E-3</v>
      </c>
      <c r="S14" s="297">
        <v>-2.5657436426121936E-3</v>
      </c>
      <c r="T14" s="298">
        <v>5.5075277918175672E-3</v>
      </c>
      <c r="U14" s="299">
        <v>5507.527791817567</v>
      </c>
      <c r="V14" s="298">
        <v>7.0669915893446945E-3</v>
      </c>
      <c r="W14" s="299">
        <v>7066.9915893446941</v>
      </c>
      <c r="X14" s="298">
        <v>9.9925972260278169E-3</v>
      </c>
      <c r="Y14" s="299">
        <v>9992.5972260278177</v>
      </c>
      <c r="Z14" s="250">
        <v>1.5</v>
      </c>
    </row>
    <row r="15" spans="1:26">
      <c r="A15" s="138">
        <f>'2018'!A15</f>
        <v>43109</v>
      </c>
      <c r="B15" s="7">
        <f>'2018'!B15</f>
        <v>0.78539999999999999</v>
      </c>
      <c r="C15" s="7">
        <f>'2018'!C15</f>
        <v>88.45</v>
      </c>
      <c r="D15" s="7">
        <f>'2018'!D15</f>
        <v>1.5290522856779554E-3</v>
      </c>
      <c r="E15" s="7">
        <f>'2018'!E15</f>
        <v>-3.7239788000948374E-3</v>
      </c>
      <c r="F15" s="7">
        <f>'2018'!F15</f>
        <v>1.5</v>
      </c>
      <c r="H15" s="286">
        <v>5</v>
      </c>
      <c r="I15" s="286" t="s">
        <v>377</v>
      </c>
      <c r="J15" s="300">
        <v>-1.9492304520160922E-3</v>
      </c>
      <c r="K15" s="300">
        <v>-1.2763913279915415E-3</v>
      </c>
      <c r="L15" s="300">
        <v>5.2734771500299567E-3</v>
      </c>
      <c r="M15" s="300">
        <v>2.7809561251888075E-5</v>
      </c>
      <c r="N15" s="300">
        <v>-2.415518614137079E-3</v>
      </c>
      <c r="O15" s="300">
        <v>-3.0732353277278029E-3</v>
      </c>
      <c r="P15" s="300">
        <v>6.1712112251328458E-3</v>
      </c>
      <c r="Q15" s="300">
        <v>3.8083847985205642E-5</v>
      </c>
      <c r="R15" s="300">
        <v>4.9114075934778255E-3</v>
      </c>
      <c r="S15" s="300">
        <v>-2.1823745330765854E-3</v>
      </c>
      <c r="T15" s="301">
        <v>6.296424534838572E-3</v>
      </c>
      <c r="U15" s="302">
        <v>6296.4245348385721</v>
      </c>
      <c r="V15" s="301">
        <v>8.0792654912710225E-3</v>
      </c>
      <c r="W15" s="302">
        <v>8079.2654912710223</v>
      </c>
      <c r="X15" s="301">
        <v>1.1423934062429423E-2</v>
      </c>
      <c r="Y15" s="302">
        <v>11423.934062429424</v>
      </c>
      <c r="Z15" s="286">
        <v>1.5</v>
      </c>
    </row>
    <row r="16" spans="1:26">
      <c r="A16" s="138">
        <f>'2018'!A16</f>
        <v>43110</v>
      </c>
      <c r="B16" s="7">
        <f>'2018'!B16</f>
        <v>0.78280000000000005</v>
      </c>
      <c r="C16" s="7">
        <f>'2018'!C16</f>
        <v>87.9</v>
      </c>
      <c r="D16" s="7">
        <f>'2018'!D16</f>
        <v>-3.315906621987988E-3</v>
      </c>
      <c r="E16" s="7">
        <f>'2018'!E16</f>
        <v>-6.2376159146629029E-3</v>
      </c>
      <c r="F16" s="7">
        <f>'2018'!F16</f>
        <v>1.5</v>
      </c>
      <c r="H16" s="250">
        <v>6</v>
      </c>
      <c r="I16" s="250" t="s">
        <v>378</v>
      </c>
      <c r="J16" s="297">
        <v>-1.3805780208684102E-3</v>
      </c>
      <c r="K16" s="297">
        <v>1.2706480373343942E-4</v>
      </c>
      <c r="L16" s="297">
        <v>6.666420803846441E-3</v>
      </c>
      <c r="M16" s="297">
        <v>4.4441166333956628E-5</v>
      </c>
      <c r="N16" s="297">
        <v>-6.324516338005315E-4</v>
      </c>
      <c r="O16" s="297">
        <v>6.6713538549329106E-4</v>
      </c>
      <c r="P16" s="297">
        <v>7.7704127413265453E-3</v>
      </c>
      <c r="Q16" s="297">
        <v>6.0379314170569916E-5</v>
      </c>
      <c r="R16" s="297">
        <v>6.829277996646582E-3</v>
      </c>
      <c r="S16" s="297">
        <v>-1.0065148273344709E-3</v>
      </c>
      <c r="T16" s="298">
        <v>8.7551343917009177E-3</v>
      </c>
      <c r="U16" s="299">
        <v>8755.1343917009181</v>
      </c>
      <c r="V16" s="298">
        <v>1.1234162304483628E-2</v>
      </c>
      <c r="W16" s="299">
        <v>11234.162304483629</v>
      </c>
      <c r="X16" s="298">
        <v>1.5884900620199951E-2</v>
      </c>
      <c r="Y16" s="299">
        <v>15884.900620199951</v>
      </c>
      <c r="Z16" s="250">
        <v>1.5</v>
      </c>
    </row>
    <row r="17" spans="1:26">
      <c r="A17" s="138">
        <f>'2018'!A17</f>
        <v>43111</v>
      </c>
      <c r="B17" s="7">
        <f>'2018'!B17</f>
        <v>0.7873</v>
      </c>
      <c r="C17" s="7">
        <f>'2018'!C17</f>
        <v>87.98</v>
      </c>
      <c r="D17" s="7">
        <f>'2018'!D17</f>
        <v>5.7321346685003877E-3</v>
      </c>
      <c r="E17" s="7">
        <f>'2018'!E17</f>
        <v>9.0971122944234002E-4</v>
      </c>
      <c r="F17" s="7">
        <f>'2018'!F17</f>
        <v>1.5</v>
      </c>
      <c r="H17" s="250">
        <v>7</v>
      </c>
      <c r="I17" s="250" t="s">
        <v>379</v>
      </c>
      <c r="J17" s="297">
        <v>-2.7155648453101823E-3</v>
      </c>
      <c r="K17" s="297">
        <v>-2.2777564124871349E-3</v>
      </c>
      <c r="L17" s="297">
        <v>5.9785144772004526E-3</v>
      </c>
      <c r="M17" s="297">
        <v>3.5742635354095403E-5</v>
      </c>
      <c r="N17" s="297">
        <v>-2.2415671682254929E-3</v>
      </c>
      <c r="O17" s="297">
        <v>6.1046334243371192E-5</v>
      </c>
      <c r="P17" s="297">
        <v>8.6962754646995322E-3</v>
      </c>
      <c r="Q17" s="297">
        <v>7.5625206957935065E-5</v>
      </c>
      <c r="R17" s="297">
        <v>6.7591905250532292E-3</v>
      </c>
      <c r="S17" s="297">
        <v>-2.4785660067678378E-3</v>
      </c>
      <c r="T17" s="298">
        <v>8.6652822531182398E-3</v>
      </c>
      <c r="U17" s="299">
        <v>8665.2822531182392</v>
      </c>
      <c r="V17" s="298">
        <v>1.1118868413712563E-2</v>
      </c>
      <c r="W17" s="299">
        <v>11118.868413712564</v>
      </c>
      <c r="X17" s="298">
        <v>1.5721877161273812E-2</v>
      </c>
      <c r="Y17" s="299">
        <v>15721.877161273813</v>
      </c>
      <c r="Z17" s="250">
        <v>1.5</v>
      </c>
    </row>
    <row r="18" spans="1:26">
      <c r="A18" s="138">
        <f>'2018'!A18</f>
        <v>43112</v>
      </c>
      <c r="B18" s="7">
        <f>'2018'!B18</f>
        <v>0.78849999999999998</v>
      </c>
      <c r="C18" s="7">
        <f>'2018'!C18</f>
        <v>87.71</v>
      </c>
      <c r="D18" s="7">
        <f>'2018'!D18</f>
        <v>1.5230362126715633E-3</v>
      </c>
      <c r="E18" s="7">
        <f>'2018'!E18</f>
        <v>-3.0735979572836252E-3</v>
      </c>
      <c r="F18" s="7">
        <f>'2018'!F18</f>
        <v>1.5</v>
      </c>
      <c r="H18" s="286">
        <v>8</v>
      </c>
      <c r="I18" s="286" t="s">
        <v>380</v>
      </c>
      <c r="J18" s="300">
        <v>-1.3570482892098E-3</v>
      </c>
      <c r="K18" s="300">
        <v>3.8789395882740543E-4</v>
      </c>
      <c r="L18" s="300">
        <v>5.4083918786861735E-3</v>
      </c>
      <c r="M18" s="300">
        <v>2.9250702713438562E-5</v>
      </c>
      <c r="N18" s="300">
        <v>-1.2564971652373859E-3</v>
      </c>
      <c r="O18" s="300">
        <v>6.1046334243371192E-5</v>
      </c>
      <c r="P18" s="300">
        <v>8.0402063506254395E-3</v>
      </c>
      <c r="Q18" s="300">
        <v>6.4644918160637648E-5</v>
      </c>
      <c r="R18" s="300">
        <v>6.0706075262301389E-3</v>
      </c>
      <c r="S18" s="300">
        <v>-1.3067727272235929E-3</v>
      </c>
      <c r="T18" s="301">
        <v>7.782518848627038E-3</v>
      </c>
      <c r="U18" s="302">
        <v>7782.5188486270381</v>
      </c>
      <c r="V18" s="301">
        <v>9.9861493806485783E-3</v>
      </c>
      <c r="W18" s="302">
        <v>9986.1493806485778</v>
      </c>
      <c r="X18" s="301">
        <v>1.4120233106011303E-2</v>
      </c>
      <c r="Y18" s="302">
        <v>14120.233106011303</v>
      </c>
      <c r="Z18" s="286">
        <v>1.5</v>
      </c>
    </row>
    <row r="19" spans="1:26">
      <c r="A19" s="138">
        <f>'2018'!A19</f>
        <v>43115</v>
      </c>
      <c r="B19" s="7">
        <f>'2018'!B19</f>
        <v>0.79459999999999997</v>
      </c>
      <c r="C19" s="7">
        <f>'2018'!C19</f>
        <v>87.95</v>
      </c>
      <c r="D19" s="7">
        <f>'2018'!D19</f>
        <v>7.7064369774055338E-3</v>
      </c>
      <c r="E19" s="7">
        <f>'2018'!E19</f>
        <v>2.7325532202771203E-3</v>
      </c>
      <c r="F19" s="7">
        <f>'2018'!F19</f>
        <v>1.5</v>
      </c>
      <c r="H19" s="250">
        <v>9</v>
      </c>
      <c r="I19" s="250" t="s">
        <v>381</v>
      </c>
      <c r="J19" s="297">
        <v>9.1785273674669635E-4</v>
      </c>
      <c r="K19" s="297">
        <v>2.5773238819129502E-4</v>
      </c>
      <c r="L19" s="297">
        <v>2.3442449991955762E-3</v>
      </c>
      <c r="M19" s="297">
        <v>5.4954846162534664E-6</v>
      </c>
      <c r="N19" s="297">
        <v>1.6561273049340406E-3</v>
      </c>
      <c r="O19" s="297">
        <v>1.63550190802685E-3</v>
      </c>
      <c r="P19" s="297">
        <v>3.9039740324719363E-3</v>
      </c>
      <c r="Q19" s="297">
        <v>1.5241013246215192E-5</v>
      </c>
      <c r="R19" s="297">
        <v>2.8195716906709487E-3</v>
      </c>
      <c r="S19" s="297">
        <v>1.2869900208403685E-3</v>
      </c>
      <c r="T19" s="298">
        <v>3.6146909074401563E-3</v>
      </c>
      <c r="U19" s="299">
        <v>3614.6909074401565</v>
      </c>
      <c r="V19" s="298">
        <v>4.6381954311537103E-3</v>
      </c>
      <c r="W19" s="299">
        <v>4638.1954311537102</v>
      </c>
      <c r="X19" s="298">
        <v>6.5583237525006265E-3</v>
      </c>
      <c r="Y19" s="299">
        <v>6558.3237525006261</v>
      </c>
      <c r="Z19" s="250">
        <v>1.5</v>
      </c>
    </row>
    <row r="20" spans="1:26">
      <c r="A20" s="138">
        <f>'2018'!A20</f>
        <v>43116</v>
      </c>
      <c r="B20" s="7">
        <f>'2018'!B20</f>
        <v>0.79679999999999995</v>
      </c>
      <c r="C20" s="7">
        <f>'2018'!C20</f>
        <v>88.35</v>
      </c>
      <c r="D20" s="7">
        <f>'2018'!D20</f>
        <v>2.7648628898897958E-3</v>
      </c>
      <c r="E20" s="7">
        <f>'2018'!E20</f>
        <v>4.5377275821381667E-3</v>
      </c>
      <c r="F20" s="7">
        <f>'2018'!F20</f>
        <v>1.5</v>
      </c>
      <c r="H20" s="250">
        <v>10</v>
      </c>
      <c r="I20" s="250" t="s">
        <v>382</v>
      </c>
      <c r="J20" s="297">
        <v>-2.7363270740942782E-3</v>
      </c>
      <c r="K20" s="297">
        <v>-2.6255597409036795E-3</v>
      </c>
      <c r="L20" s="297">
        <v>5.0132728026997383E-3</v>
      </c>
      <c r="M20" s="297">
        <v>2.5132904194288893E-5</v>
      </c>
      <c r="N20" s="297">
        <v>-1.1790319448873659E-3</v>
      </c>
      <c r="O20" s="297">
        <v>-6.6022794340469507E-4</v>
      </c>
      <c r="P20" s="297">
        <v>4.3594744751319376E-3</v>
      </c>
      <c r="Q20" s="297">
        <v>1.9005017699326879E-5</v>
      </c>
      <c r="R20" s="297">
        <v>4.2629783806634181E-3</v>
      </c>
      <c r="S20" s="297">
        <v>-1.9576795094908223E-3</v>
      </c>
      <c r="T20" s="298">
        <v>5.4651382840105022E-3</v>
      </c>
      <c r="U20" s="299">
        <v>5465.1382840105025</v>
      </c>
      <c r="V20" s="298">
        <v>7.0125994361913231E-3</v>
      </c>
      <c r="W20" s="299">
        <v>7012.5994361913226</v>
      </c>
      <c r="X20" s="298">
        <v>9.9156877134231099E-3</v>
      </c>
      <c r="Y20" s="299">
        <v>9915.6877134231108</v>
      </c>
      <c r="Z20" s="250">
        <v>1.5</v>
      </c>
    </row>
    <row r="21" spans="1:26">
      <c r="A21" s="138">
        <f>'2018'!A21</f>
        <v>43117</v>
      </c>
      <c r="B21" s="7">
        <f>'2018'!B21</f>
        <v>0.79549999999999998</v>
      </c>
      <c r="C21" s="7">
        <f>'2018'!C21</f>
        <v>88.18</v>
      </c>
      <c r="D21" s="7">
        <f>'2018'!D21</f>
        <v>-1.6328584925468842E-3</v>
      </c>
      <c r="E21" s="7">
        <f>'2018'!E21</f>
        <v>-1.9260188359136972E-3</v>
      </c>
      <c r="F21" s="7">
        <f>'2018'!F21</f>
        <v>1.5</v>
      </c>
      <c r="H21" s="286">
        <v>11</v>
      </c>
      <c r="I21" s="286" t="s">
        <v>383</v>
      </c>
      <c r="J21" s="300">
        <v>-2.9919273948418985E-3</v>
      </c>
      <c r="K21" s="300">
        <v>-3.903561344641782E-3</v>
      </c>
      <c r="L21" s="300">
        <v>5.0035625124587044E-3</v>
      </c>
      <c r="M21" s="300">
        <v>2.5035637816082061E-5</v>
      </c>
      <c r="N21" s="300">
        <v>-9.7726542385447425E-4</v>
      </c>
      <c r="O21" s="300">
        <v>-6.6022794340469507E-4</v>
      </c>
      <c r="P21" s="300">
        <v>4.2686557109748351E-3</v>
      </c>
      <c r="Q21" s="300">
        <v>1.8221421578838073E-5</v>
      </c>
      <c r="R21" s="300">
        <v>4.2653716394306235E-3</v>
      </c>
      <c r="S21" s="300">
        <v>-1.9845964093481864E-3</v>
      </c>
      <c r="T21" s="301">
        <v>5.468206441750059E-3</v>
      </c>
      <c r="U21" s="302">
        <v>5468.2064417500587</v>
      </c>
      <c r="V21" s="301">
        <v>7.016536346863376E-3</v>
      </c>
      <c r="W21" s="302">
        <v>7016.5363468633759</v>
      </c>
      <c r="X21" s="301">
        <v>9.9212544333156308E-3</v>
      </c>
      <c r="Y21" s="302">
        <v>9921.2544333156311</v>
      </c>
      <c r="Z21" s="286">
        <v>1.5</v>
      </c>
    </row>
    <row r="22" spans="1:26">
      <c r="A22" s="138">
        <f>'2018'!A22</f>
        <v>43118</v>
      </c>
      <c r="B22" s="7">
        <f>'2018'!B22</f>
        <v>0.7964</v>
      </c>
      <c r="C22" s="7">
        <f>'2018'!C22</f>
        <v>88.69</v>
      </c>
      <c r="D22" s="7">
        <f>'2018'!D22</f>
        <v>1.130724412199661E-3</v>
      </c>
      <c r="E22" s="7">
        <f>'2018'!E22</f>
        <v>5.7669634585692849E-3</v>
      </c>
      <c r="F22" s="7">
        <f>'2018'!F22</f>
        <v>1.5</v>
      </c>
      <c r="H22" s="250">
        <v>12</v>
      </c>
      <c r="I22" s="250" t="s">
        <v>384</v>
      </c>
      <c r="J22" s="297">
        <v>-2.5355321517485336E-4</v>
      </c>
      <c r="K22" s="297">
        <v>5.3039629809420333E-4</v>
      </c>
      <c r="L22" s="297">
        <v>5.6262366483828194E-3</v>
      </c>
      <c r="M22" s="297">
        <v>3.1654538823605938E-5</v>
      </c>
      <c r="N22" s="297">
        <v>1.5768091083171308E-4</v>
      </c>
      <c r="O22" s="297">
        <v>-3.029018085003789E-4</v>
      </c>
      <c r="P22" s="297">
        <v>4.0068124885129517E-3</v>
      </c>
      <c r="Q22" s="297">
        <v>1.6054546318103355E-5</v>
      </c>
      <c r="R22" s="297">
        <v>4.4997949452149771E-3</v>
      </c>
      <c r="S22" s="297">
        <v>-4.7936152171570141E-5</v>
      </c>
      <c r="T22" s="298">
        <v>5.7687371197656006E-3</v>
      </c>
      <c r="U22" s="299">
        <v>5768.7371197656003</v>
      </c>
      <c r="V22" s="298">
        <v>7.4021626848786376E-3</v>
      </c>
      <c r="W22" s="299">
        <v>7402.1626848786373</v>
      </c>
      <c r="X22" s="298">
        <v>1.0466523042570038E-2</v>
      </c>
      <c r="Y22" s="299">
        <v>10466.523042570037</v>
      </c>
      <c r="Z22" s="250">
        <v>1.5</v>
      </c>
    </row>
    <row r="23" spans="1:26">
      <c r="A23" s="138">
        <f>'2018'!A23</f>
        <v>43119</v>
      </c>
      <c r="B23" s="7">
        <f>'2018'!B23</f>
        <v>0.80189999999999995</v>
      </c>
      <c r="C23" s="7">
        <f>'2018'!C23</f>
        <v>88.9</v>
      </c>
      <c r="D23" s="7">
        <f>'2018'!D23</f>
        <v>6.8823396229417376E-3</v>
      </c>
      <c r="E23" s="7">
        <f>'2018'!E23</f>
        <v>2.3649991314981049E-3</v>
      </c>
      <c r="F23" s="7">
        <f>'2018'!F23</f>
        <v>1.5</v>
      </c>
      <c r="H23" s="250">
        <v>13</v>
      </c>
      <c r="I23" s="250" t="s">
        <v>385</v>
      </c>
      <c r="J23" s="297">
        <v>1.2686835951235429E-3</v>
      </c>
      <c r="K23" s="297">
        <v>1.0568035638340682E-3</v>
      </c>
      <c r="L23" s="297">
        <v>6.1843426377849973E-3</v>
      </c>
      <c r="M23" s="297">
        <v>3.8246093861525499E-5</v>
      </c>
      <c r="N23" s="297">
        <v>-2.5124138357826461E-4</v>
      </c>
      <c r="O23" s="297">
        <v>4.8165523375249424E-4</v>
      </c>
      <c r="P23" s="297">
        <v>8.4639809534340273E-3</v>
      </c>
      <c r="Q23" s="297">
        <v>7.1638973580093979E-5</v>
      </c>
      <c r="R23" s="297">
        <v>6.9464029549071637E-3</v>
      </c>
      <c r="S23" s="297">
        <v>5.0872110577263919E-4</v>
      </c>
      <c r="T23" s="298">
        <v>8.9052885881909846E-3</v>
      </c>
      <c r="U23" s="299">
        <v>8905.2885881909842</v>
      </c>
      <c r="V23" s="298">
        <v>1.1426832860822285E-2</v>
      </c>
      <c r="W23" s="299">
        <v>11426.832860822284</v>
      </c>
      <c r="X23" s="298">
        <v>1.6157333273114062E-2</v>
      </c>
      <c r="Y23" s="299">
        <v>16157.333273114062</v>
      </c>
      <c r="Z23" s="250">
        <v>1.5</v>
      </c>
    </row>
    <row r="24" spans="1:26">
      <c r="A24" s="138">
        <f>'2018'!A24</f>
        <v>43122</v>
      </c>
      <c r="B24" s="7">
        <f>'2018'!B24</f>
        <v>0.79900000000000004</v>
      </c>
      <c r="C24" s="7">
        <f>'2018'!C24</f>
        <v>88.53</v>
      </c>
      <c r="D24" s="7">
        <f>'2018'!D24</f>
        <v>-3.6229660467081764E-3</v>
      </c>
      <c r="E24" s="7">
        <f>'2018'!E24</f>
        <v>-4.1706648969011906E-3</v>
      </c>
      <c r="F24" s="7">
        <f>'2018'!F24</f>
        <v>1.5</v>
      </c>
      <c r="H24" s="286">
        <v>14</v>
      </c>
      <c r="I24" s="286" t="s">
        <v>386</v>
      </c>
      <c r="J24" s="300">
        <v>5.9129007435657359E-4</v>
      </c>
      <c r="K24" s="300">
        <v>1.0568035638340682E-3</v>
      </c>
      <c r="L24" s="300">
        <v>5.5671848052400294E-3</v>
      </c>
      <c r="M24" s="300">
        <v>3.0993546655695462E-5</v>
      </c>
      <c r="N24" s="300">
        <v>-3.5710072467829551E-4</v>
      </c>
      <c r="O24" s="300">
        <v>4.8165523375249424E-4</v>
      </c>
      <c r="P24" s="300">
        <v>8.3889518187051735E-3</v>
      </c>
      <c r="Q24" s="300">
        <v>7.0374512616556829E-5</v>
      </c>
      <c r="R24" s="300">
        <v>6.6368449890501042E-3</v>
      </c>
      <c r="S24" s="300">
        <v>1.1709467483913904E-4</v>
      </c>
      <c r="T24" s="301">
        <v>8.5084352759622339E-3</v>
      </c>
      <c r="U24" s="302">
        <v>8508.4352759622343</v>
      </c>
      <c r="V24" s="301">
        <v>1.0917610006987422E-2</v>
      </c>
      <c r="W24" s="302">
        <v>10917.610006987423</v>
      </c>
      <c r="X24" s="301">
        <v>1.5437301444530543E-2</v>
      </c>
      <c r="Y24" s="302">
        <v>15437.301444530543</v>
      </c>
      <c r="Z24" s="286">
        <v>1.5</v>
      </c>
    </row>
    <row r="25" spans="1:26">
      <c r="A25" s="138">
        <f>'2018'!A25</f>
        <v>43123</v>
      </c>
      <c r="B25" s="7">
        <f>'2018'!B25</f>
        <v>0.79890000000000005</v>
      </c>
      <c r="C25" s="7">
        <f>'2018'!C25</f>
        <v>88.49</v>
      </c>
      <c r="D25" s="7">
        <f>'2018'!D25</f>
        <v>-1.2516427827836707E-4</v>
      </c>
      <c r="E25" s="7">
        <f>'2018'!E25</f>
        <v>-4.519263436990259E-4</v>
      </c>
      <c r="F25" s="7">
        <f>'2018'!F25</f>
        <v>1.5</v>
      </c>
      <c r="H25" s="250">
        <v>15</v>
      </c>
      <c r="I25" s="250" t="s">
        <v>387</v>
      </c>
      <c r="J25" s="297">
        <v>-4.0474107927774517E-3</v>
      </c>
      <c r="K25" s="297">
        <v>-3.9551953112110924E-3</v>
      </c>
      <c r="L25" s="297">
        <v>4.6381384671955019E-3</v>
      </c>
      <c r="M25" s="297">
        <v>2.1512328440878637E-5</v>
      </c>
      <c r="N25" s="297">
        <v>-3.3197568411231374E-3</v>
      </c>
      <c r="O25" s="297">
        <v>-3.6000723844744073E-3</v>
      </c>
      <c r="P25" s="297">
        <v>7.5567066952244733E-3</v>
      </c>
      <c r="Q25" s="297">
        <v>5.7103816077650388E-5</v>
      </c>
      <c r="R25" s="297">
        <v>5.5659380338366864E-3</v>
      </c>
      <c r="S25" s="297">
        <v>-3.6835838169502946E-3</v>
      </c>
      <c r="T25" s="298">
        <v>7.1355325593786319E-3</v>
      </c>
      <c r="U25" s="299">
        <v>7135.532559378632</v>
      </c>
      <c r="V25" s="298">
        <v>9.1559680656613483E-3</v>
      </c>
      <c r="W25" s="299">
        <v>9155.9680656613491</v>
      </c>
      <c r="X25" s="298">
        <v>1.2946371866704134E-2</v>
      </c>
      <c r="Y25" s="299">
        <v>12946.371866704134</v>
      </c>
      <c r="Z25" s="250">
        <v>1.5</v>
      </c>
    </row>
    <row r="26" spans="1:26">
      <c r="A26" s="138">
        <f>'2018'!A26</f>
        <v>43124</v>
      </c>
      <c r="B26" s="7">
        <f>'2018'!B26</f>
        <v>0.80159999999999998</v>
      </c>
      <c r="C26" s="7">
        <f>'2018'!C26</f>
        <v>88.09</v>
      </c>
      <c r="D26" s="7">
        <f>'2018'!D26</f>
        <v>3.3739488426039708E-3</v>
      </c>
      <c r="E26" s="7">
        <f>'2018'!E26</f>
        <v>-4.5305321575543544E-3</v>
      </c>
      <c r="F26" s="7">
        <f>'2018'!F26</f>
        <v>1.5</v>
      </c>
      <c r="H26" s="250">
        <v>16</v>
      </c>
      <c r="I26" s="250" t="s">
        <v>388</v>
      </c>
      <c r="J26" s="297">
        <v>-9.1694277836616136E-4</v>
      </c>
      <c r="K26" s="297">
        <v>-8.1144406938883531E-4</v>
      </c>
      <c r="L26" s="297">
        <v>4.9647665664239587E-3</v>
      </c>
      <c r="M26" s="297">
        <v>2.4648907059081141E-5</v>
      </c>
      <c r="N26" s="297">
        <v>-7.4376981291780103E-4</v>
      </c>
      <c r="O26" s="297">
        <v>-1.347299335749232E-3</v>
      </c>
      <c r="P26" s="297">
        <v>7.3189956269067913E-3</v>
      </c>
      <c r="Q26" s="297">
        <v>5.3567696986680736E-5</v>
      </c>
      <c r="R26" s="297">
        <v>5.6231848536725674E-3</v>
      </c>
      <c r="S26" s="297">
        <v>-8.3035629564198114E-4</v>
      </c>
      <c r="T26" s="298">
        <v>7.2089229824082316E-3</v>
      </c>
      <c r="U26" s="299">
        <v>7208.9229824082313</v>
      </c>
      <c r="V26" s="298">
        <v>9.2501390842913735E-3</v>
      </c>
      <c r="W26" s="299">
        <v>9250.1390842913734</v>
      </c>
      <c r="X26" s="298">
        <v>1.3079527969642391E-2</v>
      </c>
      <c r="Y26" s="299">
        <v>13079.527969642391</v>
      </c>
      <c r="Z26" s="250">
        <v>1.5</v>
      </c>
    </row>
    <row r="27" spans="1:26">
      <c r="A27" s="138">
        <f>'2018'!A27</f>
        <v>43125</v>
      </c>
      <c r="B27" s="7">
        <f>'2018'!B27</f>
        <v>0.80940000000000001</v>
      </c>
      <c r="C27" s="7">
        <f>'2018'!C27</f>
        <v>88.24</v>
      </c>
      <c r="D27" s="7">
        <f>'2018'!D27</f>
        <v>9.6835021111649627E-3</v>
      </c>
      <c r="E27" s="7">
        <f>'2018'!E27</f>
        <v>1.7013558235427024E-3</v>
      </c>
      <c r="F27" s="7">
        <f>'2018'!F27</f>
        <v>1.5</v>
      </c>
      <c r="H27" s="286">
        <v>17</v>
      </c>
      <c r="I27" s="286" t="s">
        <v>389</v>
      </c>
      <c r="J27" s="300">
        <v>-2.7137058715964425E-4</v>
      </c>
      <c r="K27" s="300">
        <v>-8.1144406938883531E-4</v>
      </c>
      <c r="L27" s="300">
        <v>4.0729298165314912E-3</v>
      </c>
      <c r="M27" s="300">
        <v>1.6588757290391248E-5</v>
      </c>
      <c r="N27" s="300">
        <v>9.720162657968391E-4</v>
      </c>
      <c r="O27" s="300">
        <v>-9.1748756553407891E-4</v>
      </c>
      <c r="P27" s="300">
        <v>4.3075897534360693E-3</v>
      </c>
      <c r="Q27" s="300">
        <v>1.855532948390742E-5</v>
      </c>
      <c r="R27" s="300">
        <v>3.6149774278168311E-3</v>
      </c>
      <c r="S27" s="300">
        <v>3.503228393185974E-4</v>
      </c>
      <c r="T27" s="301">
        <v>4.6344010624611775E-3</v>
      </c>
      <c r="U27" s="302">
        <v>4634.4010624611774</v>
      </c>
      <c r="V27" s="301">
        <v>5.9466378687586877E-3</v>
      </c>
      <c r="W27" s="302">
        <v>5946.6378687586875</v>
      </c>
      <c r="X27" s="301">
        <v>8.4084374971019494E-3</v>
      </c>
      <c r="Y27" s="302">
        <v>8408.4374971019497</v>
      </c>
      <c r="Z27" s="286">
        <v>1.5</v>
      </c>
    </row>
    <row r="28" spans="1:26">
      <c r="A28" s="138">
        <f>'2018'!A28</f>
        <v>43129</v>
      </c>
      <c r="B28" s="7">
        <f>'2018'!B28</f>
        <v>0.80959999999999999</v>
      </c>
      <c r="C28" s="7">
        <f>'2018'!C28</f>
        <v>88.04</v>
      </c>
      <c r="D28" s="7">
        <f>'2018'!D28</f>
        <v>2.4706609143580987E-4</v>
      </c>
      <c r="E28" s="7">
        <f>'2018'!E28</f>
        <v>-2.269118286985965E-3</v>
      </c>
      <c r="F28" s="7">
        <f>'2018'!F28</f>
        <v>1.5</v>
      </c>
      <c r="H28" s="250">
        <v>18</v>
      </c>
      <c r="I28" s="250" t="s">
        <v>390</v>
      </c>
      <c r="J28" s="297">
        <v>-5.4193331387606845E-4</v>
      </c>
      <c r="K28" s="297">
        <v>-1.2755923319725422E-3</v>
      </c>
      <c r="L28" s="297">
        <v>5.2602694513300902E-3</v>
      </c>
      <c r="M28" s="297">
        <v>2.7670434700596568E-5</v>
      </c>
      <c r="N28" s="297">
        <v>1.7950754899180206E-3</v>
      </c>
      <c r="O28" s="297">
        <v>3.0409636448851468E-3</v>
      </c>
      <c r="P28" s="297">
        <v>4.946130243180592E-3</v>
      </c>
      <c r="Q28" s="297">
        <v>2.4464204382505699E-5</v>
      </c>
      <c r="R28" s="297">
        <v>4.5632975547981814E-3</v>
      </c>
      <c r="S28" s="297">
        <v>6.2657108802097606E-4</v>
      </c>
      <c r="T28" s="298">
        <v>5.8501474652512689E-3</v>
      </c>
      <c r="U28" s="299">
        <v>5850.1474652512688</v>
      </c>
      <c r="V28" s="298">
        <v>7.5066244776430084E-3</v>
      </c>
      <c r="W28" s="299">
        <v>7506.6244776430085</v>
      </c>
      <c r="X28" s="298">
        <v>1.0614230112460571E-2</v>
      </c>
      <c r="Y28" s="299">
        <v>10614.230112460571</v>
      </c>
      <c r="Z28" s="250">
        <v>1.5</v>
      </c>
    </row>
    <row r="29" spans="1:26">
      <c r="A29" s="138">
        <f>'2018'!A29</f>
        <v>43130</v>
      </c>
      <c r="B29" s="7">
        <f>'2018'!B29</f>
        <v>0.80700000000000005</v>
      </c>
      <c r="C29" s="7">
        <f>'2018'!C29</f>
        <v>87.77</v>
      </c>
      <c r="D29" s="7">
        <f>'2018'!D29</f>
        <v>-3.2166302632521981E-3</v>
      </c>
      <c r="E29" s="7">
        <f>'2018'!E29</f>
        <v>-3.0715000542348003E-3</v>
      </c>
      <c r="F29" s="7">
        <f>'2018'!F29</f>
        <v>1.5</v>
      </c>
      <c r="H29" s="250">
        <v>19</v>
      </c>
      <c r="I29" s="250" t="s">
        <v>391</v>
      </c>
      <c r="J29" s="297">
        <v>-6.7819602463830474E-5</v>
      </c>
      <c r="K29" s="297">
        <v>-4.7555249143892619E-4</v>
      </c>
      <c r="L29" s="297">
        <v>4.7331235987062986E-3</v>
      </c>
      <c r="M29" s="297">
        <v>2.2402459000630466E-5</v>
      </c>
      <c r="N29" s="297">
        <v>-6.4184295428309363E-4</v>
      </c>
      <c r="O29" s="297">
        <v>-4.8573167147300777E-4</v>
      </c>
      <c r="P29" s="297">
        <v>4.1470245779339004E-3</v>
      </c>
      <c r="Q29" s="297">
        <v>1.7197812849987848E-5</v>
      </c>
      <c r="R29" s="297">
        <v>3.5705658299535091E-3</v>
      </c>
      <c r="S29" s="297">
        <v>-3.5483127837346204E-4</v>
      </c>
      <c r="T29" s="298">
        <v>4.5774653940003985E-3</v>
      </c>
      <c r="U29" s="299">
        <v>4577.4653940003982</v>
      </c>
      <c r="V29" s="298">
        <v>5.8735807902735226E-3</v>
      </c>
      <c r="W29" s="299">
        <v>5873.5807902735223</v>
      </c>
      <c r="X29" s="298">
        <v>8.3051361204718628E-3</v>
      </c>
      <c r="Y29" s="299">
        <v>8305.1361204718633</v>
      </c>
      <c r="Z29" s="250">
        <v>1.5</v>
      </c>
    </row>
    <row r="30" spans="1:26">
      <c r="A30" s="138">
        <f>'2018'!A30</f>
        <v>43131</v>
      </c>
      <c r="B30" s="7">
        <f>'2018'!B30</f>
        <v>0.80730000000000002</v>
      </c>
      <c r="C30" s="7">
        <f>'2018'!C30</f>
        <v>87.87</v>
      </c>
      <c r="D30" s="7">
        <f>'2018'!D30</f>
        <v>3.7167813102092074E-4</v>
      </c>
      <c r="E30" s="7">
        <f>'2018'!E30</f>
        <v>1.1386929037255809E-3</v>
      </c>
      <c r="F30" s="7">
        <f>'2018'!F30</f>
        <v>1.5</v>
      </c>
      <c r="H30" s="286">
        <v>20</v>
      </c>
      <c r="I30" s="286" t="s">
        <v>392</v>
      </c>
      <c r="J30" s="300">
        <v>-2.8330541714456013E-4</v>
      </c>
      <c r="K30" s="300">
        <v>-4.7555249143892619E-4</v>
      </c>
      <c r="L30" s="300">
        <v>4.4415979015594229E-3</v>
      </c>
      <c r="M30" s="300">
        <v>1.9727791919137071E-5</v>
      </c>
      <c r="N30" s="300">
        <v>2.4271844779325359E-5</v>
      </c>
      <c r="O30" s="300">
        <v>3.6536355297656922E-4</v>
      </c>
      <c r="P30" s="300">
        <v>3.8107865161247727E-3</v>
      </c>
      <c r="Q30" s="300">
        <v>1.4522093871478383E-5</v>
      </c>
      <c r="R30" s="300">
        <v>3.6696592723570415E-3</v>
      </c>
      <c r="S30" s="300">
        <v>-1.2951678618261739E-4</v>
      </c>
      <c r="T30" s="301">
        <v>4.7045031871617276E-3</v>
      </c>
      <c r="U30" s="302">
        <v>4704.5031871617275</v>
      </c>
      <c r="V30" s="301">
        <v>6.0365895030273335E-3</v>
      </c>
      <c r="W30" s="302">
        <v>6036.5895030273332</v>
      </c>
      <c r="X30" s="301">
        <v>8.5356274675024782E-3</v>
      </c>
      <c r="Y30" s="302">
        <v>8535.6274675024779</v>
      </c>
      <c r="Z30" s="286">
        <v>1.5</v>
      </c>
    </row>
    <row r="31" spans="1:26">
      <c r="A31" s="138">
        <f>'2018'!A31</f>
        <v>43132</v>
      </c>
      <c r="B31" s="7">
        <f>'2018'!B31</f>
        <v>0.8044</v>
      </c>
      <c r="C31" s="7">
        <f>'2018'!C31</f>
        <v>87.91</v>
      </c>
      <c r="D31" s="7">
        <f>'2018'!D31</f>
        <v>-3.5986885024728E-3</v>
      </c>
      <c r="E31" s="7">
        <f>'2018'!E31</f>
        <v>4.5511435533532053E-4</v>
      </c>
      <c r="F31" s="7">
        <f>'2018'!F31</f>
        <v>1.5</v>
      </c>
      <c r="H31" s="250">
        <v>21</v>
      </c>
      <c r="I31" s="250" t="s">
        <v>393</v>
      </c>
      <c r="J31" s="297">
        <v>-9.6057019450850186E-4</v>
      </c>
      <c r="K31" s="297">
        <v>-6.1557375541925136E-4</v>
      </c>
      <c r="L31" s="297">
        <v>7.3394292468104052E-3</v>
      </c>
      <c r="M31" s="297">
        <v>5.3867221668935958E-5</v>
      </c>
      <c r="N31" s="297">
        <v>-1.7332302553231232E-3</v>
      </c>
      <c r="O31" s="297">
        <v>9.2908047791586085E-4</v>
      </c>
      <c r="P31" s="297">
        <v>7.091011019535123E-3</v>
      </c>
      <c r="Q31" s="297">
        <v>5.0282437279168547E-5</v>
      </c>
      <c r="R31" s="297">
        <v>6.7657150827850785E-3</v>
      </c>
      <c r="S31" s="297">
        <v>-1.3469002249158126E-3</v>
      </c>
      <c r="T31" s="298">
        <v>8.6736467361304709E-3</v>
      </c>
      <c r="U31" s="299">
        <v>8673.6467361304713</v>
      </c>
      <c r="V31" s="298">
        <v>1.1129601311181455E-2</v>
      </c>
      <c r="W31" s="299">
        <v>11129.601311181455</v>
      </c>
      <c r="X31" s="298">
        <v>1.5737053282558092E-2</v>
      </c>
      <c r="Y31" s="299">
        <v>15737.053282558092</v>
      </c>
      <c r="Z31" s="250">
        <v>1.5</v>
      </c>
    </row>
    <row r="32" spans="1:26">
      <c r="A32" s="138">
        <f>'2018'!A32</f>
        <v>43133</v>
      </c>
      <c r="B32" s="7">
        <f>'2018'!B32</f>
        <v>0.79969999999999997</v>
      </c>
      <c r="C32" s="7">
        <f>'2018'!C32</f>
        <v>87.71</v>
      </c>
      <c r="D32" s="7">
        <f>'2018'!D32</f>
        <v>-5.8600005606527818E-3</v>
      </c>
      <c r="E32" s="7">
        <f>'2018'!E32</f>
        <v>-2.2776458997969648E-3</v>
      </c>
      <c r="F32" s="7">
        <f>'2018'!F32</f>
        <v>1.5</v>
      </c>
      <c r="H32" s="250">
        <v>22</v>
      </c>
      <c r="I32" s="250" t="s">
        <v>394</v>
      </c>
      <c r="J32" s="297">
        <v>-1.4614902351081072E-3</v>
      </c>
      <c r="K32" s="297">
        <v>-2.2586960257342074E-3</v>
      </c>
      <c r="L32" s="297">
        <v>5.1922073151003762E-3</v>
      </c>
      <c r="M32" s="297">
        <v>2.6959016802981855E-5</v>
      </c>
      <c r="N32" s="297">
        <v>-1.1701863891974318E-3</v>
      </c>
      <c r="O32" s="297">
        <v>1.5357826216786108E-3</v>
      </c>
      <c r="P32" s="297">
        <v>4.8139025097209626E-3</v>
      </c>
      <c r="Q32" s="297">
        <v>2.317365737309778E-5</v>
      </c>
      <c r="R32" s="297">
        <v>4.5086394305258017E-3</v>
      </c>
      <c r="S32" s="297">
        <v>-1.3158383121527695E-3</v>
      </c>
      <c r="T32" s="298">
        <v>5.7800757499340775E-3</v>
      </c>
      <c r="U32" s="299">
        <v>5780.0757499340771</v>
      </c>
      <c r="V32" s="298">
        <v>7.4167118632149443E-3</v>
      </c>
      <c r="W32" s="299">
        <v>7416.7118632149441</v>
      </c>
      <c r="X32" s="298">
        <v>1.0487095315403015E-2</v>
      </c>
      <c r="Y32" s="299">
        <v>10487.095315403014</v>
      </c>
      <c r="Z32" s="250">
        <v>1.5</v>
      </c>
    </row>
    <row r="33" spans="1:27">
      <c r="A33" s="138">
        <f>'2018'!A33</f>
        <v>43136</v>
      </c>
      <c r="B33" s="7">
        <f>'2018'!B33</f>
        <v>0.79290000000000005</v>
      </c>
      <c r="C33" s="7">
        <f>'2018'!C33</f>
        <v>87.22</v>
      </c>
      <c r="D33" s="7">
        <f>'2018'!D33</f>
        <v>-8.5395470594909397E-3</v>
      </c>
      <c r="E33" s="7">
        <f>'2018'!E33</f>
        <v>-5.6022555486697871E-3</v>
      </c>
      <c r="F33" s="7">
        <f>'2018'!F33</f>
        <v>1.5</v>
      </c>
      <c r="H33" s="286">
        <v>23</v>
      </c>
      <c r="I33" s="286" t="s">
        <v>395</v>
      </c>
      <c r="J33" s="300">
        <v>-1.8097560010802657E-3</v>
      </c>
      <c r="K33" s="300">
        <v>-2.2586960257342074E-3</v>
      </c>
      <c r="L33" s="300">
        <v>4.6197019192633828E-3</v>
      </c>
      <c r="M33" s="300">
        <v>2.1341645822845785E-5</v>
      </c>
      <c r="N33" s="300">
        <v>-7.8072148213448355E-4</v>
      </c>
      <c r="O33" s="300">
        <v>1.5357826216786108E-3</v>
      </c>
      <c r="P33" s="300">
        <v>5.2867497889045496E-3</v>
      </c>
      <c r="Q33" s="300">
        <v>2.7949723330482302E-5</v>
      </c>
      <c r="R33" s="300">
        <v>4.5354152775699021E-3</v>
      </c>
      <c r="S33" s="300">
        <v>-1.2952387416073747E-3</v>
      </c>
      <c r="T33" s="301">
        <v>5.8144023858446147E-3</v>
      </c>
      <c r="U33" s="302">
        <v>5814.4023858446144</v>
      </c>
      <c r="V33" s="301">
        <v>7.4607581316024889E-3</v>
      </c>
      <c r="W33" s="302">
        <v>7460.7581316024889</v>
      </c>
      <c r="X33" s="301">
        <v>1.0549375935627592E-2</v>
      </c>
      <c r="Y33" s="302">
        <v>10549.375935627593</v>
      </c>
      <c r="Z33" s="286">
        <v>1.5</v>
      </c>
    </row>
    <row r="34" spans="1:27">
      <c r="A34" s="138">
        <f>'2018'!A34</f>
        <v>43137</v>
      </c>
      <c r="B34" s="7">
        <f>'2018'!B34</f>
        <v>0.78439999999999999</v>
      </c>
      <c r="C34" s="7">
        <f>'2018'!C34</f>
        <v>85.23</v>
      </c>
      <c r="D34" s="7">
        <f>'2018'!D34</f>
        <v>-1.0778015956162033E-2</v>
      </c>
      <c r="E34" s="7">
        <f>'2018'!E34</f>
        <v>-2.3080177880414079E-2</v>
      </c>
      <c r="F34" s="7">
        <f>'2018'!F34</f>
        <v>1.5</v>
      </c>
      <c r="H34" s="250">
        <v>24</v>
      </c>
      <c r="I34" s="250" t="s">
        <v>396</v>
      </c>
      <c r="J34" s="297">
        <v>8.5908800493510423E-4</v>
      </c>
      <c r="K34" s="297">
        <v>-2.7236907453037553E-4</v>
      </c>
      <c r="L34" s="297">
        <v>5.4647387588890803E-3</v>
      </c>
      <c r="M34" s="297">
        <v>2.986336970290457E-5</v>
      </c>
      <c r="N34" s="297">
        <v>1.5604031775926397E-3</v>
      </c>
      <c r="O34" s="297">
        <v>2.0189301878968209E-3</v>
      </c>
      <c r="P34" s="297">
        <v>6.6386327455583696E-3</v>
      </c>
      <c r="Q34" s="297">
        <v>4.4071444730399858E-5</v>
      </c>
      <c r="R34" s="297">
        <v>5.7213477937568475E-3</v>
      </c>
      <c r="S34" s="297">
        <v>1.209745591263872E-3</v>
      </c>
      <c r="T34" s="298">
        <v>7.3347678715962785E-3</v>
      </c>
      <c r="U34" s="299">
        <v>7334.7678715962784</v>
      </c>
      <c r="V34" s="298">
        <v>9.4116171207300134E-3</v>
      </c>
      <c r="W34" s="299">
        <v>9411.617120730014</v>
      </c>
      <c r="X34" s="298">
        <v>1.3307854968278427E-2</v>
      </c>
      <c r="Y34" s="299">
        <v>13307.854968278427</v>
      </c>
      <c r="Z34" s="250">
        <v>1.5</v>
      </c>
    </row>
    <row r="35" spans="1:27">
      <c r="A35" s="138">
        <f>'2018'!A35</f>
        <v>43138</v>
      </c>
      <c r="B35" s="7">
        <f>'2018'!B35</f>
        <v>0.7883</v>
      </c>
      <c r="C35" s="7">
        <f>'2018'!C35</f>
        <v>86.15</v>
      </c>
      <c r="D35" s="7">
        <f>'2018'!D35</f>
        <v>4.9596337436713343E-3</v>
      </c>
      <c r="E35" s="7">
        <f>'2018'!E35</f>
        <v>1.0736478439732402E-2</v>
      </c>
      <c r="F35" s="7">
        <f>'2018'!F35</f>
        <v>1.5</v>
      </c>
      <c r="H35" s="250">
        <v>25</v>
      </c>
      <c r="I35" s="250" t="s">
        <v>397</v>
      </c>
      <c r="J35" s="297">
        <v>3.0508968332563049E-4</v>
      </c>
      <c r="K35" s="297">
        <v>6.6147542074322403E-5</v>
      </c>
      <c r="L35" s="297">
        <v>4.4953466652822389E-3</v>
      </c>
      <c r="M35" s="297">
        <v>2.0208141641064149E-5</v>
      </c>
      <c r="N35" s="297">
        <v>1.7353213747715933E-3</v>
      </c>
      <c r="O35" s="297">
        <v>1.8943553439197298E-3</v>
      </c>
      <c r="P35" s="297">
        <v>6.1329160803388592E-3</v>
      </c>
      <c r="Q35" s="297">
        <v>3.7612659648478952E-5</v>
      </c>
      <c r="R35" s="297">
        <v>5.0237189978640188E-3</v>
      </c>
      <c r="S35" s="297">
        <v>1.0202055290486119E-3</v>
      </c>
      <c r="T35" s="298">
        <v>6.4404077552616722E-3</v>
      </c>
      <c r="U35" s="299">
        <v>6440.4077552616718</v>
      </c>
      <c r="V35" s="298">
        <v>8.2640177514863109E-3</v>
      </c>
      <c r="W35" s="299">
        <v>8264.0177514863117</v>
      </c>
      <c r="X35" s="298">
        <v>1.1685170389031708E-2</v>
      </c>
      <c r="Y35" s="299">
        <v>11685.170389031708</v>
      </c>
      <c r="Z35" s="250">
        <v>1.5</v>
      </c>
    </row>
    <row r="36" spans="1:27">
      <c r="A36" s="138">
        <f>'2018'!A36</f>
        <v>43139</v>
      </c>
      <c r="B36" s="7">
        <f>'2018'!B36</f>
        <v>0.78120000000000001</v>
      </c>
      <c r="C36" s="7">
        <f>'2018'!C36</f>
        <v>85.6</v>
      </c>
      <c r="D36" s="7">
        <f>'2018'!D36</f>
        <v>-9.0475290633387287E-3</v>
      </c>
      <c r="E36" s="7">
        <f>'2018'!E36</f>
        <v>-6.4046798262423019E-3</v>
      </c>
      <c r="F36" s="7">
        <f>'2018'!F36</f>
        <v>1.5</v>
      </c>
      <c r="H36" s="286">
        <v>26</v>
      </c>
      <c r="I36" s="286" t="s">
        <v>398</v>
      </c>
      <c r="J36" s="300">
        <v>5.2917544457687011E-4</v>
      </c>
      <c r="K36" s="300">
        <v>6.6147542074322403E-5</v>
      </c>
      <c r="L36" s="300">
        <v>4.2335841366614576E-3</v>
      </c>
      <c r="M36" s="300">
        <v>1.7923234642191539E-5</v>
      </c>
      <c r="N36" s="300">
        <v>2.1588453299788012E-3</v>
      </c>
      <c r="O36" s="300">
        <v>1.8943553439197298E-3</v>
      </c>
      <c r="P36" s="300">
        <v>5.7928761124943409E-3</v>
      </c>
      <c r="Q36" s="300">
        <v>3.3557413654707551E-5</v>
      </c>
      <c r="R36" s="300">
        <v>4.7115059254271641E-3</v>
      </c>
      <c r="S36" s="300">
        <v>1.3440103872778358E-3</v>
      </c>
      <c r="T36" s="301">
        <v>6.0401505963976242E-3</v>
      </c>
      <c r="U36" s="302">
        <v>6040.1505963976242</v>
      </c>
      <c r="V36" s="301">
        <v>7.7504272473276851E-3</v>
      </c>
      <c r="W36" s="302">
        <v>7750.4272473276851</v>
      </c>
      <c r="X36" s="301">
        <v>1.0958962782543585E-2</v>
      </c>
      <c r="Y36" s="302">
        <v>10958.962782543585</v>
      </c>
      <c r="Z36" s="286">
        <v>1.5</v>
      </c>
    </row>
    <row r="37" spans="1:27">
      <c r="A37" s="138">
        <f>'2018'!A37</f>
        <v>43140</v>
      </c>
      <c r="B37" s="7">
        <f>'2018'!B37</f>
        <v>0.77790000000000004</v>
      </c>
      <c r="C37" s="7">
        <f>'2018'!C37</f>
        <v>84.74</v>
      </c>
      <c r="D37" s="7">
        <f>'2018'!D37</f>
        <v>-4.2332177897953932E-3</v>
      </c>
      <c r="E37" s="7">
        <f>'2018'!E37</f>
        <v>-1.0097537949283211E-2</v>
      </c>
      <c r="F37" s="7">
        <f>'2018'!F37</f>
        <v>1.5</v>
      </c>
      <c r="H37" s="250">
        <v>27</v>
      </c>
      <c r="I37" s="250" t="s">
        <v>399</v>
      </c>
      <c r="J37" s="297">
        <v>-6.4255005261827105E-4</v>
      </c>
      <c r="K37" s="297">
        <v>5.5709634948324007E-4</v>
      </c>
      <c r="L37" s="297">
        <v>6.0559260020124888E-3</v>
      </c>
      <c r="M37" s="297">
        <v>3.6674239741850966E-5</v>
      </c>
      <c r="N37" s="297">
        <v>-1.9406084556160112E-3</v>
      </c>
      <c r="O37" s="297">
        <v>-1.8053932333909146E-3</v>
      </c>
      <c r="P37" s="297">
        <v>6.8860835124591284E-3</v>
      </c>
      <c r="Q37" s="297">
        <v>4.7418146140561443E-5</v>
      </c>
      <c r="R37" s="297">
        <v>6.0202750843067433E-3</v>
      </c>
      <c r="S37" s="297">
        <v>-1.2915792541171411E-3</v>
      </c>
      <c r="T37" s="298">
        <v>7.7179926580812448E-3</v>
      </c>
      <c r="U37" s="299">
        <v>7717.9926580812444</v>
      </c>
      <c r="V37" s="298">
        <v>9.9033525136845921E-3</v>
      </c>
      <c r="W37" s="299">
        <v>9903.3525136845929</v>
      </c>
      <c r="X37" s="298">
        <v>1.4003159846097485E-2</v>
      </c>
      <c r="Y37" s="299">
        <v>14003.159846097486</v>
      </c>
      <c r="Z37" s="250">
        <v>1.5</v>
      </c>
    </row>
    <row r="38" spans="1:27">
      <c r="A38" s="138">
        <f>'2018'!A38</f>
        <v>43143</v>
      </c>
      <c r="B38" s="7">
        <f>'2018'!B38</f>
        <v>0.78339999999999999</v>
      </c>
      <c r="C38" s="7">
        <f>'2018'!C38</f>
        <v>85.13</v>
      </c>
      <c r="D38" s="7">
        <f>'2018'!D38</f>
        <v>7.0454400190025175E-3</v>
      </c>
      <c r="E38" s="7">
        <f>'2018'!E38</f>
        <v>4.5917546975526207E-3</v>
      </c>
      <c r="F38" s="7">
        <f>'2018'!F38</f>
        <v>1.5</v>
      </c>
      <c r="H38" s="250">
        <v>28</v>
      </c>
      <c r="I38" s="250" t="s">
        <v>400</v>
      </c>
      <c r="J38" s="297">
        <v>1.1471866156976488E-3</v>
      </c>
      <c r="K38" s="297">
        <v>-9.8702795730249131E-4</v>
      </c>
      <c r="L38" s="297">
        <v>7.7494971797175795E-3</v>
      </c>
      <c r="M38" s="297">
        <v>6.0054706538450716E-5</v>
      </c>
      <c r="N38" s="297">
        <v>1.7221512156797123E-3</v>
      </c>
      <c r="O38" s="297">
        <v>3.2415024390389968E-3</v>
      </c>
      <c r="P38" s="297">
        <v>7.879929731720945E-3</v>
      </c>
      <c r="Q38" s="297">
        <v>6.2093292576859716E-5</v>
      </c>
      <c r="R38" s="297">
        <v>7.4353443825410431E-3</v>
      </c>
      <c r="S38" s="297">
        <v>1.4346689156886805E-3</v>
      </c>
      <c r="T38" s="298">
        <v>9.5321114984176173E-3</v>
      </c>
      <c r="U38" s="299">
        <v>9532.1114984176165</v>
      </c>
      <c r="V38" s="298">
        <v>1.2231141509280017E-2</v>
      </c>
      <c r="W38" s="299">
        <v>12231.141509280016</v>
      </c>
      <c r="X38" s="298">
        <v>1.7294611033790468E-2</v>
      </c>
      <c r="Y38" s="299">
        <v>17294.611033790468</v>
      </c>
      <c r="Z38" s="250">
        <v>1.5</v>
      </c>
    </row>
    <row r="39" spans="1:27">
      <c r="A39" s="138">
        <f>'2018'!A39</f>
        <v>43144</v>
      </c>
      <c r="B39" s="7">
        <f>'2018'!B39</f>
        <v>0.78700000000000003</v>
      </c>
      <c r="C39" s="7">
        <f>'2018'!C39</f>
        <v>85.29</v>
      </c>
      <c r="D39" s="7">
        <f>'2018'!D39</f>
        <v>4.5848271856722767E-3</v>
      </c>
      <c r="E39" s="7">
        <f>'2018'!E39</f>
        <v>1.8777144350526358E-3</v>
      </c>
      <c r="F39" s="7">
        <f>'2018'!F39</f>
        <v>1.5</v>
      </c>
      <c r="H39" s="286">
        <v>29</v>
      </c>
      <c r="I39" s="286" t="s">
        <v>401</v>
      </c>
      <c r="J39" s="300">
        <v>2.1015063094750445E-3</v>
      </c>
      <c r="K39" s="300">
        <v>1.2436633412510241E-3</v>
      </c>
      <c r="L39" s="300">
        <v>7.3183891018443669E-3</v>
      </c>
      <c r="M39" s="300">
        <v>5.3558819045994395E-5</v>
      </c>
      <c r="N39" s="300">
        <v>2.8156898870372988E-3</v>
      </c>
      <c r="O39" s="300">
        <v>3.8930406775547124E-3</v>
      </c>
      <c r="P39" s="300">
        <v>7.3292394560747522E-3</v>
      </c>
      <c r="Q39" s="300">
        <v>5.3717751004482934E-5</v>
      </c>
      <c r="R39" s="300">
        <v>6.9460143047417391E-3</v>
      </c>
      <c r="S39" s="300">
        <v>2.4585980982561716E-3</v>
      </c>
      <c r="T39" s="301">
        <v>8.9047903386789105E-3</v>
      </c>
      <c r="U39" s="302">
        <v>8904.7903386789112</v>
      </c>
      <c r="V39" s="301">
        <v>1.1426193531300161E-2</v>
      </c>
      <c r="W39" s="302">
        <v>11426.193531300161</v>
      </c>
      <c r="X39" s="301">
        <v>1.6156429272829287E-2</v>
      </c>
      <c r="Y39" s="302">
        <v>16156.429272829288</v>
      </c>
      <c r="Z39" s="286">
        <v>1.5</v>
      </c>
    </row>
    <row r="40" spans="1:27">
      <c r="A40" s="138">
        <f>'2018'!A40</f>
        <v>43145</v>
      </c>
      <c r="B40" s="7">
        <f>'2018'!B40</f>
        <v>0.78769999999999996</v>
      </c>
      <c r="C40" s="7">
        <f>'2018'!C40</f>
        <v>84.36</v>
      </c>
      <c r="D40" s="7">
        <f>'2018'!D40</f>
        <v>8.8905829187537009E-4</v>
      </c>
      <c r="E40" s="7">
        <f>'2018'!E40</f>
        <v>-1.0963858720444345E-2</v>
      </c>
      <c r="F40" s="7">
        <f>'2018'!F40</f>
        <v>1.5</v>
      </c>
      <c r="H40" s="250">
        <v>30</v>
      </c>
      <c r="I40" s="250" t="s">
        <v>402</v>
      </c>
      <c r="J40" s="297">
        <v>-4.0002812155452737E-4</v>
      </c>
      <c r="K40" s="297">
        <v>-1.6570435090001051E-3</v>
      </c>
      <c r="L40" s="297">
        <v>4.4987203919803478E-3</v>
      </c>
      <c r="M40" s="297">
        <v>2.0238485165219812E-5</v>
      </c>
      <c r="N40" s="297">
        <v>-6.7110251263942909E-4</v>
      </c>
      <c r="O40" s="297">
        <v>-1.6366398694940853E-3</v>
      </c>
      <c r="P40" s="297">
        <v>3.641956258511199E-3</v>
      </c>
      <c r="Q40" s="297">
        <v>1.3263845388908892E-5</v>
      </c>
      <c r="R40" s="297">
        <v>3.6809347666203768E-3</v>
      </c>
      <c r="S40" s="297">
        <v>-5.3556531709697823E-4</v>
      </c>
      <c r="T40" s="298">
        <v>4.7189583708073229E-3</v>
      </c>
      <c r="U40" s="299">
        <v>4718.9583708073233</v>
      </c>
      <c r="V40" s="298">
        <v>6.0551376910905202E-3</v>
      </c>
      <c r="W40" s="299">
        <v>6055.1376910905201</v>
      </c>
      <c r="X40" s="298">
        <v>8.561854267158997E-3</v>
      </c>
      <c r="Y40" s="299">
        <v>8561.8542671589967</v>
      </c>
      <c r="Z40" s="250">
        <v>1.5</v>
      </c>
    </row>
    <row r="41" spans="1:27">
      <c r="A41" s="138">
        <f>'2018'!A41</f>
        <v>43146</v>
      </c>
      <c r="B41" s="7">
        <f>'2018'!B41</f>
        <v>0.79330000000000001</v>
      </c>
      <c r="C41" s="7">
        <f>'2018'!C41</f>
        <v>84.57</v>
      </c>
      <c r="D41" s="7">
        <f>'2018'!D41</f>
        <v>7.0841535986787448E-3</v>
      </c>
      <c r="E41" s="7">
        <f>'2018'!E41</f>
        <v>2.4862381835569947E-3</v>
      </c>
      <c r="F41" s="7">
        <f>'2018'!F41</f>
        <v>1.5</v>
      </c>
      <c r="H41" s="250">
        <v>31</v>
      </c>
      <c r="I41" s="250" t="s">
        <v>403</v>
      </c>
      <c r="J41" s="297">
        <v>8.0409291849162093E-4</v>
      </c>
      <c r="K41" s="297">
        <v>1.3670540071489962E-4</v>
      </c>
      <c r="L41" s="297">
        <v>5.0611710666248078E-3</v>
      </c>
      <c r="M41" s="297">
        <v>2.5615452565640096E-5</v>
      </c>
      <c r="N41" s="297">
        <v>1.4697289012992922E-3</v>
      </c>
      <c r="O41" s="297">
        <v>2.0655443068342124E-3</v>
      </c>
      <c r="P41" s="297">
        <v>4.2423673915121052E-3</v>
      </c>
      <c r="Q41" s="297">
        <v>1.7997681084565222E-5</v>
      </c>
      <c r="R41" s="297">
        <v>4.3835057001289359E-3</v>
      </c>
      <c r="S41" s="297">
        <v>1.1369109098954566E-3</v>
      </c>
      <c r="T41" s="298">
        <v>5.6196543075652961E-3</v>
      </c>
      <c r="U41" s="299">
        <v>5619.6543075652962</v>
      </c>
      <c r="V41" s="298">
        <v>7.2108668767120994E-3</v>
      </c>
      <c r="W41" s="299">
        <v>7210.8668767120998</v>
      </c>
      <c r="X41" s="298">
        <v>1.0196034258499905E-2</v>
      </c>
      <c r="Y41" s="299">
        <v>10196.034258499905</v>
      </c>
      <c r="Z41" s="250">
        <v>1.5</v>
      </c>
    </row>
    <row r="42" spans="1:27">
      <c r="A42" s="138">
        <f>'2018'!A42</f>
        <v>43147</v>
      </c>
      <c r="B42" s="7">
        <f>'2018'!B42</f>
        <v>0.79649999999999999</v>
      </c>
      <c r="C42" s="7">
        <f>'2018'!C42</f>
        <v>84.18</v>
      </c>
      <c r="D42" s="7">
        <f>'2018'!D42</f>
        <v>4.0256690421460271E-3</v>
      </c>
      <c r="E42" s="7">
        <f>'2018'!E42</f>
        <v>-4.6222304517061392E-3</v>
      </c>
      <c r="F42" s="7">
        <f>'2018'!F42</f>
        <v>1.5</v>
      </c>
      <c r="H42" s="286">
        <v>32</v>
      </c>
      <c r="I42" s="286" t="s">
        <v>404</v>
      </c>
      <c r="J42" s="300">
        <v>1.3789555661086242E-3</v>
      </c>
      <c r="K42" s="300">
        <v>4.8246296929576319E-4</v>
      </c>
      <c r="L42" s="300">
        <v>4.6835551784362777E-3</v>
      </c>
      <c r="M42" s="300">
        <v>2.1935689109457274E-5</v>
      </c>
      <c r="N42" s="300">
        <v>1.9002084610149302E-3</v>
      </c>
      <c r="O42" s="300">
        <v>2.0655443068342124E-3</v>
      </c>
      <c r="P42" s="300">
        <v>3.4527281750470584E-3</v>
      </c>
      <c r="Q42" s="300">
        <v>1.1921331850763789E-5</v>
      </c>
      <c r="R42" s="300">
        <v>3.7855467481603205E-3</v>
      </c>
      <c r="S42" s="300">
        <v>1.6395820135617772E-3</v>
      </c>
      <c r="T42" s="301">
        <v>4.8530709311415312E-3</v>
      </c>
      <c r="U42" s="302">
        <v>4853.0709311415312</v>
      </c>
      <c r="V42" s="301">
        <v>6.2272244007237276E-3</v>
      </c>
      <c r="W42" s="302">
        <v>6227.2244007237277</v>
      </c>
      <c r="X42" s="301">
        <v>8.8051817362209059E-3</v>
      </c>
      <c r="Y42" s="302">
        <v>8805.1817362209058</v>
      </c>
      <c r="Z42" s="286">
        <v>1.5</v>
      </c>
    </row>
    <row r="43" spans="1:27">
      <c r="A43" s="138">
        <f>'2018'!A43</f>
        <v>43150</v>
      </c>
      <c r="B43" s="7">
        <f>'2018'!B43</f>
        <v>0.79200000000000004</v>
      </c>
      <c r="C43" s="7">
        <f>'2018'!C43</f>
        <v>84.26</v>
      </c>
      <c r="D43" s="7">
        <f>'2018'!D43</f>
        <v>-5.6657375356773077E-3</v>
      </c>
      <c r="E43" s="7">
        <f>'2018'!E43</f>
        <v>9.4989320844599098E-4</v>
      </c>
      <c r="F43" s="7">
        <f>'2018'!F43</f>
        <v>1.5</v>
      </c>
      <c r="H43" s="250">
        <v>33</v>
      </c>
      <c r="I43" s="250" t="s">
        <v>405</v>
      </c>
      <c r="J43" s="297">
        <v>-1.3120829072437775E-3</v>
      </c>
      <c r="K43" s="297">
        <v>-5.5209475730715767E-4</v>
      </c>
      <c r="L43" s="297">
        <v>3.4193487605036874E-3</v>
      </c>
      <c r="M43" s="297">
        <v>1.1691945945958103E-5</v>
      </c>
      <c r="N43" s="297">
        <v>-1.9372847169444242E-3</v>
      </c>
      <c r="O43" s="297">
        <v>-1.8481164828539963E-3</v>
      </c>
      <c r="P43" s="297">
        <v>5.2473955418472114E-3</v>
      </c>
      <c r="Q43" s="297">
        <v>2.753515997259799E-5</v>
      </c>
      <c r="R43" s="297">
        <v>3.8916927219051893E-3</v>
      </c>
      <c r="S43" s="297">
        <v>-1.6246838120941008E-3</v>
      </c>
      <c r="T43" s="298">
        <v>4.9891500694824531E-3</v>
      </c>
      <c r="U43" s="299">
        <v>4989.1500694824535</v>
      </c>
      <c r="V43" s="298">
        <v>6.4018345275340368E-3</v>
      </c>
      <c r="W43" s="299">
        <v>6401.8345275340371</v>
      </c>
      <c r="X43" s="298">
        <v>9.0520772711514697E-3</v>
      </c>
      <c r="Y43" s="299">
        <v>9052.0772711514692</v>
      </c>
      <c r="Z43" s="250">
        <v>1.5</v>
      </c>
    </row>
    <row r="44" spans="1:27">
      <c r="A44" s="138">
        <f>'2018'!A44</f>
        <v>43151</v>
      </c>
      <c r="B44" s="7">
        <f>'2018'!B44</f>
        <v>0.79259999999999997</v>
      </c>
      <c r="C44" s="7">
        <f>'2018'!C44</f>
        <v>84.64</v>
      </c>
      <c r="D44" s="7">
        <f>'2018'!D44</f>
        <v>7.5728894190875765E-4</v>
      </c>
      <c r="E44" s="7">
        <f>'2018'!E44</f>
        <v>4.4997115591188285E-3</v>
      </c>
      <c r="F44" s="7">
        <f>'2018'!F44</f>
        <v>1.5</v>
      </c>
      <c r="S44" s="265" t="s">
        <v>354</v>
      </c>
      <c r="T44" s="264"/>
      <c r="U44" s="276">
        <f>AVERAGE(U11:U43)</f>
        <v>6467.5833101340195</v>
      </c>
      <c r="V44" s="264"/>
      <c r="W44" s="276">
        <f>AVERAGE(W11:W43)</f>
        <v>8298.8881007569926</v>
      </c>
      <c r="X44" s="264"/>
      <c r="Y44" s="276">
        <f>AVERAGE(Y11:Y43)</f>
        <v>11734.476426967029</v>
      </c>
      <c r="AA44" s="225"/>
    </row>
    <row r="45" spans="1:27">
      <c r="A45" s="138">
        <f>'2018'!A45</f>
        <v>43152</v>
      </c>
      <c r="B45" s="7">
        <f>'2018'!B45</f>
        <v>0.78520000000000001</v>
      </c>
      <c r="C45" s="7">
        <f>'2018'!C45</f>
        <v>84.64</v>
      </c>
      <c r="D45" s="7">
        <f>'2018'!D45</f>
        <v>-9.3802183540286077E-3</v>
      </c>
      <c r="E45" s="7">
        <f>'2018'!E45</f>
        <v>0</v>
      </c>
      <c r="F45" s="7">
        <f>'2018'!F45</f>
        <v>1.5</v>
      </c>
      <c r="S45" s="265" t="s">
        <v>355</v>
      </c>
      <c r="T45" s="264"/>
      <c r="U45" s="264">
        <f>_xlfn.STDEV.S(U11:U43)</f>
        <v>1608.0762838071657</v>
      </c>
      <c r="V45" s="264"/>
      <c r="W45" s="264">
        <f>_xlfn.STDEV.S(W11:W43)</f>
        <v>2063.4052159616053</v>
      </c>
      <c r="X45" s="264"/>
      <c r="Y45" s="264">
        <f>_xlfn.STDEV.S(Y11:Y43)</f>
        <v>2917.617344879458</v>
      </c>
      <c r="AA45" s="225"/>
    </row>
    <row r="46" spans="1:27">
      <c r="A46" s="138">
        <f>'2018'!A46</f>
        <v>43153</v>
      </c>
      <c r="B46" s="7">
        <f>'2018'!B46</f>
        <v>0.78059999999999996</v>
      </c>
      <c r="C46" s="7">
        <f>'2018'!C46</f>
        <v>83.87</v>
      </c>
      <c r="D46" s="7">
        <f>'2018'!D46</f>
        <v>-5.8756076557914382E-3</v>
      </c>
      <c r="E46" s="7">
        <f>'2018'!E46</f>
        <v>-9.1389871136690944E-3</v>
      </c>
      <c r="F46" s="7">
        <f>'2018'!F46</f>
        <v>1.5</v>
      </c>
      <c r="S46" s="265" t="s">
        <v>263</v>
      </c>
      <c r="T46" s="264"/>
      <c r="U46" s="276">
        <f>U44-U45</f>
        <v>4859.5070263268535</v>
      </c>
      <c r="V46" s="264"/>
      <c r="W46" s="276">
        <f>W44-W45</f>
        <v>6235.4828847953868</v>
      </c>
      <c r="X46" s="264"/>
      <c r="Y46" s="276">
        <f>Y44-Y45</f>
        <v>8816.8590820875706</v>
      </c>
    </row>
    <row r="47" spans="1:27">
      <c r="A47" s="138">
        <f>'2018'!A47</f>
        <v>43154</v>
      </c>
      <c r="B47" s="7">
        <f>'2018'!B47</f>
        <v>0.78210000000000002</v>
      </c>
      <c r="C47" s="7">
        <f>'2018'!C47</f>
        <v>83.66</v>
      </c>
      <c r="D47" s="7">
        <f>'2018'!D47</f>
        <v>1.9197548610511937E-3</v>
      </c>
      <c r="E47" s="7">
        <f>'2018'!E47</f>
        <v>-2.507014982267893E-3</v>
      </c>
      <c r="F47" s="7">
        <f>'2018'!F47</f>
        <v>1.5</v>
      </c>
      <c r="S47" s="265" t="s">
        <v>309</v>
      </c>
      <c r="T47" s="264"/>
      <c r="U47" s="277">
        <f>U44+U45</f>
        <v>8075.6595939411854</v>
      </c>
      <c r="V47" s="264"/>
      <c r="W47" s="277">
        <f>W44+W45</f>
        <v>10362.293316718598</v>
      </c>
      <c r="X47" s="264"/>
      <c r="Y47" s="277">
        <f>Y44+Y45</f>
        <v>14652.093771846487</v>
      </c>
    </row>
    <row r="48" spans="1:27">
      <c r="A48" s="138">
        <f>'2018'!A48</f>
        <v>43157</v>
      </c>
      <c r="B48" s="7">
        <f>'2018'!B48</f>
        <v>0.7863</v>
      </c>
      <c r="C48" s="7">
        <f>'2018'!C48</f>
        <v>83.84</v>
      </c>
      <c r="D48" s="7">
        <f>'2018'!D48</f>
        <v>5.3557893899045059E-3</v>
      </c>
      <c r="E48" s="7">
        <f>'2018'!E48</f>
        <v>2.1492545586796431E-3</v>
      </c>
      <c r="F48" s="7">
        <f>'2018'!F48</f>
        <v>1.5</v>
      </c>
    </row>
    <row r="49" spans="1:6">
      <c r="A49" s="138">
        <f>'2018'!A49</f>
        <v>43158</v>
      </c>
      <c r="B49" s="7">
        <f>'2018'!B49</f>
        <v>0.78469999999999995</v>
      </c>
      <c r="C49" s="7">
        <f>'2018'!C49</f>
        <v>83.92</v>
      </c>
      <c r="D49" s="7">
        <f>'2018'!D49</f>
        <v>-2.0369198640428909E-3</v>
      </c>
      <c r="E49" s="7">
        <f>'2018'!E49</f>
        <v>9.5374351530963498E-4</v>
      </c>
      <c r="F49" s="7">
        <f>'2018'!F49</f>
        <v>1.5</v>
      </c>
    </row>
    <row r="50" spans="1:6">
      <c r="A50" s="138">
        <f>'2018'!A50</f>
        <v>43159</v>
      </c>
      <c r="B50" s="7">
        <f>'2018'!B50</f>
        <v>0.7792</v>
      </c>
      <c r="C50" s="7">
        <f>'2018'!C50</f>
        <v>83.52</v>
      </c>
      <c r="D50" s="7">
        <f>'2018'!D50</f>
        <v>-7.033726805102173E-3</v>
      </c>
      <c r="E50" s="7">
        <f>'2018'!E50</f>
        <v>-4.7778399537131968E-3</v>
      </c>
      <c r="F50" s="7">
        <f>'2018'!F50</f>
        <v>1.5</v>
      </c>
    </row>
    <row r="51" spans="1:6">
      <c r="A51" s="138">
        <f>'2018'!A51</f>
        <v>43160</v>
      </c>
      <c r="B51" s="7">
        <f>'2018'!B51</f>
        <v>0.77310000000000001</v>
      </c>
      <c r="C51" s="7">
        <f>'2018'!C51</f>
        <v>82.58</v>
      </c>
      <c r="D51" s="7">
        <f>'2018'!D51</f>
        <v>-7.8593460018962485E-3</v>
      </c>
      <c r="E51" s="7">
        <f>'2018'!E51</f>
        <v>-1.1318603676384369E-2</v>
      </c>
      <c r="F51" s="7">
        <f>'2018'!F51</f>
        <v>1.5</v>
      </c>
    </row>
    <row r="52" spans="1:6">
      <c r="A52" s="138">
        <f>'2018'!A52</f>
        <v>43161</v>
      </c>
      <c r="B52" s="7">
        <f>'2018'!B52</f>
        <v>0.77559999999999996</v>
      </c>
      <c r="C52" s="7">
        <f>'2018'!C52</f>
        <v>82.28</v>
      </c>
      <c r="D52" s="7">
        <f>'2018'!D52</f>
        <v>3.2285170420675081E-3</v>
      </c>
      <c r="E52" s="7">
        <f>'2018'!E52</f>
        <v>-3.6394556731877132E-3</v>
      </c>
      <c r="F52" s="7">
        <f>'2018'!F52</f>
        <v>1.5</v>
      </c>
    </row>
    <row r="53" spans="1:6">
      <c r="A53" s="138">
        <f>'2018'!A53</f>
        <v>43164</v>
      </c>
      <c r="B53" s="7">
        <f>'2018'!B53</f>
        <v>0.7752</v>
      </c>
      <c r="C53" s="7">
        <f>'2018'!C53</f>
        <v>81.78</v>
      </c>
      <c r="D53" s="7">
        <f>'2018'!D53</f>
        <v>-5.1586279194019188E-4</v>
      </c>
      <c r="E53" s="7">
        <f>'2018'!E53</f>
        <v>-6.0953498482601261E-3</v>
      </c>
      <c r="F53" s="7">
        <f>'2018'!F53</f>
        <v>1.5</v>
      </c>
    </row>
    <row r="54" spans="1:6">
      <c r="A54" s="138">
        <f>'2018'!A54</f>
        <v>43165</v>
      </c>
      <c r="B54" s="7">
        <f>'2018'!B54</f>
        <v>0.77729999999999999</v>
      </c>
      <c r="C54" s="7">
        <f>'2018'!C54</f>
        <v>82.62</v>
      </c>
      <c r="D54" s="7">
        <f>'2018'!D54</f>
        <v>2.7053156596174239E-3</v>
      </c>
      <c r="E54" s="7">
        <f>'2018'!E54</f>
        <v>1.0219067032122322E-2</v>
      </c>
      <c r="F54" s="7">
        <f>'2018'!F54</f>
        <v>1.5</v>
      </c>
    </row>
    <row r="55" spans="1:6">
      <c r="A55" s="138">
        <f>'2018'!A55</f>
        <v>43166</v>
      </c>
      <c r="B55" s="7">
        <f>'2018'!B55</f>
        <v>0.78039999999999998</v>
      </c>
      <c r="C55" s="7">
        <f>'2018'!C55</f>
        <v>82.48</v>
      </c>
      <c r="D55" s="7">
        <f>'2018'!D55</f>
        <v>3.9802325127820497E-3</v>
      </c>
      <c r="E55" s="7">
        <f>'2018'!E55</f>
        <v>-1.6959422599139788E-3</v>
      </c>
      <c r="F55" s="7">
        <f>'2018'!F55</f>
        <v>1.5</v>
      </c>
    </row>
    <row r="56" spans="1:6">
      <c r="A56" s="138">
        <f>'2018'!A56</f>
        <v>43167</v>
      </c>
      <c r="B56" s="7">
        <f>'2018'!B56</f>
        <v>0.78300000000000003</v>
      </c>
      <c r="C56" s="7">
        <f>'2018'!C56</f>
        <v>83.04</v>
      </c>
      <c r="D56" s="7">
        <f>'2018'!D56</f>
        <v>3.3260872418471124E-3</v>
      </c>
      <c r="E56" s="7">
        <f>'2018'!E56</f>
        <v>6.7665797088741209E-3</v>
      </c>
      <c r="F56" s="7">
        <f>'2018'!F56</f>
        <v>1.5</v>
      </c>
    </row>
    <row r="57" spans="1:6">
      <c r="A57" s="138">
        <f>'2018'!A57</f>
        <v>43168</v>
      </c>
      <c r="B57" s="7">
        <f>'2018'!B57</f>
        <v>0.7792</v>
      </c>
      <c r="C57" s="7">
        <f>'2018'!C57</f>
        <v>83.09</v>
      </c>
      <c r="D57" s="7">
        <f>'2018'!D57</f>
        <v>-4.8649436624777836E-3</v>
      </c>
      <c r="E57" s="7">
        <f>'2018'!E57</f>
        <v>6.0193825931154099E-4</v>
      </c>
      <c r="F57" s="7">
        <f>'2018'!F57</f>
        <v>1.5</v>
      </c>
    </row>
    <row r="58" spans="1:6">
      <c r="A58" s="138">
        <f>'2018'!A58</f>
        <v>43171</v>
      </c>
      <c r="B58" s="7">
        <f>'2018'!B58</f>
        <v>0.78690000000000004</v>
      </c>
      <c r="C58" s="7">
        <f>'2018'!C58</f>
        <v>83.73</v>
      </c>
      <c r="D58" s="7">
        <f>'2018'!D58</f>
        <v>9.8334232126123938E-3</v>
      </c>
      <c r="E58" s="7">
        <f>'2018'!E58</f>
        <v>7.672978539450522E-3</v>
      </c>
      <c r="F58" s="7">
        <f>'2018'!F58</f>
        <v>1.5</v>
      </c>
    </row>
    <row r="59" spans="1:6">
      <c r="A59" s="138">
        <f>'2018'!A59</f>
        <v>43172</v>
      </c>
      <c r="B59" s="7">
        <f>'2018'!B59</f>
        <v>0.78700000000000003</v>
      </c>
      <c r="C59" s="7">
        <f>'2018'!C59</f>
        <v>84.04</v>
      </c>
      <c r="D59" s="7">
        <f>'2018'!D59</f>
        <v>1.2707287646560964E-4</v>
      </c>
      <c r="E59" s="7">
        <f>'2018'!E59</f>
        <v>3.6955397604593056E-3</v>
      </c>
      <c r="F59" s="7">
        <f>'2018'!F59</f>
        <v>1.5</v>
      </c>
    </row>
    <row r="60" spans="1:6">
      <c r="A60" s="138">
        <f>'2018'!A60</f>
        <v>43173</v>
      </c>
      <c r="B60" s="7">
        <f>'2018'!B60</f>
        <v>0.78710000000000002</v>
      </c>
      <c r="C60" s="7">
        <f>'2018'!C60</f>
        <v>83.84</v>
      </c>
      <c r="D60" s="7">
        <f>'2018'!D60</f>
        <v>1.2705673100126924E-4</v>
      </c>
      <c r="E60" s="7">
        <f>'2018'!E60</f>
        <v>-2.3826554040676526E-3</v>
      </c>
      <c r="F60" s="7">
        <f>'2018'!F60</f>
        <v>1.5</v>
      </c>
    </row>
    <row r="61" spans="1:6">
      <c r="A61" s="138">
        <f>'2018'!A61</f>
        <v>43174</v>
      </c>
      <c r="B61" s="7">
        <f>'2018'!B61</f>
        <v>0.78759999999999997</v>
      </c>
      <c r="C61" s="7">
        <f>'2018'!C61</f>
        <v>83.46</v>
      </c>
      <c r="D61" s="7">
        <f>'2018'!D61</f>
        <v>6.3504161656589755E-4</v>
      </c>
      <c r="E61" s="7">
        <f>'2018'!E61</f>
        <v>-4.5427454093256133E-3</v>
      </c>
      <c r="F61" s="7">
        <f>'2018'!F61</f>
        <v>1.5</v>
      </c>
    </row>
    <row r="62" spans="1:6">
      <c r="A62" s="138">
        <f>'2018'!A62</f>
        <v>43175</v>
      </c>
      <c r="B62" s="7">
        <f>'2018'!B62</f>
        <v>0.77900000000000003</v>
      </c>
      <c r="C62" s="7">
        <f>'2018'!C62</f>
        <v>82.49</v>
      </c>
      <c r="D62" s="7">
        <f>'2018'!D62</f>
        <v>-1.0979300894222084E-2</v>
      </c>
      <c r="E62" s="7">
        <f>'2018'!E62</f>
        <v>-1.1690401290766175E-2</v>
      </c>
      <c r="F62" s="7">
        <f>'2018'!F62</f>
        <v>1.5</v>
      </c>
    </row>
    <row r="63" spans="1:6">
      <c r="A63" s="138">
        <f>'2018'!A63</f>
        <v>43178</v>
      </c>
      <c r="B63" s="7">
        <f>'2018'!B63</f>
        <v>0.76910000000000001</v>
      </c>
      <c r="C63" s="7">
        <f>'2018'!C63</f>
        <v>81.3</v>
      </c>
      <c r="D63" s="7">
        <f>'2018'!D63</f>
        <v>-1.2790045807740204E-2</v>
      </c>
      <c r="E63" s="7">
        <f>'2018'!E63</f>
        <v>-1.453105731887536E-2</v>
      </c>
      <c r="F63" s="7">
        <f>'2018'!F63</f>
        <v>1.5</v>
      </c>
    </row>
    <row r="64" spans="1:6">
      <c r="A64" s="138">
        <f>'2018'!A64</f>
        <v>43179</v>
      </c>
      <c r="B64" s="7">
        <f>'2018'!B64</f>
        <v>0.77029999999999998</v>
      </c>
      <c r="C64" s="7">
        <f>'2018'!C64</f>
        <v>81.900000000000006</v>
      </c>
      <c r="D64" s="7">
        <f>'2018'!D64</f>
        <v>1.5590492959120016E-3</v>
      </c>
      <c r="E64" s="7">
        <f>'2018'!E64</f>
        <v>7.3529743052589535E-3</v>
      </c>
      <c r="F64" s="7">
        <f>'2018'!F64</f>
        <v>1.5</v>
      </c>
    </row>
    <row r="65" spans="1:6">
      <c r="A65" s="138">
        <f>'2018'!A65</f>
        <v>43180</v>
      </c>
      <c r="B65" s="7">
        <f>'2018'!B65</f>
        <v>0.76970000000000005</v>
      </c>
      <c r="C65" s="7">
        <f>'2018'!C65</f>
        <v>81.96</v>
      </c>
      <c r="D65" s="7">
        <f>'2018'!D65</f>
        <v>-7.7922081864831522E-4</v>
      </c>
      <c r="E65" s="7">
        <f>'2018'!E65</f>
        <v>7.3233251167504113E-4</v>
      </c>
      <c r="F65" s="7">
        <f>'2018'!F65</f>
        <v>1.5</v>
      </c>
    </row>
    <row r="66" spans="1:6">
      <c r="A66" s="138">
        <f>'2018'!A66</f>
        <v>43181</v>
      </c>
      <c r="B66" s="7">
        <f>'2018'!B66</f>
        <v>0.77439999999999998</v>
      </c>
      <c r="C66" s="7">
        <f>'2018'!C66</f>
        <v>81.91</v>
      </c>
      <c r="D66" s="7">
        <f>'2018'!D66</f>
        <v>6.0877074220953278E-3</v>
      </c>
      <c r="E66" s="7">
        <f>'2018'!E66</f>
        <v>-6.1023984318829875E-4</v>
      </c>
      <c r="F66" s="7">
        <f>'2018'!F66</f>
        <v>1.5</v>
      </c>
    </row>
    <row r="67" spans="1:6">
      <c r="A67" s="138">
        <f>'2018'!A67</f>
        <v>43182</v>
      </c>
      <c r="B67" s="7">
        <f>'2018'!B67</f>
        <v>0.77110000000000001</v>
      </c>
      <c r="C67" s="7">
        <f>'2018'!C67</f>
        <v>80.819999999999993</v>
      </c>
      <c r="D67" s="7">
        <f>'2018'!D67</f>
        <v>-4.2704691234523202E-3</v>
      </c>
      <c r="E67" s="7">
        <f>'2018'!E67</f>
        <v>-1.3396623877183052E-2</v>
      </c>
      <c r="F67" s="7">
        <f>'2018'!F67</f>
        <v>1.5</v>
      </c>
    </row>
    <row r="68" spans="1:6">
      <c r="A68" s="138">
        <f>'2018'!A68</f>
        <v>43185</v>
      </c>
      <c r="B68" s="7">
        <f>'2018'!B68</f>
        <v>0.77229999999999999</v>
      </c>
      <c r="C68" s="7">
        <f>'2018'!C68</f>
        <v>81</v>
      </c>
      <c r="D68" s="7">
        <f>'2018'!D68</f>
        <v>1.5550087363031262E-3</v>
      </c>
      <c r="E68" s="7">
        <f>'2018'!E68</f>
        <v>2.2246950221113302E-3</v>
      </c>
      <c r="F68" s="7">
        <f>'2018'!F68</f>
        <v>1.5</v>
      </c>
    </row>
    <row r="69" spans="1:6">
      <c r="A69" s="138">
        <f>'2018'!A69</f>
        <v>43186</v>
      </c>
      <c r="B69" s="7">
        <f>'2018'!B69</f>
        <v>0.77380000000000004</v>
      </c>
      <c r="C69" s="7">
        <f>'2018'!C69</f>
        <v>81.739999999999995</v>
      </c>
      <c r="D69" s="7">
        <f>'2018'!D69</f>
        <v>1.9403666911945562E-3</v>
      </c>
      <c r="E69" s="7">
        <f>'2018'!E69</f>
        <v>9.0943234636923827E-3</v>
      </c>
      <c r="F69" s="7">
        <f>'2018'!F69</f>
        <v>1.5</v>
      </c>
    </row>
    <row r="70" spans="1:6">
      <c r="A70" s="138">
        <f>'2018'!A70</f>
        <v>43187</v>
      </c>
      <c r="B70" s="7">
        <f>'2018'!B70</f>
        <v>0.76939999999999997</v>
      </c>
      <c r="C70" s="7">
        <f>'2018'!C70</f>
        <v>81.23</v>
      </c>
      <c r="D70" s="7">
        <f>'2018'!D70</f>
        <v>-5.7024519482179545E-3</v>
      </c>
      <c r="E70" s="7">
        <f>'2018'!E70</f>
        <v>-6.258841073268657E-3</v>
      </c>
      <c r="F70" s="7">
        <f>'2018'!F70</f>
        <v>1.5</v>
      </c>
    </row>
    <row r="71" spans="1:6">
      <c r="A71" s="138">
        <f>'2018'!A71</f>
        <v>43188</v>
      </c>
      <c r="B71" s="7">
        <f>'2018'!B71</f>
        <v>0.76649999999999996</v>
      </c>
      <c r="C71" s="7">
        <f>'2018'!C71</f>
        <v>81.61</v>
      </c>
      <c r="D71" s="7">
        <f>'2018'!D71</f>
        <v>-3.7762920063259546E-3</v>
      </c>
      <c r="E71" s="7">
        <f>'2018'!E71</f>
        <v>4.6671664182889065E-3</v>
      </c>
      <c r="F71" s="7">
        <f>'2018'!F71</f>
        <v>1.5</v>
      </c>
    </row>
    <row r="72" spans="1:6">
      <c r="A72" s="138">
        <f>'2018'!A72</f>
        <v>43193</v>
      </c>
      <c r="B72" s="7">
        <f>'2018'!B72</f>
        <v>0.76849999999999996</v>
      </c>
      <c r="C72" s="7">
        <f>'2018'!C72</f>
        <v>81.459999999999994</v>
      </c>
      <c r="D72" s="7">
        <f>'2018'!D72</f>
        <v>2.6058646667817356E-3</v>
      </c>
      <c r="E72" s="7">
        <f>'2018'!E72</f>
        <v>-1.839701260885103E-3</v>
      </c>
      <c r="F72" s="7">
        <f>'2018'!F72</f>
        <v>1.5</v>
      </c>
    </row>
    <row r="73" spans="1:6">
      <c r="A73" s="138">
        <f>'2018'!A73</f>
        <v>43194</v>
      </c>
      <c r="B73" s="7">
        <f>'2018'!B73</f>
        <v>0.77</v>
      </c>
      <c r="C73" s="7">
        <f>'2018'!C73</f>
        <v>82.04</v>
      </c>
      <c r="D73" s="7">
        <f>'2018'!D73</f>
        <v>1.9499518690791566E-3</v>
      </c>
      <c r="E73" s="7">
        <f>'2018'!E73</f>
        <v>7.094830983913396E-3</v>
      </c>
      <c r="F73" s="7">
        <f>'2018'!F73</f>
        <v>1.5</v>
      </c>
    </row>
    <row r="74" spans="1:6">
      <c r="A74" s="138">
        <f>'2018'!A74</f>
        <v>43195</v>
      </c>
      <c r="B74" s="7">
        <f>'2018'!B74</f>
        <v>0.76900000000000002</v>
      </c>
      <c r="C74" s="7">
        <f>'2018'!C74</f>
        <v>82.21</v>
      </c>
      <c r="D74" s="7">
        <f>'2018'!D74</f>
        <v>-1.2995453420856146E-3</v>
      </c>
      <c r="E74" s="7">
        <f>'2018'!E74</f>
        <v>2.0700159598619678E-3</v>
      </c>
      <c r="F74" s="7">
        <f>'2018'!F74</f>
        <v>1.5</v>
      </c>
    </row>
    <row r="75" spans="1:6">
      <c r="A75" s="138">
        <f>'2018'!A75</f>
        <v>43196</v>
      </c>
      <c r="B75" s="7">
        <f>'2018'!B75</f>
        <v>0.76770000000000005</v>
      </c>
      <c r="C75" s="7">
        <f>'2018'!C75</f>
        <v>82.37</v>
      </c>
      <c r="D75" s="7">
        <f>'2018'!D75</f>
        <v>-1.6919376717910958E-3</v>
      </c>
      <c r="E75" s="7">
        <f>'2018'!E75</f>
        <v>1.9443437891154321E-3</v>
      </c>
      <c r="F75" s="7">
        <f>'2018'!F75</f>
        <v>1.5</v>
      </c>
    </row>
    <row r="76" spans="1:6">
      <c r="A76" s="138">
        <f>'2018'!A76</f>
        <v>43199</v>
      </c>
      <c r="B76" s="7">
        <f>'2018'!B76</f>
        <v>0.76910000000000001</v>
      </c>
      <c r="C76" s="7">
        <f>'2018'!C76</f>
        <v>82.28</v>
      </c>
      <c r="D76" s="7">
        <f>'2018'!D76</f>
        <v>1.8219682291552779E-3</v>
      </c>
      <c r="E76" s="7">
        <f>'2018'!E76</f>
        <v>-1.0932281684009608E-3</v>
      </c>
      <c r="F76" s="7">
        <f>'2018'!F76</f>
        <v>1.5</v>
      </c>
    </row>
    <row r="77" spans="1:6">
      <c r="A77" s="138">
        <f>'2018'!A77</f>
        <v>43200</v>
      </c>
      <c r="B77" s="7">
        <f>'2018'!B77</f>
        <v>0.77329999999999999</v>
      </c>
      <c r="C77" s="7">
        <f>'2018'!C77</f>
        <v>82.86</v>
      </c>
      <c r="D77" s="7">
        <f>'2018'!D77</f>
        <v>5.4460715519816698E-3</v>
      </c>
      <c r="E77" s="7">
        <f>'2018'!E77</f>
        <v>7.0243718644993798E-3</v>
      </c>
      <c r="F77" s="7">
        <f>'2018'!F77</f>
        <v>1.5</v>
      </c>
    </row>
    <row r="78" spans="1:6">
      <c r="A78" s="138">
        <f>'2018'!A78</f>
        <v>43201</v>
      </c>
      <c r="B78" s="7">
        <f>'2018'!B78</f>
        <v>0.77490000000000003</v>
      </c>
      <c r="C78" s="7">
        <f>'2018'!C78</f>
        <v>82.97</v>
      </c>
      <c r="D78" s="7">
        <f>'2018'!D78</f>
        <v>2.0669171549147635E-3</v>
      </c>
      <c r="E78" s="7">
        <f>'2018'!E78</f>
        <v>1.3266600269382679E-3</v>
      </c>
      <c r="F78" s="7">
        <f>'2018'!F78</f>
        <v>1.5</v>
      </c>
    </row>
    <row r="79" spans="1:6">
      <c r="A79" s="138">
        <f>'2018'!A79</f>
        <v>43202</v>
      </c>
      <c r="B79" s="7">
        <f>'2018'!B79</f>
        <v>0.77510000000000001</v>
      </c>
      <c r="C79" s="7">
        <f>'2018'!C79</f>
        <v>82.88</v>
      </c>
      <c r="D79" s="7">
        <f>'2018'!D79</f>
        <v>2.5806451756118072E-4</v>
      </c>
      <c r="E79" s="7">
        <f>'2018'!E79</f>
        <v>-1.0853181650209889E-3</v>
      </c>
      <c r="F79" s="7">
        <f>'2018'!F79</f>
        <v>1.5</v>
      </c>
    </row>
    <row r="80" spans="1:6">
      <c r="A80" s="138">
        <f>'2018'!A80</f>
        <v>43203</v>
      </c>
      <c r="B80" s="7">
        <f>'2018'!B80</f>
        <v>0.77800000000000002</v>
      </c>
      <c r="C80" s="7">
        <f>'2018'!C80</f>
        <v>83.61</v>
      </c>
      <c r="D80" s="7">
        <f>'2018'!D80</f>
        <v>3.7344708909258987E-3</v>
      </c>
      <c r="E80" s="7">
        <f>'2018'!E80</f>
        <v>8.7693516507935509E-3</v>
      </c>
      <c r="F80" s="7">
        <f>'2018'!F80</f>
        <v>1.5</v>
      </c>
    </row>
    <row r="81" spans="1:6">
      <c r="A81" s="138">
        <f>'2018'!A81</f>
        <v>43206</v>
      </c>
      <c r="B81" s="7">
        <f>'2018'!B81</f>
        <v>0.77690000000000003</v>
      </c>
      <c r="C81" s="7">
        <f>'2018'!C81</f>
        <v>83.29</v>
      </c>
      <c r="D81" s="7">
        <f>'2018'!D81</f>
        <v>-1.4148822220165264E-3</v>
      </c>
      <c r="E81" s="7">
        <f>'2018'!E81</f>
        <v>-3.8346362147173448E-3</v>
      </c>
      <c r="F81" s="7">
        <f>'2018'!F81</f>
        <v>1.5</v>
      </c>
    </row>
    <row r="82" spans="1:6">
      <c r="A82" s="138">
        <f>'2018'!A82</f>
        <v>43207</v>
      </c>
      <c r="B82" s="7">
        <f>'2018'!B82</f>
        <v>0.77710000000000001</v>
      </c>
      <c r="C82" s="7">
        <f>'2018'!C82</f>
        <v>83.16</v>
      </c>
      <c r="D82" s="7">
        <f>'2018'!D82</f>
        <v>2.5740025882140931E-4</v>
      </c>
      <c r="E82" s="7">
        <f>'2018'!E82</f>
        <v>-1.5620309574370639E-3</v>
      </c>
      <c r="F82" s="7">
        <f>'2018'!F82</f>
        <v>1.5</v>
      </c>
    </row>
    <row r="83" spans="1:6">
      <c r="A83" s="138">
        <f>'2018'!A83</f>
        <v>43208</v>
      </c>
      <c r="B83" s="7">
        <f>'2018'!B83</f>
        <v>0.77710000000000001</v>
      </c>
      <c r="C83" s="7">
        <f>'2018'!C83</f>
        <v>83.41</v>
      </c>
      <c r="D83" s="7">
        <f>'2018'!D83</f>
        <v>0</v>
      </c>
      <c r="E83" s="7">
        <f>'2018'!E83</f>
        <v>3.0017432637081632E-3</v>
      </c>
      <c r="F83" s="7">
        <f>'2018'!F83</f>
        <v>1.5</v>
      </c>
    </row>
    <row r="84" spans="1:6">
      <c r="A84" s="138">
        <f>'2018'!A84</f>
        <v>43209</v>
      </c>
      <c r="B84" s="7">
        <f>'2018'!B84</f>
        <v>0.78039999999999998</v>
      </c>
      <c r="C84" s="7">
        <f>'2018'!C84</f>
        <v>83.83</v>
      </c>
      <c r="D84" s="7">
        <f>'2018'!D84</f>
        <v>4.2375665337595998E-3</v>
      </c>
      <c r="E84" s="7">
        <f>'2018'!E84</f>
        <v>5.0227323962455479E-3</v>
      </c>
      <c r="F84" s="7">
        <f>'2018'!F84</f>
        <v>1.5</v>
      </c>
    </row>
    <row r="85" spans="1:6">
      <c r="A85" s="138">
        <f>'2018'!A85</f>
        <v>43210</v>
      </c>
      <c r="B85" s="7">
        <f>'2018'!B85</f>
        <v>0.77139999999999997</v>
      </c>
      <c r="C85" s="7">
        <f>'2018'!C85</f>
        <v>83.03</v>
      </c>
      <c r="D85" s="7">
        <f>'2018'!D85</f>
        <v>-1.1599562974828751E-2</v>
      </c>
      <c r="E85" s="7">
        <f>'2018'!E85</f>
        <v>-9.5889503758267106E-3</v>
      </c>
      <c r="F85" s="7">
        <f>'2018'!F85</f>
        <v>1.5</v>
      </c>
    </row>
    <row r="86" spans="1:6">
      <c r="A86" s="138">
        <f>'2018'!A86</f>
        <v>43213</v>
      </c>
      <c r="B86" s="7">
        <f>'2018'!B86</f>
        <v>0.76729999999999998</v>
      </c>
      <c r="C86" s="7">
        <f>'2018'!C86</f>
        <v>82.71</v>
      </c>
      <c r="D86" s="7">
        <f>'2018'!D86</f>
        <v>-5.3291865905078862E-3</v>
      </c>
      <c r="E86" s="7">
        <f>'2018'!E86</f>
        <v>-3.8614745701242483E-3</v>
      </c>
      <c r="F86" s="7">
        <f>'2018'!F86</f>
        <v>1.5</v>
      </c>
    </row>
    <row r="87" spans="1:6">
      <c r="A87" s="138">
        <f>'2018'!A87</f>
        <v>43214</v>
      </c>
      <c r="B87" s="7">
        <f>'2018'!B87</f>
        <v>0.76080000000000003</v>
      </c>
      <c r="C87" s="7">
        <f>'2018'!C87</f>
        <v>82.78</v>
      </c>
      <c r="D87" s="7">
        <f>'2018'!D87</f>
        <v>-8.5073479524389491E-3</v>
      </c>
      <c r="E87" s="7">
        <f>'2018'!E87</f>
        <v>8.459726167713605E-4</v>
      </c>
      <c r="F87" s="7">
        <f>'2018'!F87</f>
        <v>1.5</v>
      </c>
    </row>
    <row r="88" spans="1:6">
      <c r="A88" s="138">
        <f>'2018'!A88</f>
        <v>43216</v>
      </c>
      <c r="B88" s="7">
        <f>'2018'!B88</f>
        <v>0.75739999999999996</v>
      </c>
      <c r="C88" s="7">
        <f>'2018'!C88</f>
        <v>82.8</v>
      </c>
      <c r="D88" s="7">
        <f>'2018'!D88</f>
        <v>-4.4789957634861818E-3</v>
      </c>
      <c r="E88" s="7">
        <f>'2018'!E88</f>
        <v>2.415750706276738E-4</v>
      </c>
      <c r="F88" s="7">
        <f>'2018'!F88</f>
        <v>1.5</v>
      </c>
    </row>
    <row r="89" spans="1:6">
      <c r="A89" s="138">
        <f>'2018'!A89</f>
        <v>43217</v>
      </c>
      <c r="B89" s="7">
        <f>'2018'!B89</f>
        <v>0.75449999999999995</v>
      </c>
      <c r="C89" s="7">
        <f>'2018'!C89</f>
        <v>82.43</v>
      </c>
      <c r="D89" s="7">
        <f>'2018'!D89</f>
        <v>-3.8362372597908327E-3</v>
      </c>
      <c r="E89" s="7">
        <f>'2018'!E89</f>
        <v>-4.4786130660777893E-3</v>
      </c>
      <c r="F89" s="7">
        <f>'2018'!F89</f>
        <v>1.5</v>
      </c>
    </row>
    <row r="90" spans="1:6">
      <c r="A90" s="138">
        <f>'2018'!A90</f>
        <v>43220</v>
      </c>
      <c r="B90" s="7">
        <f>'2018'!B90</f>
        <v>0.75700000000000001</v>
      </c>
      <c r="C90" s="7">
        <f>'2018'!C90</f>
        <v>82.63</v>
      </c>
      <c r="D90" s="7">
        <f>'2018'!D90</f>
        <v>3.3079752295453405E-3</v>
      </c>
      <c r="E90" s="7">
        <f>'2018'!E90</f>
        <v>2.4233623879567497E-3</v>
      </c>
      <c r="F90" s="7">
        <f>'2018'!F90</f>
        <v>1.5</v>
      </c>
    </row>
    <row r="91" spans="1:6">
      <c r="A91" s="138">
        <f>'2018'!A91</f>
        <v>43221</v>
      </c>
      <c r="B91" s="7">
        <f>'2018'!B91</f>
        <v>0.754</v>
      </c>
      <c r="C91" s="7">
        <f>'2018'!C91</f>
        <v>82.48</v>
      </c>
      <c r="D91" s="7">
        <f>'2018'!D91</f>
        <v>-3.9708854294927317E-3</v>
      </c>
      <c r="E91" s="7">
        <f>'2018'!E91</f>
        <v>-1.8169710043884246E-3</v>
      </c>
      <c r="F91" s="7">
        <f>'2018'!F91</f>
        <v>1.5</v>
      </c>
    </row>
    <row r="92" spans="1:6">
      <c r="A92" s="138">
        <f>'2018'!A92</f>
        <v>43222</v>
      </c>
      <c r="B92" s="7">
        <f>'2018'!B92</f>
        <v>0.75029999999999997</v>
      </c>
      <c r="C92" s="7">
        <f>'2018'!C92</f>
        <v>82.38</v>
      </c>
      <c r="D92" s="7">
        <f>'2018'!D92</f>
        <v>-4.919241456273018E-3</v>
      </c>
      <c r="E92" s="7">
        <f>'2018'!E92</f>
        <v>-1.2131507007699163E-3</v>
      </c>
      <c r="F92" s="7">
        <f>'2018'!F92</f>
        <v>1.5</v>
      </c>
    </row>
    <row r="93" spans="1:6">
      <c r="A93" s="138">
        <f>'2018'!A93</f>
        <v>43223</v>
      </c>
      <c r="B93" s="7">
        <f>'2018'!B93</f>
        <v>0.75239999999999996</v>
      </c>
      <c r="C93" s="7">
        <f>'2018'!C93</f>
        <v>82.48</v>
      </c>
      <c r="D93" s="7">
        <f>'2018'!D93</f>
        <v>2.7949708751923404E-3</v>
      </c>
      <c r="E93" s="7">
        <f>'2018'!E93</f>
        <v>1.2131507007699974E-3</v>
      </c>
      <c r="F93" s="7">
        <f>'2018'!F93</f>
        <v>1.5</v>
      </c>
    </row>
    <row r="94" spans="1:6">
      <c r="A94" s="138">
        <f>'2018'!A94</f>
        <v>43224</v>
      </c>
      <c r="B94" s="7">
        <f>'2018'!B94</f>
        <v>0.75380000000000003</v>
      </c>
      <c r="C94" s="7">
        <f>'2018'!C94</f>
        <v>82.24</v>
      </c>
      <c r="D94" s="7">
        <f>'2018'!D94</f>
        <v>1.8589834061597866E-3</v>
      </c>
      <c r="E94" s="7">
        <f>'2018'!E94</f>
        <v>-2.9140380018496462E-3</v>
      </c>
      <c r="F94" s="7">
        <f>'2018'!F94</f>
        <v>1.5</v>
      </c>
    </row>
    <row r="95" spans="1:6">
      <c r="A95" s="138">
        <f>'2018'!A95</f>
        <v>43227</v>
      </c>
      <c r="B95" s="7">
        <f>'2018'!B95</f>
        <v>0.752</v>
      </c>
      <c r="C95" s="7">
        <f>'2018'!C95</f>
        <v>82.1</v>
      </c>
      <c r="D95" s="7">
        <f>'2018'!D95</f>
        <v>-2.3907568831952322E-3</v>
      </c>
      <c r="E95" s="7">
        <f>'2018'!E95</f>
        <v>-1.7037852484724338E-3</v>
      </c>
      <c r="F95" s="7">
        <f>'2018'!F95</f>
        <v>1.5</v>
      </c>
    </row>
    <row r="96" spans="1:6">
      <c r="A96" s="138">
        <f>'2018'!A96</f>
        <v>43228</v>
      </c>
      <c r="B96" s="7">
        <f>'2018'!B96</f>
        <v>0.75139999999999996</v>
      </c>
      <c r="C96" s="7">
        <f>'2018'!C96</f>
        <v>81.93</v>
      </c>
      <c r="D96" s="7">
        <f>'2018'!D96</f>
        <v>-7.9819080997138006E-4</v>
      </c>
      <c r="E96" s="7">
        <f>'2018'!E96</f>
        <v>-2.0727923046590128E-3</v>
      </c>
      <c r="F96" s="7">
        <f>'2018'!F96</f>
        <v>1.5</v>
      </c>
    </row>
    <row r="97" spans="1:6">
      <c r="A97" s="138">
        <f>'2018'!A97</f>
        <v>43229</v>
      </c>
      <c r="B97" s="7">
        <f>'2018'!B97</f>
        <v>0.74350000000000005</v>
      </c>
      <c r="C97" s="7">
        <f>'2018'!C97</f>
        <v>81.42</v>
      </c>
      <c r="D97" s="7">
        <f>'2018'!D97</f>
        <v>-1.0569367239658602E-2</v>
      </c>
      <c r="E97" s="7">
        <f>'2018'!E97</f>
        <v>-6.2442810788906683E-3</v>
      </c>
      <c r="F97" s="7">
        <f>'2018'!F97</f>
        <v>1.5</v>
      </c>
    </row>
    <row r="98" spans="1:6">
      <c r="A98" s="138">
        <f>'2018'!A98</f>
        <v>43230</v>
      </c>
      <c r="B98" s="7">
        <f>'2018'!B98</f>
        <v>0.74580000000000002</v>
      </c>
      <c r="C98" s="7">
        <f>'2018'!C98</f>
        <v>81.91</v>
      </c>
      <c r="D98" s="7">
        <f>'2018'!D98</f>
        <v>3.0887018445105688E-3</v>
      </c>
      <c r="E98" s="7">
        <f>'2018'!E98</f>
        <v>6.0001404526777635E-3</v>
      </c>
      <c r="F98" s="7">
        <f>'2018'!F98</f>
        <v>1.5</v>
      </c>
    </row>
    <row r="99" spans="1:6">
      <c r="A99" s="138">
        <f>'2018'!A99</f>
        <v>43231</v>
      </c>
      <c r="B99" s="7">
        <f>'2018'!B99</f>
        <v>0.75339999999999996</v>
      </c>
      <c r="C99" s="7">
        <f>'2018'!C99</f>
        <v>82.5</v>
      </c>
      <c r="D99" s="7">
        <f>'2018'!D99</f>
        <v>1.0138827513220207E-2</v>
      </c>
      <c r="E99" s="7">
        <f>'2018'!E99</f>
        <v>7.177209813124627E-3</v>
      </c>
      <c r="F99" s="7">
        <f>'2018'!F99</f>
        <v>1.5</v>
      </c>
    </row>
    <row r="100" spans="1:6">
      <c r="A100" s="138">
        <f>'2018'!A100</f>
        <v>43234</v>
      </c>
      <c r="B100" s="7">
        <f>'2018'!B100</f>
        <v>0.75490000000000002</v>
      </c>
      <c r="C100" s="7">
        <f>'2018'!C100</f>
        <v>82.56</v>
      </c>
      <c r="D100" s="7">
        <f>'2018'!D100</f>
        <v>1.9889948876384371E-3</v>
      </c>
      <c r="E100" s="7">
        <f>'2018'!E100</f>
        <v>7.2700839261726304E-4</v>
      </c>
      <c r="F100" s="7">
        <f>'2018'!F100</f>
        <v>1.5</v>
      </c>
    </row>
    <row r="101" spans="1:6">
      <c r="A101" s="138">
        <f>'2018'!A101</f>
        <v>43235</v>
      </c>
      <c r="B101" s="7">
        <f>'2018'!B101</f>
        <v>0.75080000000000002</v>
      </c>
      <c r="C101" s="7">
        <f>'2018'!C101</f>
        <v>82.5</v>
      </c>
      <c r="D101" s="7">
        <f>'2018'!D101</f>
        <v>-5.4459854332253969E-3</v>
      </c>
      <c r="E101" s="7">
        <f>'2018'!E101</f>
        <v>-7.2700839261735954E-4</v>
      </c>
      <c r="F101" s="7">
        <f>'2018'!F101</f>
        <v>1.5</v>
      </c>
    </row>
    <row r="102" spans="1:6">
      <c r="A102" s="138">
        <f>'2018'!A102</f>
        <v>43236</v>
      </c>
      <c r="B102" s="7">
        <f>'2018'!B102</f>
        <v>0.74839999999999995</v>
      </c>
      <c r="C102" s="7">
        <f>'2018'!C102</f>
        <v>82.51</v>
      </c>
      <c r="D102" s="7">
        <f>'2018'!D102</f>
        <v>-3.2017103124192636E-3</v>
      </c>
      <c r="E102" s="7">
        <f>'2018'!E102</f>
        <v>1.2120477561660171E-4</v>
      </c>
      <c r="F102" s="7">
        <f>'2018'!F102</f>
        <v>1.5</v>
      </c>
    </row>
    <row r="103" spans="1:6">
      <c r="A103" s="138">
        <f>'2018'!A103</f>
        <v>43237</v>
      </c>
      <c r="B103" s="7">
        <f>'2018'!B103</f>
        <v>0.754</v>
      </c>
      <c r="C103" s="7">
        <f>'2018'!C103</f>
        <v>83.14</v>
      </c>
      <c r="D103" s="7">
        <f>'2018'!D103</f>
        <v>7.4547736080216864E-3</v>
      </c>
      <c r="E103" s="7">
        <f>'2018'!E103</f>
        <v>7.6064357082394687E-3</v>
      </c>
      <c r="F103" s="7">
        <f>'2018'!F103</f>
        <v>1.5</v>
      </c>
    </row>
    <row r="104" spans="1:6">
      <c r="A104" s="138">
        <f>'2018'!A104</f>
        <v>43238</v>
      </c>
      <c r="B104" s="7">
        <f>'2018'!B104</f>
        <v>0.75190000000000001</v>
      </c>
      <c r="C104" s="7">
        <f>'2018'!C104</f>
        <v>83.33</v>
      </c>
      <c r="D104" s="7">
        <f>'2018'!D104</f>
        <v>-2.789031623974824E-3</v>
      </c>
      <c r="E104" s="7">
        <f>'2018'!E104</f>
        <v>2.2826945696240632E-3</v>
      </c>
      <c r="F104" s="7">
        <f>'2018'!F104</f>
        <v>1.5</v>
      </c>
    </row>
    <row r="105" spans="1:6">
      <c r="A105" s="138">
        <f>'2018'!A105</f>
        <v>43241</v>
      </c>
      <c r="B105" s="7">
        <f>'2018'!B105</f>
        <v>0.75190000000000001</v>
      </c>
      <c r="C105" s="7">
        <f>'2018'!C105</f>
        <v>83.69</v>
      </c>
      <c r="D105" s="7">
        <f>'2018'!D105</f>
        <v>0</v>
      </c>
      <c r="E105" s="7">
        <f>'2018'!E105</f>
        <v>4.3108676506672166E-3</v>
      </c>
      <c r="F105" s="7">
        <f>'2018'!F105</f>
        <v>1.5</v>
      </c>
    </row>
    <row r="106" spans="1:6">
      <c r="A106" s="138">
        <f>'2018'!A106</f>
        <v>43242</v>
      </c>
      <c r="B106" s="7">
        <f>'2018'!B106</f>
        <v>0.75880000000000003</v>
      </c>
      <c r="C106" s="7">
        <f>'2018'!C106</f>
        <v>84.16</v>
      </c>
      <c r="D106" s="7">
        <f>'2018'!D106</f>
        <v>9.1349016768778393E-3</v>
      </c>
      <c r="E106" s="7">
        <f>'2018'!E106</f>
        <v>5.6002529446169567E-3</v>
      </c>
      <c r="F106" s="7">
        <f>'2018'!F106</f>
        <v>1.5</v>
      </c>
    </row>
    <row r="107" spans="1:6">
      <c r="A107" s="138">
        <f>'2018'!A107</f>
        <v>43243</v>
      </c>
      <c r="B107" s="7">
        <f>'2018'!B107</f>
        <v>0.75409999999999999</v>
      </c>
      <c r="C107" s="7">
        <f>'2018'!C107</f>
        <v>83.34</v>
      </c>
      <c r="D107" s="7">
        <f>'2018'!D107</f>
        <v>-6.2132528522578553E-3</v>
      </c>
      <c r="E107" s="7">
        <f>'2018'!E107</f>
        <v>-9.7911229950922822E-3</v>
      </c>
      <c r="F107" s="7">
        <f>'2018'!F107</f>
        <v>1.5</v>
      </c>
    </row>
    <row r="108" spans="1:6">
      <c r="A108" s="138">
        <f>'2018'!A108</f>
        <v>43244</v>
      </c>
      <c r="B108" s="7">
        <f>'2018'!B108</f>
        <v>0.75619999999999998</v>
      </c>
      <c r="C108" s="7">
        <f>'2018'!C108</f>
        <v>82.78</v>
      </c>
      <c r="D108" s="7">
        <f>'2018'!D108</f>
        <v>2.7809062482312356E-3</v>
      </c>
      <c r="E108" s="7">
        <f>'2018'!E108</f>
        <v>-6.7421396737210801E-3</v>
      </c>
      <c r="F108" s="7">
        <f>'2018'!F108</f>
        <v>1.5</v>
      </c>
    </row>
    <row r="109" spans="1:6">
      <c r="A109" s="138">
        <f>'2018'!A109</f>
        <v>43245</v>
      </c>
      <c r="B109" s="7">
        <f>'2018'!B109</f>
        <v>0.75649999999999995</v>
      </c>
      <c r="C109" s="7">
        <f>'2018'!C109</f>
        <v>82.89</v>
      </c>
      <c r="D109" s="7">
        <f>'2018'!D109</f>
        <v>3.9664177157815633E-4</v>
      </c>
      <c r="E109" s="7">
        <f>'2018'!E109</f>
        <v>1.3279412828485753E-3</v>
      </c>
      <c r="F109" s="7">
        <f>'2018'!F109</f>
        <v>1.5</v>
      </c>
    </row>
    <row r="110" spans="1:6">
      <c r="A110" s="138">
        <f>'2018'!A110</f>
        <v>43248</v>
      </c>
      <c r="B110" s="7">
        <f>'2018'!B110</f>
        <v>0.75780000000000003</v>
      </c>
      <c r="C110" s="7">
        <f>'2018'!C110</f>
        <v>83.02</v>
      </c>
      <c r="D110" s="7">
        <f>'2018'!D110</f>
        <v>1.71696535608998E-3</v>
      </c>
      <c r="E110" s="7">
        <f>'2018'!E110</f>
        <v>1.5671150214577661E-3</v>
      </c>
      <c r="F110" s="7">
        <f>'2018'!F110</f>
        <v>1.5</v>
      </c>
    </row>
    <row r="111" spans="1:6">
      <c r="A111" s="138">
        <f>'2018'!A111</f>
        <v>43249</v>
      </c>
      <c r="B111" s="7">
        <f>'2018'!B111</f>
        <v>0.75349999999999995</v>
      </c>
      <c r="C111" s="7">
        <f>'2018'!C111</f>
        <v>82.2</v>
      </c>
      <c r="D111" s="7">
        <f>'2018'!D111</f>
        <v>-5.6904805179503566E-3</v>
      </c>
      <c r="E111" s="7">
        <f>'2018'!E111</f>
        <v>-9.9262405627584035E-3</v>
      </c>
      <c r="F111" s="7">
        <f>'2018'!F111</f>
        <v>1.5</v>
      </c>
    </row>
    <row r="112" spans="1:6">
      <c r="A112" s="138">
        <f>'2018'!A112</f>
        <v>43250</v>
      </c>
      <c r="B112" s="7">
        <f>'2018'!B112</f>
        <v>0.75009999999999999</v>
      </c>
      <c r="C112" s="7">
        <f>'2018'!C112</f>
        <v>81.53</v>
      </c>
      <c r="D112" s="7">
        <f>'2018'!D112</f>
        <v>-4.5224870909594964E-3</v>
      </c>
      <c r="E112" s="7">
        <f>'2018'!E112</f>
        <v>-8.1842513873148105E-3</v>
      </c>
      <c r="F112" s="7">
        <f>'2018'!F112</f>
        <v>1.5</v>
      </c>
    </row>
    <row r="113" spans="1:6">
      <c r="A113" s="138">
        <f>'2018'!A113</f>
        <v>43251</v>
      </c>
      <c r="B113" s="7">
        <f>'2018'!B113</f>
        <v>0.75639999999999996</v>
      </c>
      <c r="C113" s="7">
        <f>'2018'!C113</f>
        <v>82.29</v>
      </c>
      <c r="D113" s="7">
        <f>'2018'!D113</f>
        <v>8.363805808711728E-3</v>
      </c>
      <c r="E113" s="7">
        <f>'2018'!E113</f>
        <v>9.2785429428022901E-3</v>
      </c>
      <c r="F113" s="7">
        <f>'2018'!F113</f>
        <v>1.5</v>
      </c>
    </row>
    <row r="114" spans="1:6">
      <c r="A114" s="138">
        <f>'2018'!A114</f>
        <v>43252</v>
      </c>
      <c r="B114" s="7">
        <f>'2018'!B114</f>
        <v>0.75409999999999999</v>
      </c>
      <c r="C114" s="7">
        <f>'2018'!C114</f>
        <v>82.26</v>
      </c>
      <c r="D114" s="7">
        <f>'2018'!D114</f>
        <v>-3.0453515757010228E-3</v>
      </c>
      <c r="E114" s="7">
        <f>'2018'!E114</f>
        <v>-3.6463081534358682E-4</v>
      </c>
      <c r="F114" s="7">
        <f>'2018'!F114</f>
        <v>1.5</v>
      </c>
    </row>
    <row r="115" spans="1:6">
      <c r="A115" s="138">
        <f>'2018'!A115</f>
        <v>43255</v>
      </c>
      <c r="B115" s="7">
        <f>'2018'!B115</f>
        <v>0.76149999999999995</v>
      </c>
      <c r="C115" s="7">
        <f>'2018'!C115</f>
        <v>83.48</v>
      </c>
      <c r="D115" s="7">
        <f>'2018'!D115</f>
        <v>9.7651871266152216E-3</v>
      </c>
      <c r="E115" s="7">
        <f>'2018'!E115</f>
        <v>1.4722119406721926E-2</v>
      </c>
      <c r="F115" s="7">
        <f>'2018'!F115</f>
        <v>1.5</v>
      </c>
    </row>
    <row r="116" spans="1:6">
      <c r="A116" s="138">
        <f>'2018'!A116</f>
        <v>43256</v>
      </c>
      <c r="B116" s="7">
        <f>'2018'!B116</f>
        <v>0.76329999999999998</v>
      </c>
      <c r="C116" s="7">
        <f>'2018'!C116</f>
        <v>83.86</v>
      </c>
      <c r="D116" s="7">
        <f>'2018'!D116</f>
        <v>2.3609664692081449E-3</v>
      </c>
      <c r="E116" s="7">
        <f>'2018'!E116</f>
        <v>4.5416595336166517E-3</v>
      </c>
      <c r="F116" s="7">
        <f>'2018'!F116</f>
        <v>1.5</v>
      </c>
    </row>
    <row r="117" spans="1:6">
      <c r="A117" s="138">
        <f>'2018'!A117</f>
        <v>43257</v>
      </c>
      <c r="B117" s="7">
        <f>'2018'!B117</f>
        <v>0.76639999999999997</v>
      </c>
      <c r="C117" s="7">
        <f>'2018'!C117</f>
        <v>84.22</v>
      </c>
      <c r="D117" s="7">
        <f>'2018'!D117</f>
        <v>4.0530878522261442E-3</v>
      </c>
      <c r="E117" s="7">
        <f>'2018'!E117</f>
        <v>4.2836809911651662E-3</v>
      </c>
      <c r="F117" s="7">
        <f>'2018'!F117</f>
        <v>1.5</v>
      </c>
    </row>
    <row r="118" spans="1:6">
      <c r="A118" s="138">
        <f>'2018'!A118</f>
        <v>43258</v>
      </c>
      <c r="B118" s="7">
        <f>'2018'!B118</f>
        <v>0.76590000000000003</v>
      </c>
      <c r="C118" s="7">
        <f>'2018'!C118</f>
        <v>84.2</v>
      </c>
      <c r="D118" s="7">
        <f>'2018'!D118</f>
        <v>-6.5261374110289403E-4</v>
      </c>
      <c r="E118" s="7">
        <f>'2018'!E118</f>
        <v>-2.3750148550064686E-4</v>
      </c>
      <c r="F118" s="7">
        <f>'2018'!F118</f>
        <v>1.5</v>
      </c>
    </row>
    <row r="119" spans="1:6">
      <c r="A119" s="138">
        <f>'2018'!A119</f>
        <v>43259</v>
      </c>
      <c r="B119" s="7">
        <f>'2018'!B119</f>
        <v>0.76090000000000002</v>
      </c>
      <c r="C119" s="7">
        <f>'2018'!C119</f>
        <v>83.44</v>
      </c>
      <c r="D119" s="7">
        <f>'2018'!D119</f>
        <v>-6.5496697330707865E-3</v>
      </c>
      <c r="E119" s="7">
        <f>'2018'!E119</f>
        <v>-9.0671105557641116E-3</v>
      </c>
      <c r="F119" s="7">
        <f>'2018'!F119</f>
        <v>1.5</v>
      </c>
    </row>
    <row r="120" spans="1:6">
      <c r="A120" s="138">
        <f>'2018'!A120</f>
        <v>43263</v>
      </c>
      <c r="B120" s="7">
        <f>'2018'!B120</f>
        <v>0.76149999999999995</v>
      </c>
      <c r="C120" s="7">
        <f>'2018'!C120</f>
        <v>83.99</v>
      </c>
      <c r="D120" s="7">
        <f>'2018'!D120</f>
        <v>7.8822915273929082E-4</v>
      </c>
      <c r="E120" s="7">
        <f>'2018'!E120</f>
        <v>6.5699334450187337E-3</v>
      </c>
      <c r="F120" s="7">
        <f>'2018'!F120</f>
        <v>1.5</v>
      </c>
    </row>
    <row r="121" spans="1:6">
      <c r="A121" s="138">
        <f>'2018'!A121</f>
        <v>43264</v>
      </c>
      <c r="B121" s="7">
        <f>'2018'!B121</f>
        <v>0.75739999999999996</v>
      </c>
      <c r="C121" s="7">
        <f>'2018'!C121</f>
        <v>83.74</v>
      </c>
      <c r="D121" s="7">
        <f>'2018'!D121</f>
        <v>-5.3986568675220246E-3</v>
      </c>
      <c r="E121" s="7">
        <f>'2018'!E121</f>
        <v>-2.9809835465385167E-3</v>
      </c>
      <c r="F121" s="7">
        <f>'2018'!F121</f>
        <v>1.5</v>
      </c>
    </row>
    <row r="122" spans="1:6">
      <c r="A122" s="138">
        <f>'2018'!A122</f>
        <v>43265</v>
      </c>
      <c r="B122" s="7">
        <f>'2018'!B122</f>
        <v>0.75549999999999995</v>
      </c>
      <c r="C122" s="7">
        <f>'2018'!C122</f>
        <v>83.13</v>
      </c>
      <c r="D122" s="7">
        <f>'2018'!D122</f>
        <v>-2.5117337549001605E-3</v>
      </c>
      <c r="E122" s="7">
        <f>'2018'!E122</f>
        <v>-7.3111130480005204E-3</v>
      </c>
      <c r="F122" s="7">
        <f>'2018'!F122</f>
        <v>1.5</v>
      </c>
    </row>
    <row r="123" spans="1:6">
      <c r="A123" s="138">
        <f>'2018'!A123</f>
        <v>43266</v>
      </c>
      <c r="B123" s="7">
        <f>'2018'!B123</f>
        <v>0.74650000000000005</v>
      </c>
      <c r="C123" s="7">
        <f>'2018'!C123</f>
        <v>82.78</v>
      </c>
      <c r="D123" s="7">
        <f>'2018'!D123</f>
        <v>-1.1984164733549046E-2</v>
      </c>
      <c r="E123" s="7">
        <f>'2018'!E123</f>
        <v>-4.2191612224102976E-3</v>
      </c>
      <c r="F123" s="7">
        <f>'2018'!F123</f>
        <v>1.5</v>
      </c>
    </row>
    <row r="124" spans="1:6">
      <c r="A124" s="138">
        <f>'2018'!A124</f>
        <v>43269</v>
      </c>
      <c r="B124" s="7">
        <f>'2018'!B124</f>
        <v>0.745</v>
      </c>
      <c r="C124" s="7">
        <f>'2018'!C124</f>
        <v>82.32</v>
      </c>
      <c r="D124" s="7">
        <f>'2018'!D124</f>
        <v>-2.0113985996856498E-3</v>
      </c>
      <c r="E124" s="7">
        <f>'2018'!E124</f>
        <v>-5.5723947947923253E-3</v>
      </c>
      <c r="F124" s="7">
        <f>'2018'!F124</f>
        <v>1.5</v>
      </c>
    </row>
    <row r="125" spans="1:6">
      <c r="A125" s="138">
        <f>'2018'!A125</f>
        <v>43270</v>
      </c>
      <c r="B125" s="7">
        <f>'2018'!B125</f>
        <v>0.73799999999999999</v>
      </c>
      <c r="C125" s="7">
        <f>'2018'!C125</f>
        <v>80.88</v>
      </c>
      <c r="D125" s="7">
        <f>'2018'!D125</f>
        <v>-9.4403937790870727E-3</v>
      </c>
      <c r="E125" s="7">
        <f>'2018'!E125</f>
        <v>-1.7647516813578113E-2</v>
      </c>
      <c r="F125" s="7">
        <f>'2018'!F125</f>
        <v>1.5</v>
      </c>
    </row>
    <row r="126" spans="1:6">
      <c r="A126" s="138">
        <f>'2018'!A126</f>
        <v>43271</v>
      </c>
      <c r="B126" s="7">
        <f>'2018'!B126</f>
        <v>0.74019999999999997</v>
      </c>
      <c r="C126" s="7">
        <f>'2018'!C126</f>
        <v>81.58</v>
      </c>
      <c r="D126" s="7">
        <f>'2018'!D126</f>
        <v>2.9765953515831322E-3</v>
      </c>
      <c r="E126" s="7">
        <f>'2018'!E126</f>
        <v>8.6175591771964488E-3</v>
      </c>
      <c r="F126" s="7">
        <f>'2018'!F126</f>
        <v>1.5</v>
      </c>
    </row>
    <row r="127" spans="1:6">
      <c r="A127" s="138">
        <f>'2018'!A127</f>
        <v>43272</v>
      </c>
      <c r="B127" s="7">
        <f>'2018'!B127</f>
        <v>0.73599999999999999</v>
      </c>
      <c r="C127" s="7">
        <f>'2018'!C127</f>
        <v>81.47</v>
      </c>
      <c r="D127" s="7">
        <f>'2018'!D127</f>
        <v>-5.6903012231793058E-3</v>
      </c>
      <c r="E127" s="7">
        <f>'2018'!E127</f>
        <v>-1.3492795668620153E-3</v>
      </c>
      <c r="F127" s="7">
        <f>'2018'!F127</f>
        <v>1.5</v>
      </c>
    </row>
    <row r="128" spans="1:6">
      <c r="A128" s="138">
        <f>'2018'!A128</f>
        <v>43273</v>
      </c>
      <c r="B128" s="7">
        <f>'2018'!B128</f>
        <v>0.73980000000000001</v>
      </c>
      <c r="C128" s="7">
        <f>'2018'!C128</f>
        <v>81.36</v>
      </c>
      <c r="D128" s="7">
        <f>'2018'!D128</f>
        <v>5.1497606694773058E-3</v>
      </c>
      <c r="E128" s="7">
        <f>'2018'!E128</f>
        <v>-1.3511025822458675E-3</v>
      </c>
      <c r="F128" s="7">
        <f>'2018'!F128</f>
        <v>1.5</v>
      </c>
    </row>
    <row r="129" spans="1:6">
      <c r="A129" s="138">
        <f>'2018'!A129</f>
        <v>43276</v>
      </c>
      <c r="B129" s="7">
        <f>'2018'!B129</f>
        <v>0.7419</v>
      </c>
      <c r="C129" s="7">
        <f>'2018'!C129</f>
        <v>81.19</v>
      </c>
      <c r="D129" s="7">
        <f>'2018'!D129</f>
        <v>2.8345837971265019E-3</v>
      </c>
      <c r="E129" s="7">
        <f>'2018'!E129</f>
        <v>-2.0916648659494276E-3</v>
      </c>
      <c r="F129" s="7">
        <f>'2018'!F129</f>
        <v>1.5</v>
      </c>
    </row>
    <row r="130" spans="1:6">
      <c r="A130" s="138">
        <f>'2018'!A130</f>
        <v>43277</v>
      </c>
      <c r="B130" s="7">
        <f>'2018'!B130</f>
        <v>0.74160000000000004</v>
      </c>
      <c r="C130" s="7">
        <f>'2018'!C130</f>
        <v>81.28</v>
      </c>
      <c r="D130" s="7">
        <f>'2018'!D130</f>
        <v>-4.0444894383480969E-4</v>
      </c>
      <c r="E130" s="7">
        <f>'2018'!E130</f>
        <v>1.1078969558167247E-3</v>
      </c>
      <c r="F130" s="7">
        <f>'2018'!F130</f>
        <v>1.5</v>
      </c>
    </row>
    <row r="131" spans="1:6">
      <c r="A131" s="138">
        <f>'2018'!A131</f>
        <v>43278</v>
      </c>
      <c r="B131" s="7">
        <f>'2018'!B131</f>
        <v>0.73799999999999999</v>
      </c>
      <c r="C131" s="7">
        <f>'2018'!C131</f>
        <v>81.08</v>
      </c>
      <c r="D131" s="7">
        <f>'2018'!D131</f>
        <v>-4.8661896511730113E-3</v>
      </c>
      <c r="E131" s="7">
        <f>'2018'!E131</f>
        <v>-2.4636622463724703E-3</v>
      </c>
      <c r="F131" s="7">
        <f>'2018'!F131</f>
        <v>1.5</v>
      </c>
    </row>
    <row r="132" spans="1:6">
      <c r="A132" s="138">
        <f>'2018'!A132</f>
        <v>43279</v>
      </c>
      <c r="B132" s="7">
        <f>'2018'!B132</f>
        <v>0.73529999999999995</v>
      </c>
      <c r="C132" s="7">
        <f>'2018'!C132</f>
        <v>81.069999999999993</v>
      </c>
      <c r="D132" s="7">
        <f>'2018'!D132</f>
        <v>-3.6652453982959172E-3</v>
      </c>
      <c r="E132" s="7">
        <f>'2018'!E132</f>
        <v>-1.2334258418361904E-4</v>
      </c>
      <c r="F132" s="7">
        <f>'2018'!F132</f>
        <v>1.5</v>
      </c>
    </row>
    <row r="133" spans="1:6">
      <c r="A133" s="138">
        <f>'2018'!A133</f>
        <v>43280</v>
      </c>
      <c r="B133" s="7">
        <f>'2018'!B133</f>
        <v>0.73909999999999998</v>
      </c>
      <c r="C133" s="7">
        <f>'2018'!C133</f>
        <v>81.819999999999993</v>
      </c>
      <c r="D133" s="7">
        <f>'2018'!D133</f>
        <v>5.1546505886644221E-3</v>
      </c>
      <c r="E133" s="7">
        <f>'2018'!E133</f>
        <v>9.2087335016367757E-3</v>
      </c>
      <c r="F133" s="7">
        <f>'2018'!F133</f>
        <v>1.5</v>
      </c>
    </row>
    <row r="134" spans="1:6">
      <c r="A134" s="138">
        <f>'2018'!A134</f>
        <v>43283</v>
      </c>
      <c r="B134" s="7">
        <f>'2018'!B134</f>
        <v>0.73819999999999997</v>
      </c>
      <c r="C134" s="7">
        <f>'2018'!C134</f>
        <v>81.709999999999994</v>
      </c>
      <c r="D134" s="7">
        <f>'2018'!D134</f>
        <v>-1.2184391949428609E-3</v>
      </c>
      <c r="E134" s="7">
        <f>'2018'!E134</f>
        <v>-1.3453191046364484E-3</v>
      </c>
      <c r="F134" s="7">
        <f>'2018'!F134</f>
        <v>1.5</v>
      </c>
    </row>
    <row r="135" spans="1:6">
      <c r="A135" s="138">
        <f>'2018'!A135</f>
        <v>43284</v>
      </c>
      <c r="B135" s="7">
        <f>'2018'!B135</f>
        <v>0.73599999999999999</v>
      </c>
      <c r="C135" s="7">
        <f>'2018'!C135</f>
        <v>81.67</v>
      </c>
      <c r="D135" s="7">
        <f>'2018'!D135</f>
        <v>-2.9846718670219E-3</v>
      </c>
      <c r="E135" s="7">
        <f>'2018'!E135</f>
        <v>-4.8965602643170946E-4</v>
      </c>
      <c r="F135" s="7">
        <f>'2018'!F135</f>
        <v>1.5</v>
      </c>
    </row>
    <row r="136" spans="1:6">
      <c r="A136" s="138">
        <f>'2018'!A136</f>
        <v>43285</v>
      </c>
      <c r="B136" s="7">
        <f>'2018'!B136</f>
        <v>0.74009999999999998</v>
      </c>
      <c r="C136" s="7">
        <f>'2018'!C136</f>
        <v>81.709999999999994</v>
      </c>
      <c r="D136" s="7">
        <f>'2018'!D136</f>
        <v>5.5551934745443742E-3</v>
      </c>
      <c r="E136" s="7">
        <f>'2018'!E136</f>
        <v>4.8965602643168441E-4</v>
      </c>
      <c r="F136" s="7">
        <f>'2018'!F136</f>
        <v>1.5</v>
      </c>
    </row>
    <row r="137" spans="1:6">
      <c r="A137" s="138">
        <f>'2018'!A137</f>
        <v>43286</v>
      </c>
      <c r="B137" s="7">
        <f>'2018'!B137</f>
        <v>0.73780000000000001</v>
      </c>
      <c r="C137" s="7">
        <f>'2018'!C137</f>
        <v>81.650000000000006</v>
      </c>
      <c r="D137" s="7">
        <f>'2018'!D137</f>
        <v>-3.1125270408454593E-3</v>
      </c>
      <c r="E137" s="7">
        <f>'2018'!E137</f>
        <v>-7.3457398014177241E-4</v>
      </c>
      <c r="F137" s="7">
        <f>'2018'!F137</f>
        <v>1.5</v>
      </c>
    </row>
    <row r="138" spans="1:6">
      <c r="A138" s="138">
        <f>'2018'!A138</f>
        <v>43287</v>
      </c>
      <c r="B138" s="7">
        <f>'2018'!B138</f>
        <v>0.74080000000000001</v>
      </c>
      <c r="C138" s="7">
        <f>'2018'!C138</f>
        <v>82.04</v>
      </c>
      <c r="D138" s="7">
        <f>'2018'!D138</f>
        <v>4.0578981693943214E-3</v>
      </c>
      <c r="E138" s="7">
        <f>'2018'!E138</f>
        <v>4.7651137877056503E-3</v>
      </c>
      <c r="F138" s="7">
        <f>'2018'!F138</f>
        <v>1.5</v>
      </c>
    </row>
    <row r="139" spans="1:6">
      <c r="A139" s="138">
        <f>'2018'!A139</f>
        <v>43290</v>
      </c>
      <c r="B139" s="7">
        <f>'2018'!B139</f>
        <v>0.74670000000000003</v>
      </c>
      <c r="C139" s="7">
        <f>'2018'!C139</f>
        <v>82.47</v>
      </c>
      <c r="D139" s="7">
        <f>'2018'!D139</f>
        <v>7.9328147096864778E-3</v>
      </c>
      <c r="E139" s="7">
        <f>'2018'!E139</f>
        <v>5.2276576410840228E-3</v>
      </c>
      <c r="F139" s="7">
        <f>'2018'!F139</f>
        <v>1.5</v>
      </c>
    </row>
    <row r="140" spans="1:6">
      <c r="A140" s="138">
        <f>'2018'!A140</f>
        <v>43291</v>
      </c>
      <c r="B140" s="7">
        <f>'2018'!B140</f>
        <v>0.74570000000000003</v>
      </c>
      <c r="C140" s="7">
        <f>'2018'!C140</f>
        <v>82.89</v>
      </c>
      <c r="D140" s="7">
        <f>'2018'!D140</f>
        <v>-1.3401234919068986E-3</v>
      </c>
      <c r="E140" s="7">
        <f>'2018'!E140</f>
        <v>5.0798367581708359E-3</v>
      </c>
      <c r="F140" s="7">
        <f>'2018'!F140</f>
        <v>1.5</v>
      </c>
    </row>
    <row r="141" spans="1:6">
      <c r="A141" s="138">
        <f>'2018'!A141</f>
        <v>43292</v>
      </c>
      <c r="B141" s="7">
        <f>'2018'!B141</f>
        <v>0.74080000000000001</v>
      </c>
      <c r="C141" s="7">
        <f>'2018'!C141</f>
        <v>82.28</v>
      </c>
      <c r="D141" s="7">
        <f>'2018'!D141</f>
        <v>-6.59269121777953E-3</v>
      </c>
      <c r="E141" s="7">
        <f>'2018'!E141</f>
        <v>-7.3863628186784814E-3</v>
      </c>
      <c r="F141" s="7">
        <f>'2018'!F141</f>
        <v>1.5</v>
      </c>
    </row>
    <row r="142" spans="1:6">
      <c r="A142" s="138">
        <f>'2018'!A142</f>
        <v>43293</v>
      </c>
      <c r="B142" s="7">
        <f>'2018'!B142</f>
        <v>0.73839999999999995</v>
      </c>
      <c r="C142" s="7">
        <f>'2018'!C142</f>
        <v>82.92</v>
      </c>
      <c r="D142" s="7">
        <f>'2018'!D142</f>
        <v>-3.245000143327301E-3</v>
      </c>
      <c r="E142" s="7">
        <f>'2018'!E142</f>
        <v>7.7482227828225107E-3</v>
      </c>
      <c r="F142" s="7">
        <f>'2018'!F142</f>
        <v>1.5</v>
      </c>
    </row>
    <row r="143" spans="1:6">
      <c r="A143" s="138">
        <f>'2018'!A143</f>
        <v>43294</v>
      </c>
      <c r="B143" s="7">
        <f>'2018'!B143</f>
        <v>0.74160000000000004</v>
      </c>
      <c r="C143" s="7">
        <f>'2018'!C143</f>
        <v>83.48</v>
      </c>
      <c r="D143" s="7">
        <f>'2018'!D143</f>
        <v>4.3243310630030245E-3</v>
      </c>
      <c r="E143" s="7">
        <f>'2018'!E143</f>
        <v>6.7307946414212191E-3</v>
      </c>
      <c r="F143" s="7">
        <f>'2018'!F143</f>
        <v>1.5</v>
      </c>
    </row>
    <row r="144" spans="1:6">
      <c r="A144" s="138">
        <f>'2018'!A144</f>
        <v>43297</v>
      </c>
      <c r="B144" s="7">
        <f>'2018'!B144</f>
        <v>0.74360000000000004</v>
      </c>
      <c r="C144" s="7">
        <f>'2018'!C144</f>
        <v>83.59</v>
      </c>
      <c r="D144" s="7">
        <f>'2018'!D144</f>
        <v>2.6932415956435027E-3</v>
      </c>
      <c r="E144" s="7">
        <f>'2018'!E144</f>
        <v>1.3168135020646436E-3</v>
      </c>
      <c r="F144" s="7">
        <f>'2018'!F144</f>
        <v>1.5</v>
      </c>
    </row>
    <row r="145" spans="1:6">
      <c r="A145" s="138">
        <f>'2018'!A145</f>
        <v>43298</v>
      </c>
      <c r="B145" s="7">
        <f>'2018'!B145</f>
        <v>0.74270000000000003</v>
      </c>
      <c r="C145" s="7">
        <f>'2018'!C145</f>
        <v>83.49</v>
      </c>
      <c r="D145" s="7">
        <f>'2018'!D145</f>
        <v>-1.2110611720381858E-3</v>
      </c>
      <c r="E145" s="7">
        <f>'2018'!E145</f>
        <v>-1.1970315051557249E-3</v>
      </c>
      <c r="F145" s="7">
        <f>'2018'!F145</f>
        <v>1.5</v>
      </c>
    </row>
    <row r="146" spans="1:6">
      <c r="A146" s="138">
        <f>'2018'!A146</f>
        <v>43299</v>
      </c>
      <c r="B146" s="7">
        <f>'2018'!B146</f>
        <v>0.73609999999999998</v>
      </c>
      <c r="C146" s="7">
        <f>'2018'!C146</f>
        <v>83.19</v>
      </c>
      <c r="D146" s="7">
        <f>'2018'!D146</f>
        <v>-8.9262156105906348E-3</v>
      </c>
      <c r="E146" s="7">
        <f>'2018'!E146</f>
        <v>-3.5997159101127003E-3</v>
      </c>
      <c r="F146" s="7">
        <f>'2018'!F146</f>
        <v>1.5</v>
      </c>
    </row>
    <row r="147" spans="1:6">
      <c r="A147" s="138">
        <f>'2018'!A147</f>
        <v>43300</v>
      </c>
      <c r="B147" s="7">
        <f>'2018'!B147</f>
        <v>0.74109999999999998</v>
      </c>
      <c r="C147" s="7">
        <f>'2018'!C147</f>
        <v>83.59</v>
      </c>
      <c r="D147" s="7">
        <f>'2018'!D147</f>
        <v>6.769589892652977E-3</v>
      </c>
      <c r="E147" s="7">
        <f>'2018'!E147</f>
        <v>4.7967474152684538E-3</v>
      </c>
      <c r="F147" s="7">
        <f>'2018'!F147</f>
        <v>1.5</v>
      </c>
    </row>
    <row r="148" spans="1:6">
      <c r="A148" s="138">
        <f>'2018'!A148</f>
        <v>43301</v>
      </c>
      <c r="B148" s="7">
        <f>'2018'!B148</f>
        <v>0.73750000000000004</v>
      </c>
      <c r="C148" s="7">
        <f>'2018'!C148</f>
        <v>82.84</v>
      </c>
      <c r="D148" s="7">
        <f>'2018'!D148</f>
        <v>-4.8694807433381946E-3</v>
      </c>
      <c r="E148" s="7">
        <f>'2018'!E148</f>
        <v>-9.0128591836813269E-3</v>
      </c>
      <c r="F148" s="7">
        <f>'2018'!F148</f>
        <v>1.5</v>
      </c>
    </row>
    <row r="149" spans="1:6">
      <c r="A149" s="138">
        <f>'2018'!A149</f>
        <v>43304</v>
      </c>
      <c r="B149" s="7">
        <f>'2018'!B149</f>
        <v>0.74229999999999996</v>
      </c>
      <c r="C149" s="7">
        <f>'2018'!C149</f>
        <v>82.39</v>
      </c>
      <c r="D149" s="7">
        <f>'2018'!D149</f>
        <v>6.4873859095263206E-3</v>
      </c>
      <c r="E149" s="7">
        <f>'2018'!E149</f>
        <v>-5.4469661998847565E-3</v>
      </c>
      <c r="F149" s="7">
        <f>'2018'!F149</f>
        <v>1.5</v>
      </c>
    </row>
    <row r="150" spans="1:6">
      <c r="A150" s="138">
        <f>'2018'!A150</f>
        <v>43305</v>
      </c>
      <c r="B150" s="7">
        <f>'2018'!B150</f>
        <v>0.73760000000000003</v>
      </c>
      <c r="C150" s="7">
        <f>'2018'!C150</f>
        <v>82.09</v>
      </c>
      <c r="D150" s="7">
        <f>'2018'!D150</f>
        <v>-6.3518018811171036E-3</v>
      </c>
      <c r="E150" s="7">
        <f>'2018'!E150</f>
        <v>-3.6478639673238641E-3</v>
      </c>
      <c r="F150" s="7">
        <f>'2018'!F150</f>
        <v>1.5</v>
      </c>
    </row>
    <row r="151" spans="1:6">
      <c r="A151" s="138">
        <f>'2018'!A151</f>
        <v>43306</v>
      </c>
      <c r="B151" s="7">
        <f>'2018'!B151</f>
        <v>0.74019999999999997</v>
      </c>
      <c r="C151" s="7">
        <f>'2018'!C151</f>
        <v>82.31</v>
      </c>
      <c r="D151" s="7">
        <f>'2018'!D151</f>
        <v>3.5187477096714666E-3</v>
      </c>
      <c r="E151" s="7">
        <f>'2018'!E151</f>
        <v>2.676400624377853E-3</v>
      </c>
      <c r="F151" s="7">
        <f>'2018'!F151</f>
        <v>1.5</v>
      </c>
    </row>
    <row r="152" spans="1:6">
      <c r="A152" s="138">
        <f>'2018'!A152</f>
        <v>43307</v>
      </c>
      <c r="B152" s="7">
        <f>'2018'!B152</f>
        <v>0.74360000000000004</v>
      </c>
      <c r="C152" s="7">
        <f>'2018'!C152</f>
        <v>82.31</v>
      </c>
      <c r="D152" s="7">
        <f>'2018'!D152</f>
        <v>4.5828358952334199E-3</v>
      </c>
      <c r="E152" s="7">
        <f>'2018'!E152</f>
        <v>0</v>
      </c>
      <c r="F152" s="7">
        <f>'2018'!F152</f>
        <v>1.5</v>
      </c>
    </row>
    <row r="153" spans="1:6">
      <c r="A153" s="138">
        <f>'2018'!A153</f>
        <v>43308</v>
      </c>
      <c r="B153" s="7">
        <f>'2018'!B153</f>
        <v>0.7389</v>
      </c>
      <c r="C153" s="7">
        <f>'2018'!C153</f>
        <v>82.08</v>
      </c>
      <c r="D153" s="7">
        <f>'2018'!D153</f>
        <v>-6.3406620526870582E-3</v>
      </c>
      <c r="E153" s="7">
        <f>'2018'!E153</f>
        <v>-2.7982255620932106E-3</v>
      </c>
      <c r="F153" s="7">
        <f>'2018'!F153</f>
        <v>1.5</v>
      </c>
    </row>
    <row r="154" spans="1:6">
      <c r="A154" s="138">
        <f>'2018'!A154</f>
        <v>43311</v>
      </c>
      <c r="B154" s="7">
        <f>'2018'!B154</f>
        <v>0.73970000000000002</v>
      </c>
      <c r="C154" s="7">
        <f>'2018'!C154</f>
        <v>82.14</v>
      </c>
      <c r="D154" s="7">
        <f>'2018'!D154</f>
        <v>1.0821047992201041E-3</v>
      </c>
      <c r="E154" s="7">
        <f>'2018'!E154</f>
        <v>7.3072710595313843E-4</v>
      </c>
      <c r="F154" s="7">
        <f>'2018'!F154</f>
        <v>1.5</v>
      </c>
    </row>
    <row r="155" spans="1:6">
      <c r="A155" s="138">
        <f>'2018'!A155</f>
        <v>43312</v>
      </c>
      <c r="B155" s="7">
        <f>'2018'!B155</f>
        <v>0.74309999999999998</v>
      </c>
      <c r="C155" s="7">
        <f>'2018'!C155</f>
        <v>82.68</v>
      </c>
      <c r="D155" s="7">
        <f>'2018'!D155</f>
        <v>4.5859265696014742E-3</v>
      </c>
      <c r="E155" s="7">
        <f>'2018'!E155</f>
        <v>6.5526262851549836E-3</v>
      </c>
      <c r="F155" s="7">
        <f>'2018'!F155</f>
        <v>1.5</v>
      </c>
    </row>
    <row r="156" spans="1:6">
      <c r="A156" s="138">
        <f>'2018'!A156</f>
        <v>43313</v>
      </c>
      <c r="B156" s="7">
        <f>'2018'!B156</f>
        <v>0.74070000000000003</v>
      </c>
      <c r="C156" s="7">
        <f>'2018'!C156</f>
        <v>82.95</v>
      </c>
      <c r="D156" s="7">
        <f>'2018'!D156</f>
        <v>-3.2349401441799943E-3</v>
      </c>
      <c r="E156" s="7">
        <f>'2018'!E156</f>
        <v>3.2602818228858522E-3</v>
      </c>
      <c r="F156" s="7">
        <f>'2018'!F156</f>
        <v>1.5</v>
      </c>
    </row>
    <row r="157" spans="1:6">
      <c r="A157" s="138">
        <f>'2018'!A157</f>
        <v>43314</v>
      </c>
      <c r="B157" s="7">
        <f>'2018'!B157</f>
        <v>0.73850000000000005</v>
      </c>
      <c r="C157" s="7">
        <f>'2018'!C157</f>
        <v>82.39</v>
      </c>
      <c r="D157" s="7">
        <f>'2018'!D157</f>
        <v>-2.9745830478089758E-3</v>
      </c>
      <c r="E157" s="7">
        <f>'2018'!E157</f>
        <v>-6.7739463089549166E-3</v>
      </c>
      <c r="F157" s="7">
        <f>'2018'!F157</f>
        <v>1.5</v>
      </c>
    </row>
    <row r="158" spans="1:6">
      <c r="A158" s="138">
        <f>'2018'!A158</f>
        <v>43315</v>
      </c>
      <c r="B158" s="7">
        <f>'2018'!B158</f>
        <v>0.73699999999999999</v>
      </c>
      <c r="C158" s="7">
        <f>'2018'!C158</f>
        <v>82.31</v>
      </c>
      <c r="D158" s="7">
        <f>'2018'!D158</f>
        <v>-2.0332097820979565E-3</v>
      </c>
      <c r="E158" s="7">
        <f>'2018'!E158</f>
        <v>-9.7146334294601555E-4</v>
      </c>
      <c r="F158" s="7">
        <f>'2018'!F158</f>
        <v>1.5</v>
      </c>
    </row>
    <row r="159" spans="1:6">
      <c r="A159" s="138">
        <f>'2018'!A159</f>
        <v>43319</v>
      </c>
      <c r="B159" s="7">
        <f>'2018'!B159</f>
        <v>0.74019999999999997</v>
      </c>
      <c r="C159" s="7">
        <f>'2018'!C159</f>
        <v>82.41</v>
      </c>
      <c r="D159" s="7">
        <f>'2018'!D159</f>
        <v>4.3325277627190217E-3</v>
      </c>
      <c r="E159" s="7">
        <f>'2018'!E159</f>
        <v>1.2141817907394339E-3</v>
      </c>
      <c r="F159" s="7">
        <f>'2018'!F159</f>
        <v>1.5</v>
      </c>
    </row>
    <row r="160" spans="1:6">
      <c r="A160" s="138">
        <f>'2018'!A160</f>
        <v>43320</v>
      </c>
      <c r="B160" s="7">
        <f>'2018'!B160</f>
        <v>0.74270000000000003</v>
      </c>
      <c r="C160" s="7">
        <f>'2018'!C160</f>
        <v>82.64</v>
      </c>
      <c r="D160" s="7">
        <f>'2018'!D160</f>
        <v>3.371774723195285E-3</v>
      </c>
      <c r="E160" s="7">
        <f>'2018'!E160</f>
        <v>2.7870360360908938E-3</v>
      </c>
      <c r="F160" s="7">
        <f>'2018'!F160</f>
        <v>1.5</v>
      </c>
    </row>
    <row r="161" spans="1:6">
      <c r="A161" s="138">
        <f>'2018'!A161</f>
        <v>43321</v>
      </c>
      <c r="B161" s="7">
        <f>'2018'!B161</f>
        <v>0.74409999999999998</v>
      </c>
      <c r="C161" s="7">
        <f>'2018'!C161</f>
        <v>82.56</v>
      </c>
      <c r="D161" s="7">
        <f>'2018'!D161</f>
        <v>1.8832397279646509E-3</v>
      </c>
      <c r="E161" s="7">
        <f>'2018'!E161</f>
        <v>-9.6852307813053698E-4</v>
      </c>
      <c r="F161" s="7">
        <f>'2018'!F161</f>
        <v>1.5</v>
      </c>
    </row>
    <row r="162" spans="1:6">
      <c r="A162" s="138">
        <f>'2018'!A162</f>
        <v>43322</v>
      </c>
      <c r="B162" s="7">
        <f>'2018'!B162</f>
        <v>0.73309999999999997</v>
      </c>
      <c r="C162" s="7">
        <f>'2018'!C162</f>
        <v>81.37</v>
      </c>
      <c r="D162" s="7">
        <f>'2018'!D162</f>
        <v>-1.4893316173674715E-2</v>
      </c>
      <c r="E162" s="7">
        <f>'2018'!E162</f>
        <v>-1.4518647024686648E-2</v>
      </c>
      <c r="F162" s="7">
        <f>'2018'!F162</f>
        <v>1.5</v>
      </c>
    </row>
    <row r="163" spans="1:6">
      <c r="A163" s="138">
        <f>'2018'!A163</f>
        <v>43325</v>
      </c>
      <c r="B163" s="7">
        <f>'2018'!B163</f>
        <v>0.72789999999999999</v>
      </c>
      <c r="C163" s="7">
        <f>'2018'!C163</f>
        <v>80.25</v>
      </c>
      <c r="D163" s="7">
        <f>'2018'!D163</f>
        <v>-7.1184421053286685E-3</v>
      </c>
      <c r="E163" s="7">
        <f>'2018'!E163</f>
        <v>-1.3859892698440691E-2</v>
      </c>
      <c r="F163" s="7">
        <f>'2018'!F163</f>
        <v>1.5</v>
      </c>
    </row>
    <row r="164" spans="1:6">
      <c r="A164" s="138">
        <f>'2018'!A164</f>
        <v>43326</v>
      </c>
      <c r="B164" s="7">
        <f>'2018'!B164</f>
        <v>0.72709999999999997</v>
      </c>
      <c r="C164" s="7">
        <f>'2018'!C164</f>
        <v>80.61</v>
      </c>
      <c r="D164" s="7">
        <f>'2018'!D164</f>
        <v>-1.0996564682011361E-3</v>
      </c>
      <c r="E164" s="7">
        <f>'2018'!E164</f>
        <v>4.4759492853843567E-3</v>
      </c>
      <c r="F164" s="7">
        <f>'2018'!F164</f>
        <v>1.5</v>
      </c>
    </row>
    <row r="165" spans="1:6">
      <c r="A165" s="138">
        <f>'2018'!A165</f>
        <v>43327</v>
      </c>
      <c r="B165" s="7">
        <f>'2018'!B165</f>
        <v>0.72130000000000005</v>
      </c>
      <c r="C165" s="7">
        <f>'2018'!C165</f>
        <v>80.27</v>
      </c>
      <c r="D165" s="7">
        <f>'2018'!D165</f>
        <v>-8.0088801463840346E-3</v>
      </c>
      <c r="E165" s="7">
        <f>'2018'!E165</f>
        <v>-4.2267591520241191E-3</v>
      </c>
      <c r="F165" s="7">
        <f>'2018'!F165</f>
        <v>1.5</v>
      </c>
    </row>
    <row r="166" spans="1:6">
      <c r="A166" s="138">
        <f>'2018'!A166</f>
        <v>43328</v>
      </c>
      <c r="B166" s="7">
        <f>'2018'!B166</f>
        <v>0.72750000000000004</v>
      </c>
      <c r="C166" s="7">
        <f>'2018'!C166</f>
        <v>80.650000000000006</v>
      </c>
      <c r="D166" s="7">
        <f>'2018'!D166</f>
        <v>8.5588595360206327E-3</v>
      </c>
      <c r="E166" s="7">
        <f>'2018'!E166</f>
        <v>4.7228524277324784E-3</v>
      </c>
      <c r="F166" s="7">
        <f>'2018'!F166</f>
        <v>1.5</v>
      </c>
    </row>
    <row r="167" spans="1:6">
      <c r="A167" s="138">
        <f>'2018'!A167</f>
        <v>43329</v>
      </c>
      <c r="B167" s="7">
        <f>'2018'!B167</f>
        <v>0.72699999999999998</v>
      </c>
      <c r="C167" s="7">
        <f>'2018'!C167</f>
        <v>80.62</v>
      </c>
      <c r="D167" s="7">
        <f>'2018'!D167</f>
        <v>-6.8752151212832149E-4</v>
      </c>
      <c r="E167" s="7">
        <f>'2018'!E167</f>
        <v>-3.7204688219814224E-4</v>
      </c>
      <c r="F167" s="7">
        <f>'2018'!F167</f>
        <v>1.5</v>
      </c>
    </row>
    <row r="168" spans="1:6">
      <c r="A168" s="138">
        <f>'2018'!A168</f>
        <v>43332</v>
      </c>
      <c r="B168" s="7">
        <f>'2018'!B168</f>
        <v>0.73060000000000003</v>
      </c>
      <c r="C168" s="7">
        <f>'2018'!C168</f>
        <v>80.8</v>
      </c>
      <c r="D168" s="7">
        <f>'2018'!D168</f>
        <v>4.9396368276627932E-3</v>
      </c>
      <c r="E168" s="7">
        <f>'2018'!E168</f>
        <v>2.2302078380298639E-3</v>
      </c>
      <c r="F168" s="7">
        <f>'2018'!F168</f>
        <v>1.5</v>
      </c>
    </row>
    <row r="169" spans="1:6">
      <c r="A169" s="138">
        <f>'2018'!A169</f>
        <v>43333</v>
      </c>
      <c r="B169" s="7">
        <f>'2018'!B169</f>
        <v>0.73599999999999999</v>
      </c>
      <c r="C169" s="7">
        <f>'2018'!C169</f>
        <v>81.010000000000005</v>
      </c>
      <c r="D169" s="7">
        <f>'2018'!D169</f>
        <v>7.3640043676939607E-3</v>
      </c>
      <c r="E169" s="7">
        <f>'2018'!E169</f>
        <v>2.5956383153503491E-3</v>
      </c>
      <c r="F169" s="7">
        <f>'2018'!F169</f>
        <v>1.5</v>
      </c>
    </row>
    <row r="170" spans="1:6">
      <c r="A170" s="138">
        <f>'2018'!A170</f>
        <v>43334</v>
      </c>
      <c r="B170" s="7">
        <f>'2018'!B170</f>
        <v>0.73560000000000003</v>
      </c>
      <c r="C170" s="7">
        <f>'2018'!C170</f>
        <v>81.22</v>
      </c>
      <c r="D170" s="7">
        <f>'2018'!D170</f>
        <v>-5.4362599871018134E-4</v>
      </c>
      <c r="E170" s="7">
        <f>'2018'!E170</f>
        <v>2.5889184157518578E-3</v>
      </c>
      <c r="F170" s="7">
        <f>'2018'!F170</f>
        <v>1.5</v>
      </c>
    </row>
    <row r="171" spans="1:6">
      <c r="A171" s="138">
        <f>'2018'!A171</f>
        <v>43335</v>
      </c>
      <c r="B171" s="7">
        <f>'2018'!B171</f>
        <v>0.72940000000000005</v>
      </c>
      <c r="C171" s="7">
        <f>'2018'!C171</f>
        <v>80.87</v>
      </c>
      <c r="D171" s="7">
        <f>'2018'!D171</f>
        <v>-8.4642143555861363E-3</v>
      </c>
      <c r="E171" s="7">
        <f>'2018'!E171</f>
        <v>-4.3185951504208682E-3</v>
      </c>
      <c r="F171" s="7">
        <f>'2018'!F171</f>
        <v>1.5</v>
      </c>
    </row>
    <row r="172" spans="1:6">
      <c r="A172" s="138">
        <f>'2018'!A172</f>
        <v>43336</v>
      </c>
      <c r="B172" s="7">
        <f>'2018'!B172</f>
        <v>0.72799999999999998</v>
      </c>
      <c r="C172" s="7">
        <f>'2018'!C172</f>
        <v>81.08</v>
      </c>
      <c r="D172" s="7">
        <f>'2018'!D172</f>
        <v>-1.9212301778939326E-3</v>
      </c>
      <c r="E172" s="7">
        <f>'2018'!E172</f>
        <v>2.5933944760683277E-3</v>
      </c>
      <c r="F172" s="7">
        <f>'2018'!F172</f>
        <v>1.5</v>
      </c>
    </row>
    <row r="173" spans="1:6">
      <c r="A173" s="138">
        <f>'2018'!A173</f>
        <v>43339</v>
      </c>
      <c r="B173" s="7">
        <f>'2018'!B173</f>
        <v>0.73229999999999995</v>
      </c>
      <c r="C173" s="7">
        <f>'2018'!C173</f>
        <v>81.31</v>
      </c>
      <c r="D173" s="7">
        <f>'2018'!D173</f>
        <v>5.8892178703380859E-3</v>
      </c>
      <c r="E173" s="7">
        <f>'2018'!E173</f>
        <v>2.8326886359470137E-3</v>
      </c>
      <c r="F173" s="7">
        <f>'2018'!F173</f>
        <v>1.5</v>
      </c>
    </row>
    <row r="174" spans="1:6">
      <c r="A174" s="138">
        <f>'2018'!A174</f>
        <v>43340</v>
      </c>
      <c r="B174" s="7">
        <f>'2018'!B174</f>
        <v>0.73280000000000001</v>
      </c>
      <c r="C174" s="7">
        <f>'2018'!C174</f>
        <v>81.52</v>
      </c>
      <c r="D174" s="7">
        <f>'2018'!D174</f>
        <v>6.825472928965984E-4</v>
      </c>
      <c r="E174" s="7">
        <f>'2018'!E174</f>
        <v>2.5793786947230384E-3</v>
      </c>
      <c r="F174" s="7">
        <f>'2018'!F174</f>
        <v>1.5</v>
      </c>
    </row>
    <row r="175" spans="1:6">
      <c r="A175" s="138">
        <f>'2018'!A175</f>
        <v>43341</v>
      </c>
      <c r="B175" s="7">
        <f>'2018'!B175</f>
        <v>0.73089999999999999</v>
      </c>
      <c r="C175" s="7">
        <f>'2018'!C175</f>
        <v>81.25</v>
      </c>
      <c r="D175" s="7">
        <f>'2018'!D175</f>
        <v>-2.5961618735744828E-3</v>
      </c>
      <c r="E175" s="7">
        <f>'2018'!E175</f>
        <v>-3.3175677046224181E-3</v>
      </c>
      <c r="F175" s="7">
        <f>'2018'!F175</f>
        <v>1.5</v>
      </c>
    </row>
    <row r="176" spans="1:6">
      <c r="A176" s="138">
        <f>'2018'!A176</f>
        <v>43342</v>
      </c>
      <c r="B176" s="7">
        <f>'2018'!B176</f>
        <v>0.72799999999999998</v>
      </c>
      <c r="C176" s="7">
        <f>'2018'!C176</f>
        <v>81.290000000000006</v>
      </c>
      <c r="D176" s="7">
        <f>'2018'!D176</f>
        <v>-3.9756032896600488E-3</v>
      </c>
      <c r="E176" s="7">
        <f>'2018'!E176</f>
        <v>4.9218654863418326E-4</v>
      </c>
      <c r="F176" s="7">
        <f>'2018'!F176</f>
        <v>1.5</v>
      </c>
    </row>
    <row r="177" spans="1:6">
      <c r="A177" s="138">
        <f>'2018'!A177</f>
        <v>43343</v>
      </c>
      <c r="B177" s="7">
        <f>'2018'!B177</f>
        <v>0.72599999999999998</v>
      </c>
      <c r="C177" s="7">
        <f>'2018'!C177</f>
        <v>80.58</v>
      </c>
      <c r="D177" s="7">
        <f>'2018'!D177</f>
        <v>-2.7510333718898708E-3</v>
      </c>
      <c r="E177" s="7">
        <f>'2018'!E177</f>
        <v>-8.7725279952798763E-3</v>
      </c>
      <c r="F177" s="7">
        <f>'2018'!F177</f>
        <v>1.5</v>
      </c>
    </row>
    <row r="178" spans="1:6">
      <c r="A178" s="138">
        <f>'2018'!A178</f>
        <v>43346</v>
      </c>
      <c r="B178" s="7">
        <f>'2018'!B178</f>
        <v>0.72</v>
      </c>
      <c r="C178" s="7">
        <f>'2018'!C178</f>
        <v>79.86</v>
      </c>
      <c r="D178" s="7">
        <f>'2018'!D178</f>
        <v>-8.2988028146950658E-3</v>
      </c>
      <c r="E178" s="7">
        <f>'2018'!E178</f>
        <v>-8.9753781281259239E-3</v>
      </c>
      <c r="F178" s="7">
        <f>'2018'!F178</f>
        <v>1.5</v>
      </c>
    </row>
    <row r="179" spans="1:6">
      <c r="A179" s="138">
        <f>'2018'!A179</f>
        <v>43347</v>
      </c>
      <c r="B179" s="7">
        <f>'2018'!B179</f>
        <v>0.7228</v>
      </c>
      <c r="C179" s="7">
        <f>'2018'!C179</f>
        <v>80.38</v>
      </c>
      <c r="D179" s="7">
        <f>'2018'!D179</f>
        <v>3.8813467079723751E-3</v>
      </c>
      <c r="E179" s="7">
        <f>'2018'!E179</f>
        <v>6.4902873859798305E-3</v>
      </c>
      <c r="F179" s="7">
        <f>'2018'!F179</f>
        <v>1.5</v>
      </c>
    </row>
    <row r="180" spans="1:6">
      <c r="A180" s="138">
        <f>'2018'!A180</f>
        <v>43348</v>
      </c>
      <c r="B180" s="7">
        <f>'2018'!B180</f>
        <v>0.71860000000000002</v>
      </c>
      <c r="C180" s="7">
        <f>'2018'!C180</f>
        <v>80.12</v>
      </c>
      <c r="D180" s="7">
        <f>'2018'!D180</f>
        <v>-5.8276840386550536E-3</v>
      </c>
      <c r="E180" s="7">
        <f>'2018'!E180</f>
        <v>-3.239878223437462E-3</v>
      </c>
      <c r="F180" s="7">
        <f>'2018'!F180</f>
        <v>1.5</v>
      </c>
    </row>
    <row r="181" spans="1:6">
      <c r="A181" s="138">
        <f>'2018'!A181</f>
        <v>43349</v>
      </c>
      <c r="B181" s="7">
        <f>'2018'!B181</f>
        <v>0.71709999999999996</v>
      </c>
      <c r="C181" s="7">
        <f>'2018'!C181</f>
        <v>79.84</v>
      </c>
      <c r="D181" s="7">
        <f>'2018'!D181</f>
        <v>-2.0895737908892885E-3</v>
      </c>
      <c r="E181" s="7">
        <f>'2018'!E181</f>
        <v>-3.5008787944089659E-3</v>
      </c>
      <c r="F181" s="7">
        <f>'2018'!F181</f>
        <v>1.5</v>
      </c>
    </row>
    <row r="182" spans="1:6">
      <c r="A182" s="138">
        <f>'2018'!A182</f>
        <v>43350</v>
      </c>
      <c r="B182" s="7">
        <f>'2018'!B182</f>
        <v>0.71509999999999996</v>
      </c>
      <c r="C182" s="7">
        <f>'2018'!C182</f>
        <v>79.09</v>
      </c>
      <c r="D182" s="7">
        <f>'2018'!D182</f>
        <v>-2.7929078341789779E-3</v>
      </c>
      <c r="E182" s="7">
        <f>'2018'!E182</f>
        <v>-9.4381874718826725E-3</v>
      </c>
      <c r="F182" s="7">
        <f>'2018'!F182</f>
        <v>1.5</v>
      </c>
    </row>
    <row r="183" spans="1:6">
      <c r="A183" s="138">
        <f>'2018'!A183</f>
        <v>43353</v>
      </c>
      <c r="B183" s="7">
        <f>'2018'!B183</f>
        <v>0.71150000000000002</v>
      </c>
      <c r="C183" s="7">
        <f>'2018'!C183</f>
        <v>78.959999999999994</v>
      </c>
      <c r="D183" s="7">
        <f>'2018'!D183</f>
        <v>-5.0469755244431447E-3</v>
      </c>
      <c r="E183" s="7">
        <f>'2018'!E183</f>
        <v>-1.6450494060998519E-3</v>
      </c>
      <c r="F183" s="7">
        <f>'2018'!F183</f>
        <v>1.5</v>
      </c>
    </row>
    <row r="184" spans="1:6">
      <c r="A184" s="138">
        <f>'2018'!A184</f>
        <v>43354</v>
      </c>
      <c r="B184" s="7">
        <f>'2018'!B184</f>
        <v>0.71260000000000001</v>
      </c>
      <c r="C184" s="7">
        <f>'2018'!C184</f>
        <v>79.41</v>
      </c>
      <c r="D184" s="7">
        <f>'2018'!D184</f>
        <v>1.5448356418285376E-3</v>
      </c>
      <c r="E184" s="7">
        <f>'2018'!E184</f>
        <v>5.6829097818934943E-3</v>
      </c>
      <c r="F184" s="7">
        <f>'2018'!F184</f>
        <v>1.5</v>
      </c>
    </row>
    <row r="185" spans="1:6">
      <c r="A185" s="138">
        <f>'2018'!A185</f>
        <v>43355</v>
      </c>
      <c r="B185" s="7">
        <f>'2018'!B185</f>
        <v>0.71030000000000004</v>
      </c>
      <c r="C185" s="7">
        <f>'2018'!C185</f>
        <v>79.209999999999994</v>
      </c>
      <c r="D185" s="7">
        <f>'2018'!D185</f>
        <v>-3.2328371679714008E-3</v>
      </c>
      <c r="E185" s="7">
        <f>'2018'!E185</f>
        <v>-2.5217514309312876E-3</v>
      </c>
      <c r="F185" s="7">
        <f>'2018'!F185</f>
        <v>1.5</v>
      </c>
    </row>
    <row r="186" spans="1:6">
      <c r="A186" s="138">
        <f>'2018'!A186</f>
        <v>43356</v>
      </c>
      <c r="B186" s="7">
        <f>'2018'!B186</f>
        <v>0.71809999999999996</v>
      </c>
      <c r="C186" s="7">
        <f>'2018'!C186</f>
        <v>80.02</v>
      </c>
      <c r="D186" s="7">
        <f>'2018'!D186</f>
        <v>1.0921419112507361E-2</v>
      </c>
      <c r="E186" s="7">
        <f>'2018'!E186</f>
        <v>1.0174049952900752E-2</v>
      </c>
      <c r="F186" s="7">
        <f>'2018'!F186</f>
        <v>1.5</v>
      </c>
    </row>
    <row r="187" spans="1:6">
      <c r="A187" s="138">
        <f>'2018'!A187</f>
        <v>43357</v>
      </c>
      <c r="B187" s="7">
        <f>'2018'!B187</f>
        <v>0.72</v>
      </c>
      <c r="C187" s="7">
        <f>'2018'!C187</f>
        <v>80.55</v>
      </c>
      <c r="D187" s="7">
        <f>'2018'!D187</f>
        <v>2.6423768938292646E-3</v>
      </c>
      <c r="E187" s="7">
        <f>'2018'!E187</f>
        <v>6.6015061938943399E-3</v>
      </c>
      <c r="F187" s="7">
        <f>'2018'!F187</f>
        <v>1.5</v>
      </c>
    </row>
    <row r="188" spans="1:6">
      <c r="A188" s="138">
        <f>'2018'!A188</f>
        <v>43360</v>
      </c>
      <c r="B188" s="7">
        <f>'2018'!B188</f>
        <v>0.71619999999999995</v>
      </c>
      <c r="C188" s="7">
        <f>'2018'!C188</f>
        <v>80.19</v>
      </c>
      <c r="D188" s="7">
        <f>'2018'!D188</f>
        <v>-5.2917544457687172E-3</v>
      </c>
      <c r="E188" s="7">
        <f>'2018'!E188</f>
        <v>-4.4792908040460567E-3</v>
      </c>
      <c r="F188" s="7">
        <f>'2018'!F188</f>
        <v>1.5</v>
      </c>
    </row>
    <row r="189" spans="1:6">
      <c r="A189" s="138">
        <f>'2018'!A189</f>
        <v>43361</v>
      </c>
      <c r="B189" s="7">
        <f>'2018'!B189</f>
        <v>0.72070000000000001</v>
      </c>
      <c r="C189" s="7">
        <f>'2018'!C189</f>
        <v>80.69</v>
      </c>
      <c r="D189" s="7">
        <f>'2018'!D189</f>
        <v>6.2635043660631603E-3</v>
      </c>
      <c r="E189" s="7">
        <f>'2018'!E189</f>
        <v>6.2158330414779171E-3</v>
      </c>
      <c r="F189" s="7">
        <f>'2018'!F189</f>
        <v>1.5</v>
      </c>
    </row>
    <row r="190" spans="1:6">
      <c r="A190" s="138">
        <f>'2018'!A190</f>
        <v>43362</v>
      </c>
      <c r="B190" s="7">
        <f>'2018'!B190</f>
        <v>0.7248</v>
      </c>
      <c r="C190" s="7">
        <f>'2018'!C190</f>
        <v>81.38</v>
      </c>
      <c r="D190" s="7">
        <f>'2018'!D190</f>
        <v>5.6727927983742481E-3</v>
      </c>
      <c r="E190" s="7">
        <f>'2018'!E190</f>
        <v>8.5148907131287286E-3</v>
      </c>
      <c r="F190" s="7">
        <f>'2018'!F190</f>
        <v>1.5</v>
      </c>
    </row>
    <row r="191" spans="1:6">
      <c r="A191" s="138">
        <f>'2018'!A191</f>
        <v>43363</v>
      </c>
      <c r="B191" s="7">
        <f>'2018'!B191</f>
        <v>0.72599999999999998</v>
      </c>
      <c r="C191" s="7">
        <f>'2018'!C191</f>
        <v>81.42</v>
      </c>
      <c r="D191" s="7">
        <f>'2018'!D191</f>
        <v>1.6542600960264681E-3</v>
      </c>
      <c r="E191" s="7">
        <f>'2018'!E191</f>
        <v>4.9140050128900598E-4</v>
      </c>
      <c r="F191" s="7">
        <f>'2018'!F191</f>
        <v>1.5</v>
      </c>
    </row>
    <row r="192" spans="1:6">
      <c r="A192" s="138">
        <f>'2018'!A192</f>
        <v>43364</v>
      </c>
      <c r="B192" s="7">
        <f>'2018'!B192</f>
        <v>0.72960000000000003</v>
      </c>
      <c r="C192" s="7">
        <f>'2018'!C192</f>
        <v>82.27</v>
      </c>
      <c r="D192" s="7">
        <f>'2018'!D192</f>
        <v>4.9464239353256166E-3</v>
      </c>
      <c r="E192" s="7">
        <f>'2018'!E192</f>
        <v>1.0385578106006143E-2</v>
      </c>
      <c r="F192" s="7">
        <f>'2018'!F192</f>
        <v>1.5</v>
      </c>
    </row>
    <row r="193" spans="1:6">
      <c r="A193" s="138">
        <f>'2018'!A193</f>
        <v>43367</v>
      </c>
      <c r="B193" s="7">
        <f>'2018'!B193</f>
        <v>0.72619999999999996</v>
      </c>
      <c r="C193" s="7">
        <f>'2018'!C193</f>
        <v>81.77</v>
      </c>
      <c r="D193" s="7">
        <f>'2018'!D193</f>
        <v>-4.6709797798863556E-3</v>
      </c>
      <c r="E193" s="7">
        <f>'2018'!E193</f>
        <v>-6.0960930069530184E-3</v>
      </c>
      <c r="F193" s="7">
        <f>'2018'!F193</f>
        <v>1.5</v>
      </c>
    </row>
    <row r="194" spans="1:6">
      <c r="A194" s="138">
        <f>'2018'!A194</f>
        <v>43368</v>
      </c>
      <c r="B194" s="7">
        <f>'2018'!B194</f>
        <v>0.72440000000000004</v>
      </c>
      <c r="C194" s="7">
        <f>'2018'!C194</f>
        <v>81.75</v>
      </c>
      <c r="D194" s="7">
        <f>'2018'!D194</f>
        <v>-2.4817329709769637E-3</v>
      </c>
      <c r="E194" s="7">
        <f>'2018'!E194</f>
        <v>-2.4461839652303478E-4</v>
      </c>
      <c r="F194" s="7">
        <f>'2018'!F194</f>
        <v>1.5</v>
      </c>
    </row>
    <row r="195" spans="1:6">
      <c r="A195" s="138">
        <f>'2018'!A195</f>
        <v>43369</v>
      </c>
      <c r="B195" s="7">
        <f>'2018'!B195</f>
        <v>0.72640000000000005</v>
      </c>
      <c r="C195" s="7">
        <f>'2018'!C195</f>
        <v>82.02</v>
      </c>
      <c r="D195" s="7">
        <f>'2018'!D195</f>
        <v>2.7571012778251935E-3</v>
      </c>
      <c r="E195" s="7">
        <f>'2018'!E195</f>
        <v>3.2973101865504538E-3</v>
      </c>
      <c r="F195" s="7">
        <f>'2018'!F195</f>
        <v>1.5</v>
      </c>
    </row>
    <row r="196" spans="1:6">
      <c r="A196" s="138">
        <f>'2018'!A196</f>
        <v>43370</v>
      </c>
      <c r="B196" s="7">
        <f>'2018'!B196</f>
        <v>0.72330000000000005</v>
      </c>
      <c r="C196" s="7">
        <f>'2018'!C196</f>
        <v>81.47</v>
      </c>
      <c r="D196" s="7">
        <f>'2018'!D196</f>
        <v>-4.2767534318485217E-3</v>
      </c>
      <c r="E196" s="7">
        <f>'2018'!E196</f>
        <v>-6.7282656413627743E-3</v>
      </c>
      <c r="F196" s="7">
        <f>'2018'!F196</f>
        <v>1.5</v>
      </c>
    </row>
    <row r="197" spans="1:6">
      <c r="A197" s="138">
        <f>'2018'!A197</f>
        <v>43371</v>
      </c>
      <c r="B197" s="7">
        <f>'2018'!B197</f>
        <v>0.72219999999999995</v>
      </c>
      <c r="C197" s="7">
        <f>'2018'!C197</f>
        <v>81.96</v>
      </c>
      <c r="D197" s="7">
        <f>'2018'!D197</f>
        <v>-1.5219650118778233E-3</v>
      </c>
      <c r="E197" s="7">
        <f>'2018'!E197</f>
        <v>5.9964690481485675E-3</v>
      </c>
      <c r="F197" s="7">
        <f>'2018'!F197</f>
        <v>1.5</v>
      </c>
    </row>
    <row r="198" spans="1:6">
      <c r="A198" s="138">
        <f>'2018'!A198</f>
        <v>43375</v>
      </c>
      <c r="B198" s="7">
        <f>'2018'!B198</f>
        <v>0.72</v>
      </c>
      <c r="C198" s="7">
        <f>'2018'!C198</f>
        <v>81.94</v>
      </c>
      <c r="D198" s="7">
        <f>'2018'!D198</f>
        <v>-3.0508968332563198E-3</v>
      </c>
      <c r="E198" s="7">
        <f>'2018'!E198</f>
        <v>-2.440512519739746E-4</v>
      </c>
      <c r="F198" s="7">
        <f>'2018'!F198</f>
        <v>1.5</v>
      </c>
    </row>
    <row r="199" spans="1:6">
      <c r="A199" s="138">
        <f>'2018'!A199</f>
        <v>43376</v>
      </c>
      <c r="B199" s="7">
        <f>'2018'!B199</f>
        <v>0.71819999999999995</v>
      </c>
      <c r="C199" s="7">
        <f>'2018'!C199</f>
        <v>81.69</v>
      </c>
      <c r="D199" s="7">
        <f>'2018'!D199</f>
        <v>-2.5031302181185884E-3</v>
      </c>
      <c r="E199" s="7">
        <f>'2018'!E199</f>
        <v>-3.0556767649470851E-3</v>
      </c>
      <c r="F199" s="7">
        <f>'2018'!F199</f>
        <v>1.5</v>
      </c>
    </row>
    <row r="200" spans="1:6">
      <c r="A200" s="138">
        <f>'2018'!A200</f>
        <v>43377</v>
      </c>
      <c r="B200" s="7">
        <f>'2018'!B200</f>
        <v>0.70850000000000002</v>
      </c>
      <c r="C200" s="7">
        <f>'2018'!C200</f>
        <v>81</v>
      </c>
      <c r="D200" s="7">
        <f>'2018'!D200</f>
        <v>-1.3598022661247195E-2</v>
      </c>
      <c r="E200" s="7">
        <f>'2018'!E200</f>
        <v>-8.4824406813391127E-3</v>
      </c>
      <c r="F200" s="7">
        <f>'2018'!F200</f>
        <v>1.5</v>
      </c>
    </row>
    <row r="201" spans="1:6">
      <c r="A201" s="138">
        <f>'2018'!A201</f>
        <v>43378</v>
      </c>
      <c r="B201" s="7">
        <f>'2018'!B201</f>
        <v>0.70650000000000002</v>
      </c>
      <c r="C201" s="7">
        <f>'2018'!C201</f>
        <v>80.459999999999994</v>
      </c>
      <c r="D201" s="7">
        <f>'2018'!D201</f>
        <v>-2.8268570061529964E-3</v>
      </c>
      <c r="E201" s="7">
        <f>'2018'!E201</f>
        <v>-6.688988150796652E-3</v>
      </c>
      <c r="F201" s="7">
        <f>'2018'!F201</f>
        <v>1.5</v>
      </c>
    </row>
    <row r="202" spans="1:6">
      <c r="A202" s="138">
        <f>'2018'!A202</f>
        <v>43381</v>
      </c>
      <c r="B202" s="7">
        <f>'2018'!B202</f>
        <v>0.70589999999999997</v>
      </c>
      <c r="C202" s="7">
        <f>'2018'!C202</f>
        <v>80.37</v>
      </c>
      <c r="D202" s="7">
        <f>'2018'!D202</f>
        <v>-8.4961772315575142E-4</v>
      </c>
      <c r="E202" s="7">
        <f>'2018'!E202</f>
        <v>-1.1191942970150007E-3</v>
      </c>
      <c r="F202" s="7">
        <f>'2018'!F202</f>
        <v>1.5</v>
      </c>
    </row>
    <row r="203" spans="1:6">
      <c r="A203" s="138">
        <f>'2018'!A203</f>
        <v>43382</v>
      </c>
      <c r="B203" s="7">
        <f>'2018'!B203</f>
        <v>0.70899999999999996</v>
      </c>
      <c r="C203" s="7">
        <f>'2018'!C203</f>
        <v>80.17</v>
      </c>
      <c r="D203" s="7">
        <f>'2018'!D203</f>
        <v>4.3819421307009039E-3</v>
      </c>
      <c r="E203" s="7">
        <f>'2018'!E203</f>
        <v>-2.4915921697668286E-3</v>
      </c>
      <c r="F203" s="7">
        <f>'2018'!F203</f>
        <v>1.5</v>
      </c>
    </row>
    <row r="204" spans="1:6">
      <c r="A204" s="138">
        <f>'2018'!A204</f>
        <v>43383</v>
      </c>
      <c r="B204" s="7">
        <f>'2018'!B204</f>
        <v>0.71179999999999999</v>
      </c>
      <c r="C204" s="7">
        <f>'2018'!C204</f>
        <v>80.48</v>
      </c>
      <c r="D204" s="7">
        <f>'2018'!D204</f>
        <v>3.9414465439648397E-3</v>
      </c>
      <c r="E204" s="7">
        <f>'2018'!E204</f>
        <v>3.8593262965689094E-3</v>
      </c>
      <c r="F204" s="7">
        <f>'2018'!F204</f>
        <v>1.5</v>
      </c>
    </row>
    <row r="205" spans="1:6">
      <c r="A205" s="138">
        <f>'2018'!A205</f>
        <v>43384</v>
      </c>
      <c r="B205" s="7">
        <f>'2018'!B205</f>
        <v>0.70720000000000005</v>
      </c>
      <c r="C205" s="7">
        <f>'2018'!C205</f>
        <v>79.33</v>
      </c>
      <c r="D205" s="7">
        <f>'2018'!D205</f>
        <v>-6.4834617526585009E-3</v>
      </c>
      <c r="E205" s="7">
        <f>'2018'!E205</f>
        <v>-1.4392339037517592E-2</v>
      </c>
      <c r="F205" s="7">
        <f>'2018'!F205</f>
        <v>1.5</v>
      </c>
    </row>
    <row r="206" spans="1:6">
      <c r="A206" s="138">
        <f>'2018'!A206</f>
        <v>43385</v>
      </c>
      <c r="B206" s="7">
        <f>'2018'!B206</f>
        <v>0.71230000000000004</v>
      </c>
      <c r="C206" s="7">
        <f>'2018'!C206</f>
        <v>80.02</v>
      </c>
      <c r="D206" s="7">
        <f>'2018'!D206</f>
        <v>7.1856596608745327E-3</v>
      </c>
      <c r="E206" s="7">
        <f>'2018'!E206</f>
        <v>8.6602361151773624E-3</v>
      </c>
      <c r="F206" s="7">
        <f>'2018'!F206</f>
        <v>1.5</v>
      </c>
    </row>
    <row r="207" spans="1:6">
      <c r="A207" s="138">
        <f>'2018'!A207</f>
        <v>43388</v>
      </c>
      <c r="B207" s="7">
        <f>'2018'!B207</f>
        <v>0.71079999999999999</v>
      </c>
      <c r="C207" s="7">
        <f>'2018'!C207</f>
        <v>79.64</v>
      </c>
      <c r="D207" s="7">
        <f>'2018'!D207</f>
        <v>-2.1080747038119815E-3</v>
      </c>
      <c r="E207" s="7">
        <f>'2018'!E207</f>
        <v>-4.7601242330933546E-3</v>
      </c>
      <c r="F207" s="7">
        <f>'2018'!F207</f>
        <v>1.5</v>
      </c>
    </row>
    <row r="208" spans="1:6">
      <c r="A208" s="138">
        <f>'2018'!A208</f>
        <v>43389</v>
      </c>
      <c r="B208" s="7">
        <f>'2018'!B208</f>
        <v>0.71220000000000006</v>
      </c>
      <c r="C208" s="7">
        <f>'2018'!C208</f>
        <v>79.790000000000006</v>
      </c>
      <c r="D208" s="7">
        <f>'2018'!D208</f>
        <v>1.9676745631812056E-3</v>
      </c>
      <c r="E208" s="7">
        <f>'2018'!E208</f>
        <v>1.8817041241941438E-3</v>
      </c>
      <c r="F208" s="7">
        <f>'2018'!F208</f>
        <v>1.5</v>
      </c>
    </row>
    <row r="209" spans="1:6">
      <c r="A209" s="138">
        <f>'2018'!A209</f>
        <v>43390</v>
      </c>
      <c r="B209" s="7">
        <f>'2018'!B209</f>
        <v>0.71360000000000001</v>
      </c>
      <c r="C209" s="7">
        <f>'2018'!C209</f>
        <v>80.12</v>
      </c>
      <c r="D209" s="7">
        <f>'2018'!D209</f>
        <v>1.9638104221222316E-3</v>
      </c>
      <c r="E209" s="7">
        <f>'2018'!E209</f>
        <v>4.1273274774280147E-3</v>
      </c>
      <c r="F209" s="7">
        <f>'2018'!F209</f>
        <v>1.5</v>
      </c>
    </row>
    <row r="210" spans="1:6">
      <c r="A210" s="138">
        <f>'2018'!A210</f>
        <v>43391</v>
      </c>
      <c r="B210" s="7">
        <f>'2018'!B210</f>
        <v>0.71309999999999996</v>
      </c>
      <c r="C210" s="7">
        <f>'2018'!C210</f>
        <v>80.239999999999995</v>
      </c>
      <c r="D210" s="7">
        <f>'2018'!D210</f>
        <v>-7.0091823154181093E-4</v>
      </c>
      <c r="E210" s="7">
        <f>'2018'!E210</f>
        <v>1.4966328560624589E-3</v>
      </c>
      <c r="F210" s="7">
        <f>'2018'!F210</f>
        <v>1.5</v>
      </c>
    </row>
    <row r="211" spans="1:6">
      <c r="A211" s="138">
        <f>'2018'!A211</f>
        <v>43392</v>
      </c>
      <c r="B211" s="7">
        <f>'2018'!B211</f>
        <v>0.71089999999999998</v>
      </c>
      <c r="C211" s="7">
        <f>'2018'!C211</f>
        <v>79.88</v>
      </c>
      <c r="D211" s="7">
        <f>'2018'!D211</f>
        <v>-3.0898900988204385E-3</v>
      </c>
      <c r="E211" s="7">
        <f>'2018'!E211</f>
        <v>-4.4966351060656386E-3</v>
      </c>
      <c r="F211" s="7">
        <f>'2018'!F211</f>
        <v>1.5</v>
      </c>
    </row>
    <row r="212" spans="1:6">
      <c r="A212" s="138">
        <f>'2018'!A212</f>
        <v>43395</v>
      </c>
      <c r="B212" s="7">
        <f>'2018'!B212</f>
        <v>0.7107</v>
      </c>
      <c r="C212" s="7">
        <f>'2018'!C212</f>
        <v>80.02</v>
      </c>
      <c r="D212" s="7">
        <f>'2018'!D212</f>
        <v>-2.8137310258792775E-4</v>
      </c>
      <c r="E212" s="7">
        <f>'2018'!E212</f>
        <v>1.7510948814744821E-3</v>
      </c>
      <c r="F212" s="7">
        <f>'2018'!F212</f>
        <v>1.5</v>
      </c>
    </row>
    <row r="213" spans="1:6">
      <c r="A213" s="138">
        <f>'2018'!A213</f>
        <v>43396</v>
      </c>
      <c r="B213" s="7">
        <f>'2018'!B213</f>
        <v>0.70630000000000004</v>
      </c>
      <c r="C213" s="7">
        <f>'2018'!C213</f>
        <v>79.489999999999995</v>
      </c>
      <c r="D213" s="7">
        <f>'2018'!D213</f>
        <v>-6.2103234179728753E-3</v>
      </c>
      <c r="E213" s="7">
        <f>'2018'!E213</f>
        <v>-6.6453758440677317E-3</v>
      </c>
      <c r="F213" s="7">
        <f>'2018'!F213</f>
        <v>1.5</v>
      </c>
    </row>
    <row r="214" spans="1:6">
      <c r="A214" s="138">
        <f>'2018'!A214</f>
        <v>43397</v>
      </c>
      <c r="B214" s="7">
        <f>'2018'!B214</f>
        <v>0.71040000000000003</v>
      </c>
      <c r="C214" s="7">
        <f>'2018'!C214</f>
        <v>80.010000000000005</v>
      </c>
      <c r="D214" s="7">
        <f>'2018'!D214</f>
        <v>5.7881152630838047E-3</v>
      </c>
      <c r="E214" s="7">
        <f>'2018'!E214</f>
        <v>6.5203992770114924E-3</v>
      </c>
      <c r="F214" s="7">
        <f>'2018'!F214</f>
        <v>1.5</v>
      </c>
    </row>
    <row r="215" spans="1:6">
      <c r="A215" s="138">
        <f>'2018'!A215</f>
        <v>43398</v>
      </c>
      <c r="B215" s="7">
        <f>'2018'!B215</f>
        <v>0.7077</v>
      </c>
      <c r="C215" s="7">
        <f>'2018'!C215</f>
        <v>79.33</v>
      </c>
      <c r="D215" s="7">
        <f>'2018'!D215</f>
        <v>-3.8079165962213645E-3</v>
      </c>
      <c r="E215" s="7">
        <f>'2018'!E215</f>
        <v>-8.5352595481210953E-3</v>
      </c>
      <c r="F215" s="7">
        <f>'2018'!F215</f>
        <v>1.5</v>
      </c>
    </row>
    <row r="216" spans="1:6">
      <c r="A216" s="138">
        <f>'2018'!A216</f>
        <v>43399</v>
      </c>
      <c r="B216" s="7">
        <f>'2018'!B216</f>
        <v>0.70340000000000003</v>
      </c>
      <c r="C216" s="7">
        <f>'2018'!C216</f>
        <v>78.94</v>
      </c>
      <c r="D216" s="7">
        <f>'2018'!D216</f>
        <v>-6.0945550418569066E-3</v>
      </c>
      <c r="E216" s="7">
        <f>'2018'!E216</f>
        <v>-4.9282970792105633E-3</v>
      </c>
      <c r="F216" s="7">
        <f>'2018'!F216</f>
        <v>1.5</v>
      </c>
    </row>
    <row r="217" spans="1:6">
      <c r="A217" s="138">
        <f>'2018'!A217</f>
        <v>43402</v>
      </c>
      <c r="B217" s="7">
        <f>'2018'!B217</f>
        <v>0.70989999999999998</v>
      </c>
      <c r="C217" s="7">
        <f>'2018'!C217</f>
        <v>79.489999999999995</v>
      </c>
      <c r="D217" s="7">
        <f>'2018'!D217</f>
        <v>9.1983950054579915E-3</v>
      </c>
      <c r="E217" s="7">
        <f>'2018'!E217</f>
        <v>6.9431573503201159E-3</v>
      </c>
      <c r="F217" s="7">
        <f>'2018'!F217</f>
        <v>1.5</v>
      </c>
    </row>
    <row r="218" spans="1:6">
      <c r="A218" s="138">
        <f>'2018'!A218</f>
        <v>43403</v>
      </c>
      <c r="B218" s="7">
        <f>'2018'!B218</f>
        <v>0.70930000000000004</v>
      </c>
      <c r="C218" s="7">
        <f>'2018'!C218</f>
        <v>79.95</v>
      </c>
      <c r="D218" s="7">
        <f>'2018'!D218</f>
        <v>-8.4554683729903802E-4</v>
      </c>
      <c r="E218" s="7">
        <f>'2018'!E218</f>
        <v>5.7702116949420153E-3</v>
      </c>
      <c r="F218" s="7">
        <f>'2018'!F218</f>
        <v>1.5</v>
      </c>
    </row>
    <row r="219" spans="1:6">
      <c r="A219" s="138">
        <f>'2018'!A219</f>
        <v>43404</v>
      </c>
      <c r="B219" s="7">
        <f>'2018'!B219</f>
        <v>0.70850000000000002</v>
      </c>
      <c r="C219" s="7">
        <f>'2018'!C219</f>
        <v>80.23</v>
      </c>
      <c r="D219" s="7">
        <f>'2018'!D219</f>
        <v>-1.1285090773059446E-3</v>
      </c>
      <c r="E219" s="7">
        <f>'2018'!E219</f>
        <v>3.4960704856012905E-3</v>
      </c>
      <c r="F219" s="7">
        <f>'2018'!F219</f>
        <v>1.5</v>
      </c>
    </row>
    <row r="220" spans="1:6">
      <c r="A220" s="138">
        <f>'2018'!A220</f>
        <v>43405</v>
      </c>
      <c r="B220" s="7">
        <f>'2018'!B220</f>
        <v>0.71299999999999997</v>
      </c>
      <c r="C220" s="7">
        <f>'2018'!C220</f>
        <v>80.47</v>
      </c>
      <c r="D220" s="7">
        <f>'2018'!D220</f>
        <v>6.3313612835607545E-3</v>
      </c>
      <c r="E220" s="7">
        <f>'2018'!E220</f>
        <v>2.9869343924767032E-3</v>
      </c>
      <c r="F220" s="7">
        <f>'2018'!F220</f>
        <v>1.5</v>
      </c>
    </row>
    <row r="221" spans="1:6">
      <c r="A221" s="138">
        <f>'2018'!A221</f>
        <v>43406</v>
      </c>
      <c r="B221" s="7">
        <f>'2018'!B221</f>
        <v>0.72430000000000005</v>
      </c>
      <c r="C221" s="7">
        <f>'2018'!C221</f>
        <v>81.819999999999993</v>
      </c>
      <c r="D221" s="7">
        <f>'2018'!D221</f>
        <v>1.5724250786984632E-2</v>
      </c>
      <c r="E221" s="7">
        <f>'2018'!E221</f>
        <v>1.6637268343211015E-2</v>
      </c>
      <c r="F221" s="7">
        <f>'2018'!F221</f>
        <v>1.5</v>
      </c>
    </row>
    <row r="222" spans="1:6">
      <c r="A222" s="138">
        <f>'2018'!A222</f>
        <v>43409</v>
      </c>
      <c r="B222" s="7">
        <f>'2018'!B222</f>
        <v>0.71889999999999998</v>
      </c>
      <c r="C222" s="7">
        <f>'2018'!C222</f>
        <v>81.41</v>
      </c>
      <c r="D222" s="7">
        <f>'2018'!D222</f>
        <v>-7.4834052114545677E-3</v>
      </c>
      <c r="E222" s="7">
        <f>'2018'!E222</f>
        <v>-5.0235969153661205E-3</v>
      </c>
      <c r="F222" s="7">
        <f>'2018'!F222</f>
        <v>1.5</v>
      </c>
    </row>
    <row r="223" spans="1:6">
      <c r="A223" s="138">
        <f>'2018'!A223</f>
        <v>43410</v>
      </c>
      <c r="B223" s="7">
        <f>'2018'!B223</f>
        <v>0.72130000000000005</v>
      </c>
      <c r="C223" s="7">
        <f>'2018'!C223</f>
        <v>81.760000000000005</v>
      </c>
      <c r="D223" s="7">
        <f>'2018'!D223</f>
        <v>3.3328735198010859E-3</v>
      </c>
      <c r="E223" s="7">
        <f>'2018'!E223</f>
        <v>4.2900108695081342E-3</v>
      </c>
      <c r="F223" s="7">
        <f>'2018'!F223</f>
        <v>1.5</v>
      </c>
    </row>
    <row r="224" spans="1:6">
      <c r="A224" s="138">
        <f>'2018'!A224</f>
        <v>43411</v>
      </c>
      <c r="B224" s="7">
        <f>'2018'!B224</f>
        <v>0.72640000000000005</v>
      </c>
      <c r="C224" s="7">
        <f>'2018'!C224</f>
        <v>82.23</v>
      </c>
      <c r="D224" s="7">
        <f>'2018'!D224</f>
        <v>7.0456877774564917E-3</v>
      </c>
      <c r="E224" s="7">
        <f>'2018'!E224</f>
        <v>5.7320725274098696E-3</v>
      </c>
      <c r="F224" s="7">
        <f>'2018'!F224</f>
        <v>1.5</v>
      </c>
    </row>
    <row r="225" spans="1:6">
      <c r="A225" s="138">
        <f>'2018'!A225</f>
        <v>43412</v>
      </c>
      <c r="B225" s="7">
        <f>'2018'!B225</f>
        <v>0.72740000000000005</v>
      </c>
      <c r="C225" s="7">
        <f>'2018'!C225</f>
        <v>82.73</v>
      </c>
      <c r="D225" s="7">
        <f>'2018'!D225</f>
        <v>1.3757052658050634E-3</v>
      </c>
      <c r="E225" s="7">
        <f>'2018'!E225</f>
        <v>6.0620942192873058E-3</v>
      </c>
      <c r="F225" s="7">
        <f>'2018'!F225</f>
        <v>1.5</v>
      </c>
    </row>
    <row r="226" spans="1:6">
      <c r="A226" s="138">
        <f>'2018'!A226</f>
        <v>43413</v>
      </c>
      <c r="B226" s="7">
        <f>'2018'!B226</f>
        <v>0.72440000000000004</v>
      </c>
      <c r="C226" s="7">
        <f>'2018'!C226</f>
        <v>82.52</v>
      </c>
      <c r="D226" s="7">
        <f>'2018'!D226</f>
        <v>-4.1328065436303345E-3</v>
      </c>
      <c r="E226" s="7">
        <f>'2018'!E226</f>
        <v>-2.5416049990405979E-3</v>
      </c>
      <c r="F226" s="7">
        <f>'2018'!F226</f>
        <v>1.5</v>
      </c>
    </row>
    <row r="227" spans="1:6">
      <c r="A227" s="138">
        <f>'2018'!A227</f>
        <v>43416</v>
      </c>
      <c r="B227" s="7">
        <f>'2018'!B227</f>
        <v>0.72260000000000002</v>
      </c>
      <c r="C227" s="7">
        <f>'2018'!C227</f>
        <v>82.38</v>
      </c>
      <c r="D227" s="7">
        <f>'2018'!D227</f>
        <v>-2.4879072957185314E-3</v>
      </c>
      <c r="E227" s="7">
        <f>'2018'!E227</f>
        <v>-1.6979991951164145E-3</v>
      </c>
      <c r="F227" s="7">
        <f>'2018'!F227</f>
        <v>1.5</v>
      </c>
    </row>
    <row r="228" spans="1:6">
      <c r="A228" s="138">
        <f>'2018'!A228</f>
        <v>43417</v>
      </c>
      <c r="B228" s="7">
        <f>'2018'!B228</f>
        <v>0.72119999999999995</v>
      </c>
      <c r="C228" s="7">
        <f>'2018'!C228</f>
        <v>82.21</v>
      </c>
      <c r="D228" s="7">
        <f>'2018'!D228</f>
        <v>-1.9393273843777096E-3</v>
      </c>
      <c r="E228" s="7">
        <f>'2018'!E228</f>
        <v>-2.0657398438927023E-3</v>
      </c>
      <c r="F228" s="7">
        <f>'2018'!F228</f>
        <v>1.5</v>
      </c>
    </row>
    <row r="229" spans="1:6">
      <c r="A229" s="138">
        <f>'2018'!A229</f>
        <v>43418</v>
      </c>
      <c r="B229" s="7">
        <f>'2018'!B229</f>
        <v>0.72170000000000001</v>
      </c>
      <c r="C229" s="7">
        <f>'2018'!C229</f>
        <v>82.22</v>
      </c>
      <c r="D229" s="7">
        <f>'2018'!D229</f>
        <v>6.9304874906534028E-4</v>
      </c>
      <c r="E229" s="7">
        <f>'2018'!E229</f>
        <v>1.2163230569030069E-4</v>
      </c>
      <c r="F229" s="7">
        <f>'2018'!F229</f>
        <v>1.5</v>
      </c>
    </row>
    <row r="230" spans="1:6">
      <c r="A230" s="138">
        <f>'2018'!A230</f>
        <v>43419</v>
      </c>
      <c r="B230" s="7">
        <f>'2018'!B230</f>
        <v>0.72789999999999999</v>
      </c>
      <c r="C230" s="7">
        <f>'2018'!C230</f>
        <v>82.59</v>
      </c>
      <c r="D230" s="7">
        <f>'2018'!D230</f>
        <v>8.5541360459846141E-3</v>
      </c>
      <c r="E230" s="7">
        <f>'2018'!E230</f>
        <v>4.4900263528932635E-3</v>
      </c>
      <c r="F230" s="7">
        <f>'2018'!F230</f>
        <v>1.5</v>
      </c>
    </row>
    <row r="231" spans="1:6">
      <c r="A231" s="138">
        <f>'2018'!A231</f>
        <v>43420</v>
      </c>
      <c r="B231" s="7">
        <f>'2018'!B231</f>
        <v>0.72689999999999999</v>
      </c>
      <c r="C231" s="7">
        <f>'2018'!C231</f>
        <v>82.46</v>
      </c>
      <c r="D231" s="7">
        <f>'2018'!D231</f>
        <v>-1.3747596336225003E-3</v>
      </c>
      <c r="E231" s="7">
        <f>'2018'!E231</f>
        <v>-1.5752805438717563E-3</v>
      </c>
      <c r="F231" s="7">
        <f>'2018'!F231</f>
        <v>1.5</v>
      </c>
    </row>
    <row r="232" spans="1:6">
      <c r="A232" s="138">
        <f>'2018'!A232</f>
        <v>43423</v>
      </c>
      <c r="B232" s="7">
        <f>'2018'!B232</f>
        <v>0.73080000000000001</v>
      </c>
      <c r="C232" s="7">
        <f>'2018'!C232</f>
        <v>82.4</v>
      </c>
      <c r="D232" s="7">
        <f>'2018'!D232</f>
        <v>5.3509080132619138E-3</v>
      </c>
      <c r="E232" s="7">
        <f>'2018'!E232</f>
        <v>-7.2789036332781729E-4</v>
      </c>
      <c r="F232" s="7">
        <f>'2018'!F232</f>
        <v>1.5</v>
      </c>
    </row>
    <row r="233" spans="1:6">
      <c r="A233" s="138">
        <f>'2018'!A233</f>
        <v>43424</v>
      </c>
      <c r="B233" s="7">
        <f>'2018'!B233</f>
        <v>0.72740000000000005</v>
      </c>
      <c r="C233" s="7">
        <f>'2018'!C233</f>
        <v>81.84</v>
      </c>
      <c r="D233" s="7">
        <f>'2018'!D233</f>
        <v>-4.6632919509629655E-3</v>
      </c>
      <c r="E233" s="7">
        <f>'2018'!E233</f>
        <v>-6.8193152720549483E-3</v>
      </c>
      <c r="F233" s="7">
        <f>'2018'!F233</f>
        <v>1.5</v>
      </c>
    </row>
    <row r="234" spans="1:6">
      <c r="A234" s="138">
        <f>'2018'!A234</f>
        <v>43425</v>
      </c>
      <c r="B234" s="7">
        <f>'2018'!B234</f>
        <v>0.72350000000000003</v>
      </c>
      <c r="C234" s="7">
        <f>'2018'!C234</f>
        <v>81.680000000000007</v>
      </c>
      <c r="D234" s="7">
        <f>'2018'!D234</f>
        <v>-5.3759864813501639E-3</v>
      </c>
      <c r="E234" s="7">
        <f>'2018'!E234</f>
        <v>-1.9569477869609241E-3</v>
      </c>
      <c r="F234" s="7">
        <f>'2018'!F234</f>
        <v>1.5</v>
      </c>
    </row>
    <row r="235" spans="1:6">
      <c r="A235" s="138">
        <f>'2018'!A235</f>
        <v>43426</v>
      </c>
      <c r="B235" s="7">
        <f>'2018'!B235</f>
        <v>0.72499999999999998</v>
      </c>
      <c r="C235" s="7">
        <f>'2018'!C235</f>
        <v>81.94</v>
      </c>
      <c r="D235" s="7">
        <f>'2018'!D235</f>
        <v>2.0711087831360984E-3</v>
      </c>
      <c r="E235" s="7">
        <f>'2018'!E235</f>
        <v>3.1780982623148802E-3</v>
      </c>
      <c r="F235" s="7">
        <f>'2018'!F235</f>
        <v>1.5</v>
      </c>
    </row>
    <row r="236" spans="1:6">
      <c r="A236" s="138">
        <f>'2018'!A236</f>
        <v>43427</v>
      </c>
      <c r="B236" s="7">
        <f>'2018'!B236</f>
        <v>0.72499999999999998</v>
      </c>
      <c r="C236" s="7">
        <f>'2018'!C236</f>
        <v>81.86</v>
      </c>
      <c r="D236" s="7">
        <f>'2018'!D236</f>
        <v>0</v>
      </c>
      <c r="E236" s="7">
        <f>'2018'!E236</f>
        <v>-9.7680105446807026E-4</v>
      </c>
      <c r="F236" s="7">
        <f>'2018'!F236</f>
        <v>1.5</v>
      </c>
    </row>
    <row r="237" spans="1:6">
      <c r="A237" s="138">
        <f>'2018'!A237</f>
        <v>43430</v>
      </c>
      <c r="B237" s="7">
        <f>'2018'!B237</f>
        <v>0.72499999999999998</v>
      </c>
      <c r="C237" s="7">
        <f>'2018'!C237</f>
        <v>82.08</v>
      </c>
      <c r="D237" s="7">
        <f>'2018'!D237</f>
        <v>0</v>
      </c>
      <c r="E237" s="7">
        <f>'2018'!E237</f>
        <v>2.6839103582023535E-3</v>
      </c>
      <c r="F237" s="7">
        <f>'2018'!F237</f>
        <v>1.5</v>
      </c>
    </row>
    <row r="238" spans="1:6">
      <c r="A238" s="138">
        <f>'2018'!A238</f>
        <v>43431</v>
      </c>
      <c r="B238" s="7">
        <f>'2018'!B238</f>
        <v>0.7228</v>
      </c>
      <c r="C238" s="7">
        <f>'2018'!C238</f>
        <v>82.04</v>
      </c>
      <c r="D238" s="7">
        <f>'2018'!D238</f>
        <v>-3.0390961366012744E-3</v>
      </c>
      <c r="E238" s="7">
        <f>'2018'!E238</f>
        <v>-4.8744821827944478E-4</v>
      </c>
      <c r="F238" s="7">
        <f>'2018'!F238</f>
        <v>1.5</v>
      </c>
    </row>
    <row r="239" spans="1:6">
      <c r="A239" s="138">
        <f>'2018'!A239</f>
        <v>43432</v>
      </c>
      <c r="B239" s="7">
        <f>'2018'!B239</f>
        <v>0.72330000000000005</v>
      </c>
      <c r="C239" s="7">
        <f>'2018'!C239</f>
        <v>82.33</v>
      </c>
      <c r="D239" s="7">
        <f>'2018'!D239</f>
        <v>6.9151513716172715E-4</v>
      </c>
      <c r="E239" s="7">
        <f>'2018'!E239</f>
        <v>3.528628106154728E-3</v>
      </c>
      <c r="F239" s="7">
        <f>'2018'!F239</f>
        <v>1.5</v>
      </c>
    </row>
    <row r="240" spans="1:6">
      <c r="A240" s="138">
        <f>'2018'!A240</f>
        <v>43433</v>
      </c>
      <c r="B240" s="7">
        <f>'2018'!B240</f>
        <v>0.73140000000000005</v>
      </c>
      <c r="C240" s="7">
        <f>'2018'!C240</f>
        <v>82.86</v>
      </c>
      <c r="D240" s="7">
        <f>'2018'!D240</f>
        <v>1.1136431860045754E-2</v>
      </c>
      <c r="E240" s="7">
        <f>'2018'!E240</f>
        <v>6.4168753389211262E-3</v>
      </c>
      <c r="F240" s="7">
        <f>'2018'!F240</f>
        <v>1.5</v>
      </c>
    </row>
    <row r="241" spans="1:6">
      <c r="A241" s="138">
        <f>'2018'!A241</f>
        <v>43434</v>
      </c>
      <c r="B241" s="7">
        <f>'2018'!B241</f>
        <v>0.73160000000000003</v>
      </c>
      <c r="C241" s="7">
        <f>'2018'!C241</f>
        <v>82.98</v>
      </c>
      <c r="D241" s="7">
        <f>'2018'!D241</f>
        <v>2.7341080142979923E-4</v>
      </c>
      <c r="E241" s="7">
        <f>'2018'!E241</f>
        <v>1.4471782554660718E-3</v>
      </c>
      <c r="F241" s="7">
        <f>'2018'!F241</f>
        <v>1.5</v>
      </c>
    </row>
    <row r="242" spans="1:6">
      <c r="A242" s="138">
        <f>'2018'!A242</f>
        <v>43437</v>
      </c>
      <c r="B242" s="7">
        <f>'2018'!B242</f>
        <v>0.73670000000000002</v>
      </c>
      <c r="C242" s="7">
        <f>'2018'!C242</f>
        <v>83.62</v>
      </c>
      <c r="D242" s="7">
        <f>'2018'!D242</f>
        <v>6.9468371720572365E-3</v>
      </c>
      <c r="E242" s="7">
        <f>'2018'!E242</f>
        <v>7.683111023697147E-3</v>
      </c>
      <c r="F242" s="7">
        <f>'2018'!F242</f>
        <v>1.5</v>
      </c>
    </row>
    <row r="243" spans="1:6">
      <c r="A243" s="138">
        <f>'2018'!A243</f>
        <v>43438</v>
      </c>
      <c r="B243" s="7">
        <f>'2018'!B243</f>
        <v>0.73750000000000004</v>
      </c>
      <c r="C243" s="7">
        <f>'2018'!C243</f>
        <v>83.41</v>
      </c>
      <c r="D243" s="7">
        <f>'2018'!D243</f>
        <v>1.0853345252070641E-3</v>
      </c>
      <c r="E243" s="7">
        <f>'2018'!E243</f>
        <v>-2.5145196748985674E-3</v>
      </c>
      <c r="F243" s="7">
        <f>'2018'!F243</f>
        <v>1.5</v>
      </c>
    </row>
    <row r="244" spans="1:6">
      <c r="A244" s="138">
        <f>'2018'!A244</f>
        <v>43439</v>
      </c>
      <c r="B244" s="7">
        <f>'2018'!B244</f>
        <v>0.7288</v>
      </c>
      <c r="C244" s="7">
        <f>'2018'!C244</f>
        <v>82.35</v>
      </c>
      <c r="D244" s="7">
        <f>'2018'!D244</f>
        <v>-1.1866742268226428E-2</v>
      </c>
      <c r="E244" s="7">
        <f>'2018'!E244</f>
        <v>-1.2789749629871124E-2</v>
      </c>
      <c r="F244" s="7">
        <f>'2018'!F244</f>
        <v>1.5</v>
      </c>
    </row>
    <row r="245" spans="1:6">
      <c r="A245" s="138">
        <f>'2018'!A245</f>
        <v>43440</v>
      </c>
      <c r="B245" s="7">
        <f>'2018'!B245</f>
        <v>0.72260000000000002</v>
      </c>
      <c r="C245" s="7">
        <f>'2018'!C245</f>
        <v>81.39</v>
      </c>
      <c r="D245" s="7">
        <f>'2018'!D245</f>
        <v>-8.5435272322086763E-3</v>
      </c>
      <c r="E245" s="7">
        <f>'2018'!E245</f>
        <v>-1.1726041284699177E-2</v>
      </c>
      <c r="F245" s="7">
        <f>'2018'!F245</f>
        <v>1.5</v>
      </c>
    </row>
    <row r="246" spans="1:6">
      <c r="A246" s="138">
        <f>'2018'!A246</f>
        <v>43441</v>
      </c>
      <c r="B246" s="7">
        <f>'2018'!B246</f>
        <v>0.72330000000000005</v>
      </c>
      <c r="C246" s="7">
        <f>'2018'!C246</f>
        <v>81.62</v>
      </c>
      <c r="D246" s="7">
        <f>'2018'!D246</f>
        <v>9.6825514169529558E-4</v>
      </c>
      <c r="E246" s="7">
        <f>'2018'!E246</f>
        <v>2.8219146387096212E-3</v>
      </c>
      <c r="F246" s="7">
        <f>'2018'!F246</f>
        <v>1.5</v>
      </c>
    </row>
    <row r="247" spans="1:6">
      <c r="A247" s="138">
        <f>'2018'!A247</f>
        <v>43444</v>
      </c>
      <c r="B247" s="7">
        <f>'2018'!B247</f>
        <v>0.72209999999999996</v>
      </c>
      <c r="C247" s="7">
        <f>'2018'!C247</f>
        <v>81.2</v>
      </c>
      <c r="D247" s="7">
        <f>'2018'!D247</f>
        <v>-1.6604403980991808E-3</v>
      </c>
      <c r="E247" s="7">
        <f>'2018'!E247</f>
        <v>-5.1590828100273357E-3</v>
      </c>
      <c r="F247" s="7">
        <f>'2018'!F247</f>
        <v>1.5</v>
      </c>
    </row>
    <row r="248" spans="1:6">
      <c r="A248" s="138">
        <f>'2018'!A248</f>
        <v>43445</v>
      </c>
      <c r="B248" s="7">
        <f>'2018'!B248</f>
        <v>0.72050000000000003</v>
      </c>
      <c r="C248" s="7">
        <f>'2018'!C248</f>
        <v>81.47</v>
      </c>
      <c r="D248" s="7">
        <f>'2018'!D248</f>
        <v>-2.2182180175590572E-3</v>
      </c>
      <c r="E248" s="7">
        <f>'2018'!E248</f>
        <v>3.319607154918166E-3</v>
      </c>
      <c r="F248" s="7">
        <f>'2018'!F248</f>
        <v>1.5</v>
      </c>
    </row>
    <row r="249" spans="1:6">
      <c r="A249" s="138">
        <f>'2018'!A249</f>
        <v>43446</v>
      </c>
      <c r="B249" s="7">
        <f>'2018'!B249</f>
        <v>0.72150000000000003</v>
      </c>
      <c r="C249" s="7">
        <f>'2018'!C249</f>
        <v>81.87</v>
      </c>
      <c r="D249" s="7">
        <f>'2018'!D249</f>
        <v>1.386962774348806E-3</v>
      </c>
      <c r="E249" s="7">
        <f>'2018'!E249</f>
        <v>4.8977690658063488E-3</v>
      </c>
      <c r="F249" s="7">
        <f>'2018'!F249</f>
        <v>1.5</v>
      </c>
    </row>
    <row r="250" spans="1:6">
      <c r="A250" s="138">
        <f>'2018'!A250</f>
        <v>43447</v>
      </c>
      <c r="B250" s="7">
        <f>'2018'!B250</f>
        <v>0.72260000000000002</v>
      </c>
      <c r="C250" s="7">
        <f>'2018'!C250</f>
        <v>82.02</v>
      </c>
      <c r="D250" s="7">
        <f>'2018'!D250</f>
        <v>1.5234404996143057E-3</v>
      </c>
      <c r="E250" s="7">
        <f>'2018'!E250</f>
        <v>1.8304965755563663E-3</v>
      </c>
      <c r="F250" s="7">
        <f>'2018'!F250</f>
        <v>1.5</v>
      </c>
    </row>
    <row r="251" spans="1:6">
      <c r="A251" s="138">
        <f>'2018'!A251</f>
        <v>43448</v>
      </c>
      <c r="B251" s="7">
        <f>'2018'!B251</f>
        <v>0.71889999999999998</v>
      </c>
      <c r="C251" s="7">
        <f>'2018'!C251</f>
        <v>81.56</v>
      </c>
      <c r="D251" s="7">
        <f>'2018'!D251</f>
        <v>-5.1335527237140206E-3</v>
      </c>
      <c r="E251" s="7">
        <f>'2018'!E251</f>
        <v>-5.6241742576586366E-3</v>
      </c>
      <c r="F251" s="7">
        <f>'2018'!F251</f>
        <v>1.5</v>
      </c>
    </row>
    <row r="252" spans="1:6">
      <c r="A252" s="138">
        <f>'2018'!A252</f>
        <v>43451</v>
      </c>
      <c r="B252" s="7">
        <f>'2018'!B252</f>
        <v>0.71730000000000005</v>
      </c>
      <c r="C252" s="7">
        <f>'2018'!C252</f>
        <v>81.41</v>
      </c>
      <c r="D252" s="7">
        <f>'2018'!D252</f>
        <v>-2.2281028574370702E-3</v>
      </c>
      <c r="E252" s="7">
        <f>'2018'!E252</f>
        <v>-1.8408301203681663E-3</v>
      </c>
      <c r="F252" s="7">
        <f>'2018'!F252</f>
        <v>1.5</v>
      </c>
    </row>
    <row r="253" spans="1:6">
      <c r="A253" s="138">
        <f>'2018'!A253</f>
        <v>43452</v>
      </c>
      <c r="B253" s="7">
        <f>'2018'!B253</f>
        <v>0.71889999999999998</v>
      </c>
      <c r="C253" s="7">
        <f>'2018'!C253</f>
        <v>80.92</v>
      </c>
      <c r="D253" s="7">
        <f>'2018'!D253</f>
        <v>2.2281028574369587E-3</v>
      </c>
      <c r="E253" s="7">
        <f>'2018'!E253</f>
        <v>-6.0371032863416052E-3</v>
      </c>
      <c r="F253" s="7">
        <f>'2018'!F253</f>
        <v>1.5</v>
      </c>
    </row>
    <row r="254" spans="1:6">
      <c r="A254" s="138">
        <f>'2018'!A254</f>
        <v>43453</v>
      </c>
      <c r="B254" s="7">
        <f>'2018'!B254</f>
        <v>0.71930000000000005</v>
      </c>
      <c r="C254" s="7">
        <f>'2018'!C254</f>
        <v>80.77</v>
      </c>
      <c r="D254" s="7">
        <f>'2018'!D254</f>
        <v>5.5625088348486534E-4</v>
      </c>
      <c r="E254" s="7">
        <f>'2018'!E254</f>
        <v>-1.8554028453398261E-3</v>
      </c>
      <c r="F254" s="7">
        <f>'2018'!F254</f>
        <v>1.5</v>
      </c>
    </row>
    <row r="255" spans="1:6">
      <c r="A255" s="138">
        <f>'2018'!A255</f>
        <v>43454</v>
      </c>
      <c r="B255" s="7">
        <f>'2018'!B255</f>
        <v>0.70950000000000002</v>
      </c>
      <c r="C255" s="7">
        <f>'2018'!C255</f>
        <v>79.650000000000006</v>
      </c>
      <c r="D255" s="7">
        <f>'2018'!D255</f>
        <v>-1.3718020273213213E-2</v>
      </c>
      <c r="E255" s="7">
        <f>'2018'!E255</f>
        <v>-1.3963573098147284E-2</v>
      </c>
      <c r="F255" s="7">
        <f>'2018'!F255</f>
        <v>1.5</v>
      </c>
    </row>
    <row r="256" spans="1:6">
      <c r="A256" s="138">
        <f>'2018'!A256</f>
        <v>43455</v>
      </c>
      <c r="B256" s="7">
        <f>'2018'!B256</f>
        <v>0.71099999999999997</v>
      </c>
      <c r="C256" s="7">
        <f>'2018'!C256</f>
        <v>79.19</v>
      </c>
      <c r="D256" s="7">
        <f>'2018'!D256</f>
        <v>2.1119332031435513E-3</v>
      </c>
      <c r="E256" s="7">
        <f>'2018'!E256</f>
        <v>-5.7920081337365431E-3</v>
      </c>
      <c r="F256" s="7">
        <f>'2018'!F256</f>
        <v>1.5</v>
      </c>
    </row>
    <row r="257" spans="1:6">
      <c r="A257" s="138">
        <f>'2018'!A257</f>
        <v>43458</v>
      </c>
      <c r="B257" s="7">
        <f>'2018'!B257</f>
        <v>0.70650000000000002</v>
      </c>
      <c r="C257" s="7">
        <f>'2018'!C257</f>
        <v>78.489999999999995</v>
      </c>
      <c r="D257" s="7">
        <f>'2018'!D257</f>
        <v>-6.3492276786586681E-3</v>
      </c>
      <c r="E257" s="7">
        <f>'2018'!E257</f>
        <v>-8.8788000835988042E-3</v>
      </c>
      <c r="F257" s="7">
        <f>'2018'!F257</f>
        <v>1.5</v>
      </c>
    </row>
    <row r="258" spans="1:6">
      <c r="A258" s="138">
        <f>'2018'!A258</f>
        <v>43461</v>
      </c>
      <c r="B258" s="7">
        <f>'2018'!B258</f>
        <v>0.70599999999999996</v>
      </c>
      <c r="C258" s="7">
        <f>'2018'!C258</f>
        <v>78.37</v>
      </c>
      <c r="D258" s="7">
        <f>'2018'!D258</f>
        <v>-7.0796463134012791E-4</v>
      </c>
      <c r="E258" s="7">
        <f>'2018'!E258</f>
        <v>-1.530027073949027E-3</v>
      </c>
      <c r="F258" s="7">
        <f>'2018'!F258</f>
        <v>1.5</v>
      </c>
    </row>
    <row r="259" spans="1:6">
      <c r="A259" s="138">
        <f>'2018'!A259</f>
        <v>43462</v>
      </c>
      <c r="B259" s="7">
        <f>'2018'!B259</f>
        <v>0.70509999999999995</v>
      </c>
      <c r="C259" s="7">
        <f>'2018'!C259</f>
        <v>78.010000000000005</v>
      </c>
      <c r="D259" s="7">
        <f>'2018'!D259</f>
        <v>-1.2756007682471829E-3</v>
      </c>
      <c r="E259" s="7">
        <f>'2018'!E259</f>
        <v>-4.6041774645514425E-3</v>
      </c>
      <c r="F259" s="7">
        <f>'2018'!F259</f>
        <v>1.5</v>
      </c>
    </row>
    <row r="260" spans="1:6">
      <c r="A260" s="138">
        <f>'2018'!A260</f>
        <v>43465</v>
      </c>
      <c r="B260" s="7">
        <f>'2018'!B260</f>
        <v>0.70579999999999998</v>
      </c>
      <c r="C260" s="7">
        <f>'2018'!C260</f>
        <v>77.930000000000007</v>
      </c>
      <c r="D260" s="7">
        <f>'2018'!D260</f>
        <v>9.9227451617485136E-4</v>
      </c>
      <c r="E260" s="7">
        <f>'2018'!E260</f>
        <v>-1.026035744752159E-3</v>
      </c>
      <c r="F260" s="7">
        <f>'2018'!F260</f>
        <v>1.5</v>
      </c>
    </row>
    <row r="261" spans="1:6">
      <c r="A261" s="138"/>
    </row>
    <row r="262" spans="1:6">
      <c r="A262" s="138"/>
    </row>
    <row r="263" spans="1:6">
      <c r="A263" s="138"/>
    </row>
    <row r="264" spans="1:6">
      <c r="A264" s="138"/>
    </row>
    <row r="265" spans="1:6">
      <c r="A265" s="138"/>
    </row>
    <row r="266" spans="1:6">
      <c r="A266" s="138"/>
    </row>
    <row r="267" spans="1:6">
      <c r="A267" s="138"/>
    </row>
    <row r="268" spans="1:6">
      <c r="A268" s="138"/>
    </row>
    <row r="269" spans="1:6">
      <c r="A269" s="138"/>
    </row>
    <row r="270" spans="1:6">
      <c r="A270" s="138"/>
    </row>
  </sheetData>
  <mergeCells count="3">
    <mergeCell ref="K4:N4"/>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4" r:id="rId3" name="Button 2">
              <controlPr defaultSize="0" print="0" autoFill="0" autoPict="0" macro="[0]!BackTesting" altText="Run Back Test">
                <anchor>
                  <from>
                    <xdr:col>7</xdr:col>
                    <xdr:colOff>558800</xdr:colOff>
                    <xdr:row>4</xdr:row>
                    <xdr:rowOff>63500</xdr:rowOff>
                  </from>
                  <to>
                    <xdr:col>9</xdr:col>
                    <xdr:colOff>469900</xdr:colOff>
                    <xdr:row>6</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F4F4D15-23E2-3B44-8364-1F79E5A93CCD}">
          <x14:formula1>
            <xm:f>'Inputs &amp; Outputs'!$L$34:$L$39</xm:f>
          </x14:formula1>
          <xm:sqref>K7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F4609-89C7-1C48-AE48-7D5DD956B4CD}">
  <sheetPr codeName="Sheet36"/>
  <dimension ref="A1:AP260"/>
  <sheetViews>
    <sheetView topLeftCell="O3" workbookViewId="0">
      <selection activeCell="A10" sqref="A10:A260"/>
    </sheetView>
  </sheetViews>
  <sheetFormatPr baseColWidth="10" defaultRowHeight="13"/>
  <cols>
    <col min="1" max="1" width="10.83203125" style="138"/>
    <col min="2" max="6" width="10.83203125" style="7"/>
    <col min="7" max="7" width="14.6640625" style="7" bestFit="1" customWidth="1"/>
    <col min="8" max="9" width="10.83203125" style="7"/>
    <col min="10" max="11" width="10.83203125" style="44"/>
    <col min="12" max="12" width="10.83203125" style="7"/>
    <col min="13" max="13" width="16.83203125" style="7" customWidth="1"/>
    <col min="14" max="14" width="10.83203125" style="7"/>
    <col min="15" max="15" width="15.6640625" style="7" customWidth="1"/>
    <col min="16" max="16" width="10.83203125" style="7"/>
    <col min="17" max="17" width="11.6640625" style="7" bestFit="1" customWidth="1"/>
    <col min="18" max="18" width="17" style="7" customWidth="1"/>
    <col min="19" max="19" width="16.33203125" style="7" customWidth="1"/>
    <col min="20" max="21" width="10.83203125" style="7"/>
    <col min="22" max="22" width="17.33203125" style="7" customWidth="1"/>
    <col min="23" max="16384" width="10.83203125" style="7"/>
  </cols>
  <sheetData>
    <row r="1" spans="1:42">
      <c r="A1" s="433"/>
      <c r="B1" s="433"/>
      <c r="C1" s="433"/>
      <c r="D1" s="433"/>
      <c r="E1" s="433"/>
      <c r="F1" s="433"/>
      <c r="G1" s="433"/>
      <c r="H1" s="433"/>
      <c r="I1" s="433"/>
    </row>
    <row r="2" spans="1:42">
      <c r="A2" s="433"/>
      <c r="B2" s="433"/>
      <c r="C2" s="433"/>
      <c r="D2" s="433"/>
      <c r="E2" s="433"/>
      <c r="F2" s="433"/>
      <c r="G2" s="433"/>
      <c r="H2" s="433"/>
      <c r="I2" s="433"/>
    </row>
    <row r="3" spans="1:42" ht="14">
      <c r="M3" s="458" t="s">
        <v>258</v>
      </c>
      <c r="N3" s="458"/>
      <c r="O3" s="458"/>
      <c r="P3" s="458"/>
      <c r="Q3" s="168"/>
      <c r="S3" s="457" t="s">
        <v>277</v>
      </c>
      <c r="T3" s="457"/>
      <c r="U3" s="457"/>
    </row>
    <row r="4" spans="1:42">
      <c r="M4" s="250"/>
      <c r="N4" s="351"/>
      <c r="O4" s="351"/>
      <c r="P4" s="351"/>
      <c r="Q4" s="207"/>
      <c r="S4" s="357" t="str">
        <f>N5</f>
        <v>USD/AUD</v>
      </c>
      <c r="T4" s="358" t="str">
        <f>O5</f>
        <v>JPY/AUD</v>
      </c>
      <c r="U4" s="358" t="s">
        <v>281</v>
      </c>
      <c r="V4" s="138"/>
      <c r="W4" s="138"/>
    </row>
    <row r="5" spans="1:42" ht="14">
      <c r="B5" s="8"/>
      <c r="M5" s="306"/>
      <c r="N5" s="352" t="str">
        <f>VLOOKUP(B9,'Inputs &amp; Outputs'!B17:E20,2,FALSE )</f>
        <v>USD/AUD</v>
      </c>
      <c r="O5" s="352" t="str">
        <f>VLOOKUP(C9,'Inputs &amp; Outputs'!B18:E20,2,FALSE)</f>
        <v>JPY/AUD</v>
      </c>
      <c r="P5" s="352"/>
      <c r="Q5" s="208"/>
      <c r="S5" s="180">
        <v>0.5</v>
      </c>
      <c r="T5" s="181">
        <v>0.5</v>
      </c>
      <c r="U5" s="187">
        <f>SUM(S5:T5)</f>
        <v>1</v>
      </c>
      <c r="V5" s="138"/>
      <c r="W5" s="138"/>
    </row>
    <row r="6" spans="1:42">
      <c r="B6" s="8"/>
      <c r="E6" s="45"/>
      <c r="M6" s="250" t="s">
        <v>259</v>
      </c>
      <c r="N6" s="353">
        <f>AVERAGE(D10:D259)</f>
        <v>-1.7199444947795001E-5</v>
      </c>
      <c r="O6" s="353">
        <f>AVERAGE(E10:E259)</f>
        <v>-2.5185748121444738E-5</v>
      </c>
      <c r="P6" s="354"/>
      <c r="Q6" s="209"/>
      <c r="S6" s="437" t="s">
        <v>91</v>
      </c>
      <c r="T6" s="438"/>
      <c r="U6" s="439"/>
    </row>
    <row r="7" spans="1:42">
      <c r="A7" s="46"/>
      <c r="B7" s="435" t="s">
        <v>254</v>
      </c>
      <c r="C7" s="435"/>
      <c r="D7" s="434" t="s">
        <v>256</v>
      </c>
      <c r="E7" s="434"/>
      <c r="F7" s="51" t="s">
        <v>257</v>
      </c>
      <c r="G7" s="174"/>
      <c r="M7" s="250" t="s">
        <v>260</v>
      </c>
      <c r="N7" s="353">
        <f>MEDIAN(D10:D259)</f>
        <v>-4.4277175839590495E-4</v>
      </c>
      <c r="O7" s="353">
        <f>MEDIAN(E10:E259)</f>
        <v>-2.5201613036618712E-4</v>
      </c>
      <c r="P7" s="354"/>
      <c r="Q7" s="209"/>
      <c r="S7" s="440"/>
      <c r="T7" s="441"/>
      <c r="U7" s="442"/>
    </row>
    <row r="8" spans="1:42">
      <c r="A8" s="46"/>
      <c r="B8" s="48"/>
      <c r="C8" s="48"/>
      <c r="D8" s="141"/>
      <c r="E8" s="141"/>
      <c r="F8" s="50"/>
      <c r="G8" s="174"/>
      <c r="M8" s="250" t="s">
        <v>261</v>
      </c>
      <c r="N8" s="353">
        <f>MAX(D10:D259)</f>
        <v>1.5399046963085646E-2</v>
      </c>
      <c r="O8" s="353">
        <f>MAX(E10:E259)</f>
        <v>2.2323541949163622E-2</v>
      </c>
      <c r="P8" s="354"/>
      <c r="Q8" s="209"/>
      <c r="S8" s="443"/>
      <c r="T8" s="444"/>
      <c r="U8" s="445"/>
    </row>
    <row r="9" spans="1:42" ht="16">
      <c r="A9" s="142" t="s">
        <v>0</v>
      </c>
      <c r="B9" s="140" t="str">
        <f>'Inputs &amp; Outputs'!B19</f>
        <v>USD</v>
      </c>
      <c r="C9" s="140" t="str">
        <f>'Inputs &amp; Outputs'!B20</f>
        <v>JPY</v>
      </c>
      <c r="D9" s="143" t="str">
        <f>before_gfc_start_ref</f>
        <v>USD</v>
      </c>
      <c r="E9" s="143" t="str">
        <f>before_gfc_end_ref</f>
        <v>JPY</v>
      </c>
      <c r="F9" s="47" t="s">
        <v>264</v>
      </c>
      <c r="G9" s="140" t="s">
        <v>280</v>
      </c>
      <c r="M9" s="250" t="s">
        <v>262</v>
      </c>
      <c r="N9" s="353">
        <f>MIN(D10:D259)</f>
        <v>-1.4847979710457834E-2</v>
      </c>
      <c r="O9" s="353">
        <f>MIN(E10:E259)</f>
        <v>-3.121946665417525E-2</v>
      </c>
      <c r="P9" s="354"/>
      <c r="Q9" s="209"/>
      <c r="S9" s="183"/>
      <c r="T9" s="184"/>
      <c r="U9" s="182"/>
      <c r="V9" s="356" t="s">
        <v>278</v>
      </c>
      <c r="W9" s="356" t="s">
        <v>279</v>
      </c>
      <c r="X9" s="217" t="s">
        <v>104</v>
      </c>
      <c r="Y9" s="217" t="s">
        <v>103</v>
      </c>
    </row>
    <row r="10" spans="1:42" ht="16">
      <c r="A10" s="138">
        <f>'FX Database'!A263</f>
        <v>43467</v>
      </c>
      <c r="B10" s="7">
        <f>VLOOKUP($A10,'FX Database'!$A$11:$T$1267, MATCH($B$9,'FX Database'!$A$6:$X$6,0),FALSE)</f>
        <v>0.70199999999999996</v>
      </c>
      <c r="C10" s="7">
        <f>VLOOKUP($A10,'FX Database'!$A$11:$T$1267, MATCH(C$9,'FX Database'!$A$6:$X$6,0),FALSE)</f>
        <v>76.78</v>
      </c>
      <c r="F10" s="7">
        <f>VLOOKUP(A10,'Interest Rates'!$A$11:$B$3360, MATCH($F$9,'Interest Rates'!$A$11:$B$11,0),FALSE)</f>
        <v>1.5</v>
      </c>
      <c r="M10" s="250" t="s">
        <v>263</v>
      </c>
      <c r="N10" s="353">
        <f>N8-N9</f>
        <v>3.0247026673543481E-2</v>
      </c>
      <c r="O10" s="353">
        <f>O8-O9</f>
        <v>5.3543008603338868E-2</v>
      </c>
      <c r="P10" s="354"/>
      <c r="Q10" s="209"/>
      <c r="S10" s="183" t="s">
        <v>84</v>
      </c>
      <c r="T10" s="185">
        <f>SQRT((S5^2*N12^2) + (T5^2*O12^2) + (2*S5*T5*_xlfn.COVARIANCE.S(D10:D257, E10:E257)))</f>
        <v>5.0055321401101119E-3</v>
      </c>
      <c r="U10" s="182"/>
      <c r="V10" s="188">
        <v>0.9</v>
      </c>
      <c r="W10" s="189">
        <f>_xlfn.NORM.S.INV(1 - V10)</f>
        <v>-1.2815515655446006</v>
      </c>
      <c r="X10" s="192">
        <f>-($T$11+W10* $T$10)</f>
        <v>6.4360401470765494E-3</v>
      </c>
      <c r="Y10" s="193">
        <f>INVESTMENT_AMT*X10</f>
        <v>6436.0401470765491</v>
      </c>
    </row>
    <row r="11" spans="1:42" ht="16">
      <c r="A11" s="138">
        <f>'FX Database'!A264</f>
        <v>43468</v>
      </c>
      <c r="B11" s="7">
        <f>VLOOKUP($A11,'FX Database'!$A$11:$T$1267, MATCH($B$9,'FX Database'!$A$6:$X$6,0),FALSE)</f>
        <v>0.69450000000000001</v>
      </c>
      <c r="C11" s="7">
        <f>VLOOKUP($A11,'FX Database'!$A$11:$T$1267, MATCH(C$9,'FX Database'!$A$6:$X$6,0),FALSE)</f>
        <v>74.42</v>
      </c>
      <c r="D11" s="7">
        <f t="shared" ref="D11:E16" si="0">LN(B11/B10)</f>
        <v>-1.0741241831412625E-2</v>
      </c>
      <c r="E11" s="7">
        <f t="shared" si="0"/>
        <v>-3.121946665417525E-2</v>
      </c>
      <c r="F11" s="7">
        <f>VLOOKUP(A11,'Interest Rates'!$A$11:$B$3360, MATCH($F$9,'Interest Rates'!$A$11:$B$11,0),FALSE)</f>
        <v>1.5</v>
      </c>
      <c r="G11" s="7">
        <f t="shared" ref="G11:G74" si="1">IF(F11 &lt;&gt; F10,1,0)</f>
        <v>0</v>
      </c>
      <c r="M11" s="250" t="s">
        <v>92</v>
      </c>
      <c r="N11" s="355">
        <f>_xlfn.VAR.S(D10:D259)</f>
        <v>2.0699082556768997E-5</v>
      </c>
      <c r="O11" s="355">
        <f>_xlfn.VAR.S(E10:E259)</f>
        <v>3.6571654911731589E-5</v>
      </c>
      <c r="P11" s="354"/>
      <c r="Q11" s="209"/>
      <c r="S11" s="183" t="s">
        <v>94</v>
      </c>
      <c r="T11" s="184">
        <f>(S5*N6)+(T5*O6)</f>
        <v>-2.1192596534619868E-5</v>
      </c>
      <c r="U11" s="182"/>
      <c r="V11" s="188">
        <v>0.95</v>
      </c>
      <c r="W11" s="189">
        <f t="shared" ref="W11:W12" si="2">_xlfn.NORM.S.INV(1 - V11)</f>
        <v>-1.6448536269514715</v>
      </c>
      <c r="X11" s="192">
        <f>-($T$11+W11* $T$10)</f>
        <v>8.2545602920168996E-3</v>
      </c>
      <c r="Y11" s="193">
        <f>INVESTMENT_AMT*X11</f>
        <v>8254.5602920169003</v>
      </c>
    </row>
    <row r="12" spans="1:42" ht="16">
      <c r="A12" s="138">
        <f>'FX Database'!A265</f>
        <v>43469</v>
      </c>
      <c r="B12" s="7">
        <f>VLOOKUP($A12,'FX Database'!$A$11:$T$1267, MATCH($B$9,'FX Database'!$A$6:$X$6,0),FALSE)</f>
        <v>0.70240000000000002</v>
      </c>
      <c r="C12" s="7">
        <f>VLOOKUP($A12,'FX Database'!$A$11:$T$1267, MATCH(C$9,'FX Database'!$A$6:$X$6,0),FALSE)</f>
        <v>76.099999999999994</v>
      </c>
      <c r="D12" s="7">
        <f t="shared" si="0"/>
        <v>1.1310880126508551E-2</v>
      </c>
      <c r="E12" s="7">
        <f t="shared" si="0"/>
        <v>2.2323541949163622E-2</v>
      </c>
      <c r="F12" s="7">
        <f>VLOOKUP(A12,'Interest Rates'!$A$11:$B$3360, MATCH($F$9,'Interest Rates'!$A$11:$B$11,0),FALSE)</f>
        <v>1.5</v>
      </c>
      <c r="G12" s="7">
        <f t="shared" si="1"/>
        <v>0</v>
      </c>
      <c r="L12" s="8"/>
      <c r="M12" s="347" t="s">
        <v>84</v>
      </c>
      <c r="N12" s="353">
        <f>_xlfn.STDEV.S(D10:D259)</f>
        <v>4.5496244412884228E-3</v>
      </c>
      <c r="O12" s="353">
        <f>_xlfn.STDEV.S(E10:E259)</f>
        <v>6.0474502818734762E-3</v>
      </c>
      <c r="P12" s="354"/>
      <c r="Q12" s="209"/>
      <c r="S12" s="183"/>
      <c r="T12" s="186"/>
      <c r="U12" s="182"/>
      <c r="V12" s="188">
        <v>0.99</v>
      </c>
      <c r="W12" s="189">
        <f t="shared" si="2"/>
        <v>-2.3263478740408408</v>
      </c>
      <c r="X12" s="192">
        <f>-($T$11+W12* $T$10)</f>
        <v>1.1665801649122879E-2</v>
      </c>
      <c r="Y12" s="193">
        <f>INVESTMENT_AMT*X12</f>
        <v>11665.801649122879</v>
      </c>
    </row>
    <row r="13" spans="1:42">
      <c r="A13" s="138">
        <f>'FX Database'!A266</f>
        <v>43472</v>
      </c>
      <c r="B13" s="7">
        <f>VLOOKUP($A13,'FX Database'!$A$11:$T$1267, MATCH($B$9,'FX Database'!$A$6:$X$6,0),FALSE)</f>
        <v>0.71330000000000005</v>
      </c>
      <c r="C13" s="7">
        <f>VLOOKUP($A13,'FX Database'!$A$11:$T$1267, MATCH(C$9,'FX Database'!$A$6:$X$6,0),FALSE)</f>
        <v>77.25</v>
      </c>
      <c r="D13" s="7">
        <f t="shared" si="0"/>
        <v>1.5399046963085646E-2</v>
      </c>
      <c r="E13" s="7">
        <f t="shared" si="0"/>
        <v>1.4998650910214732E-2</v>
      </c>
      <c r="F13" s="7">
        <f>VLOOKUP(A13,'Interest Rates'!$A$11:$B$3360, MATCH($F$9,'Interest Rates'!$A$11:$B$11,0),FALSE)</f>
        <v>1.5</v>
      </c>
      <c r="G13" s="7">
        <f t="shared" si="1"/>
        <v>0</v>
      </c>
      <c r="N13" s="240"/>
      <c r="O13" s="240"/>
      <c r="P13" s="240"/>
      <c r="Q13" s="240"/>
    </row>
    <row r="14" spans="1:42">
      <c r="A14" s="138">
        <f>'FX Database'!A267</f>
        <v>43473</v>
      </c>
      <c r="B14" s="7">
        <f>VLOOKUP($A14,'FX Database'!$A$11:$T$1267, MATCH($B$9,'FX Database'!$A$6:$X$6,0),FALSE)</f>
        <v>0.71299999999999997</v>
      </c>
      <c r="C14" s="7">
        <f>VLOOKUP($A14,'FX Database'!$A$11:$T$1267, MATCH(C$9,'FX Database'!$A$6:$X$6,0),FALSE)</f>
        <v>77.709999999999994</v>
      </c>
      <c r="D14" s="7">
        <f t="shared" si="0"/>
        <v>-4.2066886969656766E-4</v>
      </c>
      <c r="E14" s="7">
        <f t="shared" si="0"/>
        <v>5.9370334432959681E-3</v>
      </c>
      <c r="F14" s="7">
        <f>VLOOKUP(A14,'Interest Rates'!$A$11:$B$3360, MATCH($F$9,'Interest Rates'!$A$11:$B$11,0),FALSE)</f>
        <v>1.5</v>
      </c>
      <c r="G14" s="7">
        <f t="shared" si="1"/>
        <v>0</v>
      </c>
      <c r="N14" s="240"/>
      <c r="O14" s="240"/>
      <c r="P14" s="240"/>
      <c r="Q14" s="240"/>
    </row>
    <row r="15" spans="1:42">
      <c r="A15" s="138">
        <f>'FX Database'!A268</f>
        <v>43474</v>
      </c>
      <c r="B15" s="7">
        <f>VLOOKUP($A15,'FX Database'!$A$11:$T$1267, MATCH($B$9,'FX Database'!$A$6:$X$6,0),FALSE)</f>
        <v>0.71540000000000004</v>
      </c>
      <c r="C15" s="7">
        <f>VLOOKUP($A15,'FX Database'!$A$11:$T$1267, MATCH(C$9,'FX Database'!$A$6:$X$6,0),FALSE)</f>
        <v>77.89</v>
      </c>
      <c r="D15" s="7">
        <f t="shared" si="0"/>
        <v>3.3604064106214941E-3</v>
      </c>
      <c r="E15" s="7">
        <f t="shared" si="0"/>
        <v>2.313625710706489E-3</v>
      </c>
      <c r="F15" s="7">
        <f>VLOOKUP(A15,'Interest Rates'!$A$11:$B$3360, MATCH($F$9,'Interest Rates'!$A$11:$B$11,0),FALSE)</f>
        <v>1.5</v>
      </c>
      <c r="G15" s="7">
        <f t="shared" si="1"/>
        <v>0</v>
      </c>
    </row>
    <row r="16" spans="1:42">
      <c r="A16" s="138">
        <f>'FX Database'!A269</f>
        <v>43475</v>
      </c>
      <c r="B16" s="7">
        <f>VLOOKUP($A16,'FX Database'!$A$11:$T$1267, MATCH($B$9,'FX Database'!$A$6:$X$6,0),FALSE)</f>
        <v>0.71850000000000003</v>
      </c>
      <c r="C16" s="7">
        <f>VLOOKUP($A16,'FX Database'!$A$11:$T$1267, MATCH(C$9,'FX Database'!$A$6:$X$6,0),FALSE)</f>
        <v>77.58</v>
      </c>
      <c r="D16" s="7">
        <f t="shared" si="0"/>
        <v>4.3238786941623194E-3</v>
      </c>
      <c r="E16" s="7">
        <f t="shared" si="0"/>
        <v>-3.9879129200360583E-3</v>
      </c>
      <c r="F16" s="7">
        <f>VLOOKUP(A16,'Interest Rates'!$A$11:$B$3360, MATCH($F$9,'Interest Rates'!$A$11:$B$11,0),FALSE)</f>
        <v>1.5</v>
      </c>
      <c r="G16" s="7">
        <f t="shared" si="1"/>
        <v>0</v>
      </c>
      <c r="L16" s="449"/>
      <c r="M16" s="449"/>
      <c r="N16" s="449"/>
      <c r="P16" s="449"/>
      <c r="Q16" s="449"/>
      <c r="R16" s="449"/>
      <c r="T16" s="449"/>
      <c r="U16" s="449"/>
      <c r="V16" s="449"/>
      <c r="X16" s="449"/>
      <c r="Y16" s="449"/>
      <c r="Z16" s="449"/>
      <c r="AB16" s="449"/>
      <c r="AC16" s="449"/>
      <c r="AD16" s="449"/>
      <c r="AF16" s="449"/>
      <c r="AG16" s="449"/>
      <c r="AH16" s="449"/>
      <c r="AJ16" s="449"/>
      <c r="AK16" s="449"/>
      <c r="AL16" s="449"/>
      <c r="AN16" s="449"/>
      <c r="AO16" s="449"/>
      <c r="AP16" s="449"/>
    </row>
    <row r="17" spans="1:42" ht="14" thickBot="1">
      <c r="A17" s="138">
        <f>'FX Database'!A270</f>
        <v>43476</v>
      </c>
      <c r="B17" s="7">
        <f>VLOOKUP($A17,'FX Database'!$A$11:$T$1267, MATCH($B$9,'FX Database'!$A$6:$X$6,0),FALSE)</f>
        <v>0.72199999999999998</v>
      </c>
      <c r="C17" s="7">
        <f>VLOOKUP($A17,'FX Database'!$A$11:$T$1267, MATCH(C$9,'FX Database'!$A$6:$X$6,0),FALSE)</f>
        <v>78.209999999999994</v>
      </c>
      <c r="D17" s="7">
        <f t="shared" ref="D17:E80" si="3">LN(B17/B16)</f>
        <v>4.8594333737466472E-3</v>
      </c>
      <c r="E17" s="7">
        <f t="shared" si="3"/>
        <v>8.0878546016989062E-3</v>
      </c>
      <c r="F17" s="7">
        <f>VLOOKUP(A17,'Interest Rates'!$A$11:$B$3360, MATCH($F$9,'Interest Rates'!$A$11:$B$11,0),FALSE)</f>
        <v>1.5</v>
      </c>
      <c r="G17" s="7">
        <f t="shared" si="1"/>
        <v>0</v>
      </c>
      <c r="AP17" s="179"/>
    </row>
    <row r="18" spans="1:42" ht="18" customHeight="1">
      <c r="A18" s="138">
        <f>'FX Database'!A271</f>
        <v>43479</v>
      </c>
      <c r="B18" s="7">
        <f>VLOOKUP($A18,'FX Database'!$A$11:$T$1267, MATCH($B$9,'FX Database'!$A$6:$X$6,0),FALSE)</f>
        <v>0.71840000000000004</v>
      </c>
      <c r="C18" s="7">
        <f>VLOOKUP($A18,'FX Database'!$A$11:$T$1267, MATCH(C$9,'FX Database'!$A$6:$X$6,0),FALSE)</f>
        <v>77.67</v>
      </c>
      <c r="D18" s="7">
        <f t="shared" si="3"/>
        <v>-4.9986219048362458E-3</v>
      </c>
      <c r="E18" s="7">
        <f t="shared" si="3"/>
        <v>-6.928434181963988E-3</v>
      </c>
      <c r="F18" s="7">
        <f>VLOOKUP(A18,'Interest Rates'!$A$11:$B$3360, MATCH($F$9,'Interest Rates'!$A$11:$B$11,0),FALSE)</f>
        <v>1.5</v>
      </c>
      <c r="G18" s="7">
        <f t="shared" si="1"/>
        <v>0</v>
      </c>
      <c r="M18" s="450" t="str">
        <f>_xlfn.CONCAT("Distribution of Daily Returns  in ", N5, " Exchange Rate")</f>
        <v>Distribution of Daily Returns  in USD/AUD Exchange Rate</v>
      </c>
      <c r="N18" s="451"/>
      <c r="O18" s="451"/>
      <c r="P18" s="451"/>
      <c r="Q18" s="451"/>
      <c r="R18" s="451"/>
      <c r="S18" s="451"/>
      <c r="T18" s="452"/>
      <c r="W18" s="450" t="str">
        <f>_xlfn.CONCAT("Distribution of Daily Returns  in ", O5, " Exchange Rate")</f>
        <v>Distribution of Daily Returns  in JPY/AUD Exchange Rate</v>
      </c>
      <c r="X18" s="451"/>
      <c r="Y18" s="451"/>
      <c r="Z18" s="451"/>
      <c r="AA18" s="451"/>
      <c r="AB18" s="451"/>
      <c r="AC18" s="451"/>
      <c r="AD18" s="452"/>
      <c r="AP18" s="19"/>
    </row>
    <row r="19" spans="1:42" ht="18" customHeight="1">
      <c r="A19" s="138">
        <f>'FX Database'!A272</f>
        <v>43480</v>
      </c>
      <c r="B19" s="7">
        <f>VLOOKUP($A19,'FX Database'!$A$11:$T$1267, MATCH($B$9,'FX Database'!$A$6:$X$6,0),FALSE)</f>
        <v>0.72119999999999995</v>
      </c>
      <c r="C19" s="7">
        <f>VLOOKUP($A19,'FX Database'!$A$11:$T$1267, MATCH(C$9,'FX Database'!$A$6:$X$6,0),FALSE)</f>
        <v>78.290000000000006</v>
      </c>
      <c r="D19" s="7">
        <f t="shared" si="3"/>
        <v>3.8899743411722897E-3</v>
      </c>
      <c r="E19" s="7">
        <f t="shared" si="3"/>
        <v>7.9507984882668352E-3</v>
      </c>
      <c r="F19" s="7">
        <f>VLOOKUP(A19,'Interest Rates'!$A$11:$B$3360, MATCH($F$9,'Interest Rates'!$A$11:$B$11,0),FALSE)</f>
        <v>1.5</v>
      </c>
      <c r="G19" s="7">
        <f t="shared" si="1"/>
        <v>0</v>
      </c>
      <c r="M19" s="453"/>
      <c r="N19" s="454"/>
      <c r="O19" s="454"/>
      <c r="P19" s="454"/>
      <c r="Q19" s="454"/>
      <c r="R19" s="454"/>
      <c r="S19" s="454"/>
      <c r="T19" s="455"/>
      <c r="W19" s="453"/>
      <c r="X19" s="454"/>
      <c r="Y19" s="454"/>
      <c r="Z19" s="454"/>
      <c r="AA19" s="454"/>
      <c r="AB19" s="454"/>
      <c r="AC19" s="454"/>
      <c r="AD19" s="455"/>
    </row>
    <row r="20" spans="1:42">
      <c r="A20" s="138">
        <f>'FX Database'!A273</f>
        <v>43481</v>
      </c>
      <c r="B20" s="7">
        <f>VLOOKUP($A20,'FX Database'!$A$11:$T$1267, MATCH($B$9,'FX Database'!$A$6:$X$6,0),FALSE)</f>
        <v>0.71960000000000002</v>
      </c>
      <c r="C20" s="7">
        <f>VLOOKUP($A20,'FX Database'!$A$11:$T$1267, MATCH(C$9,'FX Database'!$A$6:$X$6,0),FALSE)</f>
        <v>78.06</v>
      </c>
      <c r="D20" s="7">
        <f t="shared" si="3"/>
        <v>-2.2209892527840541E-3</v>
      </c>
      <c r="E20" s="7">
        <f t="shared" si="3"/>
        <v>-2.9421191673539406E-3</v>
      </c>
      <c r="F20" s="7">
        <f>VLOOKUP(A20,'Interest Rates'!$A$11:$B$3360, MATCH($F$9,'Interest Rates'!$A$11:$B$11,0),FALSE)</f>
        <v>1.5</v>
      </c>
      <c r="G20" s="7">
        <f t="shared" si="1"/>
        <v>0</v>
      </c>
      <c r="M20" s="194"/>
      <c r="O20" s="8" t="s">
        <v>265</v>
      </c>
      <c r="Q20" s="158">
        <f>ABS(M23-M24)</f>
        <v>2.0411711307106225E-3</v>
      </c>
      <c r="R20" s="154"/>
      <c r="T20" s="195"/>
      <c r="W20" s="194"/>
      <c r="Y20" s="8" t="s">
        <v>265</v>
      </c>
      <c r="Z20" s="50">
        <f>ABS(W23-W24)</f>
        <v>2.6478297482416743E-3</v>
      </c>
      <c r="AD20" s="195"/>
    </row>
    <row r="21" spans="1:42">
      <c r="A21" s="138">
        <f>'FX Database'!A274</f>
        <v>43482</v>
      </c>
      <c r="B21" s="7">
        <f>VLOOKUP($A21,'FX Database'!$A$11:$T$1267, MATCH($B$9,'FX Database'!$A$6:$X$6,0),FALSE)</f>
        <v>0.71519999999999995</v>
      </c>
      <c r="C21" s="7">
        <f>VLOOKUP($A21,'FX Database'!$A$11:$T$1267, MATCH(C$9,'FX Database'!$A$6:$X$6,0),FALSE)</f>
        <v>77.97</v>
      </c>
      <c r="D21" s="7">
        <f t="shared" si="3"/>
        <v>-6.1332782170737425E-3</v>
      </c>
      <c r="E21" s="7">
        <f t="shared" si="3"/>
        <v>-1.1536244309603761E-3</v>
      </c>
      <c r="F21" s="7">
        <f>VLOOKUP(A21,'Interest Rates'!$A$11:$B$3360, MATCH($F$9,'Interest Rates'!$A$11:$B$11,0),FALSE)</f>
        <v>1.5</v>
      </c>
      <c r="G21" s="7">
        <f t="shared" si="1"/>
        <v>0</v>
      </c>
      <c r="M21" s="194"/>
      <c r="S21" s="155"/>
      <c r="T21" s="195"/>
      <c r="W21" s="201"/>
      <c r="X21" s="156"/>
      <c r="Y21" s="156"/>
      <c r="Z21" s="8"/>
      <c r="AA21" s="8"/>
      <c r="AD21" s="195"/>
    </row>
    <row r="22" spans="1:42" ht="14" thickBot="1">
      <c r="A22" s="138">
        <f>'FX Database'!A275</f>
        <v>43483</v>
      </c>
      <c r="B22" s="7">
        <f>VLOOKUP($A22,'FX Database'!$A$11:$T$1267, MATCH($B$9,'FX Database'!$A$6:$X$6,0),FALSE)</f>
        <v>0.71930000000000005</v>
      </c>
      <c r="C22" s="7">
        <f>VLOOKUP($A22,'FX Database'!$A$11:$T$1267, MATCH(C$9,'FX Database'!$A$6:$X$6,0),FALSE)</f>
        <v>78.680000000000007</v>
      </c>
      <c r="D22" s="7">
        <f t="shared" si="3"/>
        <v>5.7162930140062882E-3</v>
      </c>
      <c r="E22" s="7">
        <f t="shared" si="3"/>
        <v>9.0648561993497846E-3</v>
      </c>
      <c r="F22" s="7">
        <f>VLOOKUP(A22,'Interest Rates'!$A$11:$B$3360, MATCH($F$9,'Interest Rates'!$A$11:$B$11,0),FALSE)</f>
        <v>1.5</v>
      </c>
      <c r="G22" s="7">
        <f t="shared" si="1"/>
        <v>0</v>
      </c>
      <c r="M22" s="196" t="s">
        <v>266</v>
      </c>
      <c r="N22" s="167" t="s">
        <v>9</v>
      </c>
      <c r="O22" s="167" t="s">
        <v>269</v>
      </c>
      <c r="P22" s="159" t="s">
        <v>283</v>
      </c>
      <c r="Q22" s="159" t="s">
        <v>270</v>
      </c>
      <c r="R22" s="159" t="s">
        <v>275</v>
      </c>
      <c r="S22" s="159" t="s">
        <v>272</v>
      </c>
      <c r="T22" s="197" t="s">
        <v>271</v>
      </c>
      <c r="W22" s="196" t="s">
        <v>266</v>
      </c>
      <c r="X22" s="167" t="s">
        <v>9</v>
      </c>
      <c r="Y22" s="167" t="s">
        <v>269</v>
      </c>
      <c r="Z22" s="159" t="s">
        <v>283</v>
      </c>
      <c r="AA22" s="159" t="s">
        <v>273</v>
      </c>
      <c r="AB22" s="159" t="s">
        <v>275</v>
      </c>
      <c r="AC22" s="159" t="s">
        <v>272</v>
      </c>
      <c r="AD22" s="202" t="s">
        <v>276</v>
      </c>
    </row>
    <row r="23" spans="1:42">
      <c r="A23" s="138">
        <f>'FX Database'!A276</f>
        <v>43486</v>
      </c>
      <c r="B23" s="7">
        <f>VLOOKUP($A23,'FX Database'!$A$11:$T$1267, MATCH($B$9,'FX Database'!$A$6:$X$6,0),FALSE)</f>
        <v>0.71689999999999998</v>
      </c>
      <c r="C23" s="7">
        <f>VLOOKUP($A23,'FX Database'!$A$11:$T$1267, MATCH(C$9,'FX Database'!$A$6:$X$6,0),FALSE)</f>
        <v>78.569999999999993</v>
      </c>
      <c r="D23" s="7">
        <f t="shared" si="3"/>
        <v>-3.3421560144840804E-3</v>
      </c>
      <c r="E23" s="7">
        <f t="shared" si="3"/>
        <v>-1.3990463331282994E-3</v>
      </c>
      <c r="F23" s="7">
        <f>VLOOKUP(A23,'Interest Rates'!$A$11:$B$3360, MATCH($F$9,'Interest Rates'!$A$11:$B$11,0),FALSE)</f>
        <v>1.5</v>
      </c>
      <c r="G23" s="7">
        <f t="shared" si="1"/>
        <v>0</v>
      </c>
      <c r="M23" s="194">
        <v>-1.4893316173674715E-2</v>
      </c>
      <c r="N23" s="7">
        <v>1</v>
      </c>
      <c r="O23" s="157">
        <v>4.0000000000000001E-3</v>
      </c>
      <c r="P23" s="19" t="str">
        <f>_xlfn.CONCAT(FIXED(M23*100,2),"%")</f>
        <v>-1.49%</v>
      </c>
      <c r="Q23" s="7">
        <f t="shared" ref="Q23:Q38" si="4">M23-$Q$20/2</f>
        <v>-1.5913901739030026E-2</v>
      </c>
      <c r="R23" s="7">
        <f t="shared" ref="R23:R38" si="5">N23/$N$40/$Q$20</f>
        <v>1.9596593052966715</v>
      </c>
      <c r="S23" s="152">
        <f t="shared" ref="S23:S37" si="6">(Q23-$N$6)/$N$12</f>
        <v>-3.4940691257541228</v>
      </c>
      <c r="T23" s="195" cm="1">
        <f t="array" ref="T23:T38">_xlfn.NORM.DIST(S23:S38,0,1, FALSE)</f>
        <v>8.9097155039180673E-4</v>
      </c>
      <c r="W23" s="194">
        <v>-2.3080177880414079E-2</v>
      </c>
      <c r="X23" s="7">
        <v>1</v>
      </c>
      <c r="Y23" s="157">
        <v>4.0000000000000001E-3</v>
      </c>
      <c r="Z23" s="19" t="str">
        <f>_xlfn.CONCAT(FIXED(W23*100,2),"%")</f>
        <v>-2.31%</v>
      </c>
      <c r="AA23" s="7">
        <f t="shared" ref="AA23:AA38" si="7">W23-$Z$20/2</f>
        <v>-2.4404092754534916E-2</v>
      </c>
      <c r="AB23" s="7">
        <f t="shared" ref="AB23:AB38" si="8">X23/$X$40/$Z$20</f>
        <v>1.5106711459285673</v>
      </c>
      <c r="AC23" s="7">
        <f t="shared" ref="AC23:AC38" si="9">(AA23-$O$6)/$O$12</f>
        <v>-4.0312703486767623</v>
      </c>
      <c r="AD23" s="195" cm="1">
        <f t="array" ref="AD23:AD38">_xlfn.NORM.DIST(AC23:AC38,0,1, FALSE)</f>
        <v>1.1803742234435618E-4</v>
      </c>
    </row>
    <row r="24" spans="1:42">
      <c r="A24" s="138">
        <f>'FX Database'!A277</f>
        <v>43487</v>
      </c>
      <c r="B24" s="7">
        <f>VLOOKUP($A24,'FX Database'!$A$11:$T$1267, MATCH($B$9,'FX Database'!$A$6:$X$6,0),FALSE)</f>
        <v>0.7137</v>
      </c>
      <c r="C24" s="7">
        <f>VLOOKUP($A24,'FX Database'!$A$11:$T$1267, MATCH(C$9,'FX Database'!$A$6:$X$6,0),FALSE)</f>
        <v>78.13</v>
      </c>
      <c r="D24" s="7">
        <f t="shared" si="3"/>
        <v>-4.4736548818047877E-3</v>
      </c>
      <c r="E24" s="7">
        <f t="shared" si="3"/>
        <v>-5.6158411790771905E-3</v>
      </c>
      <c r="F24" s="7">
        <f>VLOOKUP(A24,'Interest Rates'!$A$11:$B$3360, MATCH($F$9,'Interest Rates'!$A$11:$B$11,0),FALSE)</f>
        <v>1.5</v>
      </c>
      <c r="G24" s="7">
        <f t="shared" si="1"/>
        <v>0</v>
      </c>
      <c r="M24" s="194">
        <v>-1.2852145042964093E-2</v>
      </c>
      <c r="N24" s="7">
        <v>2</v>
      </c>
      <c r="O24" s="157">
        <v>1.2E-2</v>
      </c>
      <c r="P24" s="19" t="str">
        <f>_xlfn.CONCAT(FIXED(M24*100,2),"%")</f>
        <v>-1.29%</v>
      </c>
      <c r="Q24" s="7">
        <f t="shared" si="4"/>
        <v>-1.3872730608319405E-2</v>
      </c>
      <c r="R24" s="7">
        <f t="shared" si="5"/>
        <v>3.9193186105933431</v>
      </c>
      <c r="S24" s="152">
        <f t="shared" si="6"/>
        <v>-3.0454230546220247</v>
      </c>
      <c r="T24" s="195">
        <v>3.8632776487383729E-3</v>
      </c>
      <c r="W24" s="194">
        <v>-2.0432348132172404E-2</v>
      </c>
      <c r="X24" s="7">
        <v>0</v>
      </c>
      <c r="Y24" s="157">
        <v>4.0000000000000001E-3</v>
      </c>
      <c r="Z24" s="19" t="str">
        <f t="shared" ref="Z24:Z37" si="10">_xlfn.CONCAT(FIXED(W24*100,2),"%")</f>
        <v>-2.04%</v>
      </c>
      <c r="AA24" s="7">
        <f t="shared" si="7"/>
        <v>-2.1756263006293242E-2</v>
      </c>
      <c r="AB24" s="7">
        <f t="shared" si="8"/>
        <v>0</v>
      </c>
      <c r="AC24" s="7">
        <f t="shared" si="9"/>
        <v>-3.5934280143332731</v>
      </c>
      <c r="AD24" s="195">
        <v>6.2653809444179482E-4</v>
      </c>
    </row>
    <row r="25" spans="1:42">
      <c r="A25" s="138">
        <f>'FX Database'!A278</f>
        <v>43488</v>
      </c>
      <c r="B25" s="7">
        <f>VLOOKUP($A25,'FX Database'!$A$11:$T$1267, MATCH($B$9,'FX Database'!$A$6:$X$6,0),FALSE)</f>
        <v>0.7137</v>
      </c>
      <c r="C25" s="7">
        <f>VLOOKUP($A25,'FX Database'!$A$11:$T$1267, MATCH(C$9,'FX Database'!$A$6:$X$6,0),FALSE)</f>
        <v>78.290000000000006</v>
      </c>
      <c r="D25" s="7">
        <f t="shared" si="3"/>
        <v>0</v>
      </c>
      <c r="E25" s="7">
        <f t="shared" si="3"/>
        <v>2.0457749111701118E-3</v>
      </c>
      <c r="F25" s="7">
        <f>VLOOKUP(A25,'Interest Rates'!$A$11:$B$3360, MATCH($F$9,'Interest Rates'!$A$11:$B$11,0),FALSE)</f>
        <v>1.5</v>
      </c>
      <c r="G25" s="7">
        <f t="shared" si="1"/>
        <v>0</v>
      </c>
      <c r="M25" s="194">
        <v>-1.0810973912253469E-2</v>
      </c>
      <c r="N25" s="7">
        <v>5</v>
      </c>
      <c r="O25" s="157">
        <v>3.2000000000000001E-2</v>
      </c>
      <c r="P25" s="19" t="str">
        <f t="shared" ref="P25:P37" si="11">_xlfn.CONCAT(FIXED(M25*100,2),"%")</f>
        <v>-1.08%</v>
      </c>
      <c r="Q25" s="7">
        <f t="shared" si="4"/>
        <v>-1.1831559477608781E-2</v>
      </c>
      <c r="R25" s="7">
        <f t="shared" si="5"/>
        <v>9.798296526483357</v>
      </c>
      <c r="S25" s="152">
        <f t="shared" si="6"/>
        <v>-2.5967769834899253</v>
      </c>
      <c r="T25" s="195">
        <v>1.3697199485016241E-2</v>
      </c>
      <c r="W25" s="194">
        <v>-1.7784518383930734E-2</v>
      </c>
      <c r="X25" s="7">
        <v>0</v>
      </c>
      <c r="Y25" s="157">
        <v>4.0000000000000001E-3</v>
      </c>
      <c r="Z25" s="19" t="str">
        <f t="shared" si="10"/>
        <v>-1.78%</v>
      </c>
      <c r="AA25" s="7">
        <f t="shared" si="7"/>
        <v>-1.9108433258051571E-2</v>
      </c>
      <c r="AB25" s="7">
        <f t="shared" si="8"/>
        <v>0</v>
      </c>
      <c r="AC25" s="7">
        <f t="shared" si="9"/>
        <v>-3.1555856799897843</v>
      </c>
      <c r="AD25" s="195">
        <v>2.7454809083051934E-3</v>
      </c>
    </row>
    <row r="26" spans="1:42">
      <c r="A26" s="138">
        <f>'FX Database'!A279</f>
        <v>43489</v>
      </c>
      <c r="B26" s="7">
        <f>VLOOKUP($A26,'FX Database'!$A$11:$T$1267, MATCH($B$9,'FX Database'!$A$6:$X$6,0),FALSE)</f>
        <v>0.71099999999999997</v>
      </c>
      <c r="C26" s="7">
        <f>VLOOKUP($A26,'FX Database'!$A$11:$T$1267, MATCH(C$9,'FX Database'!$A$6:$X$6,0),FALSE)</f>
        <v>77.900000000000006</v>
      </c>
      <c r="D26" s="7">
        <f t="shared" si="3"/>
        <v>-3.7902761737808022E-3</v>
      </c>
      <c r="E26" s="7">
        <f t="shared" si="3"/>
        <v>-4.9939280431202616E-3</v>
      </c>
      <c r="F26" s="7">
        <f>VLOOKUP(A26,'Interest Rates'!$A$11:$B$3360, MATCH($F$9,'Interest Rates'!$A$11:$B$11,0),FALSE)</f>
        <v>1.5</v>
      </c>
      <c r="G26" s="7">
        <f t="shared" si="1"/>
        <v>0</v>
      </c>
      <c r="M26" s="194">
        <v>-8.7698027815428445E-3</v>
      </c>
      <c r="N26" s="7">
        <v>6</v>
      </c>
      <c r="O26" s="157">
        <v>5.6000000000000001E-2</v>
      </c>
      <c r="P26" s="19" t="str">
        <f t="shared" si="11"/>
        <v>-0.88%</v>
      </c>
      <c r="Q26" s="7">
        <f t="shared" si="4"/>
        <v>-9.7903883468981566E-3</v>
      </c>
      <c r="R26" s="7">
        <f t="shared" si="5"/>
        <v>11.757955831780029</v>
      </c>
      <c r="S26" s="152">
        <f t="shared" si="6"/>
        <v>-2.1481309123578254</v>
      </c>
      <c r="T26" s="195">
        <v>3.9709225357609665E-2</v>
      </c>
      <c r="W26" s="194">
        <v>-1.5136688635689059E-2</v>
      </c>
      <c r="X26" s="7">
        <v>1</v>
      </c>
      <c r="Y26" s="157">
        <v>8.0000000000000002E-3</v>
      </c>
      <c r="Z26" s="19" t="str">
        <f t="shared" si="10"/>
        <v>-1.51%</v>
      </c>
      <c r="AA26" s="7">
        <f t="shared" si="7"/>
        <v>-1.6460603509809896E-2</v>
      </c>
      <c r="AB26" s="7">
        <f t="shared" si="8"/>
        <v>1.5106711459285673</v>
      </c>
      <c r="AC26" s="7">
        <f t="shared" si="9"/>
        <v>-2.7177433456462952</v>
      </c>
      <c r="AD26" s="195">
        <v>9.9319049683889143E-3</v>
      </c>
    </row>
    <row r="27" spans="1:42">
      <c r="A27" s="138">
        <f>'FX Database'!A280</f>
        <v>43490</v>
      </c>
      <c r="B27" s="7">
        <f>VLOOKUP($A27,'FX Database'!$A$11:$T$1267, MATCH($B$9,'FX Database'!$A$6:$X$6,0),FALSE)</f>
        <v>0.70950000000000002</v>
      </c>
      <c r="C27" s="7">
        <f>VLOOKUP($A27,'FX Database'!$A$11:$T$1267, MATCH(C$9,'FX Database'!$A$6:$X$6,0),FALSE)</f>
        <v>77.87</v>
      </c>
      <c r="D27" s="7">
        <f t="shared" si="3"/>
        <v>-2.1119332031435015E-3</v>
      </c>
      <c r="E27" s="7">
        <f t="shared" si="3"/>
        <v>-3.8518328780787507E-4</v>
      </c>
      <c r="F27" s="7">
        <f>VLOOKUP(A27,'Interest Rates'!$A$11:$B$3360, MATCH($F$9,'Interest Rates'!$A$11:$B$11,0),FALSE)</f>
        <v>1.5</v>
      </c>
      <c r="G27" s="7">
        <f t="shared" si="1"/>
        <v>0</v>
      </c>
      <c r="M27" s="194">
        <v>-6.728631650832222E-3</v>
      </c>
      <c r="N27" s="7">
        <v>10</v>
      </c>
      <c r="O27" s="157">
        <v>9.6000000000000002E-2</v>
      </c>
      <c r="P27" s="19" t="str">
        <f t="shared" si="11"/>
        <v>-0.67%</v>
      </c>
      <c r="Q27" s="7">
        <f t="shared" si="4"/>
        <v>-7.7492172161875332E-3</v>
      </c>
      <c r="R27" s="7">
        <f t="shared" si="5"/>
        <v>19.596593052966714</v>
      </c>
      <c r="S27" s="152">
        <f t="shared" si="6"/>
        <v>-1.6994848412257262</v>
      </c>
      <c r="T27" s="195">
        <v>9.4131466315877987E-2</v>
      </c>
      <c r="W27" s="194">
        <v>-1.2488858887447387E-2</v>
      </c>
      <c r="X27" s="7">
        <v>7</v>
      </c>
      <c r="Y27" s="157">
        <v>3.5999999999999997E-2</v>
      </c>
      <c r="Z27" s="19" t="str">
        <f t="shared" si="10"/>
        <v>-1.25%</v>
      </c>
      <c r="AA27" s="7">
        <f t="shared" si="7"/>
        <v>-1.3812773761568224E-2</v>
      </c>
      <c r="AB27" s="7">
        <f t="shared" si="8"/>
        <v>10.574698021499971</v>
      </c>
      <c r="AC27" s="7">
        <f t="shared" si="9"/>
        <v>-2.279901011302806</v>
      </c>
      <c r="AD27" s="195">
        <v>2.9661278326028398E-2</v>
      </c>
    </row>
    <row r="28" spans="1:42">
      <c r="A28" s="138">
        <f>'FX Database'!A281</f>
        <v>43494</v>
      </c>
      <c r="B28" s="7">
        <f>VLOOKUP($A28,'FX Database'!$A$11:$T$1267, MATCH($B$9,'FX Database'!$A$6:$X$6,0),FALSE)</f>
        <v>0.7167</v>
      </c>
      <c r="C28" s="7">
        <f>VLOOKUP($A28,'FX Database'!$A$11:$T$1267, MATCH(C$9,'FX Database'!$A$6:$X$6,0),FALSE)</f>
        <v>78.319999999999993</v>
      </c>
      <c r="D28" s="7">
        <f t="shared" si="3"/>
        <v>1.0096846399776262E-2</v>
      </c>
      <c r="E28" s="7">
        <f t="shared" si="3"/>
        <v>5.7622286333601858E-3</v>
      </c>
      <c r="F28" s="7">
        <f>VLOOKUP(A28,'Interest Rates'!$A$11:$B$3360, MATCH($F$9,'Interest Rates'!$A$11:$B$11,0),FALSE)</f>
        <v>1.5</v>
      </c>
      <c r="G28" s="7">
        <f t="shared" si="1"/>
        <v>0</v>
      </c>
      <c r="M28" s="194">
        <v>-4.6874605201215978E-3</v>
      </c>
      <c r="N28" s="7">
        <v>27</v>
      </c>
      <c r="O28" s="157">
        <v>0.20399999999999999</v>
      </c>
      <c r="P28" s="19" t="str">
        <f t="shared" si="11"/>
        <v>-0.47%</v>
      </c>
      <c r="Q28" s="7">
        <f t="shared" si="4"/>
        <v>-5.708046085476909E-3</v>
      </c>
      <c r="R28" s="7">
        <f t="shared" si="5"/>
        <v>52.910801243010134</v>
      </c>
      <c r="S28" s="152">
        <f t="shared" si="6"/>
        <v>-1.2508387700936268</v>
      </c>
      <c r="T28" s="195">
        <v>0.18245762082386555</v>
      </c>
      <c r="W28" s="194">
        <v>-9.8410291392057141E-3</v>
      </c>
      <c r="X28" s="7">
        <v>6</v>
      </c>
      <c r="Y28" s="157">
        <v>0.06</v>
      </c>
      <c r="Z28" s="19" t="str">
        <f t="shared" si="10"/>
        <v>-0.98%</v>
      </c>
      <c r="AA28" s="7">
        <f t="shared" si="7"/>
        <v>-1.1164944013326551E-2</v>
      </c>
      <c r="AB28" s="7">
        <f t="shared" si="8"/>
        <v>9.064026875571404</v>
      </c>
      <c r="AC28" s="7">
        <f t="shared" si="9"/>
        <v>-1.8420586769593172</v>
      </c>
      <c r="AD28" s="195">
        <v>7.3129121115342754E-2</v>
      </c>
    </row>
    <row r="29" spans="1:42">
      <c r="A29" s="138">
        <f>'FX Database'!A282</f>
        <v>43495</v>
      </c>
      <c r="B29" s="7">
        <f>VLOOKUP($A29,'FX Database'!$A$11:$T$1267, MATCH($B$9,'FX Database'!$A$6:$X$6,0),FALSE)</f>
        <v>0.71950000000000003</v>
      </c>
      <c r="C29" s="7">
        <f>VLOOKUP($A29,'FX Database'!$A$11:$T$1267, MATCH(C$9,'FX Database'!$A$6:$X$6,0),FALSE)</f>
        <v>78.680000000000007</v>
      </c>
      <c r="D29" s="7">
        <f t="shared" si="3"/>
        <v>3.8991833275489173E-3</v>
      </c>
      <c r="E29" s="7">
        <f t="shared" si="3"/>
        <v>4.5859952986035801E-3</v>
      </c>
      <c r="F29" s="7">
        <f>VLOOKUP(A29,'Interest Rates'!$A$11:$B$3360, MATCH($F$9,'Interest Rates'!$A$11:$B$11,0),FALSE)</f>
        <v>1.5</v>
      </c>
      <c r="G29" s="7">
        <f t="shared" si="1"/>
        <v>0</v>
      </c>
      <c r="M29" s="194">
        <v>-2.6462893894109753E-3</v>
      </c>
      <c r="N29" s="7">
        <v>34</v>
      </c>
      <c r="O29" s="157">
        <v>0.34</v>
      </c>
      <c r="P29" s="19" t="str">
        <f t="shared" si="11"/>
        <v>-0.26%</v>
      </c>
      <c r="Q29" s="7">
        <f t="shared" si="4"/>
        <v>-3.6668749547662865E-3</v>
      </c>
      <c r="R29" s="7">
        <f t="shared" si="5"/>
        <v>66.628416380086833</v>
      </c>
      <c r="S29" s="152">
        <f t="shared" si="6"/>
        <v>-0.80219269896152745</v>
      </c>
      <c r="T29" s="195">
        <v>0.28918313792189815</v>
      </c>
      <c r="W29" s="194">
        <v>-7.1931993909640397E-3</v>
      </c>
      <c r="X29" s="7">
        <v>14</v>
      </c>
      <c r="Y29" s="157">
        <v>0.11600000000000001</v>
      </c>
      <c r="Z29" s="19" t="str">
        <f t="shared" si="10"/>
        <v>-0.72%</v>
      </c>
      <c r="AA29" s="7">
        <f t="shared" si="7"/>
        <v>-8.5171142650848769E-3</v>
      </c>
      <c r="AB29" s="7">
        <f t="shared" si="8"/>
        <v>21.149396042999943</v>
      </c>
      <c r="AC29" s="7">
        <f t="shared" si="9"/>
        <v>-1.4042163426158281</v>
      </c>
      <c r="AD29" s="195">
        <v>0.14884492279537828</v>
      </c>
    </row>
    <row r="30" spans="1:42">
      <c r="A30" s="138">
        <f>'FX Database'!A283</f>
        <v>43496</v>
      </c>
      <c r="B30" s="7">
        <f>VLOOKUP($A30,'FX Database'!$A$11:$T$1267, MATCH($B$9,'FX Database'!$A$6:$X$6,0),FALSE)</f>
        <v>0.7268</v>
      </c>
      <c r="C30" s="7">
        <f>VLOOKUP($A30,'FX Database'!$A$11:$T$1267, MATCH(C$9,'FX Database'!$A$6:$X$6,0),FALSE)</f>
        <v>79.09</v>
      </c>
      <c r="D30" s="7">
        <f t="shared" si="3"/>
        <v>1.0094810194593552E-2</v>
      </c>
      <c r="E30" s="7">
        <f t="shared" si="3"/>
        <v>5.1974510104674833E-3</v>
      </c>
      <c r="F30" s="7">
        <f>VLOOKUP(A30,'Interest Rates'!$A$11:$B$3360, MATCH($F$9,'Interest Rates'!$A$11:$B$11,0),FALSE)</f>
        <v>1.5</v>
      </c>
      <c r="G30" s="7">
        <f t="shared" si="1"/>
        <v>0</v>
      </c>
      <c r="M30" s="194">
        <v>-6.0511825870035278E-4</v>
      </c>
      <c r="N30" s="7">
        <v>37</v>
      </c>
      <c r="O30" s="157">
        <v>0.48799999999999999</v>
      </c>
      <c r="P30" s="19" t="str">
        <f t="shared" si="11"/>
        <v>-0.06%</v>
      </c>
      <c r="Q30" s="7">
        <f t="shared" si="4"/>
        <v>-1.625703824055664E-3</v>
      </c>
      <c r="R30" s="7">
        <f t="shared" si="5"/>
        <v>72.507394295976837</v>
      </c>
      <c r="S30" s="152">
        <f t="shared" si="6"/>
        <v>-0.35354662782942836</v>
      </c>
      <c r="T30" s="195">
        <v>0.37477248558835724</v>
      </c>
      <c r="W30" s="194">
        <v>-4.5453696427223689E-3</v>
      </c>
      <c r="X30" s="7">
        <v>26</v>
      </c>
      <c r="Y30" s="157">
        <v>0.22</v>
      </c>
      <c r="Z30" s="19" t="str">
        <f t="shared" si="10"/>
        <v>-0.45%</v>
      </c>
      <c r="AA30" s="7">
        <f t="shared" si="7"/>
        <v>-5.869284516843206E-3</v>
      </c>
      <c r="AB30" s="7">
        <f t="shared" si="8"/>
        <v>39.277449794142747</v>
      </c>
      <c r="AC30" s="7">
        <f t="shared" si="9"/>
        <v>-0.96637400827233966</v>
      </c>
      <c r="AD30" s="195">
        <v>0.25010413817926042</v>
      </c>
    </row>
    <row r="31" spans="1:42">
      <c r="A31" s="138">
        <f>'FX Database'!A284</f>
        <v>43497</v>
      </c>
      <c r="B31" s="7">
        <f>VLOOKUP($A31,'FX Database'!$A$11:$T$1267, MATCH($B$9,'FX Database'!$A$6:$X$6,0),FALSE)</f>
        <v>0.72409999999999997</v>
      </c>
      <c r="C31" s="7">
        <f>VLOOKUP($A31,'FX Database'!$A$11:$T$1267, MATCH(C$9,'FX Database'!$A$6:$X$6,0),FALSE)</f>
        <v>78.83</v>
      </c>
      <c r="D31" s="7">
        <f t="shared" si="3"/>
        <v>-3.7218321272411287E-3</v>
      </c>
      <c r="E31" s="7">
        <f t="shared" si="3"/>
        <v>-3.2928094595090379E-3</v>
      </c>
      <c r="F31" s="7">
        <f>VLOOKUP(A31,'Interest Rates'!$A$11:$B$3360, MATCH($F$9,'Interest Rates'!$A$11:$B$11,0),FALSE)</f>
        <v>1.5</v>
      </c>
      <c r="G31" s="7">
        <f t="shared" si="1"/>
        <v>0</v>
      </c>
      <c r="M31" s="194">
        <v>1.4360528720102714E-3</v>
      </c>
      <c r="N31" s="7">
        <v>32</v>
      </c>
      <c r="O31" s="157">
        <v>0.61599999999999999</v>
      </c>
      <c r="P31" s="19" t="str">
        <f t="shared" si="11"/>
        <v>0.14%</v>
      </c>
      <c r="Q31" s="7">
        <f t="shared" si="4"/>
        <v>4.154673066549602E-4</v>
      </c>
      <c r="R31" s="7">
        <f t="shared" si="5"/>
        <v>62.709097769493489</v>
      </c>
      <c r="S31" s="152">
        <f t="shared" si="6"/>
        <v>9.509944330267113E-2</v>
      </c>
      <c r="T31" s="195">
        <v>0.39714235519028857</v>
      </c>
      <c r="W31" s="194">
        <v>-1.8975398944806945E-3</v>
      </c>
      <c r="X31" s="7">
        <v>38</v>
      </c>
      <c r="Y31" s="157">
        <v>0.372</v>
      </c>
      <c r="Z31" s="19" t="str">
        <f t="shared" si="10"/>
        <v>-0.19%</v>
      </c>
      <c r="AA31" s="7">
        <f t="shared" si="7"/>
        <v>-3.2214547686015317E-3</v>
      </c>
      <c r="AB31" s="7">
        <f t="shared" si="8"/>
        <v>57.405503545285555</v>
      </c>
      <c r="AC31" s="7">
        <f t="shared" si="9"/>
        <v>-0.52853167392885048</v>
      </c>
      <c r="AD31" s="195">
        <v>0.34693723360555423</v>
      </c>
    </row>
    <row r="32" spans="1:42">
      <c r="A32" s="138">
        <f>'FX Database'!A285</f>
        <v>43500</v>
      </c>
      <c r="B32" s="7">
        <f>VLOOKUP($A32,'FX Database'!$A$11:$T$1267, MATCH($B$9,'FX Database'!$A$6:$X$6,0),FALSE)</f>
        <v>0.72270000000000001</v>
      </c>
      <c r="C32" s="7">
        <f>VLOOKUP($A32,'FX Database'!$A$11:$T$1267, MATCH(C$9,'FX Database'!$A$6:$X$6,0),FALSE)</f>
        <v>79.33</v>
      </c>
      <c r="D32" s="7">
        <f t="shared" si="3"/>
        <v>-1.9353061058395996E-3</v>
      </c>
      <c r="E32" s="7">
        <f t="shared" si="3"/>
        <v>6.3227322420947403E-3</v>
      </c>
      <c r="F32" s="7">
        <f>VLOOKUP(A32,'Interest Rates'!$A$11:$B$3360, MATCH($F$9,'Interest Rates'!$A$11:$B$11,0),FALSE)</f>
        <v>1.5</v>
      </c>
      <c r="G32" s="7">
        <f t="shared" si="1"/>
        <v>0</v>
      </c>
      <c r="M32" s="194">
        <v>3.4772240027208957E-3</v>
      </c>
      <c r="N32" s="7">
        <v>41</v>
      </c>
      <c r="O32" s="157">
        <v>0.78</v>
      </c>
      <c r="P32" s="19" t="str">
        <f t="shared" si="11"/>
        <v>0.35%</v>
      </c>
      <c r="Q32" s="7">
        <f t="shared" si="4"/>
        <v>2.4566384373655844E-3</v>
      </c>
      <c r="R32" s="7">
        <f t="shared" si="5"/>
        <v>80.346031517163539</v>
      </c>
      <c r="S32" s="152">
        <f t="shared" si="6"/>
        <v>0.54374551443477059</v>
      </c>
      <c r="T32" s="195">
        <v>0.34411887121610668</v>
      </c>
      <c r="W32" s="194">
        <v>7.5028985376097979E-4</v>
      </c>
      <c r="X32" s="7">
        <v>49</v>
      </c>
      <c r="Y32" s="157">
        <v>0.56799999999999995</v>
      </c>
      <c r="Z32" s="19" t="str">
        <f t="shared" si="10"/>
        <v>0.08%</v>
      </c>
      <c r="AA32" s="7">
        <f t="shared" si="7"/>
        <v>-5.7362502035985738E-4</v>
      </c>
      <c r="AB32" s="7">
        <f t="shared" si="8"/>
        <v>74.022886150499801</v>
      </c>
      <c r="AC32" s="7">
        <f t="shared" si="9"/>
        <v>-9.0689339585361309E-2</v>
      </c>
      <c r="AD32" s="195">
        <v>0.39730508737949083</v>
      </c>
    </row>
    <row r="33" spans="1:30">
      <c r="A33" s="138">
        <f>'FX Database'!A286</f>
        <v>43501</v>
      </c>
      <c r="B33" s="7">
        <f>VLOOKUP($A33,'FX Database'!$A$11:$T$1267, MATCH($B$9,'FX Database'!$A$6:$X$6,0),FALSE)</f>
        <v>0.72599999999999998</v>
      </c>
      <c r="C33" s="7">
        <f>VLOOKUP($A33,'FX Database'!$A$11:$T$1267, MATCH(C$9,'FX Database'!$A$6:$X$6,0),FALSE)</f>
        <v>79.78</v>
      </c>
      <c r="D33" s="7">
        <f t="shared" si="3"/>
        <v>4.5558165358606613E-3</v>
      </c>
      <c r="E33" s="7">
        <f t="shared" si="3"/>
        <v>5.6564791633490798E-3</v>
      </c>
      <c r="F33" s="7">
        <f>VLOOKUP(A33,'Interest Rates'!$A$11:$B$3360, MATCH($F$9,'Interest Rates'!$A$11:$B$11,0),FALSE)</f>
        <v>1.5</v>
      </c>
      <c r="G33" s="7">
        <f t="shared" si="1"/>
        <v>0</v>
      </c>
      <c r="M33" s="194">
        <v>5.5183951334315199E-3</v>
      </c>
      <c r="N33" s="7">
        <v>23</v>
      </c>
      <c r="O33" s="157">
        <v>0.872</v>
      </c>
      <c r="P33" s="19" t="str">
        <f t="shared" si="11"/>
        <v>0.55%</v>
      </c>
      <c r="Q33" s="7">
        <f t="shared" si="4"/>
        <v>4.4978095680762087E-3</v>
      </c>
      <c r="R33" s="7">
        <f t="shared" si="5"/>
        <v>45.072164021823447</v>
      </c>
      <c r="S33" s="152">
        <f t="shared" si="6"/>
        <v>0.99239158556687002</v>
      </c>
      <c r="T33" s="195">
        <v>0.24381170248052933</v>
      </c>
      <c r="W33" s="194">
        <v>3.3981196020026506E-3</v>
      </c>
      <c r="X33" s="7">
        <v>45</v>
      </c>
      <c r="Y33" s="157">
        <v>0.748</v>
      </c>
      <c r="Z33" s="19" t="str">
        <f t="shared" si="10"/>
        <v>0.34%</v>
      </c>
      <c r="AA33" s="7">
        <f t="shared" si="7"/>
        <v>2.0742047278818135E-3</v>
      </c>
      <c r="AB33" s="7">
        <f t="shared" si="8"/>
        <v>67.980201566785524</v>
      </c>
      <c r="AC33" s="7">
        <f t="shared" si="9"/>
        <v>0.34715299475812728</v>
      </c>
      <c r="AD33" s="195">
        <v>0.37561291994521179</v>
      </c>
    </row>
    <row r="34" spans="1:30">
      <c r="A34" s="138">
        <f>'FX Database'!A287</f>
        <v>43502</v>
      </c>
      <c r="B34" s="7">
        <f>VLOOKUP($A34,'FX Database'!$A$11:$T$1267, MATCH($B$9,'FX Database'!$A$6:$X$6,0),FALSE)</f>
        <v>0.71530000000000005</v>
      </c>
      <c r="C34" s="7">
        <f>VLOOKUP($A34,'FX Database'!$A$11:$T$1267, MATCH(C$9,'FX Database'!$A$6:$X$6,0),FALSE)</f>
        <v>78.510000000000005</v>
      </c>
      <c r="D34" s="7">
        <f t="shared" si="3"/>
        <v>-1.4847979710457834E-2</v>
      </c>
      <c r="E34" s="7">
        <f t="shared" si="3"/>
        <v>-1.6046841267096334E-2</v>
      </c>
      <c r="F34" s="7">
        <f>VLOOKUP(A34,'Interest Rates'!$A$11:$B$3360, MATCH($F$9,'Interest Rates'!$A$11:$B$11,0),FALSE)</f>
        <v>1.5</v>
      </c>
      <c r="G34" s="7">
        <f t="shared" si="1"/>
        <v>0</v>
      </c>
      <c r="M34" s="194">
        <v>7.5595662641421407E-3</v>
      </c>
      <c r="N34" s="7">
        <v>18</v>
      </c>
      <c r="O34" s="157">
        <v>0.94399999999999995</v>
      </c>
      <c r="P34" s="19" t="str">
        <f t="shared" si="11"/>
        <v>0.76%</v>
      </c>
      <c r="Q34" s="7">
        <f t="shared" si="4"/>
        <v>6.5389806987868294E-3</v>
      </c>
      <c r="R34" s="7">
        <f t="shared" si="5"/>
        <v>35.273867495340085</v>
      </c>
      <c r="S34" s="152">
        <f t="shared" si="6"/>
        <v>1.4410376566989689</v>
      </c>
      <c r="T34" s="195">
        <v>0.14124867391431428</v>
      </c>
      <c r="W34" s="194">
        <v>6.045949350244325E-3</v>
      </c>
      <c r="X34" s="7">
        <v>31</v>
      </c>
      <c r="Y34" s="157">
        <v>0.872</v>
      </c>
      <c r="Z34" s="19" t="str">
        <f t="shared" si="10"/>
        <v>0.60%</v>
      </c>
      <c r="AA34" s="7">
        <f t="shared" si="7"/>
        <v>4.7220344761234878E-3</v>
      </c>
      <c r="AB34" s="7">
        <f t="shared" si="8"/>
        <v>46.830805523785585</v>
      </c>
      <c r="AC34" s="7">
        <f t="shared" si="9"/>
        <v>0.7849953291016164</v>
      </c>
      <c r="AD34" s="195">
        <v>0.29315688588461064</v>
      </c>
    </row>
    <row r="35" spans="1:30">
      <c r="A35" s="138">
        <f>'FX Database'!A288</f>
        <v>43503</v>
      </c>
      <c r="B35" s="7">
        <f>VLOOKUP($A35,'FX Database'!$A$11:$T$1267, MATCH($B$9,'FX Database'!$A$6:$X$6,0),FALSE)</f>
        <v>0.70989999999999998</v>
      </c>
      <c r="C35" s="7">
        <f>VLOOKUP($A35,'FX Database'!$A$11:$T$1267, MATCH(C$9,'FX Database'!$A$6:$X$6,0),FALSE)</f>
        <v>78.03</v>
      </c>
      <c r="D35" s="7">
        <f t="shared" si="3"/>
        <v>-7.5779200689980149E-3</v>
      </c>
      <c r="E35" s="7">
        <f t="shared" si="3"/>
        <v>-6.1326370814943571E-3</v>
      </c>
      <c r="F35" s="7">
        <f>VLOOKUP(A35,'Interest Rates'!$A$11:$B$3360, MATCH($F$9,'Interest Rates'!$A$11:$B$11,0),FALSE)</f>
        <v>1.5</v>
      </c>
      <c r="G35" s="7">
        <f t="shared" si="1"/>
        <v>0</v>
      </c>
      <c r="M35" s="194">
        <v>9.6007373948527649E-3</v>
      </c>
      <c r="N35" s="7">
        <v>7</v>
      </c>
      <c r="O35" s="157">
        <v>0.97199999999999998</v>
      </c>
      <c r="P35" s="19" t="str">
        <f t="shared" si="11"/>
        <v>0.96%</v>
      </c>
      <c r="Q35" s="7">
        <f t="shared" si="4"/>
        <v>8.5801518294974545E-3</v>
      </c>
      <c r="R35" s="7">
        <f t="shared" si="5"/>
        <v>13.717615137076701</v>
      </c>
      <c r="S35" s="152">
        <f t="shared" si="6"/>
        <v>1.8896837278310685</v>
      </c>
      <c r="T35" s="195">
        <v>6.6911071730674454E-2</v>
      </c>
      <c r="W35" s="194">
        <v>8.6937790984859993E-3</v>
      </c>
      <c r="X35" s="7">
        <v>22</v>
      </c>
      <c r="Y35" s="157">
        <v>0.96</v>
      </c>
      <c r="Z35" s="19" t="str">
        <f t="shared" si="10"/>
        <v>0.87%</v>
      </c>
      <c r="AA35" s="7">
        <f t="shared" si="7"/>
        <v>7.3698642243651621E-3</v>
      </c>
      <c r="AB35" s="7">
        <f t="shared" si="8"/>
        <v>33.234765210428478</v>
      </c>
      <c r="AC35" s="7">
        <f t="shared" si="9"/>
        <v>1.2228376634451057</v>
      </c>
      <c r="AD35" s="195">
        <v>0.18888734331177193</v>
      </c>
    </row>
    <row r="36" spans="1:30">
      <c r="A36" s="138">
        <f>'FX Database'!A289</f>
        <v>43504</v>
      </c>
      <c r="B36" s="7">
        <f>VLOOKUP($A36,'FX Database'!$A$11:$T$1267, MATCH($B$9,'FX Database'!$A$6:$X$6,0),FALSE)</f>
        <v>0.70760000000000001</v>
      </c>
      <c r="C36" s="7">
        <f>VLOOKUP($A36,'FX Database'!$A$11:$T$1267, MATCH(C$9,'FX Database'!$A$6:$X$6,0),FALSE)</f>
        <v>77.64</v>
      </c>
      <c r="D36" s="7">
        <f t="shared" si="3"/>
        <v>-3.2451527597099281E-3</v>
      </c>
      <c r="E36" s="7">
        <f t="shared" si="3"/>
        <v>-5.0106098278603749E-3</v>
      </c>
      <c r="F36" s="7">
        <f>VLOOKUP(A36,'Interest Rates'!$A$11:$B$3360, MATCH($F$9,'Interest Rates'!$A$11:$B$11,0),FALSE)</f>
        <v>1.5</v>
      </c>
      <c r="G36" s="7">
        <f t="shared" si="1"/>
        <v>0</v>
      </c>
      <c r="M36" s="194">
        <v>1.1641908525563389E-2</v>
      </c>
      <c r="N36" s="7">
        <v>6</v>
      </c>
      <c r="O36" s="157">
        <v>0.996</v>
      </c>
      <c r="P36" s="19" t="str">
        <f t="shared" si="11"/>
        <v>1.16%</v>
      </c>
      <c r="Q36" s="7">
        <f t="shared" si="4"/>
        <v>1.0621322960208079E-2</v>
      </c>
      <c r="R36" s="7">
        <f t="shared" si="5"/>
        <v>11.757955831780029</v>
      </c>
      <c r="S36" s="152">
        <f t="shared" si="6"/>
        <v>2.3383297989631679</v>
      </c>
      <c r="T36" s="195">
        <v>2.5917634906193889E-2</v>
      </c>
      <c r="W36" s="194">
        <v>1.1341608846727674E-2</v>
      </c>
      <c r="X36" s="7">
        <v>8</v>
      </c>
      <c r="Y36" s="157">
        <v>0.99199999999999999</v>
      </c>
      <c r="Z36" s="19" t="str">
        <f t="shared" si="10"/>
        <v>1.13%</v>
      </c>
      <c r="AA36" s="7">
        <f t="shared" si="7"/>
        <v>1.0017693972606836E-2</v>
      </c>
      <c r="AB36" s="7">
        <f t="shared" si="8"/>
        <v>12.085369167428539</v>
      </c>
      <c r="AC36" s="7">
        <f t="shared" si="9"/>
        <v>1.6606799977885949</v>
      </c>
      <c r="AD36" s="195">
        <v>0.1004728677335987</v>
      </c>
    </row>
    <row r="37" spans="1:30">
      <c r="A37" s="138">
        <f>'FX Database'!A290</f>
        <v>43507</v>
      </c>
      <c r="B37" s="7">
        <f>VLOOKUP($A37,'FX Database'!$A$11:$T$1267, MATCH($B$9,'FX Database'!$A$6:$X$6,0),FALSE)</f>
        <v>0.70930000000000004</v>
      </c>
      <c r="C37" s="7">
        <f>VLOOKUP($A37,'FX Database'!$A$11:$T$1267, MATCH(C$9,'FX Database'!$A$6:$X$6,0),FALSE)</f>
        <v>78.02</v>
      </c>
      <c r="D37" s="7">
        <f t="shared" si="3"/>
        <v>2.3996059224109943E-3</v>
      </c>
      <c r="E37" s="7">
        <f t="shared" si="3"/>
        <v>4.8824457777008968E-3</v>
      </c>
      <c r="F37" s="7">
        <f>VLOOKUP(A37,'Interest Rates'!$A$11:$B$3360, MATCH($F$9,'Interest Rates'!$A$11:$B$11,0),FALSE)</f>
        <v>1.5</v>
      </c>
      <c r="G37" s="7">
        <f t="shared" si="1"/>
        <v>0</v>
      </c>
      <c r="M37" s="198">
        <v>1.368307965627401E-2</v>
      </c>
      <c r="N37">
        <v>0</v>
      </c>
      <c r="O37" s="153">
        <v>0.996</v>
      </c>
      <c r="P37" s="19" t="str">
        <f t="shared" si="11"/>
        <v>1.37%</v>
      </c>
      <c r="Q37" s="7">
        <f t="shared" si="4"/>
        <v>1.2662494090918699E-2</v>
      </c>
      <c r="R37" s="7">
        <f t="shared" si="5"/>
        <v>0</v>
      </c>
      <c r="S37" s="152">
        <f t="shared" si="6"/>
        <v>2.7869758700952669</v>
      </c>
      <c r="T37" s="195">
        <v>8.2087404532931989E-3</v>
      </c>
      <c r="W37" s="194">
        <v>1.3989438594969341E-2</v>
      </c>
      <c r="X37" s="7">
        <v>0</v>
      </c>
      <c r="Y37" s="157">
        <v>0.99199999999999999</v>
      </c>
      <c r="Z37" s="19" t="str">
        <f t="shared" si="10"/>
        <v>1.40%</v>
      </c>
      <c r="AA37" s="7">
        <f t="shared" si="7"/>
        <v>1.2665523720848504E-2</v>
      </c>
      <c r="AB37" s="7">
        <f t="shared" si="8"/>
        <v>0</v>
      </c>
      <c r="AC37" s="7">
        <f t="shared" si="9"/>
        <v>2.0985223321320827</v>
      </c>
      <c r="AD37" s="195">
        <v>4.4120245403341626E-2</v>
      </c>
    </row>
    <row r="38" spans="1:30" ht="14" thickBot="1">
      <c r="A38" s="138">
        <f>'FX Database'!A291</f>
        <v>43508</v>
      </c>
      <c r="B38" s="7">
        <f>VLOOKUP($A38,'FX Database'!$A$11:$T$1267, MATCH($B$9,'FX Database'!$A$6:$X$6,0),FALSE)</f>
        <v>0.70720000000000005</v>
      </c>
      <c r="C38" s="7">
        <f>VLOOKUP($A38,'FX Database'!$A$11:$T$1267, MATCH(C$9,'FX Database'!$A$6:$X$6,0),FALSE)</f>
        <v>78.22</v>
      </c>
      <c r="D38" s="7">
        <f t="shared" si="3"/>
        <v>-2.9650568846074279E-3</v>
      </c>
      <c r="E38" s="7">
        <f t="shared" si="3"/>
        <v>2.5601652488576316E-3</v>
      </c>
      <c r="F38" s="7">
        <f>VLOOKUP(A38,'Interest Rates'!$A$11:$B$3360, MATCH($F$9,'Interest Rates'!$A$11:$B$11,0),FALSE)</f>
        <v>1.5</v>
      </c>
      <c r="G38" s="7">
        <f t="shared" si="1"/>
        <v>0</v>
      </c>
      <c r="M38" s="199">
        <v>0</v>
      </c>
      <c r="N38" s="163">
        <v>1</v>
      </c>
      <c r="O38" s="164">
        <v>1</v>
      </c>
      <c r="P38" s="159" t="s">
        <v>268</v>
      </c>
      <c r="Q38" s="161">
        <f t="shared" si="4"/>
        <v>-1.0205855653553112E-3</v>
      </c>
      <c r="R38" s="161">
        <f t="shared" si="5"/>
        <v>1.9596593052966715</v>
      </c>
      <c r="S38" s="165">
        <v>3</v>
      </c>
      <c r="T38" s="200">
        <v>4.4318484119380075E-3</v>
      </c>
      <c r="W38" s="203">
        <v>-0.1</v>
      </c>
      <c r="X38" s="160">
        <v>2</v>
      </c>
      <c r="Y38" s="166">
        <v>1</v>
      </c>
      <c r="Z38" s="211" t="s">
        <v>268</v>
      </c>
      <c r="AA38" s="160">
        <f t="shared" si="7"/>
        <v>-0.10132391487412085</v>
      </c>
      <c r="AB38" s="160">
        <f t="shared" si="8"/>
        <v>3.0213422918571347</v>
      </c>
      <c r="AC38" s="160">
        <f t="shared" si="9"/>
        <v>-16.750651002395252</v>
      </c>
      <c r="AD38" s="204">
        <v>4.7076212142929405E-62</v>
      </c>
    </row>
    <row r="39" spans="1:30">
      <c r="A39" s="138">
        <f>'FX Database'!A292</f>
        <v>43509</v>
      </c>
      <c r="B39" s="7">
        <f>VLOOKUP($A39,'FX Database'!$A$11:$T$1267, MATCH($B$9,'FX Database'!$A$6:$X$6,0),FALSE)</f>
        <v>0.71340000000000003</v>
      </c>
      <c r="C39" s="7">
        <f>VLOOKUP($A39,'FX Database'!$A$11:$T$1267, MATCH(C$9,'FX Database'!$A$6:$X$6,0),FALSE)</f>
        <v>78.91</v>
      </c>
      <c r="D39" s="7">
        <f t="shared" si="3"/>
        <v>8.7287616013574376E-3</v>
      </c>
      <c r="E39" s="7">
        <f t="shared" si="3"/>
        <v>8.7825932055754629E-3</v>
      </c>
      <c r="F39" s="7">
        <f>VLOOKUP(A39,'Interest Rates'!$A$11:$B$3360, MATCH($F$9,'Interest Rates'!$A$11:$B$11,0),FALSE)</f>
        <v>1.5</v>
      </c>
      <c r="G39" s="7">
        <f t="shared" si="1"/>
        <v>0</v>
      </c>
    </row>
    <row r="40" spans="1:30">
      <c r="A40" s="138">
        <f>'FX Database'!A293</f>
        <v>43510</v>
      </c>
      <c r="B40" s="7">
        <f>VLOOKUP($A40,'FX Database'!$A$11:$T$1267, MATCH($B$9,'FX Database'!$A$6:$X$6,0),FALSE)</f>
        <v>0.71189999999999998</v>
      </c>
      <c r="C40" s="7">
        <f>VLOOKUP($A40,'FX Database'!$A$11:$T$1267, MATCH(C$9,'FX Database'!$A$6:$X$6,0),FALSE)</f>
        <v>79.040000000000006</v>
      </c>
      <c r="D40" s="7">
        <f t="shared" si="3"/>
        <v>-2.1048208149636503E-3</v>
      </c>
      <c r="E40" s="7">
        <f t="shared" si="3"/>
        <v>1.6460909066689385E-3</v>
      </c>
      <c r="F40" s="7">
        <f>VLOOKUP(A40,'Interest Rates'!$A$11:$B$3360, MATCH($F$9,'Interest Rates'!$A$11:$B$11,0),FALSE)</f>
        <v>1.5</v>
      </c>
      <c r="G40" s="7">
        <f t="shared" si="1"/>
        <v>0</v>
      </c>
      <c r="N40" s="50">
        <f>SUM(N23:N39)</f>
        <v>250</v>
      </c>
      <c r="R40" s="49" t="str">
        <f>IF(SUM(R23:R38)*Q20=1,"VALID", "INVALID")</f>
        <v>VALID</v>
      </c>
      <c r="X40" s="50">
        <f>SUM(X23:X39)</f>
        <v>250</v>
      </c>
      <c r="AB40" s="49" t="str">
        <f>IF(SUM(AB23:AB38)*Z20=1,"VALID", "INVALID")</f>
        <v>VALID</v>
      </c>
    </row>
    <row r="41" spans="1:30">
      <c r="A41" s="138">
        <f>'FX Database'!A294</f>
        <v>43511</v>
      </c>
      <c r="B41" s="7">
        <f>VLOOKUP($A41,'FX Database'!$A$11:$T$1267, MATCH($B$9,'FX Database'!$A$6:$X$6,0),FALSE)</f>
        <v>0.70930000000000004</v>
      </c>
      <c r="C41" s="7">
        <f>VLOOKUP($A41,'FX Database'!$A$11:$T$1267, MATCH(C$9,'FX Database'!$A$6:$X$6,0),FALSE)</f>
        <v>78.239999999999995</v>
      </c>
      <c r="D41" s="7">
        <f t="shared" si="3"/>
        <v>-3.6588839017864514E-3</v>
      </c>
      <c r="E41" s="7">
        <f t="shared" si="3"/>
        <v>-1.0173027713050632E-2</v>
      </c>
      <c r="F41" s="7">
        <f>VLOOKUP(A41,'Interest Rates'!$A$11:$B$3360, MATCH($F$9,'Interest Rates'!$A$11:$B$11,0),FALSE)</f>
        <v>1.5</v>
      </c>
      <c r="G41" s="7">
        <f t="shared" si="1"/>
        <v>0</v>
      </c>
    </row>
    <row r="42" spans="1:30">
      <c r="A42" s="138">
        <f>'FX Database'!A295</f>
        <v>43514</v>
      </c>
      <c r="B42" s="7">
        <f>VLOOKUP($A42,'FX Database'!$A$11:$T$1267, MATCH($B$9,'FX Database'!$A$6:$X$6,0),FALSE)</f>
        <v>0.71499999999999997</v>
      </c>
      <c r="C42" s="7">
        <f>VLOOKUP($A42,'FX Database'!$A$11:$T$1267, MATCH(C$9,'FX Database'!$A$6:$X$6,0),FALSE)</f>
        <v>79.040000000000006</v>
      </c>
      <c r="D42" s="7">
        <f t="shared" si="3"/>
        <v>8.0039744859664291E-3</v>
      </c>
      <c r="E42" s="7">
        <f t="shared" si="3"/>
        <v>1.0173027713050568E-2</v>
      </c>
      <c r="F42" s="7">
        <f>VLOOKUP(A42,'Interest Rates'!$A$11:$B$3360, MATCH($F$9,'Interest Rates'!$A$11:$B$11,0),FALSE)</f>
        <v>1.5</v>
      </c>
      <c r="G42" s="7">
        <f t="shared" si="1"/>
        <v>0</v>
      </c>
      <c r="L42" s="212"/>
      <c r="M42" s="213"/>
      <c r="N42" s="214"/>
      <c r="O42" s="212"/>
      <c r="P42" s="212"/>
      <c r="Q42" s="212"/>
      <c r="R42" s="212"/>
      <c r="S42" s="212"/>
      <c r="T42" s="212"/>
      <c r="U42" s="212"/>
      <c r="V42" s="212"/>
      <c r="W42" s="212"/>
      <c r="X42" s="212"/>
      <c r="Y42" s="212"/>
      <c r="Z42" s="212"/>
      <c r="AA42" s="212"/>
      <c r="AB42" s="212"/>
    </row>
    <row r="43" spans="1:30">
      <c r="A43" s="138">
        <f>'FX Database'!A296</f>
        <v>43515</v>
      </c>
      <c r="B43" s="7">
        <f>VLOOKUP($A43,'FX Database'!$A$11:$T$1267, MATCH($B$9,'FX Database'!$A$6:$X$6,0),FALSE)</f>
        <v>0.71130000000000004</v>
      </c>
      <c r="C43" s="7">
        <f>VLOOKUP($A43,'FX Database'!$A$11:$T$1267, MATCH(C$9,'FX Database'!$A$6:$X$6,0),FALSE)</f>
        <v>78.709999999999994</v>
      </c>
      <c r="D43" s="7">
        <f t="shared" si="3"/>
        <v>-5.1882609545380294E-3</v>
      </c>
      <c r="E43" s="7">
        <f t="shared" si="3"/>
        <v>-4.1838412852537848E-3</v>
      </c>
      <c r="F43" s="7">
        <f>VLOOKUP(A43,'Interest Rates'!$A$11:$B$3360, MATCH($F$9,'Interest Rates'!$A$11:$B$11,0),FALSE)</f>
        <v>1.5</v>
      </c>
      <c r="G43" s="7">
        <f t="shared" si="1"/>
        <v>0</v>
      </c>
      <c r="L43" s="212"/>
      <c r="M43" s="215" t="str">
        <f>M18</f>
        <v>Distribution of Daily Returns  in USD/AUD Exchange Rate</v>
      </c>
      <c r="N43" s="213"/>
      <c r="O43" s="216"/>
      <c r="P43" s="212"/>
      <c r="Q43" s="212"/>
      <c r="R43" s="212"/>
      <c r="S43" s="212"/>
      <c r="T43" s="212"/>
      <c r="U43" s="212"/>
      <c r="V43" s="212"/>
      <c r="W43" s="212" t="str">
        <f>W18</f>
        <v>Distribution of Daily Returns  in JPY/AUD Exchange Rate</v>
      </c>
      <c r="X43" s="212"/>
      <c r="Y43" s="212"/>
      <c r="Z43" s="212"/>
      <c r="AA43" s="212"/>
      <c r="AB43" s="212"/>
    </row>
    <row r="44" spans="1:30">
      <c r="A44" s="138">
        <f>'FX Database'!A297</f>
        <v>43516</v>
      </c>
      <c r="B44" s="7">
        <f>VLOOKUP($A44,'FX Database'!$A$11:$T$1267, MATCH($B$9,'FX Database'!$A$6:$X$6,0),FALSE)</f>
        <v>0.71630000000000005</v>
      </c>
      <c r="C44" s="7">
        <f>VLOOKUP($A44,'FX Database'!$A$11:$T$1267, MATCH(C$9,'FX Database'!$A$6:$X$6,0),FALSE)</f>
        <v>79.37</v>
      </c>
      <c r="D44" s="7">
        <f t="shared" si="3"/>
        <v>7.0047918809360539E-3</v>
      </c>
      <c r="E44" s="7">
        <f t="shared" si="3"/>
        <v>8.3502509484254406E-3</v>
      </c>
      <c r="F44" s="7">
        <f>VLOOKUP(A44,'Interest Rates'!$A$11:$B$3360, MATCH($F$9,'Interest Rates'!$A$11:$B$11,0),FALSE)</f>
        <v>1.5</v>
      </c>
      <c r="G44" s="7">
        <f t="shared" si="1"/>
        <v>0</v>
      </c>
      <c r="M44" s="177"/>
      <c r="N44" s="178"/>
      <c r="O44" s="456"/>
      <c r="P44" s="456"/>
    </row>
    <row r="45" spans="1:30">
      <c r="A45" s="138">
        <f>'FX Database'!A298</f>
        <v>43517</v>
      </c>
      <c r="B45" s="7">
        <f>VLOOKUP($A45,'FX Database'!$A$11:$T$1267, MATCH($B$9,'FX Database'!$A$6:$X$6,0),FALSE)</f>
        <v>0.71619999999999995</v>
      </c>
      <c r="C45" s="7">
        <f>VLOOKUP($A45,'FX Database'!$A$11:$T$1267, MATCH(C$9,'FX Database'!$A$6:$X$6,0),FALSE)</f>
        <v>79.349999999999994</v>
      </c>
      <c r="D45" s="7">
        <f t="shared" si="3"/>
        <v>-1.3961605607336732E-4</v>
      </c>
      <c r="E45" s="7">
        <f t="shared" si="3"/>
        <v>-2.5201613036618712E-4</v>
      </c>
      <c r="F45" s="7">
        <f>VLOOKUP(A45,'Interest Rates'!$A$11:$B$3360, MATCH($F$9,'Interest Rates'!$A$11:$B$11,0),FALSE)</f>
        <v>1.5</v>
      </c>
      <c r="G45" s="7">
        <f t="shared" si="1"/>
        <v>0</v>
      </c>
    </row>
    <row r="46" spans="1:30">
      <c r="A46" s="138">
        <f>'FX Database'!A299</f>
        <v>43518</v>
      </c>
      <c r="B46" s="7">
        <f>VLOOKUP($A46,'FX Database'!$A$11:$T$1267, MATCH($B$9,'FX Database'!$A$6:$X$6,0),FALSE)</f>
        <v>0.70930000000000004</v>
      </c>
      <c r="C46" s="7">
        <f>VLOOKUP($A46,'FX Database'!$A$11:$T$1267, MATCH(C$9,'FX Database'!$A$6:$X$6,0),FALSE)</f>
        <v>78.58</v>
      </c>
      <c r="D46" s="7">
        <f t="shared" si="3"/>
        <v>-9.6808893562911631E-3</v>
      </c>
      <c r="E46" s="7">
        <f t="shared" si="3"/>
        <v>-9.7512328421043622E-3</v>
      </c>
      <c r="F46" s="7">
        <f>VLOOKUP(A46,'Interest Rates'!$A$11:$B$3360, MATCH($F$9,'Interest Rates'!$A$11:$B$11,0),FALSE)</f>
        <v>1.5</v>
      </c>
      <c r="G46" s="7">
        <f t="shared" si="1"/>
        <v>0</v>
      </c>
    </row>
    <row r="47" spans="1:30" ht="14" customHeight="1">
      <c r="A47" s="138">
        <f>'FX Database'!A300</f>
        <v>43521</v>
      </c>
      <c r="B47" s="7">
        <f>VLOOKUP($A47,'FX Database'!$A$11:$T$1267, MATCH($B$9,'FX Database'!$A$6:$X$6,0),FALSE)</f>
        <v>0.71440000000000003</v>
      </c>
      <c r="C47" s="7">
        <f>VLOOKUP($A47,'FX Database'!$A$11:$T$1267, MATCH(C$9,'FX Database'!$A$6:$X$6,0),FALSE)</f>
        <v>79.06</v>
      </c>
      <c r="D47" s="7">
        <f t="shared" si="3"/>
        <v>7.1644613542481174E-3</v>
      </c>
      <c r="E47" s="7">
        <f t="shared" si="3"/>
        <v>6.0898437382257255E-3</v>
      </c>
      <c r="F47" s="7">
        <f>VLOOKUP(A47,'Interest Rates'!$A$11:$B$3360, MATCH($F$9,'Interest Rates'!$A$11:$B$11,0),FALSE)</f>
        <v>1.5</v>
      </c>
      <c r="G47" s="7">
        <f t="shared" si="1"/>
        <v>0</v>
      </c>
    </row>
    <row r="48" spans="1:30" ht="13" customHeight="1">
      <c r="A48" s="138">
        <f>'FX Database'!A301</f>
        <v>43522</v>
      </c>
      <c r="B48" s="7">
        <f>VLOOKUP($A48,'FX Database'!$A$11:$T$1267, MATCH($B$9,'FX Database'!$A$6:$X$6,0),FALSE)</f>
        <v>0.71589999999999998</v>
      </c>
      <c r="C48" s="7">
        <f>VLOOKUP($A48,'FX Database'!$A$11:$T$1267, MATCH(C$9,'FX Database'!$A$6:$X$6,0),FALSE)</f>
        <v>79.33</v>
      </c>
      <c r="D48" s="7">
        <f t="shared" si="3"/>
        <v>2.0974628398500324E-3</v>
      </c>
      <c r="E48" s="7">
        <f t="shared" si="3"/>
        <v>3.4093094453719781E-3</v>
      </c>
      <c r="F48" s="7">
        <f>VLOOKUP(A48,'Interest Rates'!$A$11:$B$3360, MATCH($F$9,'Interest Rates'!$A$11:$B$11,0),FALSE)</f>
        <v>1.5</v>
      </c>
      <c r="G48" s="7">
        <f t="shared" si="1"/>
        <v>0</v>
      </c>
    </row>
    <row r="49" spans="1:7">
      <c r="A49" s="138">
        <f>'FX Database'!A302</f>
        <v>43523</v>
      </c>
      <c r="B49" s="7">
        <f>VLOOKUP($A49,'FX Database'!$A$11:$T$1267, MATCH($B$9,'FX Database'!$A$6:$X$6,0),FALSE)</f>
        <v>0.71830000000000005</v>
      </c>
      <c r="C49" s="7">
        <f>VLOOKUP($A49,'FX Database'!$A$11:$T$1267, MATCH(C$9,'FX Database'!$A$6:$X$6,0),FALSE)</f>
        <v>79.44</v>
      </c>
      <c r="D49" s="7">
        <f t="shared" si="3"/>
        <v>3.3468166786165834E-3</v>
      </c>
      <c r="E49" s="7">
        <f t="shared" si="3"/>
        <v>1.3856524230056713E-3</v>
      </c>
      <c r="F49" s="7">
        <f>VLOOKUP(A49,'Interest Rates'!$A$11:$B$3360, MATCH($F$9,'Interest Rates'!$A$11:$B$11,0),FALSE)</f>
        <v>1.5</v>
      </c>
      <c r="G49" s="7">
        <f t="shared" si="1"/>
        <v>0</v>
      </c>
    </row>
    <row r="50" spans="1:7">
      <c r="A50" s="138">
        <f>'FX Database'!A303</f>
        <v>43524</v>
      </c>
      <c r="B50" s="7">
        <f>VLOOKUP($A50,'FX Database'!$A$11:$T$1267, MATCH($B$9,'FX Database'!$A$6:$X$6,0),FALSE)</f>
        <v>0.71460000000000001</v>
      </c>
      <c r="C50" s="7">
        <f>VLOOKUP($A50,'FX Database'!$A$11:$T$1267, MATCH(C$9,'FX Database'!$A$6:$X$6,0),FALSE)</f>
        <v>79.23</v>
      </c>
      <c r="D50" s="7">
        <f t="shared" si="3"/>
        <v>-5.1643634914465466E-3</v>
      </c>
      <c r="E50" s="7">
        <f t="shared" si="3"/>
        <v>-2.6470047597665757E-3</v>
      </c>
      <c r="F50" s="7">
        <f>VLOOKUP(A50,'Interest Rates'!$A$11:$B$3360, MATCH($F$9,'Interest Rates'!$A$11:$B$11,0),FALSE)</f>
        <v>1.5</v>
      </c>
      <c r="G50" s="7">
        <f t="shared" si="1"/>
        <v>0</v>
      </c>
    </row>
    <row r="51" spans="1:7">
      <c r="A51" s="138">
        <f>'FX Database'!A304</f>
        <v>43525</v>
      </c>
      <c r="B51" s="7">
        <f>VLOOKUP($A51,'FX Database'!$A$11:$T$1267, MATCH($B$9,'FX Database'!$A$6:$X$6,0),FALSE)</f>
        <v>0.70930000000000004</v>
      </c>
      <c r="C51" s="7">
        <f>VLOOKUP($A51,'FX Database'!$A$11:$T$1267, MATCH(C$9,'FX Database'!$A$6:$X$6,0),FALSE)</f>
        <v>79.209999999999994</v>
      </c>
      <c r="D51" s="7">
        <f t="shared" si="3"/>
        <v>-7.4443773812683028E-3</v>
      </c>
      <c r="E51" s="7">
        <f t="shared" si="3"/>
        <v>-2.5246150096235899E-4</v>
      </c>
      <c r="F51" s="7">
        <f>VLOOKUP(A51,'Interest Rates'!$A$11:$B$3360, MATCH($F$9,'Interest Rates'!$A$11:$B$11,0),FALSE)</f>
        <v>1.5</v>
      </c>
      <c r="G51" s="7">
        <f t="shared" si="1"/>
        <v>0</v>
      </c>
    </row>
    <row r="52" spans="1:7">
      <c r="A52" s="138">
        <f>'FX Database'!A305</f>
        <v>43528</v>
      </c>
      <c r="B52" s="7">
        <f>VLOOKUP($A52,'FX Database'!$A$11:$T$1267, MATCH($B$9,'FX Database'!$A$6:$X$6,0),FALSE)</f>
        <v>0.70950000000000002</v>
      </c>
      <c r="C52" s="7">
        <f>VLOOKUP($A52,'FX Database'!$A$11:$T$1267, MATCH(C$9,'FX Database'!$A$6:$X$6,0),FALSE)</f>
        <v>79.44</v>
      </c>
      <c r="D52" s="7">
        <f t="shared" si="3"/>
        <v>2.8192839205633946E-4</v>
      </c>
      <c r="E52" s="7">
        <f t="shared" si="3"/>
        <v>2.899466260728796E-3</v>
      </c>
      <c r="F52" s="7">
        <f>VLOOKUP(A52,'Interest Rates'!$A$11:$B$3360, MATCH($F$9,'Interest Rates'!$A$11:$B$11,0),FALSE)</f>
        <v>1.5</v>
      </c>
      <c r="G52" s="7">
        <f t="shared" si="1"/>
        <v>0</v>
      </c>
    </row>
    <row r="53" spans="1:7">
      <c r="A53" s="138">
        <f>'FX Database'!A306</f>
        <v>43529</v>
      </c>
      <c r="B53" s="7">
        <f>VLOOKUP($A53,'FX Database'!$A$11:$T$1267, MATCH($B$9,'FX Database'!$A$6:$X$6,0),FALSE)</f>
        <v>0.70760000000000001</v>
      </c>
      <c r="C53" s="7">
        <f>VLOOKUP($A53,'FX Database'!$A$11:$T$1267, MATCH(C$9,'FX Database'!$A$6:$X$6,0),FALSE)</f>
        <v>79.180000000000007</v>
      </c>
      <c r="D53" s="7">
        <f t="shared" si="3"/>
        <v>-2.681534314467117E-3</v>
      </c>
      <c r="E53" s="7">
        <f t="shared" si="3"/>
        <v>-3.2782780589324639E-3</v>
      </c>
      <c r="F53" s="7">
        <f>VLOOKUP(A53,'Interest Rates'!$A$11:$B$3360, MATCH($F$9,'Interest Rates'!$A$11:$B$11,0),FALSE)</f>
        <v>1.5</v>
      </c>
      <c r="G53" s="7">
        <f t="shared" si="1"/>
        <v>0</v>
      </c>
    </row>
    <row r="54" spans="1:7">
      <c r="A54" s="138">
        <f>'FX Database'!A307</f>
        <v>43530</v>
      </c>
      <c r="B54" s="7">
        <f>VLOOKUP($A54,'FX Database'!$A$11:$T$1267, MATCH($B$9,'FX Database'!$A$6:$X$6,0),FALSE)</f>
        <v>0.70350000000000001</v>
      </c>
      <c r="C54" s="7">
        <f>VLOOKUP($A54,'FX Database'!$A$11:$T$1267, MATCH(C$9,'FX Database'!$A$6:$X$6,0),FALSE)</f>
        <v>78.63</v>
      </c>
      <c r="D54" s="7">
        <f t="shared" si="3"/>
        <v>-5.8110857311864453E-3</v>
      </c>
      <c r="E54" s="7">
        <f t="shared" si="3"/>
        <v>-6.9704356745599961E-3</v>
      </c>
      <c r="F54" s="7">
        <f>VLOOKUP(A54,'Interest Rates'!$A$11:$B$3360, MATCH($F$9,'Interest Rates'!$A$11:$B$11,0),FALSE)</f>
        <v>1.5</v>
      </c>
      <c r="G54" s="7">
        <f t="shared" si="1"/>
        <v>0</v>
      </c>
    </row>
    <row r="55" spans="1:7">
      <c r="A55" s="138">
        <f>'FX Database'!A308</f>
        <v>43531</v>
      </c>
      <c r="B55" s="7">
        <f>VLOOKUP($A55,'FX Database'!$A$11:$T$1267, MATCH($B$9,'FX Database'!$A$6:$X$6,0),FALSE)</f>
        <v>0.70489999999999997</v>
      </c>
      <c r="C55" s="7">
        <f>VLOOKUP($A55,'FX Database'!$A$11:$T$1267, MATCH(C$9,'FX Database'!$A$6:$X$6,0),FALSE)</f>
        <v>78.73</v>
      </c>
      <c r="D55" s="7">
        <f t="shared" si="3"/>
        <v>1.9880722253861152E-3</v>
      </c>
      <c r="E55" s="7">
        <f t="shared" si="3"/>
        <v>1.2709711929512954E-3</v>
      </c>
      <c r="F55" s="7">
        <f>VLOOKUP(A55,'Interest Rates'!$A$11:$B$3360, MATCH($F$9,'Interest Rates'!$A$11:$B$11,0),FALSE)</f>
        <v>1.5</v>
      </c>
      <c r="G55" s="7">
        <f t="shared" si="1"/>
        <v>0</v>
      </c>
    </row>
    <row r="56" spans="1:7">
      <c r="A56" s="138">
        <f>'FX Database'!A309</f>
        <v>43532</v>
      </c>
      <c r="B56" s="7">
        <f>VLOOKUP($A56,'FX Database'!$A$11:$T$1267, MATCH($B$9,'FX Database'!$A$6:$X$6,0),FALSE)</f>
        <v>0.70089999999999997</v>
      </c>
      <c r="C56" s="7">
        <f>VLOOKUP($A56,'FX Database'!$A$11:$T$1267, MATCH(C$9,'FX Database'!$A$6:$X$6,0),FALSE)</f>
        <v>77.97</v>
      </c>
      <c r="D56" s="7">
        <f t="shared" si="3"/>
        <v>-5.690725273550812E-3</v>
      </c>
      <c r="E56" s="7">
        <f t="shared" si="3"/>
        <v>-9.7001398748673487E-3</v>
      </c>
      <c r="F56" s="7">
        <f>VLOOKUP(A56,'Interest Rates'!$A$11:$B$3360, MATCH($F$9,'Interest Rates'!$A$11:$B$11,0),FALSE)</f>
        <v>1.5</v>
      </c>
      <c r="G56" s="7">
        <f t="shared" si="1"/>
        <v>0</v>
      </c>
    </row>
    <row r="57" spans="1:7">
      <c r="A57" s="138">
        <f>'FX Database'!A310</f>
        <v>43535</v>
      </c>
      <c r="B57" s="7">
        <f>VLOOKUP($A57,'FX Database'!$A$11:$T$1267, MATCH($B$9,'FX Database'!$A$6:$X$6,0),FALSE)</f>
        <v>0.70440000000000003</v>
      </c>
      <c r="C57" s="7">
        <f>VLOOKUP($A57,'FX Database'!$A$11:$T$1267, MATCH(C$9,'FX Database'!$A$6:$X$6,0),FALSE)</f>
        <v>78.28</v>
      </c>
      <c r="D57" s="7">
        <f t="shared" si="3"/>
        <v>4.9811531157721517E-3</v>
      </c>
      <c r="E57" s="7">
        <f t="shared" si="3"/>
        <v>3.9680052063669593E-3</v>
      </c>
      <c r="F57" s="7">
        <f>VLOOKUP(A57,'Interest Rates'!$A$11:$B$3360, MATCH($F$9,'Interest Rates'!$A$11:$B$11,0),FALSE)</f>
        <v>1.5</v>
      </c>
      <c r="G57" s="7">
        <f t="shared" si="1"/>
        <v>0</v>
      </c>
    </row>
    <row r="58" spans="1:7">
      <c r="A58" s="138">
        <f>'FX Database'!A311</f>
        <v>43536</v>
      </c>
      <c r="B58" s="7">
        <f>VLOOKUP($A58,'FX Database'!$A$11:$T$1267, MATCH($B$9,'FX Database'!$A$6:$X$6,0),FALSE)</f>
        <v>0.70689999999999997</v>
      </c>
      <c r="C58" s="7">
        <f>VLOOKUP($A58,'FX Database'!$A$11:$T$1267, MATCH(C$9,'FX Database'!$A$6:$X$6,0),FALSE)</f>
        <v>78.709999999999994</v>
      </c>
      <c r="D58" s="7">
        <f t="shared" si="3"/>
        <v>3.5428365548573217E-3</v>
      </c>
      <c r="E58" s="7">
        <f t="shared" si="3"/>
        <v>5.4780696264831105E-3</v>
      </c>
      <c r="F58" s="7">
        <f>VLOOKUP(A58,'Interest Rates'!$A$11:$B$3360, MATCH($F$9,'Interest Rates'!$A$11:$B$11,0),FALSE)</f>
        <v>1.5</v>
      </c>
      <c r="G58" s="7">
        <f t="shared" si="1"/>
        <v>0</v>
      </c>
    </row>
    <row r="59" spans="1:7">
      <c r="A59" s="138">
        <f>'FX Database'!A312</f>
        <v>43537</v>
      </c>
      <c r="B59" s="7">
        <f>VLOOKUP($A59,'FX Database'!$A$11:$T$1267, MATCH($B$9,'FX Database'!$A$6:$X$6,0),FALSE)</f>
        <v>0.70550000000000002</v>
      </c>
      <c r="C59" s="7">
        <f>VLOOKUP($A59,'FX Database'!$A$11:$T$1267, MATCH(C$9,'FX Database'!$A$6:$X$6,0),FALSE)</f>
        <v>78.52</v>
      </c>
      <c r="D59" s="7">
        <f t="shared" si="3"/>
        <v>-1.9824418840396524E-3</v>
      </c>
      <c r="E59" s="7">
        <f t="shared" si="3"/>
        <v>-2.4168427460984849E-3</v>
      </c>
      <c r="F59" s="7">
        <f>VLOOKUP(A59,'Interest Rates'!$A$11:$B$3360, MATCH($F$9,'Interest Rates'!$A$11:$B$11,0),FALSE)</f>
        <v>1.5</v>
      </c>
      <c r="G59" s="7">
        <f t="shared" si="1"/>
        <v>0</v>
      </c>
    </row>
    <row r="60" spans="1:7">
      <c r="A60" s="138">
        <f>'FX Database'!A313</f>
        <v>43538</v>
      </c>
      <c r="B60" s="7">
        <f>VLOOKUP($A60,'FX Database'!$A$11:$T$1267, MATCH($B$9,'FX Database'!$A$6:$X$6,0),FALSE)</f>
        <v>0.70589999999999997</v>
      </c>
      <c r="C60" s="7">
        <f>VLOOKUP($A60,'FX Database'!$A$11:$T$1267, MATCH(C$9,'FX Database'!$A$6:$X$6,0),FALSE)</f>
        <v>78.78</v>
      </c>
      <c r="D60" s="7">
        <f t="shared" si="3"/>
        <v>5.6681310855773517E-4</v>
      </c>
      <c r="E60" s="7">
        <f t="shared" si="3"/>
        <v>3.3057881344996315E-3</v>
      </c>
      <c r="F60" s="7">
        <f>VLOOKUP(A60,'Interest Rates'!$A$11:$B$3360, MATCH($F$9,'Interest Rates'!$A$11:$B$11,0),FALSE)</f>
        <v>1.5</v>
      </c>
      <c r="G60" s="7">
        <f t="shared" si="1"/>
        <v>0</v>
      </c>
    </row>
    <row r="61" spans="1:7">
      <c r="A61" s="138">
        <f>'FX Database'!A314</f>
        <v>43539</v>
      </c>
      <c r="B61" s="7">
        <f>VLOOKUP($A61,'FX Database'!$A$11:$T$1267, MATCH($B$9,'FX Database'!$A$6:$X$6,0),FALSE)</f>
        <v>0.70809999999999995</v>
      </c>
      <c r="C61" s="7">
        <f>VLOOKUP($A61,'FX Database'!$A$11:$T$1267, MATCH(C$9,'FX Database'!$A$6:$X$6,0),FALSE)</f>
        <v>79.09</v>
      </c>
      <c r="D61" s="7">
        <f t="shared" si="3"/>
        <v>3.1117422563016668E-3</v>
      </c>
      <c r="E61" s="7">
        <f t="shared" si="3"/>
        <v>3.9272869885660202E-3</v>
      </c>
      <c r="F61" s="7">
        <f>VLOOKUP(A61,'Interest Rates'!$A$11:$B$3360, MATCH($F$9,'Interest Rates'!$A$11:$B$11,0),FALSE)</f>
        <v>1.5</v>
      </c>
      <c r="G61" s="7">
        <f t="shared" si="1"/>
        <v>0</v>
      </c>
    </row>
    <row r="62" spans="1:7" ht="13" customHeight="1">
      <c r="A62" s="138">
        <f>'FX Database'!A315</f>
        <v>43542</v>
      </c>
      <c r="B62" s="7">
        <f>VLOOKUP($A62,'FX Database'!$A$11:$T$1267, MATCH($B$9,'FX Database'!$A$6:$X$6,0),FALSE)</f>
        <v>0.71150000000000002</v>
      </c>
      <c r="C62" s="7">
        <f>VLOOKUP($A62,'FX Database'!$A$11:$T$1267, MATCH(C$9,'FX Database'!$A$6:$X$6,0),FALSE)</f>
        <v>79.349999999999994</v>
      </c>
      <c r="D62" s="7">
        <f t="shared" si="3"/>
        <v>4.7900908721788841E-3</v>
      </c>
      <c r="E62" s="7">
        <f t="shared" si="3"/>
        <v>3.2820024410920331E-3</v>
      </c>
      <c r="F62" s="7">
        <f>VLOOKUP(A62,'Interest Rates'!$A$11:$B$3360, MATCH($F$9,'Interest Rates'!$A$11:$B$11,0),FALSE)</f>
        <v>1.5</v>
      </c>
      <c r="G62" s="7">
        <f t="shared" si="1"/>
        <v>0</v>
      </c>
    </row>
    <row r="63" spans="1:7" ht="13" customHeight="1">
      <c r="A63" s="138">
        <f>'FX Database'!A316</f>
        <v>43543</v>
      </c>
      <c r="B63" s="7">
        <f>VLOOKUP($A63,'FX Database'!$A$11:$T$1267, MATCH($B$9,'FX Database'!$A$6:$X$6,0),FALSE)</f>
        <v>0.71050000000000002</v>
      </c>
      <c r="C63" s="7">
        <f>VLOOKUP($A63,'FX Database'!$A$11:$T$1267, MATCH(C$9,'FX Database'!$A$6:$X$6,0),FALSE)</f>
        <v>79.06</v>
      </c>
      <c r="D63" s="7">
        <f t="shared" si="3"/>
        <v>-1.4064699927517131E-3</v>
      </c>
      <c r="E63" s="7">
        <f t="shared" si="3"/>
        <v>-3.6613891038784919E-3</v>
      </c>
      <c r="F63" s="7">
        <f>VLOOKUP(A63,'Interest Rates'!$A$11:$B$3360, MATCH($F$9,'Interest Rates'!$A$11:$B$11,0),FALSE)</f>
        <v>1.5</v>
      </c>
      <c r="G63" s="7">
        <f t="shared" si="1"/>
        <v>0</v>
      </c>
    </row>
    <row r="64" spans="1:7">
      <c r="A64" s="138">
        <f>'FX Database'!A317</f>
        <v>43544</v>
      </c>
      <c r="B64" s="7">
        <f>VLOOKUP($A64,'FX Database'!$A$11:$T$1267, MATCH($B$9,'FX Database'!$A$6:$X$6,0),FALSE)</f>
        <v>0.70750000000000002</v>
      </c>
      <c r="C64" s="7">
        <f>VLOOKUP($A64,'FX Database'!$A$11:$T$1267, MATCH(C$9,'FX Database'!$A$6:$X$6,0),FALSE)</f>
        <v>78.95</v>
      </c>
      <c r="D64" s="7">
        <f t="shared" si="3"/>
        <v>-4.2313180197626971E-3</v>
      </c>
      <c r="E64" s="7">
        <f t="shared" si="3"/>
        <v>-1.3923171668883075E-3</v>
      </c>
      <c r="F64" s="7">
        <f>VLOOKUP(A64,'Interest Rates'!$A$11:$B$3360, MATCH($F$9,'Interest Rates'!$A$11:$B$11,0),FALSE)</f>
        <v>1.5</v>
      </c>
      <c r="G64" s="7">
        <f t="shared" si="1"/>
        <v>0</v>
      </c>
    </row>
    <row r="65" spans="1:7">
      <c r="A65" s="138">
        <f>'FX Database'!A318</f>
        <v>43545</v>
      </c>
      <c r="B65" s="7">
        <f>VLOOKUP($A65,'FX Database'!$A$11:$T$1267, MATCH($B$9,'FX Database'!$A$6:$X$6,0),FALSE)</f>
        <v>0.71450000000000002</v>
      </c>
      <c r="C65" s="7">
        <f>VLOOKUP($A65,'FX Database'!$A$11:$T$1267, MATCH(C$9,'FX Database'!$A$6:$X$6,0),FALSE)</f>
        <v>78.95</v>
      </c>
      <c r="D65" s="7">
        <f t="shared" si="3"/>
        <v>9.8453678525295216E-3</v>
      </c>
      <c r="E65" s="7">
        <f t="shared" si="3"/>
        <v>0</v>
      </c>
      <c r="F65" s="7">
        <f>VLOOKUP(A65,'Interest Rates'!$A$11:$B$3360, MATCH($F$9,'Interest Rates'!$A$11:$B$11,0),FALSE)</f>
        <v>1.5</v>
      </c>
      <c r="G65" s="7">
        <f t="shared" si="1"/>
        <v>0</v>
      </c>
    </row>
    <row r="66" spans="1:7">
      <c r="A66" s="138">
        <f>'FX Database'!A319</f>
        <v>43546</v>
      </c>
      <c r="B66" s="7">
        <f>VLOOKUP($A66,'FX Database'!$A$11:$T$1267, MATCH($B$9,'FX Database'!$A$6:$X$6,0),FALSE)</f>
        <v>0.71060000000000001</v>
      </c>
      <c r="C66" s="7">
        <f>VLOOKUP($A66,'FX Database'!$A$11:$T$1267, MATCH(C$9,'FX Database'!$A$6:$X$6,0),FALSE)</f>
        <v>78.72</v>
      </c>
      <c r="D66" s="7">
        <f t="shared" si="3"/>
        <v>-5.4733137829954068E-3</v>
      </c>
      <c r="E66" s="7">
        <f t="shared" si="3"/>
        <v>-2.9174879576532105E-3</v>
      </c>
      <c r="F66" s="7">
        <f>VLOOKUP(A66,'Interest Rates'!$A$11:$B$3360, MATCH($F$9,'Interest Rates'!$A$11:$B$11,0),FALSE)</f>
        <v>1.5</v>
      </c>
      <c r="G66" s="7">
        <f t="shared" si="1"/>
        <v>0</v>
      </c>
    </row>
    <row r="67" spans="1:7">
      <c r="A67" s="138">
        <f>'FX Database'!A320</f>
        <v>43549</v>
      </c>
      <c r="B67" s="7">
        <f>VLOOKUP($A67,'FX Database'!$A$11:$T$1267, MATCH($B$9,'FX Database'!$A$6:$X$6,0),FALSE)</f>
        <v>0.70789999999999997</v>
      </c>
      <c r="C67" s="7">
        <f>VLOOKUP($A67,'FX Database'!$A$11:$T$1267, MATCH(C$9,'FX Database'!$A$6:$X$6,0),FALSE)</f>
        <v>77.849999999999994</v>
      </c>
      <c r="D67" s="7">
        <f t="shared" si="3"/>
        <v>-3.8068428067831511E-3</v>
      </c>
      <c r="E67" s="7">
        <f t="shared" si="3"/>
        <v>-1.1113354463990699E-2</v>
      </c>
      <c r="F67" s="7">
        <f>VLOOKUP(A67,'Interest Rates'!$A$11:$B$3360, MATCH($F$9,'Interest Rates'!$A$11:$B$11,0),FALSE)</f>
        <v>1.5</v>
      </c>
      <c r="G67" s="7">
        <f t="shared" si="1"/>
        <v>0</v>
      </c>
    </row>
    <row r="68" spans="1:7">
      <c r="A68" s="138">
        <f>'FX Database'!A321</f>
        <v>43550</v>
      </c>
      <c r="B68" s="7">
        <f>VLOOKUP($A68,'FX Database'!$A$11:$T$1267, MATCH($B$9,'FX Database'!$A$6:$X$6,0),FALSE)</f>
        <v>0.71220000000000006</v>
      </c>
      <c r="C68" s="7">
        <f>VLOOKUP($A68,'FX Database'!$A$11:$T$1267, MATCH(C$9,'FX Database'!$A$6:$X$6,0),FALSE)</f>
        <v>78.38</v>
      </c>
      <c r="D68" s="7">
        <f t="shared" si="3"/>
        <v>6.055930063534002E-3</v>
      </c>
      <c r="E68" s="7">
        <f t="shared" si="3"/>
        <v>6.784894491478068E-3</v>
      </c>
      <c r="F68" s="7">
        <f>VLOOKUP(A68,'Interest Rates'!$A$11:$B$3360, MATCH($F$9,'Interest Rates'!$A$11:$B$11,0),FALSE)</f>
        <v>1.5</v>
      </c>
      <c r="G68" s="7">
        <f t="shared" si="1"/>
        <v>0</v>
      </c>
    </row>
    <row r="69" spans="1:7">
      <c r="A69" s="138">
        <f>'FX Database'!A322</f>
        <v>43551</v>
      </c>
      <c r="B69" s="7">
        <f>VLOOKUP($A69,'FX Database'!$A$11:$T$1267, MATCH($B$9,'FX Database'!$A$6:$X$6,0),FALSE)</f>
        <v>0.71009999999999995</v>
      </c>
      <c r="C69" s="7">
        <f>VLOOKUP($A69,'FX Database'!$A$11:$T$1267, MATCH(C$9,'FX Database'!$A$6:$X$6,0),FALSE)</f>
        <v>78.540000000000006</v>
      </c>
      <c r="D69" s="7">
        <f t="shared" si="3"/>
        <v>-2.9529656556295807E-3</v>
      </c>
      <c r="E69" s="7">
        <f t="shared" si="3"/>
        <v>2.039256378378321E-3</v>
      </c>
      <c r="F69" s="7">
        <f>VLOOKUP(A69,'Interest Rates'!$A$11:$B$3360, MATCH($F$9,'Interest Rates'!$A$11:$B$11,0),FALSE)</f>
        <v>1.5</v>
      </c>
      <c r="G69" s="7">
        <f t="shared" si="1"/>
        <v>0</v>
      </c>
    </row>
    <row r="70" spans="1:7">
      <c r="A70" s="138">
        <f>'FX Database'!A323</f>
        <v>43552</v>
      </c>
      <c r="B70" s="7">
        <f>VLOOKUP($A70,'FX Database'!$A$11:$T$1267, MATCH($B$9,'FX Database'!$A$6:$X$6,0),FALSE)</f>
        <v>0.7097</v>
      </c>
      <c r="C70" s="7">
        <f>VLOOKUP($A70,'FX Database'!$A$11:$T$1267, MATCH(C$9,'FX Database'!$A$6:$X$6,0),FALSE)</f>
        <v>78.19</v>
      </c>
      <c r="D70" s="7">
        <f t="shared" si="3"/>
        <v>-5.634596571105952E-4</v>
      </c>
      <c r="E70" s="7">
        <f t="shared" si="3"/>
        <v>-4.4662870134409716E-3</v>
      </c>
      <c r="F70" s="7">
        <f>VLOOKUP(A70,'Interest Rates'!$A$11:$B$3360, MATCH($F$9,'Interest Rates'!$A$11:$B$11,0),FALSE)</f>
        <v>1.5</v>
      </c>
      <c r="G70" s="7">
        <f t="shared" si="1"/>
        <v>0</v>
      </c>
    </row>
    <row r="71" spans="1:7">
      <c r="A71" s="138">
        <f>'FX Database'!A324</f>
        <v>43553</v>
      </c>
      <c r="B71" s="7">
        <f>VLOOKUP($A71,'FX Database'!$A$11:$T$1267, MATCH($B$9,'FX Database'!$A$6:$X$6,0),FALSE)</f>
        <v>0.7087</v>
      </c>
      <c r="C71" s="7">
        <f>VLOOKUP($A71,'FX Database'!$A$11:$T$1267, MATCH(C$9,'FX Database'!$A$6:$X$6,0),FALSE)</f>
        <v>78.489999999999995</v>
      </c>
      <c r="D71" s="7">
        <f t="shared" si="3"/>
        <v>-1.4100397147269546E-3</v>
      </c>
      <c r="E71" s="7">
        <f t="shared" si="3"/>
        <v>3.8294660022995725E-3</v>
      </c>
      <c r="F71" s="7">
        <f>VLOOKUP(A71,'Interest Rates'!$A$11:$B$3360, MATCH($F$9,'Interest Rates'!$A$11:$B$11,0),FALSE)</f>
        <v>1.5</v>
      </c>
      <c r="G71" s="7">
        <f t="shared" si="1"/>
        <v>0</v>
      </c>
    </row>
    <row r="72" spans="1:7" ht="13" customHeight="1">
      <c r="A72" s="138">
        <f>'FX Database'!A325</f>
        <v>43556</v>
      </c>
      <c r="B72" s="7">
        <f>VLOOKUP($A72,'FX Database'!$A$11:$T$1267, MATCH($B$9,'FX Database'!$A$6:$X$6,0),FALSE)</f>
        <v>0.71209999999999996</v>
      </c>
      <c r="C72" s="7">
        <f>VLOOKUP($A72,'FX Database'!$A$11:$T$1267, MATCH(C$9,'FX Database'!$A$6:$X$6,0),FALSE)</f>
        <v>79.06</v>
      </c>
      <c r="D72" s="7">
        <f t="shared" si="3"/>
        <v>4.7860451718686444E-3</v>
      </c>
      <c r="E72" s="7">
        <f t="shared" si="3"/>
        <v>7.2358297298171894E-3</v>
      </c>
      <c r="F72" s="7">
        <f>VLOOKUP(A72,'Interest Rates'!$A$11:$B$3360, MATCH($F$9,'Interest Rates'!$A$11:$B$11,0),FALSE)</f>
        <v>1.5</v>
      </c>
      <c r="G72" s="7">
        <f t="shared" si="1"/>
        <v>0</v>
      </c>
    </row>
    <row r="73" spans="1:7" ht="13" customHeight="1">
      <c r="A73" s="138">
        <f>'FX Database'!A326</f>
        <v>43557</v>
      </c>
      <c r="B73" s="7">
        <f>VLOOKUP($A73,'FX Database'!$A$11:$T$1267, MATCH($B$9,'FX Database'!$A$6:$X$6,0),FALSE)</f>
        <v>0.70799999999999996</v>
      </c>
      <c r="C73" s="7">
        <f>VLOOKUP($A73,'FX Database'!$A$11:$T$1267, MATCH(C$9,'FX Database'!$A$6:$X$6,0),FALSE)</f>
        <v>78.84</v>
      </c>
      <c r="D73" s="7">
        <f t="shared" si="3"/>
        <v>-5.7742572943592944E-3</v>
      </c>
      <c r="E73" s="7">
        <f t="shared" si="3"/>
        <v>-2.786575584020015E-3</v>
      </c>
      <c r="F73" s="7">
        <f>VLOOKUP(A73,'Interest Rates'!$A$11:$B$3360, MATCH($F$9,'Interest Rates'!$A$11:$B$11,0),FALSE)</f>
        <v>1.5</v>
      </c>
      <c r="G73" s="7">
        <f t="shared" si="1"/>
        <v>0</v>
      </c>
    </row>
    <row r="74" spans="1:7" ht="13" customHeight="1">
      <c r="A74" s="138">
        <f>'FX Database'!A327</f>
        <v>43558</v>
      </c>
      <c r="B74" s="7">
        <f>VLOOKUP($A74,'FX Database'!$A$11:$T$1267, MATCH($B$9,'FX Database'!$A$6:$X$6,0),FALSE)</f>
        <v>0.71060000000000001</v>
      </c>
      <c r="C74" s="7">
        <f>VLOOKUP($A74,'FX Database'!$A$11:$T$1267, MATCH(C$9,'FX Database'!$A$6:$X$6,0),FALSE)</f>
        <v>79.13</v>
      </c>
      <c r="D74" s="7">
        <f t="shared" si="3"/>
        <v>3.6655898932069098E-3</v>
      </c>
      <c r="E74" s="7">
        <f t="shared" si="3"/>
        <v>3.6715873365825197E-3</v>
      </c>
      <c r="F74" s="7">
        <f>VLOOKUP(A74,'Interest Rates'!$A$11:$B$3360, MATCH($F$9,'Interest Rates'!$A$11:$B$11,0),FALSE)</f>
        <v>1.5</v>
      </c>
      <c r="G74" s="7">
        <f t="shared" si="1"/>
        <v>0</v>
      </c>
    </row>
    <row r="75" spans="1:7">
      <c r="A75" s="138">
        <f>'FX Database'!A328</f>
        <v>43559</v>
      </c>
      <c r="B75" s="7">
        <f>VLOOKUP($A75,'FX Database'!$A$11:$T$1267, MATCH($B$9,'FX Database'!$A$6:$X$6,0),FALSE)</f>
        <v>0.71109999999999995</v>
      </c>
      <c r="C75" s="7">
        <f>VLOOKUP($A75,'FX Database'!$A$11:$T$1267, MATCH(C$9,'FX Database'!$A$6:$X$6,0),FALSE)</f>
        <v>79.22</v>
      </c>
      <c r="D75" s="7">
        <f t="shared" si="3"/>
        <v>7.0338330254551568E-4</v>
      </c>
      <c r="E75" s="7">
        <f t="shared" si="3"/>
        <v>1.136722572668652E-3</v>
      </c>
      <c r="F75" s="7">
        <f>VLOOKUP(A75,'Interest Rates'!$A$11:$B$3360, MATCH($F$9,'Interest Rates'!$A$11:$B$11,0),FALSE)</f>
        <v>1.5</v>
      </c>
      <c r="G75" s="7">
        <f t="shared" ref="G75:G138" si="12">IF(F75 &lt;&gt; F74,1,0)</f>
        <v>0</v>
      </c>
    </row>
    <row r="76" spans="1:7">
      <c r="A76" s="138">
        <f>'FX Database'!A329</f>
        <v>43560</v>
      </c>
      <c r="B76" s="7">
        <f>VLOOKUP($A76,'FX Database'!$A$11:$T$1267, MATCH($B$9,'FX Database'!$A$6:$X$6,0),FALSE)</f>
        <v>0.71250000000000002</v>
      </c>
      <c r="C76" s="7">
        <f>VLOOKUP($A76,'FX Database'!$A$11:$T$1267, MATCH(C$9,'FX Database'!$A$6:$X$6,0),FALSE)</f>
        <v>79.59</v>
      </c>
      <c r="D76" s="7">
        <f t="shared" si="3"/>
        <v>1.9668452533334528E-3</v>
      </c>
      <c r="E76" s="7">
        <f t="shared" si="3"/>
        <v>4.6596646239875032E-3</v>
      </c>
      <c r="F76" s="7">
        <f>VLOOKUP(A76,'Interest Rates'!$A$11:$B$3360, MATCH($F$9,'Interest Rates'!$A$11:$B$11,0),FALSE)</f>
        <v>1.5</v>
      </c>
      <c r="G76" s="7">
        <f t="shared" si="12"/>
        <v>0</v>
      </c>
    </row>
    <row r="77" spans="1:7">
      <c r="A77" s="138">
        <f>'FX Database'!A330</f>
        <v>43563</v>
      </c>
      <c r="B77" s="7">
        <f>VLOOKUP($A77,'FX Database'!$A$11:$T$1267, MATCH($B$9,'FX Database'!$A$6:$X$6,0),FALSE)</f>
        <v>0.70940000000000003</v>
      </c>
      <c r="C77" s="7">
        <f>VLOOKUP($A77,'FX Database'!$A$11:$T$1267, MATCH(C$9,'FX Database'!$A$6:$X$6,0),FALSE)</f>
        <v>79.05</v>
      </c>
      <c r="D77" s="7">
        <f t="shared" si="3"/>
        <v>-4.3603698032841174E-3</v>
      </c>
      <c r="E77" s="7">
        <f t="shared" si="3"/>
        <v>-6.8078931622770648E-3</v>
      </c>
      <c r="F77" s="7">
        <f>VLOOKUP(A77,'Interest Rates'!$A$11:$B$3360, MATCH($F$9,'Interest Rates'!$A$11:$B$11,0),FALSE)</f>
        <v>1.5</v>
      </c>
      <c r="G77" s="7">
        <f t="shared" si="12"/>
        <v>0</v>
      </c>
    </row>
    <row r="78" spans="1:7">
      <c r="A78" s="138">
        <f>'FX Database'!A331</f>
        <v>43564</v>
      </c>
      <c r="B78" s="7">
        <f>VLOOKUP($A78,'FX Database'!$A$11:$T$1267, MATCH($B$9,'FX Database'!$A$6:$X$6,0),FALSE)</f>
        <v>0.71360000000000001</v>
      </c>
      <c r="C78" s="7">
        <f>VLOOKUP($A78,'FX Database'!$A$11:$T$1267, MATCH(C$9,'FX Database'!$A$6:$X$6,0),FALSE)</f>
        <v>79.45</v>
      </c>
      <c r="D78" s="7">
        <f t="shared" si="3"/>
        <v>5.903038926278162E-3</v>
      </c>
      <c r="E78" s="7">
        <f t="shared" si="3"/>
        <v>5.0473293272440233E-3</v>
      </c>
      <c r="F78" s="7">
        <f>VLOOKUP(A78,'Interest Rates'!$A$11:$B$3360, MATCH($F$9,'Interest Rates'!$A$11:$B$11,0),FALSE)</f>
        <v>1.5</v>
      </c>
      <c r="G78" s="7">
        <f t="shared" si="12"/>
        <v>0</v>
      </c>
    </row>
    <row r="79" spans="1:7">
      <c r="A79" s="138">
        <f>'FX Database'!A332</f>
        <v>43565</v>
      </c>
      <c r="B79" s="7">
        <f>VLOOKUP($A79,'FX Database'!$A$11:$T$1267, MATCH($B$9,'FX Database'!$A$6:$X$6,0),FALSE)</f>
        <v>0.71440000000000003</v>
      </c>
      <c r="C79" s="7">
        <f>VLOOKUP($A79,'FX Database'!$A$11:$T$1267, MATCH(C$9,'FX Database'!$A$6:$X$6,0),FALSE)</f>
        <v>79.42</v>
      </c>
      <c r="D79" s="7">
        <f t="shared" si="3"/>
        <v>1.120448296489728E-3</v>
      </c>
      <c r="E79" s="7">
        <f t="shared" si="3"/>
        <v>-3.7766727961963809E-4</v>
      </c>
      <c r="F79" s="7">
        <f>VLOOKUP(A79,'Interest Rates'!$A$11:$B$3360, MATCH($F$9,'Interest Rates'!$A$11:$B$11,0),FALSE)</f>
        <v>1.5</v>
      </c>
      <c r="G79" s="7">
        <f t="shared" si="12"/>
        <v>0</v>
      </c>
    </row>
    <row r="80" spans="1:7">
      <c r="A80" s="138">
        <f>'FX Database'!A333</f>
        <v>43566</v>
      </c>
      <c r="B80" s="7">
        <f>VLOOKUP($A80,'FX Database'!$A$11:$T$1267, MATCH($B$9,'FX Database'!$A$6:$X$6,0),FALSE)</f>
        <v>0.71630000000000005</v>
      </c>
      <c r="C80" s="7">
        <f>VLOOKUP($A80,'FX Database'!$A$11:$T$1267, MATCH(C$9,'FX Database'!$A$6:$X$6,0),FALSE)</f>
        <v>79.569999999999993</v>
      </c>
      <c r="D80" s="7">
        <f t="shared" si="3"/>
        <v>2.6560440581162104E-3</v>
      </c>
      <c r="E80" s="7">
        <f t="shared" si="3"/>
        <v>1.8869116863380279E-3</v>
      </c>
      <c r="F80" s="7">
        <f>VLOOKUP(A80,'Interest Rates'!$A$11:$B$3360, MATCH($F$9,'Interest Rates'!$A$11:$B$11,0),FALSE)</f>
        <v>1.5</v>
      </c>
      <c r="G80" s="7">
        <f t="shared" si="12"/>
        <v>0</v>
      </c>
    </row>
    <row r="81" spans="1:12">
      <c r="A81" s="138">
        <f>'FX Database'!A334</f>
        <v>43567</v>
      </c>
      <c r="B81" s="7">
        <f>VLOOKUP($A81,'FX Database'!$A$11:$T$1267, MATCH($B$9,'FX Database'!$A$6:$X$6,0),FALSE)</f>
        <v>0.71319999999999995</v>
      </c>
      <c r="C81" s="7">
        <f>VLOOKUP($A81,'FX Database'!$A$11:$T$1267, MATCH(C$9,'FX Database'!$A$6:$X$6,0),FALSE)</f>
        <v>79.73</v>
      </c>
      <c r="D81" s="7">
        <f t="shared" ref="D81:E144" si="13">LN(B81/B80)</f>
        <v>-4.3371876314203216E-3</v>
      </c>
      <c r="E81" s="7">
        <f t="shared" si="13"/>
        <v>2.0087891249606642E-3</v>
      </c>
      <c r="F81" s="7">
        <f>VLOOKUP(A81,'Interest Rates'!$A$11:$B$3360, MATCH($F$9,'Interest Rates'!$A$11:$B$11,0),FALSE)</f>
        <v>1.5</v>
      </c>
      <c r="G81" s="7">
        <f t="shared" si="12"/>
        <v>0</v>
      </c>
    </row>
    <row r="82" spans="1:12">
      <c r="A82" s="138">
        <f>'FX Database'!A335</f>
        <v>43570</v>
      </c>
      <c r="B82" s="7">
        <f>VLOOKUP($A82,'FX Database'!$A$11:$T$1267, MATCH($B$9,'FX Database'!$A$6:$X$6,0),FALSE)</f>
        <v>0.71679999999999999</v>
      </c>
      <c r="C82" s="7">
        <f>VLOOKUP($A82,'FX Database'!$A$11:$T$1267, MATCH(C$9,'FX Database'!$A$6:$X$6,0),FALSE)</f>
        <v>80.22</v>
      </c>
      <c r="D82" s="7">
        <f t="shared" si="13"/>
        <v>5.0349756717353545E-3</v>
      </c>
      <c r="E82" s="7">
        <f t="shared" si="13"/>
        <v>6.1269338275027384E-3</v>
      </c>
      <c r="F82" s="7">
        <f>VLOOKUP(A82,'Interest Rates'!$A$11:$B$3360, MATCH($F$9,'Interest Rates'!$A$11:$B$11,0),FALSE)</f>
        <v>1.5</v>
      </c>
      <c r="G82" s="7">
        <f t="shared" si="12"/>
        <v>0</v>
      </c>
    </row>
    <row r="83" spans="1:12">
      <c r="A83" s="138">
        <f>'FX Database'!A336</f>
        <v>43571</v>
      </c>
      <c r="B83" s="7">
        <f>VLOOKUP($A83,'FX Database'!$A$11:$T$1267, MATCH($B$9,'FX Database'!$A$6:$X$6,0),FALSE)</f>
        <v>0.7147</v>
      </c>
      <c r="C83" s="7">
        <f>VLOOKUP($A83,'FX Database'!$A$11:$T$1267, MATCH(C$9,'FX Database'!$A$6:$X$6,0),FALSE)</f>
        <v>80</v>
      </c>
      <c r="D83" s="7">
        <f t="shared" si="13"/>
        <v>-2.9339874347875383E-3</v>
      </c>
      <c r="E83" s="7">
        <f t="shared" si="13"/>
        <v>-2.7462256680251883E-3</v>
      </c>
      <c r="F83" s="7">
        <f>VLOOKUP(A83,'Interest Rates'!$A$11:$B$3360, MATCH($F$9,'Interest Rates'!$A$11:$B$11,0),FALSE)</f>
        <v>1.5</v>
      </c>
      <c r="G83" s="7">
        <f t="shared" si="12"/>
        <v>0</v>
      </c>
    </row>
    <row r="84" spans="1:12">
      <c r="A84" s="138">
        <f>'FX Database'!A337</f>
        <v>43572</v>
      </c>
      <c r="B84" s="7">
        <f>VLOOKUP($A84,'FX Database'!$A$11:$T$1267, MATCH($B$9,'FX Database'!$A$6:$X$6,0),FALSE)</f>
        <v>0.72</v>
      </c>
      <c r="C84" s="7">
        <f>VLOOKUP($A84,'FX Database'!$A$11:$T$1267, MATCH(C$9,'FX Database'!$A$6:$X$6,0),FALSE)</f>
        <v>80.64</v>
      </c>
      <c r="D84" s="7">
        <f t="shared" si="13"/>
        <v>7.3883377841677091E-3</v>
      </c>
      <c r="E84" s="7">
        <f t="shared" si="13"/>
        <v>7.9681696491768813E-3</v>
      </c>
      <c r="F84" s="7">
        <f>VLOOKUP(A84,'Interest Rates'!$A$11:$B$3360, MATCH($F$9,'Interest Rates'!$A$11:$B$11,0),FALSE)</f>
        <v>1.5</v>
      </c>
      <c r="G84" s="7">
        <f t="shared" si="12"/>
        <v>0</v>
      </c>
    </row>
    <row r="85" spans="1:12">
      <c r="A85" s="138">
        <f>'FX Database'!A338</f>
        <v>43573</v>
      </c>
      <c r="B85" s="7">
        <f>VLOOKUP($A85,'FX Database'!$A$11:$T$1267, MATCH($B$9,'FX Database'!$A$6:$X$6,0),FALSE)</f>
        <v>0.71830000000000005</v>
      </c>
      <c r="C85" s="7">
        <f>VLOOKUP($A85,'FX Database'!$A$11:$T$1267, MATCH(C$9,'FX Database'!$A$6:$X$6,0),FALSE)</f>
        <v>80.36</v>
      </c>
      <c r="D85" s="7">
        <f t="shared" si="13"/>
        <v>-2.3639029293449983E-3</v>
      </c>
      <c r="E85" s="7">
        <f t="shared" si="13"/>
        <v>-3.4782643763248086E-3</v>
      </c>
      <c r="F85" s="7">
        <f>VLOOKUP(A85,'Interest Rates'!$A$11:$B$3360, MATCH($F$9,'Interest Rates'!$A$11:$B$11,0),FALSE)</f>
        <v>1.5</v>
      </c>
      <c r="G85" s="7">
        <f t="shared" si="12"/>
        <v>0</v>
      </c>
    </row>
    <row r="86" spans="1:12">
      <c r="A86" s="138">
        <f>'FX Database'!A339</f>
        <v>43578</v>
      </c>
      <c r="B86" s="7">
        <f>VLOOKUP($A86,'FX Database'!$A$11:$T$1267, MATCH($B$9,'FX Database'!$A$6:$X$6,0),FALSE)</f>
        <v>0.71209999999999996</v>
      </c>
      <c r="C86" s="7">
        <f>VLOOKUP($A86,'FX Database'!$A$11:$T$1267, MATCH(C$9,'FX Database'!$A$6:$X$6,0),FALSE)</f>
        <v>79.709999999999994</v>
      </c>
      <c r="D86" s="7">
        <f t="shared" si="13"/>
        <v>-8.6689580926769816E-3</v>
      </c>
      <c r="E86" s="7">
        <f t="shared" si="13"/>
        <v>-8.1214915069019542E-3</v>
      </c>
      <c r="F86" s="7">
        <f>VLOOKUP(A86,'Interest Rates'!$A$11:$B$3360, MATCH($F$9,'Interest Rates'!$A$11:$B$11,0),FALSE)</f>
        <v>1.5</v>
      </c>
      <c r="G86" s="7">
        <f t="shared" si="12"/>
        <v>0</v>
      </c>
    </row>
    <row r="87" spans="1:12">
      <c r="A87" s="138">
        <f>'FX Database'!A340</f>
        <v>43579</v>
      </c>
      <c r="B87" s="7">
        <f>VLOOKUP($A87,'FX Database'!$A$11:$T$1267, MATCH($B$9,'FX Database'!$A$6:$X$6,0),FALSE)</f>
        <v>0.70389999999999997</v>
      </c>
      <c r="C87" s="7">
        <f>VLOOKUP($A87,'FX Database'!$A$11:$T$1267, MATCH(C$9,'FX Database'!$A$6:$X$6,0),FALSE)</f>
        <v>78.72</v>
      </c>
      <c r="D87" s="7">
        <f t="shared" si="13"/>
        <v>-1.1582050373993116E-2</v>
      </c>
      <c r="E87" s="7">
        <f t="shared" si="13"/>
        <v>-1.2497795695833751E-2</v>
      </c>
      <c r="F87" s="7">
        <f>VLOOKUP(A87,'Interest Rates'!$A$11:$B$3360, MATCH($F$9,'Interest Rates'!$A$11:$B$11,0),FALSE)</f>
        <v>1.5</v>
      </c>
      <c r="G87" s="7">
        <f t="shared" si="12"/>
        <v>0</v>
      </c>
    </row>
    <row r="88" spans="1:12">
      <c r="A88" s="138">
        <f>'FX Database'!A341</f>
        <v>43581</v>
      </c>
      <c r="B88" s="7">
        <f>VLOOKUP($A88,'FX Database'!$A$11:$T$1267, MATCH($B$9,'FX Database'!$A$6:$X$6,0),FALSE)</f>
        <v>0.70250000000000001</v>
      </c>
      <c r="C88" s="7">
        <f>VLOOKUP($A88,'FX Database'!$A$11:$T$1267, MATCH(C$9,'FX Database'!$A$6:$X$6,0),FALSE)</f>
        <v>78.459999999999994</v>
      </c>
      <c r="D88" s="7">
        <f t="shared" si="13"/>
        <v>-1.9908994061850595E-3</v>
      </c>
      <c r="E88" s="7">
        <f t="shared" si="13"/>
        <v>-3.3083119625915837E-3</v>
      </c>
      <c r="F88" s="7">
        <f>VLOOKUP(A88,'Interest Rates'!$A$11:$B$3360, MATCH($F$9,'Interest Rates'!$A$11:$B$11,0),FALSE)</f>
        <v>1.5</v>
      </c>
      <c r="G88" s="7">
        <f t="shared" si="12"/>
        <v>0</v>
      </c>
    </row>
    <row r="89" spans="1:12">
      <c r="A89" s="138">
        <f>'FX Database'!A342</f>
        <v>43584</v>
      </c>
      <c r="B89" s="7">
        <f>VLOOKUP($A89,'FX Database'!$A$11:$T$1267, MATCH($B$9,'FX Database'!$A$6:$X$6,0),FALSE)</f>
        <v>0.7056</v>
      </c>
      <c r="C89" s="7">
        <f>VLOOKUP($A89,'FX Database'!$A$11:$T$1267, MATCH(C$9,'FX Database'!$A$6:$X$6,0),FALSE)</f>
        <v>78.760000000000005</v>
      </c>
      <c r="D89" s="7">
        <f t="shared" si="13"/>
        <v>4.4031034846806448E-3</v>
      </c>
      <c r="E89" s="7">
        <f t="shared" si="13"/>
        <v>3.8163129895183619E-3</v>
      </c>
      <c r="F89" s="7">
        <f>VLOOKUP(A89,'Interest Rates'!$A$11:$B$3360, MATCH($F$9,'Interest Rates'!$A$11:$B$11,0),FALSE)</f>
        <v>1.5</v>
      </c>
      <c r="G89" s="7">
        <f t="shared" si="12"/>
        <v>0</v>
      </c>
    </row>
    <row r="90" spans="1:12">
      <c r="A90" s="138">
        <f>'FX Database'!A343</f>
        <v>43585</v>
      </c>
      <c r="B90" s="7">
        <f>VLOOKUP($A90,'FX Database'!$A$11:$T$1267, MATCH($B$9,'FX Database'!$A$6:$X$6,0),FALSE)</f>
        <v>0.70389999999999997</v>
      </c>
      <c r="C90" s="7">
        <f>VLOOKUP($A90,'FX Database'!$A$11:$T$1267, MATCH(C$9,'FX Database'!$A$6:$X$6,0),FALSE)</f>
        <v>78.5</v>
      </c>
      <c r="D90" s="7">
        <f t="shared" si="13"/>
        <v>-2.4122040784956343E-3</v>
      </c>
      <c r="E90" s="7">
        <f t="shared" si="13"/>
        <v>-3.3066289825620723E-3</v>
      </c>
      <c r="F90" s="7">
        <f>VLOOKUP(A90,'Interest Rates'!$A$11:$B$3360, MATCH($F$9,'Interest Rates'!$A$11:$B$11,0),FALSE)</f>
        <v>1.5</v>
      </c>
      <c r="G90" s="7">
        <f t="shared" si="12"/>
        <v>0</v>
      </c>
      <c r="L90" s="138"/>
    </row>
    <row r="91" spans="1:12">
      <c r="A91" s="138">
        <f>'FX Database'!A344</f>
        <v>43586</v>
      </c>
      <c r="B91" s="7">
        <f>VLOOKUP($A91,'FX Database'!$A$11:$T$1267, MATCH($B$9,'FX Database'!$A$6:$X$6,0),FALSE)</f>
        <v>0.70540000000000003</v>
      </c>
      <c r="C91" s="7">
        <f>VLOOKUP($A91,'FX Database'!$A$11:$T$1267, MATCH(C$9,'FX Database'!$A$6:$X$6,0),FALSE)</f>
        <v>78.64</v>
      </c>
      <c r="D91" s="7">
        <f t="shared" si="13"/>
        <v>2.1287171878656762E-3</v>
      </c>
      <c r="E91" s="7">
        <f t="shared" si="13"/>
        <v>1.7818510505484082E-3</v>
      </c>
      <c r="F91" s="7">
        <f>VLOOKUP(A91,'Interest Rates'!$A$11:$B$3360, MATCH($F$9,'Interest Rates'!$A$11:$B$11,0),FALSE)</f>
        <v>1.5</v>
      </c>
      <c r="G91" s="7">
        <f t="shared" si="12"/>
        <v>0</v>
      </c>
      <c r="L91" s="138"/>
    </row>
    <row r="92" spans="1:12">
      <c r="A92" s="138">
        <f>'FX Database'!A345</f>
        <v>43587</v>
      </c>
      <c r="B92" s="7">
        <f>VLOOKUP($A92,'FX Database'!$A$11:$T$1267, MATCH($B$9,'FX Database'!$A$6:$X$6,0),FALSE)</f>
        <v>0.70199999999999996</v>
      </c>
      <c r="C92" s="7">
        <f>VLOOKUP($A92,'FX Database'!$A$11:$T$1267, MATCH(C$9,'FX Database'!$A$6:$X$6,0),FALSE)</f>
        <v>78.319999999999993</v>
      </c>
      <c r="D92" s="7">
        <f t="shared" si="13"/>
        <v>-4.8316137761406051E-3</v>
      </c>
      <c r="E92" s="7">
        <f t="shared" si="13"/>
        <v>-4.077477616656262E-3</v>
      </c>
      <c r="F92" s="7">
        <f>VLOOKUP(A92,'Interest Rates'!$A$11:$B$3360, MATCH($F$9,'Interest Rates'!$A$11:$B$11,0),FALSE)</f>
        <v>1.5</v>
      </c>
      <c r="G92" s="7">
        <f t="shared" si="12"/>
        <v>0</v>
      </c>
      <c r="L92" s="138"/>
    </row>
    <row r="93" spans="1:12">
      <c r="A93" s="138">
        <f>'FX Database'!A346</f>
        <v>43588</v>
      </c>
      <c r="B93" s="7">
        <f>VLOOKUP($A93,'FX Database'!$A$11:$T$1267, MATCH($B$9,'FX Database'!$A$6:$X$6,0),FALSE)</f>
        <v>0.69979999999999998</v>
      </c>
      <c r="C93" s="7">
        <f>VLOOKUP($A93,'FX Database'!$A$11:$T$1267, MATCH(C$9,'FX Database'!$A$6:$X$6,0),FALSE)</f>
        <v>78.02</v>
      </c>
      <c r="D93" s="7">
        <f t="shared" si="13"/>
        <v>-3.1388240922234937E-3</v>
      </c>
      <c r="E93" s="7">
        <f t="shared" si="13"/>
        <v>-3.8377941437444749E-3</v>
      </c>
      <c r="F93" s="7">
        <f>VLOOKUP(A93,'Interest Rates'!$A$11:$B$3360, MATCH($F$9,'Interest Rates'!$A$11:$B$11,0),FALSE)</f>
        <v>1.5</v>
      </c>
      <c r="G93" s="7">
        <f t="shared" si="12"/>
        <v>0</v>
      </c>
      <c r="L93" s="138"/>
    </row>
    <row r="94" spans="1:12">
      <c r="A94" s="138">
        <f>'FX Database'!A347</f>
        <v>43591</v>
      </c>
      <c r="B94" s="7">
        <f>VLOOKUP($A94,'FX Database'!$A$11:$T$1267, MATCH($B$9,'FX Database'!$A$6:$X$6,0),FALSE)</f>
        <v>0.69889999999999997</v>
      </c>
      <c r="C94" s="7">
        <f>VLOOKUP($A94,'FX Database'!$A$11:$T$1267, MATCH(C$9,'FX Database'!$A$6:$X$6,0),FALSE)</f>
        <v>77.42</v>
      </c>
      <c r="D94" s="7">
        <f t="shared" si="13"/>
        <v>-1.2869094505043208E-3</v>
      </c>
      <c r="E94" s="7">
        <f t="shared" si="13"/>
        <v>-7.7200589290083617E-3</v>
      </c>
      <c r="F94" s="7">
        <f>VLOOKUP(A94,'Interest Rates'!$A$11:$B$3360, MATCH($F$9,'Interest Rates'!$A$11:$B$11,0),FALSE)</f>
        <v>1.5</v>
      </c>
      <c r="G94" s="7">
        <f t="shared" si="12"/>
        <v>0</v>
      </c>
      <c r="L94" s="138"/>
    </row>
    <row r="95" spans="1:12">
      <c r="A95" s="138">
        <f>'FX Database'!A348</f>
        <v>43592</v>
      </c>
      <c r="B95" s="7">
        <f>VLOOKUP($A95,'FX Database'!$A$11:$T$1267, MATCH($B$9,'FX Database'!$A$6:$X$6,0),FALSE)</f>
        <v>0.70340000000000003</v>
      </c>
      <c r="C95" s="7">
        <f>VLOOKUP($A95,'FX Database'!$A$11:$T$1267, MATCH(C$9,'FX Database'!$A$6:$X$6,0),FALSE)</f>
        <v>77.819999999999993</v>
      </c>
      <c r="D95" s="7">
        <f t="shared" si="13"/>
        <v>6.418049556798788E-3</v>
      </c>
      <c r="E95" s="7">
        <f t="shared" si="13"/>
        <v>5.1533224069053654E-3</v>
      </c>
      <c r="F95" s="7">
        <f>VLOOKUP(A95,'Interest Rates'!$A$11:$B$3360, MATCH($F$9,'Interest Rates'!$A$11:$B$11,0),FALSE)</f>
        <v>1.5</v>
      </c>
      <c r="G95" s="7">
        <f t="shared" si="12"/>
        <v>0</v>
      </c>
      <c r="L95" s="138"/>
    </row>
    <row r="96" spans="1:12">
      <c r="A96" s="138">
        <f>'FX Database'!A349</f>
        <v>43593</v>
      </c>
      <c r="B96" s="7">
        <f>VLOOKUP($A96,'FX Database'!$A$11:$T$1267, MATCH($B$9,'FX Database'!$A$6:$X$6,0),FALSE)</f>
        <v>0.70230000000000004</v>
      </c>
      <c r="C96" s="7">
        <f>VLOOKUP($A96,'FX Database'!$A$11:$T$1267, MATCH(C$9,'FX Database'!$A$6:$X$6,0),FALSE)</f>
        <v>77.290000000000006</v>
      </c>
      <c r="D96" s="7">
        <f t="shared" si="13"/>
        <v>-1.5650568749073215E-3</v>
      </c>
      <c r="E96" s="7">
        <f t="shared" si="13"/>
        <v>-6.8338864376277161E-3</v>
      </c>
      <c r="F96" s="7">
        <f>VLOOKUP(A96,'Interest Rates'!$A$11:$B$3360, MATCH($F$9,'Interest Rates'!$A$11:$B$11,0),FALSE)</f>
        <v>1.5</v>
      </c>
      <c r="G96" s="7">
        <f t="shared" si="12"/>
        <v>0</v>
      </c>
      <c r="L96" s="138"/>
    </row>
    <row r="97" spans="1:12">
      <c r="A97" s="138">
        <f>'FX Database'!A350</f>
        <v>43594</v>
      </c>
      <c r="B97" s="7">
        <f>VLOOKUP($A97,'FX Database'!$A$11:$T$1267, MATCH($B$9,'FX Database'!$A$6:$X$6,0),FALSE)</f>
        <v>0.6976</v>
      </c>
      <c r="C97" s="7">
        <f>VLOOKUP($A97,'FX Database'!$A$11:$T$1267, MATCH(C$9,'FX Database'!$A$6:$X$6,0),FALSE)</f>
        <v>76.69</v>
      </c>
      <c r="D97" s="7">
        <f t="shared" si="13"/>
        <v>-6.7147905702049813E-3</v>
      </c>
      <c r="E97" s="7">
        <f t="shared" si="13"/>
        <v>-7.7932593420118696E-3</v>
      </c>
      <c r="F97" s="7">
        <f>VLOOKUP(A97,'Interest Rates'!$A$11:$B$3360, MATCH($F$9,'Interest Rates'!$A$11:$B$11,0),FALSE)</f>
        <v>1.5</v>
      </c>
      <c r="G97" s="7">
        <f t="shared" si="12"/>
        <v>0</v>
      </c>
      <c r="L97" s="138"/>
    </row>
    <row r="98" spans="1:12">
      <c r="A98" s="138">
        <f>'FX Database'!A351</f>
        <v>43595</v>
      </c>
      <c r="B98" s="7">
        <f>VLOOKUP($A98,'FX Database'!$A$11:$T$1267, MATCH($B$9,'FX Database'!$A$6:$X$6,0),FALSE)</f>
        <v>0.69950000000000001</v>
      </c>
      <c r="C98" s="7">
        <f>VLOOKUP($A98,'FX Database'!$A$11:$T$1267, MATCH(C$9,'FX Database'!$A$6:$X$6,0),FALSE)</f>
        <v>76.760000000000005</v>
      </c>
      <c r="D98" s="7">
        <f t="shared" si="13"/>
        <v>2.7199215107661049E-3</v>
      </c>
      <c r="E98" s="7">
        <f t="shared" si="13"/>
        <v>9.1234936273138357E-4</v>
      </c>
      <c r="F98" s="7">
        <f>VLOOKUP(A98,'Interest Rates'!$A$11:$B$3360, MATCH($F$9,'Interest Rates'!$A$11:$B$11,0),FALSE)</f>
        <v>1.5</v>
      </c>
      <c r="G98" s="7">
        <f t="shared" si="12"/>
        <v>0</v>
      </c>
      <c r="L98" s="138"/>
    </row>
    <row r="99" spans="1:12">
      <c r="A99" s="138">
        <f>'FX Database'!A352</f>
        <v>43598</v>
      </c>
      <c r="B99" s="7">
        <f>VLOOKUP($A99,'FX Database'!$A$11:$T$1267, MATCH($B$9,'FX Database'!$A$6:$X$6,0),FALSE)</f>
        <v>0.6976</v>
      </c>
      <c r="C99" s="7">
        <f>VLOOKUP($A99,'FX Database'!$A$11:$T$1267, MATCH(C$9,'FX Database'!$A$6:$X$6,0),FALSE)</f>
        <v>76.55</v>
      </c>
      <c r="D99" s="7">
        <f t="shared" si="13"/>
        <v>-2.7199215107660238E-3</v>
      </c>
      <c r="E99" s="7">
        <f t="shared" si="13"/>
        <v>-2.7395490358064502E-3</v>
      </c>
      <c r="F99" s="7">
        <f>VLOOKUP(A99,'Interest Rates'!$A$11:$B$3360, MATCH($F$9,'Interest Rates'!$A$11:$B$11,0),FALSE)</f>
        <v>1.5</v>
      </c>
      <c r="G99" s="7">
        <f t="shared" si="12"/>
        <v>0</v>
      </c>
      <c r="L99" s="138"/>
    </row>
    <row r="100" spans="1:12">
      <c r="A100" s="138">
        <f>'FX Database'!A353</f>
        <v>43599</v>
      </c>
      <c r="B100" s="7">
        <f>VLOOKUP($A100,'FX Database'!$A$11:$T$1267, MATCH($B$9,'FX Database'!$A$6:$X$6,0),FALSE)</f>
        <v>0.69550000000000001</v>
      </c>
      <c r="C100" s="7">
        <f>VLOOKUP($A100,'FX Database'!$A$11:$T$1267, MATCH(C$9,'FX Database'!$A$6:$X$6,0),FALSE)</f>
        <v>76.260000000000005</v>
      </c>
      <c r="D100" s="7">
        <f t="shared" si="13"/>
        <v>-3.0148612312722095E-3</v>
      </c>
      <c r="E100" s="7">
        <f t="shared" si="13"/>
        <v>-3.7955676742750149E-3</v>
      </c>
      <c r="F100" s="7">
        <f>VLOOKUP(A100,'Interest Rates'!$A$11:$B$3360, MATCH($F$9,'Interest Rates'!$A$11:$B$11,0),FALSE)</f>
        <v>1.5</v>
      </c>
      <c r="G100" s="7">
        <f t="shared" si="12"/>
        <v>0</v>
      </c>
      <c r="L100" s="138"/>
    </row>
    <row r="101" spans="1:12">
      <c r="A101" s="138">
        <f>'FX Database'!A354</f>
        <v>43600</v>
      </c>
      <c r="B101" s="7">
        <f>VLOOKUP($A101,'FX Database'!$A$11:$T$1267, MATCH($B$9,'FX Database'!$A$6:$X$6,0),FALSE)</f>
        <v>0.69320000000000004</v>
      </c>
      <c r="C101" s="7">
        <f>VLOOKUP($A101,'FX Database'!$A$11:$T$1267, MATCH(C$9,'FX Database'!$A$6:$X$6,0),FALSE)</f>
        <v>76.040000000000006</v>
      </c>
      <c r="D101" s="7">
        <f t="shared" si="13"/>
        <v>-3.3124535220465309E-3</v>
      </c>
      <c r="E101" s="7">
        <f t="shared" si="13"/>
        <v>-2.8890368091891998E-3</v>
      </c>
      <c r="F101" s="7">
        <f>VLOOKUP(A101,'Interest Rates'!$A$11:$B$3360, MATCH($F$9,'Interest Rates'!$A$11:$B$11,0),FALSE)</f>
        <v>1.5</v>
      </c>
      <c r="G101" s="7">
        <f t="shared" si="12"/>
        <v>0</v>
      </c>
      <c r="L101" s="138"/>
    </row>
    <row r="102" spans="1:12">
      <c r="A102" s="138">
        <f>'FX Database'!A355</f>
        <v>43601</v>
      </c>
      <c r="B102" s="7">
        <f>VLOOKUP($A102,'FX Database'!$A$11:$T$1267, MATCH($B$9,'FX Database'!$A$6:$X$6,0),FALSE)</f>
        <v>0.69140000000000001</v>
      </c>
      <c r="C102" s="7">
        <f>VLOOKUP($A102,'FX Database'!$A$11:$T$1267, MATCH(C$9,'FX Database'!$A$6:$X$6,0),FALSE)</f>
        <v>75.69</v>
      </c>
      <c r="D102" s="7">
        <f t="shared" si="13"/>
        <v>-2.6000303539268957E-3</v>
      </c>
      <c r="E102" s="7">
        <f t="shared" si="13"/>
        <v>-4.6134662991524052E-3</v>
      </c>
      <c r="F102" s="7">
        <f>VLOOKUP(A102,'Interest Rates'!$A$11:$B$3360, MATCH($F$9,'Interest Rates'!$A$11:$B$11,0),FALSE)</f>
        <v>1.5</v>
      </c>
      <c r="G102" s="7">
        <f t="shared" si="12"/>
        <v>0</v>
      </c>
      <c r="L102" s="138"/>
    </row>
    <row r="103" spans="1:12">
      <c r="A103" s="138">
        <f>'FX Database'!A356</f>
        <v>43602</v>
      </c>
      <c r="B103" s="7">
        <f>VLOOKUP($A103,'FX Database'!$A$11:$T$1267, MATCH($B$9,'FX Database'!$A$6:$X$6,0),FALSE)</f>
        <v>0.68810000000000004</v>
      </c>
      <c r="C103" s="7">
        <f>VLOOKUP($A103,'FX Database'!$A$11:$T$1267, MATCH(C$9,'FX Database'!$A$6:$X$6,0),FALSE)</f>
        <v>75.44</v>
      </c>
      <c r="D103" s="7">
        <f t="shared" si="13"/>
        <v>-4.7843512790899578E-3</v>
      </c>
      <c r="E103" s="7">
        <f t="shared" si="13"/>
        <v>-3.3084129958740036E-3</v>
      </c>
      <c r="F103" s="7">
        <f>VLOOKUP(A103,'Interest Rates'!$A$11:$B$3360, MATCH($F$9,'Interest Rates'!$A$11:$B$11,0),FALSE)</f>
        <v>1.5</v>
      </c>
      <c r="G103" s="7">
        <f t="shared" si="12"/>
        <v>0</v>
      </c>
      <c r="L103" s="138"/>
    </row>
    <row r="104" spans="1:12">
      <c r="A104" s="138">
        <f>'FX Database'!A357</f>
        <v>43605</v>
      </c>
      <c r="B104" s="7">
        <f>VLOOKUP($A104,'FX Database'!$A$11:$T$1267, MATCH($B$9,'FX Database'!$A$6:$X$6,0),FALSE)</f>
        <v>0.69199999999999995</v>
      </c>
      <c r="C104" s="7">
        <f>VLOOKUP($A104,'FX Database'!$A$11:$T$1267, MATCH(C$9,'FX Database'!$A$6:$X$6,0),FALSE)</f>
        <v>76.22</v>
      </c>
      <c r="D104" s="7">
        <f t="shared" si="13"/>
        <v>5.6517794092353106E-3</v>
      </c>
      <c r="E104" s="7">
        <f t="shared" si="13"/>
        <v>1.0286257120512119E-2</v>
      </c>
      <c r="F104" s="7">
        <f>VLOOKUP(A104,'Interest Rates'!$A$11:$B$3360, MATCH($F$9,'Interest Rates'!$A$11:$B$11,0),FALSE)</f>
        <v>1.5</v>
      </c>
      <c r="G104" s="7">
        <f t="shared" si="12"/>
        <v>0</v>
      </c>
      <c r="L104" s="138"/>
    </row>
    <row r="105" spans="1:12">
      <c r="A105" s="138">
        <f>'FX Database'!A358</f>
        <v>43606</v>
      </c>
      <c r="B105" s="7">
        <f>VLOOKUP($A105,'FX Database'!$A$11:$T$1267, MATCH($B$9,'FX Database'!$A$6:$X$6,0),FALSE)</f>
        <v>0.68779999999999997</v>
      </c>
      <c r="C105" s="7">
        <f>VLOOKUP($A105,'FX Database'!$A$11:$T$1267, MATCH(C$9,'FX Database'!$A$6:$X$6,0),FALSE)</f>
        <v>75.77</v>
      </c>
      <c r="D105" s="7">
        <f t="shared" si="13"/>
        <v>-6.0878576195036883E-3</v>
      </c>
      <c r="E105" s="7">
        <f t="shared" si="13"/>
        <v>-5.9214595024321597E-3</v>
      </c>
      <c r="F105" s="7">
        <f>VLOOKUP(A105,'Interest Rates'!$A$11:$B$3360, MATCH($F$9,'Interest Rates'!$A$11:$B$11,0),FALSE)</f>
        <v>1.5</v>
      </c>
      <c r="G105" s="7">
        <f t="shared" si="12"/>
        <v>0</v>
      </c>
      <c r="L105" s="138"/>
    </row>
    <row r="106" spans="1:12">
      <c r="A106" s="138">
        <f>'FX Database'!A359</f>
        <v>43607</v>
      </c>
      <c r="B106" s="7">
        <f>VLOOKUP($A106,'FX Database'!$A$11:$T$1267, MATCH($B$9,'FX Database'!$A$6:$X$6,0),FALSE)</f>
        <v>0.6875</v>
      </c>
      <c r="C106" s="7">
        <f>VLOOKUP($A106,'FX Database'!$A$11:$T$1267, MATCH(C$9,'FX Database'!$A$6:$X$6,0),FALSE)</f>
        <v>75.930000000000007</v>
      </c>
      <c r="D106" s="7">
        <f t="shared" si="13"/>
        <v>-4.36268457439423E-4</v>
      </c>
      <c r="E106" s="7">
        <f t="shared" si="13"/>
        <v>2.1094272818606122E-3</v>
      </c>
      <c r="F106" s="7">
        <f>VLOOKUP(A106,'Interest Rates'!$A$11:$B$3360, MATCH($F$9,'Interest Rates'!$A$11:$B$11,0),FALSE)</f>
        <v>1.5</v>
      </c>
      <c r="G106" s="7">
        <f t="shared" si="12"/>
        <v>0</v>
      </c>
      <c r="L106" s="138"/>
    </row>
    <row r="107" spans="1:12">
      <c r="A107" s="138">
        <f>'FX Database'!A360</f>
        <v>43608</v>
      </c>
      <c r="B107" s="7">
        <f>VLOOKUP($A107,'FX Database'!$A$11:$T$1267, MATCH($B$9,'FX Database'!$A$6:$X$6,0),FALSE)</f>
        <v>0.68759999999999999</v>
      </c>
      <c r="C107" s="7">
        <f>VLOOKUP($A107,'FX Database'!$A$11:$T$1267, MATCH(C$9,'FX Database'!$A$6:$X$6,0),FALSE)</f>
        <v>75.84</v>
      </c>
      <c r="D107" s="7">
        <f t="shared" si="13"/>
        <v>1.4544396796773527E-4</v>
      </c>
      <c r="E107" s="7">
        <f t="shared" si="13"/>
        <v>-1.1860052783760936E-3</v>
      </c>
      <c r="F107" s="7">
        <f>VLOOKUP(A107,'Interest Rates'!$A$11:$B$3360, MATCH($F$9,'Interest Rates'!$A$11:$B$11,0),FALSE)</f>
        <v>1.5</v>
      </c>
      <c r="G107" s="7">
        <f t="shared" si="12"/>
        <v>0</v>
      </c>
      <c r="L107" s="138"/>
    </row>
    <row r="108" spans="1:12">
      <c r="A108" s="138">
        <f>'FX Database'!A361</f>
        <v>43609</v>
      </c>
      <c r="B108" s="7">
        <f>VLOOKUP($A108,'FX Database'!$A$11:$T$1267, MATCH($B$9,'FX Database'!$A$6:$X$6,0),FALSE)</f>
        <v>0.68879999999999997</v>
      </c>
      <c r="C108" s="7">
        <f>VLOOKUP($A108,'FX Database'!$A$11:$T$1267, MATCH(C$9,'FX Database'!$A$6:$X$6,0),FALSE)</f>
        <v>75.5</v>
      </c>
      <c r="D108" s="7">
        <f t="shared" si="13"/>
        <v>1.7436796048268374E-3</v>
      </c>
      <c r="E108" s="7">
        <f t="shared" si="13"/>
        <v>-4.4932016917874438E-3</v>
      </c>
      <c r="F108" s="7">
        <f>VLOOKUP(A108,'Interest Rates'!$A$11:$B$3360, MATCH($F$9,'Interest Rates'!$A$11:$B$11,0),FALSE)</f>
        <v>1.5</v>
      </c>
      <c r="G108" s="7">
        <f t="shared" si="12"/>
        <v>0</v>
      </c>
      <c r="L108" s="138"/>
    </row>
    <row r="109" spans="1:12">
      <c r="A109" s="138">
        <f>'FX Database'!A362</f>
        <v>43612</v>
      </c>
      <c r="B109" s="7">
        <f>VLOOKUP($A109,'FX Database'!$A$11:$T$1267, MATCH($B$9,'FX Database'!$A$6:$X$6,0),FALSE)</f>
        <v>0.69369999999999998</v>
      </c>
      <c r="C109" s="7">
        <f>VLOOKUP($A109,'FX Database'!$A$11:$T$1267, MATCH(C$9,'FX Database'!$A$6:$X$6,0),FALSE)</f>
        <v>75.95</v>
      </c>
      <c r="D109" s="7">
        <f t="shared" si="13"/>
        <v>7.088637277734536E-3</v>
      </c>
      <c r="E109" s="7">
        <f t="shared" si="13"/>
        <v>5.9425727868028513E-3</v>
      </c>
      <c r="F109" s="7">
        <f>VLOOKUP(A109,'Interest Rates'!$A$11:$B$3360, MATCH($F$9,'Interest Rates'!$A$11:$B$11,0),FALSE)</f>
        <v>1.5</v>
      </c>
      <c r="G109" s="7">
        <f t="shared" si="12"/>
        <v>0</v>
      </c>
      <c r="L109" s="138"/>
    </row>
    <row r="110" spans="1:12">
      <c r="A110" s="138">
        <f>'FX Database'!A363</f>
        <v>43613</v>
      </c>
      <c r="B110" s="7">
        <f>VLOOKUP($A110,'FX Database'!$A$11:$T$1267, MATCH($B$9,'FX Database'!$A$6:$X$6,0),FALSE)</f>
        <v>0.69289999999999996</v>
      </c>
      <c r="C110" s="7">
        <f>VLOOKUP($A110,'FX Database'!$A$11:$T$1267, MATCH(C$9,'FX Database'!$A$6:$X$6,0),FALSE)</f>
        <v>75.900000000000006</v>
      </c>
      <c r="D110" s="7">
        <f t="shared" si="13"/>
        <v>-1.1539017579200053E-3</v>
      </c>
      <c r="E110" s="7">
        <f t="shared" si="13"/>
        <v>-6.5854464019761763E-4</v>
      </c>
      <c r="F110" s="7">
        <f>VLOOKUP(A110,'Interest Rates'!$A$11:$B$3360, MATCH($F$9,'Interest Rates'!$A$11:$B$11,0),FALSE)</f>
        <v>1.5</v>
      </c>
      <c r="G110" s="7">
        <f t="shared" si="12"/>
        <v>0</v>
      </c>
      <c r="L110" s="138"/>
    </row>
    <row r="111" spans="1:12">
      <c r="A111" s="138">
        <f>'FX Database'!A364</f>
        <v>43614</v>
      </c>
      <c r="B111" s="7">
        <f>VLOOKUP($A111,'FX Database'!$A$11:$T$1267, MATCH($B$9,'FX Database'!$A$6:$X$6,0),FALSE)</f>
        <v>0.69299999999999995</v>
      </c>
      <c r="C111" s="7">
        <f>VLOOKUP($A111,'FX Database'!$A$11:$T$1267, MATCH(C$9,'FX Database'!$A$6:$X$6,0),FALSE)</f>
        <v>75.709999999999994</v>
      </c>
      <c r="D111" s="7">
        <f t="shared" si="13"/>
        <v>1.4431055656757575E-4</v>
      </c>
      <c r="E111" s="7">
        <f t="shared" si="13"/>
        <v>-2.5064322863691531E-3</v>
      </c>
      <c r="F111" s="7">
        <f>VLOOKUP(A111,'Interest Rates'!$A$11:$B$3360, MATCH($F$9,'Interest Rates'!$A$11:$B$11,0),FALSE)</f>
        <v>1.5</v>
      </c>
      <c r="G111" s="7">
        <f t="shared" si="12"/>
        <v>0</v>
      </c>
      <c r="L111" s="138"/>
    </row>
    <row r="112" spans="1:12">
      <c r="A112" s="138">
        <f>'FX Database'!A365</f>
        <v>43615</v>
      </c>
      <c r="B112" s="7">
        <f>VLOOKUP($A112,'FX Database'!$A$11:$T$1267, MATCH($B$9,'FX Database'!$A$6:$X$6,0),FALSE)</f>
        <v>0.69289999999999996</v>
      </c>
      <c r="C112" s="7">
        <f>VLOOKUP($A112,'FX Database'!$A$11:$T$1267, MATCH(C$9,'FX Database'!$A$6:$X$6,0),FALSE)</f>
        <v>76.010000000000005</v>
      </c>
      <c r="D112" s="7">
        <f t="shared" si="13"/>
        <v>-1.443105565676092E-4</v>
      </c>
      <c r="E112" s="7">
        <f t="shared" si="13"/>
        <v>3.9546584627340427E-3</v>
      </c>
      <c r="F112" s="7">
        <f>VLOOKUP(A112,'Interest Rates'!$A$11:$B$3360, MATCH($F$9,'Interest Rates'!$A$11:$B$11,0),FALSE)</f>
        <v>1.5</v>
      </c>
      <c r="G112" s="7">
        <f t="shared" si="12"/>
        <v>0</v>
      </c>
      <c r="L112" s="138"/>
    </row>
    <row r="113" spans="1:12">
      <c r="A113" s="138">
        <f>'FX Database'!A366</f>
        <v>43616</v>
      </c>
      <c r="B113" s="7">
        <f>VLOOKUP($A113,'FX Database'!$A$11:$T$1267, MATCH($B$9,'FX Database'!$A$6:$X$6,0),FALSE)</f>
        <v>0.69159999999999999</v>
      </c>
      <c r="C113" s="7">
        <f>VLOOKUP($A113,'FX Database'!$A$11:$T$1267, MATCH(C$9,'FX Database'!$A$6:$X$6,0),FALSE)</f>
        <v>75.34</v>
      </c>
      <c r="D113" s="7">
        <f t="shared" si="13"/>
        <v>-1.8779348242000977E-3</v>
      </c>
      <c r="E113" s="7">
        <f t="shared" si="13"/>
        <v>-8.8537083140541005E-3</v>
      </c>
      <c r="F113" s="7">
        <f>VLOOKUP(A113,'Interest Rates'!$A$11:$B$3360, MATCH($F$9,'Interest Rates'!$A$11:$B$11,0),FALSE)</f>
        <v>1.5</v>
      </c>
      <c r="G113" s="7">
        <f t="shared" si="12"/>
        <v>0</v>
      </c>
      <c r="L113" s="138"/>
    </row>
    <row r="114" spans="1:12">
      <c r="A114" s="138">
        <f>'FX Database'!A367</f>
        <v>43619</v>
      </c>
      <c r="B114" s="7">
        <f>VLOOKUP($A114,'FX Database'!$A$11:$T$1267, MATCH($B$9,'FX Database'!$A$6:$X$6,0),FALSE)</f>
        <v>0.69479999999999997</v>
      </c>
      <c r="C114" s="7">
        <f>VLOOKUP($A114,'FX Database'!$A$11:$T$1267, MATCH(C$9,'FX Database'!$A$6:$X$6,0),FALSE)</f>
        <v>75.180000000000007</v>
      </c>
      <c r="D114" s="7">
        <f t="shared" si="13"/>
        <v>4.6162805578143819E-3</v>
      </c>
      <c r="E114" s="7">
        <f t="shared" si="13"/>
        <v>-2.125964127862999E-3</v>
      </c>
      <c r="F114" s="7">
        <f>VLOOKUP(A114,'Interest Rates'!$A$11:$B$3360, MATCH($F$9,'Interest Rates'!$A$11:$B$11,0),FALSE)</f>
        <v>1.5</v>
      </c>
      <c r="G114" s="7">
        <f t="shared" si="12"/>
        <v>0</v>
      </c>
      <c r="L114" s="138"/>
    </row>
    <row r="115" spans="1:12">
      <c r="A115" s="138">
        <f>'FX Database'!A368</f>
        <v>43620</v>
      </c>
      <c r="B115" s="7">
        <f>VLOOKUP($A115,'FX Database'!$A$11:$T$1267, MATCH($B$9,'FX Database'!$A$6:$X$6,0),FALSE)</f>
        <v>0.69820000000000004</v>
      </c>
      <c r="C115" s="7">
        <f>VLOOKUP($A115,'FX Database'!$A$11:$T$1267, MATCH(C$9,'FX Database'!$A$6:$X$6,0),FALSE)</f>
        <v>75.34</v>
      </c>
      <c r="D115" s="7">
        <f t="shared" si="13"/>
        <v>4.8815603039859051E-3</v>
      </c>
      <c r="E115" s="7">
        <f t="shared" si="13"/>
        <v>2.1259641278629469E-3</v>
      </c>
      <c r="F115" s="7">
        <f>VLOOKUP(A115,'Interest Rates'!$A$11:$B$3360, MATCH($F$9,'Interest Rates'!$A$11:$B$11,0),FALSE)</f>
        <v>1.5</v>
      </c>
      <c r="G115" s="7">
        <f t="shared" si="12"/>
        <v>0</v>
      </c>
      <c r="L115" s="138"/>
    </row>
    <row r="116" spans="1:12">
      <c r="A116" s="138">
        <f>'FX Database'!A369</f>
        <v>43621</v>
      </c>
      <c r="B116" s="7">
        <f>VLOOKUP($A116,'FX Database'!$A$11:$T$1267, MATCH($B$9,'FX Database'!$A$6:$X$6,0),FALSE)</f>
        <v>0.7</v>
      </c>
      <c r="C116" s="7">
        <f>VLOOKUP($A116,'FX Database'!$A$11:$T$1267, MATCH(C$9,'FX Database'!$A$6:$X$6,0),FALSE)</f>
        <v>75.650000000000006</v>
      </c>
      <c r="D116" s="7">
        <f t="shared" si="13"/>
        <v>2.5747403724688321E-3</v>
      </c>
      <c r="E116" s="7">
        <f t="shared" si="13"/>
        <v>4.1062379704700294E-3</v>
      </c>
      <c r="F116" s="7">
        <f>VLOOKUP(A116,'Interest Rates'!$A$11:$B$3360, MATCH($F$9,'Interest Rates'!$A$11:$B$11,0),FALSE)</f>
        <v>1.25</v>
      </c>
      <c r="G116" s="7">
        <f t="shared" si="12"/>
        <v>1</v>
      </c>
      <c r="L116" s="138"/>
    </row>
    <row r="117" spans="1:12">
      <c r="A117" s="138">
        <f>'FX Database'!A370</f>
        <v>43622</v>
      </c>
      <c r="B117" s="7">
        <f>VLOOKUP($A117,'FX Database'!$A$11:$T$1267, MATCH($B$9,'FX Database'!$A$6:$X$6,0),FALSE)</f>
        <v>0.69750000000000001</v>
      </c>
      <c r="C117" s="7">
        <f>VLOOKUP($A117,'FX Database'!$A$11:$T$1267, MATCH(C$9,'FX Database'!$A$6:$X$6,0),FALSE)</f>
        <v>75.430000000000007</v>
      </c>
      <c r="D117" s="7">
        <f t="shared" si="13"/>
        <v>-3.5778213478838551E-3</v>
      </c>
      <c r="E117" s="7">
        <f t="shared" si="13"/>
        <v>-2.9123663688253722E-3</v>
      </c>
      <c r="F117" s="7">
        <f>VLOOKUP(A117,'Interest Rates'!$A$11:$B$3360, MATCH($F$9,'Interest Rates'!$A$11:$B$11,0),FALSE)</f>
        <v>1.25</v>
      </c>
      <c r="G117" s="7">
        <f t="shared" si="12"/>
        <v>0</v>
      </c>
      <c r="L117" s="138"/>
    </row>
    <row r="118" spans="1:12">
      <c r="A118" s="138">
        <f>'FX Database'!A371</f>
        <v>43623</v>
      </c>
      <c r="B118" s="7">
        <f>VLOOKUP($A118,'FX Database'!$A$11:$T$1267, MATCH($B$9,'FX Database'!$A$6:$X$6,0),FALSE)</f>
        <v>0.69699999999999995</v>
      </c>
      <c r="C118" s="7">
        <f>VLOOKUP($A118,'FX Database'!$A$11:$T$1267, MATCH(C$9,'FX Database'!$A$6:$X$6,0),FALSE)</f>
        <v>75.58</v>
      </c>
      <c r="D118" s="7">
        <f t="shared" si="13"/>
        <v>-7.1710293499686103E-4</v>
      </c>
      <c r="E118" s="7">
        <f t="shared" si="13"/>
        <v>1.9866240558033843E-3</v>
      </c>
      <c r="F118" s="7">
        <f>VLOOKUP(A118,'Interest Rates'!$A$11:$B$3360, MATCH($F$9,'Interest Rates'!$A$11:$B$11,0),FALSE)</f>
        <v>1.25</v>
      </c>
      <c r="G118" s="7">
        <f t="shared" si="12"/>
        <v>0</v>
      </c>
      <c r="L118" s="138"/>
    </row>
    <row r="119" spans="1:12">
      <c r="A119" s="138">
        <f>'FX Database'!A372</f>
        <v>43627</v>
      </c>
      <c r="B119" s="7">
        <f>VLOOKUP($A119,'FX Database'!$A$11:$T$1267, MATCH($B$9,'FX Database'!$A$6:$X$6,0),FALSE)</f>
        <v>0.69530000000000003</v>
      </c>
      <c r="C119" s="7">
        <f>VLOOKUP($A119,'FX Database'!$A$11:$T$1267, MATCH(C$9,'FX Database'!$A$6:$X$6,0),FALSE)</f>
        <v>75.52</v>
      </c>
      <c r="D119" s="7">
        <f t="shared" si="13"/>
        <v>-2.4420036555516333E-3</v>
      </c>
      <c r="E119" s="7">
        <f t="shared" si="13"/>
        <v>-7.9417608409772386E-4</v>
      </c>
      <c r="F119" s="7">
        <f>VLOOKUP(A119,'Interest Rates'!$A$11:$B$3360, MATCH($F$9,'Interest Rates'!$A$11:$B$11,0),FALSE)</f>
        <v>1.25</v>
      </c>
      <c r="G119" s="7">
        <f t="shared" si="12"/>
        <v>0</v>
      </c>
      <c r="L119" s="138"/>
    </row>
    <row r="120" spans="1:12">
      <c r="A120" s="138">
        <f>'FX Database'!A373</f>
        <v>43628</v>
      </c>
      <c r="B120" s="7">
        <f>VLOOKUP($A120,'FX Database'!$A$11:$T$1267, MATCH($B$9,'FX Database'!$A$6:$X$6,0),FALSE)</f>
        <v>0.69479999999999997</v>
      </c>
      <c r="C120" s="7">
        <f>VLOOKUP($A120,'FX Database'!$A$11:$T$1267, MATCH(C$9,'FX Database'!$A$6:$X$6,0),FALSE)</f>
        <v>75.319999999999993</v>
      </c>
      <c r="D120" s="7">
        <f t="shared" si="13"/>
        <v>-7.193727380223183E-4</v>
      </c>
      <c r="E120" s="7">
        <f t="shared" si="13"/>
        <v>-2.6518180482936072E-3</v>
      </c>
      <c r="F120" s="7">
        <f>VLOOKUP(A120,'Interest Rates'!$A$11:$B$3360, MATCH($F$9,'Interest Rates'!$A$11:$B$11,0),FALSE)</f>
        <v>1.25</v>
      </c>
      <c r="G120" s="7">
        <f t="shared" si="12"/>
        <v>0</v>
      </c>
      <c r="L120" s="138"/>
    </row>
    <row r="121" spans="1:12">
      <c r="A121" s="138">
        <f>'FX Database'!A374</f>
        <v>43629</v>
      </c>
      <c r="B121" s="7">
        <f>VLOOKUP($A121,'FX Database'!$A$11:$T$1267, MATCH($B$9,'FX Database'!$A$6:$X$6,0),FALSE)</f>
        <v>0.69130000000000003</v>
      </c>
      <c r="C121" s="7">
        <f>VLOOKUP($A121,'FX Database'!$A$11:$T$1267, MATCH(C$9,'FX Database'!$A$6:$X$6,0),FALSE)</f>
        <v>74.900000000000006</v>
      </c>
      <c r="D121" s="7">
        <f t="shared" si="13"/>
        <v>-5.0501514157305048E-3</v>
      </c>
      <c r="E121" s="7">
        <f t="shared" si="13"/>
        <v>-5.5918132657777186E-3</v>
      </c>
      <c r="F121" s="7">
        <f>VLOOKUP(A121,'Interest Rates'!$A$11:$B$3360, MATCH($F$9,'Interest Rates'!$A$11:$B$11,0),FALSE)</f>
        <v>1.25</v>
      </c>
      <c r="G121" s="7">
        <f t="shared" si="12"/>
        <v>0</v>
      </c>
      <c r="L121" s="138"/>
    </row>
    <row r="122" spans="1:12">
      <c r="A122" s="138">
        <f>'FX Database'!A375</f>
        <v>43630</v>
      </c>
      <c r="B122" s="7">
        <f>VLOOKUP($A122,'FX Database'!$A$11:$T$1267, MATCH($B$9,'FX Database'!$A$6:$X$6,0),FALSE)</f>
        <v>0.68979999999999997</v>
      </c>
      <c r="C122" s="7">
        <f>VLOOKUP($A122,'FX Database'!$A$11:$T$1267, MATCH(C$9,'FX Database'!$A$6:$X$6,0),FALSE)</f>
        <v>74.73</v>
      </c>
      <c r="D122" s="7">
        <f t="shared" si="13"/>
        <v>-2.1721824484788235E-3</v>
      </c>
      <c r="E122" s="7">
        <f t="shared" si="13"/>
        <v>-2.2722725809750772E-3</v>
      </c>
      <c r="F122" s="7">
        <f>VLOOKUP(A122,'Interest Rates'!$A$11:$B$3360, MATCH($F$9,'Interest Rates'!$A$11:$B$11,0),FALSE)</f>
        <v>1.25</v>
      </c>
      <c r="G122" s="7">
        <f t="shared" si="12"/>
        <v>0</v>
      </c>
      <c r="L122" s="138"/>
    </row>
    <row r="123" spans="1:12">
      <c r="A123" s="138">
        <f>'FX Database'!A376</f>
        <v>43633</v>
      </c>
      <c r="B123" s="7">
        <f>VLOOKUP($A123,'FX Database'!$A$11:$T$1267, MATCH($B$9,'FX Database'!$A$6:$X$6,0),FALSE)</f>
        <v>0.68779999999999997</v>
      </c>
      <c r="C123" s="7">
        <f>VLOOKUP($A123,'FX Database'!$A$11:$T$1267, MATCH(C$9,'FX Database'!$A$6:$X$6,0),FALSE)</f>
        <v>74.7</v>
      </c>
      <c r="D123" s="7">
        <f t="shared" si="13"/>
        <v>-2.9036025045747448E-3</v>
      </c>
      <c r="E123" s="7">
        <f t="shared" si="13"/>
        <v>-4.0152580342718341E-4</v>
      </c>
      <c r="F123" s="7">
        <f>VLOOKUP(A123,'Interest Rates'!$A$11:$B$3360, MATCH($F$9,'Interest Rates'!$A$11:$B$11,0),FALSE)</f>
        <v>1.25</v>
      </c>
      <c r="G123" s="7">
        <f t="shared" si="12"/>
        <v>0</v>
      </c>
      <c r="L123" s="138"/>
    </row>
    <row r="124" spans="1:12">
      <c r="A124" s="138">
        <f>'FX Database'!A377</f>
        <v>43634</v>
      </c>
      <c r="B124" s="7">
        <f>VLOOKUP($A124,'FX Database'!$A$11:$T$1267, MATCH($B$9,'FX Database'!$A$6:$X$6,0),FALSE)</f>
        <v>0.68400000000000005</v>
      </c>
      <c r="C124" s="7">
        <f>VLOOKUP($A124,'FX Database'!$A$11:$T$1267, MATCH(C$9,'FX Database'!$A$6:$X$6,0),FALSE)</f>
        <v>74.06</v>
      </c>
      <c r="D124" s="7">
        <f t="shared" si="13"/>
        <v>-5.5401803756152451E-3</v>
      </c>
      <c r="E124" s="7">
        <f t="shared" si="13"/>
        <v>-8.6045166533050121E-3</v>
      </c>
      <c r="F124" s="7">
        <f>VLOOKUP(A124,'Interest Rates'!$A$11:$B$3360, MATCH($F$9,'Interest Rates'!$A$11:$B$11,0),FALSE)</f>
        <v>1.25</v>
      </c>
      <c r="G124" s="7">
        <f t="shared" si="12"/>
        <v>0</v>
      </c>
      <c r="L124" s="138"/>
    </row>
    <row r="125" spans="1:12">
      <c r="A125" s="138">
        <f>'FX Database'!A378</f>
        <v>43635</v>
      </c>
      <c r="B125" s="7">
        <f>VLOOKUP($A125,'FX Database'!$A$11:$T$1267, MATCH($B$9,'FX Database'!$A$6:$X$6,0),FALSE)</f>
        <v>0.68779999999999997</v>
      </c>
      <c r="C125" s="7">
        <f>VLOOKUP($A125,'FX Database'!$A$11:$T$1267, MATCH(C$9,'FX Database'!$A$6:$X$6,0),FALSE)</f>
        <v>74.52</v>
      </c>
      <c r="D125" s="7">
        <f t="shared" si="13"/>
        <v>5.5401803756153509E-3</v>
      </c>
      <c r="E125" s="7">
        <f t="shared" si="13"/>
        <v>6.1919702479209804E-3</v>
      </c>
      <c r="F125" s="7">
        <f>VLOOKUP(A125,'Interest Rates'!$A$11:$B$3360, MATCH($F$9,'Interest Rates'!$A$11:$B$11,0),FALSE)</f>
        <v>1.25</v>
      </c>
      <c r="G125" s="7">
        <f t="shared" si="12"/>
        <v>0</v>
      </c>
      <c r="L125" s="138"/>
    </row>
    <row r="126" spans="1:12">
      <c r="A126" s="138">
        <f>'FX Database'!A379</f>
        <v>43636</v>
      </c>
      <c r="B126" s="7">
        <f>VLOOKUP($A126,'FX Database'!$A$11:$T$1267, MATCH($B$9,'FX Database'!$A$6:$X$6,0),FALSE)</f>
        <v>0.6895</v>
      </c>
      <c r="C126" s="7">
        <f>VLOOKUP($A126,'FX Database'!$A$11:$T$1267, MATCH(C$9,'FX Database'!$A$6:$X$6,0),FALSE)</f>
        <v>74.209999999999994</v>
      </c>
      <c r="D126" s="7">
        <f t="shared" si="13"/>
        <v>2.4685992351907893E-3</v>
      </c>
      <c r="E126" s="7">
        <f t="shared" si="13"/>
        <v>-4.1686337513455428E-3</v>
      </c>
      <c r="F126" s="7">
        <f>VLOOKUP(A126,'Interest Rates'!$A$11:$B$3360, MATCH($F$9,'Interest Rates'!$A$11:$B$11,0),FALSE)</f>
        <v>1.25</v>
      </c>
      <c r="G126" s="7">
        <f t="shared" si="12"/>
        <v>0</v>
      </c>
      <c r="L126" s="138"/>
    </row>
    <row r="127" spans="1:12">
      <c r="A127" s="138">
        <f>'FX Database'!A380</f>
        <v>43637</v>
      </c>
      <c r="B127" s="7">
        <f>VLOOKUP($A127,'FX Database'!$A$11:$T$1267, MATCH($B$9,'FX Database'!$A$6:$X$6,0),FALSE)</f>
        <v>0.69330000000000003</v>
      </c>
      <c r="C127" s="7">
        <f>VLOOKUP($A127,'FX Database'!$A$11:$T$1267, MATCH(C$9,'FX Database'!$A$6:$X$6,0),FALSE)</f>
        <v>74.33</v>
      </c>
      <c r="D127" s="7">
        <f t="shared" si="13"/>
        <v>5.4961087150881974E-3</v>
      </c>
      <c r="E127" s="7">
        <f t="shared" si="13"/>
        <v>1.6157267551600548E-3</v>
      </c>
      <c r="F127" s="7">
        <f>VLOOKUP(A127,'Interest Rates'!$A$11:$B$3360, MATCH($F$9,'Interest Rates'!$A$11:$B$11,0),FALSE)</f>
        <v>1.25</v>
      </c>
      <c r="G127" s="7">
        <f t="shared" si="12"/>
        <v>0</v>
      </c>
      <c r="L127" s="138"/>
    </row>
    <row r="128" spans="1:12">
      <c r="A128" s="138">
        <f>'FX Database'!A381</f>
        <v>43640</v>
      </c>
      <c r="B128" s="7">
        <f>VLOOKUP($A128,'FX Database'!$A$11:$T$1267, MATCH($B$9,'FX Database'!$A$6:$X$6,0),FALSE)</f>
        <v>0.69540000000000002</v>
      </c>
      <c r="C128" s="7">
        <f>VLOOKUP($A128,'FX Database'!$A$11:$T$1267, MATCH(C$9,'FX Database'!$A$6:$X$6,0),FALSE)</f>
        <v>74.739999999999995</v>
      </c>
      <c r="D128" s="7">
        <f t="shared" si="13"/>
        <v>3.0244136253163552E-3</v>
      </c>
      <c r="E128" s="7">
        <f t="shared" si="13"/>
        <v>5.5007853201357645E-3</v>
      </c>
      <c r="F128" s="7">
        <f>VLOOKUP(A128,'Interest Rates'!$A$11:$B$3360, MATCH($F$9,'Interest Rates'!$A$11:$B$11,0),FALSE)</f>
        <v>1.25</v>
      </c>
      <c r="G128" s="7">
        <f t="shared" si="12"/>
        <v>0</v>
      </c>
      <c r="L128" s="138"/>
    </row>
    <row r="129" spans="1:12">
      <c r="A129" s="138">
        <f>'FX Database'!A382</f>
        <v>43641</v>
      </c>
      <c r="B129" s="7">
        <f>VLOOKUP($A129,'FX Database'!$A$11:$T$1267, MATCH($B$9,'FX Database'!$A$6:$X$6,0),FALSE)</f>
        <v>0.69579999999999997</v>
      </c>
      <c r="C129" s="7">
        <f>VLOOKUP($A129,'FX Database'!$A$11:$T$1267, MATCH(C$9,'FX Database'!$A$6:$X$6,0),FALSE)</f>
        <v>74.48</v>
      </c>
      <c r="D129" s="7">
        <f t="shared" si="13"/>
        <v>5.7504314408053853E-4</v>
      </c>
      <c r="E129" s="7">
        <f t="shared" si="13"/>
        <v>-3.4847910885260438E-3</v>
      </c>
      <c r="F129" s="7">
        <f>VLOOKUP(A129,'Interest Rates'!$A$11:$B$3360, MATCH($F$9,'Interest Rates'!$A$11:$B$11,0),FALSE)</f>
        <v>1.25</v>
      </c>
      <c r="G129" s="7">
        <f t="shared" si="12"/>
        <v>0</v>
      </c>
      <c r="L129" s="138"/>
    </row>
    <row r="130" spans="1:12">
      <c r="A130" s="138">
        <f>'FX Database'!A383</f>
        <v>43642</v>
      </c>
      <c r="B130" s="7">
        <f>VLOOKUP($A130,'FX Database'!$A$11:$T$1267, MATCH($B$9,'FX Database'!$A$6:$X$6,0),FALSE)</f>
        <v>0.69699999999999995</v>
      </c>
      <c r="C130" s="7">
        <f>VLOOKUP($A130,'FX Database'!$A$11:$T$1267, MATCH(C$9,'FX Database'!$A$6:$X$6,0),FALSE)</f>
        <v>74.89</v>
      </c>
      <c r="D130" s="7">
        <f t="shared" si="13"/>
        <v>1.7231480426822385E-3</v>
      </c>
      <c r="E130" s="7">
        <f t="shared" si="13"/>
        <v>5.4897372924639825E-3</v>
      </c>
      <c r="F130" s="7">
        <f>VLOOKUP(A130,'Interest Rates'!$A$11:$B$3360, MATCH($F$9,'Interest Rates'!$A$11:$B$11,0),FALSE)</f>
        <v>1.25</v>
      </c>
      <c r="G130" s="7">
        <f t="shared" si="12"/>
        <v>0</v>
      </c>
      <c r="L130" s="138"/>
    </row>
    <row r="131" spans="1:12">
      <c r="A131" s="138">
        <f>'FX Database'!A384</f>
        <v>43643</v>
      </c>
      <c r="B131" s="7">
        <f>VLOOKUP($A131,'FX Database'!$A$11:$T$1267, MATCH($B$9,'FX Database'!$A$6:$X$6,0),FALSE)</f>
        <v>0.69920000000000004</v>
      </c>
      <c r="C131" s="7">
        <f>VLOOKUP($A131,'FX Database'!$A$11:$T$1267, MATCH(C$9,'FX Database'!$A$6:$X$6,0),FALSE)</f>
        <v>75.56</v>
      </c>
      <c r="D131" s="7">
        <f t="shared" si="13"/>
        <v>3.1514135808020575E-3</v>
      </c>
      <c r="E131" s="7">
        <f t="shared" si="13"/>
        <v>8.9066723720331292E-3</v>
      </c>
      <c r="F131" s="7">
        <f>VLOOKUP(A131,'Interest Rates'!$A$11:$B$3360, MATCH($F$9,'Interest Rates'!$A$11:$B$11,0),FALSE)</f>
        <v>1.25</v>
      </c>
      <c r="G131" s="7">
        <f t="shared" si="12"/>
        <v>0</v>
      </c>
      <c r="L131" s="138"/>
    </row>
    <row r="132" spans="1:12">
      <c r="A132" s="138">
        <f>'FX Database'!A385</f>
        <v>43644</v>
      </c>
      <c r="B132" s="7">
        <f>VLOOKUP($A132,'FX Database'!$A$11:$T$1267, MATCH($B$9,'FX Database'!$A$6:$X$6,0),FALSE)</f>
        <v>0.70130000000000003</v>
      </c>
      <c r="C132" s="7">
        <f>VLOOKUP($A132,'FX Database'!$A$11:$T$1267, MATCH(C$9,'FX Database'!$A$6:$X$6,0),FALSE)</f>
        <v>75.540000000000006</v>
      </c>
      <c r="D132" s="7">
        <f t="shared" si="13"/>
        <v>2.9989312015390279E-3</v>
      </c>
      <c r="E132" s="7">
        <f t="shared" si="13"/>
        <v>-2.6472534899799418E-4</v>
      </c>
      <c r="F132" s="7">
        <f>VLOOKUP(A132,'Interest Rates'!$A$11:$B$3360, MATCH($F$9,'Interest Rates'!$A$11:$B$11,0),FALSE)</f>
        <v>1.25</v>
      </c>
      <c r="G132" s="7">
        <f t="shared" si="12"/>
        <v>0</v>
      </c>
      <c r="L132" s="138"/>
    </row>
    <row r="133" spans="1:12">
      <c r="A133" s="138">
        <f>'FX Database'!A386</f>
        <v>43647</v>
      </c>
      <c r="B133" s="7">
        <f>VLOOKUP($A133,'FX Database'!$A$11:$T$1267, MATCH($B$9,'FX Database'!$A$6:$X$6,0),FALSE)</f>
        <v>0.69940000000000002</v>
      </c>
      <c r="C133" s="7">
        <f>VLOOKUP($A133,'FX Database'!$A$11:$T$1267, MATCH(C$9,'FX Database'!$A$6:$X$6,0),FALSE)</f>
        <v>75.77</v>
      </c>
      <c r="D133" s="7">
        <f t="shared" si="13"/>
        <v>-2.7129309135892825E-3</v>
      </c>
      <c r="E133" s="7">
        <f t="shared" si="13"/>
        <v>3.0401186589711776E-3</v>
      </c>
      <c r="F133" s="7">
        <f>VLOOKUP(A133,'Interest Rates'!$A$11:$B$3360, MATCH($F$9,'Interest Rates'!$A$11:$B$11,0),FALSE)</f>
        <v>1.25</v>
      </c>
      <c r="G133" s="7">
        <f t="shared" si="12"/>
        <v>0</v>
      </c>
      <c r="L133" s="138"/>
    </row>
    <row r="134" spans="1:12">
      <c r="A134" s="138">
        <f>'FX Database'!A387</f>
        <v>43648</v>
      </c>
      <c r="B134" s="7">
        <f>VLOOKUP($A134,'FX Database'!$A$11:$T$1267, MATCH($B$9,'FX Database'!$A$6:$X$6,0),FALSE)</f>
        <v>0.69789999999999996</v>
      </c>
      <c r="C134" s="7">
        <f>VLOOKUP($A134,'FX Database'!$A$11:$T$1267, MATCH(C$9,'FX Database'!$A$6:$X$6,0),FALSE)</f>
        <v>75.62</v>
      </c>
      <c r="D134" s="7">
        <f t="shared" si="13"/>
        <v>-2.1469986061695705E-3</v>
      </c>
      <c r="E134" s="7">
        <f t="shared" si="13"/>
        <v>-1.9816374804951498E-3</v>
      </c>
      <c r="F134" s="7">
        <f>VLOOKUP(A134,'Interest Rates'!$A$11:$B$3360, MATCH($F$9,'Interest Rates'!$A$11:$B$11,0),FALSE)</f>
        <v>1.25</v>
      </c>
      <c r="G134" s="7">
        <f t="shared" si="12"/>
        <v>0</v>
      </c>
      <c r="L134" s="138"/>
    </row>
    <row r="135" spans="1:12">
      <c r="A135" s="138">
        <f>'FX Database'!A388</f>
        <v>43649</v>
      </c>
      <c r="B135" s="7">
        <f>VLOOKUP($A135,'FX Database'!$A$11:$T$1267, MATCH($B$9,'FX Database'!$A$6:$X$6,0),FALSE)</f>
        <v>0.69979999999999998</v>
      </c>
      <c r="C135" s="7">
        <f>VLOOKUP($A135,'FX Database'!$A$11:$T$1267, MATCH(C$9,'FX Database'!$A$6:$X$6,0),FALSE)</f>
        <v>75.37</v>
      </c>
      <c r="D135" s="7">
        <f t="shared" si="13"/>
        <v>2.7187539104816271E-3</v>
      </c>
      <c r="E135" s="7">
        <f t="shared" si="13"/>
        <v>-3.3114806074082859E-3</v>
      </c>
      <c r="F135" s="7">
        <f>VLOOKUP(A135,'Interest Rates'!$A$11:$B$3360, MATCH($F$9,'Interest Rates'!$A$11:$B$11,0),FALSE)</f>
        <v>1</v>
      </c>
      <c r="G135" s="7">
        <f t="shared" si="12"/>
        <v>1</v>
      </c>
      <c r="L135" s="138"/>
    </row>
    <row r="136" spans="1:12">
      <c r="A136" s="138">
        <f>'FX Database'!A389</f>
        <v>43650</v>
      </c>
      <c r="B136" s="7">
        <f>VLOOKUP($A136,'FX Database'!$A$11:$T$1267, MATCH($B$9,'FX Database'!$A$6:$X$6,0),FALSE)</f>
        <v>0.7036</v>
      </c>
      <c r="C136" s="7">
        <f>VLOOKUP($A136,'FX Database'!$A$11:$T$1267, MATCH(C$9,'FX Database'!$A$6:$X$6,0),FALSE)</f>
        <v>75.86</v>
      </c>
      <c r="D136" s="7">
        <f t="shared" si="13"/>
        <v>5.4154329298153857E-3</v>
      </c>
      <c r="E136" s="7">
        <f t="shared" si="13"/>
        <v>6.4802184053742917E-3</v>
      </c>
      <c r="F136" s="7">
        <f>VLOOKUP(A136,'Interest Rates'!$A$11:$B$3360, MATCH($F$9,'Interest Rates'!$A$11:$B$11,0),FALSE)</f>
        <v>1</v>
      </c>
      <c r="G136" s="7">
        <f t="shared" si="12"/>
        <v>0</v>
      </c>
      <c r="L136" s="138"/>
    </row>
    <row r="137" spans="1:12">
      <c r="A137" s="138">
        <f>'FX Database'!A390</f>
        <v>43651</v>
      </c>
      <c r="B137" s="7">
        <f>VLOOKUP($A137,'FX Database'!$A$11:$T$1267, MATCH($B$9,'FX Database'!$A$6:$X$6,0),FALSE)</f>
        <v>0.70199999999999996</v>
      </c>
      <c r="C137" s="7">
        <f>VLOOKUP($A137,'FX Database'!$A$11:$T$1267, MATCH(C$9,'FX Database'!$A$6:$X$6,0),FALSE)</f>
        <v>75.73</v>
      </c>
      <c r="D137" s="7">
        <f t="shared" si="13"/>
        <v>-2.2766088375920654E-3</v>
      </c>
      <c r="E137" s="7">
        <f t="shared" si="13"/>
        <v>-1.7151531350215455E-3</v>
      </c>
      <c r="F137" s="7">
        <f>VLOOKUP(A137,'Interest Rates'!$A$11:$B$3360, MATCH($F$9,'Interest Rates'!$A$11:$B$11,0),FALSE)</f>
        <v>1</v>
      </c>
      <c r="G137" s="7">
        <f t="shared" si="12"/>
        <v>0</v>
      </c>
      <c r="L137" s="138"/>
    </row>
    <row r="138" spans="1:12">
      <c r="A138" s="138">
        <f>'FX Database'!A391</f>
        <v>43654</v>
      </c>
      <c r="B138" s="7">
        <f>VLOOKUP($A138,'FX Database'!$A$11:$T$1267, MATCH($B$9,'FX Database'!$A$6:$X$6,0),FALSE)</f>
        <v>0.69899999999999995</v>
      </c>
      <c r="C138" s="7">
        <f>VLOOKUP($A138,'FX Database'!$A$11:$T$1267, MATCH(C$9,'FX Database'!$A$6:$X$6,0),FALSE)</f>
        <v>75.7</v>
      </c>
      <c r="D138" s="7">
        <f t="shared" si="13"/>
        <v>-4.2826617920008478E-3</v>
      </c>
      <c r="E138" s="7">
        <f t="shared" si="13"/>
        <v>-3.9622268232828784E-4</v>
      </c>
      <c r="F138" s="7">
        <f>VLOOKUP(A138,'Interest Rates'!$A$11:$B$3360, MATCH($F$9,'Interest Rates'!$A$11:$B$11,0),FALSE)</f>
        <v>1</v>
      </c>
      <c r="G138" s="7">
        <f t="shared" si="12"/>
        <v>0</v>
      </c>
      <c r="L138" s="138"/>
    </row>
    <row r="139" spans="1:12">
      <c r="A139" s="138">
        <f>'FX Database'!A392</f>
        <v>43655</v>
      </c>
      <c r="B139" s="7">
        <f>VLOOKUP($A139,'FX Database'!$A$11:$T$1267, MATCH($B$9,'FX Database'!$A$6:$X$6,0),FALSE)</f>
        <v>0.69579999999999997</v>
      </c>
      <c r="C139" s="7">
        <f>VLOOKUP($A139,'FX Database'!$A$11:$T$1267, MATCH(C$9,'FX Database'!$A$6:$X$6,0),FALSE)</f>
        <v>75.680000000000007</v>
      </c>
      <c r="D139" s="7">
        <f t="shared" si="13"/>
        <v>-4.5884795159685217E-3</v>
      </c>
      <c r="E139" s="7">
        <f t="shared" si="13"/>
        <v>-2.6423569978024214E-4</v>
      </c>
      <c r="F139" s="7">
        <f>VLOOKUP(A139,'Interest Rates'!$A$11:$B$3360, MATCH($F$9,'Interest Rates'!$A$11:$B$11,0),FALSE)</f>
        <v>1</v>
      </c>
      <c r="G139" s="7">
        <f t="shared" ref="G139:G202" si="14">IF(F139 &lt;&gt; F138,1,0)</f>
        <v>0</v>
      </c>
      <c r="L139" s="138"/>
    </row>
    <row r="140" spans="1:12">
      <c r="A140" s="138">
        <f>'FX Database'!A393</f>
        <v>43656</v>
      </c>
      <c r="B140" s="7">
        <f>VLOOKUP($A140,'FX Database'!$A$11:$T$1267, MATCH($B$9,'FX Database'!$A$6:$X$6,0),FALSE)</f>
        <v>0.69240000000000002</v>
      </c>
      <c r="C140" s="7">
        <f>VLOOKUP($A140,'FX Database'!$A$11:$T$1267, MATCH(C$9,'FX Database'!$A$6:$X$6,0),FALSE)</f>
        <v>75.37</v>
      </c>
      <c r="D140" s="7">
        <f t="shared" si="13"/>
        <v>-4.8984394157873899E-3</v>
      </c>
      <c r="E140" s="7">
        <f t="shared" si="13"/>
        <v>-4.1046068882442917E-3</v>
      </c>
      <c r="F140" s="7">
        <f>VLOOKUP(A140,'Interest Rates'!$A$11:$B$3360, MATCH($F$9,'Interest Rates'!$A$11:$B$11,0),FALSE)</f>
        <v>1</v>
      </c>
      <c r="G140" s="7">
        <f t="shared" si="14"/>
        <v>0</v>
      </c>
      <c r="L140" s="138"/>
    </row>
    <row r="141" spans="1:12">
      <c r="A141" s="138">
        <f>'FX Database'!A394</f>
        <v>43657</v>
      </c>
      <c r="B141" s="7">
        <f>VLOOKUP($A141,'FX Database'!$A$11:$T$1267, MATCH($B$9,'FX Database'!$A$6:$X$6,0),FALSE)</f>
        <v>0.69720000000000004</v>
      </c>
      <c r="C141" s="7">
        <f>VLOOKUP($A141,'FX Database'!$A$11:$T$1267, MATCH(C$9,'FX Database'!$A$6:$X$6,0),FALSE)</f>
        <v>75.3</v>
      </c>
      <c r="D141" s="7">
        <f t="shared" si="13"/>
        <v>6.9084903438116092E-3</v>
      </c>
      <c r="E141" s="7">
        <f t="shared" si="13"/>
        <v>-9.2918304953068282E-4</v>
      </c>
      <c r="F141" s="7">
        <f>VLOOKUP(A141,'Interest Rates'!$A$11:$B$3360, MATCH($F$9,'Interest Rates'!$A$11:$B$11,0),FALSE)</f>
        <v>1</v>
      </c>
      <c r="G141" s="7">
        <f t="shared" si="14"/>
        <v>0</v>
      </c>
      <c r="L141" s="138"/>
    </row>
    <row r="142" spans="1:12">
      <c r="A142" s="138">
        <f>'FX Database'!A395</f>
        <v>43658</v>
      </c>
      <c r="B142" s="7">
        <f>VLOOKUP($A142,'FX Database'!$A$11:$T$1267, MATCH($B$9,'FX Database'!$A$6:$X$6,0),FALSE)</f>
        <v>0.70009999999999994</v>
      </c>
      <c r="C142" s="7">
        <f>VLOOKUP($A142,'FX Database'!$A$11:$T$1267, MATCH(C$9,'FX Database'!$A$6:$X$6,0),FALSE)</f>
        <v>75.84</v>
      </c>
      <c r="D142" s="7">
        <f t="shared" si="13"/>
        <v>4.1508683372858401E-3</v>
      </c>
      <c r="E142" s="7">
        <f t="shared" si="13"/>
        <v>7.1457231409185525E-3</v>
      </c>
      <c r="F142" s="7">
        <f>VLOOKUP(A142,'Interest Rates'!$A$11:$B$3360, MATCH($F$9,'Interest Rates'!$A$11:$B$11,0),FALSE)</f>
        <v>1</v>
      </c>
      <c r="G142" s="7">
        <f t="shared" si="14"/>
        <v>0</v>
      </c>
      <c r="L142" s="138"/>
    </row>
    <row r="143" spans="1:12">
      <c r="A143" s="138">
        <f>'FX Database'!A396</f>
        <v>43661</v>
      </c>
      <c r="B143" s="7">
        <f>VLOOKUP($A143,'FX Database'!$A$11:$T$1267, MATCH($B$9,'FX Database'!$A$6:$X$6,0),FALSE)</f>
        <v>0.70340000000000003</v>
      </c>
      <c r="C143" s="7">
        <f>VLOOKUP($A143,'FX Database'!$A$11:$T$1267, MATCH(C$9,'FX Database'!$A$6:$X$6,0),FALSE)</f>
        <v>75.97</v>
      </c>
      <c r="D143" s="7">
        <f t="shared" si="13"/>
        <v>4.7025380567302967E-3</v>
      </c>
      <c r="E143" s="7">
        <f t="shared" si="13"/>
        <v>1.7126675683637787E-3</v>
      </c>
      <c r="F143" s="7">
        <f>VLOOKUP(A143,'Interest Rates'!$A$11:$B$3360, MATCH($F$9,'Interest Rates'!$A$11:$B$11,0),FALSE)</f>
        <v>1</v>
      </c>
      <c r="G143" s="7">
        <f t="shared" si="14"/>
        <v>0</v>
      </c>
      <c r="L143" s="138"/>
    </row>
    <row r="144" spans="1:12">
      <c r="A144" s="138">
        <f>'FX Database'!A397</f>
        <v>43662</v>
      </c>
      <c r="B144" s="7">
        <f>VLOOKUP($A144,'FX Database'!$A$11:$T$1267, MATCH($B$9,'FX Database'!$A$6:$X$6,0),FALSE)</f>
        <v>0.7036</v>
      </c>
      <c r="C144" s="7">
        <f>VLOOKUP($A144,'FX Database'!$A$11:$T$1267, MATCH(C$9,'FX Database'!$A$6:$X$6,0),FALSE)</f>
        <v>76.010000000000005</v>
      </c>
      <c r="D144" s="7">
        <f t="shared" si="13"/>
        <v>2.8429282352102623E-4</v>
      </c>
      <c r="E144" s="7">
        <f t="shared" si="13"/>
        <v>5.2638506281890544E-4</v>
      </c>
      <c r="F144" s="7">
        <f>VLOOKUP(A144,'Interest Rates'!$A$11:$B$3360, MATCH($F$9,'Interest Rates'!$A$11:$B$11,0),FALSE)</f>
        <v>1</v>
      </c>
      <c r="G144" s="7">
        <f t="shared" si="14"/>
        <v>0</v>
      </c>
      <c r="L144" s="138"/>
    </row>
    <row r="145" spans="1:7">
      <c r="A145" s="138">
        <f>'FX Database'!A398</f>
        <v>43663</v>
      </c>
      <c r="B145" s="7">
        <f>VLOOKUP($A145,'FX Database'!$A$11:$T$1267, MATCH($B$9,'FX Database'!$A$6:$X$6,0),FALSE)</f>
        <v>0.70099999999999996</v>
      </c>
      <c r="C145" s="7">
        <f>VLOOKUP($A145,'FX Database'!$A$11:$T$1267, MATCH(C$9,'FX Database'!$A$6:$X$6,0),FALSE)</f>
        <v>75.87</v>
      </c>
      <c r="D145" s="7">
        <f t="shared" ref="D145:E208" si="15">LN(B145/B144)</f>
        <v>-3.7021258288130895E-3</v>
      </c>
      <c r="E145" s="7">
        <f t="shared" si="15"/>
        <v>-1.8435612279656276E-3</v>
      </c>
      <c r="F145" s="7">
        <f>VLOOKUP(A145,'Interest Rates'!$A$11:$B$3360, MATCH($F$9,'Interest Rates'!$A$11:$B$11,0),FALSE)</f>
        <v>1</v>
      </c>
      <c r="G145" s="7">
        <f t="shared" si="14"/>
        <v>0</v>
      </c>
    </row>
    <row r="146" spans="1:7">
      <c r="A146" s="138">
        <f>'FX Database'!A399</f>
        <v>43664</v>
      </c>
      <c r="B146" s="7">
        <f>VLOOKUP($A146,'FX Database'!$A$11:$T$1267, MATCH($B$9,'FX Database'!$A$6:$X$6,0),FALSE)</f>
        <v>0.70340000000000003</v>
      </c>
      <c r="C146" s="7">
        <f>VLOOKUP($A146,'FX Database'!$A$11:$T$1267, MATCH(C$9,'FX Database'!$A$6:$X$6,0),FALSE)</f>
        <v>75.75</v>
      </c>
      <c r="D146" s="7">
        <f t="shared" si="15"/>
        <v>3.4178330052921473E-3</v>
      </c>
      <c r="E146" s="7">
        <f t="shared" si="15"/>
        <v>-1.5829049605049798E-3</v>
      </c>
      <c r="F146" s="7">
        <f>VLOOKUP(A146,'Interest Rates'!$A$11:$B$3360, MATCH($F$9,'Interest Rates'!$A$11:$B$11,0),FALSE)</f>
        <v>1</v>
      </c>
      <c r="G146" s="7">
        <f t="shared" si="14"/>
        <v>0</v>
      </c>
    </row>
    <row r="147" spans="1:7">
      <c r="A147" s="138">
        <f>'FX Database'!A400</f>
        <v>43665</v>
      </c>
      <c r="B147" s="7">
        <f>VLOOKUP($A147,'FX Database'!$A$11:$T$1267, MATCH($B$9,'FX Database'!$A$6:$X$6,0),FALSE)</f>
        <v>0.70650000000000002</v>
      </c>
      <c r="C147" s="7">
        <f>VLOOKUP($A147,'FX Database'!$A$11:$T$1267, MATCH(C$9,'FX Database'!$A$6:$X$6,0),FALSE)</f>
        <v>76.05</v>
      </c>
      <c r="D147" s="7">
        <f t="shared" si="15"/>
        <v>4.3974820847000893E-3</v>
      </c>
      <c r="E147" s="7">
        <f t="shared" si="15"/>
        <v>3.9525743158233418E-3</v>
      </c>
      <c r="F147" s="7">
        <f>VLOOKUP(A147,'Interest Rates'!$A$11:$B$3360, MATCH($F$9,'Interest Rates'!$A$11:$B$11,0),FALSE)</f>
        <v>1</v>
      </c>
      <c r="G147" s="7">
        <f t="shared" si="14"/>
        <v>0</v>
      </c>
    </row>
    <row r="148" spans="1:7">
      <c r="A148" s="138">
        <f>'FX Database'!A401</f>
        <v>43668</v>
      </c>
      <c r="B148" s="7">
        <f>VLOOKUP($A148,'FX Database'!$A$11:$T$1267, MATCH($B$9,'FX Database'!$A$6:$X$6,0),FALSE)</f>
        <v>0.70379999999999998</v>
      </c>
      <c r="C148" s="7">
        <f>VLOOKUP($A148,'FX Database'!$A$11:$T$1267, MATCH(C$9,'FX Database'!$A$6:$X$6,0),FALSE)</f>
        <v>76</v>
      </c>
      <c r="D148" s="7">
        <f t="shared" si="15"/>
        <v>-3.8289772370973508E-3</v>
      </c>
      <c r="E148" s="7">
        <f t="shared" si="15"/>
        <v>-6.5767841897071194E-4</v>
      </c>
      <c r="F148" s="7">
        <f>VLOOKUP(A148,'Interest Rates'!$A$11:$B$3360, MATCH($F$9,'Interest Rates'!$A$11:$B$11,0),FALSE)</f>
        <v>1</v>
      </c>
      <c r="G148" s="7">
        <f t="shared" si="14"/>
        <v>0</v>
      </c>
    </row>
    <row r="149" spans="1:7">
      <c r="A149" s="138">
        <f>'FX Database'!A402</f>
        <v>43669</v>
      </c>
      <c r="B149" s="7">
        <f>VLOOKUP($A149,'FX Database'!$A$11:$T$1267, MATCH($B$9,'FX Database'!$A$6:$X$6,0),FALSE)</f>
        <v>0.70189999999999997</v>
      </c>
      <c r="C149" s="7">
        <f>VLOOKUP($A149,'FX Database'!$A$11:$T$1267, MATCH(C$9,'FX Database'!$A$6:$X$6,0),FALSE)</f>
        <v>75.94</v>
      </c>
      <c r="D149" s="7">
        <f t="shared" si="15"/>
        <v>-2.7032811511089479E-3</v>
      </c>
      <c r="E149" s="7">
        <f t="shared" si="15"/>
        <v>-7.8978548267484832E-4</v>
      </c>
      <c r="F149" s="7">
        <f>VLOOKUP(A149,'Interest Rates'!$A$11:$B$3360, MATCH($F$9,'Interest Rates'!$A$11:$B$11,0),FALSE)</f>
        <v>1</v>
      </c>
      <c r="G149" s="7">
        <f t="shared" si="14"/>
        <v>0</v>
      </c>
    </row>
    <row r="150" spans="1:7">
      <c r="A150" s="138">
        <f>'FX Database'!A403</f>
        <v>43670</v>
      </c>
      <c r="B150" s="7">
        <f>VLOOKUP($A150,'FX Database'!$A$11:$T$1267, MATCH($B$9,'FX Database'!$A$6:$X$6,0),FALSE)</f>
        <v>0.69850000000000001</v>
      </c>
      <c r="C150" s="7">
        <f>VLOOKUP($A150,'FX Database'!$A$11:$T$1267, MATCH(C$9,'FX Database'!$A$6:$X$6,0),FALSE)</f>
        <v>75.52</v>
      </c>
      <c r="D150" s="7">
        <f t="shared" si="15"/>
        <v>-4.8557650393592743E-3</v>
      </c>
      <c r="E150" s="7">
        <f t="shared" si="15"/>
        <v>-5.5460329664110807E-3</v>
      </c>
      <c r="F150" s="7">
        <f>VLOOKUP(A150,'Interest Rates'!$A$11:$B$3360, MATCH($F$9,'Interest Rates'!$A$11:$B$11,0),FALSE)</f>
        <v>1</v>
      </c>
      <c r="G150" s="7">
        <f t="shared" si="14"/>
        <v>0</v>
      </c>
    </row>
    <row r="151" spans="1:7">
      <c r="A151" s="138">
        <f>'FX Database'!A404</f>
        <v>43671</v>
      </c>
      <c r="B151" s="7">
        <f>VLOOKUP($A151,'FX Database'!$A$11:$T$1267, MATCH($B$9,'FX Database'!$A$6:$X$6,0),FALSE)</f>
        <v>0.69679999999999997</v>
      </c>
      <c r="C151" s="7">
        <f>VLOOKUP($A151,'FX Database'!$A$11:$T$1267, MATCH(C$9,'FX Database'!$A$6:$X$6,0),FALSE)</f>
        <v>75.34</v>
      </c>
      <c r="D151" s="7">
        <f t="shared" si="15"/>
        <v>-2.4367531587235021E-3</v>
      </c>
      <c r="E151" s="7">
        <f t="shared" si="15"/>
        <v>-2.3863195733501348E-3</v>
      </c>
      <c r="F151" s="7">
        <f>VLOOKUP(A151,'Interest Rates'!$A$11:$B$3360, MATCH($F$9,'Interest Rates'!$A$11:$B$11,0),FALSE)</f>
        <v>1</v>
      </c>
      <c r="G151" s="7">
        <f t="shared" si="14"/>
        <v>0</v>
      </c>
    </row>
    <row r="152" spans="1:7">
      <c r="A152" s="138">
        <f>'FX Database'!A405</f>
        <v>43672</v>
      </c>
      <c r="B152" s="7">
        <f>VLOOKUP($A152,'FX Database'!$A$11:$T$1267, MATCH($B$9,'FX Database'!$A$6:$X$6,0),FALSE)</f>
        <v>0.69440000000000002</v>
      </c>
      <c r="C152" s="7">
        <f>VLOOKUP($A152,'FX Database'!$A$11:$T$1267, MATCH(C$9,'FX Database'!$A$6:$X$6,0),FALSE)</f>
        <v>75.45</v>
      </c>
      <c r="D152" s="7">
        <f t="shared" si="15"/>
        <v>-3.4502621921525586E-3</v>
      </c>
      <c r="E152" s="7">
        <f t="shared" si="15"/>
        <v>1.4589829499628275E-3</v>
      </c>
      <c r="F152" s="7">
        <f>VLOOKUP(A152,'Interest Rates'!$A$11:$B$3360, MATCH($F$9,'Interest Rates'!$A$11:$B$11,0),FALSE)</f>
        <v>1</v>
      </c>
      <c r="G152" s="7">
        <f t="shared" si="14"/>
        <v>0</v>
      </c>
    </row>
    <row r="153" spans="1:7">
      <c r="A153" s="138">
        <f>'FX Database'!A406</f>
        <v>43675</v>
      </c>
      <c r="B153" s="7">
        <f>VLOOKUP($A153,'FX Database'!$A$11:$T$1267, MATCH($B$9,'FX Database'!$A$6:$X$6,0),FALSE)</f>
        <v>0.69079999999999997</v>
      </c>
      <c r="C153" s="7">
        <f>VLOOKUP($A153,'FX Database'!$A$11:$T$1267, MATCH(C$9,'FX Database'!$A$6:$X$6,0),FALSE)</f>
        <v>75.03</v>
      </c>
      <c r="D153" s="7">
        <f t="shared" si="15"/>
        <v>-5.1978170736169532E-3</v>
      </c>
      <c r="E153" s="7">
        <f t="shared" si="15"/>
        <v>-5.5821516562205775E-3</v>
      </c>
      <c r="F153" s="7">
        <f>VLOOKUP(A153,'Interest Rates'!$A$11:$B$3360, MATCH($F$9,'Interest Rates'!$A$11:$B$11,0),FALSE)</f>
        <v>1</v>
      </c>
      <c r="G153" s="7">
        <f t="shared" si="14"/>
        <v>0</v>
      </c>
    </row>
    <row r="154" spans="1:7">
      <c r="A154" s="138">
        <f>'FX Database'!A407</f>
        <v>43676</v>
      </c>
      <c r="B154" s="7">
        <f>VLOOKUP($A154,'FX Database'!$A$11:$T$1267, MATCH($B$9,'FX Database'!$A$6:$X$6,0),FALSE)</f>
        <v>0.6895</v>
      </c>
      <c r="C154" s="7">
        <f>VLOOKUP($A154,'FX Database'!$A$11:$T$1267, MATCH(C$9,'FX Database'!$A$6:$X$6,0),FALSE)</f>
        <v>74.89</v>
      </c>
      <c r="D154" s="7">
        <f t="shared" si="15"/>
        <v>-1.8836490391669677E-3</v>
      </c>
      <c r="E154" s="7">
        <f t="shared" si="15"/>
        <v>-1.8676632963616729E-3</v>
      </c>
      <c r="F154" s="7">
        <f>VLOOKUP(A154,'Interest Rates'!$A$11:$B$3360, MATCH($F$9,'Interest Rates'!$A$11:$B$11,0),FALSE)</f>
        <v>1</v>
      </c>
      <c r="G154" s="7">
        <f t="shared" si="14"/>
        <v>0</v>
      </c>
    </row>
    <row r="155" spans="1:7">
      <c r="A155" s="138">
        <f>'FX Database'!A408</f>
        <v>43677</v>
      </c>
      <c r="B155" s="7">
        <f>VLOOKUP($A155,'FX Database'!$A$11:$T$1267, MATCH($B$9,'FX Database'!$A$6:$X$6,0),FALSE)</f>
        <v>0.68940000000000001</v>
      </c>
      <c r="C155" s="7">
        <f>VLOOKUP($A155,'FX Database'!$A$11:$T$1267, MATCH(C$9,'FX Database'!$A$6:$X$6,0),FALSE)</f>
        <v>74.84</v>
      </c>
      <c r="D155" s="7">
        <f t="shared" si="15"/>
        <v>-1.450431505914508E-4</v>
      </c>
      <c r="E155" s="7">
        <f t="shared" si="15"/>
        <v>-6.6786885538678089E-4</v>
      </c>
      <c r="F155" s="7">
        <f>VLOOKUP(A155,'Interest Rates'!$A$11:$B$3360, MATCH($F$9,'Interest Rates'!$A$11:$B$11,0),FALSE)</f>
        <v>1</v>
      </c>
      <c r="G155" s="7">
        <f t="shared" si="14"/>
        <v>0</v>
      </c>
    </row>
    <row r="156" spans="1:7">
      <c r="A156" s="138">
        <f>'FX Database'!A409</f>
        <v>43678</v>
      </c>
      <c r="B156" s="7">
        <f>VLOOKUP($A156,'FX Database'!$A$11:$T$1267, MATCH($B$9,'FX Database'!$A$6:$X$6,0),FALSE)</f>
        <v>0.68510000000000004</v>
      </c>
      <c r="C156" s="7">
        <f>VLOOKUP($A156,'FX Database'!$A$11:$T$1267, MATCH(C$9,'FX Database'!$A$6:$X$6,0),FALSE)</f>
        <v>74.81</v>
      </c>
      <c r="D156" s="7">
        <f t="shared" si="15"/>
        <v>-6.2568410739116077E-3</v>
      </c>
      <c r="E156" s="7">
        <f t="shared" si="15"/>
        <v>-4.0093552157536736E-4</v>
      </c>
      <c r="F156" s="7">
        <f>VLOOKUP(A156,'Interest Rates'!$A$11:$B$3360, MATCH($F$9,'Interest Rates'!$A$11:$B$11,0),FALSE)</f>
        <v>1</v>
      </c>
      <c r="G156" s="7">
        <f t="shared" si="14"/>
        <v>0</v>
      </c>
    </row>
    <row r="157" spans="1:7">
      <c r="A157" s="138">
        <f>'FX Database'!A410</f>
        <v>43679</v>
      </c>
      <c r="B157" s="7">
        <f>VLOOKUP($A157,'FX Database'!$A$11:$T$1267, MATCH($B$9,'FX Database'!$A$6:$X$6,0),FALSE)</f>
        <v>0.68120000000000003</v>
      </c>
      <c r="C157" s="7">
        <f>VLOOKUP($A157,'FX Database'!$A$11:$T$1267, MATCH(C$9,'FX Database'!$A$6:$X$6,0),FALSE)</f>
        <v>72.97</v>
      </c>
      <c r="D157" s="7">
        <f t="shared" si="15"/>
        <v>-5.708864220320204E-3</v>
      </c>
      <c r="E157" s="7">
        <f t="shared" si="15"/>
        <v>-2.4903168106784883E-2</v>
      </c>
      <c r="F157" s="7">
        <f>VLOOKUP(A157,'Interest Rates'!$A$11:$B$3360, MATCH($F$9,'Interest Rates'!$A$11:$B$11,0),FALSE)</f>
        <v>1</v>
      </c>
      <c r="G157" s="7">
        <f t="shared" si="14"/>
        <v>0</v>
      </c>
    </row>
    <row r="158" spans="1:7">
      <c r="A158" s="138">
        <f>'FX Database'!A411</f>
        <v>43683</v>
      </c>
      <c r="B158" s="7">
        <f>VLOOKUP($A158,'FX Database'!$A$11:$T$1267, MATCH($B$9,'FX Database'!$A$6:$X$6,0),FALSE)</f>
        <v>0.6784</v>
      </c>
      <c r="C158" s="7">
        <f>VLOOKUP($A158,'FX Database'!$A$11:$T$1267, MATCH(C$9,'FX Database'!$A$6:$X$6,0),FALSE)</f>
        <v>72.36</v>
      </c>
      <c r="D158" s="7">
        <f t="shared" si="15"/>
        <v>-4.118864310839983E-3</v>
      </c>
      <c r="E158" s="7">
        <f t="shared" si="15"/>
        <v>-8.3947372504344017E-3</v>
      </c>
      <c r="F158" s="7">
        <f>VLOOKUP(A158,'Interest Rates'!$A$11:$B$3360, MATCH($F$9,'Interest Rates'!$A$11:$B$11,0),FALSE)</f>
        <v>1</v>
      </c>
      <c r="G158" s="7">
        <f t="shared" si="14"/>
        <v>0</v>
      </c>
    </row>
    <row r="159" spans="1:7">
      <c r="A159" s="138">
        <f>'FX Database'!A412</f>
        <v>43684</v>
      </c>
      <c r="B159" s="7">
        <f>VLOOKUP($A159,'FX Database'!$A$11:$T$1267, MATCH($B$9,'FX Database'!$A$6:$X$6,0),FALSE)</f>
        <v>0.67159999999999997</v>
      </c>
      <c r="C159" s="7">
        <f>VLOOKUP($A159,'FX Database'!$A$11:$T$1267, MATCH(C$9,'FX Database'!$A$6:$X$6,0),FALSE)</f>
        <v>71.319999999999993</v>
      </c>
      <c r="D159" s="7">
        <f t="shared" si="15"/>
        <v>-1.007415927430765E-2</v>
      </c>
      <c r="E159" s="7">
        <f t="shared" si="15"/>
        <v>-1.4476867532154773E-2</v>
      </c>
      <c r="F159" s="7">
        <f>VLOOKUP(A159,'Interest Rates'!$A$11:$B$3360, MATCH($F$9,'Interest Rates'!$A$11:$B$11,0),FALSE)</f>
        <v>1</v>
      </c>
      <c r="G159" s="7">
        <f t="shared" si="14"/>
        <v>0</v>
      </c>
    </row>
    <row r="160" spans="1:7">
      <c r="A160" s="138">
        <f>'FX Database'!A413</f>
        <v>43685</v>
      </c>
      <c r="B160" s="7">
        <f>VLOOKUP($A160,'FX Database'!$A$11:$T$1267, MATCH($B$9,'FX Database'!$A$6:$X$6,0),FALSE)</f>
        <v>0.67749999999999999</v>
      </c>
      <c r="C160" s="7">
        <f>VLOOKUP($A160,'FX Database'!$A$11:$T$1267, MATCH(C$9,'FX Database'!$A$6:$X$6,0),FALSE)</f>
        <v>71.900000000000006</v>
      </c>
      <c r="D160" s="7">
        <f t="shared" si="15"/>
        <v>8.746627550470289E-3</v>
      </c>
      <c r="E160" s="7">
        <f t="shared" si="15"/>
        <v>8.0994717320614518E-3</v>
      </c>
      <c r="F160" s="7">
        <f>VLOOKUP(A160,'Interest Rates'!$A$11:$B$3360, MATCH($F$9,'Interest Rates'!$A$11:$B$11,0),FALSE)</f>
        <v>1</v>
      </c>
      <c r="G160" s="7">
        <f t="shared" si="14"/>
        <v>0</v>
      </c>
    </row>
    <row r="161" spans="1:7">
      <c r="A161" s="138">
        <f>'FX Database'!A414</f>
        <v>43686</v>
      </c>
      <c r="B161" s="7">
        <f>VLOOKUP($A161,'FX Database'!$A$11:$T$1267, MATCH($B$9,'FX Database'!$A$6:$X$6,0),FALSE)</f>
        <v>0.68100000000000005</v>
      </c>
      <c r="C161" s="7">
        <f>VLOOKUP($A161,'FX Database'!$A$11:$T$1267, MATCH(C$9,'FX Database'!$A$6:$X$6,0),FALSE)</f>
        <v>72.12</v>
      </c>
      <c r="D161" s="7">
        <f t="shared" si="15"/>
        <v>5.1527533956565522E-3</v>
      </c>
      <c r="E161" s="7">
        <f t="shared" si="15"/>
        <v>3.0551336081155859E-3</v>
      </c>
      <c r="F161" s="7">
        <f>VLOOKUP(A161,'Interest Rates'!$A$11:$B$3360, MATCH($F$9,'Interest Rates'!$A$11:$B$11,0),FALSE)</f>
        <v>1</v>
      </c>
      <c r="G161" s="7">
        <f t="shared" si="14"/>
        <v>0</v>
      </c>
    </row>
    <row r="162" spans="1:7">
      <c r="A162" s="138">
        <f>'FX Database'!A415</f>
        <v>43689</v>
      </c>
      <c r="B162" s="7">
        <f>VLOOKUP($A162,'FX Database'!$A$11:$T$1267, MATCH($B$9,'FX Database'!$A$6:$X$6,0),FALSE)</f>
        <v>0.67859999999999998</v>
      </c>
      <c r="C162" s="7">
        <f>VLOOKUP($A162,'FX Database'!$A$11:$T$1267, MATCH(C$9,'FX Database'!$A$6:$X$6,0),FALSE)</f>
        <v>71.540000000000006</v>
      </c>
      <c r="D162" s="7">
        <f t="shared" si="15"/>
        <v>-3.530453799382645E-3</v>
      </c>
      <c r="E162" s="7">
        <f t="shared" si="15"/>
        <v>-8.0746645042448339E-3</v>
      </c>
      <c r="F162" s="7">
        <f>VLOOKUP(A162,'Interest Rates'!$A$11:$B$3360, MATCH($F$9,'Interest Rates'!$A$11:$B$11,0),FALSE)</f>
        <v>1</v>
      </c>
      <c r="G162" s="7">
        <f t="shared" si="14"/>
        <v>0</v>
      </c>
    </row>
    <row r="163" spans="1:7">
      <c r="A163" s="138">
        <f>'FX Database'!A416</f>
        <v>43690</v>
      </c>
      <c r="B163" s="7">
        <f>VLOOKUP($A163,'FX Database'!$A$11:$T$1267, MATCH($B$9,'FX Database'!$A$6:$X$6,0),FALSE)</f>
        <v>0.6764</v>
      </c>
      <c r="C163" s="7">
        <f>VLOOKUP($A163,'FX Database'!$A$11:$T$1267, MATCH(C$9,'FX Database'!$A$6:$X$6,0),FALSE)</f>
        <v>71.290000000000006</v>
      </c>
      <c r="D163" s="7">
        <f t="shared" si="15"/>
        <v>-3.247235325704523E-3</v>
      </c>
      <c r="E163" s="7">
        <f t="shared" si="15"/>
        <v>-3.5006687013346294E-3</v>
      </c>
      <c r="F163" s="7">
        <f>VLOOKUP(A163,'Interest Rates'!$A$11:$B$3360, MATCH($F$9,'Interest Rates'!$A$11:$B$11,0),FALSE)</f>
        <v>1</v>
      </c>
      <c r="G163" s="7">
        <f t="shared" si="14"/>
        <v>0</v>
      </c>
    </row>
    <row r="164" spans="1:7">
      <c r="A164" s="138">
        <f>'FX Database'!A417</f>
        <v>43691</v>
      </c>
      <c r="B164" s="7">
        <f>VLOOKUP($A164,'FX Database'!$A$11:$T$1267, MATCH($B$9,'FX Database'!$A$6:$X$6,0),FALSE)</f>
        <v>0.67879999999999996</v>
      </c>
      <c r="C164" s="7">
        <f>VLOOKUP($A164,'FX Database'!$A$11:$T$1267, MATCH(C$9,'FX Database'!$A$6:$X$6,0),FALSE)</f>
        <v>72.260000000000005</v>
      </c>
      <c r="D164" s="7">
        <f t="shared" si="15"/>
        <v>3.5419163356459906E-3</v>
      </c>
      <c r="E164" s="7">
        <f t="shared" si="15"/>
        <v>1.351466058995715E-2</v>
      </c>
      <c r="F164" s="7">
        <f>VLOOKUP(A164,'Interest Rates'!$A$11:$B$3360, MATCH($F$9,'Interest Rates'!$A$11:$B$11,0),FALSE)</f>
        <v>1</v>
      </c>
      <c r="G164" s="7">
        <f t="shared" si="14"/>
        <v>0</v>
      </c>
    </row>
    <row r="165" spans="1:7">
      <c r="A165" s="138">
        <f>'FX Database'!A418</f>
        <v>43692</v>
      </c>
      <c r="B165" s="7">
        <f>VLOOKUP($A165,'FX Database'!$A$11:$T$1267, MATCH($B$9,'FX Database'!$A$6:$X$6,0),FALSE)</f>
        <v>0.67830000000000001</v>
      </c>
      <c r="C165" s="7">
        <f>VLOOKUP($A165,'FX Database'!$A$11:$T$1267, MATCH(C$9,'FX Database'!$A$6:$X$6,0),FALSE)</f>
        <v>71.849999999999994</v>
      </c>
      <c r="D165" s="7">
        <f t="shared" si="15"/>
        <v>-7.3686540803731483E-4</v>
      </c>
      <c r="E165" s="7">
        <f t="shared" si="15"/>
        <v>-5.6901131944604166E-3</v>
      </c>
      <c r="F165" s="7">
        <f>VLOOKUP(A165,'Interest Rates'!$A$11:$B$3360, MATCH($F$9,'Interest Rates'!$A$11:$B$11,0),FALSE)</f>
        <v>1</v>
      </c>
      <c r="G165" s="7">
        <f t="shared" si="14"/>
        <v>0</v>
      </c>
    </row>
    <row r="166" spans="1:7">
      <c r="A166" s="138">
        <f>'FX Database'!A419</f>
        <v>43693</v>
      </c>
      <c r="B166" s="7">
        <f>VLOOKUP($A166,'FX Database'!$A$11:$T$1267, MATCH($B$9,'FX Database'!$A$6:$X$6,0),FALSE)</f>
        <v>0.67900000000000005</v>
      </c>
      <c r="C166" s="7">
        <f>VLOOKUP($A166,'FX Database'!$A$11:$T$1267, MATCH(C$9,'FX Database'!$A$6:$X$6,0),FALSE)</f>
        <v>72.040000000000006</v>
      </c>
      <c r="D166" s="7">
        <f t="shared" si="15"/>
        <v>1.0314596066624342E-3</v>
      </c>
      <c r="E166" s="7">
        <f t="shared" si="15"/>
        <v>2.6409077827215226E-3</v>
      </c>
      <c r="F166" s="7">
        <f>VLOOKUP(A166,'Interest Rates'!$A$11:$B$3360, MATCH($F$9,'Interest Rates'!$A$11:$B$11,0),FALSE)</f>
        <v>1</v>
      </c>
      <c r="G166" s="7">
        <f t="shared" si="14"/>
        <v>0</v>
      </c>
    </row>
    <row r="167" spans="1:7">
      <c r="A167" s="138">
        <f>'FX Database'!A420</f>
        <v>43696</v>
      </c>
      <c r="B167" s="7">
        <f>VLOOKUP($A167,'FX Database'!$A$11:$T$1267, MATCH($B$9,'FX Database'!$A$6:$X$6,0),FALSE)</f>
        <v>0.67830000000000001</v>
      </c>
      <c r="C167" s="7">
        <f>VLOOKUP($A167,'FX Database'!$A$11:$T$1267, MATCH(C$9,'FX Database'!$A$6:$X$6,0),FALSE)</f>
        <v>72.16</v>
      </c>
      <c r="D167" s="7">
        <f t="shared" si="15"/>
        <v>-1.0314596066622707E-3</v>
      </c>
      <c r="E167" s="7">
        <f t="shared" si="15"/>
        <v>1.6643554466126652E-3</v>
      </c>
      <c r="F167" s="7">
        <f>VLOOKUP(A167,'Interest Rates'!$A$11:$B$3360, MATCH($F$9,'Interest Rates'!$A$11:$B$11,0),FALSE)</f>
        <v>1</v>
      </c>
      <c r="G167" s="7">
        <f t="shared" si="14"/>
        <v>0</v>
      </c>
    </row>
    <row r="168" spans="1:7">
      <c r="A168" s="138">
        <f>'FX Database'!A421</f>
        <v>43697</v>
      </c>
      <c r="B168" s="7">
        <f>VLOOKUP($A168,'FX Database'!$A$11:$T$1267, MATCH($B$9,'FX Database'!$A$6:$X$6,0),FALSE)</f>
        <v>0.67889999999999995</v>
      </c>
      <c r="C168" s="7">
        <f>VLOOKUP($A168,'FX Database'!$A$11:$T$1267, MATCH(C$9,'FX Database'!$A$6:$X$6,0),FALSE)</f>
        <v>72.34</v>
      </c>
      <c r="D168" s="7">
        <f t="shared" si="15"/>
        <v>8.8417335556744477E-4</v>
      </c>
      <c r="E168" s="7">
        <f t="shared" si="15"/>
        <v>2.4913507695838444E-3</v>
      </c>
      <c r="F168" s="7">
        <f>VLOOKUP(A168,'Interest Rates'!$A$11:$B$3360, MATCH($F$9,'Interest Rates'!$A$11:$B$11,0),FALSE)</f>
        <v>1</v>
      </c>
      <c r="G168" s="7">
        <f t="shared" si="14"/>
        <v>0</v>
      </c>
    </row>
    <row r="169" spans="1:7">
      <c r="A169" s="138">
        <f>'FX Database'!A422</f>
        <v>43698</v>
      </c>
      <c r="B169" s="7">
        <f>VLOOKUP($A169,'FX Database'!$A$11:$T$1267, MATCH($B$9,'FX Database'!$A$6:$X$6,0),FALSE)</f>
        <v>0.67810000000000004</v>
      </c>
      <c r="C169" s="7">
        <f>VLOOKUP($A169,'FX Database'!$A$11:$T$1267, MATCH(C$9,'FX Database'!$A$6:$X$6,0),FALSE)</f>
        <v>72.23</v>
      </c>
      <c r="D169" s="7">
        <f t="shared" si="15"/>
        <v>-1.1790716178048393E-3</v>
      </c>
      <c r="E169" s="7">
        <f t="shared" si="15"/>
        <v>-1.5217544611964631E-3</v>
      </c>
      <c r="F169" s="7">
        <f>VLOOKUP(A169,'Interest Rates'!$A$11:$B$3360, MATCH($F$9,'Interest Rates'!$A$11:$B$11,0),FALSE)</f>
        <v>1</v>
      </c>
      <c r="G169" s="7">
        <f t="shared" si="14"/>
        <v>0</v>
      </c>
    </row>
    <row r="170" spans="1:7">
      <c r="A170" s="138">
        <f>'FX Database'!A423</f>
        <v>43699</v>
      </c>
      <c r="B170" s="7">
        <f>VLOOKUP($A170,'FX Database'!$A$11:$T$1267, MATCH($B$9,'FX Database'!$A$6:$X$6,0),FALSE)</f>
        <v>0.67689999999999995</v>
      </c>
      <c r="C170" s="7">
        <f>VLOOKUP($A170,'FX Database'!$A$11:$T$1267, MATCH(C$9,'FX Database'!$A$6:$X$6,0),FALSE)</f>
        <v>72.05</v>
      </c>
      <c r="D170" s="7">
        <f t="shared" si="15"/>
        <v>-1.7712181752346117E-3</v>
      </c>
      <c r="E170" s="7">
        <f t="shared" si="15"/>
        <v>-2.4951496172244386E-3</v>
      </c>
      <c r="F170" s="7">
        <f>VLOOKUP(A170,'Interest Rates'!$A$11:$B$3360, MATCH($F$9,'Interest Rates'!$A$11:$B$11,0),FALSE)</f>
        <v>1</v>
      </c>
      <c r="G170" s="7">
        <f t="shared" si="14"/>
        <v>0</v>
      </c>
    </row>
    <row r="171" spans="1:7">
      <c r="A171" s="138">
        <f>'FX Database'!A424</f>
        <v>43700</v>
      </c>
      <c r="B171" s="7">
        <f>VLOOKUP($A171,'FX Database'!$A$11:$T$1267, MATCH($B$9,'FX Database'!$A$6:$X$6,0),FALSE)</f>
        <v>0.67559999999999998</v>
      </c>
      <c r="C171" s="7">
        <f>VLOOKUP($A171,'FX Database'!$A$11:$T$1267, MATCH(C$9,'FX Database'!$A$6:$X$6,0),FALSE)</f>
        <v>72.040000000000006</v>
      </c>
      <c r="D171" s="7">
        <f t="shared" si="15"/>
        <v>-1.9223665809168617E-3</v>
      </c>
      <c r="E171" s="7">
        <f t="shared" si="15"/>
        <v>-1.3880213777559013E-4</v>
      </c>
      <c r="F171" s="7">
        <f>VLOOKUP(A171,'Interest Rates'!$A$11:$B$3360, MATCH($F$9,'Interest Rates'!$A$11:$B$11,0),FALSE)</f>
        <v>1</v>
      </c>
      <c r="G171" s="7">
        <f t="shared" si="14"/>
        <v>0</v>
      </c>
    </row>
    <row r="172" spans="1:7">
      <c r="A172" s="138">
        <f>'FX Database'!A425</f>
        <v>43703</v>
      </c>
      <c r="B172" s="7">
        <f>VLOOKUP($A172,'FX Database'!$A$11:$T$1267, MATCH($B$9,'FX Database'!$A$6:$X$6,0),FALSE)</f>
        <v>0.6734</v>
      </c>
      <c r="C172" s="7">
        <f>VLOOKUP($A172,'FX Database'!$A$11:$T$1267, MATCH(C$9,'FX Database'!$A$6:$X$6,0),FALSE)</f>
        <v>70.88</v>
      </c>
      <c r="D172" s="7">
        <f t="shared" si="15"/>
        <v>-3.2616782066709061E-3</v>
      </c>
      <c r="E172" s="7">
        <f t="shared" si="15"/>
        <v>-1.6233214010929919E-2</v>
      </c>
      <c r="F172" s="7">
        <f>VLOOKUP(A172,'Interest Rates'!$A$11:$B$3360, MATCH($F$9,'Interest Rates'!$A$11:$B$11,0),FALSE)</f>
        <v>1</v>
      </c>
      <c r="G172" s="7">
        <f t="shared" si="14"/>
        <v>0</v>
      </c>
    </row>
    <row r="173" spans="1:7">
      <c r="A173" s="138">
        <f>'FX Database'!A426</f>
        <v>43704</v>
      </c>
      <c r="B173" s="7">
        <f>VLOOKUP($A173,'FX Database'!$A$11:$T$1267, MATCH($B$9,'FX Database'!$A$6:$X$6,0),FALSE)</f>
        <v>0.67579999999999996</v>
      </c>
      <c r="C173" s="7">
        <f>VLOOKUP($A173,'FX Database'!$A$11:$T$1267, MATCH(C$9,'FX Database'!$A$6:$X$6,0),FALSE)</f>
        <v>71.430000000000007</v>
      </c>
      <c r="D173" s="7">
        <f t="shared" si="15"/>
        <v>3.5576675532153347E-3</v>
      </c>
      <c r="E173" s="7">
        <f t="shared" si="15"/>
        <v>7.7296428700556882E-3</v>
      </c>
      <c r="F173" s="7">
        <f>VLOOKUP(A173,'Interest Rates'!$A$11:$B$3360, MATCH($F$9,'Interest Rates'!$A$11:$B$11,0),FALSE)</f>
        <v>1</v>
      </c>
      <c r="G173" s="7">
        <f t="shared" si="14"/>
        <v>0</v>
      </c>
    </row>
    <row r="174" spans="1:7">
      <c r="A174" s="138">
        <f>'FX Database'!A427</f>
        <v>43705</v>
      </c>
      <c r="B174" s="7">
        <f>VLOOKUP($A174,'FX Database'!$A$11:$T$1267, MATCH($B$9,'FX Database'!$A$6:$X$6,0),FALSE)</f>
        <v>0.67379999999999995</v>
      </c>
      <c r="C174" s="7">
        <f>VLOOKUP($A174,'FX Database'!$A$11:$T$1267, MATCH(C$9,'FX Database'!$A$6:$X$6,0),FALSE)</f>
        <v>71.31</v>
      </c>
      <c r="D174" s="7">
        <f t="shared" si="15"/>
        <v>-2.9638433077371321E-3</v>
      </c>
      <c r="E174" s="7">
        <f t="shared" si="15"/>
        <v>-1.6813791266688991E-3</v>
      </c>
      <c r="F174" s="7">
        <f>VLOOKUP(A174,'Interest Rates'!$A$11:$B$3360, MATCH($F$9,'Interest Rates'!$A$11:$B$11,0),FALSE)</f>
        <v>1</v>
      </c>
      <c r="G174" s="7">
        <f t="shared" si="14"/>
        <v>0</v>
      </c>
    </row>
    <row r="175" spans="1:7">
      <c r="A175" s="138">
        <f>'FX Database'!A428</f>
        <v>43706</v>
      </c>
      <c r="B175" s="7">
        <f>VLOOKUP($A175,'FX Database'!$A$11:$T$1267, MATCH($B$9,'FX Database'!$A$6:$X$6,0),FALSE)</f>
        <v>0.67220000000000002</v>
      </c>
      <c r="C175" s="7">
        <f>VLOOKUP($A175,'FX Database'!$A$11:$T$1267, MATCH(C$9,'FX Database'!$A$6:$X$6,0),FALSE)</f>
        <v>71.17</v>
      </c>
      <c r="D175" s="7">
        <f t="shared" si="15"/>
        <v>-2.3774156814470667E-3</v>
      </c>
      <c r="E175" s="7">
        <f t="shared" si="15"/>
        <v>-1.9651887290325089E-3</v>
      </c>
      <c r="F175" s="7">
        <f>VLOOKUP(A175,'Interest Rates'!$A$11:$B$3360, MATCH($F$9,'Interest Rates'!$A$11:$B$11,0),FALSE)</f>
        <v>1</v>
      </c>
      <c r="G175" s="7">
        <f t="shared" si="14"/>
        <v>0</v>
      </c>
    </row>
    <row r="176" spans="1:7">
      <c r="A176" s="138">
        <f>'FX Database'!A429</f>
        <v>43707</v>
      </c>
      <c r="B176" s="7">
        <f>VLOOKUP($A176,'FX Database'!$A$11:$T$1267, MATCH($B$9,'FX Database'!$A$6:$X$6,0),FALSE)</f>
        <v>0.67179999999999995</v>
      </c>
      <c r="C176" s="7">
        <f>VLOOKUP($A176,'FX Database'!$A$11:$T$1267, MATCH(C$9,'FX Database'!$A$6:$X$6,0),FALSE)</f>
        <v>71.459999999999994</v>
      </c>
      <c r="D176" s="7">
        <f t="shared" si="15"/>
        <v>-5.9523811281300785E-4</v>
      </c>
      <c r="E176" s="7">
        <f t="shared" si="15"/>
        <v>4.0664712840839407E-3</v>
      </c>
      <c r="F176" s="7">
        <f>VLOOKUP(A176,'Interest Rates'!$A$11:$B$3360, MATCH($F$9,'Interest Rates'!$A$11:$B$11,0),FALSE)</f>
        <v>1</v>
      </c>
      <c r="G176" s="7">
        <f t="shared" si="14"/>
        <v>0</v>
      </c>
    </row>
    <row r="177" spans="1:7">
      <c r="A177" s="138">
        <f>'FX Database'!A430</f>
        <v>43710</v>
      </c>
      <c r="B177" s="7">
        <f>VLOOKUP($A177,'FX Database'!$A$11:$T$1267, MATCH($B$9,'FX Database'!$A$6:$X$6,0),FALSE)</f>
        <v>0.67279999999999995</v>
      </c>
      <c r="C177" s="7">
        <f>VLOOKUP($A177,'FX Database'!$A$11:$T$1267, MATCH(C$9,'FX Database'!$A$6:$X$6,0),FALSE)</f>
        <v>71.459999999999994</v>
      </c>
      <c r="D177" s="7">
        <f t="shared" si="15"/>
        <v>1.4874314805460324E-3</v>
      </c>
      <c r="E177" s="7">
        <f t="shared" si="15"/>
        <v>0</v>
      </c>
      <c r="F177" s="7">
        <f>VLOOKUP(A177,'Interest Rates'!$A$11:$B$3360, MATCH($F$9,'Interest Rates'!$A$11:$B$11,0),FALSE)</f>
        <v>1</v>
      </c>
      <c r="G177" s="7">
        <f t="shared" si="14"/>
        <v>0</v>
      </c>
    </row>
    <row r="178" spans="1:7">
      <c r="A178" s="138">
        <f>'FX Database'!A431</f>
        <v>43711</v>
      </c>
      <c r="B178" s="7">
        <f>VLOOKUP($A178,'FX Database'!$A$11:$T$1267, MATCH($B$9,'FX Database'!$A$6:$X$6,0),FALSE)</f>
        <v>0.67190000000000005</v>
      </c>
      <c r="C178" s="7">
        <f>VLOOKUP($A178,'FX Database'!$A$11:$T$1267, MATCH(C$9,'FX Database'!$A$6:$X$6,0),FALSE)</f>
        <v>71.39</v>
      </c>
      <c r="D178" s="7">
        <f t="shared" si="15"/>
        <v>-1.3385887326338949E-3</v>
      </c>
      <c r="E178" s="7">
        <f t="shared" si="15"/>
        <v>-9.8004908089447383E-4</v>
      </c>
      <c r="F178" s="7">
        <f>VLOOKUP(A178,'Interest Rates'!$A$11:$B$3360, MATCH($F$9,'Interest Rates'!$A$11:$B$11,0),FALSE)</f>
        <v>1</v>
      </c>
      <c r="G178" s="7">
        <f t="shared" si="14"/>
        <v>0</v>
      </c>
    </row>
    <row r="179" spans="1:7">
      <c r="A179" s="138">
        <f>'FX Database'!A432</f>
        <v>43712</v>
      </c>
      <c r="B179" s="7">
        <f>VLOOKUP($A179,'FX Database'!$A$11:$T$1267, MATCH($B$9,'FX Database'!$A$6:$X$6,0),FALSE)</f>
        <v>0.67749999999999999</v>
      </c>
      <c r="C179" s="7">
        <f>VLOOKUP($A179,'FX Database'!$A$11:$T$1267, MATCH(C$9,'FX Database'!$A$6:$X$6,0),FALSE)</f>
        <v>71.86</v>
      </c>
      <c r="D179" s="7">
        <f t="shared" si="15"/>
        <v>8.3000328277514947E-3</v>
      </c>
      <c r="E179" s="7">
        <f t="shared" si="15"/>
        <v>6.5619781710034341E-3</v>
      </c>
      <c r="F179" s="7">
        <f>VLOOKUP(A179,'Interest Rates'!$A$11:$B$3360, MATCH($F$9,'Interest Rates'!$A$11:$B$11,0),FALSE)</f>
        <v>1</v>
      </c>
      <c r="G179" s="7">
        <f t="shared" si="14"/>
        <v>0</v>
      </c>
    </row>
    <row r="180" spans="1:7">
      <c r="A180" s="138">
        <f>'FX Database'!A433</f>
        <v>43713</v>
      </c>
      <c r="B180" s="7">
        <f>VLOOKUP($A180,'FX Database'!$A$11:$T$1267, MATCH($B$9,'FX Database'!$A$6:$X$6,0),FALSE)</f>
        <v>0.68169999999999997</v>
      </c>
      <c r="C180" s="7">
        <f>VLOOKUP($A180,'FX Database'!$A$11:$T$1267, MATCH(C$9,'FX Database'!$A$6:$X$6,0),FALSE)</f>
        <v>72.66</v>
      </c>
      <c r="D180" s="7">
        <f t="shared" si="15"/>
        <v>6.1801256148835771E-3</v>
      </c>
      <c r="E180" s="7">
        <f t="shared" si="15"/>
        <v>1.1071245107683191E-2</v>
      </c>
      <c r="F180" s="7">
        <f>VLOOKUP(A180,'Interest Rates'!$A$11:$B$3360, MATCH($F$9,'Interest Rates'!$A$11:$B$11,0),FALSE)</f>
        <v>1</v>
      </c>
      <c r="G180" s="7">
        <f t="shared" si="14"/>
        <v>0</v>
      </c>
    </row>
    <row r="181" spans="1:7">
      <c r="A181" s="138">
        <f>'FX Database'!A434</f>
        <v>43714</v>
      </c>
      <c r="B181" s="7">
        <f>VLOOKUP($A181,'FX Database'!$A$11:$T$1267, MATCH($B$9,'FX Database'!$A$6:$X$6,0),FALSE)</f>
        <v>0.68230000000000002</v>
      </c>
      <c r="C181" s="7">
        <f>VLOOKUP($A181,'FX Database'!$A$11:$T$1267, MATCH(C$9,'FX Database'!$A$6:$X$6,0),FALSE)</f>
        <v>73.02</v>
      </c>
      <c r="D181" s="7">
        <f t="shared" si="15"/>
        <v>8.7976545263835824E-4</v>
      </c>
      <c r="E181" s="7">
        <f t="shared" si="15"/>
        <v>4.9423494344348392E-3</v>
      </c>
      <c r="F181" s="7">
        <f>VLOOKUP(A181,'Interest Rates'!$A$11:$B$3360, MATCH($F$9,'Interest Rates'!$A$11:$B$11,0),FALSE)</f>
        <v>1</v>
      </c>
      <c r="G181" s="7">
        <f t="shared" si="14"/>
        <v>0</v>
      </c>
    </row>
    <row r="182" spans="1:7">
      <c r="A182" s="138">
        <f>'FX Database'!A435</f>
        <v>43717</v>
      </c>
      <c r="B182" s="7">
        <f>VLOOKUP($A182,'FX Database'!$A$11:$T$1267, MATCH($B$9,'FX Database'!$A$6:$X$6,0),FALSE)</f>
        <v>0.68600000000000005</v>
      </c>
      <c r="C182" s="7">
        <f>VLOOKUP($A182,'FX Database'!$A$11:$T$1267, MATCH(C$9,'FX Database'!$A$6:$X$6,0),FALSE)</f>
        <v>73.31</v>
      </c>
      <c r="D182" s="7">
        <f t="shared" si="15"/>
        <v>5.4081839045073766E-3</v>
      </c>
      <c r="E182" s="7">
        <f t="shared" si="15"/>
        <v>3.9636490080045715E-3</v>
      </c>
      <c r="F182" s="7">
        <f>VLOOKUP(A182,'Interest Rates'!$A$11:$B$3360, MATCH($F$9,'Interest Rates'!$A$11:$B$11,0),FALSE)</f>
        <v>1</v>
      </c>
      <c r="G182" s="7">
        <f t="shared" si="14"/>
        <v>0</v>
      </c>
    </row>
    <row r="183" spans="1:7">
      <c r="A183" s="138">
        <f>'FX Database'!A436</f>
        <v>43718</v>
      </c>
      <c r="B183" s="7">
        <f>VLOOKUP($A183,'FX Database'!$A$11:$T$1267, MATCH($B$9,'FX Database'!$A$6:$X$6,0),FALSE)</f>
        <v>0.68569999999999998</v>
      </c>
      <c r="C183" s="7">
        <f>VLOOKUP($A183,'FX Database'!$A$11:$T$1267, MATCH(C$9,'FX Database'!$A$6:$X$6,0),FALSE)</f>
        <v>73.62</v>
      </c>
      <c r="D183" s="7">
        <f t="shared" si="15"/>
        <v>-4.3741343556661717E-4</v>
      </c>
      <c r="E183" s="7">
        <f t="shared" si="15"/>
        <v>4.2197027153799693E-3</v>
      </c>
      <c r="F183" s="7">
        <f>VLOOKUP(A183,'Interest Rates'!$A$11:$B$3360, MATCH($F$9,'Interest Rates'!$A$11:$B$11,0),FALSE)</f>
        <v>1</v>
      </c>
      <c r="G183" s="7">
        <f t="shared" si="14"/>
        <v>0</v>
      </c>
    </row>
    <row r="184" spans="1:7">
      <c r="A184" s="138">
        <f>'FX Database'!A437</f>
        <v>43719</v>
      </c>
      <c r="B184" s="7">
        <f>VLOOKUP($A184,'FX Database'!$A$11:$T$1267, MATCH($B$9,'FX Database'!$A$6:$X$6,0),FALSE)</f>
        <v>0.6875</v>
      </c>
      <c r="C184" s="7">
        <f>VLOOKUP($A184,'FX Database'!$A$11:$T$1267, MATCH(C$9,'FX Database'!$A$6:$X$6,0),FALSE)</f>
        <v>74.12</v>
      </c>
      <c r="D184" s="7">
        <f t="shared" si="15"/>
        <v>2.6216152504075288E-3</v>
      </c>
      <c r="E184" s="7">
        <f t="shared" si="15"/>
        <v>6.7686734662839743E-3</v>
      </c>
      <c r="F184" s="7">
        <f>VLOOKUP(A184,'Interest Rates'!$A$11:$B$3360, MATCH($F$9,'Interest Rates'!$A$11:$B$11,0),FALSE)</f>
        <v>1</v>
      </c>
      <c r="G184" s="7">
        <f t="shared" si="14"/>
        <v>0</v>
      </c>
    </row>
    <row r="185" spans="1:7">
      <c r="A185" s="138">
        <f>'FX Database'!A438</f>
        <v>43720</v>
      </c>
      <c r="B185" s="7">
        <f>VLOOKUP($A185,'FX Database'!$A$11:$T$1267, MATCH($B$9,'FX Database'!$A$6:$X$6,0),FALSE)</f>
        <v>0.68810000000000004</v>
      </c>
      <c r="C185" s="7">
        <f>VLOOKUP($A185,'FX Database'!$A$11:$T$1267, MATCH(C$9,'FX Database'!$A$6:$X$6,0),FALSE)</f>
        <v>74.31</v>
      </c>
      <c r="D185" s="7">
        <f t="shared" si="15"/>
        <v>8.7234666770790023E-4</v>
      </c>
      <c r="E185" s="7">
        <f t="shared" si="15"/>
        <v>2.5601307522189155E-3</v>
      </c>
      <c r="F185" s="7">
        <f>VLOOKUP(A185,'Interest Rates'!$A$11:$B$3360, MATCH($F$9,'Interest Rates'!$A$11:$B$11,0),FALSE)</f>
        <v>1</v>
      </c>
      <c r="G185" s="7">
        <f t="shared" si="14"/>
        <v>0</v>
      </c>
    </row>
    <row r="186" spans="1:7">
      <c r="A186" s="138">
        <f>'FX Database'!A439</f>
        <v>43721</v>
      </c>
      <c r="B186" s="7">
        <f>VLOOKUP($A186,'FX Database'!$A$11:$T$1267, MATCH($B$9,'FX Database'!$A$6:$X$6,0),FALSE)</f>
        <v>0.68730000000000002</v>
      </c>
      <c r="C186" s="7">
        <f>VLOOKUP($A186,'FX Database'!$A$11:$T$1267, MATCH(C$9,'FX Database'!$A$6:$X$6,0),FALSE)</f>
        <v>74.31</v>
      </c>
      <c r="D186" s="7">
        <f t="shared" si="15"/>
        <v>-1.1632980808746389E-3</v>
      </c>
      <c r="E186" s="7">
        <f t="shared" si="15"/>
        <v>0</v>
      </c>
      <c r="F186" s="7">
        <f>VLOOKUP(A186,'Interest Rates'!$A$11:$B$3360, MATCH($F$9,'Interest Rates'!$A$11:$B$11,0),FALSE)</f>
        <v>1</v>
      </c>
      <c r="G186" s="7">
        <f t="shared" si="14"/>
        <v>0</v>
      </c>
    </row>
    <row r="187" spans="1:7">
      <c r="A187" s="138">
        <f>'FX Database'!A440</f>
        <v>43724</v>
      </c>
      <c r="B187" s="7">
        <f>VLOOKUP($A187,'FX Database'!$A$11:$T$1267, MATCH($B$9,'FX Database'!$A$6:$X$6,0),FALSE)</f>
        <v>0.6875</v>
      </c>
      <c r="C187" s="7">
        <f>VLOOKUP($A187,'FX Database'!$A$11:$T$1267, MATCH(C$9,'FX Database'!$A$6:$X$6,0),FALSE)</f>
        <v>74.150000000000006</v>
      </c>
      <c r="D187" s="7">
        <f t="shared" si="15"/>
        <v>2.9095141316671136E-4</v>
      </c>
      <c r="E187" s="7">
        <f t="shared" si="15"/>
        <v>-2.1554635854367024E-3</v>
      </c>
      <c r="F187" s="7">
        <f>VLOOKUP(A187,'Interest Rates'!$A$11:$B$3360, MATCH($F$9,'Interest Rates'!$A$11:$B$11,0),FALSE)</f>
        <v>1</v>
      </c>
      <c r="G187" s="7">
        <f t="shared" si="14"/>
        <v>0</v>
      </c>
    </row>
    <row r="188" spans="1:7">
      <c r="A188" s="138">
        <f>'FX Database'!A441</f>
        <v>43725</v>
      </c>
      <c r="B188" s="7">
        <f>VLOOKUP($A188,'FX Database'!$A$11:$T$1267, MATCH($B$9,'FX Database'!$A$6:$X$6,0),FALSE)</f>
        <v>0.68410000000000004</v>
      </c>
      <c r="C188" s="7">
        <f>VLOOKUP($A188,'FX Database'!$A$11:$T$1267, MATCH(C$9,'FX Database'!$A$6:$X$6,0),FALSE)</f>
        <v>74.010000000000005</v>
      </c>
      <c r="D188" s="7">
        <f t="shared" si="15"/>
        <v>-4.9577237737739675E-3</v>
      </c>
      <c r="E188" s="7">
        <f t="shared" si="15"/>
        <v>-1.8898493745660675E-3</v>
      </c>
      <c r="F188" s="7">
        <f>VLOOKUP(A188,'Interest Rates'!$A$11:$B$3360, MATCH($F$9,'Interest Rates'!$A$11:$B$11,0),FALSE)</f>
        <v>1</v>
      </c>
      <c r="G188" s="7">
        <f t="shared" si="14"/>
        <v>0</v>
      </c>
    </row>
    <row r="189" spans="1:7">
      <c r="A189" s="138">
        <f>'FX Database'!A442</f>
        <v>43726</v>
      </c>
      <c r="B189" s="7">
        <f>VLOOKUP($A189,'FX Database'!$A$11:$T$1267, MATCH($B$9,'FX Database'!$A$6:$X$6,0),FALSE)</f>
        <v>0.68489999999999995</v>
      </c>
      <c r="C189" s="7">
        <f>VLOOKUP($A189,'FX Database'!$A$11:$T$1267, MATCH(C$9,'FX Database'!$A$6:$X$6,0),FALSE)</f>
        <v>74.12</v>
      </c>
      <c r="D189" s="7">
        <f t="shared" si="15"/>
        <v>1.1687364369070692E-3</v>
      </c>
      <c r="E189" s="7">
        <f t="shared" si="15"/>
        <v>1.485182207784029E-3</v>
      </c>
      <c r="F189" s="7">
        <f>VLOOKUP(A189,'Interest Rates'!$A$11:$B$3360, MATCH($F$9,'Interest Rates'!$A$11:$B$11,0),FALSE)</f>
        <v>1</v>
      </c>
      <c r="G189" s="7">
        <f t="shared" si="14"/>
        <v>0</v>
      </c>
    </row>
    <row r="190" spans="1:7">
      <c r="A190" s="138">
        <f>'FX Database'!A443</f>
        <v>43727</v>
      </c>
      <c r="B190" s="7">
        <f>VLOOKUP($A190,'FX Database'!$A$11:$T$1267, MATCH($B$9,'FX Database'!$A$6:$X$6,0),FALSE)</f>
        <v>0.67900000000000005</v>
      </c>
      <c r="C190" s="7">
        <f>VLOOKUP($A190,'FX Database'!$A$11:$T$1267, MATCH(C$9,'FX Database'!$A$6:$X$6,0),FALSE)</f>
        <v>73.28</v>
      </c>
      <c r="D190" s="7">
        <f t="shared" si="15"/>
        <v>-8.6517146451632748E-3</v>
      </c>
      <c r="E190" s="7">
        <f t="shared" si="15"/>
        <v>-1.1397681051284234E-2</v>
      </c>
      <c r="F190" s="7">
        <f>VLOOKUP(A190,'Interest Rates'!$A$11:$B$3360, MATCH($F$9,'Interest Rates'!$A$11:$B$11,0),FALSE)</f>
        <v>1</v>
      </c>
      <c r="G190" s="7">
        <f t="shared" si="14"/>
        <v>0</v>
      </c>
    </row>
    <row r="191" spans="1:7">
      <c r="A191" s="138">
        <f>'FX Database'!A444</f>
        <v>43728</v>
      </c>
      <c r="B191" s="7">
        <f>VLOOKUP($A191,'FX Database'!$A$11:$T$1267, MATCH($B$9,'FX Database'!$A$6:$X$6,0),FALSE)</f>
        <v>0.68020000000000003</v>
      </c>
      <c r="C191" s="7">
        <f>VLOOKUP($A191,'FX Database'!$A$11:$T$1267, MATCH(C$9,'FX Database'!$A$6:$X$6,0),FALSE)</f>
        <v>73.36</v>
      </c>
      <c r="D191" s="7">
        <f t="shared" si="15"/>
        <v>1.7657450143989482E-3</v>
      </c>
      <c r="E191" s="7">
        <f t="shared" si="15"/>
        <v>1.0911075823345569E-3</v>
      </c>
      <c r="F191" s="7">
        <f>VLOOKUP(A191,'Interest Rates'!$A$11:$B$3360, MATCH($F$9,'Interest Rates'!$A$11:$B$11,0),FALSE)</f>
        <v>1</v>
      </c>
      <c r="G191" s="7">
        <f t="shared" si="14"/>
        <v>0</v>
      </c>
    </row>
    <row r="192" spans="1:7">
      <c r="A192" s="138">
        <f>'FX Database'!A445</f>
        <v>43731</v>
      </c>
      <c r="B192" s="7">
        <f>VLOOKUP($A192,'FX Database'!$A$11:$T$1267, MATCH($B$9,'FX Database'!$A$6:$X$6,0),FALSE)</f>
        <v>0.67779999999999996</v>
      </c>
      <c r="C192" s="7">
        <f>VLOOKUP($A192,'FX Database'!$A$11:$T$1267, MATCH(C$9,'FX Database'!$A$6:$X$6,0),FALSE)</f>
        <v>73.010000000000005</v>
      </c>
      <c r="D192" s="7">
        <f t="shared" si="15"/>
        <v>-3.5346134001442509E-3</v>
      </c>
      <c r="E192" s="7">
        <f t="shared" si="15"/>
        <v>-4.7824098802149084E-3</v>
      </c>
      <c r="F192" s="7">
        <f>VLOOKUP(A192,'Interest Rates'!$A$11:$B$3360, MATCH($F$9,'Interest Rates'!$A$11:$B$11,0),FALSE)</f>
        <v>1</v>
      </c>
      <c r="G192" s="7">
        <f t="shared" si="14"/>
        <v>0</v>
      </c>
    </row>
    <row r="193" spans="1:36">
      <c r="A193" s="138">
        <f>'FX Database'!A446</f>
        <v>43732</v>
      </c>
      <c r="B193" s="7">
        <f>VLOOKUP($A193,'FX Database'!$A$11:$T$1267, MATCH($B$9,'FX Database'!$A$6:$X$6,0),FALSE)</f>
        <v>0.67810000000000004</v>
      </c>
      <c r="C193" s="7">
        <f>VLOOKUP($A193,'FX Database'!$A$11:$T$1267, MATCH(C$9,'FX Database'!$A$6:$X$6,0),FALSE)</f>
        <v>72.959999999999994</v>
      </c>
      <c r="D193" s="7">
        <f t="shared" si="15"/>
        <v>4.4251051684552874E-4</v>
      </c>
      <c r="E193" s="7">
        <f t="shared" si="15"/>
        <v>-6.850723019186188E-4</v>
      </c>
      <c r="F193" s="7">
        <f>VLOOKUP(A193,'Interest Rates'!$A$11:$B$3360, MATCH($F$9,'Interest Rates'!$A$11:$B$11,0),FALSE)</f>
        <v>1</v>
      </c>
      <c r="G193" s="7">
        <f t="shared" si="14"/>
        <v>0</v>
      </c>
    </row>
    <row r="194" spans="1:36">
      <c r="A194" s="138">
        <f>'FX Database'!A447</f>
        <v>43733</v>
      </c>
      <c r="B194" s="7">
        <f>VLOOKUP($A194,'FX Database'!$A$11:$T$1267, MATCH($B$9,'FX Database'!$A$6:$X$6,0),FALSE)</f>
        <v>0.67820000000000003</v>
      </c>
      <c r="C194" s="7">
        <f>VLOOKUP($A194,'FX Database'!$A$11:$T$1267, MATCH(C$9,'FX Database'!$A$6:$X$6,0),FALSE)</f>
        <v>72.8</v>
      </c>
      <c r="D194" s="7">
        <f t="shared" si="15"/>
        <v>1.4746000174169308E-4</v>
      </c>
      <c r="E194" s="7">
        <f t="shared" si="15"/>
        <v>-2.1953905634356152E-3</v>
      </c>
      <c r="F194" s="7">
        <f>VLOOKUP(A194,'Interest Rates'!$A$11:$B$3360, MATCH($F$9,'Interest Rates'!$A$11:$B$11,0),FALSE)</f>
        <v>1</v>
      </c>
      <c r="G194" s="7">
        <f t="shared" si="14"/>
        <v>0</v>
      </c>
    </row>
    <row r="195" spans="1:36">
      <c r="A195" s="138">
        <f>'FX Database'!A448</f>
        <v>43734</v>
      </c>
      <c r="B195" s="7">
        <f>VLOOKUP($A195,'FX Database'!$A$11:$T$1267, MATCH($B$9,'FX Database'!$A$6:$X$6,0),FALSE)</f>
        <v>0.67520000000000002</v>
      </c>
      <c r="C195" s="7">
        <f>VLOOKUP($A195,'FX Database'!$A$11:$T$1267, MATCH(C$9,'FX Database'!$A$6:$X$6,0),FALSE)</f>
        <v>72.69</v>
      </c>
      <c r="D195" s="7">
        <f t="shared" si="15"/>
        <v>-4.433286409790892E-3</v>
      </c>
      <c r="E195" s="7">
        <f t="shared" si="15"/>
        <v>-1.5121317060962246E-3</v>
      </c>
      <c r="F195" s="7">
        <f>VLOOKUP(A195,'Interest Rates'!$A$11:$B$3360, MATCH($F$9,'Interest Rates'!$A$11:$B$11,0),FALSE)</f>
        <v>1</v>
      </c>
      <c r="G195" s="7">
        <f t="shared" si="14"/>
        <v>0</v>
      </c>
    </row>
    <row r="196" spans="1:36">
      <c r="A196" s="138">
        <f>'FX Database'!A449</f>
        <v>43735</v>
      </c>
      <c r="B196" s="7">
        <f>VLOOKUP($A196,'FX Database'!$A$11:$T$1267, MATCH($B$9,'FX Database'!$A$6:$X$6,0),FALSE)</f>
        <v>0.67620000000000002</v>
      </c>
      <c r="C196" s="7">
        <f>VLOOKUP($A196,'FX Database'!$A$11:$T$1267, MATCH(C$9,'FX Database'!$A$6:$X$6,0),FALSE)</f>
        <v>72.86</v>
      </c>
      <c r="D196" s="7">
        <f t="shared" si="15"/>
        <v>1.4799469920381981E-3</v>
      </c>
      <c r="E196" s="7">
        <f t="shared" si="15"/>
        <v>2.3359680838737065E-3</v>
      </c>
      <c r="F196" s="7">
        <f>VLOOKUP(A196,'Interest Rates'!$A$11:$B$3360, MATCH($F$9,'Interest Rates'!$A$11:$B$11,0),FALSE)</f>
        <v>1</v>
      </c>
      <c r="G196" s="7">
        <f t="shared" si="14"/>
        <v>0</v>
      </c>
    </row>
    <row r="197" spans="1:36">
      <c r="A197" s="138">
        <f>'FX Database'!A450</f>
        <v>43738</v>
      </c>
      <c r="B197" s="7">
        <f>VLOOKUP($A197,'FX Database'!$A$11:$T$1267, MATCH($B$9,'FX Database'!$A$6:$X$6,0),FALSE)</f>
        <v>0.67490000000000006</v>
      </c>
      <c r="C197" s="7">
        <f>VLOOKUP($A197,'FX Database'!$A$11:$T$1267, MATCH(C$9,'FX Database'!$A$6:$X$6,0),FALSE)</f>
        <v>72.739999999999995</v>
      </c>
      <c r="D197" s="7">
        <f t="shared" si="15"/>
        <v>-1.9243585244247672E-3</v>
      </c>
      <c r="E197" s="7">
        <f t="shared" si="15"/>
        <v>-1.6483520215748687E-3</v>
      </c>
      <c r="F197" s="7">
        <f>VLOOKUP(A197,'Interest Rates'!$A$11:$B$3360, MATCH($F$9,'Interest Rates'!$A$11:$B$11,0),FALSE)</f>
        <v>1</v>
      </c>
      <c r="G197" s="7">
        <f t="shared" si="14"/>
        <v>0</v>
      </c>
    </row>
    <row r="198" spans="1:36">
      <c r="A198" s="138">
        <f>'FX Database'!A451</f>
        <v>43739</v>
      </c>
      <c r="B198" s="7">
        <f>VLOOKUP($A198,'FX Database'!$A$11:$T$1267, MATCH($B$9,'FX Database'!$A$6:$X$6,0),FALSE)</f>
        <v>0.67079999999999995</v>
      </c>
      <c r="C198" s="7">
        <f>VLOOKUP($A198,'FX Database'!$A$11:$T$1267, MATCH(C$9,'FX Database'!$A$6:$X$6,0),FALSE)</f>
        <v>72.56</v>
      </c>
      <c r="D198" s="7">
        <f t="shared" si="15"/>
        <v>-6.0935018003072279E-3</v>
      </c>
      <c r="E198" s="7">
        <f t="shared" si="15"/>
        <v>-2.4776337519617185E-3</v>
      </c>
      <c r="F198" s="7">
        <f>VLOOKUP(A198,'Interest Rates'!$A$11:$B$3360, MATCH($F$9,'Interest Rates'!$A$11:$B$11,0),FALSE)</f>
        <v>1</v>
      </c>
      <c r="G198" s="7">
        <f t="shared" si="14"/>
        <v>0</v>
      </c>
    </row>
    <row r="199" spans="1:36">
      <c r="A199" s="138">
        <f>'FX Database'!A452</f>
        <v>43740</v>
      </c>
      <c r="B199" s="7">
        <f>VLOOKUP($A199,'FX Database'!$A$11:$T$1267, MATCH($B$9,'FX Database'!$A$6:$X$6,0),FALSE)</f>
        <v>0.6714</v>
      </c>
      <c r="C199" s="7">
        <f>VLOOKUP($A199,'FX Database'!$A$11:$T$1267, MATCH(C$9,'FX Database'!$A$6:$X$6,0),FALSE)</f>
        <v>72.38</v>
      </c>
      <c r="D199" s="7">
        <f t="shared" si="15"/>
        <v>8.9405459688093598E-4</v>
      </c>
      <c r="E199" s="7">
        <f t="shared" si="15"/>
        <v>-2.4837876712848288E-3</v>
      </c>
      <c r="F199" s="7">
        <f>VLOOKUP(A199,'Interest Rates'!$A$11:$B$3360, MATCH($F$9,'Interest Rates'!$A$11:$B$11,0),FALSE)</f>
        <v>0.75</v>
      </c>
      <c r="G199" s="7">
        <f t="shared" si="14"/>
        <v>1</v>
      </c>
    </row>
    <row r="200" spans="1:36">
      <c r="A200" s="138">
        <f>'FX Database'!A453</f>
        <v>43741</v>
      </c>
      <c r="B200" s="7">
        <f>VLOOKUP($A200,'FX Database'!$A$11:$T$1267, MATCH($B$9,'FX Database'!$A$6:$X$6,0),FALSE)</f>
        <v>0.67169999999999996</v>
      </c>
      <c r="C200" s="7">
        <f>VLOOKUP($A200,'FX Database'!$A$11:$T$1267, MATCH(C$9,'FX Database'!$A$6:$X$6,0),FALSE)</f>
        <v>71.959999999999994</v>
      </c>
      <c r="D200" s="7">
        <f t="shared" si="15"/>
        <v>4.4672772688424822E-4</v>
      </c>
      <c r="E200" s="7">
        <f t="shared" si="15"/>
        <v>-5.8196090532640415E-3</v>
      </c>
      <c r="F200" s="7">
        <f>VLOOKUP(A200,'Interest Rates'!$A$11:$B$3360, MATCH($F$9,'Interest Rates'!$A$11:$B$11,0),FALSE)</f>
        <v>0.75</v>
      </c>
      <c r="G200" s="7">
        <f t="shared" si="14"/>
        <v>0</v>
      </c>
    </row>
    <row r="201" spans="1:36">
      <c r="A201" s="138">
        <f>'FX Database'!A454</f>
        <v>43742</v>
      </c>
      <c r="B201" s="7">
        <f>VLOOKUP($A201,'FX Database'!$A$11:$T$1267, MATCH($B$9,'FX Database'!$A$6:$X$6,0),FALSE)</f>
        <v>0.67549999999999999</v>
      </c>
      <c r="C201" s="7">
        <f>VLOOKUP($A201,'FX Database'!$A$11:$T$1267, MATCH(C$9,'FX Database'!$A$6:$X$6,0),FALSE)</f>
        <v>72.16</v>
      </c>
      <c r="D201" s="7">
        <f t="shared" si="15"/>
        <v>5.6413451274346989E-3</v>
      </c>
      <c r="E201" s="7">
        <f t="shared" si="15"/>
        <v>2.7754666720358535E-3</v>
      </c>
      <c r="F201" s="7">
        <f>VLOOKUP(A201,'Interest Rates'!$A$11:$B$3360, MATCH($F$9,'Interest Rates'!$A$11:$B$11,0),FALSE)</f>
        <v>0.75</v>
      </c>
      <c r="G201" s="7">
        <f t="shared" si="14"/>
        <v>0</v>
      </c>
    </row>
    <row r="202" spans="1:36">
      <c r="A202" s="138">
        <f>'FX Database'!A455</f>
        <v>43746</v>
      </c>
      <c r="B202" s="7">
        <f>VLOOKUP($A202,'FX Database'!$A$11:$T$1267, MATCH($B$9,'FX Database'!$A$6:$X$6,0),FALSE)</f>
        <v>0.67479999999999996</v>
      </c>
      <c r="C202" s="7">
        <f>VLOOKUP($A202,'FX Database'!$A$11:$T$1267, MATCH(C$9,'FX Database'!$A$6:$X$6,0),FALSE)</f>
        <v>72.47</v>
      </c>
      <c r="D202" s="7">
        <f t="shared" si="15"/>
        <v>-1.0368067284403603E-3</v>
      </c>
      <c r="E202" s="7">
        <f t="shared" si="15"/>
        <v>4.286807366821921E-3</v>
      </c>
      <c r="F202" s="7">
        <f>VLOOKUP(A202,'Interest Rates'!$A$11:$B$3360, MATCH($F$9,'Interest Rates'!$A$11:$B$11,0),FALSE)</f>
        <v>0.75</v>
      </c>
      <c r="G202" s="7">
        <f t="shared" si="14"/>
        <v>0</v>
      </c>
    </row>
    <row r="203" spans="1:36">
      <c r="A203" s="138">
        <f>'FX Database'!A456</f>
        <v>43747</v>
      </c>
      <c r="B203" s="7">
        <f>VLOOKUP($A203,'FX Database'!$A$11:$T$1267, MATCH($B$9,'FX Database'!$A$6:$X$6,0),FALSE)</f>
        <v>0.67359999999999998</v>
      </c>
      <c r="C203" s="7">
        <f>VLOOKUP($A203,'FX Database'!$A$11:$T$1267, MATCH(C$9,'FX Database'!$A$6:$X$6,0),FALSE)</f>
        <v>72.180000000000007</v>
      </c>
      <c r="D203" s="7">
        <f t="shared" si="15"/>
        <v>-1.7798877436962578E-3</v>
      </c>
      <c r="E203" s="7">
        <f t="shared" si="15"/>
        <v>-4.0096839065474456E-3</v>
      </c>
      <c r="F203" s="7">
        <f>VLOOKUP(A203,'Interest Rates'!$A$11:$B$3360, MATCH($F$9,'Interest Rates'!$A$11:$B$11,0),FALSE)</f>
        <v>0.75</v>
      </c>
      <c r="G203" s="7">
        <f t="shared" ref="G203:G260" si="16">IF(F203 &lt;&gt; F202,1,0)</f>
        <v>0</v>
      </c>
    </row>
    <row r="204" spans="1:36">
      <c r="A204" s="138">
        <f>'FX Database'!A457</f>
        <v>43748</v>
      </c>
      <c r="B204" s="7">
        <f>VLOOKUP($A204,'FX Database'!$A$11:$T$1267, MATCH($B$9,'FX Database'!$A$6:$X$6,0),FALSE)</f>
        <v>0.67459999999999998</v>
      </c>
      <c r="C204" s="7">
        <f>VLOOKUP($A204,'FX Database'!$A$11:$T$1267, MATCH(C$9,'FX Database'!$A$6:$X$6,0),FALSE)</f>
        <v>72.52</v>
      </c>
      <c r="D204" s="7">
        <f t="shared" si="15"/>
        <v>1.4834596994329307E-3</v>
      </c>
      <c r="E204" s="7">
        <f t="shared" si="15"/>
        <v>4.6993866720076629E-3</v>
      </c>
      <c r="F204" s="7">
        <f>VLOOKUP(A204,'Interest Rates'!$A$11:$B$3360, MATCH($F$9,'Interest Rates'!$A$11:$B$11,0),FALSE)</f>
        <v>0.75</v>
      </c>
      <c r="G204" s="7">
        <f t="shared" si="16"/>
        <v>0</v>
      </c>
    </row>
    <row r="205" spans="1:36">
      <c r="A205" s="138">
        <f>'FX Database'!A458</f>
        <v>43749</v>
      </c>
      <c r="B205" s="7">
        <f>VLOOKUP($A205,'FX Database'!$A$11:$T$1267, MATCH($B$9,'FX Database'!$A$6:$X$6,0),FALSE)</f>
        <v>0.67769999999999997</v>
      </c>
      <c r="C205" s="7">
        <f>VLOOKUP($A205,'FX Database'!$A$11:$T$1267, MATCH(C$9,'FX Database'!$A$6:$X$6,0),FALSE)</f>
        <v>73.17</v>
      </c>
      <c r="D205" s="7">
        <f t="shared" si="15"/>
        <v>4.5847895145174535E-3</v>
      </c>
      <c r="E205" s="7">
        <f t="shared" si="15"/>
        <v>8.9231150092884647E-3</v>
      </c>
      <c r="F205" s="7">
        <f>VLOOKUP(A205,'Interest Rates'!$A$11:$B$3360, MATCH($F$9,'Interest Rates'!$A$11:$B$11,0),FALSE)</f>
        <v>0.75</v>
      </c>
      <c r="G205" s="7">
        <f t="shared" si="16"/>
        <v>0</v>
      </c>
    </row>
    <row r="206" spans="1:36">
      <c r="A206" s="138">
        <f>'FX Database'!A459</f>
        <v>43752</v>
      </c>
      <c r="B206" s="7">
        <f>VLOOKUP($A206,'FX Database'!$A$11:$T$1267, MATCH($B$9,'FX Database'!$A$6:$X$6,0),FALSE)</f>
        <v>0.67879999999999996</v>
      </c>
      <c r="C206" s="7">
        <f>VLOOKUP($A206,'FX Database'!$A$11:$T$1267, MATCH(C$9,'FX Database'!$A$6:$X$6,0),FALSE)</f>
        <v>73.53</v>
      </c>
      <c r="D206" s="7">
        <f t="shared" si="15"/>
        <v>1.6218212180040216E-3</v>
      </c>
      <c r="E206" s="7">
        <f t="shared" si="15"/>
        <v>4.9079853121922253E-3</v>
      </c>
      <c r="F206" s="7">
        <f>VLOOKUP(A206,'Interest Rates'!$A$11:$B$3360, MATCH($F$9,'Interest Rates'!$A$11:$B$11,0),FALSE)</f>
        <v>0.75</v>
      </c>
      <c r="G206" s="7">
        <f t="shared" si="16"/>
        <v>0</v>
      </c>
    </row>
    <row r="207" spans="1:36">
      <c r="A207" s="138">
        <f>'FX Database'!A460</f>
        <v>43753</v>
      </c>
      <c r="B207" s="7">
        <f>VLOOKUP($A207,'FX Database'!$A$11:$T$1267, MATCH($B$9,'FX Database'!$A$6:$X$6,0),FALSE)</f>
        <v>0.67730000000000001</v>
      </c>
      <c r="C207" s="7">
        <f>VLOOKUP($A207,'FX Database'!$A$11:$T$1267, MATCH(C$9,'FX Database'!$A$6:$X$6,0),FALSE)</f>
        <v>73.38</v>
      </c>
      <c r="D207" s="7">
        <f t="shared" si="15"/>
        <v>-2.2122271392132544E-3</v>
      </c>
      <c r="E207" s="7">
        <f t="shared" si="15"/>
        <v>-2.0420672809949372E-3</v>
      </c>
      <c r="F207" s="7">
        <f>VLOOKUP(A207,'Interest Rates'!$A$11:$B$3360, MATCH($F$9,'Interest Rates'!$A$11:$B$11,0),FALSE)</f>
        <v>0.75</v>
      </c>
      <c r="G207" s="7">
        <f t="shared" si="16"/>
        <v>0</v>
      </c>
      <c r="AJ207" s="138"/>
    </row>
    <row r="208" spans="1:36">
      <c r="A208" s="138">
        <f>'FX Database'!A461</f>
        <v>43754</v>
      </c>
      <c r="B208" s="7">
        <f>VLOOKUP($A208,'FX Database'!$A$11:$T$1267, MATCH($B$9,'FX Database'!$A$6:$X$6,0),FALSE)</f>
        <v>0.67330000000000001</v>
      </c>
      <c r="C208" s="7">
        <f>VLOOKUP($A208,'FX Database'!$A$11:$T$1267, MATCH(C$9,'FX Database'!$A$6:$X$6,0),FALSE)</f>
        <v>73.16</v>
      </c>
      <c r="D208" s="7">
        <f t="shared" si="15"/>
        <v>-5.9233106696227472E-3</v>
      </c>
      <c r="E208" s="7">
        <f t="shared" si="15"/>
        <v>-3.0025954044710611E-3</v>
      </c>
      <c r="F208" s="7">
        <f>VLOOKUP(A208,'Interest Rates'!$A$11:$B$3360, MATCH($F$9,'Interest Rates'!$A$11:$B$11,0),FALSE)</f>
        <v>0.75</v>
      </c>
      <c r="G208" s="7">
        <f t="shared" si="16"/>
        <v>0</v>
      </c>
      <c r="AJ208" s="138"/>
    </row>
    <row r="209" spans="1:36">
      <c r="A209" s="138">
        <f>'FX Database'!A462</f>
        <v>43755</v>
      </c>
      <c r="B209" s="7">
        <f>VLOOKUP($A209,'FX Database'!$A$11:$T$1267, MATCH($B$9,'FX Database'!$A$6:$X$6,0),FALSE)</f>
        <v>0.67849999999999999</v>
      </c>
      <c r="C209" s="7">
        <f>VLOOKUP($A209,'FX Database'!$A$11:$T$1267, MATCH(C$9,'FX Database'!$A$6:$X$6,0),FALSE)</f>
        <v>73.78</v>
      </c>
      <c r="D209" s="7">
        <f t="shared" ref="D209:E260" si="17">LN(B209/B208)</f>
        <v>7.6934837236885224E-3</v>
      </c>
      <c r="E209" s="7">
        <f t="shared" si="17"/>
        <v>8.4388686458646035E-3</v>
      </c>
      <c r="F209" s="7">
        <f>VLOOKUP(A209,'Interest Rates'!$A$11:$B$3360, MATCH($F$9,'Interest Rates'!$A$11:$B$11,0),FALSE)</f>
        <v>0.75</v>
      </c>
      <c r="G209" s="7">
        <f t="shared" si="16"/>
        <v>0</v>
      </c>
      <c r="AJ209" s="138"/>
    </row>
    <row r="210" spans="1:36">
      <c r="A210" s="138">
        <f>'FX Database'!A463</f>
        <v>43756</v>
      </c>
      <c r="B210" s="7">
        <f>VLOOKUP($A210,'FX Database'!$A$11:$T$1267, MATCH($B$9,'FX Database'!$A$6:$X$6,0),FALSE)</f>
        <v>0.68310000000000004</v>
      </c>
      <c r="C210" s="7">
        <f>VLOOKUP($A210,'FX Database'!$A$11:$T$1267, MATCH(C$9,'FX Database'!$A$6:$X$6,0),FALSE)</f>
        <v>74.17</v>
      </c>
      <c r="D210" s="7">
        <f t="shared" si="17"/>
        <v>6.7567824628799074E-3</v>
      </c>
      <c r="E210" s="7">
        <f t="shared" si="17"/>
        <v>5.272063579937176E-3</v>
      </c>
      <c r="F210" s="7">
        <f>VLOOKUP(A210,'Interest Rates'!$A$11:$B$3360, MATCH($F$9,'Interest Rates'!$A$11:$B$11,0),FALSE)</f>
        <v>0.75</v>
      </c>
      <c r="G210" s="7">
        <f t="shared" si="16"/>
        <v>0</v>
      </c>
      <c r="AJ210" s="138"/>
    </row>
    <row r="211" spans="1:36">
      <c r="A211" s="138">
        <f>'FX Database'!A464</f>
        <v>43759</v>
      </c>
      <c r="B211" s="7">
        <f>VLOOKUP($A211,'FX Database'!$A$11:$T$1267, MATCH($B$9,'FX Database'!$A$6:$X$6,0),FALSE)</f>
        <v>0.68600000000000005</v>
      </c>
      <c r="C211" s="7">
        <f>VLOOKUP($A211,'FX Database'!$A$11:$T$1267, MATCH(C$9,'FX Database'!$A$6:$X$6,0),FALSE)</f>
        <v>74.459999999999994</v>
      </c>
      <c r="D211" s="7">
        <f t="shared" si="17"/>
        <v>4.2363659880815183E-3</v>
      </c>
      <c r="E211" s="7">
        <f t="shared" si="17"/>
        <v>3.9023126961040648E-3</v>
      </c>
      <c r="F211" s="7">
        <f>VLOOKUP(A211,'Interest Rates'!$A$11:$B$3360, MATCH($F$9,'Interest Rates'!$A$11:$B$11,0),FALSE)</f>
        <v>0.75</v>
      </c>
      <c r="G211" s="7">
        <f t="shared" si="16"/>
        <v>0</v>
      </c>
      <c r="AJ211" s="138"/>
    </row>
    <row r="212" spans="1:36">
      <c r="A212" s="138">
        <f>'FX Database'!A465</f>
        <v>43760</v>
      </c>
      <c r="B212" s="7">
        <f>VLOOKUP($A212,'FX Database'!$A$11:$T$1267, MATCH($B$9,'FX Database'!$A$6:$X$6,0),FALSE)</f>
        <v>0.68759999999999999</v>
      </c>
      <c r="C212" s="7">
        <f>VLOOKUP($A212,'FX Database'!$A$11:$T$1267, MATCH(C$9,'FX Database'!$A$6:$X$6,0),FALSE)</f>
        <v>74.7</v>
      </c>
      <c r="D212" s="7">
        <f t="shared" si="17"/>
        <v>2.3296457828088672E-3</v>
      </c>
      <c r="E212" s="7">
        <f t="shared" si="17"/>
        <v>3.2180236942007932E-3</v>
      </c>
      <c r="F212" s="7">
        <f>VLOOKUP(A212,'Interest Rates'!$A$11:$B$3360, MATCH($F$9,'Interest Rates'!$A$11:$B$11,0),FALSE)</f>
        <v>0.75</v>
      </c>
      <c r="G212" s="7">
        <f t="shared" si="16"/>
        <v>0</v>
      </c>
      <c r="AJ212" s="138"/>
    </row>
    <row r="213" spans="1:36">
      <c r="A213" s="138">
        <f>'FX Database'!A466</f>
        <v>43761</v>
      </c>
      <c r="B213" s="7">
        <f>VLOOKUP($A213,'FX Database'!$A$11:$T$1267, MATCH($B$9,'FX Database'!$A$6:$X$6,0),FALSE)</f>
        <v>0.68430000000000002</v>
      </c>
      <c r="C213" s="7">
        <f>VLOOKUP($A213,'FX Database'!$A$11:$T$1267, MATCH(C$9,'FX Database'!$A$6:$X$6,0),FALSE)</f>
        <v>74.150000000000006</v>
      </c>
      <c r="D213" s="7">
        <f t="shared" si="17"/>
        <v>-4.8108555502421619E-3</v>
      </c>
      <c r="E213" s="7">
        <f t="shared" si="17"/>
        <v>-7.3900235548305009E-3</v>
      </c>
      <c r="F213" s="7">
        <f>VLOOKUP(A213,'Interest Rates'!$A$11:$B$3360, MATCH($F$9,'Interest Rates'!$A$11:$B$11,0),FALSE)</f>
        <v>0.75</v>
      </c>
      <c r="G213" s="7">
        <f t="shared" si="16"/>
        <v>0</v>
      </c>
      <c r="AJ213" s="138"/>
    </row>
    <row r="214" spans="1:36">
      <c r="A214" s="138">
        <f>'FX Database'!A467</f>
        <v>43762</v>
      </c>
      <c r="B214" s="7">
        <f>VLOOKUP($A214,'FX Database'!$A$11:$T$1267, MATCH($B$9,'FX Database'!$A$6:$X$6,0),FALSE)</f>
        <v>0.68430000000000002</v>
      </c>
      <c r="C214" s="7">
        <f>VLOOKUP($A214,'FX Database'!$A$11:$T$1267, MATCH(C$9,'FX Database'!$A$6:$X$6,0),FALSE)</f>
        <v>74.31</v>
      </c>
      <c r="D214" s="7">
        <f t="shared" si="17"/>
        <v>0</v>
      </c>
      <c r="E214" s="7">
        <f t="shared" si="17"/>
        <v>2.1554635854367649E-3</v>
      </c>
      <c r="F214" s="7">
        <f>VLOOKUP(A214,'Interest Rates'!$A$11:$B$3360, MATCH($F$9,'Interest Rates'!$A$11:$B$11,0),FALSE)</f>
        <v>0.75</v>
      </c>
      <c r="G214" s="7">
        <f t="shared" si="16"/>
        <v>0</v>
      </c>
      <c r="AJ214" s="138"/>
    </row>
    <row r="215" spans="1:36">
      <c r="A215" s="138">
        <f>'FX Database'!A468</f>
        <v>43763</v>
      </c>
      <c r="B215" s="7">
        <f>VLOOKUP($A215,'FX Database'!$A$11:$T$1267, MATCH($B$9,'FX Database'!$A$6:$X$6,0),FALSE)</f>
        <v>0.68179999999999996</v>
      </c>
      <c r="C215" s="7">
        <f>VLOOKUP($A215,'FX Database'!$A$11:$T$1267, MATCH(C$9,'FX Database'!$A$6:$X$6,0),FALSE)</f>
        <v>74.08</v>
      </c>
      <c r="D215" s="7">
        <f t="shared" si="17"/>
        <v>-3.6600582546493883E-3</v>
      </c>
      <c r="E215" s="7">
        <f t="shared" si="17"/>
        <v>-3.0999418314540425E-3</v>
      </c>
      <c r="F215" s="7">
        <f>VLOOKUP(A215,'Interest Rates'!$A$11:$B$3360, MATCH($F$9,'Interest Rates'!$A$11:$B$11,0),FALSE)</f>
        <v>0.75</v>
      </c>
      <c r="G215" s="7">
        <f t="shared" si="16"/>
        <v>0</v>
      </c>
      <c r="AJ215" s="138"/>
    </row>
    <row r="216" spans="1:36">
      <c r="A216" s="138">
        <f>'FX Database'!A469</f>
        <v>43766</v>
      </c>
      <c r="B216" s="7">
        <f>VLOOKUP($A216,'FX Database'!$A$11:$T$1267, MATCH($B$9,'FX Database'!$A$6:$X$6,0),FALSE)</f>
        <v>0.68140000000000001</v>
      </c>
      <c r="C216" s="7">
        <f>VLOOKUP($A216,'FX Database'!$A$11:$T$1267, MATCH(C$9,'FX Database'!$A$6:$X$6,0),FALSE)</f>
        <v>74.12</v>
      </c>
      <c r="D216" s="7">
        <f t="shared" si="17"/>
        <v>-5.8685447693647571E-4</v>
      </c>
      <c r="E216" s="7">
        <f t="shared" si="17"/>
        <v>5.3981107923522956E-4</v>
      </c>
      <c r="F216" s="7">
        <f>VLOOKUP(A216,'Interest Rates'!$A$11:$B$3360, MATCH($F$9,'Interest Rates'!$A$11:$B$11,0),FALSE)</f>
        <v>0.75</v>
      </c>
      <c r="G216" s="7">
        <f t="shared" si="16"/>
        <v>0</v>
      </c>
      <c r="AJ216" s="138"/>
    </row>
    <row r="217" spans="1:36">
      <c r="A217" s="138">
        <f>'FX Database'!A470</f>
        <v>43767</v>
      </c>
      <c r="B217" s="7">
        <f>VLOOKUP($A217,'FX Database'!$A$11:$T$1267, MATCH($B$9,'FX Database'!$A$6:$X$6,0),FALSE)</f>
        <v>0.68540000000000001</v>
      </c>
      <c r="C217" s="7">
        <f>VLOOKUP($A217,'FX Database'!$A$11:$T$1267, MATCH(C$9,'FX Database'!$A$6:$X$6,0),FALSE)</f>
        <v>74.709999999999994</v>
      </c>
      <c r="D217" s="7">
        <f t="shared" si="17"/>
        <v>5.8531042136422276E-3</v>
      </c>
      <c r="E217" s="7">
        <f t="shared" si="17"/>
        <v>7.9285505705507329E-3</v>
      </c>
      <c r="F217" s="7">
        <f>VLOOKUP(A217,'Interest Rates'!$A$11:$B$3360, MATCH($F$9,'Interest Rates'!$A$11:$B$11,0),FALSE)</f>
        <v>0.75</v>
      </c>
      <c r="G217" s="7">
        <f t="shared" si="16"/>
        <v>0</v>
      </c>
      <c r="AJ217" s="138"/>
    </row>
    <row r="218" spans="1:36">
      <c r="A218" s="138">
        <f>'FX Database'!A471</f>
        <v>43768</v>
      </c>
      <c r="B218" s="7">
        <f>VLOOKUP($A218,'FX Database'!$A$11:$T$1267, MATCH($B$9,'FX Database'!$A$6:$X$6,0),FALSE)</f>
        <v>0.68640000000000001</v>
      </c>
      <c r="C218" s="7">
        <f>VLOOKUP($A218,'FX Database'!$A$11:$T$1267, MATCH(C$9,'FX Database'!$A$6:$X$6,0),FALSE)</f>
        <v>74.709999999999994</v>
      </c>
      <c r="D218" s="7">
        <f t="shared" si="17"/>
        <v>1.4579387332440609E-3</v>
      </c>
      <c r="E218" s="7">
        <f t="shared" si="17"/>
        <v>0</v>
      </c>
      <c r="F218" s="7">
        <f>VLOOKUP(A218,'Interest Rates'!$A$11:$B$3360, MATCH($F$9,'Interest Rates'!$A$11:$B$11,0),FALSE)</f>
        <v>0.75</v>
      </c>
      <c r="G218" s="7">
        <f t="shared" si="16"/>
        <v>0</v>
      </c>
      <c r="AJ218" s="138"/>
    </row>
    <row r="219" spans="1:36">
      <c r="A219" s="138">
        <f>'FX Database'!A472</f>
        <v>43769</v>
      </c>
      <c r="B219" s="7">
        <f>VLOOKUP($A219,'FX Database'!$A$11:$T$1267, MATCH($B$9,'FX Database'!$A$6:$X$6,0),FALSE)</f>
        <v>0.69259999999999999</v>
      </c>
      <c r="C219" s="7">
        <f>VLOOKUP($A219,'FX Database'!$A$11:$T$1267, MATCH(C$9,'FX Database'!$A$6:$X$6,0),FALSE)</f>
        <v>75.260000000000005</v>
      </c>
      <c r="D219" s="7">
        <f t="shared" si="17"/>
        <v>8.9920837945691307E-3</v>
      </c>
      <c r="E219" s="7">
        <f t="shared" si="17"/>
        <v>7.3348331775813826E-3</v>
      </c>
      <c r="F219" s="7">
        <f>VLOOKUP(A219,'Interest Rates'!$A$11:$B$3360, MATCH($F$9,'Interest Rates'!$A$11:$B$11,0),FALSE)</f>
        <v>0.75</v>
      </c>
      <c r="G219" s="7">
        <f t="shared" si="16"/>
        <v>0</v>
      </c>
      <c r="AJ219" s="138"/>
    </row>
    <row r="220" spans="1:36">
      <c r="A220" s="138">
        <f>'FX Database'!A473</f>
        <v>43770</v>
      </c>
      <c r="B220" s="7">
        <f>VLOOKUP($A220,'FX Database'!$A$11:$T$1267, MATCH($B$9,'FX Database'!$A$6:$X$6,0),FALSE)</f>
        <v>0.6905</v>
      </c>
      <c r="C220" s="7">
        <f>VLOOKUP($A220,'FX Database'!$A$11:$T$1267, MATCH(C$9,'FX Database'!$A$6:$X$6,0),FALSE)</f>
        <v>74.59</v>
      </c>
      <c r="D220" s="7">
        <f t="shared" si="17"/>
        <v>-3.0366591189748111E-3</v>
      </c>
      <c r="E220" s="7">
        <f t="shared" si="17"/>
        <v>-8.942335198219303E-3</v>
      </c>
      <c r="F220" s="7">
        <f>VLOOKUP(A220,'Interest Rates'!$A$11:$B$3360, MATCH($F$9,'Interest Rates'!$A$11:$B$11,0),FALSE)</f>
        <v>0.75</v>
      </c>
      <c r="G220" s="7">
        <f t="shared" si="16"/>
        <v>0</v>
      </c>
      <c r="AJ220" s="138"/>
    </row>
    <row r="221" spans="1:36">
      <c r="A221" s="138">
        <f>'FX Database'!A474</f>
        <v>43773</v>
      </c>
      <c r="B221" s="7">
        <f>VLOOKUP($A221,'FX Database'!$A$11:$T$1267, MATCH($B$9,'FX Database'!$A$6:$X$6,0),FALSE)</f>
        <v>0.69210000000000005</v>
      </c>
      <c r="C221" s="7">
        <f>VLOOKUP($A221,'FX Database'!$A$11:$T$1267, MATCH(C$9,'FX Database'!$A$6:$X$6,0),FALSE)</f>
        <v>74.91</v>
      </c>
      <c r="D221" s="7">
        <f t="shared" si="17"/>
        <v>2.3144809984708332E-3</v>
      </c>
      <c r="E221" s="7">
        <f t="shared" si="17"/>
        <v>4.2809429927196255E-3</v>
      </c>
      <c r="F221" s="7">
        <f>VLOOKUP(A221,'Interest Rates'!$A$11:$B$3360, MATCH($F$9,'Interest Rates'!$A$11:$B$11,0),FALSE)</f>
        <v>0.75</v>
      </c>
      <c r="G221" s="7">
        <f t="shared" si="16"/>
        <v>0</v>
      </c>
      <c r="AJ221" s="138"/>
    </row>
    <row r="222" spans="1:36">
      <c r="A222" s="138">
        <f>'FX Database'!A475</f>
        <v>43774</v>
      </c>
      <c r="B222" s="7">
        <f>VLOOKUP($A222,'FX Database'!$A$11:$T$1267, MATCH($B$9,'FX Database'!$A$6:$X$6,0),FALSE)</f>
        <v>0.69040000000000001</v>
      </c>
      <c r="C222" s="7">
        <f>VLOOKUP($A222,'FX Database'!$A$11:$T$1267, MATCH(C$9,'FX Database'!$A$6:$X$6,0),FALSE)</f>
        <v>75.12</v>
      </c>
      <c r="D222" s="7">
        <f t="shared" si="17"/>
        <v>-2.4593140785995407E-3</v>
      </c>
      <c r="E222" s="7">
        <f t="shared" si="17"/>
        <v>2.7994419402160484E-3</v>
      </c>
      <c r="F222" s="7">
        <f>VLOOKUP(A222,'Interest Rates'!$A$11:$B$3360, MATCH($F$9,'Interest Rates'!$A$11:$B$11,0),FALSE)</f>
        <v>0.75</v>
      </c>
      <c r="G222" s="7">
        <f t="shared" si="16"/>
        <v>0</v>
      </c>
      <c r="AJ222" s="138"/>
    </row>
    <row r="223" spans="1:36">
      <c r="A223" s="138">
        <f>'FX Database'!A476</f>
        <v>43775</v>
      </c>
      <c r="B223" s="7">
        <f>VLOOKUP($A223,'FX Database'!$A$11:$T$1267, MATCH($B$9,'FX Database'!$A$6:$X$6,0),FALSE)</f>
        <v>0.68969999999999998</v>
      </c>
      <c r="C223" s="7">
        <f>VLOOKUP($A223,'FX Database'!$A$11:$T$1267, MATCH(C$9,'FX Database'!$A$6:$X$6,0),FALSE)</f>
        <v>75.23</v>
      </c>
      <c r="D223" s="7">
        <f t="shared" si="17"/>
        <v>-1.0144193319726366E-3</v>
      </c>
      <c r="E223" s="7">
        <f t="shared" si="17"/>
        <v>1.4632526721228263E-3</v>
      </c>
      <c r="F223" s="7">
        <f>VLOOKUP(A223,'Interest Rates'!$A$11:$B$3360, MATCH($F$9,'Interest Rates'!$A$11:$B$11,0),FALSE)</f>
        <v>0.75</v>
      </c>
      <c r="G223" s="7">
        <f t="shared" si="16"/>
        <v>0</v>
      </c>
      <c r="AJ223" s="138"/>
    </row>
    <row r="224" spans="1:36">
      <c r="A224" s="138">
        <f>'FX Database'!A477</f>
        <v>43776</v>
      </c>
      <c r="B224" s="7">
        <f>VLOOKUP($A224,'FX Database'!$A$11:$T$1267, MATCH($B$9,'FX Database'!$A$6:$X$6,0),FALSE)</f>
        <v>0.68669999999999998</v>
      </c>
      <c r="C224" s="7">
        <f>VLOOKUP($A224,'FX Database'!$A$11:$T$1267, MATCH(C$9,'FX Database'!$A$6:$X$6,0),FALSE)</f>
        <v>74.64</v>
      </c>
      <c r="D224" s="7">
        <f t="shared" si="17"/>
        <v>-4.3592048106148133E-3</v>
      </c>
      <c r="E224" s="7">
        <f t="shared" si="17"/>
        <v>-7.8735310330418831E-3</v>
      </c>
      <c r="F224" s="7">
        <f>VLOOKUP(A224,'Interest Rates'!$A$11:$B$3360, MATCH($F$9,'Interest Rates'!$A$11:$B$11,0),FALSE)</f>
        <v>0.75</v>
      </c>
      <c r="G224" s="7">
        <f t="shared" si="16"/>
        <v>0</v>
      </c>
      <c r="AJ224" s="138"/>
    </row>
    <row r="225" spans="1:36">
      <c r="A225" s="138">
        <f>'FX Database'!A478</f>
        <v>43777</v>
      </c>
      <c r="B225" s="7">
        <f>VLOOKUP($A225,'FX Database'!$A$11:$T$1267, MATCH($B$9,'FX Database'!$A$6:$X$6,0),FALSE)</f>
        <v>0.68810000000000004</v>
      </c>
      <c r="C225" s="7">
        <f>VLOOKUP($A225,'FX Database'!$A$11:$T$1267, MATCH(C$9,'FX Database'!$A$6:$X$6,0),FALSE)</f>
        <v>75.17</v>
      </c>
      <c r="D225" s="7">
        <f t="shared" si="17"/>
        <v>2.036660581803555E-3</v>
      </c>
      <c r="E225" s="7">
        <f t="shared" si="17"/>
        <v>7.0756586502890503E-3</v>
      </c>
      <c r="F225" s="7">
        <f>VLOOKUP(A225,'Interest Rates'!$A$11:$B$3360, MATCH($F$9,'Interest Rates'!$A$11:$B$11,0),FALSE)</f>
        <v>0.75</v>
      </c>
      <c r="G225" s="7">
        <f t="shared" si="16"/>
        <v>0</v>
      </c>
      <c r="AJ225" s="138"/>
    </row>
    <row r="226" spans="1:36">
      <c r="A226" s="138">
        <f>'FX Database'!A479</f>
        <v>43780</v>
      </c>
      <c r="B226" s="7">
        <f>VLOOKUP($A226,'FX Database'!$A$11:$T$1267, MATCH($B$9,'FX Database'!$A$6:$X$6,0),FALSE)</f>
        <v>0.68530000000000002</v>
      </c>
      <c r="C226" s="7">
        <f>VLOOKUP($A226,'FX Database'!$A$11:$T$1267, MATCH(C$9,'FX Database'!$A$6:$X$6,0),FALSE)</f>
        <v>74.73</v>
      </c>
      <c r="D226" s="7">
        <f t="shared" si="17"/>
        <v>-4.0774776166561501E-3</v>
      </c>
      <c r="E226" s="7">
        <f t="shared" si="17"/>
        <v>-5.8705972471786985E-3</v>
      </c>
      <c r="F226" s="7">
        <f>VLOOKUP(A226,'Interest Rates'!$A$11:$B$3360, MATCH($F$9,'Interest Rates'!$A$11:$B$11,0),FALSE)</f>
        <v>0.75</v>
      </c>
      <c r="G226" s="7">
        <f t="shared" si="16"/>
        <v>0</v>
      </c>
      <c r="AJ226" s="138"/>
    </row>
    <row r="227" spans="1:36">
      <c r="A227" s="138">
        <f>'FX Database'!A480</f>
        <v>43781</v>
      </c>
      <c r="B227" s="7">
        <f>VLOOKUP($A227,'FX Database'!$A$11:$T$1267, MATCH($B$9,'FX Database'!$A$6:$X$6,0),FALSE)</f>
        <v>0.68469999999999998</v>
      </c>
      <c r="C227" s="7">
        <f>VLOOKUP($A227,'FX Database'!$A$11:$T$1267, MATCH(C$9,'FX Database'!$A$6:$X$6,0),FALSE)</f>
        <v>74.73</v>
      </c>
      <c r="D227" s="7">
        <f t="shared" si="17"/>
        <v>-8.7591246476082039E-4</v>
      </c>
      <c r="E227" s="7">
        <f t="shared" si="17"/>
        <v>0</v>
      </c>
      <c r="F227" s="7">
        <f>VLOOKUP(A227,'Interest Rates'!$A$11:$B$3360, MATCH($F$9,'Interest Rates'!$A$11:$B$11,0),FALSE)</f>
        <v>0.75</v>
      </c>
      <c r="G227" s="7">
        <f t="shared" si="16"/>
        <v>0</v>
      </c>
      <c r="AJ227" s="138"/>
    </row>
    <row r="228" spans="1:36">
      <c r="A228" s="138">
        <f>'FX Database'!A481</f>
        <v>43782</v>
      </c>
      <c r="B228" s="7">
        <f>VLOOKUP($A228,'FX Database'!$A$11:$T$1267, MATCH($B$9,'FX Database'!$A$6:$X$6,0),FALSE)</f>
        <v>0.68430000000000002</v>
      </c>
      <c r="C228" s="7">
        <f>VLOOKUP($A228,'FX Database'!$A$11:$T$1267, MATCH(C$9,'FX Database'!$A$6:$X$6,0),FALSE)</f>
        <v>74.64</v>
      </c>
      <c r="D228" s="7">
        <f t="shared" si="17"/>
        <v>-5.8436816856507698E-4</v>
      </c>
      <c r="E228" s="7">
        <f t="shared" si="17"/>
        <v>-1.2050614031104316E-3</v>
      </c>
      <c r="F228" s="7">
        <f>VLOOKUP(A228,'Interest Rates'!$A$11:$B$3360, MATCH($F$9,'Interest Rates'!$A$11:$B$11,0),FALSE)</f>
        <v>0.75</v>
      </c>
      <c r="G228" s="7">
        <f t="shared" si="16"/>
        <v>0</v>
      </c>
      <c r="AJ228" s="138"/>
    </row>
    <row r="229" spans="1:36">
      <c r="A229" s="138">
        <f>'FX Database'!A482</f>
        <v>43783</v>
      </c>
      <c r="B229" s="7">
        <f>VLOOKUP($A229,'FX Database'!$A$11:$T$1267, MATCH($B$9,'FX Database'!$A$6:$X$6,0),FALSE)</f>
        <v>0.67979999999999996</v>
      </c>
      <c r="C229" s="7">
        <f>VLOOKUP($A229,'FX Database'!$A$11:$T$1267, MATCH(C$9,'FX Database'!$A$6:$X$6,0),FALSE)</f>
        <v>73.900000000000006</v>
      </c>
      <c r="D229" s="7">
        <f t="shared" si="17"/>
        <v>-6.597780696436446E-3</v>
      </c>
      <c r="E229" s="7">
        <f t="shared" si="17"/>
        <v>-9.9637285849322136E-3</v>
      </c>
      <c r="F229" s="7">
        <f>VLOOKUP(A229,'Interest Rates'!$A$11:$B$3360, MATCH($F$9,'Interest Rates'!$A$11:$B$11,0),FALSE)</f>
        <v>0.75</v>
      </c>
      <c r="G229" s="7">
        <f t="shared" si="16"/>
        <v>0</v>
      </c>
      <c r="AJ229" s="138"/>
    </row>
    <row r="230" spans="1:36">
      <c r="A230" s="138">
        <f>'FX Database'!A483</f>
        <v>43784</v>
      </c>
      <c r="B230" s="7">
        <f>VLOOKUP($A230,'FX Database'!$A$11:$T$1267, MATCH($B$9,'FX Database'!$A$6:$X$6,0),FALSE)</f>
        <v>0.67949999999999999</v>
      </c>
      <c r="C230" s="7">
        <f>VLOOKUP($A230,'FX Database'!$A$11:$T$1267, MATCH(C$9,'FX Database'!$A$6:$X$6,0),FALSE)</f>
        <v>73.78</v>
      </c>
      <c r="D230" s="7">
        <f t="shared" si="17"/>
        <v>-4.4140367081716867E-4</v>
      </c>
      <c r="E230" s="7">
        <f t="shared" si="17"/>
        <v>-1.6251357856265376E-3</v>
      </c>
      <c r="F230" s="7">
        <f>VLOOKUP(A230,'Interest Rates'!$A$11:$B$3360, MATCH($F$9,'Interest Rates'!$A$11:$B$11,0),FALSE)</f>
        <v>0.75</v>
      </c>
      <c r="G230" s="7">
        <f t="shared" si="16"/>
        <v>0</v>
      </c>
      <c r="AJ230" s="138"/>
    </row>
    <row r="231" spans="1:36">
      <c r="A231" s="138">
        <f>'FX Database'!A484</f>
        <v>43787</v>
      </c>
      <c r="B231" s="7">
        <f>VLOOKUP($A231,'FX Database'!$A$11:$T$1267, MATCH($B$9,'FX Database'!$A$6:$X$6,0),FALSE)</f>
        <v>0.68110000000000004</v>
      </c>
      <c r="C231" s="7">
        <f>VLOOKUP($A231,'FX Database'!$A$11:$T$1267, MATCH(C$9,'FX Database'!$A$6:$X$6,0),FALSE)</f>
        <v>74.12</v>
      </c>
      <c r="D231" s="7">
        <f t="shared" si="17"/>
        <v>2.3519046560743226E-3</v>
      </c>
      <c r="E231" s="7">
        <f t="shared" si="17"/>
        <v>4.5977092486295494E-3</v>
      </c>
      <c r="F231" s="7">
        <f>VLOOKUP(A231,'Interest Rates'!$A$11:$B$3360, MATCH($F$9,'Interest Rates'!$A$11:$B$11,0),FALSE)</f>
        <v>0.75</v>
      </c>
      <c r="G231" s="7">
        <f t="shared" si="16"/>
        <v>0</v>
      </c>
      <c r="AJ231" s="138"/>
    </row>
    <row r="232" spans="1:36">
      <c r="A232" s="138">
        <f>'FX Database'!A485</f>
        <v>43788</v>
      </c>
      <c r="B232" s="7">
        <f>VLOOKUP($A232,'FX Database'!$A$11:$T$1267, MATCH($B$9,'FX Database'!$A$6:$X$6,0),FALSE)</f>
        <v>0.67979999999999996</v>
      </c>
      <c r="C232" s="7">
        <f>VLOOKUP($A232,'FX Database'!$A$11:$T$1267, MATCH(C$9,'FX Database'!$A$6:$X$6,0),FALSE)</f>
        <v>73.819999999999993</v>
      </c>
      <c r="D232" s="7">
        <f t="shared" si="17"/>
        <v>-1.9105009852571578E-3</v>
      </c>
      <c r="E232" s="7">
        <f t="shared" si="17"/>
        <v>-4.055703815306665E-3</v>
      </c>
      <c r="F232" s="7">
        <f>VLOOKUP(A232,'Interest Rates'!$A$11:$B$3360, MATCH($F$9,'Interest Rates'!$A$11:$B$11,0),FALSE)</f>
        <v>0.75</v>
      </c>
      <c r="G232" s="7">
        <f t="shared" si="16"/>
        <v>0</v>
      </c>
      <c r="AJ232" s="138"/>
    </row>
    <row r="233" spans="1:36">
      <c r="A233" s="138">
        <f>'FX Database'!A486</f>
        <v>43789</v>
      </c>
      <c r="B233" s="7">
        <f>VLOOKUP($A233,'FX Database'!$A$11:$T$1267, MATCH($B$9,'FX Database'!$A$6:$X$6,0),FALSE)</f>
        <v>0.68169999999999997</v>
      </c>
      <c r="C233" s="7">
        <f>VLOOKUP($A233,'FX Database'!$A$11:$T$1267, MATCH(C$9,'FX Database'!$A$6:$X$6,0),FALSE)</f>
        <v>73.98</v>
      </c>
      <c r="D233" s="7">
        <f t="shared" si="17"/>
        <v>2.7910411067238621E-3</v>
      </c>
      <c r="E233" s="7">
        <f t="shared" si="17"/>
        <v>2.1650888024554566E-3</v>
      </c>
      <c r="F233" s="7">
        <f>VLOOKUP(A233,'Interest Rates'!$A$11:$B$3360, MATCH($F$9,'Interest Rates'!$A$11:$B$11,0),FALSE)</f>
        <v>0.75</v>
      </c>
      <c r="G233" s="7">
        <f t="shared" si="16"/>
        <v>0</v>
      </c>
      <c r="AJ233" s="138"/>
    </row>
    <row r="234" spans="1:36">
      <c r="A234" s="138">
        <f>'FX Database'!A487</f>
        <v>43790</v>
      </c>
      <c r="B234" s="7">
        <f>VLOOKUP($A234,'FX Database'!$A$11:$T$1267, MATCH($B$9,'FX Database'!$A$6:$X$6,0),FALSE)</f>
        <v>0.67969999999999997</v>
      </c>
      <c r="C234" s="7">
        <f>VLOOKUP($A234,'FX Database'!$A$11:$T$1267, MATCH(C$9,'FX Database'!$A$6:$X$6,0),FALSE)</f>
        <v>73.77</v>
      </c>
      <c r="D234" s="7">
        <f t="shared" si="17"/>
        <v>-2.938154016147004E-3</v>
      </c>
      <c r="E234" s="7">
        <f t="shared" si="17"/>
        <v>-2.8426415080971684E-3</v>
      </c>
      <c r="F234" s="7">
        <f>VLOOKUP(A234,'Interest Rates'!$A$11:$B$3360, MATCH($F$9,'Interest Rates'!$A$11:$B$11,0),FALSE)</f>
        <v>0.75</v>
      </c>
      <c r="G234" s="7">
        <f t="shared" si="16"/>
        <v>0</v>
      </c>
      <c r="AJ234" s="138"/>
    </row>
    <row r="235" spans="1:36">
      <c r="A235" s="138">
        <f>'FX Database'!A488</f>
        <v>43791</v>
      </c>
      <c r="B235" s="7">
        <f>VLOOKUP($A235,'FX Database'!$A$11:$T$1267, MATCH($B$9,'FX Database'!$A$6:$X$6,0),FALSE)</f>
        <v>0.67879999999999996</v>
      </c>
      <c r="C235" s="7">
        <f>VLOOKUP($A235,'FX Database'!$A$11:$T$1267, MATCH(C$9,'FX Database'!$A$6:$X$6,0),FALSE)</f>
        <v>73.739999999999995</v>
      </c>
      <c r="D235" s="7">
        <f t="shared" si="17"/>
        <v>-1.3249909925213529E-3</v>
      </c>
      <c r="E235" s="7">
        <f t="shared" si="17"/>
        <v>-4.0675209021245954E-4</v>
      </c>
      <c r="F235" s="7">
        <f>VLOOKUP(A235,'Interest Rates'!$A$11:$B$3360, MATCH($F$9,'Interest Rates'!$A$11:$B$11,0),FALSE)</f>
        <v>0.75</v>
      </c>
      <c r="G235" s="7">
        <f t="shared" si="16"/>
        <v>0</v>
      </c>
      <c r="AJ235" s="138"/>
    </row>
    <row r="236" spans="1:36">
      <c r="A236" s="138">
        <f>'FX Database'!A489</f>
        <v>43794</v>
      </c>
      <c r="B236" s="7">
        <f>VLOOKUP($A236,'FX Database'!$A$11:$T$1267, MATCH($B$9,'FX Database'!$A$6:$X$6,0),FALSE)</f>
        <v>0.6794</v>
      </c>
      <c r="C236" s="7">
        <f>VLOOKUP($A236,'FX Database'!$A$11:$T$1267, MATCH(C$9,'FX Database'!$A$6:$X$6,0),FALSE)</f>
        <v>73.88</v>
      </c>
      <c r="D236" s="7">
        <f t="shared" si="17"/>
        <v>8.8352236641237145E-4</v>
      </c>
      <c r="E236" s="7">
        <f t="shared" si="17"/>
        <v>1.8967625250407259E-3</v>
      </c>
      <c r="F236" s="7">
        <f>VLOOKUP(A236,'Interest Rates'!$A$11:$B$3360, MATCH($F$9,'Interest Rates'!$A$11:$B$11,0),FALSE)</f>
        <v>0.75</v>
      </c>
      <c r="G236" s="7">
        <f t="shared" si="16"/>
        <v>0</v>
      </c>
      <c r="AJ236" s="138"/>
    </row>
    <row r="237" spans="1:36">
      <c r="A237" s="138">
        <f>'FX Database'!A490</f>
        <v>43795</v>
      </c>
      <c r="B237" s="7">
        <f>VLOOKUP($A237,'FX Database'!$A$11:$T$1267, MATCH($B$9,'FX Database'!$A$6:$X$6,0),FALSE)</f>
        <v>0.67820000000000003</v>
      </c>
      <c r="C237" s="7">
        <f>VLOOKUP($A237,'FX Database'!$A$11:$T$1267, MATCH(C$9,'FX Database'!$A$6:$X$6,0),FALSE)</f>
        <v>73.92</v>
      </c>
      <c r="D237" s="7">
        <f t="shared" si="17"/>
        <v>-1.7678260349452261E-3</v>
      </c>
      <c r="E237" s="7">
        <f t="shared" si="17"/>
        <v>5.4127200238959046E-4</v>
      </c>
      <c r="F237" s="7">
        <f>VLOOKUP(A237,'Interest Rates'!$A$11:$B$3360, MATCH($F$9,'Interest Rates'!$A$11:$B$11,0),FALSE)</f>
        <v>0.75</v>
      </c>
      <c r="G237" s="7">
        <f t="shared" si="16"/>
        <v>0</v>
      </c>
      <c r="AJ237" s="138"/>
    </row>
    <row r="238" spans="1:36">
      <c r="A238" s="138">
        <f>'FX Database'!A491</f>
        <v>43796</v>
      </c>
      <c r="B238" s="7">
        <f>VLOOKUP($A238,'FX Database'!$A$11:$T$1267, MATCH($B$9,'FX Database'!$A$6:$X$6,0),FALSE)</f>
        <v>0.67769999999999997</v>
      </c>
      <c r="C238" s="7">
        <f>VLOOKUP($A238,'FX Database'!$A$11:$T$1267, MATCH(C$9,'FX Database'!$A$6:$X$6,0),FALSE)</f>
        <v>73.959999999999994</v>
      </c>
      <c r="D238" s="7">
        <f t="shared" si="17"/>
        <v>-7.3751754947109388E-4</v>
      </c>
      <c r="E238" s="7">
        <f t="shared" si="17"/>
        <v>5.4097918549523497E-4</v>
      </c>
      <c r="F238" s="7">
        <f>VLOOKUP(A238,'Interest Rates'!$A$11:$B$3360, MATCH($F$9,'Interest Rates'!$A$11:$B$11,0),FALSE)</f>
        <v>0.75</v>
      </c>
      <c r="G238" s="7">
        <f t="shared" si="16"/>
        <v>0</v>
      </c>
      <c r="AJ238" s="138"/>
    </row>
    <row r="239" spans="1:36">
      <c r="A239" s="138">
        <f>'FX Database'!A492</f>
        <v>43797</v>
      </c>
      <c r="B239" s="7">
        <f>VLOOKUP($A239,'FX Database'!$A$11:$T$1267, MATCH($B$9,'FX Database'!$A$6:$X$6,0),FALSE)</f>
        <v>0.67630000000000001</v>
      </c>
      <c r="C239" s="7">
        <f>VLOOKUP($A239,'FX Database'!$A$11:$T$1267, MATCH(C$9,'FX Database'!$A$6:$X$6,0),FALSE)</f>
        <v>74.02</v>
      </c>
      <c r="D239" s="7">
        <f t="shared" si="17"/>
        <v>-2.0679475611729095E-3</v>
      </c>
      <c r="E239" s="7">
        <f t="shared" si="17"/>
        <v>8.1092043908585147E-4</v>
      </c>
      <c r="F239" s="7">
        <f>VLOOKUP(A239,'Interest Rates'!$A$11:$B$3360, MATCH($F$9,'Interest Rates'!$A$11:$B$11,0),FALSE)</f>
        <v>0.75</v>
      </c>
      <c r="G239" s="7">
        <f t="shared" si="16"/>
        <v>0</v>
      </c>
      <c r="AJ239" s="138"/>
    </row>
    <row r="240" spans="1:36">
      <c r="A240" s="138">
        <f>'FX Database'!A493</f>
        <v>43798</v>
      </c>
      <c r="B240" s="7">
        <f>VLOOKUP($A240,'FX Database'!$A$11:$T$1267, MATCH($B$9,'FX Database'!$A$6:$X$6,0),FALSE)</f>
        <v>0.67769999999999997</v>
      </c>
      <c r="C240" s="7">
        <f>VLOOKUP($A240,'FX Database'!$A$11:$T$1267, MATCH(C$9,'FX Database'!$A$6:$X$6,0),FALSE)</f>
        <v>74.19</v>
      </c>
      <c r="D240" s="7">
        <f t="shared" si="17"/>
        <v>2.0679475611730461E-3</v>
      </c>
      <c r="E240" s="7">
        <f t="shared" si="17"/>
        <v>2.2940432434246467E-3</v>
      </c>
      <c r="F240" s="7">
        <f>VLOOKUP(A240,'Interest Rates'!$A$11:$B$3360, MATCH($F$9,'Interest Rates'!$A$11:$B$11,0),FALSE)</f>
        <v>0.75</v>
      </c>
      <c r="G240" s="7">
        <f t="shared" si="16"/>
        <v>0</v>
      </c>
      <c r="AJ240" s="138"/>
    </row>
    <row r="241" spans="1:36">
      <c r="A241" s="138">
        <f>'FX Database'!A494</f>
        <v>43801</v>
      </c>
      <c r="B241" s="7">
        <f>VLOOKUP($A241,'FX Database'!$A$11:$T$1267, MATCH($B$9,'FX Database'!$A$6:$X$6,0),FALSE)</f>
        <v>0.6774</v>
      </c>
      <c r="C241" s="7">
        <f>VLOOKUP($A241,'FX Database'!$A$11:$T$1267, MATCH(C$9,'FX Database'!$A$6:$X$6,0),FALSE)</f>
        <v>74.27</v>
      </c>
      <c r="D241" s="7">
        <f t="shared" si="17"/>
        <v>-4.4277175839590495E-4</v>
      </c>
      <c r="E241" s="7">
        <f t="shared" si="17"/>
        <v>1.0777314797706049E-3</v>
      </c>
      <c r="F241" s="7">
        <f>VLOOKUP(A241,'Interest Rates'!$A$11:$B$3360, MATCH($F$9,'Interest Rates'!$A$11:$B$11,0),FALSE)</f>
        <v>0.75</v>
      </c>
      <c r="G241" s="7">
        <f t="shared" si="16"/>
        <v>0</v>
      </c>
      <c r="AJ241" s="138"/>
    </row>
    <row r="242" spans="1:36">
      <c r="A242" s="138">
        <f>'FX Database'!A495</f>
        <v>43802</v>
      </c>
      <c r="B242" s="7">
        <f>VLOOKUP($A242,'FX Database'!$A$11:$T$1267, MATCH($B$9,'FX Database'!$A$6:$X$6,0),FALSE)</f>
        <v>0.68410000000000004</v>
      </c>
      <c r="C242" s="7">
        <f>VLOOKUP($A242,'FX Database'!$A$11:$T$1267, MATCH(C$9,'FX Database'!$A$6:$X$6,0),FALSE)</f>
        <v>74.7</v>
      </c>
      <c r="D242" s="7">
        <f t="shared" si="17"/>
        <v>9.8421653832810561E-3</v>
      </c>
      <c r="E242" s="7">
        <f t="shared" si="17"/>
        <v>5.7729904575667453E-3</v>
      </c>
      <c r="F242" s="7">
        <f>VLOOKUP(A242,'Interest Rates'!$A$11:$B$3360, MATCH($F$9,'Interest Rates'!$A$11:$B$11,0),FALSE)</f>
        <v>0.75</v>
      </c>
      <c r="G242" s="7">
        <f t="shared" si="16"/>
        <v>0</v>
      </c>
      <c r="AJ242" s="138"/>
    </row>
    <row r="243" spans="1:36">
      <c r="A243" s="138">
        <f>'FX Database'!A496</f>
        <v>43803</v>
      </c>
      <c r="B243" s="7">
        <f>VLOOKUP($A243,'FX Database'!$A$11:$T$1267, MATCH($B$9,'FX Database'!$A$6:$X$6,0),FALSE)</f>
        <v>0.6825</v>
      </c>
      <c r="C243" s="7">
        <f>VLOOKUP($A243,'FX Database'!$A$11:$T$1267, MATCH(C$9,'FX Database'!$A$6:$X$6,0),FALSE)</f>
        <v>74.12</v>
      </c>
      <c r="D243" s="7">
        <f t="shared" si="17"/>
        <v>-2.3415787078375641E-3</v>
      </c>
      <c r="E243" s="7">
        <f t="shared" si="17"/>
        <v>-7.7946907216126212E-3</v>
      </c>
      <c r="F243" s="7">
        <f>VLOOKUP(A243,'Interest Rates'!$A$11:$B$3360, MATCH($F$9,'Interest Rates'!$A$11:$B$11,0),FALSE)</f>
        <v>0.75</v>
      </c>
      <c r="G243" s="7">
        <f t="shared" si="16"/>
        <v>0</v>
      </c>
      <c r="AJ243" s="138"/>
    </row>
    <row r="244" spans="1:36">
      <c r="A244" s="138">
        <f>'FX Database'!A497</f>
        <v>43804</v>
      </c>
      <c r="B244" s="7">
        <f>VLOOKUP($A244,'FX Database'!$A$11:$T$1267, MATCH($B$9,'FX Database'!$A$6:$X$6,0),FALSE)</f>
        <v>0.68389999999999995</v>
      </c>
      <c r="C244" s="7">
        <f>VLOOKUP($A244,'FX Database'!$A$11:$T$1267, MATCH(C$9,'FX Database'!$A$6:$X$6,0),FALSE)</f>
        <v>74.44</v>
      </c>
      <c r="D244" s="7">
        <f t="shared" si="17"/>
        <v>2.0491810449354236E-3</v>
      </c>
      <c r="E244" s="7">
        <f t="shared" si="17"/>
        <v>4.3080303568909248E-3</v>
      </c>
      <c r="F244" s="7">
        <f>VLOOKUP(A244,'Interest Rates'!$A$11:$B$3360, MATCH($F$9,'Interest Rates'!$A$11:$B$11,0),FALSE)</f>
        <v>0.75</v>
      </c>
      <c r="G244" s="7">
        <f t="shared" si="16"/>
        <v>0</v>
      </c>
      <c r="AJ244" s="138"/>
    </row>
    <row r="245" spans="1:36">
      <c r="A245" s="138">
        <f>'FX Database'!A498</f>
        <v>43805</v>
      </c>
      <c r="B245" s="7">
        <f>VLOOKUP($A245,'FX Database'!$A$11:$T$1267, MATCH($B$9,'FX Database'!$A$6:$X$6,0),FALSE)</f>
        <v>0.68430000000000002</v>
      </c>
      <c r="C245" s="7">
        <f>VLOOKUP($A245,'FX Database'!$A$11:$T$1267, MATCH(C$9,'FX Database'!$A$6:$X$6,0),FALSE)</f>
        <v>74.36</v>
      </c>
      <c r="D245" s="7">
        <f t="shared" si="17"/>
        <v>5.8470985440177349E-4</v>
      </c>
      <c r="E245" s="7">
        <f t="shared" si="17"/>
        <v>-1.0752689208067656E-3</v>
      </c>
      <c r="F245" s="7">
        <f>VLOOKUP(A245,'Interest Rates'!$A$11:$B$3360, MATCH($F$9,'Interest Rates'!$A$11:$B$11,0),FALSE)</f>
        <v>0.75</v>
      </c>
      <c r="G245" s="7">
        <f t="shared" si="16"/>
        <v>0</v>
      </c>
      <c r="AJ245" s="138"/>
    </row>
    <row r="246" spans="1:36">
      <c r="A246" s="138">
        <f>'FX Database'!A499</f>
        <v>43808</v>
      </c>
      <c r="B246" s="7">
        <f>VLOOKUP($A246,'FX Database'!$A$11:$T$1267, MATCH($B$9,'FX Database'!$A$6:$X$6,0),FALSE)</f>
        <v>0.68320000000000003</v>
      </c>
      <c r="C246" s="7">
        <f>VLOOKUP($A246,'FX Database'!$A$11:$T$1267, MATCH(C$9,'FX Database'!$A$6:$X$6,0),FALSE)</f>
        <v>74.180000000000007</v>
      </c>
      <c r="D246" s="7">
        <f t="shared" si="17"/>
        <v>-1.6087754840919354E-3</v>
      </c>
      <c r="E246" s="7">
        <f t="shared" si="17"/>
        <v>-2.4235907917983931E-3</v>
      </c>
      <c r="F246" s="7">
        <f>VLOOKUP(A246,'Interest Rates'!$A$11:$B$3360, MATCH($F$9,'Interest Rates'!$A$11:$B$11,0),FALSE)</f>
        <v>0.75</v>
      </c>
      <c r="G246" s="7">
        <f t="shared" si="16"/>
        <v>0</v>
      </c>
      <c r="AJ246" s="138"/>
    </row>
    <row r="247" spans="1:36">
      <c r="A247" s="138">
        <f>'FX Database'!A500</f>
        <v>43809</v>
      </c>
      <c r="B247" s="7">
        <f>VLOOKUP($A247,'FX Database'!$A$11:$T$1267, MATCH($B$9,'FX Database'!$A$6:$X$6,0),FALSE)</f>
        <v>0.68289999999999995</v>
      </c>
      <c r="C247" s="7">
        <f>VLOOKUP($A247,'FX Database'!$A$11:$T$1267, MATCH(C$9,'FX Database'!$A$6:$X$6,0),FALSE)</f>
        <v>74.19</v>
      </c>
      <c r="D247" s="7">
        <f t="shared" si="17"/>
        <v>-4.3920650731668772E-4</v>
      </c>
      <c r="E247" s="7">
        <f t="shared" si="17"/>
        <v>1.347981399897653E-4</v>
      </c>
      <c r="F247" s="7">
        <f>VLOOKUP(A247,'Interest Rates'!$A$11:$B$3360, MATCH($F$9,'Interest Rates'!$A$11:$B$11,0),FALSE)</f>
        <v>0.75</v>
      </c>
      <c r="G247" s="7">
        <f t="shared" si="16"/>
        <v>0</v>
      </c>
      <c r="AJ247" s="138"/>
    </row>
    <row r="248" spans="1:36">
      <c r="A248" s="138">
        <f>'FX Database'!A501</f>
        <v>43810</v>
      </c>
      <c r="B248" s="7">
        <f>VLOOKUP($A248,'FX Database'!$A$11:$T$1267, MATCH($B$9,'FX Database'!$A$6:$X$6,0),FALSE)</f>
        <v>0.68179999999999996</v>
      </c>
      <c r="C248" s="7">
        <f>VLOOKUP($A248,'FX Database'!$A$11:$T$1267, MATCH(C$9,'FX Database'!$A$6:$X$6,0),FALSE)</f>
        <v>74.150000000000006</v>
      </c>
      <c r="D248" s="7">
        <f t="shared" si="17"/>
        <v>-1.6120762632408098E-3</v>
      </c>
      <c r="E248" s="7">
        <f t="shared" si="17"/>
        <v>-5.3930161749334601E-4</v>
      </c>
      <c r="F248" s="7">
        <f>VLOOKUP(A248,'Interest Rates'!$A$11:$B$3360, MATCH($F$9,'Interest Rates'!$A$11:$B$11,0),FALSE)</f>
        <v>0.75</v>
      </c>
      <c r="G248" s="7">
        <f t="shared" si="16"/>
        <v>0</v>
      </c>
      <c r="AJ248" s="138"/>
    </row>
    <row r="249" spans="1:36">
      <c r="A249" s="138">
        <f>'FX Database'!A502</f>
        <v>43811</v>
      </c>
      <c r="B249" s="7">
        <f>VLOOKUP($A249,'FX Database'!$A$11:$T$1267, MATCH($B$9,'FX Database'!$A$6:$X$6,0),FALSE)</f>
        <v>0.68820000000000003</v>
      </c>
      <c r="C249" s="7">
        <f>VLOOKUP($A249,'FX Database'!$A$11:$T$1267, MATCH(C$9,'FX Database'!$A$6:$X$6,0),FALSE)</f>
        <v>74.72</v>
      </c>
      <c r="D249" s="7">
        <f t="shared" si="17"/>
        <v>9.3431336595772973E-3</v>
      </c>
      <c r="E249" s="7">
        <f t="shared" si="17"/>
        <v>7.657725336646084E-3</v>
      </c>
      <c r="F249" s="7">
        <f>VLOOKUP(A249,'Interest Rates'!$A$11:$B$3360, MATCH($F$9,'Interest Rates'!$A$11:$B$11,0),FALSE)</f>
        <v>0.75</v>
      </c>
      <c r="G249" s="7">
        <f t="shared" si="16"/>
        <v>0</v>
      </c>
      <c r="AJ249" s="138"/>
    </row>
    <row r="250" spans="1:36">
      <c r="A250" s="138">
        <f>'FX Database'!A503</f>
        <v>43812</v>
      </c>
      <c r="B250" s="7">
        <f>VLOOKUP($A250,'FX Database'!$A$11:$T$1267, MATCH($B$9,'FX Database'!$A$6:$X$6,0),FALSE)</f>
        <v>0.69259999999999999</v>
      </c>
      <c r="C250" s="7">
        <f>VLOOKUP($A250,'FX Database'!$A$11:$T$1267, MATCH(C$9,'FX Database'!$A$6:$X$6,0),FALSE)</f>
        <v>75.92</v>
      </c>
      <c r="D250" s="7">
        <f t="shared" si="17"/>
        <v>6.373138604941586E-3</v>
      </c>
      <c r="E250" s="7">
        <f t="shared" si="17"/>
        <v>1.5932360381085364E-2</v>
      </c>
      <c r="F250" s="7">
        <f>VLOOKUP(A250,'Interest Rates'!$A$11:$B$3360, MATCH($F$9,'Interest Rates'!$A$11:$B$11,0),FALSE)</f>
        <v>0.75</v>
      </c>
      <c r="G250" s="7">
        <f t="shared" si="16"/>
        <v>0</v>
      </c>
      <c r="AJ250" s="138"/>
    </row>
    <row r="251" spans="1:36">
      <c r="A251" s="138">
        <f>'FX Database'!A504</f>
        <v>43815</v>
      </c>
      <c r="B251" s="7">
        <f>VLOOKUP($A251,'FX Database'!$A$11:$T$1267, MATCH($B$9,'FX Database'!$A$6:$X$6,0),FALSE)</f>
        <v>0.68730000000000002</v>
      </c>
      <c r="C251" s="7">
        <f>VLOOKUP($A251,'FX Database'!$A$11:$T$1267, MATCH(C$9,'FX Database'!$A$6:$X$6,0),FALSE)</f>
        <v>75.180000000000007</v>
      </c>
      <c r="D251" s="7">
        <f t="shared" si="17"/>
        <v>-7.6817538407620567E-3</v>
      </c>
      <c r="E251" s="7">
        <f t="shared" si="17"/>
        <v>-9.7949161656404275E-3</v>
      </c>
      <c r="F251" s="7">
        <f>VLOOKUP(A251,'Interest Rates'!$A$11:$B$3360, MATCH($F$9,'Interest Rates'!$A$11:$B$11,0),FALSE)</f>
        <v>0.75</v>
      </c>
      <c r="G251" s="7">
        <f t="shared" si="16"/>
        <v>0</v>
      </c>
      <c r="AJ251" s="138"/>
    </row>
    <row r="252" spans="1:36">
      <c r="A252" s="138">
        <f>'FX Database'!A505</f>
        <v>43816</v>
      </c>
      <c r="B252" s="7">
        <f>VLOOKUP($A252,'FX Database'!$A$11:$T$1267, MATCH($B$9,'FX Database'!$A$6:$X$6,0),FALSE)</f>
        <v>0.68710000000000004</v>
      </c>
      <c r="C252" s="7">
        <f>VLOOKUP($A252,'FX Database'!$A$11:$T$1267, MATCH(C$9,'FX Database'!$A$6:$X$6,0),FALSE)</f>
        <v>75.27</v>
      </c>
      <c r="D252" s="7">
        <f t="shared" si="17"/>
        <v>-2.9103609052924187E-4</v>
      </c>
      <c r="E252" s="7">
        <f t="shared" si="17"/>
        <v>1.196410910408466E-3</v>
      </c>
      <c r="F252" s="7">
        <f>VLOOKUP(A252,'Interest Rates'!$A$11:$B$3360, MATCH($F$9,'Interest Rates'!$A$11:$B$11,0),FALSE)</f>
        <v>0.75</v>
      </c>
      <c r="G252" s="7">
        <f t="shared" si="16"/>
        <v>0</v>
      </c>
      <c r="AJ252" s="138"/>
    </row>
    <row r="253" spans="1:36">
      <c r="A253" s="138">
        <f>'FX Database'!A506</f>
        <v>43817</v>
      </c>
      <c r="B253" s="7">
        <f>VLOOKUP($A253,'FX Database'!$A$11:$T$1267, MATCH($B$9,'FX Database'!$A$6:$X$6,0),FALSE)</f>
        <v>0.68459999999999999</v>
      </c>
      <c r="C253" s="7">
        <f>VLOOKUP($A253,'FX Database'!$A$11:$T$1267, MATCH(C$9,'FX Database'!$A$6:$X$6,0),FALSE)</f>
        <v>74.92</v>
      </c>
      <c r="D253" s="7">
        <f t="shared" si="17"/>
        <v>-3.6451159409454283E-3</v>
      </c>
      <c r="E253" s="7">
        <f t="shared" si="17"/>
        <v>-4.6607714705527211E-3</v>
      </c>
      <c r="F253" s="7">
        <f>VLOOKUP(A253,'Interest Rates'!$A$11:$B$3360, MATCH($F$9,'Interest Rates'!$A$11:$B$11,0),FALSE)</f>
        <v>0.75</v>
      </c>
      <c r="G253" s="7">
        <f t="shared" si="16"/>
        <v>0</v>
      </c>
      <c r="AJ253" s="138"/>
    </row>
    <row r="254" spans="1:36">
      <c r="A254" s="138">
        <f>'FX Database'!A507</f>
        <v>43818</v>
      </c>
      <c r="B254" s="7">
        <f>VLOOKUP($A254,'FX Database'!$A$11:$T$1267, MATCH($B$9,'FX Database'!$A$6:$X$6,0),FALSE)</f>
        <v>0.68799999999999994</v>
      </c>
      <c r="C254" s="7">
        <f>VLOOKUP($A254,'FX Database'!$A$11:$T$1267, MATCH(C$9,'FX Database'!$A$6:$X$6,0),FALSE)</f>
        <v>75.400000000000006</v>
      </c>
      <c r="D254" s="7">
        <f t="shared" si="17"/>
        <v>4.95411183725854E-3</v>
      </c>
      <c r="E254" s="7">
        <f t="shared" si="17"/>
        <v>6.3863974380226488E-3</v>
      </c>
      <c r="F254" s="7">
        <f>VLOOKUP(A254,'Interest Rates'!$A$11:$B$3360, MATCH($F$9,'Interest Rates'!$A$11:$B$11,0),FALSE)</f>
        <v>0.75</v>
      </c>
      <c r="G254" s="7">
        <f t="shared" si="16"/>
        <v>0</v>
      </c>
      <c r="AJ254" s="138"/>
    </row>
    <row r="255" spans="1:36">
      <c r="A255" s="138">
        <f>'FX Database'!A508</f>
        <v>43819</v>
      </c>
      <c r="B255" s="7">
        <f>VLOOKUP($A255,'FX Database'!$A$11:$T$1267, MATCH($B$9,'FX Database'!$A$6:$X$6,0),FALSE)</f>
        <v>0.68899999999999995</v>
      </c>
      <c r="C255" s="7">
        <f>VLOOKUP($A255,'FX Database'!$A$11:$T$1267, MATCH(C$9,'FX Database'!$A$6:$X$6,0),FALSE)</f>
        <v>75.33</v>
      </c>
      <c r="D255" s="7">
        <f t="shared" si="17"/>
        <v>1.4524330803148008E-3</v>
      </c>
      <c r="E255" s="7">
        <f t="shared" si="17"/>
        <v>-9.2881317630715389E-4</v>
      </c>
      <c r="F255" s="7">
        <f>VLOOKUP(A255,'Interest Rates'!$A$11:$B$3360, MATCH($F$9,'Interest Rates'!$A$11:$B$11,0),FALSE)</f>
        <v>0.75</v>
      </c>
      <c r="G255" s="7">
        <f t="shared" si="16"/>
        <v>0</v>
      </c>
      <c r="AJ255" s="138"/>
    </row>
    <row r="256" spans="1:36">
      <c r="A256" s="138">
        <f>'FX Database'!A509</f>
        <v>43822</v>
      </c>
      <c r="B256" s="7">
        <f>VLOOKUP($A256,'FX Database'!$A$11:$T$1267, MATCH($B$9,'FX Database'!$A$6:$X$6,0),FALSE)</f>
        <v>0.69059999999999999</v>
      </c>
      <c r="C256" s="7">
        <f>VLOOKUP($A256,'FX Database'!$A$11:$T$1267, MATCH(C$9,'FX Database'!$A$6:$X$6,0),FALSE)</f>
        <v>75.569999999999993</v>
      </c>
      <c r="D256" s="7">
        <f t="shared" si="17"/>
        <v>2.3195139422334241E-3</v>
      </c>
      <c r="E256" s="7">
        <f t="shared" si="17"/>
        <v>3.1809171950250882E-3</v>
      </c>
      <c r="F256" s="7">
        <f>VLOOKUP(A256,'Interest Rates'!$A$11:$B$3360, MATCH($F$9,'Interest Rates'!$A$11:$B$11,0),FALSE)</f>
        <v>0.75</v>
      </c>
      <c r="G256" s="7">
        <f t="shared" si="16"/>
        <v>0</v>
      </c>
      <c r="AJ256" s="138"/>
    </row>
    <row r="257" spans="1:36">
      <c r="A257" s="138">
        <f>'FX Database'!A510</f>
        <v>43823</v>
      </c>
      <c r="B257" s="7">
        <f>VLOOKUP($A257,'FX Database'!$A$11:$T$1267, MATCH($B$9,'FX Database'!$A$6:$X$6,0),FALSE)</f>
        <v>0.69140000000000001</v>
      </c>
      <c r="C257" s="7">
        <f>VLOOKUP($A257,'FX Database'!$A$11:$T$1267, MATCH(C$9,'FX Database'!$A$6:$X$6,0),FALSE)</f>
        <v>75.63</v>
      </c>
      <c r="D257" s="7">
        <f t="shared" si="17"/>
        <v>1.1577425316321411E-3</v>
      </c>
      <c r="E257" s="7">
        <f t="shared" si="17"/>
        <v>7.9365083530959387E-4</v>
      </c>
      <c r="F257" s="7">
        <f>VLOOKUP(A257,'Interest Rates'!$A$11:$B$3360, MATCH($F$9,'Interest Rates'!$A$11:$B$11,0),FALSE)</f>
        <v>0.75</v>
      </c>
      <c r="G257" s="7">
        <f t="shared" si="16"/>
        <v>0</v>
      </c>
      <c r="AJ257" s="138"/>
    </row>
    <row r="258" spans="1:36">
      <c r="A258" s="138">
        <f>'FX Database'!A511</f>
        <v>43826</v>
      </c>
      <c r="B258" s="7">
        <f>VLOOKUP($A258,'FX Database'!$A$11:$T$1267, MATCH($B$9,'FX Database'!$A$6:$X$6,0),FALSE)</f>
        <v>0.69530000000000003</v>
      </c>
      <c r="C258" s="7">
        <f>VLOOKUP($A258,'FX Database'!$A$11:$T$1267, MATCH(C$9,'FX Database'!$A$6:$X$6,0),FALSE)</f>
        <v>76.11</v>
      </c>
      <c r="D258" s="7">
        <f t="shared" si="17"/>
        <v>5.6248796174480893E-3</v>
      </c>
      <c r="E258" s="7">
        <f t="shared" si="17"/>
        <v>6.3266324113621696E-3</v>
      </c>
      <c r="F258" s="7">
        <f>VLOOKUP(A258,'Interest Rates'!$A$11:$B$3360, MATCH($F$9,'Interest Rates'!$A$11:$B$11,0),FALSE)</f>
        <v>0.75</v>
      </c>
      <c r="G258" s="7">
        <f t="shared" si="16"/>
        <v>0</v>
      </c>
      <c r="AJ258" s="138"/>
    </row>
    <row r="259" spans="1:36">
      <c r="A259" s="138">
        <f>'FX Database'!A512</f>
        <v>43829</v>
      </c>
      <c r="B259" s="7">
        <f>VLOOKUP($A259,'FX Database'!$A$11:$T$1267, MATCH($B$9,'FX Database'!$A$6:$X$6,0),FALSE)</f>
        <v>0.69899999999999995</v>
      </c>
      <c r="C259" s="7">
        <f>VLOOKUP($A259,'FX Database'!$A$11:$T$1267, MATCH(C$9,'FX Database'!$A$6:$X$6,0),FALSE)</f>
        <v>76.3</v>
      </c>
      <c r="D259" s="7">
        <f t="shared" si="17"/>
        <v>5.3073351288379219E-3</v>
      </c>
      <c r="E259" s="7">
        <f t="shared" si="17"/>
        <v>2.4932760111111398E-3</v>
      </c>
      <c r="F259" s="7">
        <f>VLOOKUP(A259,'Interest Rates'!$A$11:$B$3360, MATCH($F$9,'Interest Rates'!$A$11:$B$11,0),FALSE)</f>
        <v>0.75</v>
      </c>
      <c r="G259" s="7">
        <f t="shared" si="16"/>
        <v>0</v>
      </c>
      <c r="AJ259" s="138"/>
    </row>
    <row r="260" spans="1:36">
      <c r="A260" s="138">
        <f>'FX Database'!A513</f>
        <v>43830</v>
      </c>
      <c r="B260" s="7">
        <f>VLOOKUP($A260,'FX Database'!$A$11:$T$1267, MATCH($B$9,'FX Database'!$A$6:$X$6,0),FALSE)</f>
        <v>0.7006</v>
      </c>
      <c r="C260" s="7">
        <f>VLOOKUP($A260,'FX Database'!$A$11:$T$1267, MATCH(C$9,'FX Database'!$A$6:$X$6,0),FALSE)</f>
        <v>76.16</v>
      </c>
      <c r="D260" s="7">
        <f t="shared" si="17"/>
        <v>2.2863685295761997E-3</v>
      </c>
      <c r="E260" s="7">
        <f t="shared" si="17"/>
        <v>-1.8365478073015034E-3</v>
      </c>
      <c r="F260" s="7">
        <f>VLOOKUP(A260,'Interest Rates'!$A$11:$B$3360, MATCH($F$9,'Interest Rates'!$A$11:$B$11,0),FALSE)</f>
        <v>0.75</v>
      </c>
      <c r="G260" s="7">
        <f t="shared" si="16"/>
        <v>0</v>
      </c>
      <c r="AJ260" s="138"/>
    </row>
  </sheetData>
  <mergeCells count="17">
    <mergeCell ref="O44:P44"/>
    <mergeCell ref="S3:U3"/>
    <mergeCell ref="S6:U8"/>
    <mergeCell ref="M3:P3"/>
    <mergeCell ref="M18:T19"/>
    <mergeCell ref="W18:AD19"/>
    <mergeCell ref="A1:I2"/>
    <mergeCell ref="B7:C7"/>
    <mergeCell ref="D7:E7"/>
    <mergeCell ref="L16:N16"/>
    <mergeCell ref="P16:R16"/>
    <mergeCell ref="AN16:AP16"/>
    <mergeCell ref="T16:V16"/>
    <mergeCell ref="X16:Z16"/>
    <mergeCell ref="AB16:AD16"/>
    <mergeCell ref="AF16:AH16"/>
    <mergeCell ref="AJ16:AL16"/>
  </mergeCells>
  <conditionalFormatting sqref="AB40">
    <cfRule type="cellIs" dxfId="15" priority="3" operator="equal">
      <formula>"VALID"</formula>
    </cfRule>
    <cfRule type="cellIs" dxfId="14" priority="4" operator="equal">
      <formula>"INVALID"</formula>
    </cfRule>
  </conditionalFormatting>
  <conditionalFormatting sqref="R40">
    <cfRule type="cellIs" dxfId="13" priority="1" operator="equal">
      <formula>"VALID"</formula>
    </cfRule>
    <cfRule type="cellIs" dxfId="12" priority="2" operator="equal">
      <formula>"INVALID"</formula>
    </cfRule>
  </conditionalFormatting>
  <dataValidations count="1">
    <dataValidation type="list" allowBlank="1" showInputMessage="1" showErrorMessage="1" sqref="O44" xr:uid="{B0CB71A4-3AC5-8E41-9A78-6C07464478F3}">
      <formula1>$V$10:$V$12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4F49A-8484-8348-A199-9787DC34ABCD}">
  <sheetPr codeName="Sheet16"/>
  <dimension ref="A4:AH261"/>
  <sheetViews>
    <sheetView topLeftCell="N1" workbookViewId="0">
      <selection activeCell="AH12" sqref="AH12"/>
    </sheetView>
  </sheetViews>
  <sheetFormatPr baseColWidth="10" defaultRowHeight="13"/>
  <cols>
    <col min="1" max="10" width="10.83203125" style="7"/>
    <col min="11" max="11" width="18.1640625" style="7" customWidth="1"/>
    <col min="12" max="16384" width="10.83203125" style="7"/>
  </cols>
  <sheetData>
    <row r="4" spans="1:34">
      <c r="K4" s="446" t="s">
        <v>356</v>
      </c>
      <c r="L4" s="446"/>
      <c r="M4" s="446"/>
      <c r="N4" s="446"/>
    </row>
    <row r="5" spans="1:34">
      <c r="K5" s="271"/>
      <c r="L5" s="269"/>
      <c r="M5" s="269"/>
      <c r="N5" s="269"/>
    </row>
    <row r="6" spans="1:34" ht="14">
      <c r="A6" s="50"/>
      <c r="B6" s="50"/>
      <c r="C6" s="50"/>
      <c r="D6" s="259"/>
      <c r="E6" s="259"/>
      <c r="F6" s="50"/>
      <c r="K6" s="271" t="s">
        <v>357</v>
      </c>
      <c r="L6" s="268"/>
      <c r="M6" s="267" t="s">
        <v>353</v>
      </c>
      <c r="N6" s="269"/>
    </row>
    <row r="7" spans="1:34">
      <c r="A7" s="253"/>
      <c r="B7" s="447" t="s">
        <v>254</v>
      </c>
      <c r="C7" s="447"/>
      <c r="D7" s="448" t="s">
        <v>256</v>
      </c>
      <c r="E7" s="448"/>
      <c r="F7" s="255" t="s">
        <v>257</v>
      </c>
      <c r="K7" s="270" t="s">
        <v>348</v>
      </c>
      <c r="L7" s="269"/>
      <c r="M7" s="267">
        <f>VLOOKUP(K7,'Inputs &amp; Outputs'!L34:M38,2,FALSE)</f>
        <v>2019</v>
      </c>
      <c r="N7" s="269"/>
    </row>
    <row r="8" spans="1:34">
      <c r="A8" s="253"/>
      <c r="B8" s="254"/>
      <c r="C8" s="254"/>
      <c r="D8" s="260"/>
      <c r="E8" s="260"/>
      <c r="F8" s="255"/>
      <c r="K8" s="210"/>
      <c r="L8" s="222"/>
      <c r="N8" s="210"/>
    </row>
    <row r="9" spans="1:34">
      <c r="A9" s="256" t="s">
        <v>0</v>
      </c>
      <c r="B9" s="257" t="s">
        <v>117</v>
      </c>
      <c r="C9" s="257" t="s">
        <v>114</v>
      </c>
      <c r="D9" s="261" t="s">
        <v>117</v>
      </c>
      <c r="E9" s="261" t="s">
        <v>114</v>
      </c>
      <c r="F9" s="258" t="s">
        <v>264</v>
      </c>
    </row>
    <row r="10" spans="1:34">
      <c r="A10" s="138" t="e">
        <f>'2019'!#REF!</f>
        <v>#REF!</v>
      </c>
      <c r="B10" s="7" t="e">
        <f>'2019'!#REF!</f>
        <v>#REF!</v>
      </c>
      <c r="C10" s="7" t="e">
        <f>'2019'!#REF!</f>
        <v>#REF!</v>
      </c>
      <c r="F10" s="7" t="e">
        <f>'2019'!#REF!</f>
        <v>#REF!</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c r="AC10" s="11"/>
      <c r="AD10" s="292" t="s">
        <v>297</v>
      </c>
      <c r="AE10" s="292" t="s">
        <v>301</v>
      </c>
      <c r="AF10" s="292" t="s">
        <v>305</v>
      </c>
    </row>
    <row r="11" spans="1:34">
      <c r="A11" s="138">
        <f>'2019'!A10</f>
        <v>43467</v>
      </c>
      <c r="B11" s="7">
        <f>'2019'!B10</f>
        <v>0.70199999999999996</v>
      </c>
      <c r="C11" s="7">
        <f>'2019'!C10</f>
        <v>76.78</v>
      </c>
      <c r="D11" s="7">
        <f>'2019'!D10</f>
        <v>0</v>
      </c>
      <c r="E11" s="7">
        <f>'2019'!E10</f>
        <v>0</v>
      </c>
      <c r="F11" s="7">
        <f>'2019'!F10</f>
        <v>1.5</v>
      </c>
      <c r="H11" s="250">
        <v>1</v>
      </c>
      <c r="I11" s="250" t="s">
        <v>440</v>
      </c>
      <c r="J11" s="250">
        <v>4.7156814156248299E-4</v>
      </c>
      <c r="K11" s="250">
        <v>-2.0236196544915503E-3</v>
      </c>
      <c r="L11" s="250">
        <v>5.6217717634942958E-3</v>
      </c>
      <c r="M11" s="250">
        <v>3.1604317760821763E-5</v>
      </c>
      <c r="N11" s="250">
        <v>8.2273737930534368E-4</v>
      </c>
      <c r="O11" s="250">
        <v>8.3029581168111836E-4</v>
      </c>
      <c r="P11" s="250">
        <v>4.5712456257693077E-3</v>
      </c>
      <c r="Q11" s="250">
        <v>2.0896286571115031E-5</v>
      </c>
      <c r="R11" s="250">
        <v>4.6728598607882078E-3</v>
      </c>
      <c r="S11" s="250">
        <v>6.4715276043391333E-4</v>
      </c>
      <c r="T11" s="251">
        <v>5.9906063415304826E-3</v>
      </c>
      <c r="U11" s="252">
        <v>5990.6063415304825</v>
      </c>
      <c r="V11" s="251">
        <v>7.6868544709966019E-3</v>
      </c>
      <c r="W11" s="252">
        <v>7686.8544709966018</v>
      </c>
      <c r="X11" s="251">
        <v>1.0869072036193372E-2</v>
      </c>
      <c r="Y11" s="252">
        <v>10869.072036193371</v>
      </c>
      <c r="Z11" s="250">
        <v>1.5</v>
      </c>
      <c r="AC11" s="291" t="s">
        <v>259</v>
      </c>
      <c r="AD11" s="293">
        <f>AVERAGE(U11:U43)</f>
        <v>5350.9979040046474</v>
      </c>
      <c r="AE11" s="293">
        <f>AVERAGE(W11:W43)</f>
        <v>6866.1400562306108</v>
      </c>
      <c r="AF11" s="293">
        <f>AVERAGE(Y11:Y43)</f>
        <v>9708.5968211503969</v>
      </c>
      <c r="AH11" s="284">
        <f>AVERAGE(AD11:AF11)</f>
        <v>7308.5782604618844</v>
      </c>
    </row>
    <row r="12" spans="1:34">
      <c r="A12" s="138">
        <f>'2019'!A11</f>
        <v>43468</v>
      </c>
      <c r="B12" s="7">
        <f>'2019'!B11</f>
        <v>0.69450000000000001</v>
      </c>
      <c r="C12" s="7">
        <f>'2019'!C11</f>
        <v>74.42</v>
      </c>
      <c r="D12" s="7">
        <f>'2019'!D11</f>
        <v>-1.0741241831412625E-2</v>
      </c>
      <c r="E12" s="7">
        <f>'2019'!E11</f>
        <v>-3.121946665417525E-2</v>
      </c>
      <c r="F12" s="7">
        <f>'2019'!F11</f>
        <v>1.5</v>
      </c>
      <c r="H12" s="286">
        <v>2</v>
      </c>
      <c r="I12" s="286" t="s">
        <v>441</v>
      </c>
      <c r="J12" s="286">
        <v>1.2613653965969575E-3</v>
      </c>
      <c r="K12" s="286">
        <v>-9.6765305291979979E-4</v>
      </c>
      <c r="L12" s="286">
        <v>5.5810956293416694E-3</v>
      </c>
      <c r="M12" s="286">
        <v>3.1148628423856681E-5</v>
      </c>
      <c r="N12" s="286">
        <v>1.5282899289530815E-3</v>
      </c>
      <c r="O12" s="286">
        <v>3.3158851048868459E-3</v>
      </c>
      <c r="P12" s="286">
        <v>4.7318926435044751E-3</v>
      </c>
      <c r="Q12" s="286">
        <v>2.2390807989651772E-5</v>
      </c>
      <c r="R12" s="286">
        <v>4.7307665510757362E-3</v>
      </c>
      <c r="S12" s="286">
        <v>1.3948276627750195E-3</v>
      </c>
      <c r="T12" s="287">
        <v>6.0648427184790939E-3</v>
      </c>
      <c r="U12" s="288">
        <v>6064.8427184790935</v>
      </c>
      <c r="V12" s="287">
        <v>7.7821109765195857E-3</v>
      </c>
      <c r="W12" s="288">
        <v>7782.1109765195861</v>
      </c>
      <c r="X12" s="287">
        <v>1.1003762997802162E-2</v>
      </c>
      <c r="Y12" s="288">
        <v>11003.762997802163</v>
      </c>
      <c r="Z12" s="286">
        <v>1.5</v>
      </c>
      <c r="AC12" s="291" t="s">
        <v>355</v>
      </c>
      <c r="AD12" s="272">
        <f>_xlfn.STDEV.P(U11:U43)</f>
        <v>1113.0094728169024</v>
      </c>
      <c r="AE12" s="272">
        <f>_xlfn.STDEV.P(W11:W43)</f>
        <v>1428.1595809546079</v>
      </c>
      <c r="AF12" s="272">
        <f>_xlfn.STDEV.P(Y11:Y43)</f>
        <v>2019.3916020063446</v>
      </c>
    </row>
    <row r="13" spans="1:34">
      <c r="A13" s="138">
        <f>'2019'!A12</f>
        <v>43469</v>
      </c>
      <c r="B13" s="7">
        <f>'2019'!B12</f>
        <v>0.70240000000000002</v>
      </c>
      <c r="C13" s="7">
        <f>'2019'!C12</f>
        <v>76.099999999999994</v>
      </c>
      <c r="D13" s="7">
        <f>'2019'!D12</f>
        <v>1.1310880126508551E-2</v>
      </c>
      <c r="E13" s="7">
        <f>'2019'!E12</f>
        <v>2.2323541949163622E-2</v>
      </c>
      <c r="F13" s="7">
        <f>'2019'!F12</f>
        <v>1.5</v>
      </c>
      <c r="H13" s="250">
        <v>3</v>
      </c>
      <c r="I13" s="250" t="s">
        <v>442</v>
      </c>
      <c r="J13" s="250">
        <v>1.3970385060674135E-4</v>
      </c>
      <c r="K13" s="250">
        <v>-2.5349388497855393E-3</v>
      </c>
      <c r="L13" s="250">
        <v>5.9289135038185876E-3</v>
      </c>
      <c r="M13" s="250">
        <v>3.5152015335762403E-5</v>
      </c>
      <c r="N13" s="250">
        <v>1.0894457892619788E-3</v>
      </c>
      <c r="O13" s="250">
        <v>2.1031280777632851E-3</v>
      </c>
      <c r="P13" s="250">
        <v>7.1125477011258469E-3</v>
      </c>
      <c r="Q13" s="250">
        <v>5.058833480079057E-5</v>
      </c>
      <c r="R13" s="250">
        <v>6.1890190622083466E-3</v>
      </c>
      <c r="S13" s="250">
        <v>6.145748199343601E-4</v>
      </c>
      <c r="T13" s="251">
        <v>7.9343224377510999E-3</v>
      </c>
      <c r="U13" s="252">
        <v>7934.3224377510996</v>
      </c>
      <c r="V13" s="251">
        <v>1.0180936357332731E-2</v>
      </c>
      <c r="W13" s="252">
        <v>10180.93635733273</v>
      </c>
      <c r="X13" s="251">
        <v>1.4395658338696615E-2</v>
      </c>
      <c r="Y13" s="252">
        <v>14395.658338696614</v>
      </c>
      <c r="Z13" s="250">
        <v>1.5</v>
      </c>
      <c r="AC13" s="291" t="s">
        <v>263</v>
      </c>
      <c r="AD13" s="272"/>
      <c r="AE13" s="272"/>
      <c r="AF13" s="272"/>
    </row>
    <row r="14" spans="1:34">
      <c r="A14" s="138">
        <f>'2019'!A13</f>
        <v>43472</v>
      </c>
      <c r="B14" s="7">
        <f>'2019'!B13</f>
        <v>0.71330000000000005</v>
      </c>
      <c r="C14" s="7">
        <f>'2019'!C13</f>
        <v>77.25</v>
      </c>
      <c r="D14" s="7">
        <f>'2019'!D13</f>
        <v>1.5399046963085646E-2</v>
      </c>
      <c r="E14" s="7">
        <f>'2019'!E13</f>
        <v>1.4998650910214732E-2</v>
      </c>
      <c r="F14" s="7">
        <f>'2019'!F13</f>
        <v>1.5</v>
      </c>
      <c r="H14" s="250">
        <v>4</v>
      </c>
      <c r="I14" s="250" t="s">
        <v>443</v>
      </c>
      <c r="J14" s="250">
        <v>-7.7220460939102817E-4</v>
      </c>
      <c r="K14" s="250">
        <v>7.1156167991486073E-5</v>
      </c>
      <c r="L14" s="250">
        <v>5.8959515303858602E-3</v>
      </c>
      <c r="M14" s="250">
        <v>3.4762244448659364E-5</v>
      </c>
      <c r="N14" s="250">
        <v>5.0479662973043431E-4</v>
      </c>
      <c r="O14" s="250">
        <v>5.668181463197421E-4</v>
      </c>
      <c r="P14" s="250">
        <v>5.2274911381123921E-3</v>
      </c>
      <c r="Q14" s="250">
        <v>2.732666359904359E-5</v>
      </c>
      <c r="R14" s="250">
        <v>5.2951055473773002E-3</v>
      </c>
      <c r="S14" s="250">
        <v>-1.3370398983029693E-4</v>
      </c>
      <c r="T14" s="251">
        <v>6.7883253117376986E-3</v>
      </c>
      <c r="U14" s="252">
        <v>6788.3253117376989</v>
      </c>
      <c r="V14" s="251">
        <v>8.710448625435659E-3</v>
      </c>
      <c r="W14" s="252">
        <v>8710.4486254356598</v>
      </c>
      <c r="X14" s="251">
        <v>1.2316415503199601E-2</v>
      </c>
      <c r="Y14" s="252">
        <v>12316.415503199602</v>
      </c>
      <c r="Z14" s="250">
        <v>1.5</v>
      </c>
      <c r="AC14" s="52"/>
      <c r="AD14" s="52">
        <v>5359.6274415272728</v>
      </c>
      <c r="AE14" s="52">
        <v>6877.2130587459269</v>
      </c>
      <c r="AF14" s="52">
        <v>9724.2538447679926</v>
      </c>
    </row>
    <row r="15" spans="1:34">
      <c r="A15" s="138">
        <f>'2019'!A14</f>
        <v>43473</v>
      </c>
      <c r="B15" s="7">
        <f>'2019'!B14</f>
        <v>0.71299999999999997</v>
      </c>
      <c r="C15" s="7">
        <f>'2019'!C14</f>
        <v>77.709999999999994</v>
      </c>
      <c r="D15" s="7">
        <f>'2019'!D14</f>
        <v>-4.2066886969656766E-4</v>
      </c>
      <c r="E15" s="7">
        <f>'2019'!E14</f>
        <v>5.9370334432959681E-3</v>
      </c>
      <c r="F15" s="7">
        <f>'2019'!F14</f>
        <v>1.5</v>
      </c>
      <c r="H15" s="286">
        <v>5</v>
      </c>
      <c r="I15" s="286" t="s">
        <v>444</v>
      </c>
      <c r="J15" s="286">
        <v>-5.2153194538393703E-4</v>
      </c>
      <c r="K15" s="286">
        <v>7.1156167991486073E-5</v>
      </c>
      <c r="L15" s="286">
        <v>5.7385230239951606E-3</v>
      </c>
      <c r="M15" s="286">
        <v>3.2930646496922563E-5</v>
      </c>
      <c r="N15" s="286">
        <v>5.9535295236256625E-4</v>
      </c>
      <c r="O15" s="286">
        <v>5.668181463197421E-4</v>
      </c>
      <c r="P15" s="286">
        <v>5.1444284480923856E-3</v>
      </c>
      <c r="Q15" s="286">
        <v>2.6465144057542233E-5</v>
      </c>
      <c r="R15" s="286">
        <v>5.1652111060913096E-3</v>
      </c>
      <c r="S15" s="286">
        <v>3.691050348931461E-5</v>
      </c>
      <c r="T15" s="287">
        <v>6.6218006380090594E-3</v>
      </c>
      <c r="U15" s="288">
        <v>6621.8006380090592</v>
      </c>
      <c r="V15" s="287">
        <v>8.4967722695202044E-3</v>
      </c>
      <c r="W15" s="288">
        <v>8496.7722695202046</v>
      </c>
      <c r="X15" s="287">
        <v>1.2014281032768387E-2</v>
      </c>
      <c r="Y15" s="288">
        <v>12014.281032768387</v>
      </c>
      <c r="Z15" s="286">
        <v>1.5</v>
      </c>
      <c r="AD15" s="7">
        <v>1132.843903024436</v>
      </c>
      <c r="AE15" s="7">
        <v>1453.610156376908</v>
      </c>
      <c r="AF15" s="7">
        <v>2055.3782515092207</v>
      </c>
    </row>
    <row r="16" spans="1:34">
      <c r="A16" s="138">
        <f>'2019'!A15</f>
        <v>43474</v>
      </c>
      <c r="B16" s="7">
        <f>'2019'!B15</f>
        <v>0.71540000000000004</v>
      </c>
      <c r="C16" s="7">
        <f>'2019'!C15</f>
        <v>77.89</v>
      </c>
      <c r="D16" s="7">
        <f>'2019'!D15</f>
        <v>3.3604064106214941E-3</v>
      </c>
      <c r="E16" s="7">
        <f>'2019'!E15</f>
        <v>2.313625710706489E-3</v>
      </c>
      <c r="F16" s="7">
        <f>'2019'!F15</f>
        <v>1.5</v>
      </c>
      <c r="H16" s="250">
        <v>6</v>
      </c>
      <c r="I16" s="250" t="s">
        <v>445</v>
      </c>
      <c r="J16" s="250">
        <v>5.6697529629489991E-4</v>
      </c>
      <c r="K16" s="250">
        <v>1.2774426669719253E-3</v>
      </c>
      <c r="L16" s="250">
        <v>3.7601304062106176E-3</v>
      </c>
      <c r="M16" s="250">
        <v>1.4138580671709625E-5</v>
      </c>
      <c r="N16" s="250">
        <v>4.0614346982264171E-4</v>
      </c>
      <c r="O16" s="250">
        <v>2.2764868170216642E-3</v>
      </c>
      <c r="P16" s="250">
        <v>4.6918566895980465E-3</v>
      </c>
      <c r="Q16" s="250">
        <v>2.2013519195725937E-5</v>
      </c>
      <c r="R16" s="250">
        <v>4.0062844785199187E-3</v>
      </c>
      <c r="S16" s="250">
        <v>4.8655938305877081E-4</v>
      </c>
      <c r="T16" s="251">
        <v>5.1360567014625356E-3</v>
      </c>
      <c r="U16" s="252">
        <v>5136.0567014625358</v>
      </c>
      <c r="V16" s="251">
        <v>6.5903379671652662E-3</v>
      </c>
      <c r="W16" s="252">
        <v>6590.3379671652665</v>
      </c>
      <c r="X16" s="251">
        <v>9.3186176970373319E-3</v>
      </c>
      <c r="Y16" s="252">
        <v>9318.6176970373326</v>
      </c>
      <c r="Z16" s="250">
        <v>1.5</v>
      </c>
      <c r="AE16" s="7">
        <f>AE14+AE15</f>
        <v>8330.8232151228349</v>
      </c>
    </row>
    <row r="17" spans="1:26">
      <c r="A17" s="138">
        <f>'2019'!A16</f>
        <v>43475</v>
      </c>
      <c r="B17" s="7">
        <f>'2019'!B16</f>
        <v>0.71850000000000003</v>
      </c>
      <c r="C17" s="7">
        <f>'2019'!C16</f>
        <v>77.58</v>
      </c>
      <c r="D17" s="7">
        <f>'2019'!D16</f>
        <v>4.3238786941623194E-3</v>
      </c>
      <c r="E17" s="7">
        <f>'2019'!E16</f>
        <v>-3.9879129200360583E-3</v>
      </c>
      <c r="F17" s="7">
        <f>'2019'!F16</f>
        <v>1.5</v>
      </c>
      <c r="H17" s="250">
        <v>7</v>
      </c>
      <c r="I17" s="250" t="s">
        <v>446</v>
      </c>
      <c r="J17" s="250">
        <v>8.4293345817206943E-5</v>
      </c>
      <c r="K17" s="250">
        <v>-1.4082548537393338E-3</v>
      </c>
      <c r="L17" s="250">
        <v>5.0749697611020654E-3</v>
      </c>
      <c r="M17" s="250">
        <v>2.5755318076100357E-5</v>
      </c>
      <c r="N17" s="250">
        <v>-3.661389103878529E-4</v>
      </c>
      <c r="O17" s="250">
        <v>-6.9615858344415377E-4</v>
      </c>
      <c r="P17" s="250">
        <v>5.6093695916041289E-3</v>
      </c>
      <c r="Q17" s="250">
        <v>3.1465027215213072E-5</v>
      </c>
      <c r="R17" s="250">
        <v>4.5964188353119313E-3</v>
      </c>
      <c r="S17" s="250">
        <v>-1.4092278228532298E-4</v>
      </c>
      <c r="T17" s="251">
        <v>5.8926089468698964E-3</v>
      </c>
      <c r="U17" s="252">
        <v>5892.6089468698965</v>
      </c>
      <c r="V17" s="251">
        <v>7.5611089840881274E-3</v>
      </c>
      <c r="W17" s="252">
        <v>7561.1089840881277</v>
      </c>
      <c r="X17" s="251">
        <v>1.0691270210935553E-2</v>
      </c>
      <c r="Y17" s="252">
        <v>10691.270210935552</v>
      </c>
      <c r="Z17" s="250">
        <v>1.5</v>
      </c>
    </row>
    <row r="18" spans="1:26">
      <c r="A18" s="138">
        <f>'2019'!A17</f>
        <v>43476</v>
      </c>
      <c r="B18" s="7">
        <f>'2019'!B17</f>
        <v>0.72199999999999998</v>
      </c>
      <c r="C18" s="7">
        <f>'2019'!C17</f>
        <v>78.209999999999994</v>
      </c>
      <c r="D18" s="7">
        <f>'2019'!D17</f>
        <v>4.8594333737466472E-3</v>
      </c>
      <c r="E18" s="7">
        <f>'2019'!E17</f>
        <v>8.0878546016989062E-3</v>
      </c>
      <c r="F18" s="7">
        <f>'2019'!F17</f>
        <v>1.5</v>
      </c>
      <c r="H18" s="286">
        <v>8</v>
      </c>
      <c r="I18" s="286" t="s">
        <v>447</v>
      </c>
      <c r="J18" s="286">
        <v>-3.5248538434355122E-4</v>
      </c>
      <c r="K18" s="286">
        <v>-2.1815026851782675E-3</v>
      </c>
      <c r="L18" s="286">
        <v>5.3953719505762639E-3</v>
      </c>
      <c r="M18" s="286">
        <v>2.9110038485065121E-5</v>
      </c>
      <c r="N18" s="286">
        <v>-2.7865755840200522E-4</v>
      </c>
      <c r="O18" s="286">
        <v>-6.9615858344415377E-4</v>
      </c>
      <c r="P18" s="286">
        <v>5.5588623428502616E-3</v>
      </c>
      <c r="Q18" s="286">
        <v>3.0900950546758701E-5</v>
      </c>
      <c r="R18" s="286">
        <v>4.7230522624518746E-3</v>
      </c>
      <c r="S18" s="286">
        <v>-3.1557147137277822E-4</v>
      </c>
      <c r="T18" s="287">
        <v>6.0549530004633031E-3</v>
      </c>
      <c r="U18" s="288">
        <v>6054.9530004633034</v>
      </c>
      <c r="V18" s="287">
        <v>7.7694209717333335E-3</v>
      </c>
      <c r="W18" s="288">
        <v>7769.4209717333333</v>
      </c>
      <c r="X18" s="287">
        <v>1.0985819562463061E-2</v>
      </c>
      <c r="Y18" s="288">
        <v>10985.819562463061</v>
      </c>
      <c r="Z18" s="286">
        <v>1.5</v>
      </c>
    </row>
    <row r="19" spans="1:26">
      <c r="A19" s="138">
        <f>'2019'!A18</f>
        <v>43479</v>
      </c>
      <c r="B19" s="7">
        <f>'2019'!B18</f>
        <v>0.71840000000000004</v>
      </c>
      <c r="C19" s="7">
        <f>'2019'!C18</f>
        <v>77.67</v>
      </c>
      <c r="D19" s="7">
        <f>'2019'!D18</f>
        <v>-4.9986219048362458E-3</v>
      </c>
      <c r="E19" s="7">
        <f>'2019'!E18</f>
        <v>-6.928434181963988E-3</v>
      </c>
      <c r="F19" s="7">
        <f>'2019'!F18</f>
        <v>1.5</v>
      </c>
      <c r="H19" s="250">
        <v>9</v>
      </c>
      <c r="I19" s="250" t="s">
        <v>448</v>
      </c>
      <c r="J19" s="250">
        <v>1.3141528423174155E-3</v>
      </c>
      <c r="K19" s="250">
        <v>1.5436467749115903E-3</v>
      </c>
      <c r="L19" s="250">
        <v>4.1715959275800589E-3</v>
      </c>
      <c r="M19" s="250">
        <v>1.7402212583002532E-5</v>
      </c>
      <c r="N19" s="250">
        <v>1.8902734701956602E-3</v>
      </c>
      <c r="O19" s="250">
        <v>1.947850405649346E-3</v>
      </c>
      <c r="P19" s="250">
        <v>4.4147142914942473E-3</v>
      </c>
      <c r="Q19" s="250">
        <v>1.9489702275523551E-5</v>
      </c>
      <c r="R19" s="250">
        <v>4.0169412975859416E-3</v>
      </c>
      <c r="S19" s="250">
        <v>1.602213156256538E-3</v>
      </c>
      <c r="T19" s="251">
        <v>5.1497187435051769E-3</v>
      </c>
      <c r="U19" s="252">
        <v>5149.7187435051765</v>
      </c>
      <c r="V19" s="251">
        <v>6.6078684345288741E-3</v>
      </c>
      <c r="W19" s="252">
        <v>6607.8684345288739</v>
      </c>
      <c r="X19" s="251">
        <v>9.3434054581849005E-3</v>
      </c>
      <c r="Y19" s="252">
        <v>9343.4054581849014</v>
      </c>
      <c r="Z19" s="250">
        <v>1.5</v>
      </c>
    </row>
    <row r="20" spans="1:26">
      <c r="A20" s="138">
        <f>'2019'!A19</f>
        <v>43480</v>
      </c>
      <c r="B20" s="7">
        <f>'2019'!B19</f>
        <v>0.72119999999999995</v>
      </c>
      <c r="C20" s="7">
        <f>'2019'!C19</f>
        <v>78.290000000000006</v>
      </c>
      <c r="D20" s="7">
        <f>'2019'!D19</f>
        <v>3.8899743411722897E-3</v>
      </c>
      <c r="E20" s="7">
        <f>'2019'!E19</f>
        <v>7.9507984882668352E-3</v>
      </c>
      <c r="F20" s="7">
        <f>'2019'!F19</f>
        <v>1.5</v>
      </c>
      <c r="H20" s="250">
        <v>10</v>
      </c>
      <c r="I20" s="250" t="s">
        <v>449</v>
      </c>
      <c r="J20" s="250">
        <v>-2.9743541527017889E-3</v>
      </c>
      <c r="K20" s="250">
        <v>-2.3880535039203163E-3</v>
      </c>
      <c r="L20" s="250">
        <v>4.654376035312457E-3</v>
      </c>
      <c r="M20" s="250">
        <v>2.1663216278090905E-5</v>
      </c>
      <c r="N20" s="250">
        <v>-4.0749659173556496E-3</v>
      </c>
      <c r="O20" s="250">
        <v>-3.6580292600346415E-3</v>
      </c>
      <c r="P20" s="250">
        <v>4.6995287126464632E-3</v>
      </c>
      <c r="Q20" s="250">
        <v>2.2085570120988525E-5</v>
      </c>
      <c r="R20" s="250">
        <v>4.4595890783455652E-3</v>
      </c>
      <c r="S20" s="250">
        <v>-3.5246600350287193E-3</v>
      </c>
      <c r="T20" s="251">
        <v>5.717193198439015E-3</v>
      </c>
      <c r="U20" s="252">
        <v>5717.1931984390149</v>
      </c>
      <c r="V20" s="251">
        <v>7.3360240338784547E-3</v>
      </c>
      <c r="W20" s="252">
        <v>7336.0240338784552</v>
      </c>
      <c r="X20" s="251">
        <v>1.0373004196231784E-2</v>
      </c>
      <c r="Y20" s="252">
        <v>10373.004196231785</v>
      </c>
      <c r="Z20" s="250">
        <v>1.5</v>
      </c>
    </row>
    <row r="21" spans="1:26">
      <c r="A21" s="138">
        <f>'2019'!A20</f>
        <v>43481</v>
      </c>
      <c r="B21" s="7">
        <f>'2019'!B20</f>
        <v>0.71960000000000002</v>
      </c>
      <c r="C21" s="7">
        <f>'2019'!C20</f>
        <v>78.06</v>
      </c>
      <c r="D21" s="7">
        <f>'2019'!D20</f>
        <v>-2.2209892527840541E-3</v>
      </c>
      <c r="E21" s="7">
        <f>'2019'!E20</f>
        <v>-2.9421191673539406E-3</v>
      </c>
      <c r="F21" s="7">
        <f>'2019'!F20</f>
        <v>1.5</v>
      </c>
      <c r="H21" s="286">
        <v>11</v>
      </c>
      <c r="I21" s="286" t="s">
        <v>450</v>
      </c>
      <c r="J21" s="286">
        <v>-2.0961589040874107E-3</v>
      </c>
      <c r="K21" s="286">
        <v>-2.2015517423403467E-3</v>
      </c>
      <c r="L21" s="286">
        <v>5.5287257352653841E-3</v>
      </c>
      <c r="M21" s="286">
        <v>3.0566808255785758E-5</v>
      </c>
      <c r="N21" s="286">
        <v>-3.2118072390326319E-3</v>
      </c>
      <c r="O21" s="286">
        <v>-3.5730530531680295E-3</v>
      </c>
      <c r="P21" s="286">
        <v>5.539002665100129E-3</v>
      </c>
      <c r="Q21" s="286">
        <v>3.0680550523986333E-5</v>
      </c>
      <c r="R21" s="286">
        <v>5.3102866714511646E-3</v>
      </c>
      <c r="S21" s="286">
        <v>-2.6539830715600213E-3</v>
      </c>
      <c r="T21" s="287">
        <v>6.8077875128003933E-3</v>
      </c>
      <c r="U21" s="288">
        <v>6807.7875128003934</v>
      </c>
      <c r="V21" s="287">
        <v>8.7354215745371663E-3</v>
      </c>
      <c r="W21" s="288">
        <v>8735.4215745371657</v>
      </c>
      <c r="X21" s="287">
        <v>1.235172679779541E-2</v>
      </c>
      <c r="Y21" s="288">
        <v>12351.726797795411</v>
      </c>
      <c r="Z21" s="286">
        <v>1.5</v>
      </c>
    </row>
    <row r="22" spans="1:26">
      <c r="A22" s="138">
        <f>'2019'!A21</f>
        <v>43482</v>
      </c>
      <c r="B22" s="7">
        <f>'2019'!B21</f>
        <v>0.71519999999999995</v>
      </c>
      <c r="C22" s="7">
        <f>'2019'!C21</f>
        <v>77.97</v>
      </c>
      <c r="D22" s="7">
        <f>'2019'!D21</f>
        <v>-6.1332782170737425E-3</v>
      </c>
      <c r="E22" s="7">
        <f>'2019'!E21</f>
        <v>-1.1536244309603761E-3</v>
      </c>
      <c r="F22" s="7">
        <f>'2019'!F21</f>
        <v>1.5</v>
      </c>
      <c r="H22" s="250">
        <v>12</v>
      </c>
      <c r="I22" s="250" t="s">
        <v>451</v>
      </c>
      <c r="J22" s="250">
        <v>-2.1298833624248297E-3</v>
      </c>
      <c r="K22" s="250">
        <v>-2.8673913710191169E-3</v>
      </c>
      <c r="L22" s="250">
        <v>3.8503562564089541E-3</v>
      </c>
      <c r="M22" s="250">
        <v>1.4825243301267575E-5</v>
      </c>
      <c r="N22" s="250">
        <v>-1.7752717893636989E-3</v>
      </c>
      <c r="O22" s="250">
        <v>-3.0987249025316017E-3</v>
      </c>
      <c r="P22" s="250">
        <v>5.140897990464275E-3</v>
      </c>
      <c r="Q22" s="250">
        <v>2.6428832148359621E-5</v>
      </c>
      <c r="R22" s="250">
        <v>4.3175409345121282E-3</v>
      </c>
      <c r="S22" s="250">
        <v>-1.9525775758942642E-3</v>
      </c>
      <c r="T22" s="251">
        <v>5.5350874780445486E-3</v>
      </c>
      <c r="U22" s="252">
        <v>5535.0874780445483</v>
      </c>
      <c r="V22" s="251">
        <v>7.102354837272451E-3</v>
      </c>
      <c r="W22" s="252">
        <v>7102.3548372724508</v>
      </c>
      <c r="X22" s="251">
        <v>1.004260021367521E-2</v>
      </c>
      <c r="Y22" s="252">
        <v>10042.60021367521</v>
      </c>
      <c r="Z22" s="250">
        <v>1.5</v>
      </c>
    </row>
    <row r="23" spans="1:26">
      <c r="A23" s="138">
        <f>'2019'!A22</f>
        <v>43483</v>
      </c>
      <c r="B23" s="7">
        <f>'2019'!B22</f>
        <v>0.71930000000000005</v>
      </c>
      <c r="C23" s="7">
        <f>'2019'!C22</f>
        <v>78.680000000000007</v>
      </c>
      <c r="D23" s="7">
        <f>'2019'!D22</f>
        <v>5.7162930140062882E-3</v>
      </c>
      <c r="E23" s="7">
        <f>'2019'!E22</f>
        <v>9.0648561993497846E-3</v>
      </c>
      <c r="F23" s="7">
        <f>'2019'!F22</f>
        <v>1.5</v>
      </c>
      <c r="H23" s="250">
        <v>13</v>
      </c>
      <c r="I23" s="250" t="s">
        <v>452</v>
      </c>
      <c r="J23" s="250">
        <v>4.0380787492802424E-4</v>
      </c>
      <c r="K23" s="250">
        <v>-1.6723818510588906E-17</v>
      </c>
      <c r="L23" s="250">
        <v>3.5768066027916405E-3</v>
      </c>
      <c r="M23" s="250">
        <v>1.2793545473773876E-5</v>
      </c>
      <c r="N23" s="250">
        <v>-1.3738657309682063E-3</v>
      </c>
      <c r="O23" s="250">
        <v>-1.6559847031195462E-3</v>
      </c>
      <c r="P23" s="250">
        <v>4.5069208348994024E-3</v>
      </c>
      <c r="Q23" s="250">
        <v>2.0312335412050325E-5</v>
      </c>
      <c r="R23" s="250">
        <v>3.5139975970119716E-3</v>
      </c>
      <c r="S23" s="250">
        <v>-4.8502892802009098E-4</v>
      </c>
      <c r="T23" s="251">
        <v>4.5049449193693475E-3</v>
      </c>
      <c r="U23" s="252">
        <v>4504.9449193693472</v>
      </c>
      <c r="V23" s="251">
        <v>5.7805260470846932E-3</v>
      </c>
      <c r="W23" s="252">
        <v>5780.5260470846933</v>
      </c>
      <c r="X23" s="251">
        <v>8.1735584106498466E-3</v>
      </c>
      <c r="Y23" s="252">
        <v>8173.5584106498463</v>
      </c>
      <c r="Z23" s="250">
        <v>1.5</v>
      </c>
    </row>
    <row r="24" spans="1:26">
      <c r="A24" s="138">
        <f>'2019'!A23</f>
        <v>43486</v>
      </c>
      <c r="B24" s="7">
        <f>'2019'!B23</f>
        <v>0.71689999999999998</v>
      </c>
      <c r="C24" s="7">
        <f>'2019'!C23</f>
        <v>78.569999999999993</v>
      </c>
      <c r="D24" s="7">
        <f>'2019'!D23</f>
        <v>-3.3421560144840804E-3</v>
      </c>
      <c r="E24" s="7">
        <f>'2019'!E23</f>
        <v>-1.3990463331282994E-3</v>
      </c>
      <c r="F24" s="7">
        <f>'2019'!F23</f>
        <v>1.5</v>
      </c>
      <c r="H24" s="286">
        <v>14</v>
      </c>
      <c r="I24" s="286" t="s">
        <v>453</v>
      </c>
      <c r="J24" s="286">
        <v>1.5007496672769839E-3</v>
      </c>
      <c r="K24" s="286">
        <v>1.4487726226765553E-4</v>
      </c>
      <c r="L24" s="286">
        <v>3.0003266901805102E-3</v>
      </c>
      <c r="M24" s="286">
        <v>9.0019602478095347E-6</v>
      </c>
      <c r="N24" s="286">
        <v>-5.6912336793869551E-4</v>
      </c>
      <c r="O24" s="286">
        <v>-9.2227495928685563E-4</v>
      </c>
      <c r="P24" s="286">
        <v>4.3192478245692792E-3</v>
      </c>
      <c r="Q24" s="286">
        <v>1.8655901770046449E-5</v>
      </c>
      <c r="R24" s="286">
        <v>3.1388361432084602E-3</v>
      </c>
      <c r="S24" s="286">
        <v>4.6581314966914419E-4</v>
      </c>
      <c r="T24" s="287">
        <v>4.0239879355932458E-3</v>
      </c>
      <c r="U24" s="288">
        <v>4023.9879355932458</v>
      </c>
      <c r="V24" s="287">
        <v>5.1633854555779169E-3</v>
      </c>
      <c r="W24" s="288">
        <v>5163.3854555779171</v>
      </c>
      <c r="X24" s="287">
        <v>7.3009328691028786E-3</v>
      </c>
      <c r="Y24" s="288">
        <v>7300.9328691028786</v>
      </c>
      <c r="Z24" s="286">
        <v>1.5</v>
      </c>
    </row>
    <row r="25" spans="1:26">
      <c r="A25" s="138">
        <f>'2019'!A24</f>
        <v>43487</v>
      </c>
      <c r="B25" s="7">
        <f>'2019'!B24</f>
        <v>0.7137</v>
      </c>
      <c r="C25" s="7">
        <f>'2019'!C24</f>
        <v>78.13</v>
      </c>
      <c r="D25" s="7">
        <f>'2019'!D24</f>
        <v>-4.4736548818047877E-3</v>
      </c>
      <c r="E25" s="7">
        <f>'2019'!E24</f>
        <v>-5.6158411790771905E-3</v>
      </c>
      <c r="F25" s="7">
        <f>'2019'!F24</f>
        <v>1.5</v>
      </c>
      <c r="H25" s="250">
        <v>15</v>
      </c>
      <c r="I25" s="250" t="s">
        <v>454</v>
      </c>
      <c r="J25" s="250">
        <v>-1.5113637810047847E-3</v>
      </c>
      <c r="K25" s="250">
        <v>-2.3070930520152286E-3</v>
      </c>
      <c r="L25" s="250">
        <v>3.3844121303067674E-3</v>
      </c>
      <c r="M25" s="250">
        <v>1.1454245467767592E-5</v>
      </c>
      <c r="N25" s="250">
        <v>-1.9218528252322874E-3</v>
      </c>
      <c r="O25" s="250">
        <v>-2.4620453146343424E-3</v>
      </c>
      <c r="P25" s="250">
        <v>4.0757379126570821E-3</v>
      </c>
      <c r="Q25" s="250">
        <v>1.6611639532670312E-5</v>
      </c>
      <c r="R25" s="250">
        <v>3.3922799302955626E-3</v>
      </c>
      <c r="S25" s="250">
        <v>-1.716608303118536E-3</v>
      </c>
      <c r="T25" s="251">
        <v>4.3489028706389116E-3</v>
      </c>
      <c r="U25" s="252">
        <v>4348.9028706389117</v>
      </c>
      <c r="V25" s="251">
        <v>5.5803004853362008E-3</v>
      </c>
      <c r="W25" s="252">
        <v>5580.3004853362008</v>
      </c>
      <c r="X25" s="251">
        <v>7.8904431178674784E-3</v>
      </c>
      <c r="Y25" s="252">
        <v>7890.4431178674786</v>
      </c>
      <c r="Z25" s="250">
        <v>1.25</v>
      </c>
    </row>
    <row r="26" spans="1:26">
      <c r="A26" s="138">
        <f>'2019'!A25</f>
        <v>43488</v>
      </c>
      <c r="B26" s="7">
        <f>'2019'!B25</f>
        <v>0.7137</v>
      </c>
      <c r="C26" s="7">
        <f>'2019'!C25</f>
        <v>78.290000000000006</v>
      </c>
      <c r="D26" s="7">
        <f>'2019'!D25</f>
        <v>0</v>
      </c>
      <c r="E26" s="7">
        <f>'2019'!E25</f>
        <v>2.0457749111701118E-3</v>
      </c>
      <c r="F26" s="7">
        <f>'2019'!F25</f>
        <v>1.5</v>
      </c>
      <c r="H26" s="250">
        <v>16</v>
      </c>
      <c r="I26" s="250" t="s">
        <v>455</v>
      </c>
      <c r="J26" s="250">
        <v>1.6724726631110027E-3</v>
      </c>
      <c r="K26" s="250">
        <v>2.7337652183649086E-3</v>
      </c>
      <c r="L26" s="250">
        <v>3.4712905687544426E-3</v>
      </c>
      <c r="M26" s="250">
        <v>1.2049858212723541E-5</v>
      </c>
      <c r="N26" s="250">
        <v>1.4222343804510497E-3</v>
      </c>
      <c r="O26" s="250">
        <v>2.3279227070656162E-3</v>
      </c>
      <c r="P26" s="250">
        <v>5.5107935875566144E-3</v>
      </c>
      <c r="Q26" s="250">
        <v>3.0368845964655099E-5</v>
      </c>
      <c r="R26" s="250">
        <v>3.9496280079787584E-3</v>
      </c>
      <c r="S26" s="250">
        <v>1.5473535217810262E-3</v>
      </c>
      <c r="T26" s="251">
        <v>5.063423106228768E-3</v>
      </c>
      <c r="U26" s="252">
        <v>5063.4231062287681</v>
      </c>
      <c r="V26" s="251">
        <v>6.4971380731250576E-3</v>
      </c>
      <c r="W26" s="252">
        <v>6497.1380731250574</v>
      </c>
      <c r="X26" s="251">
        <v>9.1868347465585923E-3</v>
      </c>
      <c r="Y26" s="252">
        <v>9186.8347465585921</v>
      </c>
      <c r="Z26" s="250">
        <v>1.25</v>
      </c>
    </row>
    <row r="27" spans="1:26">
      <c r="A27" s="138">
        <f>'2019'!A26</f>
        <v>43489</v>
      </c>
      <c r="B27" s="7">
        <f>'2019'!B26</f>
        <v>0.71099999999999997</v>
      </c>
      <c r="C27" s="7">
        <f>'2019'!C26</f>
        <v>77.900000000000006</v>
      </c>
      <c r="D27" s="7">
        <f>'2019'!D26</f>
        <v>-3.7902761737808022E-3</v>
      </c>
      <c r="E27" s="7">
        <f>'2019'!E26</f>
        <v>-4.9939280431202616E-3</v>
      </c>
      <c r="F27" s="7">
        <f>'2019'!F26</f>
        <v>1.5</v>
      </c>
      <c r="H27" s="286">
        <v>17</v>
      </c>
      <c r="I27" s="286" t="s">
        <v>456</v>
      </c>
      <c r="J27" s="286">
        <v>2.0117908400555705E-3</v>
      </c>
      <c r="K27" s="286">
        <v>2.7337652183649086E-3</v>
      </c>
      <c r="L27" s="286">
        <v>2.7861433436497602E-3</v>
      </c>
      <c r="M27" s="286">
        <v>7.7625947313638655E-6</v>
      </c>
      <c r="N27" s="286">
        <v>2.0845222977320362E-3</v>
      </c>
      <c r="O27" s="286">
        <v>2.3279227070656162E-3</v>
      </c>
      <c r="P27" s="286">
        <v>4.4719367936914842E-3</v>
      </c>
      <c r="Q27" s="286">
        <v>1.9998218686771671E-5</v>
      </c>
      <c r="R27" s="286">
        <v>2.9760378476253626E-3</v>
      </c>
      <c r="S27" s="286">
        <v>2.0481565688938034E-3</v>
      </c>
      <c r="T27" s="287">
        <v>3.815280520655715E-3</v>
      </c>
      <c r="U27" s="288">
        <v>3815.280520655715</v>
      </c>
      <c r="V27" s="287">
        <v>4.8955822593437217E-3</v>
      </c>
      <c r="W27" s="288">
        <v>4895.5822593437215</v>
      </c>
      <c r="X27" s="287">
        <v>6.9222640335765938E-3</v>
      </c>
      <c r="Y27" s="288">
        <v>6922.2640335765936</v>
      </c>
      <c r="Z27" s="286">
        <v>1.25</v>
      </c>
    </row>
    <row r="28" spans="1:26">
      <c r="A28" s="138">
        <f>'2019'!A27</f>
        <v>43490</v>
      </c>
      <c r="B28" s="7">
        <f>'2019'!B27</f>
        <v>0.70950000000000002</v>
      </c>
      <c r="C28" s="7">
        <f>'2019'!C27</f>
        <v>77.87</v>
      </c>
      <c r="D28" s="7">
        <f>'2019'!D27</f>
        <v>-2.1119332031435015E-3</v>
      </c>
      <c r="E28" s="7">
        <f>'2019'!E27</f>
        <v>-3.8518328780787507E-4</v>
      </c>
      <c r="F28" s="7">
        <f>'2019'!F27</f>
        <v>1.5</v>
      </c>
      <c r="H28" s="250">
        <v>18</v>
      </c>
      <c r="I28" s="250" t="s">
        <v>457</v>
      </c>
      <c r="J28" s="250">
        <v>1.7133071010022442E-4</v>
      </c>
      <c r="K28" s="250">
        <v>-9.9615800703551955E-4</v>
      </c>
      <c r="L28" s="250">
        <v>4.695905231850055E-3</v>
      </c>
      <c r="M28" s="250">
        <v>2.2051525946516722E-5</v>
      </c>
      <c r="N28" s="250">
        <v>6.6120314946048508E-4</v>
      </c>
      <c r="O28" s="250">
        <v>-3.3022919105426499E-4</v>
      </c>
      <c r="P28" s="250">
        <v>3.5927622492535017E-3</v>
      </c>
      <c r="Q28" s="250">
        <v>1.2907940579661082E-5</v>
      </c>
      <c r="R28" s="250">
        <v>3.7010014649871835E-3</v>
      </c>
      <c r="S28" s="250">
        <v>4.1626692978035475E-4</v>
      </c>
      <c r="T28" s="251">
        <v>4.7446838781135692E-3</v>
      </c>
      <c r="U28" s="252">
        <v>4744.6838781135693</v>
      </c>
      <c r="V28" s="251">
        <v>6.0881474099039167E-3</v>
      </c>
      <c r="W28" s="252">
        <v>6088.1474099039169</v>
      </c>
      <c r="X28" s="251">
        <v>8.6085294075601889E-3</v>
      </c>
      <c r="Y28" s="252">
        <v>8608.5294075601887</v>
      </c>
      <c r="Z28" s="250">
        <v>1</v>
      </c>
    </row>
    <row r="29" spans="1:26">
      <c r="A29" s="138">
        <f>'2019'!A28</f>
        <v>43494</v>
      </c>
      <c r="B29" s="7">
        <f>'2019'!B28</f>
        <v>0.7167</v>
      </c>
      <c r="C29" s="7">
        <f>'2019'!C28</f>
        <v>78.319999999999993</v>
      </c>
      <c r="D29" s="7">
        <f>'2019'!D28</f>
        <v>1.0096846399776262E-2</v>
      </c>
      <c r="E29" s="7">
        <f>'2019'!E28</f>
        <v>5.7622286333601858E-3</v>
      </c>
      <c r="F29" s="7">
        <f>'2019'!F28</f>
        <v>1.5</v>
      </c>
      <c r="H29" s="250">
        <v>19</v>
      </c>
      <c r="I29" s="250" t="s">
        <v>458</v>
      </c>
      <c r="J29" s="250">
        <v>-3.646725333604882E-3</v>
      </c>
      <c r="K29" s="250">
        <v>-3.6396197146249549E-3</v>
      </c>
      <c r="L29" s="250">
        <v>1.9069735418695932E-3</v>
      </c>
      <c r="M29" s="250">
        <v>3.636548089390661E-6</v>
      </c>
      <c r="N29" s="250">
        <v>-4.1342620927773228E-3</v>
      </c>
      <c r="O29" s="250">
        <v>-1.3287243895182606E-3</v>
      </c>
      <c r="P29" s="250">
        <v>7.6313670587581425E-3</v>
      </c>
      <c r="Q29" s="250">
        <v>5.8237763185498906E-5</v>
      </c>
      <c r="R29" s="250">
        <v>4.2911428698878002E-3</v>
      </c>
      <c r="S29" s="250">
        <v>-3.8904937131911026E-3</v>
      </c>
      <c r="T29" s="251">
        <v>5.5012451591961598E-3</v>
      </c>
      <c r="U29" s="252">
        <v>5501.2451591961599</v>
      </c>
      <c r="V29" s="251">
        <v>7.0589300209654314E-3</v>
      </c>
      <c r="W29" s="252">
        <v>7058.9300209654311</v>
      </c>
      <c r="X29" s="251">
        <v>9.9811983153590238E-3</v>
      </c>
      <c r="Y29" s="252">
        <v>9981.1983153590245</v>
      </c>
      <c r="Z29" s="250">
        <v>1</v>
      </c>
    </row>
    <row r="30" spans="1:26">
      <c r="A30" s="138">
        <f>'2019'!A29</f>
        <v>43495</v>
      </c>
      <c r="B30" s="7">
        <f>'2019'!B29</f>
        <v>0.71950000000000003</v>
      </c>
      <c r="C30" s="7">
        <f>'2019'!C29</f>
        <v>78.680000000000007</v>
      </c>
      <c r="D30" s="7">
        <f>'2019'!D29</f>
        <v>3.8991833275489173E-3</v>
      </c>
      <c r="E30" s="7">
        <f>'2019'!E29</f>
        <v>4.5859952986035801E-3</v>
      </c>
      <c r="F30" s="7">
        <f>'2019'!F29</f>
        <v>1.5</v>
      </c>
      <c r="H30" s="286">
        <v>20</v>
      </c>
      <c r="I30" s="286" t="s">
        <v>459</v>
      </c>
      <c r="J30" s="286">
        <v>-3.6757140409791451E-3</v>
      </c>
      <c r="K30" s="286">
        <v>-3.7845632514962708E-3</v>
      </c>
      <c r="L30" s="286">
        <v>1.9122479154260548E-3</v>
      </c>
      <c r="M30" s="286">
        <v>3.656692090051292E-6</v>
      </c>
      <c r="N30" s="286">
        <v>-4.9079679759236917E-3</v>
      </c>
      <c r="O30" s="286">
        <v>-2.1269914348559038E-3</v>
      </c>
      <c r="P30" s="286">
        <v>7.6319407409574224E-3</v>
      </c>
      <c r="Q30" s="286">
        <v>5.824651947348573E-5</v>
      </c>
      <c r="R30" s="286">
        <v>4.306062627739444E-3</v>
      </c>
      <c r="S30" s="286">
        <v>-4.2918410084514186E-3</v>
      </c>
      <c r="T30" s="287">
        <v>5.5203722887619674E-3</v>
      </c>
      <c r="U30" s="288">
        <v>5520.3722887619679</v>
      </c>
      <c r="V30" s="287">
        <v>7.0834730226313853E-3</v>
      </c>
      <c r="W30" s="288">
        <v>7083.473022631385</v>
      </c>
      <c r="X30" s="287">
        <v>1.0015901672121947E-2</v>
      </c>
      <c r="Y30" s="288">
        <v>10015.901672121947</v>
      </c>
      <c r="Z30" s="286">
        <v>1</v>
      </c>
    </row>
    <row r="31" spans="1:26">
      <c r="A31" s="138">
        <f>'2019'!A30</f>
        <v>43496</v>
      </c>
      <c r="B31" s="7">
        <f>'2019'!B30</f>
        <v>0.7268</v>
      </c>
      <c r="C31" s="7">
        <f>'2019'!C30</f>
        <v>79.09</v>
      </c>
      <c r="D31" s="7">
        <f>'2019'!D30</f>
        <v>1.0094810194593552E-2</v>
      </c>
      <c r="E31" s="7">
        <f>'2019'!E30</f>
        <v>5.1974510104674833E-3</v>
      </c>
      <c r="F31" s="7">
        <f>'2019'!F30</f>
        <v>1.5</v>
      </c>
      <c r="H31" s="250">
        <v>21</v>
      </c>
      <c r="I31" s="250" t="s">
        <v>460</v>
      </c>
      <c r="J31" s="250">
        <v>9.6318444864111185E-4</v>
      </c>
      <c r="K31" s="250">
        <v>7.3653973765065023E-5</v>
      </c>
      <c r="L31" s="250">
        <v>3.8611122711434713E-3</v>
      </c>
      <c r="M31" s="250">
        <v>1.4908187970374695E-5</v>
      </c>
      <c r="N31" s="250">
        <v>1.2678679067815875E-3</v>
      </c>
      <c r="O31" s="250">
        <v>2.0778531080982549E-3</v>
      </c>
      <c r="P31" s="250">
        <v>6.4083778404899804E-3</v>
      </c>
      <c r="Q31" s="250">
        <v>4.106730654648302E-5</v>
      </c>
      <c r="R31" s="250">
        <v>4.749687706799061E-3</v>
      </c>
      <c r="S31" s="250">
        <v>1.1155261777113497E-3</v>
      </c>
      <c r="T31" s="251">
        <v>6.0890996401163962E-3</v>
      </c>
      <c r="U31" s="252">
        <v>6089.0996401163966</v>
      </c>
      <c r="V31" s="251">
        <v>7.8132362776844547E-3</v>
      </c>
      <c r="W31" s="252">
        <v>7813.2362776844548</v>
      </c>
      <c r="X31" s="251">
        <v>1.1047773606014616E-2</v>
      </c>
      <c r="Y31" s="252">
        <v>11047.773606014616</v>
      </c>
      <c r="Z31" s="250">
        <v>1</v>
      </c>
    </row>
    <row r="32" spans="1:26">
      <c r="A32" s="138">
        <f>'2019'!A31</f>
        <v>43497</v>
      </c>
      <c r="B32" s="7">
        <f>'2019'!B31</f>
        <v>0.72409999999999997</v>
      </c>
      <c r="C32" s="7">
        <f>'2019'!C31</f>
        <v>78.83</v>
      </c>
      <c r="D32" s="7">
        <f>'2019'!D31</f>
        <v>-3.7218321272411287E-3</v>
      </c>
      <c r="E32" s="7">
        <f>'2019'!E31</f>
        <v>-3.2928094595090379E-3</v>
      </c>
      <c r="F32" s="7">
        <f>'2019'!F31</f>
        <v>1.5</v>
      </c>
      <c r="H32" s="250">
        <v>22</v>
      </c>
      <c r="I32" s="250" t="s">
        <v>461</v>
      </c>
      <c r="J32" s="250">
        <v>-8.1415592932956144E-4</v>
      </c>
      <c r="K32" s="250">
        <v>-1.4751448965197255E-3</v>
      </c>
      <c r="L32" s="250">
        <v>2.1775357418737048E-3</v>
      </c>
      <c r="M32" s="250">
        <v>4.7416619071374657E-6</v>
      </c>
      <c r="N32" s="250">
        <v>-9.7480231591043473E-4</v>
      </c>
      <c r="O32" s="250">
        <v>-8.3027829948602663E-4</v>
      </c>
      <c r="P32" s="250">
        <v>6.2517110069330271E-3</v>
      </c>
      <c r="Q32" s="250">
        <v>3.9083890514207559E-5</v>
      </c>
      <c r="R32" s="250">
        <v>3.9214575972525709E-3</v>
      </c>
      <c r="S32" s="250">
        <v>-8.9447912261999803E-4</v>
      </c>
      <c r="T32" s="251">
        <v>5.0273086396777963E-3</v>
      </c>
      <c r="U32" s="252">
        <v>5027.3086396777962</v>
      </c>
      <c r="V32" s="251">
        <v>6.4507977474804789E-3</v>
      </c>
      <c r="W32" s="252">
        <v>6450.7977474804793</v>
      </c>
      <c r="X32" s="251">
        <v>9.1213103712094803E-3</v>
      </c>
      <c r="Y32" s="252">
        <v>9121.3103712094799</v>
      </c>
      <c r="Z32" s="250">
        <v>1</v>
      </c>
    </row>
    <row r="33" spans="1:27">
      <c r="A33" s="138">
        <f>'2019'!A32</f>
        <v>43500</v>
      </c>
      <c r="B33" s="7">
        <f>'2019'!B32</f>
        <v>0.72270000000000001</v>
      </c>
      <c r="C33" s="7">
        <f>'2019'!C32</f>
        <v>79.33</v>
      </c>
      <c r="D33" s="7">
        <f>'2019'!D32</f>
        <v>-1.9353061058395996E-3</v>
      </c>
      <c r="E33" s="7">
        <f>'2019'!E32</f>
        <v>6.3227322420947403E-3</v>
      </c>
      <c r="F33" s="7">
        <f>'2019'!F32</f>
        <v>1.5</v>
      </c>
      <c r="H33" s="286">
        <v>23</v>
      </c>
      <c r="I33" s="286" t="s">
        <v>462</v>
      </c>
      <c r="J33" s="286">
        <v>-1.0364321381496951E-3</v>
      </c>
      <c r="K33" s="286">
        <v>-1.5549034539342533E-3</v>
      </c>
      <c r="L33" s="286">
        <v>2.0968653175475883E-3</v>
      </c>
      <c r="M33" s="286">
        <v>4.3968441599339493E-6</v>
      </c>
      <c r="N33" s="286">
        <v>-1.3219423009582666E-3</v>
      </c>
      <c r="O33" s="286">
        <v>-1.2509017710454684E-3</v>
      </c>
      <c r="P33" s="286">
        <v>6.1331137936445658E-3</v>
      </c>
      <c r="Q33" s="286">
        <v>3.7615084805793239E-5</v>
      </c>
      <c r="R33" s="286">
        <v>3.819901498399426E-3</v>
      </c>
      <c r="S33" s="286">
        <v>-1.1791872195539808E-3</v>
      </c>
      <c r="T33" s="287">
        <v>4.8971137209480641E-3</v>
      </c>
      <c r="U33" s="288">
        <v>4897.1137209480639</v>
      </c>
      <c r="V33" s="287">
        <v>6.2837379648670562E-3</v>
      </c>
      <c r="W33" s="288">
        <v>6283.7379648670558</v>
      </c>
      <c r="X33" s="287">
        <v>8.8850908852770652E-3</v>
      </c>
      <c r="Y33" s="288">
        <v>8885.0908852770644</v>
      </c>
      <c r="Z33" s="286">
        <v>1</v>
      </c>
    </row>
    <row r="34" spans="1:27">
      <c r="A34" s="138">
        <f>'2019'!A33</f>
        <v>43501</v>
      </c>
      <c r="B34" s="7">
        <f>'2019'!B33</f>
        <v>0.72599999999999998</v>
      </c>
      <c r="C34" s="7">
        <f>'2019'!C33</f>
        <v>79.78</v>
      </c>
      <c r="D34" s="7">
        <f>'2019'!D33</f>
        <v>4.5558165358606613E-3</v>
      </c>
      <c r="E34" s="7">
        <f>'2019'!E33</f>
        <v>5.6564791633490798E-3</v>
      </c>
      <c r="F34" s="7">
        <f>'2019'!F33</f>
        <v>1.5</v>
      </c>
      <c r="H34" s="250">
        <v>24</v>
      </c>
      <c r="I34" s="250" t="s">
        <v>463</v>
      </c>
      <c r="J34" s="250">
        <v>1.0863289450003301E-3</v>
      </c>
      <c r="K34" s="250">
        <v>8.7605606017312923E-4</v>
      </c>
      <c r="L34" s="250">
        <v>3.1906696965814103E-3</v>
      </c>
      <c r="M34" s="250">
        <v>1.018037311268291E-5</v>
      </c>
      <c r="N34" s="250">
        <v>3.0965619731786716E-3</v>
      </c>
      <c r="O34" s="250">
        <v>3.2618898801117435E-3</v>
      </c>
      <c r="P34" s="250">
        <v>4.0472385671190061E-3</v>
      </c>
      <c r="Q34" s="250">
        <v>1.6380140019175507E-5</v>
      </c>
      <c r="R34" s="250">
        <v>3.3315167731121677E-3</v>
      </c>
      <c r="S34" s="250">
        <v>2.0914454590895007E-3</v>
      </c>
      <c r="T34" s="251">
        <v>4.2710045031297992E-3</v>
      </c>
      <c r="U34" s="252">
        <v>4271.0045031297996</v>
      </c>
      <c r="V34" s="251">
        <v>5.4803450917695158E-3</v>
      </c>
      <c r="W34" s="252">
        <v>5480.3450917695154</v>
      </c>
      <c r="X34" s="251">
        <v>7.7491080142589024E-3</v>
      </c>
      <c r="Y34" s="252">
        <v>7749.1080142589026</v>
      </c>
      <c r="Z34" s="250">
        <v>1</v>
      </c>
    </row>
    <row r="35" spans="1:27">
      <c r="A35" s="138">
        <f>'2019'!A34</f>
        <v>43502</v>
      </c>
      <c r="B35" s="7">
        <f>'2019'!B34</f>
        <v>0.71530000000000005</v>
      </c>
      <c r="C35" s="7">
        <f>'2019'!C34</f>
        <v>78.510000000000005</v>
      </c>
      <c r="D35" s="7">
        <f>'2019'!D34</f>
        <v>-1.4847979710457834E-2</v>
      </c>
      <c r="E35" s="7">
        <f>'2019'!E34</f>
        <v>-1.6046841267096334E-2</v>
      </c>
      <c r="F35" s="7">
        <f>'2019'!F34</f>
        <v>1.5</v>
      </c>
      <c r="H35" s="250">
        <v>25</v>
      </c>
      <c r="I35" s="250" t="s">
        <v>464</v>
      </c>
      <c r="J35" s="250">
        <v>-1.8497297791365715E-3</v>
      </c>
      <c r="K35" s="250">
        <v>-8.8844926134153709E-4</v>
      </c>
      <c r="L35" s="250">
        <v>3.463435484442781E-3</v>
      </c>
      <c r="M35" s="250">
        <v>1.1995385354897402E-5</v>
      </c>
      <c r="N35" s="250">
        <v>-1.9198629025098245E-3</v>
      </c>
      <c r="O35" s="250">
        <v>-1.5802418638355465E-3</v>
      </c>
      <c r="P35" s="250">
        <v>3.9248081613034369E-3</v>
      </c>
      <c r="Q35" s="250">
        <v>1.5404119103034063E-5</v>
      </c>
      <c r="R35" s="250">
        <v>3.4837940111512398E-3</v>
      </c>
      <c r="S35" s="250">
        <v>-1.884796340823198E-3</v>
      </c>
      <c r="T35" s="251">
        <v>4.4662239222958899E-3</v>
      </c>
      <c r="U35" s="252">
        <v>4466.2239222958897</v>
      </c>
      <c r="V35" s="251">
        <v>5.7308411483437899E-3</v>
      </c>
      <c r="W35" s="252">
        <v>5730.8411483437903</v>
      </c>
      <c r="X35" s="251">
        <v>8.1033048699377837E-3</v>
      </c>
      <c r="Y35" s="252">
        <v>8103.3048699377832</v>
      </c>
      <c r="Z35" s="250">
        <v>1</v>
      </c>
    </row>
    <row r="36" spans="1:27">
      <c r="A36" s="138">
        <f>'2019'!A35</f>
        <v>43503</v>
      </c>
      <c r="B36" s="7">
        <f>'2019'!B35</f>
        <v>0.70989999999999998</v>
      </c>
      <c r="C36" s="7">
        <f>'2019'!C35</f>
        <v>78.03</v>
      </c>
      <c r="D36" s="7">
        <f>'2019'!D35</f>
        <v>-7.5779200689980149E-3</v>
      </c>
      <c r="E36" s="7">
        <f>'2019'!E35</f>
        <v>-6.1326370814943571E-3</v>
      </c>
      <c r="F36" s="7">
        <f>'2019'!F35</f>
        <v>1.5</v>
      </c>
      <c r="H36" s="286">
        <v>26</v>
      </c>
      <c r="I36" s="286" t="s">
        <v>465</v>
      </c>
      <c r="J36" s="286">
        <v>-1.9633075817898976E-3</v>
      </c>
      <c r="K36" s="286">
        <v>-8.8844926134153709E-4</v>
      </c>
      <c r="L36" s="286">
        <v>3.5928856140138602E-3</v>
      </c>
      <c r="M36" s="286">
        <v>1.2908827035387754E-5</v>
      </c>
      <c r="N36" s="286">
        <v>-1.9786413402493892E-3</v>
      </c>
      <c r="O36" s="286">
        <v>-1.5802418638355465E-3</v>
      </c>
      <c r="P36" s="286">
        <v>3.9287081618448096E-3</v>
      </c>
      <c r="Q36" s="286">
        <v>1.5434747820946021E-5</v>
      </c>
      <c r="R36" s="286">
        <v>3.5344754997481127E-3</v>
      </c>
      <c r="S36" s="286">
        <v>-1.9709744610196434E-3</v>
      </c>
      <c r="T36" s="287">
        <v>4.5311975906770809E-3</v>
      </c>
      <c r="U36" s="288">
        <v>4531.1975906770813</v>
      </c>
      <c r="V36" s="287">
        <v>5.8142121970856456E-3</v>
      </c>
      <c r="W36" s="288">
        <v>5814.2121970856451</v>
      </c>
      <c r="X36" s="287">
        <v>8.2211900124141112E-3</v>
      </c>
      <c r="Y36" s="288">
        <v>8221.1900124141121</v>
      </c>
      <c r="Z36" s="286">
        <v>1</v>
      </c>
    </row>
    <row r="37" spans="1:27">
      <c r="A37" s="138">
        <f>'2019'!A36</f>
        <v>43504</v>
      </c>
      <c r="B37" s="7">
        <f>'2019'!B36</f>
        <v>0.70760000000000001</v>
      </c>
      <c r="C37" s="7">
        <f>'2019'!C36</f>
        <v>77.64</v>
      </c>
      <c r="D37" s="7">
        <f>'2019'!D36</f>
        <v>-3.2451527597099281E-3</v>
      </c>
      <c r="E37" s="7">
        <f>'2019'!E36</f>
        <v>-5.0106098278603749E-3</v>
      </c>
      <c r="F37" s="7">
        <f>'2019'!F36</f>
        <v>1.5</v>
      </c>
      <c r="H37" s="250">
        <v>27</v>
      </c>
      <c r="I37" s="250" t="s">
        <v>466</v>
      </c>
      <c r="J37" s="250">
        <v>1.0519394728989255E-3</v>
      </c>
      <c r="K37" s="250">
        <v>9.6509371315858946E-4</v>
      </c>
      <c r="L37" s="250">
        <v>4.085503425814885E-3</v>
      </c>
      <c r="M37" s="250">
        <v>1.6691338242345164E-5</v>
      </c>
      <c r="N37" s="250">
        <v>1.9157674032933246E-3</v>
      </c>
      <c r="O37" s="250">
        <v>3.5311370194288875E-3</v>
      </c>
      <c r="P37" s="250">
        <v>5.2653833682079782E-3</v>
      </c>
      <c r="Q37" s="250">
        <v>2.7724262014201196E-5</v>
      </c>
      <c r="R37" s="250">
        <v>4.2470225991748734E-3</v>
      </c>
      <c r="S37" s="250">
        <v>1.4838534380961252E-3</v>
      </c>
      <c r="T37" s="251">
        <v>5.4446829721421881E-3</v>
      </c>
      <c r="U37" s="252">
        <v>5444.6829721421882</v>
      </c>
      <c r="V37" s="251">
        <v>6.9863521756426666E-3</v>
      </c>
      <c r="W37" s="252">
        <v>6986.3521756426662</v>
      </c>
      <c r="X37" s="251">
        <v>9.8785745656807551E-3</v>
      </c>
      <c r="Y37" s="252">
        <v>9878.5745656807558</v>
      </c>
      <c r="Z37" s="250">
        <v>0.75</v>
      </c>
    </row>
    <row r="38" spans="1:27">
      <c r="A38" s="138">
        <f>'2019'!A37</f>
        <v>43507</v>
      </c>
      <c r="B38" s="7">
        <f>'2019'!B37</f>
        <v>0.70930000000000004</v>
      </c>
      <c r="C38" s="7">
        <f>'2019'!C37</f>
        <v>78.02</v>
      </c>
      <c r="D38" s="7">
        <f>'2019'!D37</f>
        <v>2.3996059224109943E-3</v>
      </c>
      <c r="E38" s="7">
        <f>'2019'!E37</f>
        <v>4.8824457777008968E-3</v>
      </c>
      <c r="F38" s="7">
        <f>'2019'!F37</f>
        <v>1.5</v>
      </c>
      <c r="H38" s="250">
        <v>28</v>
      </c>
      <c r="I38" s="250" t="s">
        <v>467</v>
      </c>
      <c r="J38" s="250">
        <v>8.8528261219322812E-4</v>
      </c>
      <c r="K38" s="250">
        <v>7.2896936662203047E-4</v>
      </c>
      <c r="L38" s="250">
        <v>4.2985121239796928E-3</v>
      </c>
      <c r="M38" s="250">
        <v>1.8477206480000408E-5</v>
      </c>
      <c r="N38" s="250">
        <v>6.0253245152206835E-4</v>
      </c>
      <c r="O38" s="250">
        <v>1.3476373323359973E-3</v>
      </c>
      <c r="P38" s="250">
        <v>5.684660190281866E-3</v>
      </c>
      <c r="Q38" s="250">
        <v>3.231536147897546E-5</v>
      </c>
      <c r="R38" s="250">
        <v>4.7546406032108919E-3</v>
      </c>
      <c r="S38" s="250">
        <v>7.4390753185764823E-4</v>
      </c>
      <c r="T38" s="251">
        <v>6.0954492533163637E-3</v>
      </c>
      <c r="U38" s="252">
        <v>6095.4492533163639</v>
      </c>
      <c r="V38" s="251">
        <v>7.8213837922819166E-3</v>
      </c>
      <c r="W38" s="252">
        <v>7821.3837922819166</v>
      </c>
      <c r="X38" s="251">
        <v>1.1059294043068536E-2</v>
      </c>
      <c r="Y38" s="252">
        <v>11059.294043068536</v>
      </c>
      <c r="Z38" s="250">
        <v>0.75</v>
      </c>
    </row>
    <row r="39" spans="1:27">
      <c r="A39" s="138">
        <f>'2019'!A38</f>
        <v>43508</v>
      </c>
      <c r="B39" s="7">
        <f>'2019'!B38</f>
        <v>0.70720000000000005</v>
      </c>
      <c r="C39" s="7">
        <f>'2019'!C38</f>
        <v>78.22</v>
      </c>
      <c r="D39" s="7">
        <f>'2019'!D38</f>
        <v>-2.9650568846074279E-3</v>
      </c>
      <c r="E39" s="7">
        <f>'2019'!E38</f>
        <v>2.5601652488576316E-3</v>
      </c>
      <c r="F39" s="7">
        <f>'2019'!F38</f>
        <v>1.5</v>
      </c>
      <c r="H39" s="286">
        <v>29</v>
      </c>
      <c r="I39" s="286" t="s">
        <v>468</v>
      </c>
      <c r="J39" s="286">
        <v>4.0638662605238746E-4</v>
      </c>
      <c r="K39" s="286">
        <v>-2.9342723846823785E-4</v>
      </c>
      <c r="L39" s="286">
        <v>4.3856025396241064E-3</v>
      </c>
      <c r="M39" s="286">
        <v>1.9233509635557412E-5</v>
      </c>
      <c r="N39" s="286">
        <v>5.6067427612359387E-4</v>
      </c>
      <c r="O39" s="286">
        <v>1.3476373323359973E-3</v>
      </c>
      <c r="P39" s="286">
        <v>5.6647678103175277E-3</v>
      </c>
      <c r="Q39" s="286">
        <v>3.2089594344809639E-5</v>
      </c>
      <c r="R39" s="286">
        <v>4.7088155244672915E-3</v>
      </c>
      <c r="S39" s="286">
        <v>4.8353045108799066E-4</v>
      </c>
      <c r="T39" s="287">
        <v>6.0367015023670674E-3</v>
      </c>
      <c r="U39" s="288">
        <v>6036.7015023670674</v>
      </c>
      <c r="V39" s="287">
        <v>7.7460015377486943E-3</v>
      </c>
      <c r="W39" s="288">
        <v>7746.0015377486943</v>
      </c>
      <c r="X39" s="287">
        <v>1.095270490991092E-2</v>
      </c>
      <c r="Y39" s="288">
        <v>10952.704909910919</v>
      </c>
      <c r="Z39" s="286">
        <v>0.75</v>
      </c>
    </row>
    <row r="40" spans="1:27">
      <c r="A40" s="138">
        <f>'2019'!A39</f>
        <v>43509</v>
      </c>
      <c r="B40" s="7">
        <f>'2019'!B39</f>
        <v>0.71340000000000003</v>
      </c>
      <c r="C40" s="7">
        <f>'2019'!C39</f>
        <v>78.91</v>
      </c>
      <c r="D40" s="7">
        <f>'2019'!D39</f>
        <v>8.7287616013574376E-3</v>
      </c>
      <c r="E40" s="7">
        <f>'2019'!E39</f>
        <v>8.7825932055754629E-3</v>
      </c>
      <c r="F40" s="7">
        <f>'2019'!F39</f>
        <v>1.5</v>
      </c>
      <c r="H40" s="250">
        <v>30</v>
      </c>
      <c r="I40" s="250" t="s">
        <v>469</v>
      </c>
      <c r="J40" s="250">
        <v>-1.1667042068505894E-3</v>
      </c>
      <c r="K40" s="250">
        <v>-7.3014031666294868E-4</v>
      </c>
      <c r="L40" s="250">
        <v>3.1264130256831919E-3</v>
      </c>
      <c r="M40" s="250">
        <v>9.7744584071615306E-6</v>
      </c>
      <c r="N40" s="250">
        <v>-1.6755301167822377E-3</v>
      </c>
      <c r="O40" s="250">
        <v>-1.4150985943684846E-3</v>
      </c>
      <c r="P40" s="250">
        <v>5.4169665198640611E-3</v>
      </c>
      <c r="Q40" s="250">
        <v>2.9343526277328157E-5</v>
      </c>
      <c r="R40" s="250">
        <v>4.1259932723770589E-3</v>
      </c>
      <c r="S40" s="250">
        <v>-1.4211171618164135E-3</v>
      </c>
      <c r="T40" s="251">
        <v>5.2895233751873898E-3</v>
      </c>
      <c r="U40" s="252">
        <v>5289.5233751873902</v>
      </c>
      <c r="V40" s="251">
        <v>6.7872589330602619E-3</v>
      </c>
      <c r="W40" s="252">
        <v>6787.2589330602623</v>
      </c>
      <c r="X40" s="251">
        <v>9.5970603515490392E-3</v>
      </c>
      <c r="Y40" s="252">
        <v>9597.0603515490384</v>
      </c>
      <c r="Z40" s="250">
        <v>0.75</v>
      </c>
    </row>
    <row r="41" spans="1:27">
      <c r="A41" s="138">
        <f>'2019'!A40</f>
        <v>43510</v>
      </c>
      <c r="B41" s="7">
        <f>'2019'!B40</f>
        <v>0.71189999999999998</v>
      </c>
      <c r="C41" s="7">
        <f>'2019'!C40</f>
        <v>79.040000000000006</v>
      </c>
      <c r="D41" s="7">
        <f>'2019'!D40</f>
        <v>-2.1048208149636503E-3</v>
      </c>
      <c r="E41" s="7">
        <f>'2019'!E40</f>
        <v>1.6460909066689385E-3</v>
      </c>
      <c r="F41" s="7">
        <f>'2019'!F40</f>
        <v>1.5</v>
      </c>
      <c r="H41" s="250">
        <v>31</v>
      </c>
      <c r="I41" s="250" t="s">
        <v>470</v>
      </c>
      <c r="J41" s="250">
        <v>-5.4471978636013688E-4</v>
      </c>
      <c r="K41" s="250">
        <v>-1.0312542709962234E-3</v>
      </c>
      <c r="L41" s="250">
        <v>1.8873759570586224E-3</v>
      </c>
      <c r="M41" s="250">
        <v>3.5621880032829507E-6</v>
      </c>
      <c r="N41" s="250">
        <v>2.0217002640458186E-4</v>
      </c>
      <c r="O41" s="250">
        <v>6.7609622073772102E-4</v>
      </c>
      <c r="P41" s="250">
        <v>2.1144672880610616E-3</v>
      </c>
      <c r="Q41" s="250">
        <v>4.4709719122803E-6</v>
      </c>
      <c r="R41" s="250">
        <v>1.8283764105451478E-3</v>
      </c>
      <c r="S41" s="250">
        <v>-1.7127487997777751E-4</v>
      </c>
      <c r="T41" s="251">
        <v>2.3439785583188794E-3</v>
      </c>
      <c r="U41" s="252">
        <v>2343.9785583188795</v>
      </c>
      <c r="V41" s="251">
        <v>3.0076791953467684E-3</v>
      </c>
      <c r="W41" s="252">
        <v>3007.6791953467682</v>
      </c>
      <c r="X41" s="251">
        <v>4.2528035309280137E-3</v>
      </c>
      <c r="Y41" s="252">
        <v>4252.803530928014</v>
      </c>
      <c r="Z41" s="250">
        <v>0.75</v>
      </c>
    </row>
    <row r="42" spans="1:27">
      <c r="A42" s="138">
        <f>'2019'!A41</f>
        <v>43511</v>
      </c>
      <c r="B42" s="7">
        <f>'2019'!B41</f>
        <v>0.70930000000000004</v>
      </c>
      <c r="C42" s="7">
        <f>'2019'!C41</f>
        <v>78.239999999999995</v>
      </c>
      <c r="D42" s="7">
        <f>'2019'!D41</f>
        <v>-3.6588839017864514E-3</v>
      </c>
      <c r="E42" s="7">
        <f>'2019'!E41</f>
        <v>-1.0173027713050632E-2</v>
      </c>
      <c r="F42" s="7">
        <f>'2019'!F41</f>
        <v>1.5</v>
      </c>
      <c r="H42" s="286">
        <v>32</v>
      </c>
      <c r="I42" s="286" t="s">
        <v>471</v>
      </c>
      <c r="J42" s="286">
        <v>6.3054685049368443E-4</v>
      </c>
      <c r="K42" s="286">
        <v>-5.9014465393349938E-4</v>
      </c>
      <c r="L42" s="286">
        <v>3.7158698786657865E-3</v>
      </c>
      <c r="M42" s="286">
        <v>1.3807688955175687E-5</v>
      </c>
      <c r="N42" s="286">
        <v>1.1850394536919227E-3</v>
      </c>
      <c r="O42" s="286">
        <v>9.4432595942822825E-4</v>
      </c>
      <c r="P42" s="286">
        <v>2.1980540566572397E-3</v>
      </c>
      <c r="Q42" s="286">
        <v>4.8314416359873477E-6</v>
      </c>
      <c r="R42" s="286">
        <v>2.8318357205786276E-3</v>
      </c>
      <c r="S42" s="286">
        <v>9.0779315209280358E-4</v>
      </c>
      <c r="T42" s="287">
        <v>3.6304133937818004E-3</v>
      </c>
      <c r="U42" s="288">
        <v>3630.4133937818006</v>
      </c>
      <c r="V42" s="287">
        <v>4.6583697603518421E-3</v>
      </c>
      <c r="W42" s="288">
        <v>4658.3697603518422</v>
      </c>
      <c r="X42" s="287">
        <v>6.5868498860658879E-3</v>
      </c>
      <c r="Y42" s="288">
        <v>6586.8498860658874</v>
      </c>
      <c r="Z42" s="286">
        <v>0.75</v>
      </c>
    </row>
    <row r="43" spans="1:27">
      <c r="A43" s="138">
        <f>'2019'!A42</f>
        <v>43514</v>
      </c>
      <c r="B43" s="7">
        <f>'2019'!B42</f>
        <v>0.71499999999999997</v>
      </c>
      <c r="C43" s="7">
        <f>'2019'!C42</f>
        <v>79.040000000000006</v>
      </c>
      <c r="D43" s="7">
        <f>'2019'!D42</f>
        <v>8.0039744859664291E-3</v>
      </c>
      <c r="E43" s="7">
        <f>'2019'!E42</f>
        <v>1.0173027713050568E-2</v>
      </c>
      <c r="F43" s="7">
        <f>'2019'!F42</f>
        <v>1.5</v>
      </c>
      <c r="H43" s="303">
        <v>33</v>
      </c>
      <c r="I43" s="303" t="s">
        <v>472</v>
      </c>
      <c r="J43" s="303">
        <v>3.0721990369699198E-4</v>
      </c>
      <c r="K43" s="303">
        <v>-3.6512129892296477E-4</v>
      </c>
      <c r="L43" s="303">
        <v>4.8220442325587849E-3</v>
      </c>
      <c r="M43" s="303">
        <v>2.3252110580753444E-5</v>
      </c>
      <c r="N43" s="303">
        <v>1.073547615872895E-3</v>
      </c>
      <c r="O43" s="303">
        <v>-2.0225173875179034E-4</v>
      </c>
      <c r="P43" s="303">
        <v>7.0391644877880319E-3</v>
      </c>
      <c r="Q43" s="303">
        <v>4.9549836686136148E-5</v>
      </c>
      <c r="R43" s="303">
        <v>5.6506162656354379E-3</v>
      </c>
      <c r="S43" s="303">
        <v>6.9038375978494344E-4</v>
      </c>
      <c r="T43" s="304">
        <v>7.2440900525446317E-3</v>
      </c>
      <c r="U43" s="305">
        <v>7244.0900525446314</v>
      </c>
      <c r="V43" s="304">
        <v>9.2952637569702953E-3</v>
      </c>
      <c r="W43" s="305">
        <v>9295.2637569702947</v>
      </c>
      <c r="X43" s="304">
        <v>1.3143333433868028E-2</v>
      </c>
      <c r="Y43" s="305">
        <v>13143.333433868029</v>
      </c>
      <c r="Z43" s="303">
        <v>0.75</v>
      </c>
    </row>
    <row r="44" spans="1:27">
      <c r="A44" s="138">
        <f>'2019'!A43</f>
        <v>43515</v>
      </c>
      <c r="B44" s="7">
        <f>'2019'!B43</f>
        <v>0.71130000000000004</v>
      </c>
      <c r="C44" s="7">
        <f>'2019'!C43</f>
        <v>78.709999999999994</v>
      </c>
      <c r="D44" s="7">
        <f>'2019'!D43</f>
        <v>-5.1882609545380294E-3</v>
      </c>
      <c r="E44" s="7">
        <f>'2019'!E43</f>
        <v>-4.1838412852537848E-3</v>
      </c>
      <c r="F44" s="7">
        <f>'2019'!F43</f>
        <v>1.5</v>
      </c>
      <c r="S44" s="49"/>
      <c r="U44" s="225"/>
      <c r="W44" s="225"/>
      <c r="Y44" s="225"/>
      <c r="AA44" s="225"/>
    </row>
    <row r="45" spans="1:27">
      <c r="A45" s="138">
        <f>'2019'!A44</f>
        <v>43516</v>
      </c>
      <c r="B45" s="7">
        <f>'2019'!B44</f>
        <v>0.71630000000000005</v>
      </c>
      <c r="C45" s="7">
        <f>'2019'!C44</f>
        <v>79.37</v>
      </c>
      <c r="D45" s="7">
        <f>'2019'!D44</f>
        <v>7.0047918809360539E-3</v>
      </c>
      <c r="E45" s="7">
        <f>'2019'!E44</f>
        <v>8.3502509484254406E-3</v>
      </c>
      <c r="F45" s="7">
        <f>'2019'!F44</f>
        <v>1.5</v>
      </c>
      <c r="S45" s="49"/>
      <c r="U45" s="152"/>
      <c r="V45" s="152"/>
      <c r="W45" s="152"/>
      <c r="X45" s="152"/>
      <c r="Y45" s="152"/>
    </row>
    <row r="46" spans="1:27">
      <c r="A46" s="138">
        <f>'2019'!A45</f>
        <v>43517</v>
      </c>
      <c r="B46" s="7">
        <f>'2019'!B45</f>
        <v>0.71619999999999995</v>
      </c>
      <c r="C46" s="7">
        <f>'2019'!C45</f>
        <v>79.349999999999994</v>
      </c>
      <c r="D46" s="7">
        <f>'2019'!D45</f>
        <v>-1.3961605607336732E-4</v>
      </c>
      <c r="E46" s="7">
        <f>'2019'!E45</f>
        <v>-2.5201613036618712E-4</v>
      </c>
      <c r="F46" s="7">
        <f>'2019'!F45</f>
        <v>1.5</v>
      </c>
      <c r="S46" s="49"/>
      <c r="U46" s="152"/>
      <c r="V46" s="152"/>
      <c r="W46" s="152"/>
      <c r="X46" s="152"/>
      <c r="Y46" s="152"/>
    </row>
    <row r="47" spans="1:27">
      <c r="A47" s="138">
        <f>'2019'!A46</f>
        <v>43518</v>
      </c>
      <c r="B47" s="7">
        <f>'2019'!B46</f>
        <v>0.70930000000000004</v>
      </c>
      <c r="C47" s="7">
        <f>'2019'!C46</f>
        <v>78.58</v>
      </c>
      <c r="D47" s="7">
        <f>'2019'!D46</f>
        <v>-9.6808893562911631E-3</v>
      </c>
      <c r="E47" s="7">
        <f>'2019'!E46</f>
        <v>-9.7512328421043622E-3</v>
      </c>
      <c r="F47" s="7">
        <f>'2019'!F46</f>
        <v>1.5</v>
      </c>
      <c r="S47" s="49"/>
      <c r="U47" s="225"/>
      <c r="W47" s="225"/>
      <c r="Y47" s="225"/>
    </row>
    <row r="48" spans="1:27">
      <c r="A48" s="138">
        <f>'2019'!A47</f>
        <v>43521</v>
      </c>
      <c r="B48" s="7">
        <f>'2019'!B47</f>
        <v>0.71440000000000003</v>
      </c>
      <c r="C48" s="7">
        <f>'2019'!C47</f>
        <v>79.06</v>
      </c>
      <c r="D48" s="7">
        <f>'2019'!D47</f>
        <v>7.1644613542481174E-3</v>
      </c>
      <c r="E48" s="7">
        <f>'2019'!E47</f>
        <v>6.0898437382257255E-3</v>
      </c>
      <c r="F48" s="7">
        <f>'2019'!F47</f>
        <v>1.5</v>
      </c>
    </row>
    <row r="49" spans="1:6">
      <c r="A49" s="138">
        <f>'2019'!A48</f>
        <v>43522</v>
      </c>
      <c r="B49" s="7">
        <f>'2019'!B48</f>
        <v>0.71589999999999998</v>
      </c>
      <c r="C49" s="7">
        <f>'2019'!C48</f>
        <v>79.33</v>
      </c>
      <c r="D49" s="7">
        <f>'2019'!D48</f>
        <v>2.0974628398500324E-3</v>
      </c>
      <c r="E49" s="7">
        <f>'2019'!E48</f>
        <v>3.4093094453719781E-3</v>
      </c>
      <c r="F49" s="7">
        <f>'2019'!F48</f>
        <v>1.5</v>
      </c>
    </row>
    <row r="50" spans="1:6">
      <c r="A50" s="138">
        <f>'2019'!A49</f>
        <v>43523</v>
      </c>
      <c r="B50" s="7">
        <f>'2019'!B49</f>
        <v>0.71830000000000005</v>
      </c>
      <c r="C50" s="7">
        <f>'2019'!C49</f>
        <v>79.44</v>
      </c>
      <c r="D50" s="7">
        <f>'2019'!D49</f>
        <v>3.3468166786165834E-3</v>
      </c>
      <c r="E50" s="7">
        <f>'2019'!E49</f>
        <v>1.3856524230056713E-3</v>
      </c>
      <c r="F50" s="7">
        <f>'2019'!F49</f>
        <v>1.5</v>
      </c>
    </row>
    <row r="51" spans="1:6">
      <c r="A51" s="138">
        <f>'2019'!A50</f>
        <v>43524</v>
      </c>
      <c r="B51" s="7">
        <f>'2019'!B50</f>
        <v>0.71460000000000001</v>
      </c>
      <c r="C51" s="7">
        <f>'2019'!C50</f>
        <v>79.23</v>
      </c>
      <c r="D51" s="7">
        <f>'2019'!D50</f>
        <v>-5.1643634914465466E-3</v>
      </c>
      <c r="E51" s="7">
        <f>'2019'!E50</f>
        <v>-2.6470047597665757E-3</v>
      </c>
      <c r="F51" s="7">
        <f>'2019'!F50</f>
        <v>1.5</v>
      </c>
    </row>
    <row r="52" spans="1:6">
      <c r="A52" s="138">
        <f>'2019'!A51</f>
        <v>43525</v>
      </c>
      <c r="B52" s="7">
        <f>'2019'!B51</f>
        <v>0.70930000000000004</v>
      </c>
      <c r="C52" s="7">
        <f>'2019'!C51</f>
        <v>79.209999999999994</v>
      </c>
      <c r="D52" s="7">
        <f>'2019'!D51</f>
        <v>-7.4443773812683028E-3</v>
      </c>
      <c r="E52" s="7">
        <f>'2019'!E51</f>
        <v>-2.5246150096235899E-4</v>
      </c>
      <c r="F52" s="7">
        <f>'2019'!F51</f>
        <v>1.5</v>
      </c>
    </row>
    <row r="53" spans="1:6">
      <c r="A53" s="138">
        <f>'2019'!A52</f>
        <v>43528</v>
      </c>
      <c r="B53" s="7">
        <f>'2019'!B52</f>
        <v>0.70950000000000002</v>
      </c>
      <c r="C53" s="7">
        <f>'2019'!C52</f>
        <v>79.44</v>
      </c>
      <c r="D53" s="7">
        <f>'2019'!D52</f>
        <v>2.8192839205633946E-4</v>
      </c>
      <c r="E53" s="7">
        <f>'2019'!E52</f>
        <v>2.899466260728796E-3</v>
      </c>
      <c r="F53" s="7">
        <f>'2019'!F52</f>
        <v>1.5</v>
      </c>
    </row>
    <row r="54" spans="1:6">
      <c r="A54" s="138">
        <f>'2019'!A53</f>
        <v>43529</v>
      </c>
      <c r="B54" s="7">
        <f>'2019'!B53</f>
        <v>0.70760000000000001</v>
      </c>
      <c r="C54" s="7">
        <f>'2019'!C53</f>
        <v>79.180000000000007</v>
      </c>
      <c r="D54" s="7">
        <f>'2019'!D53</f>
        <v>-2.681534314467117E-3</v>
      </c>
      <c r="E54" s="7">
        <f>'2019'!E53</f>
        <v>-3.2782780589324639E-3</v>
      </c>
      <c r="F54" s="7">
        <f>'2019'!F53</f>
        <v>1.5</v>
      </c>
    </row>
    <row r="55" spans="1:6">
      <c r="A55" s="138">
        <f>'2019'!A54</f>
        <v>43530</v>
      </c>
      <c r="B55" s="7">
        <f>'2019'!B54</f>
        <v>0.70350000000000001</v>
      </c>
      <c r="C55" s="7">
        <f>'2019'!C54</f>
        <v>78.63</v>
      </c>
      <c r="D55" s="7">
        <f>'2019'!D54</f>
        <v>-5.8110857311864453E-3</v>
      </c>
      <c r="E55" s="7">
        <f>'2019'!E54</f>
        <v>-6.9704356745599961E-3</v>
      </c>
      <c r="F55" s="7">
        <f>'2019'!F54</f>
        <v>1.5</v>
      </c>
    </row>
    <row r="56" spans="1:6">
      <c r="A56" s="138">
        <f>'2019'!A55</f>
        <v>43531</v>
      </c>
      <c r="B56" s="7">
        <f>'2019'!B55</f>
        <v>0.70489999999999997</v>
      </c>
      <c r="C56" s="7">
        <f>'2019'!C55</f>
        <v>78.73</v>
      </c>
      <c r="D56" s="7">
        <f>'2019'!D55</f>
        <v>1.9880722253861152E-3</v>
      </c>
      <c r="E56" s="7">
        <f>'2019'!E55</f>
        <v>1.2709711929512954E-3</v>
      </c>
      <c r="F56" s="7">
        <f>'2019'!F55</f>
        <v>1.5</v>
      </c>
    </row>
    <row r="57" spans="1:6">
      <c r="A57" s="138">
        <f>'2019'!A56</f>
        <v>43532</v>
      </c>
      <c r="B57" s="7">
        <f>'2019'!B56</f>
        <v>0.70089999999999997</v>
      </c>
      <c r="C57" s="7">
        <f>'2019'!C56</f>
        <v>77.97</v>
      </c>
      <c r="D57" s="7">
        <f>'2019'!D56</f>
        <v>-5.690725273550812E-3</v>
      </c>
      <c r="E57" s="7">
        <f>'2019'!E56</f>
        <v>-9.7001398748673487E-3</v>
      </c>
      <c r="F57" s="7">
        <f>'2019'!F56</f>
        <v>1.5</v>
      </c>
    </row>
    <row r="58" spans="1:6">
      <c r="A58" s="138">
        <f>'2019'!A57</f>
        <v>43535</v>
      </c>
      <c r="B58" s="7">
        <f>'2019'!B57</f>
        <v>0.70440000000000003</v>
      </c>
      <c r="C58" s="7">
        <f>'2019'!C57</f>
        <v>78.28</v>
      </c>
      <c r="D58" s="7">
        <f>'2019'!D57</f>
        <v>4.9811531157721517E-3</v>
      </c>
      <c r="E58" s="7">
        <f>'2019'!E57</f>
        <v>3.9680052063669593E-3</v>
      </c>
      <c r="F58" s="7">
        <f>'2019'!F57</f>
        <v>1.5</v>
      </c>
    </row>
    <row r="59" spans="1:6">
      <c r="A59" s="138">
        <f>'2019'!A58</f>
        <v>43536</v>
      </c>
      <c r="B59" s="7">
        <f>'2019'!B58</f>
        <v>0.70689999999999997</v>
      </c>
      <c r="C59" s="7">
        <f>'2019'!C58</f>
        <v>78.709999999999994</v>
      </c>
      <c r="D59" s="7">
        <f>'2019'!D58</f>
        <v>3.5428365548573217E-3</v>
      </c>
      <c r="E59" s="7">
        <f>'2019'!E58</f>
        <v>5.4780696264831105E-3</v>
      </c>
      <c r="F59" s="7">
        <f>'2019'!F58</f>
        <v>1.5</v>
      </c>
    </row>
    <row r="60" spans="1:6">
      <c r="A60" s="138">
        <f>'2019'!A59</f>
        <v>43537</v>
      </c>
      <c r="B60" s="7">
        <f>'2019'!B59</f>
        <v>0.70550000000000002</v>
      </c>
      <c r="C60" s="7">
        <f>'2019'!C59</f>
        <v>78.52</v>
      </c>
      <c r="D60" s="7">
        <f>'2019'!D59</f>
        <v>-1.9824418840396524E-3</v>
      </c>
      <c r="E60" s="7">
        <f>'2019'!E59</f>
        <v>-2.4168427460984849E-3</v>
      </c>
      <c r="F60" s="7">
        <f>'2019'!F59</f>
        <v>1.5</v>
      </c>
    </row>
    <row r="61" spans="1:6">
      <c r="A61" s="138">
        <f>'2019'!A60</f>
        <v>43538</v>
      </c>
      <c r="B61" s="7">
        <f>'2019'!B60</f>
        <v>0.70589999999999997</v>
      </c>
      <c r="C61" s="7">
        <f>'2019'!C60</f>
        <v>78.78</v>
      </c>
      <c r="D61" s="7">
        <f>'2019'!D60</f>
        <v>5.6681310855773517E-4</v>
      </c>
      <c r="E61" s="7">
        <f>'2019'!E60</f>
        <v>3.3057881344996315E-3</v>
      </c>
      <c r="F61" s="7">
        <f>'2019'!F60</f>
        <v>1.5</v>
      </c>
    </row>
    <row r="62" spans="1:6">
      <c r="A62" s="138">
        <f>'2019'!A61</f>
        <v>43539</v>
      </c>
      <c r="B62" s="7">
        <f>'2019'!B61</f>
        <v>0.70809999999999995</v>
      </c>
      <c r="C62" s="7">
        <f>'2019'!C61</f>
        <v>79.09</v>
      </c>
      <c r="D62" s="7">
        <f>'2019'!D61</f>
        <v>3.1117422563016668E-3</v>
      </c>
      <c r="E62" s="7">
        <f>'2019'!E61</f>
        <v>3.9272869885660202E-3</v>
      </c>
      <c r="F62" s="7">
        <f>'2019'!F61</f>
        <v>1.5</v>
      </c>
    </row>
    <row r="63" spans="1:6">
      <c r="A63" s="138">
        <f>'2019'!A62</f>
        <v>43542</v>
      </c>
      <c r="B63" s="7">
        <f>'2019'!B62</f>
        <v>0.71150000000000002</v>
      </c>
      <c r="C63" s="7">
        <f>'2019'!C62</f>
        <v>79.349999999999994</v>
      </c>
      <c r="D63" s="7">
        <f>'2019'!D62</f>
        <v>4.7900908721788841E-3</v>
      </c>
      <c r="E63" s="7">
        <f>'2019'!E62</f>
        <v>3.2820024410920331E-3</v>
      </c>
      <c r="F63" s="7">
        <f>'2019'!F62</f>
        <v>1.5</v>
      </c>
    </row>
    <row r="64" spans="1:6">
      <c r="A64" s="138">
        <f>'2019'!A63</f>
        <v>43543</v>
      </c>
      <c r="B64" s="7">
        <f>'2019'!B63</f>
        <v>0.71050000000000002</v>
      </c>
      <c r="C64" s="7">
        <f>'2019'!C63</f>
        <v>79.06</v>
      </c>
      <c r="D64" s="7">
        <f>'2019'!D63</f>
        <v>-1.4064699927517131E-3</v>
      </c>
      <c r="E64" s="7">
        <f>'2019'!E63</f>
        <v>-3.6613891038784919E-3</v>
      </c>
      <c r="F64" s="7">
        <f>'2019'!F63</f>
        <v>1.5</v>
      </c>
    </row>
    <row r="65" spans="1:6">
      <c r="A65" s="138">
        <f>'2019'!A64</f>
        <v>43544</v>
      </c>
      <c r="B65" s="7">
        <f>'2019'!B64</f>
        <v>0.70750000000000002</v>
      </c>
      <c r="C65" s="7">
        <f>'2019'!C64</f>
        <v>78.95</v>
      </c>
      <c r="D65" s="7">
        <f>'2019'!D64</f>
        <v>-4.2313180197626971E-3</v>
      </c>
      <c r="E65" s="7">
        <f>'2019'!E64</f>
        <v>-1.3923171668883075E-3</v>
      </c>
      <c r="F65" s="7">
        <f>'2019'!F64</f>
        <v>1.5</v>
      </c>
    </row>
    <row r="66" spans="1:6">
      <c r="A66" s="138">
        <f>'2019'!A65</f>
        <v>43545</v>
      </c>
      <c r="B66" s="7">
        <f>'2019'!B65</f>
        <v>0.71450000000000002</v>
      </c>
      <c r="C66" s="7">
        <f>'2019'!C65</f>
        <v>78.95</v>
      </c>
      <c r="D66" s="7">
        <f>'2019'!D65</f>
        <v>9.8453678525295216E-3</v>
      </c>
      <c r="E66" s="7">
        <f>'2019'!E65</f>
        <v>0</v>
      </c>
      <c r="F66" s="7">
        <f>'2019'!F65</f>
        <v>1.5</v>
      </c>
    </row>
    <row r="67" spans="1:6">
      <c r="A67" s="138">
        <f>'2019'!A66</f>
        <v>43546</v>
      </c>
      <c r="B67" s="7">
        <f>'2019'!B66</f>
        <v>0.71060000000000001</v>
      </c>
      <c r="C67" s="7">
        <f>'2019'!C66</f>
        <v>78.72</v>
      </c>
      <c r="D67" s="7">
        <f>'2019'!D66</f>
        <v>-5.4733137829954068E-3</v>
      </c>
      <c r="E67" s="7">
        <f>'2019'!E66</f>
        <v>-2.9174879576532105E-3</v>
      </c>
      <c r="F67" s="7">
        <f>'2019'!F66</f>
        <v>1.5</v>
      </c>
    </row>
    <row r="68" spans="1:6">
      <c r="A68" s="138">
        <f>'2019'!A67</f>
        <v>43549</v>
      </c>
      <c r="B68" s="7">
        <f>'2019'!B67</f>
        <v>0.70789999999999997</v>
      </c>
      <c r="C68" s="7">
        <f>'2019'!C67</f>
        <v>77.849999999999994</v>
      </c>
      <c r="D68" s="7">
        <f>'2019'!D67</f>
        <v>-3.8068428067831511E-3</v>
      </c>
      <c r="E68" s="7">
        <f>'2019'!E67</f>
        <v>-1.1113354463990699E-2</v>
      </c>
      <c r="F68" s="7">
        <f>'2019'!F67</f>
        <v>1.5</v>
      </c>
    </row>
    <row r="69" spans="1:6">
      <c r="A69" s="138">
        <f>'2019'!A68</f>
        <v>43550</v>
      </c>
      <c r="B69" s="7">
        <f>'2019'!B68</f>
        <v>0.71220000000000006</v>
      </c>
      <c r="C69" s="7">
        <f>'2019'!C68</f>
        <v>78.38</v>
      </c>
      <c r="D69" s="7">
        <f>'2019'!D68</f>
        <v>6.055930063534002E-3</v>
      </c>
      <c r="E69" s="7">
        <f>'2019'!E68</f>
        <v>6.784894491478068E-3</v>
      </c>
      <c r="F69" s="7">
        <f>'2019'!F68</f>
        <v>1.5</v>
      </c>
    </row>
    <row r="70" spans="1:6">
      <c r="A70" s="138">
        <f>'2019'!A69</f>
        <v>43551</v>
      </c>
      <c r="B70" s="7">
        <f>'2019'!B69</f>
        <v>0.71009999999999995</v>
      </c>
      <c r="C70" s="7">
        <f>'2019'!C69</f>
        <v>78.540000000000006</v>
      </c>
      <c r="D70" s="7">
        <f>'2019'!D69</f>
        <v>-2.9529656556295807E-3</v>
      </c>
      <c r="E70" s="7">
        <f>'2019'!E69</f>
        <v>2.039256378378321E-3</v>
      </c>
      <c r="F70" s="7">
        <f>'2019'!F69</f>
        <v>1.5</v>
      </c>
    </row>
    <row r="71" spans="1:6">
      <c r="A71" s="138">
        <f>'2019'!A70</f>
        <v>43552</v>
      </c>
      <c r="B71" s="7">
        <f>'2019'!B70</f>
        <v>0.7097</v>
      </c>
      <c r="C71" s="7">
        <f>'2019'!C70</f>
        <v>78.19</v>
      </c>
      <c r="D71" s="7">
        <f>'2019'!D70</f>
        <v>-5.634596571105952E-4</v>
      </c>
      <c r="E71" s="7">
        <f>'2019'!E70</f>
        <v>-4.4662870134409716E-3</v>
      </c>
      <c r="F71" s="7">
        <f>'2019'!F70</f>
        <v>1.5</v>
      </c>
    </row>
    <row r="72" spans="1:6">
      <c r="A72" s="138">
        <f>'2019'!A71</f>
        <v>43553</v>
      </c>
      <c r="B72" s="7">
        <f>'2019'!B71</f>
        <v>0.7087</v>
      </c>
      <c r="C72" s="7">
        <f>'2019'!C71</f>
        <v>78.489999999999995</v>
      </c>
      <c r="D72" s="7">
        <f>'2019'!D71</f>
        <v>-1.4100397147269546E-3</v>
      </c>
      <c r="E72" s="7">
        <f>'2019'!E71</f>
        <v>3.8294660022995725E-3</v>
      </c>
      <c r="F72" s="7">
        <f>'2019'!F71</f>
        <v>1.5</v>
      </c>
    </row>
    <row r="73" spans="1:6">
      <c r="A73" s="138">
        <f>'2019'!A72</f>
        <v>43556</v>
      </c>
      <c r="B73" s="7">
        <f>'2019'!B72</f>
        <v>0.71209999999999996</v>
      </c>
      <c r="C73" s="7">
        <f>'2019'!C72</f>
        <v>79.06</v>
      </c>
      <c r="D73" s="7">
        <f>'2019'!D72</f>
        <v>4.7860451718686444E-3</v>
      </c>
      <c r="E73" s="7">
        <f>'2019'!E72</f>
        <v>7.2358297298171894E-3</v>
      </c>
      <c r="F73" s="7">
        <f>'2019'!F72</f>
        <v>1.5</v>
      </c>
    </row>
    <row r="74" spans="1:6">
      <c r="A74" s="138">
        <f>'2019'!A73</f>
        <v>43557</v>
      </c>
      <c r="B74" s="7">
        <f>'2019'!B73</f>
        <v>0.70799999999999996</v>
      </c>
      <c r="C74" s="7">
        <f>'2019'!C73</f>
        <v>78.84</v>
      </c>
      <c r="D74" s="7">
        <f>'2019'!D73</f>
        <v>-5.7742572943592944E-3</v>
      </c>
      <c r="E74" s="7">
        <f>'2019'!E73</f>
        <v>-2.786575584020015E-3</v>
      </c>
      <c r="F74" s="7">
        <f>'2019'!F73</f>
        <v>1.5</v>
      </c>
    </row>
    <row r="75" spans="1:6">
      <c r="A75" s="138">
        <f>'2019'!A74</f>
        <v>43558</v>
      </c>
      <c r="B75" s="7">
        <f>'2019'!B74</f>
        <v>0.71060000000000001</v>
      </c>
      <c r="C75" s="7">
        <f>'2019'!C74</f>
        <v>79.13</v>
      </c>
      <c r="D75" s="7">
        <f>'2019'!D74</f>
        <v>3.6655898932069098E-3</v>
      </c>
      <c r="E75" s="7">
        <f>'2019'!E74</f>
        <v>3.6715873365825197E-3</v>
      </c>
      <c r="F75" s="7">
        <f>'2019'!F74</f>
        <v>1.5</v>
      </c>
    </row>
    <row r="76" spans="1:6">
      <c r="A76" s="138">
        <f>'2019'!A75</f>
        <v>43559</v>
      </c>
      <c r="B76" s="7">
        <f>'2019'!B75</f>
        <v>0.71109999999999995</v>
      </c>
      <c r="C76" s="7">
        <f>'2019'!C75</f>
        <v>79.22</v>
      </c>
      <c r="D76" s="7">
        <f>'2019'!D75</f>
        <v>7.0338330254551568E-4</v>
      </c>
      <c r="E76" s="7">
        <f>'2019'!E75</f>
        <v>1.136722572668652E-3</v>
      </c>
      <c r="F76" s="7">
        <f>'2019'!F75</f>
        <v>1.5</v>
      </c>
    </row>
    <row r="77" spans="1:6">
      <c r="A77" s="138">
        <f>'2019'!A76</f>
        <v>43560</v>
      </c>
      <c r="B77" s="7">
        <f>'2019'!B76</f>
        <v>0.71250000000000002</v>
      </c>
      <c r="C77" s="7">
        <f>'2019'!C76</f>
        <v>79.59</v>
      </c>
      <c r="D77" s="7">
        <f>'2019'!D76</f>
        <v>1.9668452533334528E-3</v>
      </c>
      <c r="E77" s="7">
        <f>'2019'!E76</f>
        <v>4.6596646239875032E-3</v>
      </c>
      <c r="F77" s="7">
        <f>'2019'!F76</f>
        <v>1.5</v>
      </c>
    </row>
    <row r="78" spans="1:6">
      <c r="A78" s="138">
        <f>'2019'!A77</f>
        <v>43563</v>
      </c>
      <c r="B78" s="7">
        <f>'2019'!B77</f>
        <v>0.70940000000000003</v>
      </c>
      <c r="C78" s="7">
        <f>'2019'!C77</f>
        <v>79.05</v>
      </c>
      <c r="D78" s="7">
        <f>'2019'!D77</f>
        <v>-4.3603698032841174E-3</v>
      </c>
      <c r="E78" s="7">
        <f>'2019'!E77</f>
        <v>-6.8078931622770648E-3</v>
      </c>
      <c r="F78" s="7">
        <f>'2019'!F77</f>
        <v>1.5</v>
      </c>
    </row>
    <row r="79" spans="1:6">
      <c r="A79" s="138">
        <f>'2019'!A78</f>
        <v>43564</v>
      </c>
      <c r="B79" s="7">
        <f>'2019'!B78</f>
        <v>0.71360000000000001</v>
      </c>
      <c r="C79" s="7">
        <f>'2019'!C78</f>
        <v>79.45</v>
      </c>
      <c r="D79" s="7">
        <f>'2019'!D78</f>
        <v>5.903038926278162E-3</v>
      </c>
      <c r="E79" s="7">
        <f>'2019'!E78</f>
        <v>5.0473293272440233E-3</v>
      </c>
      <c r="F79" s="7">
        <f>'2019'!F78</f>
        <v>1.5</v>
      </c>
    </row>
    <row r="80" spans="1:6">
      <c r="A80" s="138">
        <f>'2019'!A79</f>
        <v>43565</v>
      </c>
      <c r="B80" s="7">
        <f>'2019'!B79</f>
        <v>0.71440000000000003</v>
      </c>
      <c r="C80" s="7">
        <f>'2019'!C79</f>
        <v>79.42</v>
      </c>
      <c r="D80" s="7">
        <f>'2019'!D79</f>
        <v>1.120448296489728E-3</v>
      </c>
      <c r="E80" s="7">
        <f>'2019'!E79</f>
        <v>-3.7766727961963809E-4</v>
      </c>
      <c r="F80" s="7">
        <f>'2019'!F79</f>
        <v>1.5</v>
      </c>
    </row>
    <row r="81" spans="1:6">
      <c r="A81" s="138">
        <f>'2019'!A80</f>
        <v>43566</v>
      </c>
      <c r="B81" s="7">
        <f>'2019'!B80</f>
        <v>0.71630000000000005</v>
      </c>
      <c r="C81" s="7">
        <f>'2019'!C80</f>
        <v>79.569999999999993</v>
      </c>
      <c r="D81" s="7">
        <f>'2019'!D80</f>
        <v>2.6560440581162104E-3</v>
      </c>
      <c r="E81" s="7">
        <f>'2019'!E80</f>
        <v>1.8869116863380279E-3</v>
      </c>
      <c r="F81" s="7">
        <f>'2019'!F80</f>
        <v>1.5</v>
      </c>
    </row>
    <row r="82" spans="1:6">
      <c r="A82" s="138">
        <f>'2019'!A81</f>
        <v>43567</v>
      </c>
      <c r="B82" s="7">
        <f>'2019'!B81</f>
        <v>0.71319999999999995</v>
      </c>
      <c r="C82" s="7">
        <f>'2019'!C81</f>
        <v>79.73</v>
      </c>
      <c r="D82" s="7">
        <f>'2019'!D81</f>
        <v>-4.3371876314203216E-3</v>
      </c>
      <c r="E82" s="7">
        <f>'2019'!E81</f>
        <v>2.0087891249606642E-3</v>
      </c>
      <c r="F82" s="7">
        <f>'2019'!F81</f>
        <v>1.5</v>
      </c>
    </row>
    <row r="83" spans="1:6">
      <c r="A83" s="138">
        <f>'2019'!A82</f>
        <v>43570</v>
      </c>
      <c r="B83" s="7">
        <f>'2019'!B82</f>
        <v>0.71679999999999999</v>
      </c>
      <c r="C83" s="7">
        <f>'2019'!C82</f>
        <v>80.22</v>
      </c>
      <c r="D83" s="7">
        <f>'2019'!D82</f>
        <v>5.0349756717353545E-3</v>
      </c>
      <c r="E83" s="7">
        <f>'2019'!E82</f>
        <v>6.1269338275027384E-3</v>
      </c>
      <c r="F83" s="7">
        <f>'2019'!F82</f>
        <v>1.5</v>
      </c>
    </row>
    <row r="84" spans="1:6">
      <c r="A84" s="138">
        <f>'2019'!A83</f>
        <v>43571</v>
      </c>
      <c r="B84" s="7">
        <f>'2019'!B83</f>
        <v>0.7147</v>
      </c>
      <c r="C84" s="7">
        <f>'2019'!C83</f>
        <v>80</v>
      </c>
      <c r="D84" s="7">
        <f>'2019'!D83</f>
        <v>-2.9339874347875383E-3</v>
      </c>
      <c r="E84" s="7">
        <f>'2019'!E83</f>
        <v>-2.7462256680251883E-3</v>
      </c>
      <c r="F84" s="7">
        <f>'2019'!F83</f>
        <v>1.5</v>
      </c>
    </row>
    <row r="85" spans="1:6">
      <c r="A85" s="138">
        <f>'2019'!A84</f>
        <v>43572</v>
      </c>
      <c r="B85" s="7">
        <f>'2019'!B84</f>
        <v>0.72</v>
      </c>
      <c r="C85" s="7">
        <f>'2019'!C84</f>
        <v>80.64</v>
      </c>
      <c r="D85" s="7">
        <f>'2019'!D84</f>
        <v>7.3883377841677091E-3</v>
      </c>
      <c r="E85" s="7">
        <f>'2019'!E84</f>
        <v>7.9681696491768813E-3</v>
      </c>
      <c r="F85" s="7">
        <f>'2019'!F84</f>
        <v>1.5</v>
      </c>
    </row>
    <row r="86" spans="1:6">
      <c r="A86" s="138">
        <f>'2019'!A85</f>
        <v>43573</v>
      </c>
      <c r="B86" s="7">
        <f>'2019'!B85</f>
        <v>0.71830000000000005</v>
      </c>
      <c r="C86" s="7">
        <f>'2019'!C85</f>
        <v>80.36</v>
      </c>
      <c r="D86" s="7">
        <f>'2019'!D85</f>
        <v>-2.3639029293449983E-3</v>
      </c>
      <c r="E86" s="7">
        <f>'2019'!E85</f>
        <v>-3.4782643763248086E-3</v>
      </c>
      <c r="F86" s="7">
        <f>'2019'!F85</f>
        <v>1.5</v>
      </c>
    </row>
    <row r="87" spans="1:6">
      <c r="A87" s="138">
        <f>'2019'!A86</f>
        <v>43578</v>
      </c>
      <c r="B87" s="7">
        <f>'2019'!B86</f>
        <v>0.71209999999999996</v>
      </c>
      <c r="C87" s="7">
        <f>'2019'!C86</f>
        <v>79.709999999999994</v>
      </c>
      <c r="D87" s="7">
        <f>'2019'!D86</f>
        <v>-8.6689580926769816E-3</v>
      </c>
      <c r="E87" s="7">
        <f>'2019'!E86</f>
        <v>-8.1214915069019542E-3</v>
      </c>
      <c r="F87" s="7">
        <f>'2019'!F86</f>
        <v>1.5</v>
      </c>
    </row>
    <row r="88" spans="1:6">
      <c r="A88" s="138">
        <f>'2019'!A87</f>
        <v>43579</v>
      </c>
      <c r="B88" s="7">
        <f>'2019'!B87</f>
        <v>0.70389999999999997</v>
      </c>
      <c r="C88" s="7">
        <f>'2019'!C87</f>
        <v>78.72</v>
      </c>
      <c r="D88" s="7">
        <f>'2019'!D87</f>
        <v>-1.1582050373993116E-2</v>
      </c>
      <c r="E88" s="7">
        <f>'2019'!E87</f>
        <v>-1.2497795695833751E-2</v>
      </c>
      <c r="F88" s="7">
        <f>'2019'!F87</f>
        <v>1.5</v>
      </c>
    </row>
    <row r="89" spans="1:6">
      <c r="A89" s="138">
        <f>'2019'!A88</f>
        <v>43581</v>
      </c>
      <c r="B89" s="7">
        <f>'2019'!B88</f>
        <v>0.70250000000000001</v>
      </c>
      <c r="C89" s="7">
        <f>'2019'!C88</f>
        <v>78.459999999999994</v>
      </c>
      <c r="D89" s="7">
        <f>'2019'!D88</f>
        <v>-1.9908994061850595E-3</v>
      </c>
      <c r="E89" s="7">
        <f>'2019'!E88</f>
        <v>-3.3083119625915837E-3</v>
      </c>
      <c r="F89" s="7">
        <f>'2019'!F88</f>
        <v>1.5</v>
      </c>
    </row>
    <row r="90" spans="1:6">
      <c r="A90" s="138">
        <f>'2019'!A89</f>
        <v>43584</v>
      </c>
      <c r="B90" s="7">
        <f>'2019'!B89</f>
        <v>0.7056</v>
      </c>
      <c r="C90" s="7">
        <f>'2019'!C89</f>
        <v>78.760000000000005</v>
      </c>
      <c r="D90" s="7">
        <f>'2019'!D89</f>
        <v>4.4031034846806448E-3</v>
      </c>
      <c r="E90" s="7">
        <f>'2019'!E89</f>
        <v>3.8163129895183619E-3</v>
      </c>
      <c r="F90" s="7">
        <f>'2019'!F89</f>
        <v>1.5</v>
      </c>
    </row>
    <row r="91" spans="1:6">
      <c r="A91" s="138">
        <f>'2019'!A90</f>
        <v>43585</v>
      </c>
      <c r="B91" s="7">
        <f>'2019'!B90</f>
        <v>0.70389999999999997</v>
      </c>
      <c r="C91" s="7">
        <f>'2019'!C90</f>
        <v>78.5</v>
      </c>
      <c r="D91" s="7">
        <f>'2019'!D90</f>
        <v>-2.4122040784956343E-3</v>
      </c>
      <c r="E91" s="7">
        <f>'2019'!E90</f>
        <v>-3.3066289825620723E-3</v>
      </c>
      <c r="F91" s="7">
        <f>'2019'!F90</f>
        <v>1.5</v>
      </c>
    </row>
    <row r="92" spans="1:6">
      <c r="A92" s="138">
        <f>'2019'!A91</f>
        <v>43586</v>
      </c>
      <c r="B92" s="7">
        <f>'2019'!B91</f>
        <v>0.70540000000000003</v>
      </c>
      <c r="C92" s="7">
        <f>'2019'!C91</f>
        <v>78.64</v>
      </c>
      <c r="D92" s="7">
        <f>'2019'!D91</f>
        <v>2.1287171878656762E-3</v>
      </c>
      <c r="E92" s="7">
        <f>'2019'!E91</f>
        <v>1.7818510505484082E-3</v>
      </c>
      <c r="F92" s="7">
        <f>'2019'!F91</f>
        <v>1.5</v>
      </c>
    </row>
    <row r="93" spans="1:6">
      <c r="A93" s="138">
        <f>'2019'!A92</f>
        <v>43587</v>
      </c>
      <c r="B93" s="7">
        <f>'2019'!B92</f>
        <v>0.70199999999999996</v>
      </c>
      <c r="C93" s="7">
        <f>'2019'!C92</f>
        <v>78.319999999999993</v>
      </c>
      <c r="D93" s="7">
        <f>'2019'!D92</f>
        <v>-4.8316137761406051E-3</v>
      </c>
      <c r="E93" s="7">
        <f>'2019'!E92</f>
        <v>-4.077477616656262E-3</v>
      </c>
      <c r="F93" s="7">
        <f>'2019'!F92</f>
        <v>1.5</v>
      </c>
    </row>
    <row r="94" spans="1:6">
      <c r="A94" s="138">
        <f>'2019'!A93</f>
        <v>43588</v>
      </c>
      <c r="B94" s="7">
        <f>'2019'!B93</f>
        <v>0.69979999999999998</v>
      </c>
      <c r="C94" s="7">
        <f>'2019'!C93</f>
        <v>78.02</v>
      </c>
      <c r="D94" s="7">
        <f>'2019'!D93</f>
        <v>-3.1388240922234937E-3</v>
      </c>
      <c r="E94" s="7">
        <f>'2019'!E93</f>
        <v>-3.8377941437444749E-3</v>
      </c>
      <c r="F94" s="7">
        <f>'2019'!F93</f>
        <v>1.5</v>
      </c>
    </row>
    <row r="95" spans="1:6">
      <c r="A95" s="138">
        <f>'2019'!A94</f>
        <v>43591</v>
      </c>
      <c r="B95" s="7">
        <f>'2019'!B94</f>
        <v>0.69889999999999997</v>
      </c>
      <c r="C95" s="7">
        <f>'2019'!C94</f>
        <v>77.42</v>
      </c>
      <c r="D95" s="7">
        <f>'2019'!D94</f>
        <v>-1.2869094505043208E-3</v>
      </c>
      <c r="E95" s="7">
        <f>'2019'!E94</f>
        <v>-7.7200589290083617E-3</v>
      </c>
      <c r="F95" s="7">
        <f>'2019'!F94</f>
        <v>1.5</v>
      </c>
    </row>
    <row r="96" spans="1:6">
      <c r="A96" s="138">
        <f>'2019'!A95</f>
        <v>43592</v>
      </c>
      <c r="B96" s="7">
        <f>'2019'!B95</f>
        <v>0.70340000000000003</v>
      </c>
      <c r="C96" s="7">
        <f>'2019'!C95</f>
        <v>77.819999999999993</v>
      </c>
      <c r="D96" s="7">
        <f>'2019'!D95</f>
        <v>6.418049556798788E-3</v>
      </c>
      <c r="E96" s="7">
        <f>'2019'!E95</f>
        <v>5.1533224069053654E-3</v>
      </c>
      <c r="F96" s="7">
        <f>'2019'!F95</f>
        <v>1.5</v>
      </c>
    </row>
    <row r="97" spans="1:6">
      <c r="A97" s="138">
        <f>'2019'!A96</f>
        <v>43593</v>
      </c>
      <c r="B97" s="7">
        <f>'2019'!B96</f>
        <v>0.70230000000000004</v>
      </c>
      <c r="C97" s="7">
        <f>'2019'!C96</f>
        <v>77.290000000000006</v>
      </c>
      <c r="D97" s="7">
        <f>'2019'!D96</f>
        <v>-1.5650568749073215E-3</v>
      </c>
      <c r="E97" s="7">
        <f>'2019'!E96</f>
        <v>-6.8338864376277161E-3</v>
      </c>
      <c r="F97" s="7">
        <f>'2019'!F96</f>
        <v>1.5</v>
      </c>
    </row>
    <row r="98" spans="1:6">
      <c r="A98" s="138">
        <f>'2019'!A97</f>
        <v>43594</v>
      </c>
      <c r="B98" s="7">
        <f>'2019'!B97</f>
        <v>0.6976</v>
      </c>
      <c r="C98" s="7">
        <f>'2019'!C97</f>
        <v>76.69</v>
      </c>
      <c r="D98" s="7">
        <f>'2019'!D97</f>
        <v>-6.7147905702049813E-3</v>
      </c>
      <c r="E98" s="7">
        <f>'2019'!E97</f>
        <v>-7.7932593420118696E-3</v>
      </c>
      <c r="F98" s="7">
        <f>'2019'!F97</f>
        <v>1.5</v>
      </c>
    </row>
    <row r="99" spans="1:6">
      <c r="A99" s="138">
        <f>'2019'!A98</f>
        <v>43595</v>
      </c>
      <c r="B99" s="7">
        <f>'2019'!B98</f>
        <v>0.69950000000000001</v>
      </c>
      <c r="C99" s="7">
        <f>'2019'!C98</f>
        <v>76.760000000000005</v>
      </c>
      <c r="D99" s="7">
        <f>'2019'!D98</f>
        <v>2.7199215107661049E-3</v>
      </c>
      <c r="E99" s="7">
        <f>'2019'!E98</f>
        <v>9.1234936273138357E-4</v>
      </c>
      <c r="F99" s="7">
        <f>'2019'!F98</f>
        <v>1.5</v>
      </c>
    </row>
    <row r="100" spans="1:6">
      <c r="A100" s="138">
        <f>'2019'!A99</f>
        <v>43598</v>
      </c>
      <c r="B100" s="7">
        <f>'2019'!B99</f>
        <v>0.6976</v>
      </c>
      <c r="C100" s="7">
        <f>'2019'!C99</f>
        <v>76.55</v>
      </c>
      <c r="D100" s="7">
        <f>'2019'!D99</f>
        <v>-2.7199215107660238E-3</v>
      </c>
      <c r="E100" s="7">
        <f>'2019'!E99</f>
        <v>-2.7395490358064502E-3</v>
      </c>
      <c r="F100" s="7">
        <f>'2019'!F99</f>
        <v>1.5</v>
      </c>
    </row>
    <row r="101" spans="1:6">
      <c r="A101" s="138">
        <f>'2019'!A100</f>
        <v>43599</v>
      </c>
      <c r="B101" s="7">
        <f>'2019'!B100</f>
        <v>0.69550000000000001</v>
      </c>
      <c r="C101" s="7">
        <f>'2019'!C100</f>
        <v>76.260000000000005</v>
      </c>
      <c r="D101" s="7">
        <f>'2019'!D100</f>
        <v>-3.0148612312722095E-3</v>
      </c>
      <c r="E101" s="7">
        <f>'2019'!E100</f>
        <v>-3.7955676742750149E-3</v>
      </c>
      <c r="F101" s="7">
        <f>'2019'!F100</f>
        <v>1.5</v>
      </c>
    </row>
    <row r="102" spans="1:6">
      <c r="A102" s="138">
        <f>'2019'!A101</f>
        <v>43600</v>
      </c>
      <c r="B102" s="7">
        <f>'2019'!B101</f>
        <v>0.69320000000000004</v>
      </c>
      <c r="C102" s="7">
        <f>'2019'!C101</f>
        <v>76.040000000000006</v>
      </c>
      <c r="D102" s="7">
        <f>'2019'!D101</f>
        <v>-3.3124535220465309E-3</v>
      </c>
      <c r="E102" s="7">
        <f>'2019'!E101</f>
        <v>-2.8890368091891998E-3</v>
      </c>
      <c r="F102" s="7">
        <f>'2019'!F101</f>
        <v>1.5</v>
      </c>
    </row>
    <row r="103" spans="1:6">
      <c r="A103" s="138">
        <f>'2019'!A102</f>
        <v>43601</v>
      </c>
      <c r="B103" s="7">
        <f>'2019'!B102</f>
        <v>0.69140000000000001</v>
      </c>
      <c r="C103" s="7">
        <f>'2019'!C102</f>
        <v>75.69</v>
      </c>
      <c r="D103" s="7">
        <f>'2019'!D102</f>
        <v>-2.6000303539268957E-3</v>
      </c>
      <c r="E103" s="7">
        <f>'2019'!E102</f>
        <v>-4.6134662991524052E-3</v>
      </c>
      <c r="F103" s="7">
        <f>'2019'!F102</f>
        <v>1.5</v>
      </c>
    </row>
    <row r="104" spans="1:6">
      <c r="A104" s="138">
        <f>'2019'!A103</f>
        <v>43602</v>
      </c>
      <c r="B104" s="7">
        <f>'2019'!B103</f>
        <v>0.68810000000000004</v>
      </c>
      <c r="C104" s="7">
        <f>'2019'!C103</f>
        <v>75.44</v>
      </c>
      <c r="D104" s="7">
        <f>'2019'!D103</f>
        <v>-4.7843512790899578E-3</v>
      </c>
      <c r="E104" s="7">
        <f>'2019'!E103</f>
        <v>-3.3084129958740036E-3</v>
      </c>
      <c r="F104" s="7">
        <f>'2019'!F103</f>
        <v>1.5</v>
      </c>
    </row>
    <row r="105" spans="1:6">
      <c r="A105" s="138">
        <f>'2019'!A104</f>
        <v>43605</v>
      </c>
      <c r="B105" s="7">
        <f>'2019'!B104</f>
        <v>0.69199999999999995</v>
      </c>
      <c r="C105" s="7">
        <f>'2019'!C104</f>
        <v>76.22</v>
      </c>
      <c r="D105" s="7">
        <f>'2019'!D104</f>
        <v>5.6517794092353106E-3</v>
      </c>
      <c r="E105" s="7">
        <f>'2019'!E104</f>
        <v>1.0286257120512119E-2</v>
      </c>
      <c r="F105" s="7">
        <f>'2019'!F104</f>
        <v>1.5</v>
      </c>
    </row>
    <row r="106" spans="1:6">
      <c r="A106" s="138">
        <f>'2019'!A105</f>
        <v>43606</v>
      </c>
      <c r="B106" s="7">
        <f>'2019'!B105</f>
        <v>0.68779999999999997</v>
      </c>
      <c r="C106" s="7">
        <f>'2019'!C105</f>
        <v>75.77</v>
      </c>
      <c r="D106" s="7">
        <f>'2019'!D105</f>
        <v>-6.0878576195036883E-3</v>
      </c>
      <c r="E106" s="7">
        <f>'2019'!E105</f>
        <v>-5.9214595024321597E-3</v>
      </c>
      <c r="F106" s="7">
        <f>'2019'!F105</f>
        <v>1.5</v>
      </c>
    </row>
    <row r="107" spans="1:6">
      <c r="A107" s="138">
        <f>'2019'!A106</f>
        <v>43607</v>
      </c>
      <c r="B107" s="7">
        <f>'2019'!B106</f>
        <v>0.6875</v>
      </c>
      <c r="C107" s="7">
        <f>'2019'!C106</f>
        <v>75.930000000000007</v>
      </c>
      <c r="D107" s="7">
        <f>'2019'!D106</f>
        <v>-4.36268457439423E-4</v>
      </c>
      <c r="E107" s="7">
        <f>'2019'!E106</f>
        <v>2.1094272818606122E-3</v>
      </c>
      <c r="F107" s="7">
        <f>'2019'!F106</f>
        <v>1.5</v>
      </c>
    </row>
    <row r="108" spans="1:6">
      <c r="A108" s="138">
        <f>'2019'!A107</f>
        <v>43608</v>
      </c>
      <c r="B108" s="7">
        <f>'2019'!B107</f>
        <v>0.68759999999999999</v>
      </c>
      <c r="C108" s="7">
        <f>'2019'!C107</f>
        <v>75.84</v>
      </c>
      <c r="D108" s="7">
        <f>'2019'!D107</f>
        <v>1.4544396796773527E-4</v>
      </c>
      <c r="E108" s="7">
        <f>'2019'!E107</f>
        <v>-1.1860052783760936E-3</v>
      </c>
      <c r="F108" s="7">
        <f>'2019'!F107</f>
        <v>1.5</v>
      </c>
    </row>
    <row r="109" spans="1:6">
      <c r="A109" s="138">
        <f>'2019'!A108</f>
        <v>43609</v>
      </c>
      <c r="B109" s="7">
        <f>'2019'!B108</f>
        <v>0.68879999999999997</v>
      </c>
      <c r="C109" s="7">
        <f>'2019'!C108</f>
        <v>75.5</v>
      </c>
      <c r="D109" s="7">
        <f>'2019'!D108</f>
        <v>1.7436796048268374E-3</v>
      </c>
      <c r="E109" s="7">
        <f>'2019'!E108</f>
        <v>-4.4932016917874438E-3</v>
      </c>
      <c r="F109" s="7">
        <f>'2019'!F108</f>
        <v>1.5</v>
      </c>
    </row>
    <row r="110" spans="1:6">
      <c r="A110" s="138">
        <f>'2019'!A109</f>
        <v>43612</v>
      </c>
      <c r="B110" s="7">
        <f>'2019'!B109</f>
        <v>0.69369999999999998</v>
      </c>
      <c r="C110" s="7">
        <f>'2019'!C109</f>
        <v>75.95</v>
      </c>
      <c r="D110" s="7">
        <f>'2019'!D109</f>
        <v>7.088637277734536E-3</v>
      </c>
      <c r="E110" s="7">
        <f>'2019'!E109</f>
        <v>5.9425727868028513E-3</v>
      </c>
      <c r="F110" s="7">
        <f>'2019'!F109</f>
        <v>1.5</v>
      </c>
    </row>
    <row r="111" spans="1:6">
      <c r="A111" s="138">
        <f>'2019'!A110</f>
        <v>43613</v>
      </c>
      <c r="B111" s="7">
        <f>'2019'!B110</f>
        <v>0.69289999999999996</v>
      </c>
      <c r="C111" s="7">
        <f>'2019'!C110</f>
        <v>75.900000000000006</v>
      </c>
      <c r="D111" s="7">
        <f>'2019'!D110</f>
        <v>-1.1539017579200053E-3</v>
      </c>
      <c r="E111" s="7">
        <f>'2019'!E110</f>
        <v>-6.5854464019761763E-4</v>
      </c>
      <c r="F111" s="7">
        <f>'2019'!F110</f>
        <v>1.5</v>
      </c>
    </row>
    <row r="112" spans="1:6">
      <c r="A112" s="138">
        <f>'2019'!A111</f>
        <v>43614</v>
      </c>
      <c r="B112" s="7">
        <f>'2019'!B111</f>
        <v>0.69299999999999995</v>
      </c>
      <c r="C112" s="7">
        <f>'2019'!C111</f>
        <v>75.709999999999994</v>
      </c>
      <c r="D112" s="7">
        <f>'2019'!D111</f>
        <v>1.4431055656757575E-4</v>
      </c>
      <c r="E112" s="7">
        <f>'2019'!E111</f>
        <v>-2.5064322863691531E-3</v>
      </c>
      <c r="F112" s="7">
        <f>'2019'!F111</f>
        <v>1.5</v>
      </c>
    </row>
    <row r="113" spans="1:6">
      <c r="A113" s="138">
        <f>'2019'!A112</f>
        <v>43615</v>
      </c>
      <c r="B113" s="7">
        <f>'2019'!B112</f>
        <v>0.69289999999999996</v>
      </c>
      <c r="C113" s="7">
        <f>'2019'!C112</f>
        <v>76.010000000000005</v>
      </c>
      <c r="D113" s="7">
        <f>'2019'!D112</f>
        <v>-1.443105565676092E-4</v>
      </c>
      <c r="E113" s="7">
        <f>'2019'!E112</f>
        <v>3.9546584627340427E-3</v>
      </c>
      <c r="F113" s="7">
        <f>'2019'!F112</f>
        <v>1.5</v>
      </c>
    </row>
    <row r="114" spans="1:6">
      <c r="A114" s="138">
        <f>'2019'!A113</f>
        <v>43616</v>
      </c>
      <c r="B114" s="7">
        <f>'2019'!B113</f>
        <v>0.69159999999999999</v>
      </c>
      <c r="C114" s="7">
        <f>'2019'!C113</f>
        <v>75.34</v>
      </c>
      <c r="D114" s="7">
        <f>'2019'!D113</f>
        <v>-1.8779348242000977E-3</v>
      </c>
      <c r="E114" s="7">
        <f>'2019'!E113</f>
        <v>-8.8537083140541005E-3</v>
      </c>
      <c r="F114" s="7">
        <f>'2019'!F113</f>
        <v>1.5</v>
      </c>
    </row>
    <row r="115" spans="1:6">
      <c r="A115" s="138">
        <f>'2019'!A114</f>
        <v>43619</v>
      </c>
      <c r="B115" s="7">
        <f>'2019'!B114</f>
        <v>0.69479999999999997</v>
      </c>
      <c r="C115" s="7">
        <f>'2019'!C114</f>
        <v>75.180000000000007</v>
      </c>
      <c r="D115" s="7">
        <f>'2019'!D114</f>
        <v>4.6162805578143819E-3</v>
      </c>
      <c r="E115" s="7">
        <f>'2019'!E114</f>
        <v>-2.125964127862999E-3</v>
      </c>
      <c r="F115" s="7">
        <f>'2019'!F114</f>
        <v>1.5</v>
      </c>
    </row>
    <row r="116" spans="1:6">
      <c r="A116" s="138">
        <f>'2019'!A115</f>
        <v>43620</v>
      </c>
      <c r="B116" s="7">
        <f>'2019'!B115</f>
        <v>0.69820000000000004</v>
      </c>
      <c r="C116" s="7">
        <f>'2019'!C115</f>
        <v>75.34</v>
      </c>
      <c r="D116" s="7">
        <f>'2019'!D115</f>
        <v>4.8815603039859051E-3</v>
      </c>
      <c r="E116" s="7">
        <f>'2019'!E115</f>
        <v>2.1259641278629469E-3</v>
      </c>
      <c r="F116" s="7">
        <f>'2019'!F115</f>
        <v>1.5</v>
      </c>
    </row>
    <row r="117" spans="1:6">
      <c r="A117" s="46">
        <f>'2019'!A116</f>
        <v>43621</v>
      </c>
      <c r="B117" s="50">
        <f>'2019'!B116</f>
        <v>0.7</v>
      </c>
      <c r="C117" s="50">
        <f>'2019'!C116</f>
        <v>75.650000000000006</v>
      </c>
      <c r="D117" s="50">
        <f>'2019'!D116</f>
        <v>2.5747403724688321E-3</v>
      </c>
      <c r="E117" s="50">
        <f>'2019'!E116</f>
        <v>4.1062379704700294E-3</v>
      </c>
      <c r="F117" s="50">
        <f>'2019'!F116</f>
        <v>1.25</v>
      </c>
    </row>
    <row r="118" spans="1:6">
      <c r="A118" s="138">
        <f>'2019'!A117</f>
        <v>43622</v>
      </c>
      <c r="B118" s="7">
        <f>'2019'!B117</f>
        <v>0.69750000000000001</v>
      </c>
      <c r="C118" s="7">
        <f>'2019'!C117</f>
        <v>75.430000000000007</v>
      </c>
      <c r="D118" s="7">
        <f>'2019'!D117</f>
        <v>-3.5778213478838551E-3</v>
      </c>
      <c r="E118" s="7">
        <f>'2019'!E117</f>
        <v>-2.9123663688253722E-3</v>
      </c>
      <c r="F118" s="7">
        <f>'2019'!F117</f>
        <v>1.25</v>
      </c>
    </row>
    <row r="119" spans="1:6">
      <c r="A119" s="138">
        <f>'2019'!A118</f>
        <v>43623</v>
      </c>
      <c r="B119" s="7">
        <f>'2019'!B118</f>
        <v>0.69699999999999995</v>
      </c>
      <c r="C119" s="7">
        <f>'2019'!C118</f>
        <v>75.58</v>
      </c>
      <c r="D119" s="7">
        <f>'2019'!D118</f>
        <v>-7.1710293499686103E-4</v>
      </c>
      <c r="E119" s="7">
        <f>'2019'!E118</f>
        <v>1.9866240558033843E-3</v>
      </c>
      <c r="F119" s="7">
        <f>'2019'!F118</f>
        <v>1.25</v>
      </c>
    </row>
    <row r="120" spans="1:6">
      <c r="A120" s="138">
        <f>'2019'!A119</f>
        <v>43627</v>
      </c>
      <c r="B120" s="7">
        <f>'2019'!B119</f>
        <v>0.69530000000000003</v>
      </c>
      <c r="C120" s="7">
        <f>'2019'!C119</f>
        <v>75.52</v>
      </c>
      <c r="D120" s="7">
        <f>'2019'!D119</f>
        <v>-2.4420036555516333E-3</v>
      </c>
      <c r="E120" s="7">
        <f>'2019'!E119</f>
        <v>-7.9417608409772386E-4</v>
      </c>
      <c r="F120" s="7">
        <f>'2019'!F119</f>
        <v>1.25</v>
      </c>
    </row>
    <row r="121" spans="1:6">
      <c r="A121" s="138">
        <f>'2019'!A120</f>
        <v>43628</v>
      </c>
      <c r="B121" s="7">
        <f>'2019'!B120</f>
        <v>0.69479999999999997</v>
      </c>
      <c r="C121" s="7">
        <f>'2019'!C120</f>
        <v>75.319999999999993</v>
      </c>
      <c r="D121" s="7">
        <f>'2019'!D120</f>
        <v>-7.193727380223183E-4</v>
      </c>
      <c r="E121" s="7">
        <f>'2019'!E120</f>
        <v>-2.6518180482936072E-3</v>
      </c>
      <c r="F121" s="7">
        <f>'2019'!F120</f>
        <v>1.25</v>
      </c>
    </row>
    <row r="122" spans="1:6">
      <c r="A122" s="138">
        <f>'2019'!A121</f>
        <v>43629</v>
      </c>
      <c r="B122" s="7">
        <f>'2019'!B121</f>
        <v>0.69130000000000003</v>
      </c>
      <c r="C122" s="7">
        <f>'2019'!C121</f>
        <v>74.900000000000006</v>
      </c>
      <c r="D122" s="7">
        <f>'2019'!D121</f>
        <v>-5.0501514157305048E-3</v>
      </c>
      <c r="E122" s="7">
        <f>'2019'!E121</f>
        <v>-5.5918132657777186E-3</v>
      </c>
      <c r="F122" s="7">
        <f>'2019'!F121</f>
        <v>1.25</v>
      </c>
    </row>
    <row r="123" spans="1:6">
      <c r="A123" s="138">
        <f>'2019'!A122</f>
        <v>43630</v>
      </c>
      <c r="B123" s="7">
        <f>'2019'!B122</f>
        <v>0.68979999999999997</v>
      </c>
      <c r="C123" s="7">
        <f>'2019'!C122</f>
        <v>74.73</v>
      </c>
      <c r="D123" s="7">
        <f>'2019'!D122</f>
        <v>-2.1721824484788235E-3</v>
      </c>
      <c r="E123" s="7">
        <f>'2019'!E122</f>
        <v>-2.2722725809750772E-3</v>
      </c>
      <c r="F123" s="7">
        <f>'2019'!F122</f>
        <v>1.25</v>
      </c>
    </row>
    <row r="124" spans="1:6">
      <c r="A124" s="138">
        <f>'2019'!A123</f>
        <v>43633</v>
      </c>
      <c r="B124" s="7">
        <f>'2019'!B123</f>
        <v>0.68779999999999997</v>
      </c>
      <c r="C124" s="7">
        <f>'2019'!C123</f>
        <v>74.7</v>
      </c>
      <c r="D124" s="7">
        <f>'2019'!D123</f>
        <v>-2.9036025045747448E-3</v>
      </c>
      <c r="E124" s="7">
        <f>'2019'!E123</f>
        <v>-4.0152580342718341E-4</v>
      </c>
      <c r="F124" s="7">
        <f>'2019'!F123</f>
        <v>1.25</v>
      </c>
    </row>
    <row r="125" spans="1:6">
      <c r="A125" s="138">
        <f>'2019'!A124</f>
        <v>43634</v>
      </c>
      <c r="B125" s="7">
        <f>'2019'!B124</f>
        <v>0.68400000000000005</v>
      </c>
      <c r="C125" s="7">
        <f>'2019'!C124</f>
        <v>74.06</v>
      </c>
      <c r="D125" s="7">
        <f>'2019'!D124</f>
        <v>-5.5401803756152451E-3</v>
      </c>
      <c r="E125" s="7">
        <f>'2019'!E124</f>
        <v>-8.6045166533050121E-3</v>
      </c>
      <c r="F125" s="7">
        <f>'2019'!F124</f>
        <v>1.25</v>
      </c>
    </row>
    <row r="126" spans="1:6">
      <c r="A126" s="138">
        <f>'2019'!A125</f>
        <v>43635</v>
      </c>
      <c r="B126" s="7">
        <f>'2019'!B125</f>
        <v>0.68779999999999997</v>
      </c>
      <c r="C126" s="7">
        <f>'2019'!C125</f>
        <v>74.52</v>
      </c>
      <c r="D126" s="7">
        <f>'2019'!D125</f>
        <v>5.5401803756153509E-3</v>
      </c>
      <c r="E126" s="7">
        <f>'2019'!E125</f>
        <v>6.1919702479209804E-3</v>
      </c>
      <c r="F126" s="7">
        <f>'2019'!F125</f>
        <v>1.25</v>
      </c>
    </row>
    <row r="127" spans="1:6">
      <c r="A127" s="138">
        <f>'2019'!A126</f>
        <v>43636</v>
      </c>
      <c r="B127" s="7">
        <f>'2019'!B126</f>
        <v>0.6895</v>
      </c>
      <c r="C127" s="7">
        <f>'2019'!C126</f>
        <v>74.209999999999994</v>
      </c>
      <c r="D127" s="7">
        <f>'2019'!D126</f>
        <v>2.4685992351907893E-3</v>
      </c>
      <c r="E127" s="7">
        <f>'2019'!E126</f>
        <v>-4.1686337513455428E-3</v>
      </c>
      <c r="F127" s="7">
        <f>'2019'!F126</f>
        <v>1.25</v>
      </c>
    </row>
    <row r="128" spans="1:6">
      <c r="A128" s="138">
        <f>'2019'!A127</f>
        <v>43637</v>
      </c>
      <c r="B128" s="7">
        <f>'2019'!B127</f>
        <v>0.69330000000000003</v>
      </c>
      <c r="C128" s="7">
        <f>'2019'!C127</f>
        <v>74.33</v>
      </c>
      <c r="D128" s="7">
        <f>'2019'!D127</f>
        <v>5.4961087150881974E-3</v>
      </c>
      <c r="E128" s="7">
        <f>'2019'!E127</f>
        <v>1.6157267551600548E-3</v>
      </c>
      <c r="F128" s="7">
        <f>'2019'!F127</f>
        <v>1.25</v>
      </c>
    </row>
    <row r="129" spans="1:6">
      <c r="A129" s="138">
        <f>'2019'!A128</f>
        <v>43640</v>
      </c>
      <c r="B129" s="7">
        <f>'2019'!B128</f>
        <v>0.69540000000000002</v>
      </c>
      <c r="C129" s="7">
        <f>'2019'!C128</f>
        <v>74.739999999999995</v>
      </c>
      <c r="D129" s="7">
        <f>'2019'!D128</f>
        <v>3.0244136253163552E-3</v>
      </c>
      <c r="E129" s="7">
        <f>'2019'!E128</f>
        <v>5.5007853201357645E-3</v>
      </c>
      <c r="F129" s="7">
        <f>'2019'!F128</f>
        <v>1.25</v>
      </c>
    </row>
    <row r="130" spans="1:6">
      <c r="A130" s="138">
        <f>'2019'!A129</f>
        <v>43641</v>
      </c>
      <c r="B130" s="7">
        <f>'2019'!B129</f>
        <v>0.69579999999999997</v>
      </c>
      <c r="C130" s="7">
        <f>'2019'!C129</f>
        <v>74.48</v>
      </c>
      <c r="D130" s="7">
        <f>'2019'!D129</f>
        <v>5.7504314408053853E-4</v>
      </c>
      <c r="E130" s="7">
        <f>'2019'!E129</f>
        <v>-3.4847910885260438E-3</v>
      </c>
      <c r="F130" s="7">
        <f>'2019'!F129</f>
        <v>1.25</v>
      </c>
    </row>
    <row r="131" spans="1:6">
      <c r="A131" s="138">
        <f>'2019'!A130</f>
        <v>43642</v>
      </c>
      <c r="B131" s="7">
        <f>'2019'!B130</f>
        <v>0.69699999999999995</v>
      </c>
      <c r="C131" s="7">
        <f>'2019'!C130</f>
        <v>74.89</v>
      </c>
      <c r="D131" s="7">
        <f>'2019'!D130</f>
        <v>1.7231480426822385E-3</v>
      </c>
      <c r="E131" s="7">
        <f>'2019'!E130</f>
        <v>5.4897372924639825E-3</v>
      </c>
      <c r="F131" s="7">
        <f>'2019'!F130</f>
        <v>1.25</v>
      </c>
    </row>
    <row r="132" spans="1:6">
      <c r="A132" s="138">
        <f>'2019'!A131</f>
        <v>43643</v>
      </c>
      <c r="B132" s="7">
        <f>'2019'!B131</f>
        <v>0.69920000000000004</v>
      </c>
      <c r="C132" s="7">
        <f>'2019'!C131</f>
        <v>75.56</v>
      </c>
      <c r="D132" s="7">
        <f>'2019'!D131</f>
        <v>3.1514135808020575E-3</v>
      </c>
      <c r="E132" s="7">
        <f>'2019'!E131</f>
        <v>8.9066723720331292E-3</v>
      </c>
      <c r="F132" s="7">
        <f>'2019'!F131</f>
        <v>1.25</v>
      </c>
    </row>
    <row r="133" spans="1:6">
      <c r="A133" s="138">
        <f>'2019'!A132</f>
        <v>43644</v>
      </c>
      <c r="B133" s="7">
        <f>'2019'!B132</f>
        <v>0.70130000000000003</v>
      </c>
      <c r="C133" s="7">
        <f>'2019'!C132</f>
        <v>75.540000000000006</v>
      </c>
      <c r="D133" s="7">
        <f>'2019'!D132</f>
        <v>2.9989312015390279E-3</v>
      </c>
      <c r="E133" s="7">
        <f>'2019'!E132</f>
        <v>-2.6472534899799418E-4</v>
      </c>
      <c r="F133" s="7">
        <f>'2019'!F132</f>
        <v>1.25</v>
      </c>
    </row>
    <row r="134" spans="1:6">
      <c r="A134" s="138">
        <f>'2019'!A133</f>
        <v>43647</v>
      </c>
      <c r="B134" s="7">
        <f>'2019'!B133</f>
        <v>0.69940000000000002</v>
      </c>
      <c r="C134" s="7">
        <f>'2019'!C133</f>
        <v>75.77</v>
      </c>
      <c r="D134" s="7">
        <f>'2019'!D133</f>
        <v>-2.7129309135892825E-3</v>
      </c>
      <c r="E134" s="7">
        <f>'2019'!E133</f>
        <v>3.0401186589711776E-3</v>
      </c>
      <c r="F134" s="7">
        <f>'2019'!F133</f>
        <v>1.25</v>
      </c>
    </row>
    <row r="135" spans="1:6">
      <c r="A135" s="138">
        <f>'2019'!A134</f>
        <v>43648</v>
      </c>
      <c r="B135" s="7">
        <f>'2019'!B134</f>
        <v>0.69789999999999996</v>
      </c>
      <c r="C135" s="7">
        <f>'2019'!C134</f>
        <v>75.62</v>
      </c>
      <c r="D135" s="7">
        <f>'2019'!D134</f>
        <v>-2.1469986061695705E-3</v>
      </c>
      <c r="E135" s="7">
        <f>'2019'!E134</f>
        <v>-1.9816374804951498E-3</v>
      </c>
      <c r="F135" s="7">
        <f>'2019'!F134</f>
        <v>1.25</v>
      </c>
    </row>
    <row r="136" spans="1:6">
      <c r="A136" s="138">
        <f>'2019'!A135</f>
        <v>43649</v>
      </c>
      <c r="B136" s="7">
        <f>'2019'!B135</f>
        <v>0.69979999999999998</v>
      </c>
      <c r="C136" s="7">
        <f>'2019'!C135</f>
        <v>75.37</v>
      </c>
      <c r="D136" s="7">
        <f>'2019'!D135</f>
        <v>2.7187539104816271E-3</v>
      </c>
      <c r="E136" s="7">
        <f>'2019'!E135</f>
        <v>-3.3114806074082859E-3</v>
      </c>
      <c r="F136" s="7">
        <f>'2019'!F135</f>
        <v>1</v>
      </c>
    </row>
    <row r="137" spans="1:6">
      <c r="A137" s="138">
        <f>'2019'!A136</f>
        <v>43650</v>
      </c>
      <c r="B137" s="7">
        <f>'2019'!B136</f>
        <v>0.7036</v>
      </c>
      <c r="C137" s="7">
        <f>'2019'!C136</f>
        <v>75.86</v>
      </c>
      <c r="D137" s="7">
        <f>'2019'!D136</f>
        <v>5.4154329298153857E-3</v>
      </c>
      <c r="E137" s="7">
        <f>'2019'!E136</f>
        <v>6.4802184053742917E-3</v>
      </c>
      <c r="F137" s="7">
        <f>'2019'!F136</f>
        <v>1</v>
      </c>
    </row>
    <row r="138" spans="1:6">
      <c r="A138" s="138">
        <f>'2019'!A137</f>
        <v>43651</v>
      </c>
      <c r="B138" s="7">
        <f>'2019'!B137</f>
        <v>0.70199999999999996</v>
      </c>
      <c r="C138" s="7">
        <f>'2019'!C137</f>
        <v>75.73</v>
      </c>
      <c r="D138" s="7">
        <f>'2019'!D137</f>
        <v>-2.2766088375920654E-3</v>
      </c>
      <c r="E138" s="7">
        <f>'2019'!E137</f>
        <v>-1.7151531350215455E-3</v>
      </c>
      <c r="F138" s="7">
        <f>'2019'!F137</f>
        <v>1</v>
      </c>
    </row>
    <row r="139" spans="1:6">
      <c r="A139" s="138">
        <f>'2019'!A138</f>
        <v>43654</v>
      </c>
      <c r="B139" s="7">
        <f>'2019'!B138</f>
        <v>0.69899999999999995</v>
      </c>
      <c r="C139" s="7">
        <f>'2019'!C138</f>
        <v>75.7</v>
      </c>
      <c r="D139" s="7">
        <f>'2019'!D138</f>
        <v>-4.2826617920008478E-3</v>
      </c>
      <c r="E139" s="7">
        <f>'2019'!E138</f>
        <v>-3.9622268232828784E-4</v>
      </c>
      <c r="F139" s="7">
        <f>'2019'!F138</f>
        <v>1</v>
      </c>
    </row>
    <row r="140" spans="1:6">
      <c r="A140" s="138">
        <f>'2019'!A139</f>
        <v>43655</v>
      </c>
      <c r="B140" s="7">
        <f>'2019'!B139</f>
        <v>0.69579999999999997</v>
      </c>
      <c r="C140" s="7">
        <f>'2019'!C139</f>
        <v>75.680000000000007</v>
      </c>
      <c r="D140" s="7">
        <f>'2019'!D139</f>
        <v>-4.5884795159685217E-3</v>
      </c>
      <c r="E140" s="7">
        <f>'2019'!E139</f>
        <v>-2.6423569978024214E-4</v>
      </c>
      <c r="F140" s="7">
        <f>'2019'!F139</f>
        <v>1</v>
      </c>
    </row>
    <row r="141" spans="1:6">
      <c r="A141" s="138">
        <f>'2019'!A140</f>
        <v>43656</v>
      </c>
      <c r="B141" s="7">
        <f>'2019'!B140</f>
        <v>0.69240000000000002</v>
      </c>
      <c r="C141" s="7">
        <f>'2019'!C140</f>
        <v>75.37</v>
      </c>
      <c r="D141" s="7">
        <f>'2019'!D140</f>
        <v>-4.8984394157873899E-3</v>
      </c>
      <c r="E141" s="7">
        <f>'2019'!E140</f>
        <v>-4.1046068882442917E-3</v>
      </c>
      <c r="F141" s="7">
        <f>'2019'!F140</f>
        <v>1</v>
      </c>
    </row>
    <row r="142" spans="1:6">
      <c r="A142" s="138">
        <f>'2019'!A141</f>
        <v>43657</v>
      </c>
      <c r="B142" s="7">
        <f>'2019'!B141</f>
        <v>0.69720000000000004</v>
      </c>
      <c r="C142" s="7">
        <f>'2019'!C141</f>
        <v>75.3</v>
      </c>
      <c r="D142" s="7">
        <f>'2019'!D141</f>
        <v>6.9084903438116092E-3</v>
      </c>
      <c r="E142" s="7">
        <f>'2019'!E141</f>
        <v>-9.2918304953068282E-4</v>
      </c>
      <c r="F142" s="7">
        <f>'2019'!F141</f>
        <v>1</v>
      </c>
    </row>
    <row r="143" spans="1:6">
      <c r="A143" s="138">
        <f>'2019'!A142</f>
        <v>43658</v>
      </c>
      <c r="B143" s="7">
        <f>'2019'!B142</f>
        <v>0.70009999999999994</v>
      </c>
      <c r="C143" s="7">
        <f>'2019'!C142</f>
        <v>75.84</v>
      </c>
      <c r="D143" s="7">
        <f>'2019'!D142</f>
        <v>4.1508683372858401E-3</v>
      </c>
      <c r="E143" s="7">
        <f>'2019'!E142</f>
        <v>7.1457231409185525E-3</v>
      </c>
      <c r="F143" s="7">
        <f>'2019'!F142</f>
        <v>1</v>
      </c>
    </row>
    <row r="144" spans="1:6">
      <c r="A144" s="138">
        <f>'2019'!A143</f>
        <v>43661</v>
      </c>
      <c r="B144" s="7">
        <f>'2019'!B143</f>
        <v>0.70340000000000003</v>
      </c>
      <c r="C144" s="7">
        <f>'2019'!C143</f>
        <v>75.97</v>
      </c>
      <c r="D144" s="7">
        <f>'2019'!D143</f>
        <v>4.7025380567302967E-3</v>
      </c>
      <c r="E144" s="7">
        <f>'2019'!E143</f>
        <v>1.7126675683637787E-3</v>
      </c>
      <c r="F144" s="7">
        <f>'2019'!F143</f>
        <v>1</v>
      </c>
    </row>
    <row r="145" spans="1:6">
      <c r="A145" s="138">
        <f>'2019'!A144</f>
        <v>43662</v>
      </c>
      <c r="B145" s="7">
        <f>'2019'!B144</f>
        <v>0.7036</v>
      </c>
      <c r="C145" s="7">
        <f>'2019'!C144</f>
        <v>76.010000000000005</v>
      </c>
      <c r="D145" s="7">
        <f>'2019'!D144</f>
        <v>2.8429282352102623E-4</v>
      </c>
      <c r="E145" s="7">
        <f>'2019'!E144</f>
        <v>5.2638506281890544E-4</v>
      </c>
      <c r="F145" s="7">
        <f>'2019'!F144</f>
        <v>1</v>
      </c>
    </row>
    <row r="146" spans="1:6">
      <c r="A146" s="138">
        <f>'2019'!A145</f>
        <v>43663</v>
      </c>
      <c r="B146" s="7">
        <f>'2019'!B145</f>
        <v>0.70099999999999996</v>
      </c>
      <c r="C146" s="7">
        <f>'2019'!C145</f>
        <v>75.87</v>
      </c>
      <c r="D146" s="7">
        <f>'2019'!D145</f>
        <v>-3.7021258288130895E-3</v>
      </c>
      <c r="E146" s="7">
        <f>'2019'!E145</f>
        <v>-1.8435612279656276E-3</v>
      </c>
      <c r="F146" s="7">
        <f>'2019'!F145</f>
        <v>1</v>
      </c>
    </row>
    <row r="147" spans="1:6">
      <c r="A147" s="138">
        <f>'2019'!A146</f>
        <v>43664</v>
      </c>
      <c r="B147" s="7">
        <f>'2019'!B146</f>
        <v>0.70340000000000003</v>
      </c>
      <c r="C147" s="7">
        <f>'2019'!C146</f>
        <v>75.75</v>
      </c>
      <c r="D147" s="7">
        <f>'2019'!D146</f>
        <v>3.4178330052921473E-3</v>
      </c>
      <c r="E147" s="7">
        <f>'2019'!E146</f>
        <v>-1.5829049605049798E-3</v>
      </c>
      <c r="F147" s="7">
        <f>'2019'!F146</f>
        <v>1</v>
      </c>
    </row>
    <row r="148" spans="1:6">
      <c r="A148" s="138">
        <f>'2019'!A147</f>
        <v>43665</v>
      </c>
      <c r="B148" s="7">
        <f>'2019'!B147</f>
        <v>0.70650000000000002</v>
      </c>
      <c r="C148" s="7">
        <f>'2019'!C147</f>
        <v>76.05</v>
      </c>
      <c r="D148" s="7">
        <f>'2019'!D147</f>
        <v>4.3974820847000893E-3</v>
      </c>
      <c r="E148" s="7">
        <f>'2019'!E147</f>
        <v>3.9525743158233418E-3</v>
      </c>
      <c r="F148" s="7">
        <f>'2019'!F147</f>
        <v>1</v>
      </c>
    </row>
    <row r="149" spans="1:6">
      <c r="A149" s="138">
        <f>'2019'!A148</f>
        <v>43668</v>
      </c>
      <c r="B149" s="7">
        <f>'2019'!B148</f>
        <v>0.70379999999999998</v>
      </c>
      <c r="C149" s="7">
        <f>'2019'!C148</f>
        <v>76</v>
      </c>
      <c r="D149" s="7">
        <f>'2019'!D148</f>
        <v>-3.8289772370973508E-3</v>
      </c>
      <c r="E149" s="7">
        <f>'2019'!E148</f>
        <v>-6.5767841897071194E-4</v>
      </c>
      <c r="F149" s="7">
        <f>'2019'!F148</f>
        <v>1</v>
      </c>
    </row>
    <row r="150" spans="1:6">
      <c r="A150" s="138">
        <f>'2019'!A149</f>
        <v>43669</v>
      </c>
      <c r="B150" s="7">
        <f>'2019'!B149</f>
        <v>0.70189999999999997</v>
      </c>
      <c r="C150" s="7">
        <f>'2019'!C149</f>
        <v>75.94</v>
      </c>
      <c r="D150" s="7">
        <f>'2019'!D149</f>
        <v>-2.7032811511089479E-3</v>
      </c>
      <c r="E150" s="7">
        <f>'2019'!E149</f>
        <v>-7.8978548267484832E-4</v>
      </c>
      <c r="F150" s="7">
        <f>'2019'!F149</f>
        <v>1</v>
      </c>
    </row>
    <row r="151" spans="1:6">
      <c r="A151" s="138">
        <f>'2019'!A150</f>
        <v>43670</v>
      </c>
      <c r="B151" s="7">
        <f>'2019'!B150</f>
        <v>0.69850000000000001</v>
      </c>
      <c r="C151" s="7">
        <f>'2019'!C150</f>
        <v>75.52</v>
      </c>
      <c r="D151" s="7">
        <f>'2019'!D150</f>
        <v>-4.8557650393592743E-3</v>
      </c>
      <c r="E151" s="7">
        <f>'2019'!E150</f>
        <v>-5.5460329664110807E-3</v>
      </c>
      <c r="F151" s="7">
        <f>'2019'!F150</f>
        <v>1</v>
      </c>
    </row>
    <row r="152" spans="1:6">
      <c r="A152" s="138">
        <f>'2019'!A151</f>
        <v>43671</v>
      </c>
      <c r="B152" s="7">
        <f>'2019'!B151</f>
        <v>0.69679999999999997</v>
      </c>
      <c r="C152" s="7">
        <f>'2019'!C151</f>
        <v>75.34</v>
      </c>
      <c r="D152" s="7">
        <f>'2019'!D151</f>
        <v>-2.4367531587235021E-3</v>
      </c>
      <c r="E152" s="7">
        <f>'2019'!E151</f>
        <v>-2.3863195733501348E-3</v>
      </c>
      <c r="F152" s="7">
        <f>'2019'!F151</f>
        <v>1</v>
      </c>
    </row>
    <row r="153" spans="1:6">
      <c r="A153" s="138">
        <f>'2019'!A152</f>
        <v>43672</v>
      </c>
      <c r="B153" s="7">
        <f>'2019'!B152</f>
        <v>0.69440000000000002</v>
      </c>
      <c r="C153" s="7">
        <f>'2019'!C152</f>
        <v>75.45</v>
      </c>
      <c r="D153" s="7">
        <f>'2019'!D152</f>
        <v>-3.4502621921525586E-3</v>
      </c>
      <c r="E153" s="7">
        <f>'2019'!E152</f>
        <v>1.4589829499628275E-3</v>
      </c>
      <c r="F153" s="7">
        <f>'2019'!F152</f>
        <v>1</v>
      </c>
    </row>
    <row r="154" spans="1:6">
      <c r="A154" s="138">
        <f>'2019'!A153</f>
        <v>43675</v>
      </c>
      <c r="B154" s="7">
        <f>'2019'!B153</f>
        <v>0.69079999999999997</v>
      </c>
      <c r="C154" s="7">
        <f>'2019'!C153</f>
        <v>75.03</v>
      </c>
      <c r="D154" s="7">
        <f>'2019'!D153</f>
        <v>-5.1978170736169532E-3</v>
      </c>
      <c r="E154" s="7">
        <f>'2019'!E153</f>
        <v>-5.5821516562205775E-3</v>
      </c>
      <c r="F154" s="7">
        <f>'2019'!F153</f>
        <v>1</v>
      </c>
    </row>
    <row r="155" spans="1:6">
      <c r="A155" s="138">
        <f>'2019'!A154</f>
        <v>43676</v>
      </c>
      <c r="B155" s="7">
        <f>'2019'!B154</f>
        <v>0.6895</v>
      </c>
      <c r="C155" s="7">
        <f>'2019'!C154</f>
        <v>74.89</v>
      </c>
      <c r="D155" s="7">
        <f>'2019'!D154</f>
        <v>-1.8836490391669677E-3</v>
      </c>
      <c r="E155" s="7">
        <f>'2019'!E154</f>
        <v>-1.8676632963616729E-3</v>
      </c>
      <c r="F155" s="7">
        <f>'2019'!F154</f>
        <v>1</v>
      </c>
    </row>
    <row r="156" spans="1:6">
      <c r="A156" s="138">
        <f>'2019'!A155</f>
        <v>43677</v>
      </c>
      <c r="B156" s="7">
        <f>'2019'!B155</f>
        <v>0.68940000000000001</v>
      </c>
      <c r="C156" s="7">
        <f>'2019'!C155</f>
        <v>74.84</v>
      </c>
      <c r="D156" s="7">
        <f>'2019'!D155</f>
        <v>-1.450431505914508E-4</v>
      </c>
      <c r="E156" s="7">
        <f>'2019'!E155</f>
        <v>-6.6786885538678089E-4</v>
      </c>
      <c r="F156" s="7">
        <f>'2019'!F155</f>
        <v>1</v>
      </c>
    </row>
    <row r="157" spans="1:6">
      <c r="A157" s="138">
        <f>'2019'!A156</f>
        <v>43678</v>
      </c>
      <c r="B157" s="7">
        <f>'2019'!B156</f>
        <v>0.68510000000000004</v>
      </c>
      <c r="C157" s="7">
        <f>'2019'!C156</f>
        <v>74.81</v>
      </c>
      <c r="D157" s="7">
        <f>'2019'!D156</f>
        <v>-6.2568410739116077E-3</v>
      </c>
      <c r="E157" s="7">
        <f>'2019'!E156</f>
        <v>-4.0093552157536736E-4</v>
      </c>
      <c r="F157" s="7">
        <f>'2019'!F156</f>
        <v>1</v>
      </c>
    </row>
    <row r="158" spans="1:6">
      <c r="A158" s="138">
        <f>'2019'!A157</f>
        <v>43679</v>
      </c>
      <c r="B158" s="7">
        <f>'2019'!B157</f>
        <v>0.68120000000000003</v>
      </c>
      <c r="C158" s="7">
        <f>'2019'!C157</f>
        <v>72.97</v>
      </c>
      <c r="D158" s="7">
        <f>'2019'!D157</f>
        <v>-5.708864220320204E-3</v>
      </c>
      <c r="E158" s="7">
        <f>'2019'!E157</f>
        <v>-2.4903168106784883E-2</v>
      </c>
      <c r="F158" s="7">
        <f>'2019'!F157</f>
        <v>1</v>
      </c>
    </row>
    <row r="159" spans="1:6">
      <c r="A159" s="138">
        <f>'2019'!A158</f>
        <v>43683</v>
      </c>
      <c r="B159" s="7">
        <f>'2019'!B158</f>
        <v>0.6784</v>
      </c>
      <c r="C159" s="7">
        <f>'2019'!C158</f>
        <v>72.36</v>
      </c>
      <c r="D159" s="7">
        <f>'2019'!D158</f>
        <v>-4.118864310839983E-3</v>
      </c>
      <c r="E159" s="7">
        <f>'2019'!E158</f>
        <v>-8.3947372504344017E-3</v>
      </c>
      <c r="F159" s="7">
        <f>'2019'!F158</f>
        <v>1</v>
      </c>
    </row>
    <row r="160" spans="1:6">
      <c r="A160" s="138">
        <f>'2019'!A159</f>
        <v>43684</v>
      </c>
      <c r="B160" s="7">
        <f>'2019'!B159</f>
        <v>0.67159999999999997</v>
      </c>
      <c r="C160" s="7">
        <f>'2019'!C159</f>
        <v>71.319999999999993</v>
      </c>
      <c r="D160" s="7">
        <f>'2019'!D159</f>
        <v>-1.007415927430765E-2</v>
      </c>
      <c r="E160" s="7">
        <f>'2019'!E159</f>
        <v>-1.4476867532154773E-2</v>
      </c>
      <c r="F160" s="7">
        <f>'2019'!F159</f>
        <v>1</v>
      </c>
    </row>
    <row r="161" spans="1:6">
      <c r="A161" s="138">
        <f>'2019'!A160</f>
        <v>43685</v>
      </c>
      <c r="B161" s="7">
        <f>'2019'!B160</f>
        <v>0.67749999999999999</v>
      </c>
      <c r="C161" s="7">
        <f>'2019'!C160</f>
        <v>71.900000000000006</v>
      </c>
      <c r="D161" s="7">
        <f>'2019'!D160</f>
        <v>8.746627550470289E-3</v>
      </c>
      <c r="E161" s="7">
        <f>'2019'!E160</f>
        <v>8.0994717320614518E-3</v>
      </c>
      <c r="F161" s="7">
        <f>'2019'!F160</f>
        <v>1</v>
      </c>
    </row>
    <row r="162" spans="1:6">
      <c r="A162" s="138">
        <f>'2019'!A161</f>
        <v>43686</v>
      </c>
      <c r="B162" s="7">
        <f>'2019'!B161</f>
        <v>0.68100000000000005</v>
      </c>
      <c r="C162" s="7">
        <f>'2019'!C161</f>
        <v>72.12</v>
      </c>
      <c r="D162" s="7">
        <f>'2019'!D161</f>
        <v>5.1527533956565522E-3</v>
      </c>
      <c r="E162" s="7">
        <f>'2019'!E161</f>
        <v>3.0551336081155859E-3</v>
      </c>
      <c r="F162" s="7">
        <f>'2019'!F161</f>
        <v>1</v>
      </c>
    </row>
    <row r="163" spans="1:6">
      <c r="A163" s="138">
        <f>'2019'!A162</f>
        <v>43689</v>
      </c>
      <c r="B163" s="7">
        <f>'2019'!B162</f>
        <v>0.67859999999999998</v>
      </c>
      <c r="C163" s="7">
        <f>'2019'!C162</f>
        <v>71.540000000000006</v>
      </c>
      <c r="D163" s="7">
        <f>'2019'!D162</f>
        <v>-3.530453799382645E-3</v>
      </c>
      <c r="E163" s="7">
        <f>'2019'!E162</f>
        <v>-8.0746645042448339E-3</v>
      </c>
      <c r="F163" s="7">
        <f>'2019'!F162</f>
        <v>1</v>
      </c>
    </row>
    <row r="164" spans="1:6">
      <c r="A164" s="138">
        <f>'2019'!A163</f>
        <v>43690</v>
      </c>
      <c r="B164" s="7">
        <f>'2019'!B163</f>
        <v>0.6764</v>
      </c>
      <c r="C164" s="7">
        <f>'2019'!C163</f>
        <v>71.290000000000006</v>
      </c>
      <c r="D164" s="7">
        <f>'2019'!D163</f>
        <v>-3.247235325704523E-3</v>
      </c>
      <c r="E164" s="7">
        <f>'2019'!E163</f>
        <v>-3.5006687013346294E-3</v>
      </c>
      <c r="F164" s="7">
        <f>'2019'!F163</f>
        <v>1</v>
      </c>
    </row>
    <row r="165" spans="1:6">
      <c r="A165" s="138">
        <f>'2019'!A164</f>
        <v>43691</v>
      </c>
      <c r="B165" s="7">
        <f>'2019'!B164</f>
        <v>0.67879999999999996</v>
      </c>
      <c r="C165" s="7">
        <f>'2019'!C164</f>
        <v>72.260000000000005</v>
      </c>
      <c r="D165" s="7">
        <f>'2019'!D164</f>
        <v>3.5419163356459906E-3</v>
      </c>
      <c r="E165" s="7">
        <f>'2019'!E164</f>
        <v>1.351466058995715E-2</v>
      </c>
      <c r="F165" s="7">
        <f>'2019'!F164</f>
        <v>1</v>
      </c>
    </row>
    <row r="166" spans="1:6">
      <c r="A166" s="138">
        <f>'2019'!A165</f>
        <v>43692</v>
      </c>
      <c r="B166" s="7">
        <f>'2019'!B165</f>
        <v>0.67830000000000001</v>
      </c>
      <c r="C166" s="7">
        <f>'2019'!C165</f>
        <v>71.849999999999994</v>
      </c>
      <c r="D166" s="7">
        <f>'2019'!D165</f>
        <v>-7.3686540803731483E-4</v>
      </c>
      <c r="E166" s="7">
        <f>'2019'!E165</f>
        <v>-5.6901131944604166E-3</v>
      </c>
      <c r="F166" s="7">
        <f>'2019'!F165</f>
        <v>1</v>
      </c>
    </row>
    <row r="167" spans="1:6">
      <c r="A167" s="138">
        <f>'2019'!A166</f>
        <v>43693</v>
      </c>
      <c r="B167" s="7">
        <f>'2019'!B166</f>
        <v>0.67900000000000005</v>
      </c>
      <c r="C167" s="7">
        <f>'2019'!C166</f>
        <v>72.040000000000006</v>
      </c>
      <c r="D167" s="7">
        <f>'2019'!D166</f>
        <v>1.0314596066624342E-3</v>
      </c>
      <c r="E167" s="7">
        <f>'2019'!E166</f>
        <v>2.6409077827215226E-3</v>
      </c>
      <c r="F167" s="7">
        <f>'2019'!F166</f>
        <v>1</v>
      </c>
    </row>
    <row r="168" spans="1:6">
      <c r="A168" s="138">
        <f>'2019'!A167</f>
        <v>43696</v>
      </c>
      <c r="B168" s="7">
        <f>'2019'!B167</f>
        <v>0.67830000000000001</v>
      </c>
      <c r="C168" s="7">
        <f>'2019'!C167</f>
        <v>72.16</v>
      </c>
      <c r="D168" s="7">
        <f>'2019'!D167</f>
        <v>-1.0314596066622707E-3</v>
      </c>
      <c r="E168" s="7">
        <f>'2019'!E167</f>
        <v>1.6643554466126652E-3</v>
      </c>
      <c r="F168" s="7">
        <f>'2019'!F167</f>
        <v>1</v>
      </c>
    </row>
    <row r="169" spans="1:6">
      <c r="A169" s="138">
        <f>'2019'!A168</f>
        <v>43697</v>
      </c>
      <c r="B169" s="7">
        <f>'2019'!B168</f>
        <v>0.67889999999999995</v>
      </c>
      <c r="C169" s="7">
        <f>'2019'!C168</f>
        <v>72.34</v>
      </c>
      <c r="D169" s="7">
        <f>'2019'!D168</f>
        <v>8.8417335556744477E-4</v>
      </c>
      <c r="E169" s="7">
        <f>'2019'!E168</f>
        <v>2.4913507695838444E-3</v>
      </c>
      <c r="F169" s="7">
        <f>'2019'!F168</f>
        <v>1</v>
      </c>
    </row>
    <row r="170" spans="1:6">
      <c r="A170" s="138">
        <f>'2019'!A169</f>
        <v>43698</v>
      </c>
      <c r="B170" s="7">
        <f>'2019'!B169</f>
        <v>0.67810000000000004</v>
      </c>
      <c r="C170" s="7">
        <f>'2019'!C169</f>
        <v>72.23</v>
      </c>
      <c r="D170" s="7">
        <f>'2019'!D169</f>
        <v>-1.1790716178048393E-3</v>
      </c>
      <c r="E170" s="7">
        <f>'2019'!E169</f>
        <v>-1.5217544611964631E-3</v>
      </c>
      <c r="F170" s="7">
        <f>'2019'!F169</f>
        <v>1</v>
      </c>
    </row>
    <row r="171" spans="1:6">
      <c r="A171" s="138">
        <f>'2019'!A170</f>
        <v>43699</v>
      </c>
      <c r="B171" s="7">
        <f>'2019'!B170</f>
        <v>0.67689999999999995</v>
      </c>
      <c r="C171" s="7">
        <f>'2019'!C170</f>
        <v>72.05</v>
      </c>
      <c r="D171" s="7">
        <f>'2019'!D170</f>
        <v>-1.7712181752346117E-3</v>
      </c>
      <c r="E171" s="7">
        <f>'2019'!E170</f>
        <v>-2.4951496172244386E-3</v>
      </c>
      <c r="F171" s="7">
        <f>'2019'!F170</f>
        <v>1</v>
      </c>
    </row>
    <row r="172" spans="1:6">
      <c r="A172" s="138">
        <f>'2019'!A171</f>
        <v>43700</v>
      </c>
      <c r="B172" s="7">
        <f>'2019'!B171</f>
        <v>0.67559999999999998</v>
      </c>
      <c r="C172" s="7">
        <f>'2019'!C171</f>
        <v>72.040000000000006</v>
      </c>
      <c r="D172" s="7">
        <f>'2019'!D171</f>
        <v>-1.9223665809168617E-3</v>
      </c>
      <c r="E172" s="7">
        <f>'2019'!E171</f>
        <v>-1.3880213777559013E-4</v>
      </c>
      <c r="F172" s="7">
        <f>'2019'!F171</f>
        <v>1</v>
      </c>
    </row>
    <row r="173" spans="1:6">
      <c r="A173" s="138">
        <f>'2019'!A172</f>
        <v>43703</v>
      </c>
      <c r="B173" s="7">
        <f>'2019'!B172</f>
        <v>0.6734</v>
      </c>
      <c r="C173" s="7">
        <f>'2019'!C172</f>
        <v>70.88</v>
      </c>
      <c r="D173" s="7">
        <f>'2019'!D172</f>
        <v>-3.2616782066709061E-3</v>
      </c>
      <c r="E173" s="7">
        <f>'2019'!E172</f>
        <v>-1.6233214010929919E-2</v>
      </c>
      <c r="F173" s="7">
        <f>'2019'!F172</f>
        <v>1</v>
      </c>
    </row>
    <row r="174" spans="1:6">
      <c r="A174" s="138">
        <f>'2019'!A173</f>
        <v>43704</v>
      </c>
      <c r="B174" s="7">
        <f>'2019'!B173</f>
        <v>0.67579999999999996</v>
      </c>
      <c r="C174" s="7">
        <f>'2019'!C173</f>
        <v>71.430000000000007</v>
      </c>
      <c r="D174" s="7">
        <f>'2019'!D173</f>
        <v>3.5576675532153347E-3</v>
      </c>
      <c r="E174" s="7">
        <f>'2019'!E173</f>
        <v>7.7296428700556882E-3</v>
      </c>
      <c r="F174" s="7">
        <f>'2019'!F173</f>
        <v>1</v>
      </c>
    </row>
    <row r="175" spans="1:6">
      <c r="A175" s="138">
        <f>'2019'!A174</f>
        <v>43705</v>
      </c>
      <c r="B175" s="7">
        <f>'2019'!B174</f>
        <v>0.67379999999999995</v>
      </c>
      <c r="C175" s="7">
        <f>'2019'!C174</f>
        <v>71.31</v>
      </c>
      <c r="D175" s="7">
        <f>'2019'!D174</f>
        <v>-2.9638433077371321E-3</v>
      </c>
      <c r="E175" s="7">
        <f>'2019'!E174</f>
        <v>-1.6813791266688991E-3</v>
      </c>
      <c r="F175" s="7">
        <f>'2019'!F174</f>
        <v>1</v>
      </c>
    </row>
    <row r="176" spans="1:6">
      <c r="A176" s="138">
        <f>'2019'!A175</f>
        <v>43706</v>
      </c>
      <c r="B176" s="7">
        <f>'2019'!B175</f>
        <v>0.67220000000000002</v>
      </c>
      <c r="C176" s="7">
        <f>'2019'!C175</f>
        <v>71.17</v>
      </c>
      <c r="D176" s="7">
        <f>'2019'!D175</f>
        <v>-2.3774156814470667E-3</v>
      </c>
      <c r="E176" s="7">
        <f>'2019'!E175</f>
        <v>-1.9651887290325089E-3</v>
      </c>
      <c r="F176" s="7">
        <f>'2019'!F175</f>
        <v>1</v>
      </c>
    </row>
    <row r="177" spans="1:6">
      <c r="A177" s="138">
        <f>'2019'!A176</f>
        <v>43707</v>
      </c>
      <c r="B177" s="7">
        <f>'2019'!B176</f>
        <v>0.67179999999999995</v>
      </c>
      <c r="C177" s="7">
        <f>'2019'!C176</f>
        <v>71.459999999999994</v>
      </c>
      <c r="D177" s="7">
        <f>'2019'!D176</f>
        <v>-5.9523811281300785E-4</v>
      </c>
      <c r="E177" s="7">
        <f>'2019'!E176</f>
        <v>4.0664712840839407E-3</v>
      </c>
      <c r="F177" s="7">
        <f>'2019'!F176</f>
        <v>1</v>
      </c>
    </row>
    <row r="178" spans="1:6">
      <c r="A178" s="138">
        <f>'2019'!A177</f>
        <v>43710</v>
      </c>
      <c r="B178" s="7">
        <f>'2019'!B177</f>
        <v>0.67279999999999995</v>
      </c>
      <c r="C178" s="7">
        <f>'2019'!C177</f>
        <v>71.459999999999994</v>
      </c>
      <c r="D178" s="7">
        <f>'2019'!D177</f>
        <v>1.4874314805460324E-3</v>
      </c>
      <c r="E178" s="7">
        <f>'2019'!E177</f>
        <v>0</v>
      </c>
      <c r="F178" s="7">
        <f>'2019'!F177</f>
        <v>1</v>
      </c>
    </row>
    <row r="179" spans="1:6">
      <c r="A179" s="138">
        <f>'2019'!A178</f>
        <v>43711</v>
      </c>
      <c r="B179" s="7">
        <f>'2019'!B178</f>
        <v>0.67190000000000005</v>
      </c>
      <c r="C179" s="7">
        <f>'2019'!C178</f>
        <v>71.39</v>
      </c>
      <c r="D179" s="7">
        <f>'2019'!D178</f>
        <v>-1.3385887326338949E-3</v>
      </c>
      <c r="E179" s="7">
        <f>'2019'!E178</f>
        <v>-9.8004908089447383E-4</v>
      </c>
      <c r="F179" s="7">
        <f>'2019'!F178</f>
        <v>1</v>
      </c>
    </row>
    <row r="180" spans="1:6">
      <c r="A180" s="138">
        <f>'2019'!A179</f>
        <v>43712</v>
      </c>
      <c r="B180" s="7">
        <f>'2019'!B179</f>
        <v>0.67749999999999999</v>
      </c>
      <c r="C180" s="7">
        <f>'2019'!C179</f>
        <v>71.86</v>
      </c>
      <c r="D180" s="7">
        <f>'2019'!D179</f>
        <v>8.3000328277514947E-3</v>
      </c>
      <c r="E180" s="7">
        <f>'2019'!E179</f>
        <v>6.5619781710034341E-3</v>
      </c>
      <c r="F180" s="7">
        <f>'2019'!F179</f>
        <v>1</v>
      </c>
    </row>
    <row r="181" spans="1:6">
      <c r="A181" s="138">
        <f>'2019'!A180</f>
        <v>43713</v>
      </c>
      <c r="B181" s="7">
        <f>'2019'!B180</f>
        <v>0.68169999999999997</v>
      </c>
      <c r="C181" s="7">
        <f>'2019'!C180</f>
        <v>72.66</v>
      </c>
      <c r="D181" s="7">
        <f>'2019'!D180</f>
        <v>6.1801256148835771E-3</v>
      </c>
      <c r="E181" s="7">
        <f>'2019'!E180</f>
        <v>1.1071245107683191E-2</v>
      </c>
      <c r="F181" s="7">
        <f>'2019'!F180</f>
        <v>1</v>
      </c>
    </row>
    <row r="182" spans="1:6">
      <c r="A182" s="138">
        <f>'2019'!A181</f>
        <v>43714</v>
      </c>
      <c r="B182" s="7">
        <f>'2019'!B181</f>
        <v>0.68230000000000002</v>
      </c>
      <c r="C182" s="7">
        <f>'2019'!C181</f>
        <v>73.02</v>
      </c>
      <c r="D182" s="7">
        <f>'2019'!D181</f>
        <v>8.7976545263835824E-4</v>
      </c>
      <c r="E182" s="7">
        <f>'2019'!E181</f>
        <v>4.9423494344348392E-3</v>
      </c>
      <c r="F182" s="7">
        <f>'2019'!F181</f>
        <v>1</v>
      </c>
    </row>
    <row r="183" spans="1:6">
      <c r="A183" s="138">
        <f>'2019'!A182</f>
        <v>43717</v>
      </c>
      <c r="B183" s="7">
        <f>'2019'!B182</f>
        <v>0.68600000000000005</v>
      </c>
      <c r="C183" s="7">
        <f>'2019'!C182</f>
        <v>73.31</v>
      </c>
      <c r="D183" s="7">
        <f>'2019'!D182</f>
        <v>5.4081839045073766E-3</v>
      </c>
      <c r="E183" s="7">
        <f>'2019'!E182</f>
        <v>3.9636490080045715E-3</v>
      </c>
      <c r="F183" s="7">
        <f>'2019'!F182</f>
        <v>1</v>
      </c>
    </row>
    <row r="184" spans="1:6">
      <c r="A184" s="138">
        <f>'2019'!A183</f>
        <v>43718</v>
      </c>
      <c r="B184" s="7">
        <f>'2019'!B183</f>
        <v>0.68569999999999998</v>
      </c>
      <c r="C184" s="7">
        <f>'2019'!C183</f>
        <v>73.62</v>
      </c>
      <c r="D184" s="7">
        <f>'2019'!D183</f>
        <v>-4.3741343556661717E-4</v>
      </c>
      <c r="E184" s="7">
        <f>'2019'!E183</f>
        <v>4.2197027153799693E-3</v>
      </c>
      <c r="F184" s="7">
        <f>'2019'!F183</f>
        <v>1</v>
      </c>
    </row>
    <row r="185" spans="1:6">
      <c r="A185" s="138">
        <f>'2019'!A184</f>
        <v>43719</v>
      </c>
      <c r="B185" s="7">
        <f>'2019'!B184</f>
        <v>0.6875</v>
      </c>
      <c r="C185" s="7">
        <f>'2019'!C184</f>
        <v>74.12</v>
      </c>
      <c r="D185" s="7">
        <f>'2019'!D184</f>
        <v>2.6216152504075288E-3</v>
      </c>
      <c r="E185" s="7">
        <f>'2019'!E184</f>
        <v>6.7686734662839743E-3</v>
      </c>
      <c r="F185" s="7">
        <f>'2019'!F184</f>
        <v>1</v>
      </c>
    </row>
    <row r="186" spans="1:6">
      <c r="A186" s="138">
        <f>'2019'!A185</f>
        <v>43720</v>
      </c>
      <c r="B186" s="7">
        <f>'2019'!B185</f>
        <v>0.68810000000000004</v>
      </c>
      <c r="C186" s="7">
        <f>'2019'!C185</f>
        <v>74.31</v>
      </c>
      <c r="D186" s="7">
        <f>'2019'!D185</f>
        <v>8.7234666770790023E-4</v>
      </c>
      <c r="E186" s="7">
        <f>'2019'!E185</f>
        <v>2.5601307522189155E-3</v>
      </c>
      <c r="F186" s="7">
        <f>'2019'!F185</f>
        <v>1</v>
      </c>
    </row>
    <row r="187" spans="1:6">
      <c r="A187" s="138">
        <f>'2019'!A186</f>
        <v>43721</v>
      </c>
      <c r="B187" s="7">
        <f>'2019'!B186</f>
        <v>0.68730000000000002</v>
      </c>
      <c r="C187" s="7">
        <f>'2019'!C186</f>
        <v>74.31</v>
      </c>
      <c r="D187" s="7">
        <f>'2019'!D186</f>
        <v>-1.1632980808746389E-3</v>
      </c>
      <c r="E187" s="7">
        <f>'2019'!E186</f>
        <v>0</v>
      </c>
      <c r="F187" s="7">
        <f>'2019'!F186</f>
        <v>1</v>
      </c>
    </row>
    <row r="188" spans="1:6">
      <c r="A188" s="138">
        <f>'2019'!A187</f>
        <v>43724</v>
      </c>
      <c r="B188" s="7">
        <f>'2019'!B187</f>
        <v>0.6875</v>
      </c>
      <c r="C188" s="7">
        <f>'2019'!C187</f>
        <v>74.150000000000006</v>
      </c>
      <c r="D188" s="7">
        <f>'2019'!D187</f>
        <v>2.9095141316671136E-4</v>
      </c>
      <c r="E188" s="7">
        <f>'2019'!E187</f>
        <v>-2.1554635854367024E-3</v>
      </c>
      <c r="F188" s="7">
        <f>'2019'!F187</f>
        <v>1</v>
      </c>
    </row>
    <row r="189" spans="1:6">
      <c r="A189" s="138">
        <f>'2019'!A188</f>
        <v>43725</v>
      </c>
      <c r="B189" s="7">
        <f>'2019'!B188</f>
        <v>0.68410000000000004</v>
      </c>
      <c r="C189" s="7">
        <f>'2019'!C188</f>
        <v>74.010000000000005</v>
      </c>
      <c r="D189" s="7">
        <f>'2019'!D188</f>
        <v>-4.9577237737739675E-3</v>
      </c>
      <c r="E189" s="7">
        <f>'2019'!E188</f>
        <v>-1.8898493745660675E-3</v>
      </c>
      <c r="F189" s="7">
        <f>'2019'!F188</f>
        <v>1</v>
      </c>
    </row>
    <row r="190" spans="1:6">
      <c r="A190" s="138">
        <f>'2019'!A189</f>
        <v>43726</v>
      </c>
      <c r="B190" s="7">
        <f>'2019'!B189</f>
        <v>0.68489999999999995</v>
      </c>
      <c r="C190" s="7">
        <f>'2019'!C189</f>
        <v>74.12</v>
      </c>
      <c r="D190" s="7">
        <f>'2019'!D189</f>
        <v>1.1687364369070692E-3</v>
      </c>
      <c r="E190" s="7">
        <f>'2019'!E189</f>
        <v>1.485182207784029E-3</v>
      </c>
      <c r="F190" s="7">
        <f>'2019'!F189</f>
        <v>1</v>
      </c>
    </row>
    <row r="191" spans="1:6">
      <c r="A191" s="138">
        <f>'2019'!A190</f>
        <v>43727</v>
      </c>
      <c r="B191" s="7">
        <f>'2019'!B190</f>
        <v>0.67900000000000005</v>
      </c>
      <c r="C191" s="7">
        <f>'2019'!C190</f>
        <v>73.28</v>
      </c>
      <c r="D191" s="7">
        <f>'2019'!D190</f>
        <v>-8.6517146451632748E-3</v>
      </c>
      <c r="E191" s="7">
        <f>'2019'!E190</f>
        <v>-1.1397681051284234E-2</v>
      </c>
      <c r="F191" s="7">
        <f>'2019'!F190</f>
        <v>1</v>
      </c>
    </row>
    <row r="192" spans="1:6">
      <c r="A192" s="138">
        <f>'2019'!A191</f>
        <v>43728</v>
      </c>
      <c r="B192" s="7">
        <f>'2019'!B191</f>
        <v>0.68020000000000003</v>
      </c>
      <c r="C192" s="7">
        <f>'2019'!C191</f>
        <v>73.36</v>
      </c>
      <c r="D192" s="7">
        <f>'2019'!D191</f>
        <v>1.7657450143989482E-3</v>
      </c>
      <c r="E192" s="7">
        <f>'2019'!E191</f>
        <v>1.0911075823345569E-3</v>
      </c>
      <c r="F192" s="7">
        <f>'2019'!F191</f>
        <v>1</v>
      </c>
    </row>
    <row r="193" spans="1:6">
      <c r="A193" s="138">
        <f>'2019'!A192</f>
        <v>43731</v>
      </c>
      <c r="B193" s="7">
        <f>'2019'!B192</f>
        <v>0.67779999999999996</v>
      </c>
      <c r="C193" s="7">
        <f>'2019'!C192</f>
        <v>73.010000000000005</v>
      </c>
      <c r="D193" s="7">
        <f>'2019'!D192</f>
        <v>-3.5346134001442509E-3</v>
      </c>
      <c r="E193" s="7">
        <f>'2019'!E192</f>
        <v>-4.7824098802149084E-3</v>
      </c>
      <c r="F193" s="7">
        <f>'2019'!F192</f>
        <v>1</v>
      </c>
    </row>
    <row r="194" spans="1:6">
      <c r="A194" s="138">
        <f>'2019'!A193</f>
        <v>43732</v>
      </c>
      <c r="B194" s="7">
        <f>'2019'!B193</f>
        <v>0.67810000000000004</v>
      </c>
      <c r="C194" s="7">
        <f>'2019'!C193</f>
        <v>72.959999999999994</v>
      </c>
      <c r="D194" s="7">
        <f>'2019'!D193</f>
        <v>4.4251051684552874E-4</v>
      </c>
      <c r="E194" s="7">
        <f>'2019'!E193</f>
        <v>-6.850723019186188E-4</v>
      </c>
      <c r="F194" s="7">
        <f>'2019'!F193</f>
        <v>1</v>
      </c>
    </row>
    <row r="195" spans="1:6">
      <c r="A195" s="138">
        <f>'2019'!A194</f>
        <v>43733</v>
      </c>
      <c r="B195" s="7">
        <f>'2019'!B194</f>
        <v>0.67820000000000003</v>
      </c>
      <c r="C195" s="7">
        <f>'2019'!C194</f>
        <v>72.8</v>
      </c>
      <c r="D195" s="7">
        <f>'2019'!D194</f>
        <v>1.4746000174169308E-4</v>
      </c>
      <c r="E195" s="7">
        <f>'2019'!E194</f>
        <v>-2.1953905634356152E-3</v>
      </c>
      <c r="F195" s="7">
        <f>'2019'!F194</f>
        <v>1</v>
      </c>
    </row>
    <row r="196" spans="1:6">
      <c r="A196" s="138">
        <f>'2019'!A195</f>
        <v>43734</v>
      </c>
      <c r="B196" s="7">
        <f>'2019'!B195</f>
        <v>0.67520000000000002</v>
      </c>
      <c r="C196" s="7">
        <f>'2019'!C195</f>
        <v>72.69</v>
      </c>
      <c r="D196" s="7">
        <f>'2019'!D195</f>
        <v>-4.433286409790892E-3</v>
      </c>
      <c r="E196" s="7">
        <f>'2019'!E195</f>
        <v>-1.5121317060962246E-3</v>
      </c>
      <c r="F196" s="7">
        <f>'2019'!F195</f>
        <v>1</v>
      </c>
    </row>
    <row r="197" spans="1:6">
      <c r="A197" s="138">
        <f>'2019'!A196</f>
        <v>43735</v>
      </c>
      <c r="B197" s="7">
        <f>'2019'!B196</f>
        <v>0.67620000000000002</v>
      </c>
      <c r="C197" s="7">
        <f>'2019'!C196</f>
        <v>72.86</v>
      </c>
      <c r="D197" s="7">
        <f>'2019'!D196</f>
        <v>1.4799469920381981E-3</v>
      </c>
      <c r="E197" s="7">
        <f>'2019'!E196</f>
        <v>2.3359680838737065E-3</v>
      </c>
      <c r="F197" s="7">
        <f>'2019'!F196</f>
        <v>1</v>
      </c>
    </row>
    <row r="198" spans="1:6">
      <c r="A198" s="138">
        <f>'2019'!A197</f>
        <v>43738</v>
      </c>
      <c r="B198" s="7">
        <f>'2019'!B197</f>
        <v>0.67490000000000006</v>
      </c>
      <c r="C198" s="7">
        <f>'2019'!C197</f>
        <v>72.739999999999995</v>
      </c>
      <c r="D198" s="7">
        <f>'2019'!D197</f>
        <v>-1.9243585244247672E-3</v>
      </c>
      <c r="E198" s="7">
        <f>'2019'!E197</f>
        <v>-1.6483520215748687E-3</v>
      </c>
      <c r="F198" s="7">
        <f>'2019'!F197</f>
        <v>1</v>
      </c>
    </row>
    <row r="199" spans="1:6">
      <c r="A199" s="138">
        <f>'2019'!A198</f>
        <v>43739</v>
      </c>
      <c r="B199" s="7">
        <f>'2019'!B198</f>
        <v>0.67079999999999995</v>
      </c>
      <c r="C199" s="7">
        <f>'2019'!C198</f>
        <v>72.56</v>
      </c>
      <c r="D199" s="7">
        <f>'2019'!D198</f>
        <v>-6.0935018003072279E-3</v>
      </c>
      <c r="E199" s="7">
        <f>'2019'!E198</f>
        <v>-2.4776337519617185E-3</v>
      </c>
      <c r="F199" s="7">
        <f>'2019'!F198</f>
        <v>1</v>
      </c>
    </row>
    <row r="200" spans="1:6">
      <c r="A200" s="138">
        <f>'2019'!A199</f>
        <v>43740</v>
      </c>
      <c r="B200" s="7">
        <f>'2019'!B199</f>
        <v>0.6714</v>
      </c>
      <c r="C200" s="7">
        <f>'2019'!C199</f>
        <v>72.38</v>
      </c>
      <c r="D200" s="7">
        <f>'2019'!D199</f>
        <v>8.9405459688093598E-4</v>
      </c>
      <c r="E200" s="7">
        <f>'2019'!E199</f>
        <v>-2.4837876712848288E-3</v>
      </c>
      <c r="F200" s="7">
        <f>'2019'!F199</f>
        <v>0.75</v>
      </c>
    </row>
    <row r="201" spans="1:6">
      <c r="A201" s="138">
        <f>'2019'!A200</f>
        <v>43741</v>
      </c>
      <c r="B201" s="7">
        <f>'2019'!B200</f>
        <v>0.67169999999999996</v>
      </c>
      <c r="C201" s="7">
        <f>'2019'!C200</f>
        <v>71.959999999999994</v>
      </c>
      <c r="D201" s="7">
        <f>'2019'!D200</f>
        <v>4.4672772688424822E-4</v>
      </c>
      <c r="E201" s="7">
        <f>'2019'!E200</f>
        <v>-5.8196090532640415E-3</v>
      </c>
      <c r="F201" s="7">
        <f>'2019'!F200</f>
        <v>0.75</v>
      </c>
    </row>
    <row r="202" spans="1:6">
      <c r="A202" s="138">
        <f>'2019'!A201</f>
        <v>43742</v>
      </c>
      <c r="B202" s="7">
        <f>'2019'!B201</f>
        <v>0.67549999999999999</v>
      </c>
      <c r="C202" s="7">
        <f>'2019'!C201</f>
        <v>72.16</v>
      </c>
      <c r="D202" s="7">
        <f>'2019'!D201</f>
        <v>5.6413451274346989E-3</v>
      </c>
      <c r="E202" s="7">
        <f>'2019'!E201</f>
        <v>2.7754666720358535E-3</v>
      </c>
      <c r="F202" s="7">
        <f>'2019'!F201</f>
        <v>0.75</v>
      </c>
    </row>
    <row r="203" spans="1:6">
      <c r="A203" s="138">
        <f>'2019'!A202</f>
        <v>43746</v>
      </c>
      <c r="B203" s="7">
        <f>'2019'!B202</f>
        <v>0.67479999999999996</v>
      </c>
      <c r="C203" s="7">
        <f>'2019'!C202</f>
        <v>72.47</v>
      </c>
      <c r="D203" s="7">
        <f>'2019'!D202</f>
        <v>-1.0368067284403603E-3</v>
      </c>
      <c r="E203" s="7">
        <f>'2019'!E202</f>
        <v>4.286807366821921E-3</v>
      </c>
      <c r="F203" s="7">
        <f>'2019'!F202</f>
        <v>0.75</v>
      </c>
    </row>
    <row r="204" spans="1:6">
      <c r="A204" s="138">
        <f>'2019'!A203</f>
        <v>43747</v>
      </c>
      <c r="B204" s="7">
        <f>'2019'!B203</f>
        <v>0.67359999999999998</v>
      </c>
      <c r="C204" s="7">
        <f>'2019'!C203</f>
        <v>72.180000000000007</v>
      </c>
      <c r="D204" s="7">
        <f>'2019'!D203</f>
        <v>-1.7798877436962578E-3</v>
      </c>
      <c r="E204" s="7">
        <f>'2019'!E203</f>
        <v>-4.0096839065474456E-3</v>
      </c>
      <c r="F204" s="7">
        <f>'2019'!F203</f>
        <v>0.75</v>
      </c>
    </row>
    <row r="205" spans="1:6">
      <c r="A205" s="138">
        <f>'2019'!A204</f>
        <v>43748</v>
      </c>
      <c r="B205" s="7">
        <f>'2019'!B204</f>
        <v>0.67459999999999998</v>
      </c>
      <c r="C205" s="7">
        <f>'2019'!C204</f>
        <v>72.52</v>
      </c>
      <c r="D205" s="7">
        <f>'2019'!D204</f>
        <v>1.4834596994329307E-3</v>
      </c>
      <c r="E205" s="7">
        <f>'2019'!E204</f>
        <v>4.6993866720076629E-3</v>
      </c>
      <c r="F205" s="7">
        <f>'2019'!F204</f>
        <v>0.75</v>
      </c>
    </row>
    <row r="206" spans="1:6">
      <c r="A206" s="138">
        <f>'2019'!A205</f>
        <v>43749</v>
      </c>
      <c r="B206" s="7">
        <f>'2019'!B205</f>
        <v>0.67769999999999997</v>
      </c>
      <c r="C206" s="7">
        <f>'2019'!C205</f>
        <v>73.17</v>
      </c>
      <c r="D206" s="7">
        <f>'2019'!D205</f>
        <v>4.5847895145174535E-3</v>
      </c>
      <c r="E206" s="7">
        <f>'2019'!E205</f>
        <v>8.9231150092884647E-3</v>
      </c>
      <c r="F206" s="7">
        <f>'2019'!F205</f>
        <v>0.75</v>
      </c>
    </row>
    <row r="207" spans="1:6">
      <c r="A207" s="138">
        <f>'2019'!A206</f>
        <v>43752</v>
      </c>
      <c r="B207" s="7">
        <f>'2019'!B206</f>
        <v>0.67879999999999996</v>
      </c>
      <c r="C207" s="7">
        <f>'2019'!C206</f>
        <v>73.53</v>
      </c>
      <c r="D207" s="7">
        <f>'2019'!D206</f>
        <v>1.6218212180040216E-3</v>
      </c>
      <c r="E207" s="7">
        <f>'2019'!E206</f>
        <v>4.9079853121922253E-3</v>
      </c>
      <c r="F207" s="7">
        <f>'2019'!F206</f>
        <v>0.75</v>
      </c>
    </row>
    <row r="208" spans="1:6">
      <c r="A208" s="138">
        <f>'2019'!A207</f>
        <v>43753</v>
      </c>
      <c r="B208" s="7">
        <f>'2019'!B207</f>
        <v>0.67730000000000001</v>
      </c>
      <c r="C208" s="7">
        <f>'2019'!C207</f>
        <v>73.38</v>
      </c>
      <c r="D208" s="7">
        <f>'2019'!D207</f>
        <v>-2.2122271392132544E-3</v>
      </c>
      <c r="E208" s="7">
        <f>'2019'!E207</f>
        <v>-2.0420672809949372E-3</v>
      </c>
      <c r="F208" s="7">
        <f>'2019'!F207</f>
        <v>0.75</v>
      </c>
    </row>
    <row r="209" spans="1:6">
      <c r="A209" s="138">
        <f>'2019'!A208</f>
        <v>43754</v>
      </c>
      <c r="B209" s="7">
        <f>'2019'!B208</f>
        <v>0.67330000000000001</v>
      </c>
      <c r="C209" s="7">
        <f>'2019'!C208</f>
        <v>73.16</v>
      </c>
      <c r="D209" s="7">
        <f>'2019'!D208</f>
        <v>-5.9233106696227472E-3</v>
      </c>
      <c r="E209" s="7">
        <f>'2019'!E208</f>
        <v>-3.0025954044710611E-3</v>
      </c>
      <c r="F209" s="7">
        <f>'2019'!F208</f>
        <v>0.75</v>
      </c>
    </row>
    <row r="210" spans="1:6">
      <c r="A210" s="138">
        <f>'2019'!A209</f>
        <v>43755</v>
      </c>
      <c r="B210" s="7">
        <f>'2019'!B209</f>
        <v>0.67849999999999999</v>
      </c>
      <c r="C210" s="7">
        <f>'2019'!C209</f>
        <v>73.78</v>
      </c>
      <c r="D210" s="7">
        <f>'2019'!D209</f>
        <v>7.6934837236885224E-3</v>
      </c>
      <c r="E210" s="7">
        <f>'2019'!E209</f>
        <v>8.4388686458646035E-3</v>
      </c>
      <c r="F210" s="7">
        <f>'2019'!F209</f>
        <v>0.75</v>
      </c>
    </row>
    <row r="211" spans="1:6">
      <c r="A211" s="138">
        <f>'2019'!A210</f>
        <v>43756</v>
      </c>
      <c r="B211" s="7">
        <f>'2019'!B210</f>
        <v>0.68310000000000004</v>
      </c>
      <c r="C211" s="7">
        <f>'2019'!C210</f>
        <v>74.17</v>
      </c>
      <c r="D211" s="7">
        <f>'2019'!D210</f>
        <v>6.7567824628799074E-3</v>
      </c>
      <c r="E211" s="7">
        <f>'2019'!E210</f>
        <v>5.272063579937176E-3</v>
      </c>
      <c r="F211" s="7">
        <f>'2019'!F210</f>
        <v>0.75</v>
      </c>
    </row>
    <row r="212" spans="1:6">
      <c r="A212" s="138">
        <f>'2019'!A211</f>
        <v>43759</v>
      </c>
      <c r="B212" s="7">
        <f>'2019'!B211</f>
        <v>0.68600000000000005</v>
      </c>
      <c r="C212" s="7">
        <f>'2019'!C211</f>
        <v>74.459999999999994</v>
      </c>
      <c r="D212" s="7">
        <f>'2019'!D211</f>
        <v>4.2363659880815183E-3</v>
      </c>
      <c r="E212" s="7">
        <f>'2019'!E211</f>
        <v>3.9023126961040648E-3</v>
      </c>
      <c r="F212" s="7">
        <f>'2019'!F211</f>
        <v>0.75</v>
      </c>
    </row>
    <row r="213" spans="1:6">
      <c r="A213" s="138">
        <f>'2019'!A212</f>
        <v>43760</v>
      </c>
      <c r="B213" s="7">
        <f>'2019'!B212</f>
        <v>0.68759999999999999</v>
      </c>
      <c r="C213" s="7">
        <f>'2019'!C212</f>
        <v>74.7</v>
      </c>
      <c r="D213" s="7">
        <f>'2019'!D212</f>
        <v>2.3296457828088672E-3</v>
      </c>
      <c r="E213" s="7">
        <f>'2019'!E212</f>
        <v>3.2180236942007932E-3</v>
      </c>
      <c r="F213" s="7">
        <f>'2019'!F212</f>
        <v>0.75</v>
      </c>
    </row>
    <row r="214" spans="1:6">
      <c r="A214" s="138">
        <f>'2019'!A213</f>
        <v>43761</v>
      </c>
      <c r="B214" s="7">
        <f>'2019'!B213</f>
        <v>0.68430000000000002</v>
      </c>
      <c r="C214" s="7">
        <f>'2019'!C213</f>
        <v>74.150000000000006</v>
      </c>
      <c r="D214" s="7">
        <f>'2019'!D213</f>
        <v>-4.8108555502421619E-3</v>
      </c>
      <c r="E214" s="7">
        <f>'2019'!E213</f>
        <v>-7.3900235548305009E-3</v>
      </c>
      <c r="F214" s="7">
        <f>'2019'!F213</f>
        <v>0.75</v>
      </c>
    </row>
    <row r="215" spans="1:6">
      <c r="A215" s="138">
        <f>'2019'!A214</f>
        <v>43762</v>
      </c>
      <c r="B215" s="7">
        <f>'2019'!B214</f>
        <v>0.68430000000000002</v>
      </c>
      <c r="C215" s="7">
        <f>'2019'!C214</f>
        <v>74.31</v>
      </c>
      <c r="D215" s="7">
        <f>'2019'!D214</f>
        <v>0</v>
      </c>
      <c r="E215" s="7">
        <f>'2019'!E214</f>
        <v>2.1554635854367649E-3</v>
      </c>
      <c r="F215" s="7">
        <f>'2019'!F214</f>
        <v>0.75</v>
      </c>
    </row>
    <row r="216" spans="1:6">
      <c r="A216" s="138">
        <f>'2019'!A215</f>
        <v>43763</v>
      </c>
      <c r="B216" s="7">
        <f>'2019'!B215</f>
        <v>0.68179999999999996</v>
      </c>
      <c r="C216" s="7">
        <f>'2019'!C215</f>
        <v>74.08</v>
      </c>
      <c r="D216" s="7">
        <f>'2019'!D215</f>
        <v>-3.6600582546493883E-3</v>
      </c>
      <c r="E216" s="7">
        <f>'2019'!E215</f>
        <v>-3.0999418314540425E-3</v>
      </c>
      <c r="F216" s="7">
        <f>'2019'!F215</f>
        <v>0.75</v>
      </c>
    </row>
    <row r="217" spans="1:6">
      <c r="A217" s="138">
        <f>'2019'!A216</f>
        <v>43766</v>
      </c>
      <c r="B217" s="7">
        <f>'2019'!B216</f>
        <v>0.68140000000000001</v>
      </c>
      <c r="C217" s="7">
        <f>'2019'!C216</f>
        <v>74.12</v>
      </c>
      <c r="D217" s="7">
        <f>'2019'!D216</f>
        <v>-5.8685447693647571E-4</v>
      </c>
      <c r="E217" s="7">
        <f>'2019'!E216</f>
        <v>5.3981107923522956E-4</v>
      </c>
      <c r="F217" s="7">
        <f>'2019'!F216</f>
        <v>0.75</v>
      </c>
    </row>
    <row r="218" spans="1:6">
      <c r="A218" s="138">
        <f>'2019'!A217</f>
        <v>43767</v>
      </c>
      <c r="B218" s="7">
        <f>'2019'!B217</f>
        <v>0.68540000000000001</v>
      </c>
      <c r="C218" s="7">
        <f>'2019'!C217</f>
        <v>74.709999999999994</v>
      </c>
      <c r="D218" s="7">
        <f>'2019'!D217</f>
        <v>5.8531042136422276E-3</v>
      </c>
      <c r="E218" s="7">
        <f>'2019'!E217</f>
        <v>7.9285505705507329E-3</v>
      </c>
      <c r="F218" s="7">
        <f>'2019'!F217</f>
        <v>0.75</v>
      </c>
    </row>
    <row r="219" spans="1:6">
      <c r="A219" s="138">
        <f>'2019'!A218</f>
        <v>43768</v>
      </c>
      <c r="B219" s="7">
        <f>'2019'!B218</f>
        <v>0.68640000000000001</v>
      </c>
      <c r="C219" s="7">
        <f>'2019'!C218</f>
        <v>74.709999999999994</v>
      </c>
      <c r="D219" s="7">
        <f>'2019'!D218</f>
        <v>1.4579387332440609E-3</v>
      </c>
      <c r="E219" s="7">
        <f>'2019'!E218</f>
        <v>0</v>
      </c>
      <c r="F219" s="7">
        <f>'2019'!F218</f>
        <v>0.75</v>
      </c>
    </row>
    <row r="220" spans="1:6">
      <c r="A220" s="138">
        <f>'2019'!A219</f>
        <v>43769</v>
      </c>
      <c r="B220" s="7">
        <f>'2019'!B219</f>
        <v>0.69259999999999999</v>
      </c>
      <c r="C220" s="7">
        <f>'2019'!C219</f>
        <v>75.260000000000005</v>
      </c>
      <c r="D220" s="7">
        <f>'2019'!D219</f>
        <v>8.9920837945691307E-3</v>
      </c>
      <c r="E220" s="7">
        <f>'2019'!E219</f>
        <v>7.3348331775813826E-3</v>
      </c>
      <c r="F220" s="7">
        <f>'2019'!F219</f>
        <v>0.75</v>
      </c>
    </row>
    <row r="221" spans="1:6">
      <c r="A221" s="138">
        <f>'2019'!A220</f>
        <v>43770</v>
      </c>
      <c r="B221" s="7">
        <f>'2019'!B220</f>
        <v>0.6905</v>
      </c>
      <c r="C221" s="7">
        <f>'2019'!C220</f>
        <v>74.59</v>
      </c>
      <c r="D221" s="7">
        <f>'2019'!D220</f>
        <v>-3.0366591189748111E-3</v>
      </c>
      <c r="E221" s="7">
        <f>'2019'!E220</f>
        <v>-8.942335198219303E-3</v>
      </c>
      <c r="F221" s="7">
        <f>'2019'!F220</f>
        <v>0.75</v>
      </c>
    </row>
    <row r="222" spans="1:6">
      <c r="A222" s="138">
        <f>'2019'!A221</f>
        <v>43773</v>
      </c>
      <c r="B222" s="7">
        <f>'2019'!B221</f>
        <v>0.69210000000000005</v>
      </c>
      <c r="C222" s="7">
        <f>'2019'!C221</f>
        <v>74.91</v>
      </c>
      <c r="D222" s="7">
        <f>'2019'!D221</f>
        <v>2.3144809984708332E-3</v>
      </c>
      <c r="E222" s="7">
        <f>'2019'!E221</f>
        <v>4.2809429927196255E-3</v>
      </c>
      <c r="F222" s="7">
        <f>'2019'!F221</f>
        <v>0.75</v>
      </c>
    </row>
    <row r="223" spans="1:6">
      <c r="A223" s="138">
        <f>'2019'!A222</f>
        <v>43774</v>
      </c>
      <c r="B223" s="7">
        <f>'2019'!B222</f>
        <v>0.69040000000000001</v>
      </c>
      <c r="C223" s="7">
        <f>'2019'!C222</f>
        <v>75.12</v>
      </c>
      <c r="D223" s="7">
        <f>'2019'!D222</f>
        <v>-2.4593140785995407E-3</v>
      </c>
      <c r="E223" s="7">
        <f>'2019'!E222</f>
        <v>2.7994419402160484E-3</v>
      </c>
      <c r="F223" s="7">
        <f>'2019'!F222</f>
        <v>0.75</v>
      </c>
    </row>
    <row r="224" spans="1:6">
      <c r="A224" s="138">
        <f>'2019'!A223</f>
        <v>43775</v>
      </c>
      <c r="B224" s="7">
        <f>'2019'!B223</f>
        <v>0.68969999999999998</v>
      </c>
      <c r="C224" s="7">
        <f>'2019'!C223</f>
        <v>75.23</v>
      </c>
      <c r="D224" s="7">
        <f>'2019'!D223</f>
        <v>-1.0144193319726366E-3</v>
      </c>
      <c r="E224" s="7">
        <f>'2019'!E223</f>
        <v>1.4632526721228263E-3</v>
      </c>
      <c r="F224" s="7">
        <f>'2019'!F223</f>
        <v>0.75</v>
      </c>
    </row>
    <row r="225" spans="1:6">
      <c r="A225" s="138">
        <f>'2019'!A224</f>
        <v>43776</v>
      </c>
      <c r="B225" s="7">
        <f>'2019'!B224</f>
        <v>0.68669999999999998</v>
      </c>
      <c r="C225" s="7">
        <f>'2019'!C224</f>
        <v>74.64</v>
      </c>
      <c r="D225" s="7">
        <f>'2019'!D224</f>
        <v>-4.3592048106148133E-3</v>
      </c>
      <c r="E225" s="7">
        <f>'2019'!E224</f>
        <v>-7.8735310330418831E-3</v>
      </c>
      <c r="F225" s="7">
        <f>'2019'!F224</f>
        <v>0.75</v>
      </c>
    </row>
    <row r="226" spans="1:6">
      <c r="A226" s="138">
        <f>'2019'!A225</f>
        <v>43777</v>
      </c>
      <c r="B226" s="7">
        <f>'2019'!B225</f>
        <v>0.68810000000000004</v>
      </c>
      <c r="C226" s="7">
        <f>'2019'!C225</f>
        <v>75.17</v>
      </c>
      <c r="D226" s="7">
        <f>'2019'!D225</f>
        <v>2.036660581803555E-3</v>
      </c>
      <c r="E226" s="7">
        <f>'2019'!E225</f>
        <v>7.0756586502890503E-3</v>
      </c>
      <c r="F226" s="7">
        <f>'2019'!F225</f>
        <v>0.75</v>
      </c>
    </row>
    <row r="227" spans="1:6">
      <c r="A227" s="138">
        <f>'2019'!A226</f>
        <v>43780</v>
      </c>
      <c r="B227" s="7">
        <f>'2019'!B226</f>
        <v>0.68530000000000002</v>
      </c>
      <c r="C227" s="7">
        <f>'2019'!C226</f>
        <v>74.73</v>
      </c>
      <c r="D227" s="7">
        <f>'2019'!D226</f>
        <v>-4.0774776166561501E-3</v>
      </c>
      <c r="E227" s="7">
        <f>'2019'!E226</f>
        <v>-5.8705972471786985E-3</v>
      </c>
      <c r="F227" s="7">
        <f>'2019'!F226</f>
        <v>0.75</v>
      </c>
    </row>
    <row r="228" spans="1:6">
      <c r="A228" s="138">
        <f>'2019'!A227</f>
        <v>43781</v>
      </c>
      <c r="B228" s="7">
        <f>'2019'!B227</f>
        <v>0.68469999999999998</v>
      </c>
      <c r="C228" s="7">
        <f>'2019'!C227</f>
        <v>74.73</v>
      </c>
      <c r="D228" s="7">
        <f>'2019'!D227</f>
        <v>-8.7591246476082039E-4</v>
      </c>
      <c r="E228" s="7">
        <f>'2019'!E227</f>
        <v>0</v>
      </c>
      <c r="F228" s="7">
        <f>'2019'!F227</f>
        <v>0.75</v>
      </c>
    </row>
    <row r="229" spans="1:6">
      <c r="A229" s="138">
        <f>'2019'!A228</f>
        <v>43782</v>
      </c>
      <c r="B229" s="7">
        <f>'2019'!B228</f>
        <v>0.68430000000000002</v>
      </c>
      <c r="C229" s="7">
        <f>'2019'!C228</f>
        <v>74.64</v>
      </c>
      <c r="D229" s="7">
        <f>'2019'!D228</f>
        <v>-5.8436816856507698E-4</v>
      </c>
      <c r="E229" s="7">
        <f>'2019'!E228</f>
        <v>-1.2050614031104316E-3</v>
      </c>
      <c r="F229" s="7">
        <f>'2019'!F228</f>
        <v>0.75</v>
      </c>
    </row>
    <row r="230" spans="1:6">
      <c r="A230" s="138">
        <f>'2019'!A229</f>
        <v>43783</v>
      </c>
      <c r="B230" s="7">
        <f>'2019'!B229</f>
        <v>0.67979999999999996</v>
      </c>
      <c r="C230" s="7">
        <f>'2019'!C229</f>
        <v>73.900000000000006</v>
      </c>
      <c r="D230" s="7">
        <f>'2019'!D229</f>
        <v>-6.597780696436446E-3</v>
      </c>
      <c r="E230" s="7">
        <f>'2019'!E229</f>
        <v>-9.9637285849322136E-3</v>
      </c>
      <c r="F230" s="7">
        <f>'2019'!F229</f>
        <v>0.75</v>
      </c>
    </row>
    <row r="231" spans="1:6">
      <c r="A231" s="138">
        <f>'2019'!A230</f>
        <v>43784</v>
      </c>
      <c r="B231" s="7">
        <f>'2019'!B230</f>
        <v>0.67949999999999999</v>
      </c>
      <c r="C231" s="7">
        <f>'2019'!C230</f>
        <v>73.78</v>
      </c>
      <c r="D231" s="7">
        <f>'2019'!D230</f>
        <v>-4.4140367081716867E-4</v>
      </c>
      <c r="E231" s="7">
        <f>'2019'!E230</f>
        <v>-1.6251357856265376E-3</v>
      </c>
      <c r="F231" s="7">
        <f>'2019'!F230</f>
        <v>0.75</v>
      </c>
    </row>
    <row r="232" spans="1:6">
      <c r="A232" s="138">
        <f>'2019'!A231</f>
        <v>43787</v>
      </c>
      <c r="B232" s="7">
        <f>'2019'!B231</f>
        <v>0.68110000000000004</v>
      </c>
      <c r="C232" s="7">
        <f>'2019'!C231</f>
        <v>74.12</v>
      </c>
      <c r="D232" s="7">
        <f>'2019'!D231</f>
        <v>2.3519046560743226E-3</v>
      </c>
      <c r="E232" s="7">
        <f>'2019'!E231</f>
        <v>4.5977092486295494E-3</v>
      </c>
      <c r="F232" s="7">
        <f>'2019'!F231</f>
        <v>0.75</v>
      </c>
    </row>
    <row r="233" spans="1:6">
      <c r="A233" s="138">
        <f>'2019'!A232</f>
        <v>43788</v>
      </c>
      <c r="B233" s="7">
        <f>'2019'!B232</f>
        <v>0.67979999999999996</v>
      </c>
      <c r="C233" s="7">
        <f>'2019'!C232</f>
        <v>73.819999999999993</v>
      </c>
      <c r="D233" s="7">
        <f>'2019'!D232</f>
        <v>-1.9105009852571578E-3</v>
      </c>
      <c r="E233" s="7">
        <f>'2019'!E232</f>
        <v>-4.055703815306665E-3</v>
      </c>
      <c r="F233" s="7">
        <f>'2019'!F232</f>
        <v>0.75</v>
      </c>
    </row>
    <row r="234" spans="1:6">
      <c r="A234" s="138">
        <f>'2019'!A233</f>
        <v>43789</v>
      </c>
      <c r="B234" s="7">
        <f>'2019'!B233</f>
        <v>0.68169999999999997</v>
      </c>
      <c r="C234" s="7">
        <f>'2019'!C233</f>
        <v>73.98</v>
      </c>
      <c r="D234" s="7">
        <f>'2019'!D233</f>
        <v>2.7910411067238621E-3</v>
      </c>
      <c r="E234" s="7">
        <f>'2019'!E233</f>
        <v>2.1650888024554566E-3</v>
      </c>
      <c r="F234" s="7">
        <f>'2019'!F233</f>
        <v>0.75</v>
      </c>
    </row>
    <row r="235" spans="1:6">
      <c r="A235" s="138">
        <f>'2019'!A234</f>
        <v>43790</v>
      </c>
      <c r="B235" s="7">
        <f>'2019'!B234</f>
        <v>0.67969999999999997</v>
      </c>
      <c r="C235" s="7">
        <f>'2019'!C234</f>
        <v>73.77</v>
      </c>
      <c r="D235" s="7">
        <f>'2019'!D234</f>
        <v>-2.938154016147004E-3</v>
      </c>
      <c r="E235" s="7">
        <f>'2019'!E234</f>
        <v>-2.8426415080971684E-3</v>
      </c>
      <c r="F235" s="7">
        <f>'2019'!F234</f>
        <v>0.75</v>
      </c>
    </row>
    <row r="236" spans="1:6">
      <c r="A236" s="138">
        <f>'2019'!A235</f>
        <v>43791</v>
      </c>
      <c r="B236" s="7">
        <f>'2019'!B235</f>
        <v>0.67879999999999996</v>
      </c>
      <c r="C236" s="7">
        <f>'2019'!C235</f>
        <v>73.739999999999995</v>
      </c>
      <c r="D236" s="7">
        <f>'2019'!D235</f>
        <v>-1.3249909925213529E-3</v>
      </c>
      <c r="E236" s="7">
        <f>'2019'!E235</f>
        <v>-4.0675209021245954E-4</v>
      </c>
      <c r="F236" s="7">
        <f>'2019'!F235</f>
        <v>0.75</v>
      </c>
    </row>
    <row r="237" spans="1:6">
      <c r="A237" s="138">
        <f>'2019'!A236</f>
        <v>43794</v>
      </c>
      <c r="B237" s="7">
        <f>'2019'!B236</f>
        <v>0.6794</v>
      </c>
      <c r="C237" s="7">
        <f>'2019'!C236</f>
        <v>73.88</v>
      </c>
      <c r="D237" s="7">
        <f>'2019'!D236</f>
        <v>8.8352236641237145E-4</v>
      </c>
      <c r="E237" s="7">
        <f>'2019'!E236</f>
        <v>1.8967625250407259E-3</v>
      </c>
      <c r="F237" s="7">
        <f>'2019'!F236</f>
        <v>0.75</v>
      </c>
    </row>
    <row r="238" spans="1:6">
      <c r="A238" s="138">
        <f>'2019'!A237</f>
        <v>43795</v>
      </c>
      <c r="B238" s="7">
        <f>'2019'!B237</f>
        <v>0.67820000000000003</v>
      </c>
      <c r="C238" s="7">
        <f>'2019'!C237</f>
        <v>73.92</v>
      </c>
      <c r="D238" s="7">
        <f>'2019'!D237</f>
        <v>-1.7678260349452261E-3</v>
      </c>
      <c r="E238" s="7">
        <f>'2019'!E237</f>
        <v>5.4127200238959046E-4</v>
      </c>
      <c r="F238" s="7">
        <f>'2019'!F237</f>
        <v>0.75</v>
      </c>
    </row>
    <row r="239" spans="1:6">
      <c r="A239" s="138">
        <f>'2019'!A238</f>
        <v>43796</v>
      </c>
      <c r="B239" s="7">
        <f>'2019'!B238</f>
        <v>0.67769999999999997</v>
      </c>
      <c r="C239" s="7">
        <f>'2019'!C238</f>
        <v>73.959999999999994</v>
      </c>
      <c r="D239" s="7">
        <f>'2019'!D238</f>
        <v>-7.3751754947109388E-4</v>
      </c>
      <c r="E239" s="7">
        <f>'2019'!E238</f>
        <v>5.4097918549523497E-4</v>
      </c>
      <c r="F239" s="7">
        <f>'2019'!F238</f>
        <v>0.75</v>
      </c>
    </row>
    <row r="240" spans="1:6">
      <c r="A240" s="138">
        <f>'2019'!A239</f>
        <v>43797</v>
      </c>
      <c r="B240" s="7">
        <f>'2019'!B239</f>
        <v>0.67630000000000001</v>
      </c>
      <c r="C240" s="7">
        <f>'2019'!C239</f>
        <v>74.02</v>
      </c>
      <c r="D240" s="7">
        <f>'2019'!D239</f>
        <v>-2.0679475611729095E-3</v>
      </c>
      <c r="E240" s="7">
        <f>'2019'!E239</f>
        <v>8.1092043908585147E-4</v>
      </c>
      <c r="F240" s="7">
        <f>'2019'!F239</f>
        <v>0.75</v>
      </c>
    </row>
    <row r="241" spans="1:6">
      <c r="A241" s="138">
        <f>'2019'!A240</f>
        <v>43798</v>
      </c>
      <c r="B241" s="7">
        <f>'2019'!B240</f>
        <v>0.67769999999999997</v>
      </c>
      <c r="C241" s="7">
        <f>'2019'!C240</f>
        <v>74.19</v>
      </c>
      <c r="D241" s="7">
        <f>'2019'!D240</f>
        <v>2.0679475611730461E-3</v>
      </c>
      <c r="E241" s="7">
        <f>'2019'!E240</f>
        <v>2.2940432434246467E-3</v>
      </c>
      <c r="F241" s="7">
        <f>'2019'!F240</f>
        <v>0.75</v>
      </c>
    </row>
    <row r="242" spans="1:6">
      <c r="A242" s="138">
        <f>'2019'!A241</f>
        <v>43801</v>
      </c>
      <c r="B242" s="7">
        <f>'2019'!B241</f>
        <v>0.6774</v>
      </c>
      <c r="C242" s="7">
        <f>'2019'!C241</f>
        <v>74.27</v>
      </c>
      <c r="D242" s="7">
        <f>'2019'!D241</f>
        <v>-4.4277175839590495E-4</v>
      </c>
      <c r="E242" s="7">
        <f>'2019'!E241</f>
        <v>1.0777314797706049E-3</v>
      </c>
      <c r="F242" s="7">
        <f>'2019'!F241</f>
        <v>0.75</v>
      </c>
    </row>
    <row r="243" spans="1:6">
      <c r="A243" s="138">
        <f>'2019'!A242</f>
        <v>43802</v>
      </c>
      <c r="B243" s="7">
        <f>'2019'!B242</f>
        <v>0.68410000000000004</v>
      </c>
      <c r="C243" s="7">
        <f>'2019'!C242</f>
        <v>74.7</v>
      </c>
      <c r="D243" s="7">
        <f>'2019'!D242</f>
        <v>9.8421653832810561E-3</v>
      </c>
      <c r="E243" s="7">
        <f>'2019'!E242</f>
        <v>5.7729904575667453E-3</v>
      </c>
      <c r="F243" s="7">
        <f>'2019'!F242</f>
        <v>0.75</v>
      </c>
    </row>
    <row r="244" spans="1:6">
      <c r="A244" s="138">
        <f>'2019'!A243</f>
        <v>43803</v>
      </c>
      <c r="B244" s="7">
        <f>'2019'!B243</f>
        <v>0.6825</v>
      </c>
      <c r="C244" s="7">
        <f>'2019'!C243</f>
        <v>74.12</v>
      </c>
      <c r="D244" s="7">
        <f>'2019'!D243</f>
        <v>-2.3415787078375641E-3</v>
      </c>
      <c r="E244" s="7">
        <f>'2019'!E243</f>
        <v>-7.7946907216126212E-3</v>
      </c>
      <c r="F244" s="7">
        <f>'2019'!F243</f>
        <v>0.75</v>
      </c>
    </row>
    <row r="245" spans="1:6">
      <c r="A245" s="138">
        <f>'2019'!A244</f>
        <v>43804</v>
      </c>
      <c r="B245" s="7">
        <f>'2019'!B244</f>
        <v>0.68389999999999995</v>
      </c>
      <c r="C245" s="7">
        <f>'2019'!C244</f>
        <v>74.44</v>
      </c>
      <c r="D245" s="7">
        <f>'2019'!D244</f>
        <v>2.0491810449354236E-3</v>
      </c>
      <c r="E245" s="7">
        <f>'2019'!E244</f>
        <v>4.3080303568909248E-3</v>
      </c>
      <c r="F245" s="7">
        <f>'2019'!F244</f>
        <v>0.75</v>
      </c>
    </row>
    <row r="246" spans="1:6">
      <c r="A246" s="138">
        <f>'2019'!A245</f>
        <v>43805</v>
      </c>
      <c r="B246" s="7">
        <f>'2019'!B245</f>
        <v>0.68430000000000002</v>
      </c>
      <c r="C246" s="7">
        <f>'2019'!C245</f>
        <v>74.36</v>
      </c>
      <c r="D246" s="7">
        <f>'2019'!D245</f>
        <v>5.8470985440177349E-4</v>
      </c>
      <c r="E246" s="7">
        <f>'2019'!E245</f>
        <v>-1.0752689208067656E-3</v>
      </c>
      <c r="F246" s="7">
        <f>'2019'!F245</f>
        <v>0.75</v>
      </c>
    </row>
    <row r="247" spans="1:6">
      <c r="A247" s="138">
        <f>'2019'!A246</f>
        <v>43808</v>
      </c>
      <c r="B247" s="7">
        <f>'2019'!B246</f>
        <v>0.68320000000000003</v>
      </c>
      <c r="C247" s="7">
        <f>'2019'!C246</f>
        <v>74.180000000000007</v>
      </c>
      <c r="D247" s="7">
        <f>'2019'!D246</f>
        <v>-1.6087754840919354E-3</v>
      </c>
      <c r="E247" s="7">
        <f>'2019'!E246</f>
        <v>-2.4235907917983931E-3</v>
      </c>
      <c r="F247" s="7">
        <f>'2019'!F246</f>
        <v>0.75</v>
      </c>
    </row>
    <row r="248" spans="1:6">
      <c r="A248" s="138">
        <f>'2019'!A247</f>
        <v>43809</v>
      </c>
      <c r="B248" s="7">
        <f>'2019'!B247</f>
        <v>0.68289999999999995</v>
      </c>
      <c r="C248" s="7">
        <f>'2019'!C247</f>
        <v>74.19</v>
      </c>
      <c r="D248" s="7">
        <f>'2019'!D247</f>
        <v>-4.3920650731668772E-4</v>
      </c>
      <c r="E248" s="7">
        <f>'2019'!E247</f>
        <v>1.347981399897653E-4</v>
      </c>
      <c r="F248" s="7">
        <f>'2019'!F247</f>
        <v>0.75</v>
      </c>
    </row>
    <row r="249" spans="1:6">
      <c r="A249" s="138">
        <f>'2019'!A248</f>
        <v>43810</v>
      </c>
      <c r="B249" s="7">
        <f>'2019'!B248</f>
        <v>0.68179999999999996</v>
      </c>
      <c r="C249" s="7">
        <f>'2019'!C248</f>
        <v>74.150000000000006</v>
      </c>
      <c r="D249" s="7">
        <f>'2019'!D248</f>
        <v>-1.6120762632408098E-3</v>
      </c>
      <c r="E249" s="7">
        <f>'2019'!E248</f>
        <v>-5.3930161749334601E-4</v>
      </c>
      <c r="F249" s="7">
        <f>'2019'!F248</f>
        <v>0.75</v>
      </c>
    </row>
    <row r="250" spans="1:6">
      <c r="A250" s="138">
        <f>'2019'!A249</f>
        <v>43811</v>
      </c>
      <c r="B250" s="7">
        <f>'2019'!B249</f>
        <v>0.68820000000000003</v>
      </c>
      <c r="C250" s="7">
        <f>'2019'!C249</f>
        <v>74.72</v>
      </c>
      <c r="D250" s="7">
        <f>'2019'!D249</f>
        <v>9.3431336595772973E-3</v>
      </c>
      <c r="E250" s="7">
        <f>'2019'!E249</f>
        <v>7.657725336646084E-3</v>
      </c>
      <c r="F250" s="7">
        <f>'2019'!F249</f>
        <v>0.75</v>
      </c>
    </row>
    <row r="251" spans="1:6">
      <c r="A251" s="138">
        <f>'2019'!A250</f>
        <v>43812</v>
      </c>
      <c r="B251" s="7">
        <f>'2019'!B250</f>
        <v>0.69259999999999999</v>
      </c>
      <c r="C251" s="7">
        <f>'2019'!C250</f>
        <v>75.92</v>
      </c>
      <c r="D251" s="7">
        <f>'2019'!D250</f>
        <v>6.373138604941586E-3</v>
      </c>
      <c r="E251" s="7">
        <f>'2019'!E250</f>
        <v>1.5932360381085364E-2</v>
      </c>
      <c r="F251" s="7">
        <f>'2019'!F250</f>
        <v>0.75</v>
      </c>
    </row>
    <row r="252" spans="1:6">
      <c r="A252" s="138">
        <f>'2019'!A251</f>
        <v>43815</v>
      </c>
      <c r="B252" s="7">
        <f>'2019'!B251</f>
        <v>0.68730000000000002</v>
      </c>
      <c r="C252" s="7">
        <f>'2019'!C251</f>
        <v>75.180000000000007</v>
      </c>
      <c r="D252" s="7">
        <f>'2019'!D251</f>
        <v>-7.6817538407620567E-3</v>
      </c>
      <c r="E252" s="7">
        <f>'2019'!E251</f>
        <v>-9.7949161656404275E-3</v>
      </c>
      <c r="F252" s="7">
        <f>'2019'!F251</f>
        <v>0.75</v>
      </c>
    </row>
    <row r="253" spans="1:6">
      <c r="A253" s="138">
        <f>'2019'!A252</f>
        <v>43816</v>
      </c>
      <c r="B253" s="7">
        <f>'2019'!B252</f>
        <v>0.68710000000000004</v>
      </c>
      <c r="C253" s="7">
        <f>'2019'!C252</f>
        <v>75.27</v>
      </c>
      <c r="D253" s="7">
        <f>'2019'!D252</f>
        <v>-2.9103609052924187E-4</v>
      </c>
      <c r="E253" s="7">
        <f>'2019'!E252</f>
        <v>1.196410910408466E-3</v>
      </c>
      <c r="F253" s="7">
        <f>'2019'!F252</f>
        <v>0.75</v>
      </c>
    </row>
    <row r="254" spans="1:6">
      <c r="A254" s="138">
        <f>'2019'!A253</f>
        <v>43817</v>
      </c>
      <c r="B254" s="7">
        <f>'2019'!B253</f>
        <v>0.68459999999999999</v>
      </c>
      <c r="C254" s="7">
        <f>'2019'!C253</f>
        <v>74.92</v>
      </c>
      <c r="D254" s="7">
        <f>'2019'!D253</f>
        <v>-3.6451159409454283E-3</v>
      </c>
      <c r="E254" s="7">
        <f>'2019'!E253</f>
        <v>-4.6607714705527211E-3</v>
      </c>
      <c r="F254" s="7">
        <f>'2019'!F253</f>
        <v>0.75</v>
      </c>
    </row>
    <row r="255" spans="1:6">
      <c r="A255" s="138">
        <f>'2019'!A254</f>
        <v>43818</v>
      </c>
      <c r="B255" s="7">
        <f>'2019'!B254</f>
        <v>0.68799999999999994</v>
      </c>
      <c r="C255" s="7">
        <f>'2019'!C254</f>
        <v>75.400000000000006</v>
      </c>
      <c r="D255" s="7">
        <f>'2019'!D254</f>
        <v>4.95411183725854E-3</v>
      </c>
      <c r="E255" s="7">
        <f>'2019'!E254</f>
        <v>6.3863974380226488E-3</v>
      </c>
      <c r="F255" s="7">
        <f>'2019'!F254</f>
        <v>0.75</v>
      </c>
    </row>
    <row r="256" spans="1:6">
      <c r="A256" s="138">
        <f>'2019'!A255</f>
        <v>43819</v>
      </c>
      <c r="B256" s="7">
        <f>'2019'!B255</f>
        <v>0.68899999999999995</v>
      </c>
      <c r="C256" s="7">
        <f>'2019'!C255</f>
        <v>75.33</v>
      </c>
      <c r="D256" s="7">
        <f>'2019'!D255</f>
        <v>1.4524330803148008E-3</v>
      </c>
      <c r="E256" s="7">
        <f>'2019'!E255</f>
        <v>-9.2881317630715389E-4</v>
      </c>
      <c r="F256" s="7">
        <f>'2019'!F255</f>
        <v>0.75</v>
      </c>
    </row>
    <row r="257" spans="1:6">
      <c r="A257" s="138">
        <f>'2019'!A256</f>
        <v>43822</v>
      </c>
      <c r="B257" s="7">
        <f>'2019'!B256</f>
        <v>0.69059999999999999</v>
      </c>
      <c r="C257" s="7">
        <f>'2019'!C256</f>
        <v>75.569999999999993</v>
      </c>
      <c r="D257" s="7">
        <f>'2019'!D256</f>
        <v>2.3195139422334241E-3</v>
      </c>
      <c r="E257" s="7">
        <f>'2019'!E256</f>
        <v>3.1809171950250882E-3</v>
      </c>
      <c r="F257" s="7">
        <f>'2019'!F256</f>
        <v>0.75</v>
      </c>
    </row>
    <row r="258" spans="1:6">
      <c r="A258" s="138">
        <f>'2019'!A257</f>
        <v>43823</v>
      </c>
      <c r="B258" s="7">
        <f>'2019'!B257</f>
        <v>0.69140000000000001</v>
      </c>
      <c r="C258" s="7">
        <f>'2019'!C257</f>
        <v>75.63</v>
      </c>
      <c r="D258" s="7">
        <f>'2019'!D257</f>
        <v>1.1577425316321411E-3</v>
      </c>
      <c r="E258" s="7">
        <f>'2019'!E257</f>
        <v>7.9365083530959387E-4</v>
      </c>
      <c r="F258" s="7">
        <f>'2019'!F257</f>
        <v>0.75</v>
      </c>
    </row>
    <row r="259" spans="1:6">
      <c r="A259" s="138">
        <f>'2019'!A258</f>
        <v>43826</v>
      </c>
      <c r="B259" s="7">
        <f>'2019'!B258</f>
        <v>0.69530000000000003</v>
      </c>
      <c r="C259" s="7">
        <f>'2019'!C258</f>
        <v>76.11</v>
      </c>
      <c r="D259" s="7">
        <f>'2019'!D258</f>
        <v>5.6248796174480893E-3</v>
      </c>
      <c r="E259" s="7">
        <f>'2019'!E258</f>
        <v>6.3266324113621696E-3</v>
      </c>
      <c r="F259" s="7">
        <f>'2019'!F258</f>
        <v>0.75</v>
      </c>
    </row>
    <row r="260" spans="1:6">
      <c r="A260" s="138">
        <f>'2019'!A259</f>
        <v>43829</v>
      </c>
      <c r="B260" s="7">
        <f>'2019'!B259</f>
        <v>0.69899999999999995</v>
      </c>
      <c r="C260" s="7">
        <f>'2019'!C259</f>
        <v>76.3</v>
      </c>
      <c r="D260" s="7">
        <f>'2019'!D259</f>
        <v>5.3073351288379219E-3</v>
      </c>
      <c r="E260" s="7">
        <f>'2019'!E259</f>
        <v>2.4932760111111398E-3</v>
      </c>
      <c r="F260" s="7">
        <f>'2019'!F259</f>
        <v>0.75</v>
      </c>
    </row>
    <row r="261" spans="1:6">
      <c r="A261" s="138">
        <f>'2019'!A260</f>
        <v>43830</v>
      </c>
      <c r="B261" s="7">
        <f>'2019'!B260</f>
        <v>0.7006</v>
      </c>
      <c r="C261" s="7">
        <f>'2019'!C260</f>
        <v>76.16</v>
      </c>
      <c r="D261" s="7">
        <f>'2019'!D260</f>
        <v>2.2863685295761997E-3</v>
      </c>
      <c r="E261" s="7">
        <f>'2019'!E260</f>
        <v>-1.8365478073015034E-3</v>
      </c>
      <c r="F261" s="7">
        <f>'2019'!F260</f>
        <v>0.75</v>
      </c>
    </row>
  </sheetData>
  <mergeCells count="3">
    <mergeCell ref="K4:N4"/>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BackTesting" altText="Run Back Test">
                <anchor>
                  <from>
                    <xdr:col>7</xdr:col>
                    <xdr:colOff>558800</xdr:colOff>
                    <xdr:row>3</xdr:row>
                    <xdr:rowOff>63500</xdr:rowOff>
                  </from>
                  <to>
                    <xdr:col>9</xdr:col>
                    <xdr:colOff>469900</xdr:colOff>
                    <xdr:row>5</xdr:row>
                    <xdr:rowOff>215900</xdr:rowOff>
                  </to>
                </anchor>
              </controlPr>
            </control>
          </mc:Choice>
        </mc:AlternateContent>
        <mc:AlternateContent xmlns:mc="http://schemas.openxmlformats.org/markup-compatibility/2006">
          <mc:Choice Requires="x14">
            <control shapeId="62466" r:id="rId4" name="Button 2">
              <controlPr defaultSize="0" print="0" autoFill="0" autoPict="0" macro="[0]!MonteCarloSimulationVaR">
                <anchor moveWithCells="1" sizeWithCells="1">
                  <from>
                    <xdr:col>15</xdr:col>
                    <xdr:colOff>266700</xdr:colOff>
                    <xdr:row>2</xdr:row>
                    <xdr:rowOff>88900</xdr:rowOff>
                  </from>
                  <to>
                    <xdr:col>19</xdr:col>
                    <xdr:colOff>101600</xdr:colOff>
                    <xdr:row>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B90D220-47C6-1F42-908D-03F09DF26EA5}">
          <x14:formula1>
            <xm:f>'Inputs &amp; Outputs'!$L$34:$L$39</xm:f>
          </x14:formula1>
          <xm:sqref>K7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6C61-AC71-3E49-A4BF-21401153A200}">
  <sheetPr codeName="Sheet37"/>
  <dimension ref="A1:AL262"/>
  <sheetViews>
    <sheetView topLeftCell="H1" workbookViewId="0">
      <selection activeCell="M29" sqref="M29"/>
    </sheetView>
  </sheetViews>
  <sheetFormatPr baseColWidth="10" defaultRowHeight="13"/>
  <cols>
    <col min="1" max="1" width="10.83203125" style="138"/>
    <col min="2" max="8" width="10.83203125" style="7"/>
    <col min="9" max="9" width="17.5" style="7" bestFit="1" customWidth="1"/>
    <col min="10" max="10" width="12.5" style="7" bestFit="1" customWidth="1"/>
    <col min="11" max="13" width="10.83203125" style="7"/>
    <col min="14" max="14" width="15" style="7" customWidth="1"/>
    <col min="15" max="18" width="10.83203125" style="7"/>
    <col min="19" max="19" width="14.83203125" style="7" bestFit="1" customWidth="1"/>
    <col min="20" max="20" width="17.6640625" style="7" customWidth="1"/>
    <col min="21" max="21" width="10.83203125" style="7"/>
    <col min="22" max="22" width="12.1640625" style="7" bestFit="1" customWidth="1"/>
    <col min="23" max="16384" width="10.83203125" style="7"/>
  </cols>
  <sheetData>
    <row r="1" spans="1:26">
      <c r="A1" s="433"/>
      <c r="B1" s="433"/>
      <c r="C1" s="433"/>
      <c r="D1" s="433"/>
      <c r="E1" s="433"/>
      <c r="F1" s="433"/>
      <c r="G1" s="433"/>
      <c r="H1" s="433"/>
      <c r="I1" s="433"/>
      <c r="J1" s="433"/>
    </row>
    <row r="2" spans="1:26">
      <c r="A2" s="433"/>
      <c r="B2" s="433"/>
      <c r="C2" s="433"/>
      <c r="D2" s="433"/>
      <c r="E2" s="433"/>
      <c r="F2" s="433"/>
      <c r="G2" s="433"/>
      <c r="H2" s="433"/>
      <c r="I2" s="433"/>
      <c r="J2" s="433"/>
    </row>
    <row r="5" spans="1:26">
      <c r="B5" s="8"/>
    </row>
    <row r="6" spans="1:26">
      <c r="B6" s="8"/>
      <c r="E6" s="45"/>
    </row>
    <row r="7" spans="1:26">
      <c r="A7" s="46"/>
      <c r="B7" s="435" t="s">
        <v>254</v>
      </c>
      <c r="C7" s="435"/>
      <c r="D7" s="434" t="s">
        <v>256</v>
      </c>
      <c r="E7" s="434"/>
      <c r="F7" s="51" t="s">
        <v>257</v>
      </c>
    </row>
    <row r="8" spans="1:26">
      <c r="A8" s="46"/>
      <c r="B8" s="48"/>
      <c r="C8" s="48"/>
      <c r="D8" s="141"/>
      <c r="E8" s="141"/>
      <c r="F8" s="50"/>
      <c r="Q8" s="173"/>
      <c r="R8" s="173"/>
      <c r="S8" s="173"/>
      <c r="T8" s="173"/>
    </row>
    <row r="9" spans="1:26" ht="14">
      <c r="A9" s="142" t="s">
        <v>0</v>
      </c>
      <c r="B9" s="140" t="str">
        <f>'Inputs &amp; Outputs'!B19</f>
        <v>USD</v>
      </c>
      <c r="C9" s="140" t="str">
        <f>'Inputs &amp; Outputs'!B20</f>
        <v>JPY</v>
      </c>
      <c r="D9" s="143" t="str">
        <f>before_gfc_start_ref</f>
        <v>USD</v>
      </c>
      <c r="E9" s="143" t="str">
        <f>before_gfc_end_ref</f>
        <v>JPY</v>
      </c>
      <c r="F9" s="47" t="s">
        <v>264</v>
      </c>
      <c r="G9" s="19"/>
      <c r="J9" s="458" t="s">
        <v>258</v>
      </c>
      <c r="K9" s="458"/>
      <c r="L9" s="458"/>
      <c r="M9" s="458"/>
      <c r="N9" s="168"/>
      <c r="P9" s="459" t="s">
        <v>277</v>
      </c>
      <c r="Q9" s="459"/>
      <c r="R9" s="459"/>
    </row>
    <row r="10" spans="1:26">
      <c r="A10" s="138">
        <f>'FX Database'!A514</f>
        <v>43832</v>
      </c>
      <c r="B10" s="7">
        <f>VLOOKUP($A10,'FX Database'!$A$11:$T$1267, MATCH($B$9,'FX Database'!$A$6:$X$6,0),FALSE)</f>
        <v>0.70030000000000003</v>
      </c>
      <c r="C10" s="7">
        <f>VLOOKUP($A10,'FX Database'!$A$11:$T$1267, MATCH(C$9,'FX Database'!$A$6:$X$6,0),FALSE)</f>
        <v>76.150000000000006</v>
      </c>
      <c r="F10" s="7">
        <f>VLOOKUP(A10,'Interest Rates'!$A$11:$B$3360, MATCH($F$9,'Interest Rates'!$A$11:$B$11,0),FALSE)</f>
        <v>0.75</v>
      </c>
      <c r="H10" s="222"/>
      <c r="I10" s="222"/>
      <c r="J10" s="250"/>
      <c r="K10" s="351"/>
      <c r="L10" s="351"/>
      <c r="M10" s="351"/>
      <c r="N10" s="207"/>
      <c r="O10" s="222"/>
      <c r="P10" s="205" t="str">
        <f>K11</f>
        <v>USD/AUD</v>
      </c>
      <c r="Q10" s="206" t="str">
        <f>L11</f>
        <v>JPY/AUD</v>
      </c>
      <c r="R10" s="206" t="s">
        <v>281</v>
      </c>
      <c r="S10" s="138"/>
      <c r="T10" s="138"/>
      <c r="W10" s="222"/>
      <c r="X10" s="222"/>
      <c r="Y10" s="222"/>
      <c r="Z10" s="222"/>
    </row>
    <row r="11" spans="1:26" ht="14">
      <c r="A11" s="138">
        <f>'FX Database'!A515</f>
        <v>43833</v>
      </c>
      <c r="B11" s="7">
        <f>VLOOKUP($A11,'FX Database'!$A$11:$T$1267, MATCH($B$9,'FX Database'!$A$6:$X$6,0),FALSE)</f>
        <v>0.6966</v>
      </c>
      <c r="C11" s="7">
        <f>VLOOKUP($A11,'FX Database'!$A$11:$T$1267, MATCH(C$9,'FX Database'!$A$6:$X$6,0),FALSE)</f>
        <v>75.319999999999993</v>
      </c>
      <c r="D11" s="7">
        <f t="shared" ref="D11:E30" si="0">LN(B11/B10)</f>
        <v>-5.2974567295713121E-3</v>
      </c>
      <c r="E11" s="7">
        <f t="shared" si="0"/>
        <v>-1.0959375552219364E-2</v>
      </c>
      <c r="F11" s="7">
        <f>VLOOKUP(A11,'Interest Rates'!$A$11:$B$3360, MATCH($F$9,'Interest Rates'!$A$11:$B$11,0),FALSE)</f>
        <v>0.75</v>
      </c>
      <c r="I11" s="138"/>
      <c r="J11" s="306"/>
      <c r="K11" s="352" t="str">
        <f>VLOOKUP(B9,'Inputs &amp; Outputs'!B17:E20,2,FALSE )</f>
        <v>USD/AUD</v>
      </c>
      <c r="L11" s="352" t="str">
        <f>VLOOKUP(C9,'Inputs &amp; Outputs'!B18:E20,2,FALSE)</f>
        <v>JPY/AUD</v>
      </c>
      <c r="M11" s="352"/>
      <c r="N11" s="208"/>
      <c r="P11" s="180">
        <v>0.5</v>
      </c>
      <c r="Q11" s="181">
        <v>0.5</v>
      </c>
      <c r="R11" s="187">
        <f>SUM(P11:Q11)</f>
        <v>1</v>
      </c>
      <c r="S11" s="138"/>
      <c r="T11" s="138"/>
      <c r="W11" s="225"/>
      <c r="X11" s="157"/>
      <c r="Y11" s="225"/>
    </row>
    <row r="12" spans="1:26">
      <c r="A12" s="138">
        <f>'FX Database'!A516</f>
        <v>43836</v>
      </c>
      <c r="B12" s="7">
        <f>VLOOKUP($A12,'FX Database'!$A$11:$T$1267, MATCH($B$9,'FX Database'!$A$6:$X$6,0),FALSE)</f>
        <v>0.69450000000000001</v>
      </c>
      <c r="C12" s="7">
        <f>VLOOKUP($A12,'FX Database'!$A$11:$T$1267, MATCH(C$9,'FX Database'!$A$6:$X$6,0),FALSE)</f>
        <v>75.05</v>
      </c>
      <c r="D12" s="7">
        <f t="shared" si="0"/>
        <v>-3.019195737502302E-3</v>
      </c>
      <c r="E12" s="7">
        <f t="shared" si="0"/>
        <v>-3.5911457094807012E-3</v>
      </c>
      <c r="F12" s="7">
        <f>VLOOKUP(A12,'Interest Rates'!$A$11:$B$3360, MATCH($F$9,'Interest Rates'!$A$11:$B$11,0),FALSE)</f>
        <v>0.75</v>
      </c>
      <c r="I12" s="138"/>
      <c r="J12" s="250" t="s">
        <v>259</v>
      </c>
      <c r="K12" s="353">
        <f>AVERAGE(D11:D260)</f>
        <v>3.2513265710662926E-4</v>
      </c>
      <c r="L12" s="353">
        <f>AVERAGE(E11:E260)</f>
        <v>1.3480069771901372E-4</v>
      </c>
      <c r="M12" s="354"/>
      <c r="N12" s="209"/>
      <c r="P12" s="437" t="s">
        <v>91</v>
      </c>
      <c r="Q12" s="438"/>
      <c r="R12" s="439"/>
      <c r="W12" s="225"/>
      <c r="X12" s="157"/>
      <c r="Y12" s="225"/>
    </row>
    <row r="13" spans="1:26">
      <c r="A13" s="138">
        <f>'FX Database'!A517</f>
        <v>43837</v>
      </c>
      <c r="B13" s="7">
        <f>VLOOKUP($A13,'FX Database'!$A$11:$T$1267, MATCH($B$9,'FX Database'!$A$6:$X$6,0),FALSE)</f>
        <v>0.69279999999999997</v>
      </c>
      <c r="C13" s="7">
        <f>VLOOKUP($A13,'FX Database'!$A$11:$T$1267, MATCH(C$9,'FX Database'!$A$6:$X$6,0),FALSE)</f>
        <v>75.17</v>
      </c>
      <c r="D13" s="7">
        <f t="shared" si="0"/>
        <v>-2.4508049461731442E-3</v>
      </c>
      <c r="E13" s="7">
        <f t="shared" si="0"/>
        <v>1.5976571099066915E-3</v>
      </c>
      <c r="F13" s="7">
        <f>VLOOKUP(A13,'Interest Rates'!$A$11:$B$3360, MATCH($F$9,'Interest Rates'!$A$11:$B$11,0),FALSE)</f>
        <v>0.75</v>
      </c>
      <c r="I13" s="138"/>
      <c r="J13" s="250" t="s">
        <v>260</v>
      </c>
      <c r="K13" s="353">
        <f>MEDIAN(D11:D260)</f>
        <v>2.8845686842226333E-4</v>
      </c>
      <c r="L13" s="353">
        <f>MEDIAN(E11:E260)</f>
        <v>5.8922346927139067E-4</v>
      </c>
      <c r="M13" s="354"/>
      <c r="N13" s="209"/>
      <c r="P13" s="440"/>
      <c r="Q13" s="441"/>
      <c r="R13" s="442"/>
      <c r="W13" s="225"/>
      <c r="X13" s="157"/>
      <c r="Y13" s="225"/>
    </row>
    <row r="14" spans="1:26">
      <c r="A14" s="138">
        <f>'FX Database'!A518</f>
        <v>43838</v>
      </c>
      <c r="B14" s="7">
        <f>VLOOKUP($A14,'FX Database'!$A$11:$T$1267, MATCH($B$9,'FX Database'!$A$6:$X$6,0),FALSE)</f>
        <v>0.68710000000000004</v>
      </c>
      <c r="C14" s="7">
        <f>VLOOKUP($A14,'FX Database'!$A$11:$T$1267, MATCH(C$9,'FX Database'!$A$6:$X$6,0),FALSE)</f>
        <v>74.430000000000007</v>
      </c>
      <c r="D14" s="7">
        <f t="shared" si="0"/>
        <v>-8.2615152111950533E-3</v>
      </c>
      <c r="E14" s="7">
        <f t="shared" si="0"/>
        <v>-9.8931288175581663E-3</v>
      </c>
      <c r="F14" s="7">
        <f>VLOOKUP(A14,'Interest Rates'!$A$11:$B$3360, MATCH($F$9,'Interest Rates'!$A$11:$B$11,0),FALSE)</f>
        <v>0.75</v>
      </c>
      <c r="I14" s="138"/>
      <c r="J14" s="250" t="s">
        <v>261</v>
      </c>
      <c r="K14" s="353">
        <f>MAX(D11:D260)</f>
        <v>4.9379779270405488E-2</v>
      </c>
      <c r="L14" s="353">
        <f>MAX(E11:E260)</f>
        <v>5.7551439917260631E-2</v>
      </c>
      <c r="M14" s="354"/>
      <c r="N14" s="209"/>
      <c r="P14" s="443"/>
      <c r="Q14" s="444"/>
      <c r="R14" s="445"/>
      <c r="W14" s="225"/>
      <c r="X14" s="157"/>
      <c r="Y14" s="225"/>
    </row>
    <row r="15" spans="1:26" ht="16">
      <c r="A15" s="138">
        <f>'FX Database'!A519</f>
        <v>43839</v>
      </c>
      <c r="B15" s="7">
        <f>VLOOKUP($A15,'FX Database'!$A$11:$T$1267, MATCH($B$9,'FX Database'!$A$6:$X$6,0),FALSE)</f>
        <v>0.68730000000000002</v>
      </c>
      <c r="C15" s="7">
        <f>VLOOKUP($A15,'FX Database'!$A$11:$T$1267, MATCH(C$9,'FX Database'!$A$6:$X$6,0),FALSE)</f>
        <v>75.069999999999993</v>
      </c>
      <c r="D15" s="7">
        <f t="shared" si="0"/>
        <v>2.9103609052928426E-4</v>
      </c>
      <c r="E15" s="7">
        <f t="shared" si="0"/>
        <v>8.5619252130914539E-3</v>
      </c>
      <c r="F15" s="7">
        <f>VLOOKUP(A15,'Interest Rates'!$A$11:$B$3360, MATCH($F$9,'Interest Rates'!$A$11:$B$11,0),FALSE)</f>
        <v>0.75</v>
      </c>
      <c r="I15" s="138"/>
      <c r="J15" s="250" t="s">
        <v>262</v>
      </c>
      <c r="K15" s="353">
        <f>MIN(D11:D260)</f>
        <v>-7.7180407169174972E-2</v>
      </c>
      <c r="L15" s="353">
        <f>MIN(E11:E260)</f>
        <v>-5.9879007109744184E-2</v>
      </c>
      <c r="M15" s="354"/>
      <c r="N15" s="209"/>
      <c r="P15" s="183"/>
      <c r="Q15" s="184"/>
      <c r="R15" s="182"/>
      <c r="S15" s="190" t="s">
        <v>278</v>
      </c>
      <c r="T15" s="190" t="s">
        <v>279</v>
      </c>
      <c r="U15" s="191" t="s">
        <v>104</v>
      </c>
      <c r="V15" s="191" t="s">
        <v>103</v>
      </c>
      <c r="W15" s="225"/>
      <c r="X15" s="157"/>
      <c r="Y15" s="225"/>
    </row>
    <row r="16" spans="1:26" ht="16">
      <c r="A16" s="138">
        <f>'FX Database'!A520</f>
        <v>43840</v>
      </c>
      <c r="B16" s="7">
        <f>VLOOKUP($A16,'FX Database'!$A$11:$T$1267, MATCH($B$9,'FX Database'!$A$6:$X$6,0),FALSE)</f>
        <v>0.68730000000000002</v>
      </c>
      <c r="C16" s="7">
        <f>VLOOKUP($A16,'FX Database'!$A$11:$T$1267, MATCH(C$9,'FX Database'!$A$6:$X$6,0),FALSE)</f>
        <v>75.290000000000006</v>
      </c>
      <c r="D16" s="7">
        <f t="shared" si="0"/>
        <v>0</v>
      </c>
      <c r="E16" s="7">
        <f t="shared" si="0"/>
        <v>2.9263122771200079E-3</v>
      </c>
      <c r="F16" s="7">
        <f>VLOOKUP(A16,'Interest Rates'!$A$11:$B$3360, MATCH($F$9,'Interest Rates'!$A$11:$B$11,0),FALSE)</f>
        <v>0.75</v>
      </c>
      <c r="I16" s="138"/>
      <c r="J16" s="250" t="s">
        <v>263</v>
      </c>
      <c r="K16" s="353">
        <f>K14-K15</f>
        <v>0.12656018643958045</v>
      </c>
      <c r="L16" s="353">
        <f>L14-L15</f>
        <v>0.11743044702700481</v>
      </c>
      <c r="M16" s="354"/>
      <c r="N16" s="209"/>
      <c r="P16" s="183" t="s">
        <v>84</v>
      </c>
      <c r="Q16" s="185">
        <f>SQRT((P11^2*K18^2) + (Q11^2*L18^2) + (2*P11*Q11*_xlfn.COVARIANCE.S(D11:D258, E11:E258)))</f>
        <v>9.3848631466885209E-3</v>
      </c>
      <c r="R16" s="182"/>
      <c r="S16" s="188">
        <v>0.9</v>
      </c>
      <c r="T16" s="189">
        <f>_xlfn.NORM.S.INV(1 - S16)</f>
        <v>-1.2815515655446006</v>
      </c>
      <c r="U16" s="192">
        <f>-($Q$17+T16* $Q$16)</f>
        <v>1.1797219380647679E-2</v>
      </c>
      <c r="V16" s="193">
        <f>INVESTMENT_AMT*U16</f>
        <v>11797.219380647679</v>
      </c>
      <c r="W16" s="225"/>
      <c r="X16" s="157"/>
      <c r="Y16" s="225"/>
    </row>
    <row r="17" spans="1:27" ht="16">
      <c r="A17" s="138">
        <f>'FX Database'!A521</f>
        <v>43843</v>
      </c>
      <c r="B17" s="7">
        <f>VLOOKUP($A17,'FX Database'!$A$11:$T$1267, MATCH($B$9,'FX Database'!$A$6:$X$6,0),FALSE)</f>
        <v>0.69140000000000001</v>
      </c>
      <c r="C17" s="7">
        <f>VLOOKUP($A17,'FX Database'!$A$11:$T$1267, MATCH(C$9,'FX Database'!$A$6:$X$6,0),FALSE)</f>
        <v>75.8</v>
      </c>
      <c r="D17" s="7">
        <f t="shared" si="0"/>
        <v>5.9476493599645358E-3</v>
      </c>
      <c r="E17" s="7">
        <f t="shared" si="0"/>
        <v>6.7509687862950252E-3</v>
      </c>
      <c r="F17" s="7">
        <f>VLOOKUP(A17,'Interest Rates'!$A$11:$B$3360, MATCH($F$9,'Interest Rates'!$A$11:$B$11,0),FALSE)</f>
        <v>0.75</v>
      </c>
      <c r="I17" s="138"/>
      <c r="J17" s="250" t="s">
        <v>92</v>
      </c>
      <c r="K17" s="355">
        <f>_xlfn.VAR.S(D11:D260)</f>
        <v>9.3353805519690215E-5</v>
      </c>
      <c r="L17" s="355">
        <f>_xlfn.VAR.S(E11:E260)</f>
        <v>9.4603974503051702E-5</v>
      </c>
      <c r="M17" s="354"/>
      <c r="N17" s="209"/>
      <c r="P17" s="183" t="s">
        <v>94</v>
      </c>
      <c r="Q17" s="184">
        <f>(P11*K12)+(Q11*L12)</f>
        <v>2.2996667741282149E-4</v>
      </c>
      <c r="R17" s="182"/>
      <c r="S17" s="188">
        <v>0.95</v>
      </c>
      <c r="T17" s="189">
        <f t="shared" ref="T17:T18" si="1">_xlfn.NORM.S.INV(1 - S17)</f>
        <v>-1.6448536269514715</v>
      </c>
      <c r="U17" s="192">
        <f>-($Q$17+T17* $Q$16)</f>
        <v>1.5206759507860991E-2</v>
      </c>
      <c r="V17" s="193">
        <f>INVESTMENT_AMT*U17</f>
        <v>15206.759507860992</v>
      </c>
      <c r="W17" s="225"/>
      <c r="X17" s="157"/>
      <c r="Y17" s="225"/>
    </row>
    <row r="18" spans="1:27" ht="16" customHeight="1">
      <c r="A18" s="138">
        <f>'FX Database'!A522</f>
        <v>43844</v>
      </c>
      <c r="B18" s="7">
        <f>VLOOKUP($A18,'FX Database'!$A$11:$T$1267, MATCH($B$9,'FX Database'!$A$6:$X$6,0),FALSE)</f>
        <v>0.69020000000000004</v>
      </c>
      <c r="C18" s="7">
        <f>VLOOKUP($A18,'FX Database'!$A$11:$T$1267, MATCH(C$9,'FX Database'!$A$6:$X$6,0),FALSE)</f>
        <v>75.97</v>
      </c>
      <c r="D18" s="7">
        <f t="shared" si="0"/>
        <v>-1.7371168236210606E-3</v>
      </c>
      <c r="E18" s="7">
        <f t="shared" si="0"/>
        <v>2.2402328668043015E-3</v>
      </c>
      <c r="F18" s="7">
        <f>VLOOKUP(A18,'Interest Rates'!$A$11:$B$3360, MATCH($F$9,'Interest Rates'!$A$11:$B$11,0),FALSE)</f>
        <v>0.75</v>
      </c>
      <c r="H18" s="359"/>
      <c r="I18" s="360"/>
      <c r="J18" s="347" t="s">
        <v>84</v>
      </c>
      <c r="K18" s="364">
        <f>_xlfn.STDEV.S(D11:D260)</f>
        <v>9.6619773090030701E-3</v>
      </c>
      <c r="L18" s="364">
        <f>_xlfn.STDEV.S(E11:E260)</f>
        <v>9.7264574487863614E-3</v>
      </c>
      <c r="M18" s="354"/>
      <c r="N18" s="209"/>
      <c r="O18" s="361"/>
      <c r="P18" s="183"/>
      <c r="Q18" s="186"/>
      <c r="R18" s="182"/>
      <c r="S18" s="188">
        <v>0.99</v>
      </c>
      <c r="T18" s="189">
        <f t="shared" si="1"/>
        <v>-2.3263478740408408</v>
      </c>
      <c r="U18" s="192">
        <f>-($Q$17+T18* $Q$16)</f>
        <v>2.1602489752050254E-2</v>
      </c>
      <c r="V18" s="193">
        <f>INVESTMENT_AMT*U18</f>
        <v>21602.489752050253</v>
      </c>
      <c r="W18" s="363"/>
      <c r="X18" s="362"/>
      <c r="Y18" s="363"/>
      <c r="Z18" s="361"/>
    </row>
    <row r="19" spans="1:27">
      <c r="A19" s="138">
        <f>'FX Database'!A523</f>
        <v>43845</v>
      </c>
      <c r="B19" s="7">
        <f>VLOOKUP($A19,'FX Database'!$A$11:$T$1267, MATCH($B$9,'FX Database'!$A$6:$X$6,0),FALSE)</f>
        <v>0.68989999999999996</v>
      </c>
      <c r="C19" s="7">
        <f>VLOOKUP($A19,'FX Database'!$A$11:$T$1267, MATCH(C$9,'FX Database'!$A$6:$X$6,0),FALSE)</f>
        <v>75.819999999999993</v>
      </c>
      <c r="D19" s="7">
        <f t="shared" si="0"/>
        <v>-4.3475111184012493E-4</v>
      </c>
      <c r="E19" s="7">
        <f t="shared" si="0"/>
        <v>-1.976415426941503E-3</v>
      </c>
      <c r="F19" s="7">
        <f>VLOOKUP(A19,'Interest Rates'!$A$11:$B$3360, MATCH($F$9,'Interest Rates'!$A$11:$B$11,0),FALSE)</f>
        <v>0.75</v>
      </c>
      <c r="I19" s="138"/>
      <c r="K19" s="240"/>
      <c r="L19" s="240"/>
      <c r="M19" s="240"/>
      <c r="N19" s="240"/>
      <c r="T19" s="157"/>
      <c r="U19" s="225"/>
      <c r="V19" s="157"/>
      <c r="W19" s="225"/>
      <c r="X19" s="157"/>
      <c r="Y19" s="225"/>
    </row>
    <row r="20" spans="1:27">
      <c r="A20" s="138">
        <f>'FX Database'!A524</f>
        <v>43846</v>
      </c>
      <c r="B20" s="7">
        <f>VLOOKUP($A20,'FX Database'!$A$11:$T$1267, MATCH($B$9,'FX Database'!$A$6:$X$6,0),FALSE)</f>
        <v>0.69069999999999998</v>
      </c>
      <c r="C20" s="7">
        <f>VLOOKUP($A20,'FX Database'!$A$11:$T$1267, MATCH(C$9,'FX Database'!$A$6:$X$6,0),FALSE)</f>
        <v>75.930000000000007</v>
      </c>
      <c r="D20" s="7">
        <f t="shared" si="0"/>
        <v>1.1589165428641474E-3</v>
      </c>
      <c r="E20" s="7">
        <f t="shared" si="0"/>
        <v>1.4497531369537242E-3</v>
      </c>
      <c r="F20" s="7">
        <f>VLOOKUP(A20,'Interest Rates'!$A$11:$B$3360, MATCH($F$9,'Interest Rates'!$A$11:$B$11,0),FALSE)</f>
        <v>0.75</v>
      </c>
      <c r="I20" s="138"/>
      <c r="K20" s="240"/>
      <c r="L20" s="240"/>
      <c r="M20" s="240"/>
      <c r="N20" s="240"/>
      <c r="T20" s="157"/>
      <c r="U20" s="225"/>
      <c r="V20" s="157"/>
      <c r="W20" s="225"/>
      <c r="X20" s="157"/>
      <c r="Y20" s="225"/>
    </row>
    <row r="21" spans="1:27">
      <c r="A21" s="138">
        <f>'FX Database'!A525</f>
        <v>43847</v>
      </c>
      <c r="B21" s="7">
        <f>VLOOKUP($A21,'FX Database'!$A$11:$T$1267, MATCH($B$9,'FX Database'!$A$6:$X$6,0),FALSE)</f>
        <v>0.6895</v>
      </c>
      <c r="C21" s="7">
        <f>VLOOKUP($A21,'FX Database'!$A$11:$T$1267, MATCH(C$9,'FX Database'!$A$6:$X$6,0),FALSE)</f>
        <v>75.98</v>
      </c>
      <c r="D21" s="7">
        <f t="shared" si="0"/>
        <v>-1.7388788615707316E-3</v>
      </c>
      <c r="E21" s="7">
        <f t="shared" si="0"/>
        <v>6.5828453433716932E-4</v>
      </c>
      <c r="F21" s="7">
        <f>VLOOKUP(A21,'Interest Rates'!$A$11:$B$3360, MATCH($F$9,'Interest Rates'!$A$11:$B$11,0),FALSE)</f>
        <v>0.75</v>
      </c>
      <c r="I21" s="138"/>
      <c r="T21" s="157"/>
      <c r="U21" s="225"/>
      <c r="V21" s="157"/>
      <c r="W21" s="225"/>
      <c r="X21" s="157"/>
      <c r="Y21" s="225"/>
    </row>
    <row r="22" spans="1:27">
      <c r="A22" s="138">
        <f>'FX Database'!A526</f>
        <v>43850</v>
      </c>
      <c r="B22" s="7">
        <f>VLOOKUP($A22,'FX Database'!$A$11:$T$1267, MATCH($B$9,'FX Database'!$A$6:$X$6,0),FALSE)</f>
        <v>0.68840000000000001</v>
      </c>
      <c r="C22" s="7">
        <f>VLOOKUP($A22,'FX Database'!$A$11:$T$1267, MATCH(C$9,'FX Database'!$A$6:$X$6,0),FALSE)</f>
        <v>75.849999999999994</v>
      </c>
      <c r="D22" s="7">
        <f t="shared" si="0"/>
        <v>-1.5966328959721159E-3</v>
      </c>
      <c r="E22" s="7">
        <f t="shared" si="0"/>
        <v>-1.7124419649383548E-3</v>
      </c>
      <c r="F22" s="7">
        <f>VLOOKUP(A22,'Interest Rates'!$A$11:$B$3360, MATCH($F$9,'Interest Rates'!$A$11:$B$11,0),FALSE)</f>
        <v>0.75</v>
      </c>
      <c r="I22" s="138"/>
      <c r="T22" s="157"/>
      <c r="U22" s="225"/>
      <c r="V22" s="157"/>
      <c r="W22" s="225"/>
      <c r="X22" s="157"/>
      <c r="Y22" s="225"/>
    </row>
    <row r="23" spans="1:27" ht="14" thickBot="1">
      <c r="A23" s="227">
        <f>'FX Database'!A527</f>
        <v>43851</v>
      </c>
      <c r="B23" s="7">
        <f>VLOOKUP($A23,'FX Database'!$A$11:$T$1267, MATCH($B$9,'FX Database'!$A$6:$X$6,0),FALSE)</f>
        <v>0.6865</v>
      </c>
      <c r="C23" s="7">
        <f>VLOOKUP($A23,'FX Database'!$A$11:$T$1267, MATCH(C$9,'FX Database'!$A$6:$X$6,0),FALSE)</f>
        <v>75.489999999999995</v>
      </c>
      <c r="D23" s="7">
        <f t="shared" si="0"/>
        <v>-2.763839129358583E-3</v>
      </c>
      <c r="E23" s="7">
        <f t="shared" si="0"/>
        <v>-4.7575086430077969E-3</v>
      </c>
      <c r="F23" s="7">
        <f>VLOOKUP(A23,'Interest Rates'!$A$11:$B$3360, MATCH($F$9,'Interest Rates'!$A$11:$B$11,0),FALSE)</f>
        <v>0.75</v>
      </c>
    </row>
    <row r="24" spans="1:27" ht="18" customHeight="1">
      <c r="A24" s="227">
        <f>'FX Database'!A528</f>
        <v>43852</v>
      </c>
      <c r="B24" s="7">
        <f>VLOOKUP($A24,'FX Database'!$A$11:$T$1267, MATCH($B$9,'FX Database'!$A$6:$X$6,0),FALSE)</f>
        <v>0.68389999999999995</v>
      </c>
      <c r="C24" s="7">
        <f>VLOOKUP($A24,'FX Database'!$A$11:$T$1267, MATCH(C$9,'FX Database'!$A$6:$X$6,0),FALSE)</f>
        <v>75.239999999999995</v>
      </c>
      <c r="D24" s="7">
        <f t="shared" si="0"/>
        <v>-3.79451710397547E-3</v>
      </c>
      <c r="E24" s="7">
        <f t="shared" si="0"/>
        <v>-3.3171927187038933E-3</v>
      </c>
      <c r="F24" s="7">
        <f>VLOOKUP(A24,'Interest Rates'!$A$11:$B$3360, MATCH($F$9,'Interest Rates'!$A$11:$B$11,0),FALSE)</f>
        <v>0.75</v>
      </c>
      <c r="J24" s="450" t="str">
        <f>_xlfn.CONCAT("Distribution of Daily Returns  in ", K11, " Exchange Rate")</f>
        <v>Distribution of Daily Returns  in USD/AUD Exchange Rate</v>
      </c>
      <c r="K24" s="451"/>
      <c r="L24" s="451"/>
      <c r="M24" s="451"/>
      <c r="N24" s="451"/>
      <c r="O24" s="451"/>
      <c r="P24" s="451"/>
      <c r="Q24" s="452"/>
      <c r="T24" s="450" t="str">
        <f>_xlfn.CONCAT("Distribution of Daily Returns  in ", L11, " Exchange Rate")</f>
        <v>Distribution of Daily Returns  in JPY/AUD Exchange Rate</v>
      </c>
      <c r="U24" s="451"/>
      <c r="V24" s="451"/>
      <c r="W24" s="451"/>
      <c r="X24" s="451"/>
      <c r="Y24" s="451"/>
      <c r="Z24" s="451"/>
      <c r="AA24" s="452"/>
    </row>
    <row r="25" spans="1:27" ht="18" customHeight="1">
      <c r="A25" s="227">
        <f>'FX Database'!A529</f>
        <v>43853</v>
      </c>
      <c r="B25" s="7">
        <f>VLOOKUP($A25,'FX Database'!$A$11:$T$1267, MATCH($B$9,'FX Database'!$A$6:$X$6,0),FALSE)</f>
        <v>0.68669999999999998</v>
      </c>
      <c r="C25" s="7">
        <f>VLOOKUP($A25,'FX Database'!$A$11:$T$1267, MATCH(C$9,'FX Database'!$A$6:$X$6,0),FALSE)</f>
        <v>75.28</v>
      </c>
      <c r="D25" s="7">
        <f t="shared" si="0"/>
        <v>4.0858075225803543E-3</v>
      </c>
      <c r="E25" s="7">
        <f t="shared" si="0"/>
        <v>5.3149084429457243E-4</v>
      </c>
      <c r="F25" s="7">
        <f>VLOOKUP(A25,'Interest Rates'!$A$11:$B$3360, MATCH($F$9,'Interest Rates'!$A$11:$B$11,0),FALSE)</f>
        <v>0.75</v>
      </c>
      <c r="J25" s="453"/>
      <c r="K25" s="454"/>
      <c r="L25" s="454"/>
      <c r="M25" s="454"/>
      <c r="N25" s="454"/>
      <c r="O25" s="454"/>
      <c r="P25" s="454"/>
      <c r="Q25" s="455"/>
      <c r="T25" s="453"/>
      <c r="U25" s="454"/>
      <c r="V25" s="454"/>
      <c r="W25" s="454"/>
      <c r="X25" s="454"/>
      <c r="Y25" s="454"/>
      <c r="Z25" s="454"/>
      <c r="AA25" s="455"/>
    </row>
    <row r="26" spans="1:27">
      <c r="A26" s="227">
        <f>'FX Database'!A530</f>
        <v>43854</v>
      </c>
      <c r="B26" s="7">
        <f>VLOOKUP($A26,'FX Database'!$A$11:$T$1267, MATCH($B$9,'FX Database'!$A$6:$X$6,0),FALSE)</f>
        <v>0.68469999999999998</v>
      </c>
      <c r="C26" s="7">
        <f>VLOOKUP($A26,'FX Database'!$A$11:$T$1267, MATCH(C$9,'FX Database'!$A$6:$X$6,0),FALSE)</f>
        <v>75</v>
      </c>
      <c r="D26" s="7">
        <f t="shared" si="0"/>
        <v>-2.9167294996135058E-3</v>
      </c>
      <c r="E26" s="7">
        <f t="shared" si="0"/>
        <v>-3.7263817408137866E-3</v>
      </c>
      <c r="F26" s="7">
        <f>VLOOKUP(A26,'Interest Rates'!$A$11:$B$3360, MATCH($F$9,'Interest Rates'!$A$11:$B$11,0),FALSE)</f>
        <v>0.75</v>
      </c>
      <c r="J26" s="194"/>
      <c r="L26" s="8" t="s">
        <v>265</v>
      </c>
      <c r="N26" s="158">
        <f>ABS(J29-J30)</f>
        <v>2.0411711307106225E-3</v>
      </c>
      <c r="O26" s="154"/>
      <c r="Q26" s="195"/>
      <c r="T26" s="194"/>
      <c r="V26" s="8" t="s">
        <v>265</v>
      </c>
      <c r="W26" s="50">
        <f>ABS(T29-T30)</f>
        <v>2.6478297482416743E-3</v>
      </c>
      <c r="AA26" s="195"/>
    </row>
    <row r="27" spans="1:27">
      <c r="A27" s="227">
        <f>'FX Database'!A531</f>
        <v>43858</v>
      </c>
      <c r="B27" s="7">
        <f>VLOOKUP($A27,'FX Database'!$A$11:$T$1267, MATCH($B$9,'FX Database'!$A$6:$X$6,0),FALSE)</f>
        <v>0.67620000000000002</v>
      </c>
      <c r="C27" s="7">
        <f>VLOOKUP($A27,'FX Database'!$A$11:$T$1267, MATCH(C$9,'FX Database'!$A$6:$X$6,0),FALSE)</f>
        <v>73.69</v>
      </c>
      <c r="D27" s="7">
        <f t="shared" si="0"/>
        <v>-1.2491895853231535E-2</v>
      </c>
      <c r="E27" s="7">
        <f t="shared" si="0"/>
        <v>-1.7621008757402582E-2</v>
      </c>
      <c r="F27" s="7">
        <f>VLOOKUP(A27,'Interest Rates'!$A$11:$B$3360, MATCH($F$9,'Interest Rates'!$A$11:$B$11,0),FALSE)</f>
        <v>0.75</v>
      </c>
      <c r="J27" s="194"/>
      <c r="P27" s="155"/>
      <c r="Q27" s="195"/>
      <c r="T27" s="201"/>
      <c r="U27" s="156"/>
      <c r="V27" s="156"/>
      <c r="W27" s="8"/>
      <c r="X27" s="8"/>
      <c r="AA27" s="195"/>
    </row>
    <row r="28" spans="1:27" ht="14" thickBot="1">
      <c r="A28" s="227">
        <f>'FX Database'!A532</f>
        <v>43859</v>
      </c>
      <c r="B28" s="7">
        <f>VLOOKUP($A28,'FX Database'!$A$11:$T$1267, MATCH($B$9,'FX Database'!$A$6:$X$6,0),FALSE)</f>
        <v>0.6774</v>
      </c>
      <c r="C28" s="7">
        <f>VLOOKUP($A28,'FX Database'!$A$11:$T$1267, MATCH(C$9,'FX Database'!$A$6:$X$6,0),FALSE)</f>
        <v>73.97</v>
      </c>
      <c r="D28" s="7">
        <f t="shared" si="0"/>
        <v>1.773050109885593E-3</v>
      </c>
      <c r="E28" s="7">
        <f t="shared" si="0"/>
        <v>3.7925008208683779E-3</v>
      </c>
      <c r="F28" s="7">
        <f>VLOOKUP(A28,'Interest Rates'!$A$11:$B$3360, MATCH($F$9,'Interest Rates'!$A$11:$B$11,0),FALSE)</f>
        <v>0.75</v>
      </c>
      <c r="J28" s="196" t="s">
        <v>266</v>
      </c>
      <c r="K28" s="167" t="s">
        <v>9</v>
      </c>
      <c r="L28" s="167" t="s">
        <v>269</v>
      </c>
      <c r="M28" s="159" t="s">
        <v>283</v>
      </c>
      <c r="N28" s="159" t="s">
        <v>270</v>
      </c>
      <c r="O28" s="159" t="s">
        <v>267</v>
      </c>
      <c r="P28" s="159" t="s">
        <v>272</v>
      </c>
      <c r="Q28" s="197" t="s">
        <v>271</v>
      </c>
      <c r="T28" s="196" t="s">
        <v>266</v>
      </c>
      <c r="U28" s="167" t="s">
        <v>9</v>
      </c>
      <c r="V28" s="167" t="s">
        <v>269</v>
      </c>
      <c r="W28" s="159" t="s">
        <v>284</v>
      </c>
      <c r="X28" s="159" t="s">
        <v>273</v>
      </c>
      <c r="Y28" s="159" t="s">
        <v>275</v>
      </c>
      <c r="Z28" s="159" t="s">
        <v>272</v>
      </c>
      <c r="AA28" s="202" t="s">
        <v>276</v>
      </c>
    </row>
    <row r="29" spans="1:27">
      <c r="A29" s="227">
        <f>'FX Database'!A533</f>
        <v>43860</v>
      </c>
      <c r="B29" s="7">
        <f>VLOOKUP($A29,'FX Database'!$A$11:$T$1267, MATCH($B$9,'FX Database'!$A$6:$X$6,0),FALSE)</f>
        <v>0.67390000000000005</v>
      </c>
      <c r="C29" s="7">
        <f>VLOOKUP($A29,'FX Database'!$A$11:$T$1267, MATCH(C$9,'FX Database'!$A$6:$X$6,0),FALSE)</f>
        <v>73.39</v>
      </c>
      <c r="D29" s="7">
        <f t="shared" si="0"/>
        <v>-5.1802084314999698E-3</v>
      </c>
      <c r="E29" s="7">
        <f t="shared" si="0"/>
        <v>-7.8719190428047908E-3</v>
      </c>
      <c r="F29" s="7">
        <f>VLOOKUP(A29,'Interest Rates'!$A$11:$B$3360, MATCH($F$9,'Interest Rates'!$A$11:$B$11,0),FALSE)</f>
        <v>0.75</v>
      </c>
      <c r="J29" s="194">
        <v>-1.4893316173674715E-2</v>
      </c>
      <c r="K29" s="7">
        <v>1</v>
      </c>
      <c r="L29" s="157">
        <v>4.0000000000000001E-3</v>
      </c>
      <c r="M29" s="19" t="str">
        <f>_xlfn.CONCAT(FIXED(J29*100,2),"%")</f>
        <v>-1.49%</v>
      </c>
      <c r="N29" s="7">
        <f t="shared" ref="N29:N44" si="2">J29-$N$26/2</f>
        <v>-1.5913901739030026E-2</v>
      </c>
      <c r="O29" s="7">
        <f t="shared" ref="O29:O44" si="3">K29/$K$46/$N$26</f>
        <v>1.9596593052966715</v>
      </c>
      <c r="P29" s="152">
        <f t="shared" ref="P29:P43" si="4">(N29-$K$12)/$K$18</f>
        <v>-1.6807154350285065</v>
      </c>
      <c r="Q29" s="195" cm="1">
        <f t="array" ref="Q29:Q44">_xlfn.NORM.DIST(P29:P44,0,1, FALSE)</f>
        <v>9.7165388144757864E-2</v>
      </c>
      <c r="T29" s="194">
        <v>-2.3080177880414079E-2</v>
      </c>
      <c r="U29" s="7">
        <v>1</v>
      </c>
      <c r="V29" s="157">
        <v>4.0000000000000001E-3</v>
      </c>
      <c r="W29" s="19" t="str">
        <f>_xlfn.CONCAT(FIXED(T29*100,2),"%")</f>
        <v>-2.31%</v>
      </c>
      <c r="X29" s="7">
        <f t="shared" ref="X29:X44" si="5">T29-$W$26/2</f>
        <v>-2.4404092754534916E-2</v>
      </c>
      <c r="Y29" s="7">
        <f t="shared" ref="Y29:Y44" si="6">U29/$U$46/$W$26</f>
        <v>1.5106711459285673</v>
      </c>
      <c r="Z29" s="7">
        <f t="shared" ref="Z29:Z44" si="7">(X29-$L$12)/$L$18</f>
        <v>-2.5229014347166885</v>
      </c>
      <c r="AA29" s="195" cm="1">
        <f t="array" ref="AA29:AA44">_xlfn.NORM.DIST(Z29:Z44,0,1, FALSE)</f>
        <v>1.6548590319564356E-2</v>
      </c>
    </row>
    <row r="30" spans="1:27">
      <c r="A30" s="227">
        <f>'FX Database'!A534</f>
        <v>43861</v>
      </c>
      <c r="B30" s="7">
        <f>VLOOKUP($A30,'FX Database'!$A$11:$T$1267, MATCH($B$9,'FX Database'!$A$6:$X$6,0),FALSE)</f>
        <v>0.6724</v>
      </c>
      <c r="C30" s="7">
        <f>VLOOKUP($A30,'FX Database'!$A$11:$T$1267, MATCH(C$9,'FX Database'!$A$6:$X$6,0),FALSE)</f>
        <v>73.349999999999994</v>
      </c>
      <c r="D30" s="7">
        <f t="shared" si="0"/>
        <v>-2.2283304177108275E-3</v>
      </c>
      <c r="E30" s="7">
        <f t="shared" si="0"/>
        <v>-5.4518196798079475E-4</v>
      </c>
      <c r="F30" s="7">
        <f>VLOOKUP(A30,'Interest Rates'!$A$11:$B$3360, MATCH($F$9,'Interest Rates'!$A$11:$B$11,0),FALSE)</f>
        <v>0.75</v>
      </c>
      <c r="J30" s="194">
        <v>-1.2852145042964093E-2</v>
      </c>
      <c r="K30" s="7">
        <v>2</v>
      </c>
      <c r="L30" s="157">
        <v>1.2E-2</v>
      </c>
      <c r="M30" s="19" t="str">
        <f>_xlfn.CONCAT(FIXED(J30*100,2),"%")</f>
        <v>-1.29%</v>
      </c>
      <c r="N30" s="7">
        <f t="shared" si="2"/>
        <v>-1.3872730608319405E-2</v>
      </c>
      <c r="O30" s="7">
        <f t="shared" si="3"/>
        <v>3.9193186105933431</v>
      </c>
      <c r="P30" s="152">
        <f t="shared" si="4"/>
        <v>-1.4694573182444144</v>
      </c>
      <c r="Q30" s="195">
        <v>0.13552611341834667</v>
      </c>
      <c r="T30" s="194">
        <v>-2.0432348132172404E-2</v>
      </c>
      <c r="U30" s="7">
        <v>0</v>
      </c>
      <c r="V30" s="157">
        <v>4.0000000000000001E-3</v>
      </c>
      <c r="W30" s="19" t="str">
        <f t="shared" ref="W30:W43" si="8">_xlfn.CONCAT(FIXED(T30*100,2),"%")</f>
        <v>-2.04%</v>
      </c>
      <c r="X30" s="7">
        <f t="shared" si="5"/>
        <v>-2.1756263006293242E-2</v>
      </c>
      <c r="Y30" s="7">
        <f t="shared" si="6"/>
        <v>0</v>
      </c>
      <c r="Z30" s="7">
        <f t="shared" si="7"/>
        <v>-2.2506718216038419</v>
      </c>
      <c r="AA30" s="195">
        <v>3.1691703313361581E-2</v>
      </c>
    </row>
    <row r="31" spans="1:27">
      <c r="A31" s="227">
        <f>'FX Database'!A535</f>
        <v>43864</v>
      </c>
      <c r="B31" s="7">
        <f>VLOOKUP($A31,'FX Database'!$A$11:$T$1267, MATCH($B$9,'FX Database'!$A$6:$X$6,0),FALSE)</f>
        <v>0.66959999999999997</v>
      </c>
      <c r="C31" s="7">
        <f>VLOOKUP($A31,'FX Database'!$A$11:$T$1267, MATCH(C$9,'FX Database'!$A$6:$X$6,0),FALSE)</f>
        <v>72.64</v>
      </c>
      <c r="D31" s="7">
        <f t="shared" ref="D31:E94" si="9">LN(B31/B30)</f>
        <v>-4.1728823591950116E-3</v>
      </c>
      <c r="E31" s="7">
        <f t="shared" si="9"/>
        <v>-9.7267702959527632E-3</v>
      </c>
      <c r="F31" s="7">
        <f>VLOOKUP(A31,'Interest Rates'!$A$11:$B$3360, MATCH($F$9,'Interest Rates'!$A$11:$B$11,0),FALSE)</f>
        <v>0.75</v>
      </c>
      <c r="J31" s="194">
        <v>-1.0810973912253469E-2</v>
      </c>
      <c r="K31" s="7">
        <v>5</v>
      </c>
      <c r="L31" s="157">
        <v>3.2000000000000001E-2</v>
      </c>
      <c r="M31" s="19" t="str">
        <f t="shared" ref="M31:M43" si="10">_xlfn.CONCAT(FIXED(J31*100,2),"%")</f>
        <v>-1.08%</v>
      </c>
      <c r="N31" s="7">
        <f t="shared" si="2"/>
        <v>-1.1831559477608781E-2</v>
      </c>
      <c r="O31" s="7">
        <f t="shared" si="3"/>
        <v>9.798296526483357</v>
      </c>
      <c r="P31" s="152">
        <f t="shared" si="4"/>
        <v>-1.2581992014603218</v>
      </c>
      <c r="Q31" s="195">
        <v>0.18078059804464089</v>
      </c>
      <c r="T31" s="194">
        <v>-1.7784518383930734E-2</v>
      </c>
      <c r="U31" s="7">
        <v>0</v>
      </c>
      <c r="V31" s="157">
        <v>4.0000000000000001E-3</v>
      </c>
      <c r="W31" s="19" t="str">
        <f t="shared" si="8"/>
        <v>-1.78%</v>
      </c>
      <c r="X31" s="7">
        <f t="shared" si="5"/>
        <v>-1.9108433258051571E-2</v>
      </c>
      <c r="Y31" s="7">
        <f t="shared" si="6"/>
        <v>0</v>
      </c>
      <c r="Z31" s="7">
        <f t="shared" si="7"/>
        <v>-1.9784422084909958</v>
      </c>
      <c r="AA31" s="195">
        <v>5.6356633863001021E-2</v>
      </c>
    </row>
    <row r="32" spans="1:27">
      <c r="A32" s="46">
        <f>'FX Database'!A536</f>
        <v>43865</v>
      </c>
      <c r="B32" s="7">
        <f>VLOOKUP($A32,'FX Database'!$A$11:$T$1267, MATCH($B$9,'FX Database'!$A$6:$X$6,0),FALSE)</f>
        <v>0.67190000000000005</v>
      </c>
      <c r="C32" s="7">
        <f>VLOOKUP($A32,'FX Database'!$A$11:$T$1267, MATCH(C$9,'FX Database'!$A$6:$X$6,0),FALSE)</f>
        <v>73.06</v>
      </c>
      <c r="D32" s="7">
        <f t="shared" si="9"/>
        <v>3.4290007508388015E-3</v>
      </c>
      <c r="E32" s="7">
        <f t="shared" si="9"/>
        <v>5.7652870740985641E-3</v>
      </c>
      <c r="F32" s="7">
        <f>VLOOKUP(A32,'Interest Rates'!$A$11:$B$3360, MATCH($F$9,'Interest Rates'!$A$11:$B$11,0),FALSE)</f>
        <v>0.75</v>
      </c>
      <c r="J32" s="194">
        <v>-8.7698027815428445E-3</v>
      </c>
      <c r="K32" s="7">
        <v>6</v>
      </c>
      <c r="L32" s="157">
        <v>5.6000000000000001E-2</v>
      </c>
      <c r="M32" s="19" t="str">
        <f t="shared" si="10"/>
        <v>-0.88%</v>
      </c>
      <c r="N32" s="7">
        <f t="shared" si="2"/>
        <v>-9.7903883468981566E-3</v>
      </c>
      <c r="O32" s="7">
        <f t="shared" si="3"/>
        <v>11.757955831780029</v>
      </c>
      <c r="P32" s="152">
        <f t="shared" si="4"/>
        <v>-1.046941084676229</v>
      </c>
      <c r="Q32" s="195">
        <v>0.23062059823896677</v>
      </c>
      <c r="T32" s="194">
        <v>-1.5136688635689059E-2</v>
      </c>
      <c r="U32" s="7">
        <v>1</v>
      </c>
      <c r="V32" s="157">
        <v>8.0000000000000002E-3</v>
      </c>
      <c r="W32" s="19" t="str">
        <f t="shared" si="8"/>
        <v>-1.51%</v>
      </c>
      <c r="X32" s="7">
        <f t="shared" si="5"/>
        <v>-1.6460603509809896E-2</v>
      </c>
      <c r="Y32" s="7">
        <f t="shared" si="6"/>
        <v>1.5106711459285673</v>
      </c>
      <c r="Z32" s="7">
        <f t="shared" si="7"/>
        <v>-1.7062125953781495</v>
      </c>
      <c r="AA32" s="195">
        <v>9.3059217280046611E-2</v>
      </c>
    </row>
    <row r="33" spans="1:27">
      <c r="A33" s="138">
        <f>'FX Database'!A537</f>
        <v>43866</v>
      </c>
      <c r="B33" s="7">
        <f>VLOOKUP($A33,'FX Database'!$A$11:$T$1267, MATCH($B$9,'FX Database'!$A$6:$X$6,0),FALSE)</f>
        <v>0.67379999999999995</v>
      </c>
      <c r="C33" s="7">
        <f>VLOOKUP($A33,'FX Database'!$A$11:$T$1267, MATCH(C$9,'FX Database'!$A$6:$X$6,0),FALSE)</f>
        <v>73.77</v>
      </c>
      <c r="D33" s="7">
        <f t="shared" si="9"/>
        <v>2.8238110463480477E-3</v>
      </c>
      <c r="E33" s="7">
        <f t="shared" si="9"/>
        <v>9.6711235290743106E-3</v>
      </c>
      <c r="F33" s="7">
        <f>VLOOKUP(A33,'Interest Rates'!$A$11:$B$3360, MATCH($F$9,'Interest Rates'!$A$11:$B$11,0),FALSE)</f>
        <v>0.75</v>
      </c>
      <c r="J33" s="194">
        <v>-6.728631650832222E-3</v>
      </c>
      <c r="K33" s="7">
        <v>10</v>
      </c>
      <c r="L33" s="157">
        <v>9.6000000000000002E-2</v>
      </c>
      <c r="M33" s="19" t="str">
        <f t="shared" si="10"/>
        <v>-0.67%</v>
      </c>
      <c r="N33" s="7">
        <f t="shared" si="2"/>
        <v>-7.7492172161875332E-3</v>
      </c>
      <c r="O33" s="7">
        <f t="shared" si="3"/>
        <v>19.596593052966714</v>
      </c>
      <c r="P33" s="152">
        <f t="shared" si="4"/>
        <v>-0.83568296789213636</v>
      </c>
      <c r="Q33" s="195">
        <v>0.28135964723083723</v>
      </c>
      <c r="T33" s="194">
        <v>-1.2488858887447387E-2</v>
      </c>
      <c r="U33" s="7">
        <v>7</v>
      </c>
      <c r="V33" s="157">
        <v>3.5999999999999997E-2</v>
      </c>
      <c r="W33" s="19" t="str">
        <f t="shared" si="8"/>
        <v>-1.25%</v>
      </c>
      <c r="X33" s="7">
        <f t="shared" si="5"/>
        <v>-1.3812773761568224E-2</v>
      </c>
      <c r="Y33" s="7">
        <f t="shared" si="6"/>
        <v>10.574698021499971</v>
      </c>
      <c r="Z33" s="7">
        <f t="shared" si="7"/>
        <v>-1.433982982265303</v>
      </c>
      <c r="AA33" s="195">
        <v>0.14268838820023366</v>
      </c>
    </row>
    <row r="34" spans="1:27">
      <c r="A34" s="138">
        <f>'FX Database'!A538</f>
        <v>43867</v>
      </c>
      <c r="B34" s="7">
        <f>VLOOKUP($A34,'FX Database'!$A$11:$T$1267, MATCH($B$9,'FX Database'!$A$6:$X$6,0),FALSE)</f>
        <v>0.67600000000000005</v>
      </c>
      <c r="C34" s="7">
        <f>VLOOKUP($A34,'FX Database'!$A$11:$T$1267, MATCH(C$9,'FX Database'!$A$6:$X$6,0),FALSE)</f>
        <v>74.33</v>
      </c>
      <c r="D34" s="7">
        <f t="shared" si="9"/>
        <v>3.2597450705116886E-3</v>
      </c>
      <c r="E34" s="7">
        <f t="shared" si="9"/>
        <v>7.5624938409913113E-3</v>
      </c>
      <c r="F34" s="7">
        <f>VLOOKUP(A34,'Interest Rates'!$A$11:$B$3360, MATCH($F$9,'Interest Rates'!$A$11:$B$11,0),FALSE)</f>
        <v>0.75</v>
      </c>
      <c r="J34" s="194">
        <v>-4.6874605201215978E-3</v>
      </c>
      <c r="K34" s="7">
        <v>27</v>
      </c>
      <c r="L34" s="157">
        <v>0.20399999999999999</v>
      </c>
      <c r="M34" s="19" t="str">
        <f t="shared" si="10"/>
        <v>-0.47%</v>
      </c>
      <c r="N34" s="7">
        <f t="shared" si="2"/>
        <v>-5.708046085476909E-3</v>
      </c>
      <c r="O34" s="7">
        <f t="shared" si="3"/>
        <v>52.910801243010134</v>
      </c>
      <c r="P34" s="152">
        <f t="shared" si="4"/>
        <v>-0.62442485110804369</v>
      </c>
      <c r="Q34" s="195">
        <v>0.32827889884413503</v>
      </c>
      <c r="T34" s="194">
        <v>-9.8410291392057141E-3</v>
      </c>
      <c r="U34" s="7">
        <v>6</v>
      </c>
      <c r="V34" s="157">
        <v>0.06</v>
      </c>
      <c r="W34" s="19" t="str">
        <f t="shared" si="8"/>
        <v>-0.98%</v>
      </c>
      <c r="X34" s="7">
        <f t="shared" si="5"/>
        <v>-1.1164944013326551E-2</v>
      </c>
      <c r="Y34" s="7">
        <f t="shared" si="6"/>
        <v>9.064026875571404</v>
      </c>
      <c r="Z34" s="7">
        <f t="shared" si="7"/>
        <v>-1.1617533691524569</v>
      </c>
      <c r="AA34" s="195">
        <v>0.20315745126730697</v>
      </c>
    </row>
    <row r="35" spans="1:27">
      <c r="A35" s="138">
        <f>'FX Database'!A539</f>
        <v>43868</v>
      </c>
      <c r="B35" s="7">
        <f>VLOOKUP($A35,'FX Database'!$A$11:$T$1267, MATCH($B$9,'FX Database'!$A$6:$X$6,0),FALSE)</f>
        <v>0.67179999999999995</v>
      </c>
      <c r="C35" s="7">
        <f>VLOOKUP($A35,'FX Database'!$A$11:$T$1267, MATCH(C$9,'FX Database'!$A$6:$X$6,0),FALSE)</f>
        <v>73.84</v>
      </c>
      <c r="D35" s="7">
        <f t="shared" si="9"/>
        <v>-6.2323988647718523E-3</v>
      </c>
      <c r="E35" s="7">
        <f t="shared" si="9"/>
        <v>-6.6140485426053122E-3</v>
      </c>
      <c r="F35" s="7">
        <f>VLOOKUP(A35,'Interest Rates'!$A$11:$B$3360, MATCH($F$9,'Interest Rates'!$A$11:$B$11,0),FALSE)</f>
        <v>0.75</v>
      </c>
      <c r="J35" s="194">
        <v>-2.6462893894109753E-3</v>
      </c>
      <c r="K35" s="7">
        <v>34</v>
      </c>
      <c r="L35" s="157">
        <v>0.34</v>
      </c>
      <c r="M35" s="19" t="str">
        <f t="shared" si="10"/>
        <v>-0.26%</v>
      </c>
      <c r="N35" s="7">
        <f t="shared" si="2"/>
        <v>-3.6668749547662865E-3</v>
      </c>
      <c r="O35" s="7">
        <f t="shared" si="3"/>
        <v>66.628416380086833</v>
      </c>
      <c r="P35" s="152">
        <f t="shared" si="4"/>
        <v>-0.41316673432395112</v>
      </c>
      <c r="Q35" s="195">
        <v>0.3663039197301427</v>
      </c>
      <c r="T35" s="194">
        <v>-7.1931993909640397E-3</v>
      </c>
      <c r="U35" s="7">
        <v>14</v>
      </c>
      <c r="V35" s="157">
        <v>0.11600000000000001</v>
      </c>
      <c r="W35" s="19" t="str">
        <f t="shared" si="8"/>
        <v>-0.72%</v>
      </c>
      <c r="X35" s="7">
        <f t="shared" si="5"/>
        <v>-8.5171142650848769E-3</v>
      </c>
      <c r="Y35" s="7">
        <f t="shared" si="6"/>
        <v>21.149396042999943</v>
      </c>
      <c r="Z35" s="7">
        <f t="shared" si="7"/>
        <v>-0.88952375603961042</v>
      </c>
      <c r="AA35" s="195">
        <v>0.26859119151727173</v>
      </c>
    </row>
    <row r="36" spans="1:27">
      <c r="A36" s="138">
        <f>'FX Database'!A540</f>
        <v>43871</v>
      </c>
      <c r="B36" s="7">
        <f>VLOOKUP($A36,'FX Database'!$A$11:$T$1267, MATCH($B$9,'FX Database'!$A$6:$X$6,0),FALSE)</f>
        <v>0.66990000000000005</v>
      </c>
      <c r="C36" s="7">
        <f>VLOOKUP($A36,'FX Database'!$A$11:$T$1267, MATCH(C$9,'FX Database'!$A$6:$X$6,0),FALSE)</f>
        <v>73.510000000000005</v>
      </c>
      <c r="D36" s="7">
        <f t="shared" si="9"/>
        <v>-2.8322296639703747E-3</v>
      </c>
      <c r="E36" s="7">
        <f t="shared" si="9"/>
        <v>-4.4791388086004684E-3</v>
      </c>
      <c r="F36" s="7">
        <f>VLOOKUP(A36,'Interest Rates'!$A$11:$B$3360, MATCH($F$9,'Interest Rates'!$A$11:$B$11,0),FALSE)</f>
        <v>0.75</v>
      </c>
      <c r="J36" s="194">
        <v>-6.0511825870035278E-4</v>
      </c>
      <c r="K36" s="7">
        <v>37</v>
      </c>
      <c r="L36" s="157">
        <v>0.48799999999999999</v>
      </c>
      <c r="M36" s="19" t="str">
        <f t="shared" si="10"/>
        <v>-0.06%</v>
      </c>
      <c r="N36" s="7">
        <f t="shared" si="2"/>
        <v>-1.625703824055664E-3</v>
      </c>
      <c r="O36" s="7">
        <f t="shared" si="3"/>
        <v>72.507394295976837</v>
      </c>
      <c r="P36" s="152">
        <f t="shared" si="4"/>
        <v>-0.20190861753985861</v>
      </c>
      <c r="Q36" s="195">
        <v>0.39089274029611715</v>
      </c>
      <c r="T36" s="194">
        <v>-4.5453696427223689E-3</v>
      </c>
      <c r="U36" s="7">
        <v>26</v>
      </c>
      <c r="V36" s="157">
        <v>0.22</v>
      </c>
      <c r="W36" s="19" t="str">
        <f t="shared" si="8"/>
        <v>-0.45%</v>
      </c>
      <c r="X36" s="7">
        <f t="shared" si="5"/>
        <v>-5.869284516843206E-3</v>
      </c>
      <c r="Y36" s="7">
        <f t="shared" si="6"/>
        <v>39.277449794142747</v>
      </c>
      <c r="Z36" s="7">
        <f t="shared" si="7"/>
        <v>-0.61729414292676432</v>
      </c>
      <c r="AA36" s="195">
        <v>0.32973546650138746</v>
      </c>
    </row>
    <row r="37" spans="1:27">
      <c r="A37" s="138">
        <f>'FX Database'!A541</f>
        <v>43872</v>
      </c>
      <c r="B37" s="7">
        <f>VLOOKUP($A37,'FX Database'!$A$11:$T$1267, MATCH($B$9,'FX Database'!$A$6:$X$6,0),FALSE)</f>
        <v>0.67090000000000005</v>
      </c>
      <c r="C37" s="7">
        <f>VLOOKUP($A37,'FX Database'!$A$11:$T$1267, MATCH(C$9,'FX Database'!$A$6:$X$6,0),FALSE)</f>
        <v>73.72</v>
      </c>
      <c r="D37" s="7">
        <f t="shared" si="9"/>
        <v>1.4916470546205002E-3</v>
      </c>
      <c r="E37" s="7">
        <f t="shared" si="9"/>
        <v>2.8526814156260888E-3</v>
      </c>
      <c r="F37" s="7">
        <f>VLOOKUP(A37,'Interest Rates'!$A$11:$B$3360, MATCH($F$9,'Interest Rates'!$A$11:$B$11,0),FALSE)</f>
        <v>0.75</v>
      </c>
      <c r="J37" s="194">
        <v>1.4360528720102714E-3</v>
      </c>
      <c r="K37" s="7">
        <v>32</v>
      </c>
      <c r="L37" s="157">
        <v>0.61599999999999999</v>
      </c>
      <c r="M37" s="19" t="str">
        <f t="shared" si="10"/>
        <v>0.14%</v>
      </c>
      <c r="N37" s="7">
        <f t="shared" si="2"/>
        <v>4.154673066549602E-4</v>
      </c>
      <c r="O37" s="7">
        <f t="shared" si="3"/>
        <v>62.709097769493489</v>
      </c>
      <c r="P37" s="152">
        <f t="shared" si="4"/>
        <v>9.3494992442340712E-3</v>
      </c>
      <c r="Q37" s="195">
        <v>0.39892484438453973</v>
      </c>
      <c r="T37" s="194">
        <v>-1.8975398944806945E-3</v>
      </c>
      <c r="U37" s="7">
        <v>38</v>
      </c>
      <c r="V37" s="157">
        <v>0.372</v>
      </c>
      <c r="W37" s="19" t="str">
        <f t="shared" si="8"/>
        <v>-0.19%</v>
      </c>
      <c r="X37" s="7">
        <f t="shared" si="5"/>
        <v>-3.2214547686015317E-3</v>
      </c>
      <c r="Y37" s="7">
        <f t="shared" si="6"/>
        <v>57.405503545285555</v>
      </c>
      <c r="Z37" s="7">
        <f t="shared" si="7"/>
        <v>-0.34506452981391794</v>
      </c>
      <c r="AA37" s="195">
        <v>0.37588452464317107</v>
      </c>
    </row>
    <row r="38" spans="1:27">
      <c r="A38" s="138">
        <f>'FX Database'!A542</f>
        <v>43873</v>
      </c>
      <c r="B38" s="7">
        <f>VLOOKUP($A38,'FX Database'!$A$11:$T$1267, MATCH($B$9,'FX Database'!$A$6:$X$6,0),FALSE)</f>
        <v>0.67279999999999995</v>
      </c>
      <c r="C38" s="7">
        <f>VLOOKUP($A38,'FX Database'!$A$11:$T$1267, MATCH(C$9,'FX Database'!$A$6:$X$6,0),FALSE)</f>
        <v>73.89</v>
      </c>
      <c r="D38" s="7">
        <f t="shared" si="9"/>
        <v>2.8280140898958124E-3</v>
      </c>
      <c r="E38" s="7">
        <f t="shared" si="9"/>
        <v>2.3033679989337185E-3</v>
      </c>
      <c r="F38" s="7">
        <f>VLOOKUP(A38,'Interest Rates'!$A$11:$B$3360, MATCH($F$9,'Interest Rates'!$A$11:$B$11,0),FALSE)</f>
        <v>0.75</v>
      </c>
      <c r="J38" s="194">
        <v>3.4772240027208957E-3</v>
      </c>
      <c r="K38" s="7">
        <v>41</v>
      </c>
      <c r="L38" s="157">
        <v>0.78</v>
      </c>
      <c r="M38" s="19" t="str">
        <f t="shared" si="10"/>
        <v>0.35%</v>
      </c>
      <c r="N38" s="7">
        <f t="shared" si="2"/>
        <v>2.4566384373655844E-3</v>
      </c>
      <c r="O38" s="7">
        <f t="shared" si="3"/>
        <v>80.346031517163539</v>
      </c>
      <c r="P38" s="152">
        <f t="shared" si="4"/>
        <v>0.22060761602832676</v>
      </c>
      <c r="Q38" s="195">
        <v>0.38935163668663192</v>
      </c>
      <c r="T38" s="194">
        <v>7.5028985376097979E-4</v>
      </c>
      <c r="U38" s="7">
        <v>49</v>
      </c>
      <c r="V38" s="157">
        <v>0.56799999999999995</v>
      </c>
      <c r="W38" s="19" t="str">
        <f t="shared" si="8"/>
        <v>0.08%</v>
      </c>
      <c r="X38" s="7">
        <f t="shared" si="5"/>
        <v>-5.7362502035985738E-4</v>
      </c>
      <c r="Y38" s="7">
        <f t="shared" si="6"/>
        <v>74.022886150499801</v>
      </c>
      <c r="Z38" s="7">
        <f t="shared" si="7"/>
        <v>-7.2834916701071506E-2</v>
      </c>
      <c r="AA38" s="195">
        <v>0.39788550309557708</v>
      </c>
    </row>
    <row r="39" spans="1:27">
      <c r="A39" s="138">
        <f>'FX Database'!A543</f>
        <v>43874</v>
      </c>
      <c r="B39" s="7">
        <f>VLOOKUP($A39,'FX Database'!$A$11:$T$1267, MATCH($B$9,'FX Database'!$A$6:$X$6,0),FALSE)</f>
        <v>0.67190000000000005</v>
      </c>
      <c r="C39" s="7">
        <f>VLOOKUP($A39,'FX Database'!$A$11:$T$1267, MATCH(C$9,'FX Database'!$A$6:$X$6,0),FALSE)</f>
        <v>73.81</v>
      </c>
      <c r="D39" s="7">
        <f t="shared" si="9"/>
        <v>-1.3385887326338949E-3</v>
      </c>
      <c r="E39" s="7">
        <f t="shared" si="9"/>
        <v>-1.083277018595208E-3</v>
      </c>
      <c r="F39" s="7">
        <f>VLOOKUP(A39,'Interest Rates'!$A$11:$B$3360, MATCH($F$9,'Interest Rates'!$A$11:$B$11,0),FALSE)</f>
        <v>0.75</v>
      </c>
      <c r="J39" s="194">
        <v>5.5183951334315199E-3</v>
      </c>
      <c r="K39" s="7">
        <v>23</v>
      </c>
      <c r="L39" s="157">
        <v>0.872</v>
      </c>
      <c r="M39" s="19" t="str">
        <f t="shared" si="10"/>
        <v>0.55%</v>
      </c>
      <c r="N39" s="7">
        <f t="shared" si="2"/>
        <v>4.4978095680762087E-3</v>
      </c>
      <c r="O39" s="7">
        <f t="shared" si="3"/>
        <v>45.072164021823447</v>
      </c>
      <c r="P39" s="152">
        <f t="shared" si="4"/>
        <v>0.43186573281241947</v>
      </c>
      <c r="Q39" s="195">
        <v>0.36342129013156949</v>
      </c>
      <c r="T39" s="194">
        <v>3.3981196020026506E-3</v>
      </c>
      <c r="U39" s="7">
        <v>45</v>
      </c>
      <c r="V39" s="157">
        <v>0.748</v>
      </c>
      <c r="W39" s="19" t="str">
        <f t="shared" si="8"/>
        <v>0.34%</v>
      </c>
      <c r="X39" s="7">
        <f t="shared" si="5"/>
        <v>2.0742047278818135E-3</v>
      </c>
      <c r="Y39" s="7">
        <f t="shared" si="6"/>
        <v>67.980201566785524</v>
      </c>
      <c r="Z39" s="7">
        <f t="shared" si="7"/>
        <v>0.19939469641177457</v>
      </c>
      <c r="AA39" s="195">
        <v>0.3910899651040271</v>
      </c>
    </row>
    <row r="40" spans="1:27">
      <c r="A40" s="138">
        <f>'FX Database'!A544</f>
        <v>43875</v>
      </c>
      <c r="B40" s="7">
        <f>VLOOKUP($A40,'FX Database'!$A$11:$T$1267, MATCH($B$9,'FX Database'!$A$6:$X$6,0),FALSE)</f>
        <v>0.67190000000000005</v>
      </c>
      <c r="C40" s="7">
        <f>VLOOKUP($A40,'FX Database'!$A$11:$T$1267, MATCH(C$9,'FX Database'!$A$6:$X$6,0),FALSE)</f>
        <v>73.760000000000005</v>
      </c>
      <c r="D40" s="7">
        <f t="shared" si="9"/>
        <v>0</v>
      </c>
      <c r="E40" s="7">
        <f t="shared" si="9"/>
        <v>-6.7764453362254766E-4</v>
      </c>
      <c r="F40" s="7">
        <f>VLOOKUP(A40,'Interest Rates'!$A$11:$B$3360, MATCH($F$9,'Interest Rates'!$A$11:$B$11,0),FALSE)</f>
        <v>0.75</v>
      </c>
      <c r="J40" s="194">
        <v>7.5595662641421407E-3</v>
      </c>
      <c r="K40" s="7">
        <v>18</v>
      </c>
      <c r="L40" s="157">
        <v>0.94399999999999995</v>
      </c>
      <c r="M40" s="19" t="str">
        <f t="shared" si="10"/>
        <v>0.76%</v>
      </c>
      <c r="N40" s="7">
        <f t="shared" si="2"/>
        <v>6.5389806987868294E-3</v>
      </c>
      <c r="O40" s="7">
        <f t="shared" si="3"/>
        <v>35.273867495340085</v>
      </c>
      <c r="P40" s="152">
        <f t="shared" si="4"/>
        <v>0.64312384959651181</v>
      </c>
      <c r="Q40" s="195">
        <v>0.3244114452208437</v>
      </c>
      <c r="T40" s="194">
        <v>6.045949350244325E-3</v>
      </c>
      <c r="U40" s="7">
        <v>31</v>
      </c>
      <c r="V40" s="157">
        <v>0.872</v>
      </c>
      <c r="W40" s="19" t="str">
        <f t="shared" si="8"/>
        <v>0.60%</v>
      </c>
      <c r="X40" s="7">
        <f t="shared" si="5"/>
        <v>4.7220344761234878E-3</v>
      </c>
      <c r="Y40" s="7">
        <f t="shared" si="6"/>
        <v>46.830805523785585</v>
      </c>
      <c r="Z40" s="7">
        <f t="shared" si="7"/>
        <v>0.47162430952462098</v>
      </c>
      <c r="AA40" s="195">
        <v>0.35695224349552168</v>
      </c>
    </row>
    <row r="41" spans="1:27">
      <c r="A41" s="138">
        <f>'FX Database'!A545</f>
        <v>43878</v>
      </c>
      <c r="B41" s="7">
        <f>VLOOKUP($A41,'FX Database'!$A$11:$T$1267, MATCH($B$9,'FX Database'!$A$6:$X$6,0),FALSE)</f>
        <v>0.67249999999999999</v>
      </c>
      <c r="C41" s="7">
        <f>VLOOKUP($A41,'FX Database'!$A$11:$T$1267, MATCH(C$9,'FX Database'!$A$6:$X$6,0),FALSE)</f>
        <v>73.86</v>
      </c>
      <c r="D41" s="7">
        <f t="shared" si="9"/>
        <v>8.9259154988978928E-4</v>
      </c>
      <c r="E41" s="7">
        <f t="shared" si="9"/>
        <v>1.354830176078731E-3</v>
      </c>
      <c r="F41" s="7">
        <f>VLOOKUP(A41,'Interest Rates'!$A$11:$B$3360, MATCH($F$9,'Interest Rates'!$A$11:$B$11,0),FALSE)</f>
        <v>0.75</v>
      </c>
      <c r="J41" s="194">
        <v>9.6007373948527649E-3</v>
      </c>
      <c r="K41" s="7">
        <v>7</v>
      </c>
      <c r="L41" s="157">
        <v>0.97199999999999998</v>
      </c>
      <c r="M41" s="19" t="str">
        <f t="shared" si="10"/>
        <v>0.96%</v>
      </c>
      <c r="N41" s="7">
        <f t="shared" si="2"/>
        <v>8.5801518294974545E-3</v>
      </c>
      <c r="O41" s="7">
        <f t="shared" si="3"/>
        <v>13.717615137076701</v>
      </c>
      <c r="P41" s="152">
        <f t="shared" si="4"/>
        <v>0.85438196638060449</v>
      </c>
      <c r="Q41" s="195">
        <v>0.27694875069802832</v>
      </c>
      <c r="T41" s="194">
        <v>8.6937790984859993E-3</v>
      </c>
      <c r="U41" s="7">
        <v>22</v>
      </c>
      <c r="V41" s="157">
        <v>0.96</v>
      </c>
      <c r="W41" s="19" t="str">
        <f t="shared" si="8"/>
        <v>0.87%</v>
      </c>
      <c r="X41" s="7">
        <f t="shared" si="5"/>
        <v>7.3698642243651621E-3</v>
      </c>
      <c r="Y41" s="7">
        <f t="shared" si="6"/>
        <v>33.234765210428478</v>
      </c>
      <c r="Z41" s="7">
        <f t="shared" si="7"/>
        <v>0.74385392263746741</v>
      </c>
      <c r="AA41" s="195">
        <v>0.30252303298333111</v>
      </c>
    </row>
    <row r="42" spans="1:27">
      <c r="A42" s="138">
        <f>'FX Database'!A546</f>
        <v>43879</v>
      </c>
      <c r="B42" s="7">
        <f>VLOOKUP($A42,'FX Database'!$A$11:$T$1267, MATCH($B$9,'FX Database'!$A$6:$X$6,0),FALSE)</f>
        <v>0.66920000000000002</v>
      </c>
      <c r="C42" s="7">
        <f>VLOOKUP($A42,'FX Database'!$A$11:$T$1267, MATCH(C$9,'FX Database'!$A$6:$X$6,0),FALSE)</f>
        <v>73.44</v>
      </c>
      <c r="D42" s="7">
        <f t="shared" si="9"/>
        <v>-4.9191423633251821E-3</v>
      </c>
      <c r="E42" s="7">
        <f t="shared" si="9"/>
        <v>-5.7026631121821682E-3</v>
      </c>
      <c r="F42" s="7">
        <f>VLOOKUP(A42,'Interest Rates'!$A$11:$B$3360, MATCH($F$9,'Interest Rates'!$A$11:$B$11,0),FALSE)</f>
        <v>0.75</v>
      </c>
      <c r="J42" s="194">
        <v>1.1641908525563389E-2</v>
      </c>
      <c r="K42" s="7">
        <v>6</v>
      </c>
      <c r="L42" s="157">
        <v>0.996</v>
      </c>
      <c r="M42" s="19" t="str">
        <f t="shared" si="10"/>
        <v>1.16%</v>
      </c>
      <c r="N42" s="7">
        <f t="shared" si="2"/>
        <v>1.0621322960208079E-2</v>
      </c>
      <c r="O42" s="7">
        <f t="shared" si="3"/>
        <v>11.757955831780029</v>
      </c>
      <c r="P42" s="152">
        <f t="shared" si="4"/>
        <v>1.0656400831646973</v>
      </c>
      <c r="Q42" s="195">
        <v>0.2261101686397621</v>
      </c>
      <c r="T42" s="194">
        <v>1.1341608846727674E-2</v>
      </c>
      <c r="U42" s="7">
        <v>8</v>
      </c>
      <c r="V42" s="157">
        <v>0.99199999999999999</v>
      </c>
      <c r="W42" s="19" t="str">
        <f t="shared" si="8"/>
        <v>1.13%</v>
      </c>
      <c r="X42" s="7">
        <f t="shared" si="5"/>
        <v>1.0017693972606836E-2</v>
      </c>
      <c r="Y42" s="7">
        <f t="shared" si="6"/>
        <v>12.085369167428539</v>
      </c>
      <c r="Z42" s="7">
        <f t="shared" si="7"/>
        <v>1.0160835357503137</v>
      </c>
      <c r="AA42" s="195">
        <v>0.23807931393092549</v>
      </c>
    </row>
    <row r="43" spans="1:27">
      <c r="A43" s="227">
        <f>'FX Database'!A547</f>
        <v>43880</v>
      </c>
      <c r="B43" s="7">
        <f>VLOOKUP($A43,'FX Database'!$A$11:$T$1267, MATCH($B$9,'FX Database'!$A$6:$X$6,0),FALSE)</f>
        <v>0.66959999999999997</v>
      </c>
      <c r="C43" s="7">
        <f>VLOOKUP($A43,'FX Database'!$A$11:$T$1267, MATCH(C$9,'FX Database'!$A$6:$X$6,0),FALSE)</f>
        <v>73.680000000000007</v>
      </c>
      <c r="D43" s="7">
        <f t="shared" si="9"/>
        <v>5.9755006259655595E-4</v>
      </c>
      <c r="E43" s="7">
        <f t="shared" si="9"/>
        <v>3.262645634816591E-3</v>
      </c>
      <c r="F43" s="7">
        <f>VLOOKUP(A43,'Interest Rates'!$A$11:$B$3360, MATCH($F$9,'Interest Rates'!$A$11:$B$11,0),FALSE)</f>
        <v>0.75</v>
      </c>
      <c r="J43" s="198">
        <v>1.368307965627401E-2</v>
      </c>
      <c r="K43">
        <v>0</v>
      </c>
      <c r="L43" s="153">
        <v>0.996</v>
      </c>
      <c r="M43" s="19" t="str">
        <f t="shared" si="10"/>
        <v>1.37%</v>
      </c>
      <c r="N43" s="7">
        <f t="shared" si="2"/>
        <v>1.2662494090918699E-2</v>
      </c>
      <c r="O43" s="7">
        <f t="shared" si="3"/>
        <v>0</v>
      </c>
      <c r="P43" s="152">
        <f t="shared" si="4"/>
        <v>1.2768981999487896</v>
      </c>
      <c r="Q43" s="195">
        <v>0.17654613657864349</v>
      </c>
      <c r="T43" s="194">
        <v>1.3989438594969341E-2</v>
      </c>
      <c r="U43" s="7">
        <v>0</v>
      </c>
      <c r="V43" s="157">
        <v>0.99199999999999999</v>
      </c>
      <c r="W43" s="19" t="str">
        <f t="shared" si="8"/>
        <v>1.40%</v>
      </c>
      <c r="X43" s="7">
        <f t="shared" si="5"/>
        <v>1.2665523720848504E-2</v>
      </c>
      <c r="Y43" s="7">
        <f t="shared" si="6"/>
        <v>0</v>
      </c>
      <c r="Z43" s="7">
        <f t="shared" si="7"/>
        <v>1.2883131488631594</v>
      </c>
      <c r="AA43" s="195">
        <v>0.17398017588190173</v>
      </c>
    </row>
    <row r="44" spans="1:27" ht="14" thickBot="1">
      <c r="A44" s="227">
        <f>'FX Database'!A548</f>
        <v>43881</v>
      </c>
      <c r="B44" s="7">
        <f>VLOOKUP($A44,'FX Database'!$A$11:$T$1267, MATCH($B$9,'FX Database'!$A$6:$X$6,0),FALSE)</f>
        <v>0.66500000000000004</v>
      </c>
      <c r="C44" s="7">
        <f>VLOOKUP($A44,'FX Database'!$A$11:$T$1267, MATCH(C$9,'FX Database'!$A$6:$X$6,0),FALSE)</f>
        <v>74.06</v>
      </c>
      <c r="D44" s="7">
        <f t="shared" si="9"/>
        <v>-6.8934785194113687E-3</v>
      </c>
      <c r="E44" s="7">
        <f t="shared" si="9"/>
        <v>5.1441835384151147E-3</v>
      </c>
      <c r="F44" s="7">
        <f>VLOOKUP(A44,'Interest Rates'!$A$11:$B$3360, MATCH($F$9,'Interest Rates'!$A$11:$B$11,0),FALSE)</f>
        <v>0.75</v>
      </c>
      <c r="H44" s="8"/>
      <c r="J44" s="199">
        <v>0</v>
      </c>
      <c r="K44" s="163">
        <v>1</v>
      </c>
      <c r="L44" s="164">
        <v>1</v>
      </c>
      <c r="M44" s="159" t="s">
        <v>268</v>
      </c>
      <c r="N44" s="161">
        <f t="shared" si="2"/>
        <v>-1.0205855653553112E-3</v>
      </c>
      <c r="O44" s="161">
        <f t="shared" si="3"/>
        <v>1.9596593052966715</v>
      </c>
      <c r="P44" s="165">
        <v>3</v>
      </c>
      <c r="Q44" s="200">
        <v>4.4318484119380075E-3</v>
      </c>
      <c r="T44" s="203">
        <v>-0.1</v>
      </c>
      <c r="U44" s="160">
        <v>2</v>
      </c>
      <c r="V44" s="166">
        <v>1</v>
      </c>
      <c r="W44" s="211" t="s">
        <v>268</v>
      </c>
      <c r="X44" s="160">
        <f t="shared" si="5"/>
        <v>-0.10132391487412085</v>
      </c>
      <c r="Y44" s="160">
        <f t="shared" si="6"/>
        <v>3.0213422918571347</v>
      </c>
      <c r="Z44" s="160">
        <f t="shared" si="7"/>
        <v>-10.431209523720229</v>
      </c>
      <c r="AA44" s="204">
        <v>9.3991825973920783E-25</v>
      </c>
    </row>
    <row r="45" spans="1:27">
      <c r="A45" s="227">
        <f>'FX Database'!A549</f>
        <v>43882</v>
      </c>
      <c r="B45" s="7">
        <f>VLOOKUP($A45,'FX Database'!$A$11:$T$1267, MATCH($B$9,'FX Database'!$A$6:$X$6,0),FALSE)</f>
        <v>0.66049999999999998</v>
      </c>
      <c r="C45" s="7">
        <f>VLOOKUP($A45,'FX Database'!$A$11:$T$1267, MATCH(C$9,'FX Database'!$A$6:$X$6,0),FALSE)</f>
        <v>73.959999999999994</v>
      </c>
      <c r="D45" s="7">
        <f t="shared" si="9"/>
        <v>-6.7899166934742477E-3</v>
      </c>
      <c r="E45" s="7">
        <f t="shared" si="9"/>
        <v>-1.351168966542591E-3</v>
      </c>
      <c r="F45" s="7">
        <f>VLOOKUP(A45,'Interest Rates'!$A$11:$B$3360, MATCH($F$9,'Interest Rates'!$A$11:$B$11,0),FALSE)</f>
        <v>0.75</v>
      </c>
      <c r="H45" s="226"/>
    </row>
    <row r="46" spans="1:27">
      <c r="A46" s="227">
        <f>'FX Database'!A550</f>
        <v>43885</v>
      </c>
      <c r="B46" s="7">
        <f>VLOOKUP($A46,'FX Database'!$A$11:$T$1267, MATCH($B$9,'FX Database'!$A$6:$X$6,0),FALSE)</f>
        <v>0.66090000000000004</v>
      </c>
      <c r="C46" s="7">
        <f>VLOOKUP($A46,'FX Database'!$A$11:$T$1267, MATCH(C$9,'FX Database'!$A$6:$X$6,0),FALSE)</f>
        <v>73.739999999999995</v>
      </c>
      <c r="D46" s="7">
        <f t="shared" si="9"/>
        <v>6.0541851402713882E-4</v>
      </c>
      <c r="E46" s="7">
        <f t="shared" si="9"/>
        <v>-2.9790137129256516E-3</v>
      </c>
      <c r="F46" s="7">
        <f>VLOOKUP(A46,'Interest Rates'!$A$11:$B$3360, MATCH($F$9,'Interest Rates'!$A$11:$B$11,0),FALSE)</f>
        <v>0.75</v>
      </c>
      <c r="H46" s="226"/>
      <c r="K46" s="50">
        <f>SUM(K29:K45)</f>
        <v>250</v>
      </c>
      <c r="O46" s="49" t="str">
        <f>IF(SUM(O29:O44)*N26=1,"VALID", "INVALID")</f>
        <v>VALID</v>
      </c>
      <c r="U46" s="50">
        <f>SUM(U29:U45)</f>
        <v>250</v>
      </c>
      <c r="Y46" s="49" t="str">
        <f>IF(SUM(Y29:Y44)*W26=1,"VALID", "INVALID")</f>
        <v>VALID</v>
      </c>
    </row>
    <row r="47" spans="1:27">
      <c r="A47" s="227">
        <f>'FX Database'!A551</f>
        <v>43886</v>
      </c>
      <c r="B47" s="7">
        <f>VLOOKUP($A47,'FX Database'!$A$11:$T$1267, MATCH($B$9,'FX Database'!$A$6:$X$6,0),FALSE)</f>
        <v>0.66139999999999999</v>
      </c>
      <c r="C47" s="7">
        <f>VLOOKUP($A47,'FX Database'!$A$11:$T$1267, MATCH(C$9,'FX Database'!$A$6:$X$6,0),FALSE)</f>
        <v>73.3</v>
      </c>
      <c r="D47" s="7">
        <f t="shared" si="9"/>
        <v>7.5625807128523997E-4</v>
      </c>
      <c r="E47" s="7">
        <f t="shared" si="9"/>
        <v>-5.984783913392671E-3</v>
      </c>
      <c r="F47" s="7">
        <f>VLOOKUP(A47,'Interest Rates'!$A$11:$B$3360, MATCH($F$9,'Interest Rates'!$A$11:$B$11,0),FALSE)</f>
        <v>0.75</v>
      </c>
      <c r="H47" s="226"/>
    </row>
    <row r="48" spans="1:27" ht="14" customHeight="1">
      <c r="A48" s="227">
        <f>'FX Database'!A552</f>
        <v>43887</v>
      </c>
      <c r="B48" s="7">
        <f>VLOOKUP($A48,'FX Database'!$A$11:$T$1267, MATCH($B$9,'FX Database'!$A$6:$X$6,0),FALSE)</f>
        <v>0.65959999999999996</v>
      </c>
      <c r="C48" s="7">
        <f>VLOOKUP($A48,'FX Database'!$A$11:$T$1267, MATCH(C$9,'FX Database'!$A$6:$X$6,0),FALSE)</f>
        <v>72.88</v>
      </c>
      <c r="D48" s="7">
        <f t="shared" si="9"/>
        <v>-2.7252098622486602E-3</v>
      </c>
      <c r="E48" s="7">
        <f t="shared" si="9"/>
        <v>-5.7463559409029032E-3</v>
      </c>
      <c r="F48" s="7">
        <f>VLOOKUP(A48,'Interest Rates'!$A$11:$B$3360, MATCH($F$9,'Interest Rates'!$A$11:$B$11,0),FALSE)</f>
        <v>0.75</v>
      </c>
      <c r="H48" s="226"/>
      <c r="J48" s="175"/>
      <c r="K48" s="176"/>
      <c r="M48" s="151"/>
    </row>
    <row r="49" spans="1:13" ht="13" customHeight="1">
      <c r="A49" s="227">
        <f>'FX Database'!A553</f>
        <v>43888</v>
      </c>
      <c r="B49" s="7">
        <f>VLOOKUP($A49,'FX Database'!$A$11:$T$1267, MATCH($B$9,'FX Database'!$A$6:$X$6,0),FALSE)</f>
        <v>0.65549999999999997</v>
      </c>
      <c r="C49" s="7">
        <f>VLOOKUP($A49,'FX Database'!$A$11:$T$1267, MATCH(C$9,'FX Database'!$A$6:$X$6,0),FALSE)</f>
        <v>72.11</v>
      </c>
      <c r="D49" s="7">
        <f t="shared" si="9"/>
        <v>-6.2352874816892822E-3</v>
      </c>
      <c r="E49" s="7">
        <f t="shared" si="9"/>
        <v>-1.0621522023034615E-2</v>
      </c>
      <c r="F49" s="7">
        <f>VLOOKUP(A49,'Interest Rates'!$A$11:$B$3360, MATCH($F$9,'Interest Rates'!$A$11:$B$11,0),FALSE)</f>
        <v>0.75</v>
      </c>
      <c r="H49" s="226"/>
      <c r="J49" s="177"/>
      <c r="K49" s="175"/>
      <c r="L49" s="11"/>
    </row>
    <row r="50" spans="1:13">
      <c r="A50" s="227">
        <f>'FX Database'!A554</f>
        <v>43889</v>
      </c>
      <c r="B50" s="7">
        <f>VLOOKUP($A50,'FX Database'!$A$11:$T$1267, MATCH($B$9,'FX Database'!$A$6:$X$6,0),FALSE)</f>
        <v>0.65239999999999998</v>
      </c>
      <c r="C50" s="7">
        <f>VLOOKUP($A50,'FX Database'!$A$11:$T$1267, MATCH(C$9,'FX Database'!$A$6:$X$6,0),FALSE)</f>
        <v>71.09</v>
      </c>
      <c r="D50" s="7">
        <f t="shared" si="9"/>
        <v>-4.7404324568957566E-3</v>
      </c>
      <c r="E50" s="7">
        <f t="shared" si="9"/>
        <v>-1.4246050987276422E-2</v>
      </c>
      <c r="F50" s="7">
        <f>VLOOKUP(A50,'Interest Rates'!$A$11:$B$3360, MATCH($F$9,'Interest Rates'!$A$11:$B$11,0),FALSE)</f>
        <v>0.75</v>
      </c>
      <c r="H50" s="226"/>
      <c r="J50" s="177"/>
      <c r="K50" s="178"/>
      <c r="L50" s="456"/>
      <c r="M50" s="456"/>
    </row>
    <row r="51" spans="1:13">
      <c r="A51" s="227">
        <f>'FX Database'!A555</f>
        <v>43892</v>
      </c>
      <c r="B51" s="7">
        <f>VLOOKUP($A51,'FX Database'!$A$11:$T$1267, MATCH($B$9,'FX Database'!$A$6:$X$6,0),FALSE)</f>
        <v>0.6522</v>
      </c>
      <c r="C51" s="7">
        <f>VLOOKUP($A51,'FX Database'!$A$11:$T$1267, MATCH(C$9,'FX Database'!$A$6:$X$6,0),FALSE)</f>
        <v>70.52</v>
      </c>
      <c r="D51" s="7">
        <f t="shared" si="9"/>
        <v>-3.0660739164003564E-4</v>
      </c>
      <c r="E51" s="7">
        <f t="shared" si="9"/>
        <v>-8.0503224117223909E-3</v>
      </c>
      <c r="F51" s="7">
        <f>VLOOKUP(A51,'Interest Rates'!$A$11:$B$3360, MATCH($F$9,'Interest Rates'!$A$11:$B$11,0),FALSE)</f>
        <v>0.75</v>
      </c>
      <c r="H51" s="226"/>
    </row>
    <row r="52" spans="1:13">
      <c r="A52" s="46">
        <f>'FX Database'!A556</f>
        <v>43893</v>
      </c>
      <c r="B52" s="7">
        <f>VLOOKUP($A52,'FX Database'!$A$11:$T$1267, MATCH($B$9,'FX Database'!$A$6:$X$6,0),FALSE)</f>
        <v>0.6552</v>
      </c>
      <c r="C52" s="7">
        <f>VLOOKUP($A52,'FX Database'!$A$11:$T$1267, MATCH(C$9,'FX Database'!$A$6:$X$6,0),FALSE)</f>
        <v>70.64</v>
      </c>
      <c r="D52" s="7">
        <f t="shared" si="9"/>
        <v>4.5892691836409054E-3</v>
      </c>
      <c r="E52" s="7">
        <f t="shared" si="9"/>
        <v>1.7001987660350661E-3</v>
      </c>
      <c r="F52" s="7">
        <f>VLOOKUP(A52,'Interest Rates'!$A$11:$B$3360, MATCH($F$9,'Interest Rates'!$A$11:$B$11,0),FALSE)</f>
        <v>0.75</v>
      </c>
      <c r="H52" s="226"/>
    </row>
    <row r="53" spans="1:13">
      <c r="A53" s="138">
        <f>'FX Database'!A557</f>
        <v>43894</v>
      </c>
      <c r="B53" s="7">
        <f>VLOOKUP($A53,'FX Database'!$A$11:$T$1267, MATCH($B$9,'FX Database'!$A$6:$X$6,0),FALSE)</f>
        <v>0.65949999999999998</v>
      </c>
      <c r="C53" s="7">
        <f>VLOOKUP($A53,'FX Database'!$A$11:$T$1267, MATCH(C$9,'FX Database'!$A$6:$X$6,0),FALSE)</f>
        <v>70.81</v>
      </c>
      <c r="D53" s="7">
        <f t="shared" si="9"/>
        <v>6.5414396185095982E-3</v>
      </c>
      <c r="E53" s="7">
        <f t="shared" si="9"/>
        <v>2.4036773679781214E-3</v>
      </c>
      <c r="F53" s="7">
        <f>VLOOKUP(A53,'Interest Rates'!$A$11:$B$3360, MATCH($F$9,'Interest Rates'!$A$11:$B$11,0),FALSE)</f>
        <v>0.5</v>
      </c>
      <c r="H53" s="226"/>
    </row>
    <row r="54" spans="1:13">
      <c r="A54" s="138">
        <f>'FX Database'!A558</f>
        <v>43895</v>
      </c>
      <c r="B54" s="7">
        <f>VLOOKUP($A54,'FX Database'!$A$11:$T$1267, MATCH($B$9,'FX Database'!$A$6:$X$6,0),FALSE)</f>
        <v>0.66200000000000003</v>
      </c>
      <c r="C54" s="7">
        <f>VLOOKUP($A54,'FX Database'!$A$11:$T$1267, MATCH(C$9,'FX Database'!$A$6:$X$6,0),FALSE)</f>
        <v>71.05</v>
      </c>
      <c r="D54" s="7">
        <f t="shared" si="9"/>
        <v>3.7835837796391125E-3</v>
      </c>
      <c r="E54" s="7">
        <f t="shared" si="9"/>
        <v>3.3836208794269305E-3</v>
      </c>
      <c r="F54" s="7">
        <f>VLOOKUP(A54,'Interest Rates'!$A$11:$B$3360, MATCH($F$9,'Interest Rates'!$A$11:$B$11,0),FALSE)</f>
        <v>0.5</v>
      </c>
      <c r="H54" s="226"/>
    </row>
    <row r="55" spans="1:13">
      <c r="A55" s="138">
        <f>'FX Database'!A559</f>
        <v>43896</v>
      </c>
      <c r="B55" s="7">
        <f>VLOOKUP($A55,'FX Database'!$A$11:$T$1267, MATCH($B$9,'FX Database'!$A$6:$X$6,0),FALSE)</f>
        <v>0.66020000000000001</v>
      </c>
      <c r="C55" s="7">
        <f>VLOOKUP($A55,'FX Database'!$A$11:$T$1267, MATCH(C$9,'FX Database'!$A$6:$X$6,0),FALSE)</f>
        <v>69.88</v>
      </c>
      <c r="D55" s="7">
        <f t="shared" si="9"/>
        <v>-2.722736517915627E-3</v>
      </c>
      <c r="E55" s="7">
        <f t="shared" si="9"/>
        <v>-1.6604369277253811E-2</v>
      </c>
      <c r="F55" s="7">
        <f>VLOOKUP(A55,'Interest Rates'!$A$11:$B$3360, MATCH($F$9,'Interest Rates'!$A$11:$B$11,0),FALSE)</f>
        <v>0.5</v>
      </c>
      <c r="H55" s="226"/>
    </row>
    <row r="56" spans="1:13">
      <c r="A56" s="138">
        <f>'FX Database'!A560</f>
        <v>43899</v>
      </c>
      <c r="B56" s="7">
        <f>VLOOKUP($A56,'FX Database'!$A$11:$T$1267, MATCH($B$9,'FX Database'!$A$6:$X$6,0),FALSE)</f>
        <v>0.65390000000000004</v>
      </c>
      <c r="C56" s="7">
        <f>VLOOKUP($A56,'FX Database'!$A$11:$T$1267, MATCH(C$9,'FX Database'!$A$6:$X$6,0),FALSE)</f>
        <v>67.239999999999995</v>
      </c>
      <c r="D56" s="7">
        <f t="shared" si="9"/>
        <v>-9.5883848518623291E-3</v>
      </c>
      <c r="E56" s="7">
        <f t="shared" si="9"/>
        <v>-3.8511176725440917E-2</v>
      </c>
      <c r="F56" s="7">
        <f>VLOOKUP(A56,'Interest Rates'!$A$11:$B$3360, MATCH($F$9,'Interest Rates'!$A$11:$B$11,0),FALSE)</f>
        <v>0.5</v>
      </c>
    </row>
    <row r="57" spans="1:13">
      <c r="A57" s="138">
        <f>'FX Database'!A561</f>
        <v>43900</v>
      </c>
      <c r="B57" s="7">
        <f>VLOOKUP($A57,'FX Database'!$A$11:$T$1267, MATCH($B$9,'FX Database'!$A$6:$X$6,0),FALSE)</f>
        <v>0.65659999999999996</v>
      </c>
      <c r="C57" s="7">
        <f>VLOOKUP($A57,'FX Database'!$A$11:$T$1267, MATCH(C$9,'FX Database'!$A$6:$X$6,0),FALSE)</f>
        <v>68.44</v>
      </c>
      <c r="D57" s="7">
        <f t="shared" si="9"/>
        <v>4.1205705002618767E-3</v>
      </c>
      <c r="E57" s="7">
        <f t="shared" si="9"/>
        <v>1.7689140483577916E-2</v>
      </c>
      <c r="F57" s="7">
        <f>VLOOKUP(A57,'Interest Rates'!$A$11:$B$3360, MATCH($F$9,'Interest Rates'!$A$11:$B$11,0),FALSE)</f>
        <v>0.5</v>
      </c>
    </row>
    <row r="58" spans="1:13">
      <c r="A58" s="138">
        <f>'FX Database'!A562</f>
        <v>43901</v>
      </c>
      <c r="B58" s="7">
        <f>VLOOKUP($A58,'FX Database'!$A$11:$T$1267, MATCH($B$9,'FX Database'!$A$6:$X$6,0),FALSE)</f>
        <v>0.65049999999999997</v>
      </c>
      <c r="C58" s="7">
        <f>VLOOKUP($A58,'FX Database'!$A$11:$T$1267, MATCH(C$9,'FX Database'!$A$6:$X$6,0),FALSE)</f>
        <v>67.94</v>
      </c>
      <c r="D58" s="7">
        <f t="shared" si="9"/>
        <v>-9.3337071149322704E-3</v>
      </c>
      <c r="E58" s="7">
        <f t="shared" si="9"/>
        <v>-7.3324862915548619E-3</v>
      </c>
      <c r="F58" s="7">
        <f>VLOOKUP(A58,'Interest Rates'!$A$11:$B$3360, MATCH($F$9,'Interest Rates'!$A$11:$B$11,0),FALSE)</f>
        <v>0.5</v>
      </c>
    </row>
    <row r="59" spans="1:13">
      <c r="A59" s="138">
        <f>'FX Database'!A563</f>
        <v>43902</v>
      </c>
      <c r="B59" s="7">
        <f>VLOOKUP($A59,'FX Database'!$A$11:$T$1267, MATCH($B$9,'FX Database'!$A$6:$X$6,0),FALSE)</f>
        <v>0.64570000000000005</v>
      </c>
      <c r="C59" s="7">
        <f>VLOOKUP($A59,'FX Database'!$A$11:$T$1267, MATCH(C$9,'FX Database'!$A$6:$X$6,0),FALSE)</f>
        <v>67.180000000000007</v>
      </c>
      <c r="D59" s="7">
        <f t="shared" si="9"/>
        <v>-7.4062983201384734E-3</v>
      </c>
      <c r="E59" s="7">
        <f t="shared" si="9"/>
        <v>-1.1249378548291045E-2</v>
      </c>
      <c r="F59" s="7">
        <f>VLOOKUP(A59,'Interest Rates'!$A$11:$B$3360, MATCH($F$9,'Interest Rates'!$A$11:$B$11,0),FALSE)</f>
        <v>0.5</v>
      </c>
    </row>
    <row r="60" spans="1:13">
      <c r="A60" s="138">
        <f>'FX Database'!A564</f>
        <v>43903</v>
      </c>
      <c r="B60" s="7">
        <f>VLOOKUP($A60,'FX Database'!$A$11:$T$1267, MATCH($B$9,'FX Database'!$A$6:$X$6,0),FALSE)</f>
        <v>0.63070000000000004</v>
      </c>
      <c r="C60" s="7">
        <f>VLOOKUP($A60,'FX Database'!$A$11:$T$1267, MATCH(C$9,'FX Database'!$A$6:$X$6,0),FALSE)</f>
        <v>66.599999999999994</v>
      </c>
      <c r="D60" s="7">
        <f t="shared" si="9"/>
        <v>-2.3504685962815831E-2</v>
      </c>
      <c r="E60" s="7">
        <f t="shared" si="9"/>
        <v>-8.6710066378034439E-3</v>
      </c>
      <c r="F60" s="7">
        <f>VLOOKUP(A60,'Interest Rates'!$A$11:$B$3360, MATCH($F$9,'Interest Rates'!$A$11:$B$11,0),FALSE)</f>
        <v>0.5</v>
      </c>
    </row>
    <row r="61" spans="1:13">
      <c r="A61" s="138">
        <f>'FX Database'!A565</f>
        <v>43906</v>
      </c>
      <c r="B61" s="7">
        <f>VLOOKUP($A61,'FX Database'!$A$11:$T$1267, MATCH($B$9,'FX Database'!$A$6:$X$6,0),FALSE)</f>
        <v>0.61760000000000004</v>
      </c>
      <c r="C61" s="7">
        <f>VLOOKUP($A61,'FX Database'!$A$11:$T$1267, MATCH(C$9,'FX Database'!$A$6:$X$6,0),FALSE)</f>
        <v>65.95</v>
      </c>
      <c r="D61" s="7">
        <f t="shared" si="9"/>
        <v>-2.098931495903909E-2</v>
      </c>
      <c r="E61" s="7">
        <f t="shared" si="9"/>
        <v>-9.8076983830197098E-3</v>
      </c>
      <c r="F61" s="7">
        <f>VLOOKUP(A61,'Interest Rates'!$A$11:$B$3360, MATCH($F$9,'Interest Rates'!$A$11:$B$11,0),FALSE)</f>
        <v>0.5</v>
      </c>
    </row>
    <row r="62" spans="1:13">
      <c r="A62" s="138">
        <f>'FX Database'!A566</f>
        <v>43907</v>
      </c>
      <c r="B62" s="7">
        <f>VLOOKUP($A62,'FX Database'!$A$11:$T$1267, MATCH($B$9,'FX Database'!$A$6:$X$6,0),FALSE)</f>
        <v>0.61209999999999998</v>
      </c>
      <c r="C62" s="7">
        <f>VLOOKUP($A62,'FX Database'!$A$11:$T$1267, MATCH(C$9,'FX Database'!$A$6:$X$6,0),FALSE)</f>
        <v>65.25</v>
      </c>
      <c r="D62" s="7">
        <f t="shared" si="9"/>
        <v>-8.945330853542403E-3</v>
      </c>
      <c r="E62" s="7">
        <f t="shared" si="9"/>
        <v>-1.0670832960520864E-2</v>
      </c>
      <c r="F62" s="7">
        <f>VLOOKUP(A62,'Interest Rates'!$A$11:$B$3360, MATCH($F$9,'Interest Rates'!$A$11:$B$11,0),FALSE)</f>
        <v>0.5</v>
      </c>
    </row>
    <row r="63" spans="1:13" ht="13" customHeight="1">
      <c r="A63" s="138">
        <f>'FX Database'!A567</f>
        <v>43908</v>
      </c>
      <c r="B63" s="7">
        <f>VLOOKUP($A63,'FX Database'!$A$11:$T$1267, MATCH($B$9,'FX Database'!$A$6:$X$6,0),FALSE)</f>
        <v>0.6018</v>
      </c>
      <c r="C63" s="7">
        <f>VLOOKUP($A63,'FX Database'!$A$11:$T$1267, MATCH(C$9,'FX Database'!$A$6:$X$6,0),FALSE)</f>
        <v>64.52</v>
      </c>
      <c r="D63" s="7">
        <f t="shared" si="9"/>
        <v>-1.6970503661079269E-2</v>
      </c>
      <c r="E63" s="7">
        <f t="shared" si="9"/>
        <v>-1.1250792945794778E-2</v>
      </c>
      <c r="F63" s="7">
        <f>VLOOKUP(A63,'Interest Rates'!$A$11:$B$3360, MATCH($F$9,'Interest Rates'!$A$11:$B$11,0),FALSE)</f>
        <v>0.5</v>
      </c>
    </row>
    <row r="64" spans="1:13" ht="13" customHeight="1">
      <c r="A64" s="138">
        <f>'FX Database'!A568</f>
        <v>43909</v>
      </c>
      <c r="B64" s="7">
        <f>VLOOKUP($A64,'FX Database'!$A$11:$T$1267, MATCH($B$9,'FX Database'!$A$6:$X$6,0),FALSE)</f>
        <v>0.55710000000000004</v>
      </c>
      <c r="C64" s="7">
        <f>VLOOKUP($A64,'FX Database'!$A$11:$T$1267, MATCH(C$9,'FX Database'!$A$6:$X$6,0),FALSE)</f>
        <v>60.77</v>
      </c>
      <c r="D64" s="7">
        <f t="shared" si="9"/>
        <v>-7.7180407169174972E-2</v>
      </c>
      <c r="E64" s="7">
        <f t="shared" si="9"/>
        <v>-5.9879007109744184E-2</v>
      </c>
      <c r="F64" s="7">
        <f>VLOOKUP(A64,'Interest Rates'!$A$11:$B$3360, MATCH($F$9,'Interest Rates'!$A$11:$B$11,0),FALSE)</f>
        <v>0.5</v>
      </c>
    </row>
    <row r="65" spans="1:6">
      <c r="A65" s="138">
        <f>'FX Database'!A569</f>
        <v>43910</v>
      </c>
      <c r="B65" s="7">
        <f>VLOOKUP($A65,'FX Database'!$A$11:$T$1267, MATCH($B$9,'FX Database'!$A$6:$X$6,0),FALSE)</f>
        <v>0.58530000000000004</v>
      </c>
      <c r="C65" s="7">
        <f>VLOOKUP($A65,'FX Database'!$A$11:$T$1267, MATCH(C$9,'FX Database'!$A$6:$X$6,0),FALSE)</f>
        <v>64.37</v>
      </c>
      <c r="D65" s="7">
        <f t="shared" si="9"/>
        <v>4.9379779270405488E-2</v>
      </c>
      <c r="E65" s="7">
        <f t="shared" si="9"/>
        <v>5.7551439917260631E-2</v>
      </c>
      <c r="F65" s="7">
        <f>VLOOKUP(A65,'Interest Rates'!$A$11:$B$3360, MATCH($F$9,'Interest Rates'!$A$11:$B$11,0),FALSE)</f>
        <v>0.25</v>
      </c>
    </row>
    <row r="66" spans="1:6">
      <c r="A66" s="138">
        <f>'FX Database'!A570</f>
        <v>43913</v>
      </c>
      <c r="B66" s="7">
        <f>VLOOKUP($A66,'FX Database'!$A$11:$T$1267, MATCH($B$9,'FX Database'!$A$6:$X$6,0),FALSE)</f>
        <v>0.57620000000000005</v>
      </c>
      <c r="C66" s="7">
        <f>VLOOKUP($A66,'FX Database'!$A$11:$T$1267, MATCH(C$9,'FX Database'!$A$6:$X$6,0),FALSE)</f>
        <v>63.42</v>
      </c>
      <c r="D66" s="7">
        <f t="shared" si="9"/>
        <v>-1.566971364674714E-2</v>
      </c>
      <c r="E66" s="7">
        <f t="shared" si="9"/>
        <v>-1.486841695432322E-2</v>
      </c>
      <c r="F66" s="7">
        <f>VLOOKUP(A66,'Interest Rates'!$A$11:$B$3360, MATCH($F$9,'Interest Rates'!$A$11:$B$11,0),FALSE)</f>
        <v>0.25</v>
      </c>
    </row>
    <row r="67" spans="1:6">
      <c r="A67" s="138">
        <f>'FX Database'!A571</f>
        <v>43914</v>
      </c>
      <c r="B67" s="7">
        <f>VLOOKUP($A67,'FX Database'!$A$11:$T$1267, MATCH($B$9,'FX Database'!$A$6:$X$6,0),FALSE)</f>
        <v>0.59119999999999995</v>
      </c>
      <c r="C67" s="7">
        <f>VLOOKUP($A67,'FX Database'!$A$11:$T$1267, MATCH(C$9,'FX Database'!$A$6:$X$6,0),FALSE)</f>
        <v>65.209999999999994</v>
      </c>
      <c r="D67" s="7">
        <f t="shared" si="9"/>
        <v>2.5699546983563661E-2</v>
      </c>
      <c r="E67" s="7">
        <f t="shared" si="9"/>
        <v>2.7833562294909586E-2</v>
      </c>
      <c r="F67" s="7">
        <f>VLOOKUP(A67,'Interest Rates'!$A$11:$B$3360, MATCH($F$9,'Interest Rates'!$A$11:$B$11,0),FALSE)</f>
        <v>0.25</v>
      </c>
    </row>
    <row r="68" spans="1:6">
      <c r="A68" s="138">
        <f>'FX Database'!A572</f>
        <v>43915</v>
      </c>
      <c r="B68" s="7">
        <f>VLOOKUP($A68,'FX Database'!$A$11:$T$1267, MATCH($B$9,'FX Database'!$A$6:$X$6,0),FALSE)</f>
        <v>0.60070000000000001</v>
      </c>
      <c r="C68" s="7">
        <f>VLOOKUP($A68,'FX Database'!$A$11:$T$1267, MATCH(C$9,'FX Database'!$A$6:$X$6,0),FALSE)</f>
        <v>66.88</v>
      </c>
      <c r="D68" s="7">
        <f t="shared" si="9"/>
        <v>1.5941272222123749E-2</v>
      </c>
      <c r="E68" s="7">
        <f t="shared" si="9"/>
        <v>2.5287137371335217E-2</v>
      </c>
      <c r="F68" s="7">
        <f>VLOOKUP(A68,'Interest Rates'!$A$11:$B$3360, MATCH($F$9,'Interest Rates'!$A$11:$B$11,0),FALSE)</f>
        <v>0.25</v>
      </c>
    </row>
    <row r="69" spans="1:6">
      <c r="A69" s="138">
        <f>'FX Database'!A573</f>
        <v>43916</v>
      </c>
      <c r="B69" s="7">
        <f>VLOOKUP($A69,'FX Database'!$A$11:$T$1267, MATCH($B$9,'FX Database'!$A$6:$X$6,0),FALSE)</f>
        <v>0.59309999999999996</v>
      </c>
      <c r="C69" s="7">
        <f>VLOOKUP($A69,'FX Database'!$A$11:$T$1267, MATCH(C$9,'FX Database'!$A$6:$X$6,0),FALSE)</f>
        <v>65.67</v>
      </c>
      <c r="D69" s="7">
        <f t="shared" si="9"/>
        <v>-1.2732623011434879E-2</v>
      </c>
      <c r="E69" s="7">
        <f t="shared" si="9"/>
        <v>-1.825776857356488E-2</v>
      </c>
      <c r="F69" s="7">
        <f>VLOOKUP(A69,'Interest Rates'!$A$11:$B$3360, MATCH($F$9,'Interest Rates'!$A$11:$B$11,0),FALSE)</f>
        <v>0.25</v>
      </c>
    </row>
    <row r="70" spans="1:6">
      <c r="A70" s="138">
        <f>'FX Database'!A574</f>
        <v>43917</v>
      </c>
      <c r="B70" s="7">
        <f>VLOOKUP($A70,'FX Database'!$A$11:$T$1267, MATCH($B$9,'FX Database'!$A$6:$X$6,0),FALSE)</f>
        <v>0.61019999999999996</v>
      </c>
      <c r="C70" s="7">
        <f>VLOOKUP($A70,'FX Database'!$A$11:$T$1267, MATCH(C$9,'FX Database'!$A$6:$X$6,0),FALSE)</f>
        <v>66.099999999999994</v>
      </c>
      <c r="D70" s="7">
        <f t="shared" si="9"/>
        <v>2.8423753437888319E-2</v>
      </c>
      <c r="E70" s="7">
        <f t="shared" si="9"/>
        <v>6.5265466547592297E-3</v>
      </c>
      <c r="F70" s="7">
        <f>VLOOKUP(A70,'Interest Rates'!$A$11:$B$3360, MATCH($F$9,'Interest Rates'!$A$11:$B$11,0),FALSE)</f>
        <v>0.25</v>
      </c>
    </row>
    <row r="71" spans="1:6">
      <c r="A71" s="138">
        <f>'FX Database'!A575</f>
        <v>43920</v>
      </c>
      <c r="B71" s="7">
        <f>VLOOKUP($A71,'FX Database'!$A$11:$T$1267, MATCH($B$9,'FX Database'!$A$6:$X$6,0),FALSE)</f>
        <v>0.61499999999999999</v>
      </c>
      <c r="C71" s="7">
        <f>VLOOKUP($A71,'FX Database'!$A$11:$T$1267, MATCH(C$9,'FX Database'!$A$6:$X$6,0),FALSE)</f>
        <v>66.19</v>
      </c>
      <c r="D71" s="7">
        <f t="shared" si="9"/>
        <v>7.8354955239486376E-3</v>
      </c>
      <c r="E71" s="7">
        <f t="shared" si="9"/>
        <v>1.3606472731908378E-3</v>
      </c>
      <c r="F71" s="7">
        <f>VLOOKUP(A71,'Interest Rates'!$A$11:$B$3360, MATCH($F$9,'Interest Rates'!$A$11:$B$11,0),FALSE)</f>
        <v>0.25</v>
      </c>
    </row>
    <row r="72" spans="1:6">
      <c r="A72" s="138">
        <f>'FX Database'!A576</f>
        <v>43921</v>
      </c>
      <c r="B72" s="7">
        <f>VLOOKUP($A72,'FX Database'!$A$11:$T$1267, MATCH($B$9,'FX Database'!$A$6:$X$6,0),FALSE)</f>
        <v>0.61750000000000005</v>
      </c>
      <c r="C72" s="7">
        <f>VLOOKUP($A72,'FX Database'!$A$11:$T$1267, MATCH(C$9,'FX Database'!$A$6:$X$6,0),FALSE)</f>
        <v>66.849999999999994</v>
      </c>
      <c r="D72" s="7">
        <f t="shared" si="9"/>
        <v>4.056800695614469E-3</v>
      </c>
      <c r="E72" s="7">
        <f t="shared" si="9"/>
        <v>9.9219094171206432E-3</v>
      </c>
      <c r="F72" s="7">
        <f>VLOOKUP(A72,'Interest Rates'!$A$11:$B$3360, MATCH($F$9,'Interest Rates'!$A$11:$B$11,0),FALSE)</f>
        <v>0.25</v>
      </c>
    </row>
    <row r="73" spans="1:6" ht="13" customHeight="1">
      <c r="A73" s="138">
        <f>'FX Database'!A577</f>
        <v>43922</v>
      </c>
      <c r="B73" s="7">
        <f>VLOOKUP($A73,'FX Database'!$A$11:$T$1267, MATCH($B$9,'FX Database'!$A$6:$X$6,0),FALSE)</f>
        <v>0.61240000000000006</v>
      </c>
      <c r="C73" s="7">
        <f>VLOOKUP($A73,'FX Database'!$A$11:$T$1267, MATCH(C$9,'FX Database'!$A$6:$X$6,0),FALSE)</f>
        <v>66</v>
      </c>
      <c r="D73" s="7">
        <f t="shared" si="9"/>
        <v>-8.2934047186035784E-3</v>
      </c>
      <c r="E73" s="7">
        <f t="shared" si="9"/>
        <v>-1.279656152152658E-2</v>
      </c>
      <c r="F73" s="7">
        <f>VLOOKUP(A73,'Interest Rates'!$A$11:$B$3360, MATCH($F$9,'Interest Rates'!$A$11:$B$11,0),FALSE)</f>
        <v>0.25</v>
      </c>
    </row>
    <row r="74" spans="1:6" ht="13" customHeight="1">
      <c r="A74" s="138">
        <f>'FX Database'!A578</f>
        <v>43923</v>
      </c>
      <c r="B74" s="7">
        <f>VLOOKUP($A74,'FX Database'!$A$11:$T$1267, MATCH($B$9,'FX Database'!$A$6:$X$6,0),FALSE)</f>
        <v>0.60809999999999997</v>
      </c>
      <c r="C74" s="7">
        <f>VLOOKUP($A74,'FX Database'!$A$11:$T$1267, MATCH(C$9,'FX Database'!$A$6:$X$6,0),FALSE)</f>
        <v>65.36</v>
      </c>
      <c r="D74" s="7">
        <f t="shared" si="9"/>
        <v>-7.0463216574647965E-3</v>
      </c>
      <c r="E74" s="7">
        <f t="shared" si="9"/>
        <v>-9.7442914746781635E-3</v>
      </c>
      <c r="F74" s="7">
        <f>VLOOKUP(A74,'Interest Rates'!$A$11:$B$3360, MATCH($F$9,'Interest Rates'!$A$11:$B$11,0),FALSE)</f>
        <v>0.25</v>
      </c>
    </row>
    <row r="75" spans="1:6" ht="13" customHeight="1">
      <c r="A75" s="138">
        <f>'FX Database'!A579</f>
        <v>43924</v>
      </c>
      <c r="B75" s="7">
        <f>VLOOKUP($A75,'FX Database'!$A$11:$T$1267, MATCH($B$9,'FX Database'!$A$6:$X$6,0),FALSE)</f>
        <v>0.60719999999999996</v>
      </c>
      <c r="C75" s="7">
        <f>VLOOKUP($A75,'FX Database'!$A$11:$T$1267, MATCH(C$9,'FX Database'!$A$6:$X$6,0),FALSE)</f>
        <v>65.569999999999993</v>
      </c>
      <c r="D75" s="7">
        <f t="shared" si="9"/>
        <v>-1.4811160446438854E-3</v>
      </c>
      <c r="E75" s="7">
        <f t="shared" si="9"/>
        <v>3.2078237237804603E-3</v>
      </c>
      <c r="F75" s="7">
        <f>VLOOKUP(A75,'Interest Rates'!$A$11:$B$3360, MATCH($F$9,'Interest Rates'!$A$11:$B$11,0),FALSE)</f>
        <v>0.25</v>
      </c>
    </row>
    <row r="76" spans="1:6">
      <c r="A76" s="138">
        <f>'FX Database'!A580</f>
        <v>43927</v>
      </c>
      <c r="B76" s="7">
        <f>VLOOKUP($A76,'FX Database'!$A$11:$T$1267, MATCH($B$9,'FX Database'!$A$6:$X$6,0),FALSE)</f>
        <v>0.60350000000000004</v>
      </c>
      <c r="C76" s="7">
        <f>VLOOKUP($A76,'FX Database'!$A$11:$T$1267, MATCH(C$9,'FX Database'!$A$6:$X$6,0),FALSE)</f>
        <v>65.8</v>
      </c>
      <c r="D76" s="7">
        <f t="shared" si="9"/>
        <v>-6.1121855438338122E-3</v>
      </c>
      <c r="E76" s="7">
        <f t="shared" si="9"/>
        <v>3.5015640557434385E-3</v>
      </c>
      <c r="F76" s="7">
        <f>VLOOKUP(A76,'Interest Rates'!$A$11:$B$3360, MATCH($F$9,'Interest Rates'!$A$11:$B$11,0),FALSE)</f>
        <v>0.25</v>
      </c>
    </row>
    <row r="77" spans="1:6">
      <c r="A77" s="138">
        <f>'FX Database'!A581</f>
        <v>43928</v>
      </c>
      <c r="B77" s="7">
        <f>VLOOKUP($A77,'FX Database'!$A$11:$T$1267, MATCH($B$9,'FX Database'!$A$6:$X$6,0),FALSE)</f>
        <v>0.61450000000000005</v>
      </c>
      <c r="C77" s="7">
        <f>VLOOKUP($A77,'FX Database'!$A$11:$T$1267, MATCH(C$9,'FX Database'!$A$6:$X$6,0),FALSE)</f>
        <v>66.88</v>
      </c>
      <c r="D77" s="7">
        <f t="shared" si="9"/>
        <v>1.8062888468503374E-2</v>
      </c>
      <c r="E77" s="7">
        <f t="shared" si="9"/>
        <v>1.6280130445174675E-2</v>
      </c>
      <c r="F77" s="7">
        <f>VLOOKUP(A77,'Interest Rates'!$A$11:$B$3360, MATCH($F$9,'Interest Rates'!$A$11:$B$11,0),FALSE)</f>
        <v>0.25</v>
      </c>
    </row>
    <row r="78" spans="1:6">
      <c r="A78" s="138">
        <f>'FX Database'!A582</f>
        <v>43929</v>
      </c>
      <c r="B78" s="7">
        <f>VLOOKUP($A78,'FX Database'!$A$11:$T$1267, MATCH($B$9,'FX Database'!$A$6:$X$6,0),FALSE)</f>
        <v>0.61460000000000004</v>
      </c>
      <c r="C78" s="7">
        <f>VLOOKUP($A78,'FX Database'!$A$11:$T$1267, MATCH(C$9,'FX Database'!$A$6:$X$6,0),FALSE)</f>
        <v>66.91</v>
      </c>
      <c r="D78" s="7">
        <f t="shared" si="9"/>
        <v>1.6272069029466457E-4</v>
      </c>
      <c r="E78" s="7">
        <f t="shared" si="9"/>
        <v>4.4846401827940488E-4</v>
      </c>
      <c r="F78" s="7">
        <f>VLOOKUP(A78,'Interest Rates'!$A$11:$B$3360, MATCH($F$9,'Interest Rates'!$A$11:$B$11,0),FALSE)</f>
        <v>0.25</v>
      </c>
    </row>
    <row r="79" spans="1:6">
      <c r="A79" s="138">
        <f>'FX Database'!A583</f>
        <v>43930</v>
      </c>
      <c r="B79" s="7">
        <f>VLOOKUP($A79,'FX Database'!$A$11:$T$1267, MATCH($B$9,'FX Database'!$A$6:$X$6,0),FALSE)</f>
        <v>0.62109999999999999</v>
      </c>
      <c r="C79" s="7">
        <f>VLOOKUP($A79,'FX Database'!$A$11:$T$1267, MATCH(C$9,'FX Database'!$A$6:$X$6,0),FALSE)</f>
        <v>67.64</v>
      </c>
      <c r="D79" s="7">
        <f t="shared" si="9"/>
        <v>1.0520449868872964E-2</v>
      </c>
      <c r="E79" s="7">
        <f t="shared" si="9"/>
        <v>1.0851091235654026E-2</v>
      </c>
      <c r="F79" s="7">
        <f>VLOOKUP(A79,'Interest Rates'!$A$11:$B$3360, MATCH($F$9,'Interest Rates'!$A$11:$B$11,0),FALSE)</f>
        <v>0.25</v>
      </c>
    </row>
    <row r="80" spans="1:6">
      <c r="A80" s="138">
        <f>'FX Database'!A584</f>
        <v>43935</v>
      </c>
      <c r="B80" s="7">
        <f>VLOOKUP($A80,'FX Database'!$A$11:$T$1267, MATCH($B$9,'FX Database'!$A$6:$X$6,0),FALSE)</f>
        <v>0.64190000000000003</v>
      </c>
      <c r="C80" s="7">
        <f>VLOOKUP($A80,'FX Database'!$A$11:$T$1267, MATCH(C$9,'FX Database'!$A$6:$X$6,0),FALSE)</f>
        <v>69.14</v>
      </c>
      <c r="D80" s="7">
        <f t="shared" si="9"/>
        <v>3.2940428752475201E-2</v>
      </c>
      <c r="E80" s="7">
        <f t="shared" si="9"/>
        <v>2.1933910463098928E-2</v>
      </c>
      <c r="F80" s="7">
        <f>VLOOKUP(A80,'Interest Rates'!$A$11:$B$3360, MATCH($F$9,'Interest Rates'!$A$11:$B$11,0),FALSE)</f>
        <v>0.25</v>
      </c>
    </row>
    <row r="81" spans="1:6">
      <c r="A81" s="138">
        <f>'FX Database'!A585</f>
        <v>43936</v>
      </c>
      <c r="B81" s="7">
        <f>VLOOKUP($A81,'FX Database'!$A$11:$T$1267, MATCH($B$9,'FX Database'!$A$6:$X$6,0),FALSE)</f>
        <v>0.63839999999999997</v>
      </c>
      <c r="C81" s="7">
        <f>VLOOKUP($A81,'FX Database'!$A$11:$T$1267, MATCH(C$9,'FX Database'!$A$6:$X$6,0),FALSE)</f>
        <v>68.34</v>
      </c>
      <c r="D81" s="7">
        <f t="shared" si="9"/>
        <v>-5.4674821821335011E-3</v>
      </c>
      <c r="E81" s="7">
        <f t="shared" si="9"/>
        <v>-1.1638187806332667E-2</v>
      </c>
      <c r="F81" s="7">
        <f>VLOOKUP(A81,'Interest Rates'!$A$11:$B$3360, MATCH($F$9,'Interest Rates'!$A$11:$B$11,0),FALSE)</f>
        <v>0.25</v>
      </c>
    </row>
    <row r="82" spans="1:6">
      <c r="A82" s="138">
        <f>'FX Database'!A586</f>
        <v>43937</v>
      </c>
      <c r="B82" s="7">
        <f>VLOOKUP($A82,'FX Database'!$A$11:$T$1267, MATCH($B$9,'FX Database'!$A$6:$X$6,0),FALSE)</f>
        <v>0.62860000000000005</v>
      </c>
      <c r="C82" s="7">
        <f>VLOOKUP($A82,'FX Database'!$A$11:$T$1267, MATCH(C$9,'FX Database'!$A$6:$X$6,0),FALSE)</f>
        <v>67.8</v>
      </c>
      <c r="D82" s="7">
        <f t="shared" si="9"/>
        <v>-1.5469921772131665E-2</v>
      </c>
      <c r="E82" s="7">
        <f t="shared" si="9"/>
        <v>-7.9330517407959888E-3</v>
      </c>
      <c r="F82" s="7">
        <f>VLOOKUP(A82,'Interest Rates'!$A$11:$B$3360, MATCH($F$9,'Interest Rates'!$A$11:$B$11,0),FALSE)</f>
        <v>0.25</v>
      </c>
    </row>
    <row r="83" spans="1:6">
      <c r="A83" s="138">
        <f>'FX Database'!A587</f>
        <v>43938</v>
      </c>
      <c r="B83" s="7">
        <f>VLOOKUP($A83,'FX Database'!$A$11:$T$1267, MATCH($B$9,'FX Database'!$A$6:$X$6,0),FALSE)</f>
        <v>0.63600000000000001</v>
      </c>
      <c r="C83" s="7">
        <f>VLOOKUP($A83,'FX Database'!$A$11:$T$1267, MATCH(C$9,'FX Database'!$A$6:$X$6,0),FALSE)</f>
        <v>68.52</v>
      </c>
      <c r="D83" s="7">
        <f t="shared" si="9"/>
        <v>1.1703438976654776E-2</v>
      </c>
      <c r="E83" s="7">
        <f t="shared" si="9"/>
        <v>1.0563478509569246E-2</v>
      </c>
      <c r="F83" s="7">
        <f>VLOOKUP(A83,'Interest Rates'!$A$11:$B$3360, MATCH($F$9,'Interest Rates'!$A$11:$B$11,0),FALSE)</f>
        <v>0.25</v>
      </c>
    </row>
    <row r="84" spans="1:6">
      <c r="A84" s="138">
        <f>'FX Database'!A588</f>
        <v>43941</v>
      </c>
      <c r="B84" s="7">
        <f>VLOOKUP($A84,'FX Database'!$A$11:$T$1267, MATCH($B$9,'FX Database'!$A$6:$X$6,0),FALSE)</f>
        <v>0.63460000000000005</v>
      </c>
      <c r="C84" s="7">
        <f>VLOOKUP($A84,'FX Database'!$A$11:$T$1267, MATCH(C$9,'FX Database'!$A$6:$X$6,0),FALSE)</f>
        <v>68.45</v>
      </c>
      <c r="D84" s="7">
        <f t="shared" si="9"/>
        <v>-2.2036841910268957E-3</v>
      </c>
      <c r="E84" s="7">
        <f t="shared" si="9"/>
        <v>-1.0221217214611681E-3</v>
      </c>
      <c r="F84" s="7">
        <f>VLOOKUP(A84,'Interest Rates'!$A$11:$B$3360, MATCH($F$9,'Interest Rates'!$A$11:$B$11,0),FALSE)</f>
        <v>0.25</v>
      </c>
    </row>
    <row r="85" spans="1:6">
      <c r="A85" s="138">
        <f>'FX Database'!A589</f>
        <v>43942</v>
      </c>
      <c r="B85" s="7">
        <f>VLOOKUP($A85,'FX Database'!$A$11:$T$1267, MATCH($B$9,'FX Database'!$A$6:$X$6,0),FALSE)</f>
        <v>0.63139999999999996</v>
      </c>
      <c r="C85" s="7">
        <f>VLOOKUP($A85,'FX Database'!$A$11:$T$1267, MATCH(C$9,'FX Database'!$A$6:$X$6,0),FALSE)</f>
        <v>67.84</v>
      </c>
      <c r="D85" s="7">
        <f t="shared" si="9"/>
        <v>-5.055303025204072E-3</v>
      </c>
      <c r="E85" s="7">
        <f t="shared" si="9"/>
        <v>-8.9515602508102414E-3</v>
      </c>
      <c r="F85" s="7">
        <f>VLOOKUP(A85,'Interest Rates'!$A$11:$B$3360, MATCH($F$9,'Interest Rates'!$A$11:$B$11,0),FALSE)</f>
        <v>0.25</v>
      </c>
    </row>
    <row r="86" spans="1:6">
      <c r="A86" s="138">
        <f>'FX Database'!A590</f>
        <v>43943</v>
      </c>
      <c r="B86" s="7">
        <f>VLOOKUP($A86,'FX Database'!$A$11:$T$1267, MATCH($B$9,'FX Database'!$A$6:$X$6,0),FALSE)</f>
        <v>0.63229999999999997</v>
      </c>
      <c r="C86" s="7">
        <f>VLOOKUP($A86,'FX Database'!$A$11:$T$1267, MATCH(C$9,'FX Database'!$A$6:$X$6,0),FALSE)</f>
        <v>68.03</v>
      </c>
      <c r="D86" s="7">
        <f t="shared" si="9"/>
        <v>1.4243889406763419E-3</v>
      </c>
      <c r="E86" s="7">
        <f t="shared" si="9"/>
        <v>2.7967928733218421E-3</v>
      </c>
      <c r="F86" s="7">
        <f>VLOOKUP(A86,'Interest Rates'!$A$11:$B$3360, MATCH($F$9,'Interest Rates'!$A$11:$B$11,0),FALSE)</f>
        <v>0.25</v>
      </c>
    </row>
    <row r="87" spans="1:6">
      <c r="A87" s="138">
        <f>'FX Database'!A591</f>
        <v>43944</v>
      </c>
      <c r="B87" s="7">
        <f>VLOOKUP($A87,'FX Database'!$A$11:$T$1267, MATCH($B$9,'FX Database'!$A$6:$X$6,0),FALSE)</f>
        <v>0.6341</v>
      </c>
      <c r="C87" s="7">
        <f>VLOOKUP($A87,'FX Database'!$A$11:$T$1267, MATCH(C$9,'FX Database'!$A$6:$X$6,0),FALSE)</f>
        <v>68.34</v>
      </c>
      <c r="D87" s="7">
        <f t="shared" si="9"/>
        <v>2.8427056414184687E-3</v>
      </c>
      <c r="E87" s="7">
        <f t="shared" si="9"/>
        <v>4.546462330176507E-3</v>
      </c>
      <c r="F87" s="7">
        <f>VLOOKUP(A87,'Interest Rates'!$A$11:$B$3360, MATCH($F$9,'Interest Rates'!$A$11:$B$11,0),FALSE)</f>
        <v>0.25</v>
      </c>
    </row>
    <row r="88" spans="1:6">
      <c r="A88" s="138">
        <f>'FX Database'!A592</f>
        <v>43945</v>
      </c>
      <c r="B88" s="7">
        <f>VLOOKUP($A88,'FX Database'!$A$11:$T$1267, MATCH($B$9,'FX Database'!$A$6:$X$6,0),FALSE)</f>
        <v>0.63429999999999997</v>
      </c>
      <c r="C88" s="7">
        <f>VLOOKUP($A88,'FX Database'!$A$11:$T$1267, MATCH(C$9,'FX Database'!$A$6:$X$6,0),FALSE)</f>
        <v>68.3</v>
      </c>
      <c r="D88" s="7">
        <f t="shared" si="9"/>
        <v>3.1535793386556875E-4</v>
      </c>
      <c r="E88" s="7">
        <f t="shared" si="9"/>
        <v>-5.8548011040146259E-4</v>
      </c>
      <c r="F88" s="7">
        <f>VLOOKUP(A88,'Interest Rates'!$A$11:$B$3360, MATCH($F$9,'Interest Rates'!$A$11:$B$11,0),FALSE)</f>
        <v>0.25</v>
      </c>
    </row>
    <row r="89" spans="1:6">
      <c r="A89" s="138">
        <f>'FX Database'!A593</f>
        <v>43948</v>
      </c>
      <c r="B89" s="7">
        <f>VLOOKUP($A89,'FX Database'!$A$11:$T$1267, MATCH($B$9,'FX Database'!$A$6:$X$6,0),FALSE)</f>
        <v>0.6462</v>
      </c>
      <c r="C89" s="7">
        <f>VLOOKUP($A89,'FX Database'!$A$11:$T$1267, MATCH(C$9,'FX Database'!$A$6:$X$6,0),FALSE)</f>
        <v>69.319999999999993</v>
      </c>
      <c r="D89" s="7">
        <f t="shared" si="9"/>
        <v>1.8587024750546566E-2</v>
      </c>
      <c r="E89" s="7">
        <f t="shared" si="9"/>
        <v>1.482369827066099E-2</v>
      </c>
      <c r="F89" s="7">
        <f>VLOOKUP(A89,'Interest Rates'!$A$11:$B$3360, MATCH($F$9,'Interest Rates'!$A$11:$B$11,0),FALSE)</f>
        <v>0.25</v>
      </c>
    </row>
    <row r="90" spans="1:6">
      <c r="A90" s="138">
        <f>'FX Database'!A594</f>
        <v>43949</v>
      </c>
      <c r="B90" s="7">
        <f>VLOOKUP($A90,'FX Database'!$A$11:$T$1267, MATCH($B$9,'FX Database'!$A$6:$X$6,0),FALSE)</f>
        <v>0.64570000000000005</v>
      </c>
      <c r="C90" s="7">
        <f>VLOOKUP($A90,'FX Database'!$A$11:$T$1267, MATCH(C$9,'FX Database'!$A$6:$X$6,0),FALSE)</f>
        <v>69.22</v>
      </c>
      <c r="D90" s="7">
        <f t="shared" si="9"/>
        <v>-7.7405375797646244E-4</v>
      </c>
      <c r="E90" s="7">
        <f t="shared" si="9"/>
        <v>-1.4436266402070973E-3</v>
      </c>
      <c r="F90" s="7">
        <f>VLOOKUP(A90,'Interest Rates'!$A$11:$B$3360, MATCH($F$9,'Interest Rates'!$A$11:$B$11,0),FALSE)</f>
        <v>0.25</v>
      </c>
    </row>
    <row r="91" spans="1:6">
      <c r="A91" s="138">
        <f>'FX Database'!A595</f>
        <v>43950</v>
      </c>
      <c r="B91" s="7">
        <f>VLOOKUP($A91,'FX Database'!$A$11:$T$1267, MATCH($B$9,'FX Database'!$A$6:$X$6,0),FALSE)</f>
        <v>0.6542</v>
      </c>
      <c r="C91" s="7">
        <f>VLOOKUP($A91,'FX Database'!$A$11:$T$1267, MATCH(C$9,'FX Database'!$A$6:$X$6,0),FALSE)</f>
        <v>69.7</v>
      </c>
      <c r="D91" s="7">
        <f t="shared" si="9"/>
        <v>1.3078115471862047E-2</v>
      </c>
      <c r="E91" s="7">
        <f t="shared" si="9"/>
        <v>6.9104795592800118E-3</v>
      </c>
      <c r="F91" s="7">
        <f>VLOOKUP(A91,'Interest Rates'!$A$11:$B$3360, MATCH($F$9,'Interest Rates'!$A$11:$B$11,0),FALSE)</f>
        <v>0.25</v>
      </c>
    </row>
    <row r="92" spans="1:6">
      <c r="A92" s="138">
        <f>'FX Database'!A596</f>
        <v>43951</v>
      </c>
      <c r="B92" s="7">
        <f>VLOOKUP($A92,'FX Database'!$A$11:$T$1267, MATCH($B$9,'FX Database'!$A$6:$X$6,0),FALSE)</f>
        <v>0.65659999999999996</v>
      </c>
      <c r="C92" s="7">
        <f>VLOOKUP($A92,'FX Database'!$A$11:$T$1267, MATCH(C$9,'FX Database'!$A$6:$X$6,0),FALSE)</f>
        <v>69.91</v>
      </c>
      <c r="D92" s="7">
        <f t="shared" si="9"/>
        <v>3.6618899632087773E-3</v>
      </c>
      <c r="E92" s="7">
        <f t="shared" si="9"/>
        <v>3.0083827574155161E-3</v>
      </c>
      <c r="F92" s="7">
        <f>VLOOKUP(A92,'Interest Rates'!$A$11:$B$3360, MATCH($F$9,'Interest Rates'!$A$11:$B$11,0),FALSE)</f>
        <v>0.25</v>
      </c>
    </row>
    <row r="93" spans="1:6">
      <c r="A93" s="138">
        <f>'FX Database'!A597</f>
        <v>43952</v>
      </c>
      <c r="B93" s="7">
        <f>VLOOKUP($A93,'FX Database'!$A$11:$T$1267, MATCH($B$9,'FX Database'!$A$6:$X$6,0),FALSE)</f>
        <v>0.64590000000000003</v>
      </c>
      <c r="C93" s="7">
        <f>VLOOKUP($A93,'FX Database'!$A$11:$T$1267, MATCH(C$9,'FX Database'!$A$6:$X$6,0),FALSE)</f>
        <v>69.14</v>
      </c>
      <c r="D93" s="7">
        <f t="shared" si="9"/>
        <v>-1.6430312029065183E-2</v>
      </c>
      <c r="E93" s="7">
        <f t="shared" si="9"/>
        <v>-1.1075266030415252E-2</v>
      </c>
      <c r="F93" s="7">
        <f>VLOOKUP(A93,'Interest Rates'!$A$11:$B$3360, MATCH($F$9,'Interest Rates'!$A$11:$B$11,0),FALSE)</f>
        <v>0.25</v>
      </c>
    </row>
    <row r="94" spans="1:6">
      <c r="A94" s="138">
        <f>'FX Database'!A598</f>
        <v>43955</v>
      </c>
      <c r="B94" s="7">
        <f>VLOOKUP($A94,'FX Database'!$A$11:$T$1267, MATCH($B$9,'FX Database'!$A$6:$X$6,0),FALSE)</f>
        <v>0.63819999999999999</v>
      </c>
      <c r="C94" s="7">
        <f>VLOOKUP($A94,'FX Database'!$A$11:$T$1267, MATCH(C$9,'FX Database'!$A$6:$X$6,0),FALSE)</f>
        <v>68.150000000000006</v>
      </c>
      <c r="D94" s="7">
        <f t="shared" si="9"/>
        <v>-1.1992979194283989E-2</v>
      </c>
      <c r="E94" s="7">
        <f t="shared" si="9"/>
        <v>-1.4422276350936767E-2</v>
      </c>
      <c r="F94" s="7">
        <f>VLOOKUP(A94,'Interest Rates'!$A$11:$B$3360, MATCH($F$9,'Interest Rates'!$A$11:$B$11,0),FALSE)</f>
        <v>0.25</v>
      </c>
    </row>
    <row r="95" spans="1:6">
      <c r="A95" s="138">
        <f>'FX Database'!A599</f>
        <v>43956</v>
      </c>
      <c r="B95" s="7">
        <f>VLOOKUP($A95,'FX Database'!$A$11:$T$1267, MATCH($B$9,'FX Database'!$A$6:$X$6,0),FALSE)</f>
        <v>0.64590000000000003</v>
      </c>
      <c r="C95" s="7">
        <f>VLOOKUP($A95,'FX Database'!$A$11:$T$1267, MATCH(C$9,'FX Database'!$A$6:$X$6,0),FALSE)</f>
        <v>68.87</v>
      </c>
      <c r="D95" s="7">
        <f t="shared" ref="D95:E158" si="11">LN(B95/B94)</f>
        <v>1.1992979194284053E-2</v>
      </c>
      <c r="E95" s="7">
        <f t="shared" si="11"/>
        <v>1.0509511414065285E-2</v>
      </c>
      <c r="F95" s="7">
        <f>VLOOKUP(A95,'Interest Rates'!$A$11:$B$3360, MATCH($F$9,'Interest Rates'!$A$11:$B$11,0),FALSE)</f>
        <v>0.25</v>
      </c>
    </row>
    <row r="96" spans="1:6">
      <c r="A96" s="138">
        <f>'FX Database'!A600</f>
        <v>43957</v>
      </c>
      <c r="B96" s="7">
        <f>VLOOKUP($A96,'FX Database'!$A$11:$T$1267, MATCH($B$9,'FX Database'!$A$6:$X$6,0),FALSE)</f>
        <v>0.64490000000000003</v>
      </c>
      <c r="C96" s="7">
        <f>VLOOKUP($A96,'FX Database'!$A$11:$T$1267, MATCH(C$9,'FX Database'!$A$6:$X$6,0),FALSE)</f>
        <v>68.59</v>
      </c>
      <c r="D96" s="7">
        <f t="shared" si="11"/>
        <v>-1.5494270220953411E-3</v>
      </c>
      <c r="E96" s="7">
        <f t="shared" si="11"/>
        <v>-4.0739180453768916E-3</v>
      </c>
      <c r="F96" s="7">
        <f>VLOOKUP(A96,'Interest Rates'!$A$11:$B$3360, MATCH($F$9,'Interest Rates'!$A$11:$B$11,0),FALSE)</f>
        <v>0.25</v>
      </c>
    </row>
    <row r="97" spans="1:6">
      <c r="A97" s="138">
        <f>'FX Database'!A601</f>
        <v>43958</v>
      </c>
      <c r="B97" s="7">
        <f>VLOOKUP($A97,'FX Database'!$A$11:$T$1267, MATCH($B$9,'FX Database'!$A$6:$X$6,0),FALSE)</f>
        <v>0.64259999999999995</v>
      </c>
      <c r="C97" s="7">
        <f>VLOOKUP($A97,'FX Database'!$A$11:$T$1267, MATCH(C$9,'FX Database'!$A$6:$X$6,0),FALSE)</f>
        <v>68.31</v>
      </c>
      <c r="D97" s="7">
        <f t="shared" si="11"/>
        <v>-3.5728193345737811E-3</v>
      </c>
      <c r="E97" s="7">
        <f t="shared" si="11"/>
        <v>-4.0905827674720613E-3</v>
      </c>
      <c r="F97" s="7">
        <f>VLOOKUP(A97,'Interest Rates'!$A$11:$B$3360, MATCH($F$9,'Interest Rates'!$A$11:$B$11,0),FALSE)</f>
        <v>0.25</v>
      </c>
    </row>
    <row r="98" spans="1:6">
      <c r="A98" s="138">
        <f>'FX Database'!A602</f>
        <v>43959</v>
      </c>
      <c r="B98" s="7">
        <f>VLOOKUP($A98,'FX Database'!$A$11:$T$1267, MATCH($B$9,'FX Database'!$A$6:$X$6,0),FALSE)</f>
        <v>0.65300000000000002</v>
      </c>
      <c r="C98" s="7">
        <f>VLOOKUP($A98,'FX Database'!$A$11:$T$1267, MATCH(C$9,'FX Database'!$A$6:$X$6,0),FALSE)</f>
        <v>69.489999999999995</v>
      </c>
      <c r="D98" s="7">
        <f t="shared" si="11"/>
        <v>1.6054682594673065E-2</v>
      </c>
      <c r="E98" s="7">
        <f t="shared" si="11"/>
        <v>1.7126688582477876E-2</v>
      </c>
      <c r="F98" s="7">
        <f>VLOOKUP(A98,'Interest Rates'!$A$11:$B$3360, MATCH($F$9,'Interest Rates'!$A$11:$B$11,0),FALSE)</f>
        <v>0.25</v>
      </c>
    </row>
    <row r="99" spans="1:6">
      <c r="A99" s="138">
        <f>'FX Database'!A603</f>
        <v>43962</v>
      </c>
      <c r="B99" s="7">
        <f>VLOOKUP($A99,'FX Database'!$A$11:$T$1267, MATCH($B$9,'FX Database'!$A$6:$X$6,0),FALSE)</f>
        <v>0.65429999999999999</v>
      </c>
      <c r="C99" s="7">
        <f>VLOOKUP($A99,'FX Database'!$A$11:$T$1267, MATCH(C$9,'FX Database'!$A$6:$X$6,0),FALSE)</f>
        <v>69.959999999999994</v>
      </c>
      <c r="D99" s="7">
        <f t="shared" si="11"/>
        <v>1.9888325992620465E-3</v>
      </c>
      <c r="E99" s="7">
        <f t="shared" si="11"/>
        <v>6.7407928241652679E-3</v>
      </c>
      <c r="F99" s="7">
        <f>VLOOKUP(A99,'Interest Rates'!$A$11:$B$3360, MATCH($F$9,'Interest Rates'!$A$11:$B$11,0),FALSE)</f>
        <v>0.25</v>
      </c>
    </row>
    <row r="100" spans="1:6">
      <c r="A100" s="138">
        <f>'FX Database'!A604</f>
        <v>43963</v>
      </c>
      <c r="B100" s="7">
        <f>VLOOKUP($A100,'FX Database'!$A$11:$T$1267, MATCH($B$9,'FX Database'!$A$6:$X$6,0),FALSE)</f>
        <v>0.64770000000000005</v>
      </c>
      <c r="C100" s="7">
        <f>VLOOKUP($A100,'FX Database'!$A$11:$T$1267, MATCH(C$9,'FX Database'!$A$6:$X$6,0),FALSE)</f>
        <v>69.58</v>
      </c>
      <c r="D100" s="7">
        <f t="shared" si="11"/>
        <v>-1.0138335686821555E-2</v>
      </c>
      <c r="E100" s="7">
        <f t="shared" si="11"/>
        <v>-5.4464804266052755E-3</v>
      </c>
      <c r="F100" s="7">
        <f>VLOOKUP(A100,'Interest Rates'!$A$11:$B$3360, MATCH($F$9,'Interest Rates'!$A$11:$B$11,0),FALSE)</f>
        <v>0.25</v>
      </c>
    </row>
    <row r="101" spans="1:6">
      <c r="A101" s="138">
        <f>'FX Database'!A605</f>
        <v>43964</v>
      </c>
      <c r="B101" s="7">
        <f>VLOOKUP($A101,'FX Database'!$A$11:$T$1267, MATCH($B$9,'FX Database'!$A$6:$X$6,0),FALSE)</f>
        <v>0.64729999999999999</v>
      </c>
      <c r="C101" s="7">
        <f>VLOOKUP($A101,'FX Database'!$A$11:$T$1267, MATCH(C$9,'FX Database'!$A$6:$X$6,0),FALSE)</f>
        <v>69.349999999999994</v>
      </c>
      <c r="D101" s="7">
        <f t="shared" si="11"/>
        <v>-6.1776063740691281E-4</v>
      </c>
      <c r="E101" s="7">
        <f t="shared" si="11"/>
        <v>-3.3110229629554548E-3</v>
      </c>
      <c r="F101" s="7">
        <f>VLOOKUP(A101,'Interest Rates'!$A$11:$B$3360, MATCH($F$9,'Interest Rates'!$A$11:$B$11,0),FALSE)</f>
        <v>0.25</v>
      </c>
    </row>
    <row r="102" spans="1:6">
      <c r="A102" s="138">
        <f>'FX Database'!A606</f>
        <v>43965</v>
      </c>
      <c r="B102" s="7">
        <f>VLOOKUP($A102,'FX Database'!$A$11:$T$1267, MATCH($B$9,'FX Database'!$A$6:$X$6,0),FALSE)</f>
        <v>0.64339999999999997</v>
      </c>
      <c r="C102" s="7">
        <f>VLOOKUP($A102,'FX Database'!$A$11:$T$1267, MATCH(C$9,'FX Database'!$A$6:$X$6,0),FALSE)</f>
        <v>68.73</v>
      </c>
      <c r="D102" s="7">
        <f t="shared" si="11"/>
        <v>-6.0432507465385801E-3</v>
      </c>
      <c r="E102" s="7">
        <f t="shared" si="11"/>
        <v>-8.9803616273266603E-3</v>
      </c>
      <c r="F102" s="7">
        <f>VLOOKUP(A102,'Interest Rates'!$A$11:$B$3360, MATCH($F$9,'Interest Rates'!$A$11:$B$11,0),FALSE)</f>
        <v>0.25</v>
      </c>
    </row>
    <row r="103" spans="1:6">
      <c r="A103" s="138">
        <f>'FX Database'!A607</f>
        <v>43966</v>
      </c>
      <c r="B103" s="7">
        <f>VLOOKUP($A103,'FX Database'!$A$11:$T$1267, MATCH($B$9,'FX Database'!$A$6:$X$6,0),FALSE)</f>
        <v>0.64549999999999996</v>
      </c>
      <c r="C103" s="7">
        <f>VLOOKUP($A103,'FX Database'!$A$11:$T$1267, MATCH(C$9,'FX Database'!$A$6:$X$6,0),FALSE)</f>
        <v>69.23</v>
      </c>
      <c r="D103" s="7">
        <f t="shared" si="11"/>
        <v>3.2585954817710983E-3</v>
      </c>
      <c r="E103" s="7">
        <f t="shared" si="11"/>
        <v>7.2485095564201333E-3</v>
      </c>
      <c r="F103" s="7">
        <f>VLOOKUP(A103,'Interest Rates'!$A$11:$B$3360, MATCH($F$9,'Interest Rates'!$A$11:$B$11,0),FALSE)</f>
        <v>0.25</v>
      </c>
    </row>
    <row r="104" spans="1:6">
      <c r="A104" s="138">
        <f>'FX Database'!A608</f>
        <v>43969</v>
      </c>
      <c r="B104" s="7">
        <f>VLOOKUP($A104,'FX Database'!$A$11:$T$1267, MATCH($B$9,'FX Database'!$A$6:$X$6,0),FALSE)</f>
        <v>0.64290000000000003</v>
      </c>
      <c r="C104" s="7">
        <f>VLOOKUP($A104,'FX Database'!$A$11:$T$1267, MATCH(C$9,'FX Database'!$A$6:$X$6,0),FALSE)</f>
        <v>68.89</v>
      </c>
      <c r="D104" s="7">
        <f t="shared" si="11"/>
        <v>-4.0360191390560966E-3</v>
      </c>
      <c r="E104" s="7">
        <f t="shared" si="11"/>
        <v>-4.9232650848295995E-3</v>
      </c>
      <c r="F104" s="7">
        <f>VLOOKUP(A104,'Interest Rates'!$A$11:$B$3360, MATCH($F$9,'Interest Rates'!$A$11:$B$11,0),FALSE)</f>
        <v>0.25</v>
      </c>
    </row>
    <row r="105" spans="1:6">
      <c r="A105" s="138">
        <f>'FX Database'!A609</f>
        <v>43970</v>
      </c>
      <c r="B105" s="7">
        <f>VLOOKUP($A105,'FX Database'!$A$11:$T$1267, MATCH($B$9,'FX Database'!$A$6:$X$6,0),FALSE)</f>
        <v>0.65200000000000002</v>
      </c>
      <c r="C105" s="7">
        <f>VLOOKUP($A105,'FX Database'!$A$11:$T$1267, MATCH(C$9,'FX Database'!$A$6:$X$6,0),FALSE)</f>
        <v>70.02</v>
      </c>
      <c r="D105" s="7">
        <f t="shared" si="11"/>
        <v>1.4055370779011995E-2</v>
      </c>
      <c r="E105" s="7">
        <f t="shared" si="11"/>
        <v>1.6269885921415001E-2</v>
      </c>
      <c r="F105" s="7">
        <f>VLOOKUP(A105,'Interest Rates'!$A$11:$B$3360, MATCH($F$9,'Interest Rates'!$A$11:$B$11,0),FALSE)</f>
        <v>0.25</v>
      </c>
    </row>
    <row r="106" spans="1:6">
      <c r="A106" s="138">
        <f>'FX Database'!A610</f>
        <v>43971</v>
      </c>
      <c r="B106" s="7">
        <f>VLOOKUP($A106,'FX Database'!$A$11:$T$1267, MATCH($B$9,'FX Database'!$A$6:$X$6,0),FALSE)</f>
        <v>0.65510000000000002</v>
      </c>
      <c r="C106" s="7">
        <f>VLOOKUP($A106,'FX Database'!$A$11:$T$1267, MATCH(C$9,'FX Database'!$A$6:$X$6,0),FALSE)</f>
        <v>70.59</v>
      </c>
      <c r="D106" s="7">
        <f t="shared" si="11"/>
        <v>4.7433338111777419E-3</v>
      </c>
      <c r="E106" s="7">
        <f t="shared" si="11"/>
        <v>8.1075758808612872E-3</v>
      </c>
      <c r="F106" s="7">
        <f>VLOOKUP(A106,'Interest Rates'!$A$11:$B$3360, MATCH($F$9,'Interest Rates'!$A$11:$B$11,0),FALSE)</f>
        <v>0.25</v>
      </c>
    </row>
    <row r="107" spans="1:6">
      <c r="A107" s="138">
        <f>'FX Database'!A611</f>
        <v>43972</v>
      </c>
      <c r="B107" s="7">
        <f>VLOOKUP($A107,'FX Database'!$A$11:$T$1267, MATCH($B$9,'FX Database'!$A$6:$X$6,0),FALSE)</f>
        <v>0.65559999999999996</v>
      </c>
      <c r="C107" s="7">
        <f>VLOOKUP($A107,'FX Database'!$A$11:$T$1267, MATCH(C$9,'FX Database'!$A$6:$X$6,0),FALSE)</f>
        <v>70.599999999999994</v>
      </c>
      <c r="D107" s="7">
        <f t="shared" si="11"/>
        <v>7.6295113184381147E-4</v>
      </c>
      <c r="E107" s="7">
        <f t="shared" si="11"/>
        <v>1.4165309181538978E-4</v>
      </c>
      <c r="F107" s="7">
        <f>VLOOKUP(A107,'Interest Rates'!$A$11:$B$3360, MATCH($F$9,'Interest Rates'!$A$11:$B$11,0),FALSE)</f>
        <v>0.25</v>
      </c>
    </row>
    <row r="108" spans="1:6">
      <c r="A108" s="138">
        <f>'FX Database'!A612</f>
        <v>43973</v>
      </c>
      <c r="B108" s="7">
        <f>VLOOKUP($A108,'FX Database'!$A$11:$T$1267, MATCH($B$9,'FX Database'!$A$6:$X$6,0),FALSE)</f>
        <v>0.65410000000000001</v>
      </c>
      <c r="C108" s="7">
        <f>VLOOKUP($A108,'FX Database'!$A$11:$T$1267, MATCH(C$9,'FX Database'!$A$6:$X$6,0),FALSE)</f>
        <v>70.3</v>
      </c>
      <c r="D108" s="7">
        <f t="shared" si="11"/>
        <v>-2.2906019025074652E-3</v>
      </c>
      <c r="E108" s="7">
        <f t="shared" si="11"/>
        <v>-4.2583456825770801E-3</v>
      </c>
      <c r="F108" s="7">
        <f>VLOOKUP(A108,'Interest Rates'!$A$11:$B$3360, MATCH($F$9,'Interest Rates'!$A$11:$B$11,0),FALSE)</f>
        <v>0.25</v>
      </c>
    </row>
    <row r="109" spans="1:6">
      <c r="A109" s="138">
        <f>'FX Database'!A613</f>
        <v>43976</v>
      </c>
      <c r="B109" s="7">
        <f>VLOOKUP($A109,'FX Database'!$A$11:$T$1267, MATCH($B$9,'FX Database'!$A$6:$X$6,0),FALSE)</f>
        <v>0.65290000000000004</v>
      </c>
      <c r="C109" s="7">
        <f>VLOOKUP($A109,'FX Database'!$A$11:$T$1267, MATCH(C$9,'FX Database'!$A$6:$X$6,0),FALSE)</f>
        <v>70.319999999999993</v>
      </c>
      <c r="D109" s="7">
        <f t="shared" si="11"/>
        <v>-1.8362667745792272E-3</v>
      </c>
      <c r="E109" s="7">
        <f t="shared" si="11"/>
        <v>2.8445456030219408E-4</v>
      </c>
      <c r="F109" s="7">
        <f>VLOOKUP(A109,'Interest Rates'!$A$11:$B$3360, MATCH($F$9,'Interest Rates'!$A$11:$B$11,0),FALSE)</f>
        <v>0.25</v>
      </c>
    </row>
    <row r="110" spans="1:6">
      <c r="A110" s="138">
        <f>'FX Database'!A614</f>
        <v>43977</v>
      </c>
      <c r="B110" s="7">
        <f>VLOOKUP($A110,'FX Database'!$A$11:$T$1267, MATCH($B$9,'FX Database'!$A$6:$X$6,0),FALSE)</f>
        <v>0.65769999999999995</v>
      </c>
      <c r="C110" s="7">
        <f>VLOOKUP($A110,'FX Database'!$A$11:$T$1267, MATCH(C$9,'FX Database'!$A$6:$X$6,0),FALSE)</f>
        <v>70.930000000000007</v>
      </c>
      <c r="D110" s="7">
        <f t="shared" si="11"/>
        <v>7.3249221147173209E-3</v>
      </c>
      <c r="E110" s="7">
        <f t="shared" si="11"/>
        <v>8.6372218370739991E-3</v>
      </c>
      <c r="F110" s="7">
        <f>VLOOKUP(A110,'Interest Rates'!$A$11:$B$3360, MATCH($F$9,'Interest Rates'!$A$11:$B$11,0),FALSE)</f>
        <v>0.25</v>
      </c>
    </row>
    <row r="111" spans="1:6">
      <c r="A111" s="138">
        <f>'FX Database'!A615</f>
        <v>43978</v>
      </c>
      <c r="B111" s="7">
        <f>VLOOKUP($A111,'FX Database'!$A$11:$T$1267, MATCH($B$9,'FX Database'!$A$6:$X$6,0),FALSE)</f>
        <v>0.66400000000000003</v>
      </c>
      <c r="C111" s="7">
        <f>VLOOKUP($A111,'FX Database'!$A$11:$T$1267, MATCH(C$9,'FX Database'!$A$6:$X$6,0),FALSE)</f>
        <v>71.39</v>
      </c>
      <c r="D111" s="7">
        <f t="shared" si="11"/>
        <v>9.5332491691285538E-3</v>
      </c>
      <c r="E111" s="7">
        <f t="shared" si="11"/>
        <v>6.4643283003737607E-3</v>
      </c>
      <c r="F111" s="7">
        <f>VLOOKUP(A111,'Interest Rates'!$A$11:$B$3360, MATCH($F$9,'Interest Rates'!$A$11:$B$11,0),FALSE)</f>
        <v>0.25</v>
      </c>
    </row>
    <row r="112" spans="1:6">
      <c r="A112" s="138">
        <f>'FX Database'!A616</f>
        <v>43979</v>
      </c>
      <c r="B112" s="7">
        <f>VLOOKUP($A112,'FX Database'!$A$11:$T$1267, MATCH($B$9,'FX Database'!$A$6:$X$6,0),FALSE)</f>
        <v>0.66120000000000001</v>
      </c>
      <c r="C112" s="7">
        <f>VLOOKUP($A112,'FX Database'!$A$11:$T$1267, MATCH(C$9,'FX Database'!$A$6:$X$6,0),FALSE)</f>
        <v>71.31</v>
      </c>
      <c r="D112" s="7">
        <f t="shared" si="11"/>
        <v>-4.2257835295648133E-3</v>
      </c>
      <c r="E112" s="7">
        <f t="shared" si="11"/>
        <v>-1.1212334741569502E-3</v>
      </c>
      <c r="F112" s="7">
        <f>VLOOKUP(A112,'Interest Rates'!$A$11:$B$3360, MATCH($F$9,'Interest Rates'!$A$11:$B$11,0),FALSE)</f>
        <v>0.25</v>
      </c>
    </row>
    <row r="113" spans="1:6">
      <c r="A113" s="138">
        <f>'FX Database'!A617</f>
        <v>43980</v>
      </c>
      <c r="B113" s="7">
        <f>VLOOKUP($A113,'FX Database'!$A$11:$T$1267, MATCH($B$9,'FX Database'!$A$6:$X$6,0),FALSE)</f>
        <v>0.66590000000000005</v>
      </c>
      <c r="C113" s="7">
        <f>VLOOKUP($A113,'FX Database'!$A$11:$T$1267, MATCH(C$9,'FX Database'!$A$6:$X$6,0),FALSE)</f>
        <v>71.319999999999993</v>
      </c>
      <c r="D113" s="7">
        <f t="shared" si="11"/>
        <v>7.0831431697075415E-3</v>
      </c>
      <c r="E113" s="7">
        <f t="shared" si="11"/>
        <v>1.4022295472722204E-4</v>
      </c>
      <c r="F113" s="7">
        <f>VLOOKUP(A113,'Interest Rates'!$A$11:$B$3360, MATCH($F$9,'Interest Rates'!$A$11:$B$11,0),FALSE)</f>
        <v>0.25</v>
      </c>
    </row>
    <row r="114" spans="1:6">
      <c r="A114" s="138">
        <f>'FX Database'!A618</f>
        <v>43983</v>
      </c>
      <c r="B114" s="7">
        <f>VLOOKUP($A114,'FX Database'!$A$11:$T$1267, MATCH($B$9,'FX Database'!$A$6:$X$6,0),FALSE)</f>
        <v>0.67420000000000002</v>
      </c>
      <c r="C114" s="7">
        <f>VLOOKUP($A114,'FX Database'!$A$11:$T$1267, MATCH(C$9,'FX Database'!$A$6:$X$6,0),FALSE)</f>
        <v>72.510000000000005</v>
      </c>
      <c r="D114" s="7">
        <f t="shared" si="11"/>
        <v>1.2387293683383729E-2</v>
      </c>
      <c r="E114" s="7">
        <f t="shared" si="11"/>
        <v>1.6547690388561794E-2</v>
      </c>
      <c r="F114" s="7">
        <f>VLOOKUP(A114,'Interest Rates'!$A$11:$B$3360, MATCH($F$9,'Interest Rates'!$A$11:$B$11,0),FALSE)</f>
        <v>0.25</v>
      </c>
    </row>
    <row r="115" spans="1:6">
      <c r="A115" s="138">
        <f>'FX Database'!A619</f>
        <v>43984</v>
      </c>
      <c r="B115" s="7">
        <f>VLOOKUP($A115,'FX Database'!$A$11:$T$1267, MATCH($B$9,'FX Database'!$A$6:$X$6,0),FALSE)</f>
        <v>0.68030000000000002</v>
      </c>
      <c r="C115" s="7">
        <f>VLOOKUP($A115,'FX Database'!$A$11:$T$1267, MATCH(C$9,'FX Database'!$A$6:$X$6,0),FALSE)</f>
        <v>73.27</v>
      </c>
      <c r="D115" s="7">
        <f t="shared" si="11"/>
        <v>9.0070745510546762E-3</v>
      </c>
      <c r="E115" s="7">
        <f t="shared" si="11"/>
        <v>1.0426764788370953E-2</v>
      </c>
      <c r="F115" s="7">
        <f>VLOOKUP(A115,'Interest Rates'!$A$11:$B$3360, MATCH($F$9,'Interest Rates'!$A$11:$B$11,0),FALSE)</f>
        <v>0.25</v>
      </c>
    </row>
    <row r="116" spans="1:6">
      <c r="A116" s="138">
        <f>'FX Database'!A620</f>
        <v>43985</v>
      </c>
      <c r="B116" s="7">
        <f>VLOOKUP($A116,'FX Database'!$A$11:$T$1267, MATCH($B$9,'FX Database'!$A$6:$X$6,0),FALSE)</f>
        <v>0.69399999999999995</v>
      </c>
      <c r="C116" s="7">
        <f>VLOOKUP($A116,'FX Database'!$A$11:$T$1267, MATCH(C$9,'FX Database'!$A$6:$X$6,0),FALSE)</f>
        <v>75.36</v>
      </c>
      <c r="D116" s="7">
        <f t="shared" si="11"/>
        <v>1.9938083155789241E-2</v>
      </c>
      <c r="E116" s="7">
        <f t="shared" si="11"/>
        <v>2.8125382096235128E-2</v>
      </c>
      <c r="F116" s="7">
        <f>VLOOKUP(A116,'Interest Rates'!$A$11:$B$3360, MATCH($F$9,'Interest Rates'!$A$11:$B$11,0),FALSE)</f>
        <v>0.25</v>
      </c>
    </row>
    <row r="117" spans="1:6">
      <c r="A117" s="138">
        <f>'FX Database'!A621</f>
        <v>43986</v>
      </c>
      <c r="B117" s="7">
        <f>VLOOKUP($A117,'FX Database'!$A$11:$T$1267, MATCH($B$9,'FX Database'!$A$6:$X$6,0),FALSE)</f>
        <v>0.69059999999999999</v>
      </c>
      <c r="C117" s="7">
        <f>VLOOKUP($A117,'FX Database'!$A$11:$T$1267, MATCH(C$9,'FX Database'!$A$6:$X$6,0),FALSE)</f>
        <v>75.3</v>
      </c>
      <c r="D117" s="7">
        <f t="shared" si="11"/>
        <v>-4.9111755509125155E-3</v>
      </c>
      <c r="E117" s="7">
        <f t="shared" si="11"/>
        <v>-7.9649546225975243E-4</v>
      </c>
      <c r="F117" s="7">
        <f>VLOOKUP(A117,'Interest Rates'!$A$11:$B$3360, MATCH($F$9,'Interest Rates'!$A$11:$B$11,0),FALSE)</f>
        <v>0.25</v>
      </c>
    </row>
    <row r="118" spans="1:6">
      <c r="A118" s="138">
        <f>'FX Database'!A622</f>
        <v>43987</v>
      </c>
      <c r="B118" s="7">
        <f>VLOOKUP($A118,'FX Database'!$A$11:$T$1267, MATCH($B$9,'FX Database'!$A$6:$X$6,0),FALSE)</f>
        <v>0.7</v>
      </c>
      <c r="C118" s="7">
        <f>VLOOKUP($A118,'FX Database'!$A$11:$T$1267, MATCH(C$9,'FX Database'!$A$6:$X$6,0),FALSE)</f>
        <v>76.5</v>
      </c>
      <c r="D118" s="7">
        <f t="shared" si="11"/>
        <v>1.3519550087512591E-2</v>
      </c>
      <c r="E118" s="7">
        <f t="shared" si="11"/>
        <v>1.5810606026642245E-2</v>
      </c>
      <c r="F118" s="7">
        <f>VLOOKUP(A118,'Interest Rates'!$A$11:$B$3360, MATCH($F$9,'Interest Rates'!$A$11:$B$11,0),FALSE)</f>
        <v>0.25</v>
      </c>
    </row>
    <row r="119" spans="1:6">
      <c r="A119" s="138">
        <f>'FX Database'!A623</f>
        <v>43991</v>
      </c>
      <c r="B119" s="7">
        <f>VLOOKUP($A119,'FX Database'!$A$11:$T$1267, MATCH($B$9,'FX Database'!$A$6:$X$6,0),FALSE)</f>
        <v>0.69950000000000001</v>
      </c>
      <c r="C119" s="7">
        <f>VLOOKUP($A119,'FX Database'!$A$11:$T$1267, MATCH(C$9,'FX Database'!$A$6:$X$6,0),FALSE)</f>
        <v>75.569999999999993</v>
      </c>
      <c r="D119" s="7">
        <f t="shared" si="11"/>
        <v>-7.1454093786876014E-4</v>
      </c>
      <c r="E119" s="7">
        <f t="shared" si="11"/>
        <v>-1.2231361799861683E-2</v>
      </c>
      <c r="F119" s="7">
        <f>VLOOKUP(A119,'Interest Rates'!$A$11:$B$3360, MATCH($F$9,'Interest Rates'!$A$11:$B$11,0),FALSE)</f>
        <v>0.25</v>
      </c>
    </row>
    <row r="120" spans="1:6">
      <c r="A120" s="138">
        <f>'FX Database'!A624</f>
        <v>43992</v>
      </c>
      <c r="B120" s="7">
        <f>VLOOKUP($A120,'FX Database'!$A$11:$T$1267, MATCH($B$9,'FX Database'!$A$6:$X$6,0),FALSE)</f>
        <v>0.69969999999999999</v>
      </c>
      <c r="C120" s="7">
        <f>VLOOKUP($A120,'FX Database'!$A$11:$T$1267, MATCH(C$9,'FX Database'!$A$6:$X$6,0),FALSE)</f>
        <v>75.2</v>
      </c>
      <c r="D120" s="7">
        <f t="shared" si="11"/>
        <v>2.8587764631524246E-4</v>
      </c>
      <c r="E120" s="7">
        <f t="shared" si="11"/>
        <v>-4.9081480768342484E-3</v>
      </c>
      <c r="F120" s="7">
        <f>VLOOKUP(A120,'Interest Rates'!$A$11:$B$3360, MATCH($F$9,'Interest Rates'!$A$11:$B$11,0),FALSE)</f>
        <v>0.25</v>
      </c>
    </row>
    <row r="121" spans="1:6">
      <c r="A121" s="138">
        <f>'FX Database'!A625</f>
        <v>43993</v>
      </c>
      <c r="B121" s="7">
        <f>VLOOKUP($A121,'FX Database'!$A$11:$T$1267, MATCH($B$9,'FX Database'!$A$6:$X$6,0),FALSE)</f>
        <v>0.69289999999999996</v>
      </c>
      <c r="C121" s="7">
        <f>VLOOKUP($A121,'FX Database'!$A$11:$T$1267, MATCH(C$9,'FX Database'!$A$6:$X$6,0),FALSE)</f>
        <v>74.239999999999995</v>
      </c>
      <c r="D121" s="7">
        <f t="shared" si="11"/>
        <v>-9.7659831185154672E-3</v>
      </c>
      <c r="E121" s="7">
        <f t="shared" si="11"/>
        <v>-1.2848142477849137E-2</v>
      </c>
      <c r="F121" s="7">
        <f>VLOOKUP(A121,'Interest Rates'!$A$11:$B$3360, MATCH($F$9,'Interest Rates'!$A$11:$B$11,0),FALSE)</f>
        <v>0.25</v>
      </c>
    </row>
    <row r="122" spans="1:6">
      <c r="A122" s="138">
        <f>'FX Database'!A626</f>
        <v>43994</v>
      </c>
      <c r="B122" s="7">
        <f>VLOOKUP($A122,'FX Database'!$A$11:$T$1267, MATCH($B$9,'FX Database'!$A$6:$X$6,0),FALSE)</f>
        <v>0.68669999999999998</v>
      </c>
      <c r="C122" s="7">
        <f>VLOOKUP($A122,'FX Database'!$A$11:$T$1267, MATCH(C$9,'FX Database'!$A$6:$X$6,0),FALSE)</f>
        <v>73.66</v>
      </c>
      <c r="D122" s="7">
        <f t="shared" si="11"/>
        <v>-8.9881730067049009E-3</v>
      </c>
      <c r="E122" s="7">
        <f t="shared" si="11"/>
        <v>-7.8431774610258926E-3</v>
      </c>
      <c r="F122" s="7">
        <f>VLOOKUP(A122,'Interest Rates'!$A$11:$B$3360, MATCH($F$9,'Interest Rates'!$A$11:$B$11,0),FALSE)</f>
        <v>0.25</v>
      </c>
    </row>
    <row r="123" spans="1:6">
      <c r="A123" s="138">
        <f>'FX Database'!A627</f>
        <v>43997</v>
      </c>
      <c r="B123" s="7">
        <f>VLOOKUP($A123,'FX Database'!$A$11:$T$1267, MATCH($B$9,'FX Database'!$A$6:$X$6,0),FALSE)</f>
        <v>0.67900000000000005</v>
      </c>
      <c r="C123" s="7">
        <f>VLOOKUP($A123,'FX Database'!$A$11:$T$1267, MATCH(C$9,'FX Database'!$A$6:$X$6,0),FALSE)</f>
        <v>72.739999999999995</v>
      </c>
      <c r="D123" s="7">
        <f t="shared" si="11"/>
        <v>-1.1276388067934497E-2</v>
      </c>
      <c r="E123" s="7">
        <f t="shared" si="11"/>
        <v>-1.2568471458076293E-2</v>
      </c>
      <c r="F123" s="7">
        <f>VLOOKUP(A123,'Interest Rates'!$A$11:$B$3360, MATCH($F$9,'Interest Rates'!$A$11:$B$11,0),FALSE)</f>
        <v>0.25</v>
      </c>
    </row>
    <row r="124" spans="1:6">
      <c r="A124" s="138">
        <f>'FX Database'!A628</f>
        <v>43998</v>
      </c>
      <c r="B124" s="7">
        <f>VLOOKUP($A124,'FX Database'!$A$11:$T$1267, MATCH($B$9,'FX Database'!$A$6:$X$6,0),FALSE)</f>
        <v>0.6946</v>
      </c>
      <c r="C124" s="7">
        <f>VLOOKUP($A124,'FX Database'!$A$11:$T$1267, MATCH(C$9,'FX Database'!$A$6:$X$6,0),FALSE)</f>
        <v>74.67</v>
      </c>
      <c r="D124" s="7">
        <f t="shared" si="11"/>
        <v>2.2715012751277439E-2</v>
      </c>
      <c r="E124" s="7">
        <f t="shared" si="11"/>
        <v>2.6186965488767498E-2</v>
      </c>
      <c r="F124" s="7">
        <f>VLOOKUP(A124,'Interest Rates'!$A$11:$B$3360, MATCH($F$9,'Interest Rates'!$A$11:$B$11,0),FALSE)</f>
        <v>0.25</v>
      </c>
    </row>
    <row r="125" spans="1:6">
      <c r="A125" s="138">
        <f>'FX Database'!A629</f>
        <v>43999</v>
      </c>
      <c r="B125" s="7">
        <f>VLOOKUP($A125,'FX Database'!$A$11:$T$1267, MATCH($B$9,'FX Database'!$A$6:$X$6,0),FALSE)</f>
        <v>0.68820000000000003</v>
      </c>
      <c r="C125" s="7">
        <f>VLOOKUP($A125,'FX Database'!$A$11:$T$1267, MATCH(C$9,'FX Database'!$A$6:$X$6,0),FALSE)</f>
        <v>73.81</v>
      </c>
      <c r="D125" s="7">
        <f t="shared" si="11"/>
        <v>-9.2566469465936215E-3</v>
      </c>
      <c r="E125" s="7">
        <f t="shared" si="11"/>
        <v>-1.1584181265649363E-2</v>
      </c>
      <c r="F125" s="7">
        <f>VLOOKUP(A125,'Interest Rates'!$A$11:$B$3360, MATCH($F$9,'Interest Rates'!$A$11:$B$11,0),FALSE)</f>
        <v>0.25</v>
      </c>
    </row>
    <row r="126" spans="1:6">
      <c r="A126" s="138">
        <f>'FX Database'!A630</f>
        <v>44000</v>
      </c>
      <c r="B126" s="7">
        <f>VLOOKUP($A126,'FX Database'!$A$11:$T$1267, MATCH($B$9,'FX Database'!$A$6:$X$6,0),FALSE)</f>
        <v>0.68700000000000006</v>
      </c>
      <c r="C126" s="7">
        <f>VLOOKUP($A126,'FX Database'!$A$11:$T$1267, MATCH(C$9,'FX Database'!$A$6:$X$6,0),FALSE)</f>
        <v>73.44</v>
      </c>
      <c r="D126" s="7">
        <f t="shared" si="11"/>
        <v>-1.7452011410306386E-3</v>
      </c>
      <c r="E126" s="7">
        <f t="shared" si="11"/>
        <v>-5.0254774697260102E-3</v>
      </c>
      <c r="F126" s="7">
        <f>VLOOKUP(A126,'Interest Rates'!$A$11:$B$3360, MATCH($F$9,'Interest Rates'!$A$11:$B$11,0),FALSE)</f>
        <v>0.25</v>
      </c>
    </row>
    <row r="127" spans="1:6">
      <c r="A127" s="138">
        <f>'FX Database'!A631</f>
        <v>44001</v>
      </c>
      <c r="B127" s="7">
        <f>VLOOKUP($A127,'FX Database'!$A$11:$T$1267, MATCH($B$9,'FX Database'!$A$6:$X$6,0),FALSE)</f>
        <v>0.68610000000000004</v>
      </c>
      <c r="C127" s="7">
        <f>VLOOKUP($A127,'FX Database'!$A$11:$T$1267, MATCH(C$9,'FX Database'!$A$6:$X$6,0),FALSE)</f>
        <v>73.31</v>
      </c>
      <c r="D127" s="7">
        <f t="shared" si="11"/>
        <v>-1.3109025255041849E-3</v>
      </c>
      <c r="E127" s="7">
        <f t="shared" si="11"/>
        <v>-1.7717210767397302E-3</v>
      </c>
      <c r="F127" s="7">
        <f>VLOOKUP(A127,'Interest Rates'!$A$11:$B$3360, MATCH($F$9,'Interest Rates'!$A$11:$B$11,0),FALSE)</f>
        <v>0.25</v>
      </c>
    </row>
    <row r="128" spans="1:6">
      <c r="A128" s="138">
        <f>'FX Database'!A632</f>
        <v>44004</v>
      </c>
      <c r="B128" s="7">
        <f>VLOOKUP($A128,'FX Database'!$A$11:$T$1267, MATCH($B$9,'FX Database'!$A$6:$X$6,0),FALSE)</f>
        <v>0.68600000000000005</v>
      </c>
      <c r="C128" s="7">
        <f>VLOOKUP($A128,'FX Database'!$A$11:$T$1267, MATCH(C$9,'FX Database'!$A$6:$X$6,0),FALSE)</f>
        <v>73.31</v>
      </c>
      <c r="D128" s="7">
        <f t="shared" si="11"/>
        <v>-1.4576197095989195E-4</v>
      </c>
      <c r="E128" s="7">
        <f t="shared" si="11"/>
        <v>0</v>
      </c>
      <c r="F128" s="7">
        <f>VLOOKUP(A128,'Interest Rates'!$A$11:$B$3360, MATCH($F$9,'Interest Rates'!$A$11:$B$11,0),FALSE)</f>
        <v>0.25</v>
      </c>
    </row>
    <row r="129" spans="1:6">
      <c r="A129" s="138">
        <f>'FX Database'!A633</f>
        <v>44005</v>
      </c>
      <c r="B129" s="7">
        <f>VLOOKUP($A129,'FX Database'!$A$11:$T$1267, MATCH($B$9,'FX Database'!$A$6:$X$6,0),FALSE)</f>
        <v>0.68969999999999998</v>
      </c>
      <c r="C129" s="7">
        <f>VLOOKUP($A129,'FX Database'!$A$11:$T$1267, MATCH(C$9,'FX Database'!$A$6:$X$6,0),FALSE)</f>
        <v>73.88</v>
      </c>
      <c r="D129" s="7">
        <f t="shared" si="11"/>
        <v>5.3790927113601585E-3</v>
      </c>
      <c r="E129" s="7">
        <f t="shared" si="11"/>
        <v>7.7451300955438361E-3</v>
      </c>
      <c r="F129" s="7">
        <f>VLOOKUP(A129,'Interest Rates'!$A$11:$B$3360, MATCH($F$9,'Interest Rates'!$A$11:$B$11,0),FALSE)</f>
        <v>0.25</v>
      </c>
    </row>
    <row r="130" spans="1:6">
      <c r="A130" s="138">
        <f>'FX Database'!A634</f>
        <v>44006</v>
      </c>
      <c r="B130" s="7">
        <f>VLOOKUP($A130,'FX Database'!$A$11:$T$1267, MATCH($B$9,'FX Database'!$A$6:$X$6,0),FALSE)</f>
        <v>0.69430000000000003</v>
      </c>
      <c r="C130" s="7">
        <f>VLOOKUP($A130,'FX Database'!$A$11:$T$1267, MATCH(C$9,'FX Database'!$A$6:$X$6,0),FALSE)</f>
        <v>73.98</v>
      </c>
      <c r="D130" s="7">
        <f t="shared" si="11"/>
        <v>6.6474233219822867E-3</v>
      </c>
      <c r="E130" s="7">
        <f t="shared" si="11"/>
        <v>1.3526310732688152E-3</v>
      </c>
      <c r="F130" s="7">
        <f>VLOOKUP(A130,'Interest Rates'!$A$11:$B$3360, MATCH($F$9,'Interest Rates'!$A$11:$B$11,0),FALSE)</f>
        <v>0.25</v>
      </c>
    </row>
    <row r="131" spans="1:6">
      <c r="A131" s="138">
        <f>'FX Database'!A635</f>
        <v>44007</v>
      </c>
      <c r="B131" s="7">
        <f>VLOOKUP($A131,'FX Database'!$A$11:$T$1267, MATCH($B$9,'FX Database'!$A$6:$X$6,0),FALSE)</f>
        <v>0.6875</v>
      </c>
      <c r="C131" s="7">
        <f>VLOOKUP($A131,'FX Database'!$A$11:$T$1267, MATCH(C$9,'FX Database'!$A$6:$X$6,0),FALSE)</f>
        <v>73.680000000000007</v>
      </c>
      <c r="D131" s="7">
        <f t="shared" si="11"/>
        <v>-9.8423142185013763E-3</v>
      </c>
      <c r="E131" s="7">
        <f t="shared" si="11"/>
        <v>-4.0633944572564832E-3</v>
      </c>
      <c r="F131" s="7">
        <f>VLOOKUP(A131,'Interest Rates'!$A$11:$B$3360, MATCH($F$9,'Interest Rates'!$A$11:$B$11,0),FALSE)</f>
        <v>0.25</v>
      </c>
    </row>
    <row r="132" spans="1:6">
      <c r="A132" s="138">
        <f>'FX Database'!A636</f>
        <v>44008</v>
      </c>
      <c r="B132" s="7">
        <f>VLOOKUP($A132,'FX Database'!$A$11:$T$1267, MATCH($B$9,'FX Database'!$A$6:$X$6,0),FALSE)</f>
        <v>0.68879999999999997</v>
      </c>
      <c r="C132" s="7">
        <f>VLOOKUP($A132,'FX Database'!$A$11:$T$1267, MATCH(C$9,'FX Database'!$A$6:$X$6,0),FALSE)</f>
        <v>73.739999999999995</v>
      </c>
      <c r="D132" s="7">
        <f t="shared" si="11"/>
        <v>1.8891235727945387E-3</v>
      </c>
      <c r="E132" s="7">
        <f t="shared" si="11"/>
        <v>8.1400085894693804E-4</v>
      </c>
      <c r="F132" s="7">
        <f>VLOOKUP(A132,'Interest Rates'!$A$11:$B$3360, MATCH($F$9,'Interest Rates'!$A$11:$B$11,0),FALSE)</f>
        <v>0.25</v>
      </c>
    </row>
    <row r="133" spans="1:6">
      <c r="A133" s="138">
        <f>'FX Database'!A637</f>
        <v>44011</v>
      </c>
      <c r="B133" s="7">
        <f>VLOOKUP($A133,'FX Database'!$A$11:$T$1267, MATCH($B$9,'FX Database'!$A$6:$X$6,0),FALSE)</f>
        <v>0.68789999999999996</v>
      </c>
      <c r="C133" s="7">
        <f>VLOOKUP($A133,'FX Database'!$A$11:$T$1267, MATCH(C$9,'FX Database'!$A$6:$X$6,0),FALSE)</f>
        <v>73.67</v>
      </c>
      <c r="D133" s="7">
        <f t="shared" si="11"/>
        <v>-1.3074745815526137E-3</v>
      </c>
      <c r="E133" s="7">
        <f t="shared" si="11"/>
        <v>-9.4973211127610325E-4</v>
      </c>
      <c r="F133" s="7">
        <f>VLOOKUP(A133,'Interest Rates'!$A$11:$B$3360, MATCH($F$9,'Interest Rates'!$A$11:$B$11,0),FALSE)</f>
        <v>0.25</v>
      </c>
    </row>
    <row r="134" spans="1:6">
      <c r="A134" s="138">
        <f>'FX Database'!A638</f>
        <v>44012</v>
      </c>
      <c r="B134" s="7">
        <f>VLOOKUP($A134,'FX Database'!$A$11:$T$1267, MATCH($B$9,'FX Database'!$A$6:$X$6,0),FALSE)</f>
        <v>0.68630000000000002</v>
      </c>
      <c r="C134" s="7">
        <f>VLOOKUP($A134,'FX Database'!$A$11:$T$1267, MATCH(C$9,'FX Database'!$A$6:$X$6,0),FALSE)</f>
        <v>73.94</v>
      </c>
      <c r="D134" s="7">
        <f t="shared" si="11"/>
        <v>-2.3286286173794073E-3</v>
      </c>
      <c r="E134" s="7">
        <f t="shared" si="11"/>
        <v>3.6582928137636008E-3</v>
      </c>
      <c r="F134" s="7">
        <f>VLOOKUP(A134,'Interest Rates'!$A$11:$B$3360, MATCH($F$9,'Interest Rates'!$A$11:$B$11,0),FALSE)</f>
        <v>0.25</v>
      </c>
    </row>
    <row r="135" spans="1:6">
      <c r="A135" s="138">
        <f>'FX Database'!A639</f>
        <v>44013</v>
      </c>
      <c r="B135" s="7">
        <f>VLOOKUP($A135,'FX Database'!$A$11:$T$1267, MATCH($B$9,'FX Database'!$A$6:$X$6,0),FALSE)</f>
        <v>0.6895</v>
      </c>
      <c r="C135" s="7">
        <f>VLOOKUP($A135,'FX Database'!$A$11:$T$1267, MATCH(C$9,'FX Database'!$A$6:$X$6,0),FALSE)</f>
        <v>74.19</v>
      </c>
      <c r="D135" s="7">
        <f t="shared" si="11"/>
        <v>4.6518473187675763E-3</v>
      </c>
      <c r="E135" s="7">
        <f t="shared" si="11"/>
        <v>3.3754166929487218E-3</v>
      </c>
      <c r="F135" s="7">
        <f>VLOOKUP(A135,'Interest Rates'!$A$11:$B$3360, MATCH($F$9,'Interest Rates'!$A$11:$B$11,0),FALSE)</f>
        <v>0.25</v>
      </c>
    </row>
    <row r="136" spans="1:6">
      <c r="A136" s="138">
        <f>'FX Database'!A640</f>
        <v>44014</v>
      </c>
      <c r="B136" s="7">
        <f>VLOOKUP($A136,'FX Database'!$A$11:$T$1267, MATCH($B$9,'FX Database'!$A$6:$X$6,0),FALSE)</f>
        <v>0.69240000000000002</v>
      </c>
      <c r="C136" s="7">
        <f>VLOOKUP($A136,'FX Database'!$A$11:$T$1267, MATCH(C$9,'FX Database'!$A$6:$X$6,0),FALSE)</f>
        <v>74.41</v>
      </c>
      <c r="D136" s="7">
        <f t="shared" si="11"/>
        <v>4.197126068697688E-3</v>
      </c>
      <c r="E136" s="7">
        <f t="shared" si="11"/>
        <v>2.9609712077352281E-3</v>
      </c>
      <c r="F136" s="7">
        <f>VLOOKUP(A136,'Interest Rates'!$A$11:$B$3360, MATCH($F$9,'Interest Rates'!$A$11:$B$11,0),FALSE)</f>
        <v>0.25</v>
      </c>
    </row>
    <row r="137" spans="1:6">
      <c r="A137" s="138">
        <f>'FX Database'!A641</f>
        <v>44015</v>
      </c>
      <c r="B137" s="7">
        <f>VLOOKUP($A137,'FX Database'!$A$11:$T$1267, MATCH($B$9,'FX Database'!$A$6:$X$6,0),FALSE)</f>
        <v>0.69299999999999995</v>
      </c>
      <c r="C137" s="7">
        <f>VLOOKUP($A137,'FX Database'!$A$11:$T$1267, MATCH(C$9,'FX Database'!$A$6:$X$6,0),FALSE)</f>
        <v>74.5</v>
      </c>
      <c r="D137" s="7">
        <f t="shared" si="11"/>
        <v>8.6617588784903697E-4</v>
      </c>
      <c r="E137" s="7">
        <f t="shared" si="11"/>
        <v>1.2087839763439421E-3</v>
      </c>
      <c r="F137" s="7">
        <f>VLOOKUP(A137,'Interest Rates'!$A$11:$B$3360, MATCH($F$9,'Interest Rates'!$A$11:$B$11,0),FALSE)</f>
        <v>0.25</v>
      </c>
    </row>
    <row r="138" spans="1:6">
      <c r="A138" s="138">
        <f>'FX Database'!A642</f>
        <v>44018</v>
      </c>
      <c r="B138" s="7">
        <f>VLOOKUP($A138,'FX Database'!$A$11:$T$1267, MATCH($B$9,'FX Database'!$A$6:$X$6,0),FALSE)</f>
        <v>0.69720000000000004</v>
      </c>
      <c r="C138" s="7">
        <f>VLOOKUP($A138,'FX Database'!$A$11:$T$1267, MATCH(C$9,'FX Database'!$A$6:$X$6,0),FALSE)</f>
        <v>75.08</v>
      </c>
      <c r="D138" s="7">
        <f t="shared" si="11"/>
        <v>6.0423144559626617E-3</v>
      </c>
      <c r="E138" s="7">
        <f t="shared" si="11"/>
        <v>7.7550863327941876E-3</v>
      </c>
      <c r="F138" s="7">
        <f>VLOOKUP(A138,'Interest Rates'!$A$11:$B$3360, MATCH($F$9,'Interest Rates'!$A$11:$B$11,0),FALSE)</f>
        <v>0.25</v>
      </c>
    </row>
    <row r="139" spans="1:6">
      <c r="A139" s="138">
        <f>'FX Database'!A643</f>
        <v>44019</v>
      </c>
      <c r="B139" s="7">
        <f>VLOOKUP($A139,'FX Database'!$A$11:$T$1267, MATCH($B$9,'FX Database'!$A$6:$X$6,0),FALSE)</f>
        <v>0.69579999999999997</v>
      </c>
      <c r="C139" s="7">
        <f>VLOOKUP($A139,'FX Database'!$A$11:$T$1267, MATCH(C$9,'FX Database'!$A$6:$X$6,0),FALSE)</f>
        <v>74.819999999999993</v>
      </c>
      <c r="D139" s="7">
        <f t="shared" si="11"/>
        <v>-2.0100509280243342E-3</v>
      </c>
      <c r="E139" s="7">
        <f t="shared" si="11"/>
        <v>-3.4689827983080145E-3</v>
      </c>
      <c r="F139" s="7">
        <f>VLOOKUP(A139,'Interest Rates'!$A$11:$B$3360, MATCH($F$9,'Interest Rates'!$A$11:$B$11,0),FALSE)</f>
        <v>0.25</v>
      </c>
    </row>
    <row r="140" spans="1:6">
      <c r="A140" s="138">
        <f>'FX Database'!A644</f>
        <v>44020</v>
      </c>
      <c r="B140" s="7">
        <f>VLOOKUP($A140,'FX Database'!$A$11:$T$1267, MATCH($B$9,'FX Database'!$A$6:$X$6,0),FALSE)</f>
        <v>0.69410000000000005</v>
      </c>
      <c r="C140" s="7">
        <f>VLOOKUP($A140,'FX Database'!$A$11:$T$1267, MATCH(C$9,'FX Database'!$A$6:$X$6,0),FALSE)</f>
        <v>74.66</v>
      </c>
      <c r="D140" s="7">
        <f t="shared" si="11"/>
        <v>-2.4462203723034886E-3</v>
      </c>
      <c r="E140" s="7">
        <f t="shared" si="11"/>
        <v>-2.1407554335623005E-3</v>
      </c>
      <c r="F140" s="7">
        <f>VLOOKUP(A140,'Interest Rates'!$A$11:$B$3360, MATCH($F$9,'Interest Rates'!$A$11:$B$11,0),FALSE)</f>
        <v>0.25</v>
      </c>
    </row>
    <row r="141" spans="1:6">
      <c r="A141" s="138">
        <f>'FX Database'!A645</f>
        <v>44021</v>
      </c>
      <c r="B141" s="7">
        <f>VLOOKUP($A141,'FX Database'!$A$11:$T$1267, MATCH($B$9,'FX Database'!$A$6:$X$6,0),FALSE)</f>
        <v>0.6986</v>
      </c>
      <c r="C141" s="7">
        <f>VLOOKUP($A141,'FX Database'!$A$11:$T$1267, MATCH(C$9,'FX Database'!$A$6:$X$6,0),FALSE)</f>
        <v>74.94</v>
      </c>
      <c r="D141" s="7">
        <f t="shared" si="11"/>
        <v>6.4622900271935763E-3</v>
      </c>
      <c r="E141" s="7">
        <f t="shared" si="11"/>
        <v>3.7433198791034352E-3</v>
      </c>
      <c r="F141" s="7">
        <f>VLOOKUP(A141,'Interest Rates'!$A$11:$B$3360, MATCH($F$9,'Interest Rates'!$A$11:$B$11,0),FALSE)</f>
        <v>0.25</v>
      </c>
    </row>
    <row r="142" spans="1:6">
      <c r="A142" s="138">
        <f>'FX Database'!A646</f>
        <v>44022</v>
      </c>
      <c r="B142" s="7">
        <f>VLOOKUP($A142,'FX Database'!$A$11:$T$1267, MATCH($B$9,'FX Database'!$A$6:$X$6,0),FALSE)</f>
        <v>0.69310000000000005</v>
      </c>
      <c r="C142" s="7">
        <f>VLOOKUP($A142,'FX Database'!$A$11:$T$1267, MATCH(C$9,'FX Database'!$A$6:$X$6,0),FALSE)</f>
        <v>74.09</v>
      </c>
      <c r="D142" s="7">
        <f t="shared" si="11"/>
        <v>-7.9040434487925061E-3</v>
      </c>
      <c r="E142" s="7">
        <f t="shared" si="11"/>
        <v>-1.1407222936975714E-2</v>
      </c>
      <c r="F142" s="7">
        <f>VLOOKUP(A142,'Interest Rates'!$A$11:$B$3360, MATCH($F$9,'Interest Rates'!$A$11:$B$11,0),FALSE)</f>
        <v>0.25</v>
      </c>
    </row>
    <row r="143" spans="1:6">
      <c r="A143" s="138">
        <f>'FX Database'!A647</f>
        <v>44025</v>
      </c>
      <c r="B143" s="7">
        <f>VLOOKUP($A143,'FX Database'!$A$11:$T$1267, MATCH($B$9,'FX Database'!$A$6:$X$6,0),FALSE)</f>
        <v>0.69779999999999998</v>
      </c>
      <c r="C143" s="7">
        <f>VLOOKUP($A143,'FX Database'!$A$11:$T$1267, MATCH(C$9,'FX Database'!$A$6:$X$6,0),FALSE)</f>
        <v>74.599999999999994</v>
      </c>
      <c r="D143" s="7">
        <f t="shared" si="11"/>
        <v>6.7582398287345455E-3</v>
      </c>
      <c r="E143" s="7">
        <f t="shared" si="11"/>
        <v>6.8599367811493922E-3</v>
      </c>
      <c r="F143" s="7">
        <f>VLOOKUP(A143,'Interest Rates'!$A$11:$B$3360, MATCH($F$9,'Interest Rates'!$A$11:$B$11,0),FALSE)</f>
        <v>0.25</v>
      </c>
    </row>
    <row r="144" spans="1:6">
      <c r="A144" s="138">
        <f>'FX Database'!A648</f>
        <v>44026</v>
      </c>
      <c r="B144" s="7">
        <f>VLOOKUP($A144,'FX Database'!$A$11:$T$1267, MATCH($B$9,'FX Database'!$A$6:$X$6,0),FALSE)</f>
        <v>0.69420000000000004</v>
      </c>
      <c r="C144" s="7">
        <f>VLOOKUP($A144,'FX Database'!$A$11:$T$1267, MATCH(C$9,'FX Database'!$A$6:$X$6,0),FALSE)</f>
        <v>74.45</v>
      </c>
      <c r="D144" s="7">
        <f t="shared" si="11"/>
        <v>-5.1724253249877039E-3</v>
      </c>
      <c r="E144" s="7">
        <f t="shared" si="11"/>
        <v>-2.0127480796970098E-3</v>
      </c>
      <c r="F144" s="7">
        <f>VLOOKUP(A144,'Interest Rates'!$A$11:$B$3360, MATCH($F$9,'Interest Rates'!$A$11:$B$11,0),FALSE)</f>
        <v>0.25</v>
      </c>
    </row>
    <row r="145" spans="1:6">
      <c r="A145" s="138">
        <f>'FX Database'!A649</f>
        <v>44027</v>
      </c>
      <c r="B145" s="7">
        <f>VLOOKUP($A145,'FX Database'!$A$11:$T$1267, MATCH($B$9,'FX Database'!$A$6:$X$6,0),FALSE)</f>
        <v>0.7</v>
      </c>
      <c r="C145" s="7">
        <f>VLOOKUP($A145,'FX Database'!$A$11:$T$1267, MATCH(C$9,'FX Database'!$A$6:$X$6,0),FALSE)</f>
        <v>75.08</v>
      </c>
      <c r="D145" s="7">
        <f t="shared" si="11"/>
        <v>8.3202316157187008E-3</v>
      </c>
      <c r="E145" s="7">
        <f t="shared" si="11"/>
        <v>8.4264525882899594E-3</v>
      </c>
      <c r="F145" s="7">
        <f>VLOOKUP(A145,'Interest Rates'!$A$11:$B$3360, MATCH($F$9,'Interest Rates'!$A$11:$B$11,0),FALSE)</f>
        <v>0.25</v>
      </c>
    </row>
    <row r="146" spans="1:6">
      <c r="A146" s="138">
        <f>'FX Database'!A650</f>
        <v>44028</v>
      </c>
      <c r="B146" s="7">
        <f>VLOOKUP($A146,'FX Database'!$A$11:$T$1267, MATCH($B$9,'FX Database'!$A$6:$X$6,0),FALSE)</f>
        <v>0.69930000000000003</v>
      </c>
      <c r="C146" s="7">
        <f>VLOOKUP($A146,'FX Database'!$A$11:$T$1267, MATCH(C$9,'FX Database'!$A$6:$X$6,0),FALSE)</f>
        <v>74.790000000000006</v>
      </c>
      <c r="D146" s="7">
        <f t="shared" si="11"/>
        <v>-1.0005003335834233E-3</v>
      </c>
      <c r="E146" s="7">
        <f t="shared" si="11"/>
        <v>-3.870025514731788E-3</v>
      </c>
      <c r="F146" s="7">
        <f>VLOOKUP(A146,'Interest Rates'!$A$11:$B$3360, MATCH($F$9,'Interest Rates'!$A$11:$B$11,0),FALSE)</f>
        <v>0.25</v>
      </c>
    </row>
    <row r="147" spans="1:6">
      <c r="A147" s="138">
        <f>'FX Database'!A651</f>
        <v>44029</v>
      </c>
      <c r="B147" s="7">
        <f>VLOOKUP($A147,'FX Database'!$A$11:$T$1267, MATCH($B$9,'FX Database'!$A$6:$X$6,0),FALSE)</f>
        <v>0.69820000000000004</v>
      </c>
      <c r="C147" s="7">
        <f>VLOOKUP($A147,'FX Database'!$A$11:$T$1267, MATCH(C$9,'FX Database'!$A$6:$X$6,0),FALSE)</f>
        <v>74.86</v>
      </c>
      <c r="D147" s="7">
        <f t="shared" si="11"/>
        <v>-1.5742400388854612E-3</v>
      </c>
      <c r="E147" s="7">
        <f t="shared" si="11"/>
        <v>9.3551627270657581E-4</v>
      </c>
      <c r="F147" s="7">
        <f>VLOOKUP(A147,'Interest Rates'!$A$11:$B$3360, MATCH($F$9,'Interest Rates'!$A$11:$B$11,0),FALSE)</f>
        <v>0.25</v>
      </c>
    </row>
    <row r="148" spans="1:6">
      <c r="A148" s="138">
        <f>'FX Database'!A652</f>
        <v>44032</v>
      </c>
      <c r="B148" s="7">
        <f>VLOOKUP($A148,'FX Database'!$A$11:$T$1267, MATCH($B$9,'FX Database'!$A$6:$X$6,0),FALSE)</f>
        <v>0.69869999999999999</v>
      </c>
      <c r="C148" s="7">
        <f>VLOOKUP($A148,'FX Database'!$A$11:$T$1267, MATCH(C$9,'FX Database'!$A$6:$X$6,0),FALSE)</f>
        <v>74.97</v>
      </c>
      <c r="D148" s="7">
        <f t="shared" si="11"/>
        <v>7.1587088746921949E-4</v>
      </c>
      <c r="E148" s="7">
        <f t="shared" si="11"/>
        <v>1.4683310386878218E-3</v>
      </c>
      <c r="F148" s="7">
        <f>VLOOKUP(A148,'Interest Rates'!$A$11:$B$3360, MATCH($F$9,'Interest Rates'!$A$11:$B$11,0),FALSE)</f>
        <v>0.25</v>
      </c>
    </row>
    <row r="149" spans="1:6">
      <c r="A149" s="138">
        <f>'FX Database'!A653</f>
        <v>44033</v>
      </c>
      <c r="B149" s="7">
        <f>VLOOKUP($A149,'FX Database'!$A$11:$T$1267, MATCH($B$9,'FX Database'!$A$6:$X$6,0),FALSE)</f>
        <v>0.70399999999999996</v>
      </c>
      <c r="C149" s="7">
        <f>VLOOKUP($A149,'FX Database'!$A$11:$T$1267, MATCH(C$9,'FX Database'!$A$6:$X$6,0),FALSE)</f>
        <v>75.569999999999993</v>
      </c>
      <c r="D149" s="7">
        <f t="shared" si="11"/>
        <v>7.5568905996374076E-3</v>
      </c>
      <c r="E149" s="7">
        <f t="shared" si="11"/>
        <v>7.9713455176578449E-3</v>
      </c>
      <c r="F149" s="7">
        <f>VLOOKUP(A149,'Interest Rates'!$A$11:$B$3360, MATCH($F$9,'Interest Rates'!$A$11:$B$11,0),FALSE)</f>
        <v>0.25</v>
      </c>
    </row>
    <row r="150" spans="1:6">
      <c r="A150" s="138">
        <f>'FX Database'!A654</f>
        <v>44034</v>
      </c>
      <c r="B150" s="7">
        <f>VLOOKUP($A150,'FX Database'!$A$11:$T$1267, MATCH($B$9,'FX Database'!$A$6:$X$6,0),FALSE)</f>
        <v>0.71519999999999995</v>
      </c>
      <c r="C150" s="7">
        <f>VLOOKUP($A150,'FX Database'!$A$11:$T$1267, MATCH(C$9,'FX Database'!$A$6:$X$6,0),FALSE)</f>
        <v>76.400000000000006</v>
      </c>
      <c r="D150" s="7">
        <f t="shared" si="11"/>
        <v>1.5783867701261951E-2</v>
      </c>
      <c r="E150" s="7">
        <f t="shared" si="11"/>
        <v>1.0923317139846534E-2</v>
      </c>
      <c r="F150" s="7">
        <f>VLOOKUP(A150,'Interest Rates'!$A$11:$B$3360, MATCH($F$9,'Interest Rates'!$A$11:$B$11,0),FALSE)</f>
        <v>0.25</v>
      </c>
    </row>
    <row r="151" spans="1:6">
      <c r="A151" s="138">
        <f>'FX Database'!A655</f>
        <v>44035</v>
      </c>
      <c r="B151" s="7">
        <f>VLOOKUP($A151,'FX Database'!$A$11:$T$1267, MATCH($B$9,'FX Database'!$A$6:$X$6,0),FALSE)</f>
        <v>0.71509999999999996</v>
      </c>
      <c r="C151" s="7">
        <f>VLOOKUP($A151,'FX Database'!$A$11:$T$1267, MATCH(C$9,'FX Database'!$A$6:$X$6,0),FALSE)</f>
        <v>76.62</v>
      </c>
      <c r="D151" s="7">
        <f t="shared" si="11"/>
        <v>-1.398308049540664E-4</v>
      </c>
      <c r="E151" s="7">
        <f t="shared" si="11"/>
        <v>2.8754431000281664E-3</v>
      </c>
      <c r="F151" s="7">
        <f>VLOOKUP(A151,'Interest Rates'!$A$11:$B$3360, MATCH($F$9,'Interest Rates'!$A$11:$B$11,0),FALSE)</f>
        <v>0.25</v>
      </c>
    </row>
    <row r="152" spans="1:6">
      <c r="A152" s="138">
        <f>'FX Database'!A656</f>
        <v>44036</v>
      </c>
      <c r="B152" s="7">
        <f>VLOOKUP($A152,'FX Database'!$A$11:$T$1267, MATCH($B$9,'FX Database'!$A$6:$X$6,0),FALSE)</f>
        <v>0.70860000000000001</v>
      </c>
      <c r="C152" s="7">
        <f>VLOOKUP($A152,'FX Database'!$A$11:$T$1267, MATCH(C$9,'FX Database'!$A$6:$X$6,0),FALSE)</f>
        <v>75.41</v>
      </c>
      <c r="D152" s="7">
        <f t="shared" si="11"/>
        <v>-9.131200622978522E-3</v>
      </c>
      <c r="E152" s="7">
        <f t="shared" si="11"/>
        <v>-1.5918247057947324E-2</v>
      </c>
      <c r="F152" s="7">
        <f>VLOOKUP(A152,'Interest Rates'!$A$11:$B$3360, MATCH($F$9,'Interest Rates'!$A$11:$B$11,0),FALSE)</f>
        <v>0.25</v>
      </c>
    </row>
    <row r="153" spans="1:6">
      <c r="A153" s="138">
        <f>'FX Database'!A657</f>
        <v>44039</v>
      </c>
      <c r="B153" s="7">
        <f>VLOOKUP($A153,'FX Database'!$A$11:$T$1267, MATCH($B$9,'FX Database'!$A$6:$X$6,0),FALSE)</f>
        <v>0.71289999999999998</v>
      </c>
      <c r="C153" s="7">
        <f>VLOOKUP($A153,'FX Database'!$A$11:$T$1267, MATCH(C$9,'FX Database'!$A$6:$X$6,0),FALSE)</f>
        <v>75.3</v>
      </c>
      <c r="D153" s="7">
        <f t="shared" si="11"/>
        <v>6.0499656922112111E-3</v>
      </c>
      <c r="E153" s="7">
        <f t="shared" si="11"/>
        <v>-1.4597574087077641E-3</v>
      </c>
      <c r="F153" s="7">
        <f>VLOOKUP(A153,'Interest Rates'!$A$11:$B$3360, MATCH($F$9,'Interest Rates'!$A$11:$B$11,0),FALSE)</f>
        <v>0.25</v>
      </c>
    </row>
    <row r="154" spans="1:6">
      <c r="A154" s="138">
        <f>'FX Database'!A658</f>
        <v>44040</v>
      </c>
      <c r="B154" s="7">
        <f>VLOOKUP($A154,'FX Database'!$A$11:$T$1267, MATCH($B$9,'FX Database'!$A$6:$X$6,0),FALSE)</f>
        <v>0.71409999999999996</v>
      </c>
      <c r="C154" s="7">
        <f>VLOOKUP($A154,'FX Database'!$A$11:$T$1267, MATCH(C$9,'FX Database'!$A$6:$X$6,0),FALSE)</f>
        <v>75.37</v>
      </c>
      <c r="D154" s="7">
        <f t="shared" si="11"/>
        <v>1.6818504314815661E-3</v>
      </c>
      <c r="E154" s="7">
        <f t="shared" si="11"/>
        <v>9.2918304953067219E-4</v>
      </c>
      <c r="F154" s="7">
        <f>VLOOKUP(A154,'Interest Rates'!$A$11:$B$3360, MATCH($F$9,'Interest Rates'!$A$11:$B$11,0),FALSE)</f>
        <v>0.25</v>
      </c>
    </row>
    <row r="155" spans="1:6">
      <c r="A155" s="138">
        <f>'FX Database'!A659</f>
        <v>44041</v>
      </c>
      <c r="B155" s="7">
        <f>VLOOKUP($A155,'FX Database'!$A$11:$T$1267, MATCH($B$9,'FX Database'!$A$6:$X$6,0),FALSE)</f>
        <v>0.71650000000000003</v>
      </c>
      <c r="C155" s="7">
        <f>VLOOKUP($A155,'FX Database'!$A$11:$T$1267, MATCH(C$9,'FX Database'!$A$6:$X$6,0),FALSE)</f>
        <v>75.28</v>
      </c>
      <c r="D155" s="7">
        <f t="shared" si="11"/>
        <v>3.3552387131622345E-3</v>
      </c>
      <c r="E155" s="7">
        <f t="shared" si="11"/>
        <v>-1.1948225782543809E-3</v>
      </c>
      <c r="F155" s="7">
        <f>VLOOKUP(A155,'Interest Rates'!$A$11:$B$3360, MATCH($F$9,'Interest Rates'!$A$11:$B$11,0),FALSE)</f>
        <v>0.25</v>
      </c>
    </row>
    <row r="156" spans="1:6">
      <c r="A156" s="138">
        <f>'FX Database'!A660</f>
        <v>44042</v>
      </c>
      <c r="B156" s="7">
        <f>VLOOKUP($A156,'FX Database'!$A$11:$T$1267, MATCH($B$9,'FX Database'!$A$6:$X$6,0),FALSE)</f>
        <v>0.71589999999999998</v>
      </c>
      <c r="C156" s="7">
        <f>VLOOKUP($A156,'FX Database'!$A$11:$T$1267, MATCH(C$9,'FX Database'!$A$6:$X$6,0),FALSE)</f>
        <v>75.36</v>
      </c>
      <c r="D156" s="7">
        <f t="shared" si="11"/>
        <v>-8.3775486608723135E-4</v>
      </c>
      <c r="E156" s="7">
        <f t="shared" si="11"/>
        <v>1.0621349909833693E-3</v>
      </c>
      <c r="F156" s="7">
        <f>VLOOKUP(A156,'Interest Rates'!$A$11:$B$3360, MATCH($F$9,'Interest Rates'!$A$11:$B$11,0),FALSE)</f>
        <v>0.25</v>
      </c>
    </row>
    <row r="157" spans="1:6">
      <c r="A157" s="138">
        <f>'FX Database'!A661</f>
        <v>44043</v>
      </c>
      <c r="B157" s="7">
        <f>VLOOKUP($A157,'FX Database'!$A$11:$T$1267, MATCH($B$9,'FX Database'!$A$6:$X$6,0),FALSE)</f>
        <v>0.72130000000000005</v>
      </c>
      <c r="C157" s="7">
        <f>VLOOKUP($A157,'FX Database'!$A$11:$T$1267, MATCH(C$9,'FX Database'!$A$6:$X$6,0),FALSE)</f>
        <v>75.27</v>
      </c>
      <c r="D157" s="7">
        <f t="shared" si="11"/>
        <v>7.5146471074876526E-3</v>
      </c>
      <c r="E157" s="7">
        <f t="shared" si="11"/>
        <v>-1.1949812216671043E-3</v>
      </c>
      <c r="F157" s="7">
        <f>VLOOKUP(A157,'Interest Rates'!$A$11:$B$3360, MATCH($F$9,'Interest Rates'!$A$11:$B$11,0),FALSE)</f>
        <v>0.25</v>
      </c>
    </row>
    <row r="158" spans="1:6">
      <c r="A158" s="138">
        <f>'FX Database'!A662</f>
        <v>44047</v>
      </c>
      <c r="B158" s="7">
        <f>VLOOKUP($A158,'FX Database'!$A$11:$T$1267, MATCH($B$9,'FX Database'!$A$6:$X$6,0),FALSE)</f>
        <v>0.71319999999999995</v>
      </c>
      <c r="C158" s="7">
        <f>VLOOKUP($A158,'FX Database'!$A$11:$T$1267, MATCH(C$9,'FX Database'!$A$6:$X$6,0),FALSE)</f>
        <v>75.650000000000006</v>
      </c>
      <c r="D158" s="7">
        <f t="shared" si="11"/>
        <v>-1.1293253520641798E-2</v>
      </c>
      <c r="E158" s="7">
        <f t="shared" si="11"/>
        <v>5.035791187924462E-3</v>
      </c>
      <c r="F158" s="7">
        <f>VLOOKUP(A158,'Interest Rates'!$A$11:$B$3360, MATCH($F$9,'Interest Rates'!$A$11:$B$11,0),FALSE)</f>
        <v>0.25</v>
      </c>
    </row>
    <row r="159" spans="1:6">
      <c r="A159" s="138">
        <f>'FX Database'!A663</f>
        <v>44048</v>
      </c>
      <c r="B159" s="7">
        <f>VLOOKUP($A159,'FX Database'!$A$11:$T$1267, MATCH($B$9,'FX Database'!$A$6:$X$6,0),FALSE)</f>
        <v>0.71809999999999996</v>
      </c>
      <c r="C159" s="7">
        <f>VLOOKUP($A159,'FX Database'!$A$11:$T$1267, MATCH(C$9,'FX Database'!$A$6:$X$6,0),FALSE)</f>
        <v>75.89</v>
      </c>
      <c r="D159" s="7">
        <f t="shared" ref="D159:E222" si="12">LN(B159/B158)</f>
        <v>6.8469491272864485E-3</v>
      </c>
      <c r="E159" s="7">
        <f t="shared" si="12"/>
        <v>3.167483181456549E-3</v>
      </c>
      <c r="F159" s="7">
        <f>VLOOKUP(A159,'Interest Rates'!$A$11:$B$3360, MATCH($F$9,'Interest Rates'!$A$11:$B$11,0),FALSE)</f>
        <v>0.25</v>
      </c>
    </row>
    <row r="160" spans="1:6">
      <c r="A160" s="138">
        <f>'FX Database'!A664</f>
        <v>44049</v>
      </c>
      <c r="B160" s="7">
        <f>VLOOKUP($A160,'FX Database'!$A$11:$T$1267, MATCH($B$9,'FX Database'!$A$6:$X$6,0),FALSE)</f>
        <v>0.72070000000000001</v>
      </c>
      <c r="C160" s="7">
        <f>VLOOKUP($A160,'FX Database'!$A$11:$T$1267, MATCH(C$9,'FX Database'!$A$6:$X$6,0),FALSE)</f>
        <v>76.010000000000005</v>
      </c>
      <c r="D160" s="7">
        <f t="shared" si="12"/>
        <v>3.614126814123611E-3</v>
      </c>
      <c r="E160" s="7">
        <f t="shared" si="12"/>
        <v>1.5799871621276133E-3</v>
      </c>
      <c r="F160" s="7">
        <f>VLOOKUP(A160,'Interest Rates'!$A$11:$B$3360, MATCH($F$9,'Interest Rates'!$A$11:$B$11,0),FALSE)</f>
        <v>0.25</v>
      </c>
    </row>
    <row r="161" spans="1:6">
      <c r="A161" s="138">
        <f>'FX Database'!A665</f>
        <v>44050</v>
      </c>
      <c r="B161" s="7">
        <f>VLOOKUP($A161,'FX Database'!$A$11:$T$1267, MATCH($B$9,'FX Database'!$A$6:$X$6,0),FALSE)</f>
        <v>0.72070000000000001</v>
      </c>
      <c r="C161" s="7">
        <f>VLOOKUP($A161,'FX Database'!$A$11:$T$1267, MATCH(C$9,'FX Database'!$A$6:$X$6,0),FALSE)</f>
        <v>76.06</v>
      </c>
      <c r="D161" s="7">
        <f t="shared" si="12"/>
        <v>0</v>
      </c>
      <c r="E161" s="7">
        <f t="shared" si="12"/>
        <v>6.5759192216438458E-4</v>
      </c>
      <c r="F161" s="7">
        <f>VLOOKUP(A161,'Interest Rates'!$A$11:$B$3360, MATCH($F$9,'Interest Rates'!$A$11:$B$11,0),FALSE)</f>
        <v>0.25</v>
      </c>
    </row>
    <row r="162" spans="1:6">
      <c r="A162" s="138">
        <f>'FX Database'!A666</f>
        <v>44053</v>
      </c>
      <c r="B162" s="7">
        <f>VLOOKUP($A162,'FX Database'!$A$11:$T$1267, MATCH($B$9,'FX Database'!$A$6:$X$6,0),FALSE)</f>
        <v>0.71650000000000003</v>
      </c>
      <c r="C162" s="7">
        <f>VLOOKUP($A162,'FX Database'!$A$11:$T$1267, MATCH(C$9,'FX Database'!$A$6:$X$6,0),FALSE)</f>
        <v>75.790000000000006</v>
      </c>
      <c r="D162" s="7">
        <f t="shared" si="12"/>
        <v>-5.8447146621688354E-3</v>
      </c>
      <c r="E162" s="7">
        <f t="shared" si="12"/>
        <v>-3.5561446761757979E-3</v>
      </c>
      <c r="F162" s="7">
        <f>VLOOKUP(A162,'Interest Rates'!$A$11:$B$3360, MATCH($F$9,'Interest Rates'!$A$11:$B$11,0),FALSE)</f>
        <v>0.25</v>
      </c>
    </row>
    <row r="163" spans="1:6">
      <c r="A163" s="138">
        <f>'FX Database'!A667</f>
        <v>44054</v>
      </c>
      <c r="B163" s="7">
        <f>VLOOKUP($A163,'FX Database'!$A$11:$T$1267, MATCH($B$9,'FX Database'!$A$6:$X$6,0),FALSE)</f>
        <v>0.7177</v>
      </c>
      <c r="C163" s="7">
        <f>VLOOKUP($A163,'FX Database'!$A$11:$T$1267, MATCH(C$9,'FX Database'!$A$6:$X$6,0),FALSE)</f>
        <v>76.16</v>
      </c>
      <c r="D163" s="7">
        <f t="shared" si="12"/>
        <v>1.6734071677997088E-3</v>
      </c>
      <c r="E163" s="7">
        <f t="shared" si="12"/>
        <v>4.8700326591719321E-3</v>
      </c>
      <c r="F163" s="7">
        <f>VLOOKUP(A163,'Interest Rates'!$A$11:$B$3360, MATCH($F$9,'Interest Rates'!$A$11:$B$11,0),FALSE)</f>
        <v>0.25</v>
      </c>
    </row>
    <row r="164" spans="1:6">
      <c r="A164" s="138">
        <f>'FX Database'!A668</f>
        <v>44055</v>
      </c>
      <c r="B164" s="7">
        <f>VLOOKUP($A164,'FX Database'!$A$11:$T$1267, MATCH($B$9,'FX Database'!$A$6:$X$6,0),FALSE)</f>
        <v>0.71179999999999999</v>
      </c>
      <c r="C164" s="7">
        <f>VLOOKUP($A164,'FX Database'!$A$11:$T$1267, MATCH(C$9,'FX Database'!$A$6:$X$6,0),FALSE)</f>
        <v>75.959999999999994</v>
      </c>
      <c r="D164" s="7">
        <f t="shared" si="12"/>
        <v>-8.2546813599339661E-3</v>
      </c>
      <c r="E164" s="7">
        <f t="shared" si="12"/>
        <v>-2.629504539024735E-3</v>
      </c>
      <c r="F164" s="7">
        <f>VLOOKUP(A164,'Interest Rates'!$A$11:$B$3360, MATCH($F$9,'Interest Rates'!$A$11:$B$11,0),FALSE)</f>
        <v>0.25</v>
      </c>
    </row>
    <row r="165" spans="1:6">
      <c r="A165" s="138">
        <f>'FX Database'!A669</f>
        <v>44056</v>
      </c>
      <c r="B165" s="7">
        <f>VLOOKUP($A165,'FX Database'!$A$11:$T$1267, MATCH($B$9,'FX Database'!$A$6:$X$6,0),FALSE)</f>
        <v>0.71719999999999995</v>
      </c>
      <c r="C165" s="7">
        <f>VLOOKUP($A165,'FX Database'!$A$11:$T$1267, MATCH(C$9,'FX Database'!$A$6:$X$6,0),FALSE)</f>
        <v>76.5</v>
      </c>
      <c r="D165" s="7">
        <f t="shared" si="12"/>
        <v>7.5577686548854682E-3</v>
      </c>
      <c r="E165" s="7">
        <f t="shared" si="12"/>
        <v>7.0838548884050419E-3</v>
      </c>
      <c r="F165" s="7">
        <f>VLOOKUP(A165,'Interest Rates'!$A$11:$B$3360, MATCH($F$9,'Interest Rates'!$A$11:$B$11,0),FALSE)</f>
        <v>0.25</v>
      </c>
    </row>
    <row r="166" spans="1:6">
      <c r="A166" s="138">
        <f>'FX Database'!A670</f>
        <v>44057</v>
      </c>
      <c r="B166" s="7">
        <f>VLOOKUP($A166,'FX Database'!$A$11:$T$1267, MATCH($B$9,'FX Database'!$A$6:$X$6,0),FALSE)</f>
        <v>0.7157</v>
      </c>
      <c r="C166" s="7">
        <f>VLOOKUP($A166,'FX Database'!$A$11:$T$1267, MATCH(C$9,'FX Database'!$A$6:$X$6,0),FALSE)</f>
        <v>76.47</v>
      </c>
      <c r="D166" s="7">
        <f t="shared" si="12"/>
        <v>-2.0936569864258756E-3</v>
      </c>
      <c r="E166" s="7">
        <f t="shared" si="12"/>
        <v>-3.9223377635636442E-4</v>
      </c>
      <c r="F166" s="7">
        <f>VLOOKUP(A166,'Interest Rates'!$A$11:$B$3360, MATCH($F$9,'Interest Rates'!$A$11:$B$11,0),FALSE)</f>
        <v>0.25</v>
      </c>
    </row>
    <row r="167" spans="1:6">
      <c r="A167" s="138">
        <f>'FX Database'!A671</f>
        <v>44060</v>
      </c>
      <c r="B167" s="7">
        <f>VLOOKUP($A167,'FX Database'!$A$11:$T$1267, MATCH($B$9,'FX Database'!$A$6:$X$6,0),FALSE)</f>
        <v>0.71830000000000005</v>
      </c>
      <c r="C167" s="7">
        <f>VLOOKUP($A167,'FX Database'!$A$11:$T$1267, MATCH(C$9,'FX Database'!$A$6:$X$6,0),FALSE)</f>
        <v>76.56</v>
      </c>
      <c r="D167" s="7">
        <f t="shared" si="12"/>
        <v>3.6262243362041977E-3</v>
      </c>
      <c r="E167" s="7">
        <f t="shared" si="12"/>
        <v>1.1762400885651782E-3</v>
      </c>
      <c r="F167" s="7">
        <f>VLOOKUP(A167,'Interest Rates'!$A$11:$B$3360, MATCH($F$9,'Interest Rates'!$A$11:$B$11,0),FALSE)</f>
        <v>0.25</v>
      </c>
    </row>
    <row r="168" spans="1:6">
      <c r="A168" s="138">
        <f>'FX Database'!A672</f>
        <v>44061</v>
      </c>
      <c r="B168" s="7">
        <f>VLOOKUP($A168,'FX Database'!$A$11:$T$1267, MATCH($B$9,'FX Database'!$A$6:$X$6,0),FALSE)</f>
        <v>0.72250000000000003</v>
      </c>
      <c r="C168" s="7">
        <f>VLOOKUP($A168,'FX Database'!$A$11:$T$1267, MATCH(C$9,'FX Database'!$A$6:$X$6,0),FALSE)</f>
        <v>76.31</v>
      </c>
      <c r="D168" s="7">
        <f t="shared" si="12"/>
        <v>5.8301109058312124E-3</v>
      </c>
      <c r="E168" s="7">
        <f t="shared" si="12"/>
        <v>-3.2707558431570188E-3</v>
      </c>
      <c r="F168" s="7">
        <f>VLOOKUP(A168,'Interest Rates'!$A$11:$B$3360, MATCH($F$9,'Interest Rates'!$A$11:$B$11,0),FALSE)</f>
        <v>0.25</v>
      </c>
    </row>
    <row r="169" spans="1:6">
      <c r="A169" s="138">
        <f>'FX Database'!A673</f>
        <v>44062</v>
      </c>
      <c r="B169" s="7">
        <f>VLOOKUP($A169,'FX Database'!$A$11:$T$1267, MATCH($B$9,'FX Database'!$A$6:$X$6,0),FALSE)</f>
        <v>0.72489999999999999</v>
      </c>
      <c r="C169" s="7">
        <f>VLOOKUP($A169,'FX Database'!$A$11:$T$1267, MATCH(C$9,'FX Database'!$A$6:$X$6,0),FALSE)</f>
        <v>76.53</v>
      </c>
      <c r="D169" s="7">
        <f t="shared" si="12"/>
        <v>3.3162943202447717E-3</v>
      </c>
      <c r="E169" s="7">
        <f t="shared" si="12"/>
        <v>2.8788295202879042E-3</v>
      </c>
      <c r="F169" s="7">
        <f>VLOOKUP(A169,'Interest Rates'!$A$11:$B$3360, MATCH($F$9,'Interest Rates'!$A$11:$B$11,0),FALSE)</f>
        <v>0.25</v>
      </c>
    </row>
    <row r="170" spans="1:6">
      <c r="A170" s="138">
        <f>'FX Database'!A674</f>
        <v>44063</v>
      </c>
      <c r="B170" s="7">
        <f>VLOOKUP($A170,'FX Database'!$A$11:$T$1267, MATCH($B$9,'FX Database'!$A$6:$X$6,0),FALSE)</f>
        <v>0.71719999999999995</v>
      </c>
      <c r="C170" s="7">
        <f>VLOOKUP($A170,'FX Database'!$A$11:$T$1267, MATCH(C$9,'FX Database'!$A$6:$X$6,0),FALSE)</f>
        <v>76.09</v>
      </c>
      <c r="D170" s="7">
        <f t="shared" si="12"/>
        <v>-1.0678972575854366E-2</v>
      </c>
      <c r="E170" s="7">
        <f t="shared" si="12"/>
        <v>-5.7659706333983204E-3</v>
      </c>
      <c r="F170" s="7">
        <f>VLOOKUP(A170,'Interest Rates'!$A$11:$B$3360, MATCH($F$9,'Interest Rates'!$A$11:$B$11,0),FALSE)</f>
        <v>0.25</v>
      </c>
    </row>
    <row r="171" spans="1:6">
      <c r="A171" s="138">
        <f>'FX Database'!A675</f>
        <v>44064</v>
      </c>
      <c r="B171" s="7">
        <f>VLOOKUP($A171,'FX Database'!$A$11:$T$1267, MATCH($B$9,'FX Database'!$A$6:$X$6,0),FALSE)</f>
        <v>0.72040000000000004</v>
      </c>
      <c r="C171" s="7">
        <f>VLOOKUP($A171,'FX Database'!$A$11:$T$1267, MATCH(C$9,'FX Database'!$A$6:$X$6,0),FALSE)</f>
        <v>76.069999999999993</v>
      </c>
      <c r="D171" s="7">
        <f t="shared" si="12"/>
        <v>4.451871570823396E-3</v>
      </c>
      <c r="E171" s="7">
        <f t="shared" si="12"/>
        <v>-2.6288117922171258E-4</v>
      </c>
      <c r="F171" s="7">
        <f>VLOOKUP(A171,'Interest Rates'!$A$11:$B$3360, MATCH($F$9,'Interest Rates'!$A$11:$B$11,0),FALSE)</f>
        <v>0.25</v>
      </c>
    </row>
    <row r="172" spans="1:6">
      <c r="A172" s="138">
        <f>'FX Database'!A676</f>
        <v>44067</v>
      </c>
      <c r="B172" s="7">
        <f>VLOOKUP($A172,'FX Database'!$A$11:$T$1267, MATCH($B$9,'FX Database'!$A$6:$X$6,0),FALSE)</f>
        <v>0.71779999999999999</v>
      </c>
      <c r="C172" s="7">
        <f>VLOOKUP($A172,'FX Database'!$A$11:$T$1267, MATCH(C$9,'FX Database'!$A$6:$X$6,0),FALSE)</f>
        <v>75.959999999999994</v>
      </c>
      <c r="D172" s="7">
        <f t="shared" si="12"/>
        <v>-3.6156345882942297E-3</v>
      </c>
      <c r="E172" s="7">
        <f t="shared" si="12"/>
        <v>-1.4470830651246273E-3</v>
      </c>
      <c r="F172" s="7">
        <f>VLOOKUP(A172,'Interest Rates'!$A$11:$B$3360, MATCH($F$9,'Interest Rates'!$A$11:$B$11,0),FALSE)</f>
        <v>0.25</v>
      </c>
    </row>
    <row r="173" spans="1:6">
      <c r="A173" s="138">
        <f>'FX Database'!A677</f>
        <v>44068</v>
      </c>
      <c r="B173" s="7">
        <f>VLOOKUP($A173,'FX Database'!$A$11:$T$1267, MATCH($B$9,'FX Database'!$A$6:$X$6,0),FALSE)</f>
        <v>0.71740000000000004</v>
      </c>
      <c r="C173" s="7">
        <f>VLOOKUP($A173,'FX Database'!$A$11:$T$1267, MATCH(C$9,'FX Database'!$A$6:$X$6,0),FALSE)</f>
        <v>76.040000000000006</v>
      </c>
      <c r="D173" s="7">
        <f t="shared" si="12"/>
        <v>-5.5741361532468247E-4</v>
      </c>
      <c r="E173" s="7">
        <f t="shared" si="12"/>
        <v>1.0526316761434664E-3</v>
      </c>
      <c r="F173" s="7">
        <f>VLOOKUP(A173,'Interest Rates'!$A$11:$B$3360, MATCH($F$9,'Interest Rates'!$A$11:$B$11,0),FALSE)</f>
        <v>0.25</v>
      </c>
    </row>
    <row r="174" spans="1:6">
      <c r="A174" s="138">
        <f>'FX Database'!A678</f>
        <v>44069</v>
      </c>
      <c r="B174" s="7">
        <f>VLOOKUP($A174,'FX Database'!$A$11:$T$1267, MATCH($B$9,'FX Database'!$A$6:$X$6,0),FALSE)</f>
        <v>0.71930000000000005</v>
      </c>
      <c r="C174" s="7">
        <f>VLOOKUP($A174,'FX Database'!$A$11:$T$1267, MATCH(C$9,'FX Database'!$A$6:$X$6,0),FALSE)</f>
        <v>76.53</v>
      </c>
      <c r="D174" s="7">
        <f t="shared" si="12"/>
        <v>2.64495177512833E-3</v>
      </c>
      <c r="E174" s="7">
        <f t="shared" si="12"/>
        <v>6.4233032016013034E-3</v>
      </c>
      <c r="F174" s="7">
        <f>VLOOKUP(A174,'Interest Rates'!$A$11:$B$3360, MATCH($F$9,'Interest Rates'!$A$11:$B$11,0),FALSE)</f>
        <v>0.25</v>
      </c>
    </row>
    <row r="175" spans="1:6">
      <c r="A175" s="138">
        <f>'FX Database'!A679</f>
        <v>44070</v>
      </c>
      <c r="B175" s="7">
        <f>VLOOKUP($A175,'FX Database'!$A$11:$T$1267, MATCH($B$9,'FX Database'!$A$6:$X$6,0),FALSE)</f>
        <v>0.72370000000000001</v>
      </c>
      <c r="C175" s="7">
        <f>VLOOKUP($A175,'FX Database'!$A$11:$T$1267, MATCH(C$9,'FX Database'!$A$6:$X$6,0),FALSE)</f>
        <v>76.75</v>
      </c>
      <c r="D175" s="7">
        <f t="shared" si="12"/>
        <v>6.098424998771482E-3</v>
      </c>
      <c r="E175" s="7">
        <f t="shared" si="12"/>
        <v>2.8705656454768632E-3</v>
      </c>
      <c r="F175" s="7">
        <f>VLOOKUP(A175,'Interest Rates'!$A$11:$B$3360, MATCH($F$9,'Interest Rates'!$A$11:$B$11,0),FALSE)</f>
        <v>0.25</v>
      </c>
    </row>
    <row r="176" spans="1:6">
      <c r="A176" s="138">
        <f>'FX Database'!A680</f>
        <v>44071</v>
      </c>
      <c r="B176" s="7">
        <f>VLOOKUP($A176,'FX Database'!$A$11:$T$1267, MATCH($B$9,'FX Database'!$A$6:$X$6,0),FALSE)</f>
        <v>0.72989999999999999</v>
      </c>
      <c r="C176" s="7">
        <f>VLOOKUP($A176,'FX Database'!$A$11:$T$1267, MATCH(C$9,'FX Database'!$A$6:$X$6,0),FALSE)</f>
        <v>77.569999999999993</v>
      </c>
      <c r="D176" s="7">
        <f t="shared" si="12"/>
        <v>8.5305965855046965E-3</v>
      </c>
      <c r="E176" s="7">
        <f t="shared" si="12"/>
        <v>1.0627368035473482E-2</v>
      </c>
      <c r="F176" s="7">
        <f>VLOOKUP(A176,'Interest Rates'!$A$11:$B$3360, MATCH($F$9,'Interest Rates'!$A$11:$B$11,0),FALSE)</f>
        <v>0.25</v>
      </c>
    </row>
    <row r="177" spans="1:6">
      <c r="A177" s="138">
        <f>'FX Database'!A681</f>
        <v>44074</v>
      </c>
      <c r="B177" s="7">
        <f>VLOOKUP($A177,'FX Database'!$A$11:$T$1267, MATCH($B$9,'FX Database'!$A$6:$X$6,0),FALSE)</f>
        <v>0.73540000000000005</v>
      </c>
      <c r="C177" s="7">
        <f>VLOOKUP($A177,'FX Database'!$A$11:$T$1267, MATCH(C$9,'FX Database'!$A$6:$X$6,0),FALSE)</f>
        <v>77.66</v>
      </c>
      <c r="D177" s="7">
        <f t="shared" si="12"/>
        <v>7.5070304095850079E-3</v>
      </c>
      <c r="E177" s="7">
        <f t="shared" si="12"/>
        <v>1.1595698007410931E-3</v>
      </c>
      <c r="F177" s="7">
        <f>VLOOKUP(A177,'Interest Rates'!$A$11:$B$3360, MATCH($F$9,'Interest Rates'!$A$11:$B$11,0),FALSE)</f>
        <v>0.25</v>
      </c>
    </row>
    <row r="178" spans="1:6">
      <c r="A178" s="138">
        <f>'FX Database'!A682</f>
        <v>44075</v>
      </c>
      <c r="B178" s="7">
        <f>VLOOKUP($A178,'FX Database'!$A$11:$T$1267, MATCH($B$9,'FX Database'!$A$6:$X$6,0),FALSE)</f>
        <v>0.74119999999999997</v>
      </c>
      <c r="C178" s="7">
        <f>VLOOKUP($A178,'FX Database'!$A$11:$T$1267, MATCH(C$9,'FX Database'!$A$6:$X$6,0),FALSE)</f>
        <v>78.290000000000006</v>
      </c>
      <c r="D178" s="7">
        <f t="shared" si="12"/>
        <v>7.8559255440330163E-3</v>
      </c>
      <c r="E178" s="7">
        <f t="shared" si="12"/>
        <v>8.0795566163016867E-3</v>
      </c>
      <c r="F178" s="7">
        <f>VLOOKUP(A178,'Interest Rates'!$A$11:$B$3360, MATCH($F$9,'Interest Rates'!$A$11:$B$11,0),FALSE)</f>
        <v>0.25</v>
      </c>
    </row>
    <row r="179" spans="1:6">
      <c r="A179" s="138">
        <f>'FX Database'!A683</f>
        <v>44076</v>
      </c>
      <c r="B179" s="7">
        <f>VLOOKUP($A179,'FX Database'!$A$11:$T$1267, MATCH($B$9,'FX Database'!$A$6:$X$6,0),FALSE)</f>
        <v>0.73599999999999999</v>
      </c>
      <c r="C179" s="7">
        <f>VLOOKUP($A179,'FX Database'!$A$11:$T$1267, MATCH(C$9,'FX Database'!$A$6:$X$6,0),FALSE)</f>
        <v>78.05</v>
      </c>
      <c r="D179" s="7">
        <f t="shared" si="12"/>
        <v>-7.0403756823284487E-3</v>
      </c>
      <c r="E179" s="7">
        <f t="shared" si="12"/>
        <v>-3.0702339583819098E-3</v>
      </c>
      <c r="F179" s="7">
        <f>VLOOKUP(A179,'Interest Rates'!$A$11:$B$3360, MATCH($F$9,'Interest Rates'!$A$11:$B$11,0),FALSE)</f>
        <v>0.25</v>
      </c>
    </row>
    <row r="180" spans="1:6">
      <c r="A180" s="138">
        <f>'FX Database'!A684</f>
        <v>44077</v>
      </c>
      <c r="B180" s="7">
        <f>VLOOKUP($A180,'FX Database'!$A$11:$T$1267, MATCH($B$9,'FX Database'!$A$6:$X$6,0),FALSE)</f>
        <v>0.73060000000000003</v>
      </c>
      <c r="C180" s="7">
        <f>VLOOKUP($A180,'FX Database'!$A$11:$T$1267, MATCH(C$9,'FX Database'!$A$6:$X$6,0),FALSE)</f>
        <v>77.66</v>
      </c>
      <c r="D180" s="7">
        <f t="shared" si="12"/>
        <v>-7.3640043676940267E-3</v>
      </c>
      <c r="E180" s="7">
        <f t="shared" si="12"/>
        <v>-5.009322657919835E-3</v>
      </c>
      <c r="F180" s="7">
        <f>VLOOKUP(A180,'Interest Rates'!$A$11:$B$3360, MATCH($F$9,'Interest Rates'!$A$11:$B$11,0),FALSE)</f>
        <v>0.25</v>
      </c>
    </row>
    <row r="181" spans="1:6">
      <c r="A181" s="138">
        <f>'FX Database'!A685</f>
        <v>44078</v>
      </c>
      <c r="B181" s="7">
        <f>VLOOKUP($A181,'FX Database'!$A$11:$T$1267, MATCH($B$9,'FX Database'!$A$6:$X$6,0),FALSE)</f>
        <v>0.72699999999999998</v>
      </c>
      <c r="C181" s="7">
        <f>VLOOKUP($A181,'FX Database'!$A$11:$T$1267, MATCH(C$9,'FX Database'!$A$6:$X$6,0),FALSE)</f>
        <v>77.180000000000007</v>
      </c>
      <c r="D181" s="7">
        <f t="shared" si="12"/>
        <v>-4.9396368276627706E-3</v>
      </c>
      <c r="E181" s="7">
        <f t="shared" si="12"/>
        <v>-6.1999681940484016E-3</v>
      </c>
      <c r="F181" s="7">
        <f>VLOOKUP(A181,'Interest Rates'!$A$11:$B$3360, MATCH($F$9,'Interest Rates'!$A$11:$B$11,0),FALSE)</f>
        <v>0.25</v>
      </c>
    </row>
    <row r="182" spans="1:6">
      <c r="A182" s="138">
        <f>'FX Database'!A686</f>
        <v>44081</v>
      </c>
      <c r="B182" s="7">
        <f>VLOOKUP($A182,'FX Database'!$A$11:$T$1267, MATCH($B$9,'FX Database'!$A$6:$X$6,0),FALSE)</f>
        <v>0.72789999999999999</v>
      </c>
      <c r="C182" s="7">
        <f>VLOOKUP($A182,'FX Database'!$A$11:$T$1267, MATCH(C$9,'FX Database'!$A$6:$X$6,0),FALSE)</f>
        <v>77.38</v>
      </c>
      <c r="D182" s="7">
        <f t="shared" si="12"/>
        <v>1.2371985906928717E-3</v>
      </c>
      <c r="E182" s="7">
        <f t="shared" si="12"/>
        <v>2.5879931628940067E-3</v>
      </c>
      <c r="F182" s="7">
        <f>VLOOKUP(A182,'Interest Rates'!$A$11:$B$3360, MATCH($F$9,'Interest Rates'!$A$11:$B$11,0),FALSE)</f>
        <v>0.25</v>
      </c>
    </row>
    <row r="183" spans="1:6">
      <c r="A183" s="138">
        <f>'FX Database'!A687</f>
        <v>44082</v>
      </c>
      <c r="B183" s="7">
        <f>VLOOKUP($A183,'FX Database'!$A$11:$T$1267, MATCH($B$9,'FX Database'!$A$6:$X$6,0),FALSE)</f>
        <v>0.72889999999999999</v>
      </c>
      <c r="C183" s="7">
        <f>VLOOKUP($A183,'FX Database'!$A$11:$T$1267, MATCH(C$9,'FX Database'!$A$6:$X$6,0),FALSE)</f>
        <v>77.459999999999994</v>
      </c>
      <c r="D183" s="7">
        <f t="shared" si="12"/>
        <v>1.3728722639549371E-3</v>
      </c>
      <c r="E183" s="7">
        <f t="shared" si="12"/>
        <v>1.0333248142391273E-3</v>
      </c>
      <c r="F183" s="7">
        <f>VLOOKUP(A183,'Interest Rates'!$A$11:$B$3360, MATCH($F$9,'Interest Rates'!$A$11:$B$11,0),FALSE)</f>
        <v>0.25</v>
      </c>
    </row>
    <row r="184" spans="1:6">
      <c r="A184" s="138">
        <f>'FX Database'!A688</f>
        <v>44083</v>
      </c>
      <c r="B184" s="7">
        <f>VLOOKUP($A184,'FX Database'!$A$11:$T$1267, MATCH($B$9,'FX Database'!$A$6:$X$6,0),FALSE)</f>
        <v>0.72250000000000003</v>
      </c>
      <c r="C184" s="7">
        <f>VLOOKUP($A184,'FX Database'!$A$11:$T$1267, MATCH(C$9,'FX Database'!$A$6:$X$6,0),FALSE)</f>
        <v>76.540000000000006</v>
      </c>
      <c r="D184" s="7">
        <f t="shared" si="12"/>
        <v>-8.819128401580013E-3</v>
      </c>
      <c r="E184" s="7">
        <f t="shared" si="12"/>
        <v>-1.1948194089049726E-2</v>
      </c>
      <c r="F184" s="7">
        <f>VLOOKUP(A184,'Interest Rates'!$A$11:$B$3360, MATCH($F$9,'Interest Rates'!$A$11:$B$11,0),FALSE)</f>
        <v>0.25</v>
      </c>
    </row>
    <row r="185" spans="1:6">
      <c r="A185" s="138">
        <f>'FX Database'!A689</f>
        <v>44084</v>
      </c>
      <c r="B185" s="7">
        <f>VLOOKUP($A185,'FX Database'!$A$11:$T$1267, MATCH($B$9,'FX Database'!$A$6:$X$6,0),FALSE)</f>
        <v>0.72799999999999998</v>
      </c>
      <c r="C185" s="7">
        <f>VLOOKUP($A185,'FX Database'!$A$11:$T$1267, MATCH(C$9,'FX Database'!$A$6:$X$6,0),FALSE)</f>
        <v>77.260000000000005</v>
      </c>
      <c r="D185" s="7">
        <f t="shared" si="12"/>
        <v>7.5836282100986393E-3</v>
      </c>
      <c r="E185" s="7">
        <f t="shared" si="12"/>
        <v>9.3628772405791021E-3</v>
      </c>
      <c r="F185" s="7">
        <f>VLOOKUP(A185,'Interest Rates'!$A$11:$B$3360, MATCH($F$9,'Interest Rates'!$A$11:$B$11,0),FALSE)</f>
        <v>0.25</v>
      </c>
    </row>
    <row r="186" spans="1:6">
      <c r="A186" s="138">
        <f>'FX Database'!A690</f>
        <v>44085</v>
      </c>
      <c r="B186" s="7">
        <f>VLOOKUP($A186,'FX Database'!$A$11:$T$1267, MATCH($B$9,'FX Database'!$A$6:$X$6,0),FALSE)</f>
        <v>0.72809999999999997</v>
      </c>
      <c r="C186" s="7">
        <f>VLOOKUP($A186,'FX Database'!$A$11:$T$1267, MATCH(C$9,'FX Database'!$A$6:$X$6,0),FALSE)</f>
        <v>77.31</v>
      </c>
      <c r="D186" s="7">
        <f t="shared" si="12"/>
        <v>1.3735320397941831E-4</v>
      </c>
      <c r="E186" s="7">
        <f t="shared" si="12"/>
        <v>6.4695609424820881E-4</v>
      </c>
      <c r="F186" s="7">
        <f>VLOOKUP(A186,'Interest Rates'!$A$11:$B$3360, MATCH($F$9,'Interest Rates'!$A$11:$B$11,0),FALSE)</f>
        <v>0.25</v>
      </c>
    </row>
    <row r="187" spans="1:6">
      <c r="A187" s="138">
        <f>'FX Database'!A691</f>
        <v>44088</v>
      </c>
      <c r="B187" s="7">
        <f>VLOOKUP($A187,'FX Database'!$A$11:$T$1267, MATCH($B$9,'FX Database'!$A$6:$X$6,0),FALSE)</f>
        <v>0.72870000000000001</v>
      </c>
      <c r="C187" s="7">
        <f>VLOOKUP($A187,'FX Database'!$A$11:$T$1267, MATCH(C$9,'FX Database'!$A$6:$X$6,0),FALSE)</f>
        <v>77.290000000000006</v>
      </c>
      <c r="D187" s="7">
        <f t="shared" si="12"/>
        <v>8.2372327557122258E-4</v>
      </c>
      <c r="E187" s="7">
        <f t="shared" si="12"/>
        <v>-2.5873221360371085E-4</v>
      </c>
      <c r="F187" s="7">
        <f>VLOOKUP(A187,'Interest Rates'!$A$11:$B$3360, MATCH($F$9,'Interest Rates'!$A$11:$B$11,0),FALSE)</f>
        <v>0.25</v>
      </c>
    </row>
    <row r="188" spans="1:6">
      <c r="A188" s="138">
        <f>'FX Database'!A692</f>
        <v>44089</v>
      </c>
      <c r="B188" s="7">
        <f>VLOOKUP($A188,'FX Database'!$A$11:$T$1267, MATCH($B$9,'FX Database'!$A$6:$X$6,0),FALSE)</f>
        <v>0.73280000000000001</v>
      </c>
      <c r="C188" s="7">
        <f>VLOOKUP($A188,'FX Database'!$A$11:$T$1267, MATCH(C$9,'FX Database'!$A$6:$X$6,0),FALSE)</f>
        <v>77.430000000000007</v>
      </c>
      <c r="D188" s="7">
        <f t="shared" si="12"/>
        <v>5.6106886836838942E-3</v>
      </c>
      <c r="E188" s="7">
        <f t="shared" si="12"/>
        <v>1.8097212798524863E-3</v>
      </c>
      <c r="F188" s="7">
        <f>VLOOKUP(A188,'Interest Rates'!$A$11:$B$3360, MATCH($F$9,'Interest Rates'!$A$11:$B$11,0),FALSE)</f>
        <v>0.25</v>
      </c>
    </row>
    <row r="189" spans="1:6">
      <c r="A189" s="138">
        <f>'FX Database'!A693</f>
        <v>44090</v>
      </c>
      <c r="B189" s="7">
        <f>VLOOKUP($A189,'FX Database'!$A$11:$T$1267, MATCH($B$9,'FX Database'!$A$6:$X$6,0),FALSE)</f>
        <v>0.73109999999999997</v>
      </c>
      <c r="C189" s="7">
        <f>VLOOKUP($A189,'FX Database'!$A$11:$T$1267, MATCH(C$9,'FX Database'!$A$6:$X$6,0),FALSE)</f>
        <v>77.03</v>
      </c>
      <c r="D189" s="7">
        <f t="shared" si="12"/>
        <v>-2.3225640606502813E-3</v>
      </c>
      <c r="E189" s="7">
        <f t="shared" si="12"/>
        <v>-5.1793460337578147E-3</v>
      </c>
      <c r="F189" s="7">
        <f>VLOOKUP(A189,'Interest Rates'!$A$11:$B$3360, MATCH($F$9,'Interest Rates'!$A$11:$B$11,0),FALSE)</f>
        <v>0.25</v>
      </c>
    </row>
    <row r="190" spans="1:6">
      <c r="A190" s="138">
        <f>'FX Database'!A694</f>
        <v>44091</v>
      </c>
      <c r="B190" s="7">
        <f>VLOOKUP($A190,'FX Database'!$A$11:$T$1267, MATCH($B$9,'FX Database'!$A$6:$X$6,0),FALSE)</f>
        <v>0.7278</v>
      </c>
      <c r="C190" s="7">
        <f>VLOOKUP($A190,'FX Database'!$A$11:$T$1267, MATCH(C$9,'FX Database'!$A$6:$X$6,0),FALSE)</f>
        <v>76.400000000000006</v>
      </c>
      <c r="D190" s="7">
        <f t="shared" si="12"/>
        <v>-4.5239641212107308E-3</v>
      </c>
      <c r="E190" s="7">
        <f t="shared" si="12"/>
        <v>-8.212260192399538E-3</v>
      </c>
      <c r="F190" s="7">
        <f>VLOOKUP(A190,'Interest Rates'!$A$11:$B$3360, MATCH($F$9,'Interest Rates'!$A$11:$B$11,0),FALSE)</f>
        <v>0.25</v>
      </c>
    </row>
    <row r="191" spans="1:6">
      <c r="A191" s="138">
        <f>'FX Database'!A695</f>
        <v>44092</v>
      </c>
      <c r="B191" s="7">
        <f>VLOOKUP($A191,'FX Database'!$A$11:$T$1267, MATCH($B$9,'FX Database'!$A$6:$X$6,0),FALSE)</f>
        <v>0.73199999999999998</v>
      </c>
      <c r="C191" s="7">
        <f>VLOOKUP($A191,'FX Database'!$A$11:$T$1267, MATCH(C$9,'FX Database'!$A$6:$X$6,0),FALSE)</f>
        <v>76.709999999999994</v>
      </c>
      <c r="D191" s="7">
        <f t="shared" si="12"/>
        <v>5.7542287832520987E-3</v>
      </c>
      <c r="E191" s="7">
        <f t="shared" si="12"/>
        <v>4.0493817987300243E-3</v>
      </c>
      <c r="F191" s="7">
        <f>VLOOKUP(A191,'Interest Rates'!$A$11:$B$3360, MATCH($F$9,'Interest Rates'!$A$11:$B$11,0),FALSE)</f>
        <v>0.25</v>
      </c>
    </row>
    <row r="192" spans="1:6">
      <c r="A192" s="138">
        <f>'FX Database'!A696</f>
        <v>44095</v>
      </c>
      <c r="B192" s="7">
        <f>VLOOKUP($A192,'FX Database'!$A$11:$T$1267, MATCH($B$9,'FX Database'!$A$6:$X$6,0),FALSE)</f>
        <v>0.73150000000000004</v>
      </c>
      <c r="C192" s="7">
        <f>VLOOKUP($A192,'FX Database'!$A$11:$T$1267, MATCH(C$9,'FX Database'!$A$6:$X$6,0),FALSE)</f>
        <v>76.319999999999993</v>
      </c>
      <c r="D192" s="7">
        <f t="shared" si="12"/>
        <v>-6.8329350113247663E-4</v>
      </c>
      <c r="E192" s="7">
        <f t="shared" si="12"/>
        <v>-5.0970508311738803E-3</v>
      </c>
      <c r="F192" s="7">
        <f>VLOOKUP(A192,'Interest Rates'!$A$11:$B$3360, MATCH($F$9,'Interest Rates'!$A$11:$B$11,0),FALSE)</f>
        <v>0.25</v>
      </c>
    </row>
    <row r="193" spans="1:38">
      <c r="A193" s="138">
        <f>'FX Database'!A697</f>
        <v>44096</v>
      </c>
      <c r="B193" s="7">
        <f>VLOOKUP($A193,'FX Database'!$A$11:$T$1267, MATCH($B$9,'FX Database'!$A$6:$X$6,0),FALSE)</f>
        <v>0.72130000000000005</v>
      </c>
      <c r="C193" s="7">
        <f>VLOOKUP($A193,'FX Database'!$A$11:$T$1267, MATCH(C$9,'FX Database'!$A$6:$X$6,0),FALSE)</f>
        <v>75.42</v>
      </c>
      <c r="D193" s="7">
        <f t="shared" si="12"/>
        <v>-1.404208095055204E-2</v>
      </c>
      <c r="E193" s="7">
        <f t="shared" si="12"/>
        <v>-1.1862535309819944E-2</v>
      </c>
      <c r="F193" s="7">
        <f>VLOOKUP(A193,'Interest Rates'!$A$11:$B$3360, MATCH($F$9,'Interest Rates'!$A$11:$B$11,0),FALSE)</f>
        <v>0.25</v>
      </c>
    </row>
    <row r="194" spans="1:38">
      <c r="A194" s="138">
        <f>'FX Database'!A698</f>
        <v>44097</v>
      </c>
      <c r="B194" s="7">
        <f>VLOOKUP($A194,'FX Database'!$A$11:$T$1267, MATCH($B$9,'FX Database'!$A$6:$X$6,0),FALSE)</f>
        <v>0.71350000000000002</v>
      </c>
      <c r="C194" s="7">
        <f>VLOOKUP($A194,'FX Database'!$A$11:$T$1267, MATCH(C$9,'FX Database'!$A$6:$X$6,0),FALSE)</f>
        <v>74.989999999999995</v>
      </c>
      <c r="D194" s="7">
        <f t="shared" si="12"/>
        <v>-1.0872702592735914E-2</v>
      </c>
      <c r="E194" s="7">
        <f t="shared" si="12"/>
        <v>-5.7177205169131771E-3</v>
      </c>
      <c r="F194" s="7">
        <f>VLOOKUP(A194,'Interest Rates'!$A$11:$B$3360, MATCH($F$9,'Interest Rates'!$A$11:$B$11,0),FALSE)</f>
        <v>0.25</v>
      </c>
    </row>
    <row r="195" spans="1:38">
      <c r="A195" s="138">
        <f>'FX Database'!A699</f>
        <v>44098</v>
      </c>
      <c r="B195" s="7">
        <f>VLOOKUP($A195,'FX Database'!$A$11:$T$1267, MATCH($B$9,'FX Database'!$A$6:$X$6,0),FALSE)</f>
        <v>0.70420000000000005</v>
      </c>
      <c r="C195" s="7">
        <f>VLOOKUP($A195,'FX Database'!$A$11:$T$1267, MATCH(C$9,'FX Database'!$A$6:$X$6,0),FALSE)</f>
        <v>74.16</v>
      </c>
      <c r="D195" s="7">
        <f t="shared" si="12"/>
        <v>-1.3120030195938989E-2</v>
      </c>
      <c r="E195" s="7">
        <f t="shared" si="12"/>
        <v>-1.1129850055698227E-2</v>
      </c>
      <c r="F195" s="7">
        <f>VLOOKUP(A195,'Interest Rates'!$A$11:$B$3360, MATCH($F$9,'Interest Rates'!$A$11:$B$11,0),FALSE)</f>
        <v>0.25</v>
      </c>
    </row>
    <row r="196" spans="1:38">
      <c r="A196" s="138">
        <f>'FX Database'!A700</f>
        <v>44099</v>
      </c>
      <c r="B196" s="7">
        <f>VLOOKUP($A196,'FX Database'!$A$11:$T$1267, MATCH($B$9,'FX Database'!$A$6:$X$6,0),FALSE)</f>
        <v>0.70609999999999995</v>
      </c>
      <c r="C196" s="7">
        <f>VLOOKUP($A196,'FX Database'!$A$11:$T$1267, MATCH(C$9,'FX Database'!$A$6:$X$6,0),FALSE)</f>
        <v>74.39</v>
      </c>
      <c r="D196" s="7">
        <f t="shared" si="12"/>
        <v>2.694463801348781E-3</v>
      </c>
      <c r="E196" s="7">
        <f t="shared" si="12"/>
        <v>3.0966029456504411E-3</v>
      </c>
      <c r="F196" s="7">
        <f>VLOOKUP(A196,'Interest Rates'!$A$11:$B$3360, MATCH($F$9,'Interest Rates'!$A$11:$B$11,0),FALSE)</f>
        <v>0.25</v>
      </c>
    </row>
    <row r="197" spans="1:38">
      <c r="A197" s="138">
        <f>'FX Database'!A701</f>
        <v>44102</v>
      </c>
      <c r="B197" s="7">
        <f>VLOOKUP($A197,'FX Database'!$A$11:$T$1267, MATCH($B$9,'FX Database'!$A$6:$X$6,0),FALSE)</f>
        <v>0.70489999999999997</v>
      </c>
      <c r="C197" s="7">
        <f>VLOOKUP($A197,'FX Database'!$A$11:$T$1267, MATCH(C$9,'FX Database'!$A$6:$X$6,0),FALSE)</f>
        <v>74.23</v>
      </c>
      <c r="D197" s="7">
        <f t="shared" si="12"/>
        <v>-1.7009217424711733E-3</v>
      </c>
      <c r="E197" s="7">
        <f t="shared" si="12"/>
        <v>-2.1531430737943753E-3</v>
      </c>
      <c r="F197" s="7">
        <f>VLOOKUP(A197,'Interest Rates'!$A$11:$B$3360, MATCH($F$9,'Interest Rates'!$A$11:$B$11,0),FALSE)</f>
        <v>0.25</v>
      </c>
    </row>
    <row r="198" spans="1:38">
      <c r="A198" s="138">
        <f>'FX Database'!A702</f>
        <v>44103</v>
      </c>
      <c r="B198" s="7">
        <f>VLOOKUP($A198,'FX Database'!$A$11:$T$1267, MATCH($B$9,'FX Database'!$A$6:$X$6,0),FALSE)</f>
        <v>0.70840000000000003</v>
      </c>
      <c r="C198" s="7">
        <f>VLOOKUP($A198,'FX Database'!$A$11:$T$1267, MATCH(C$9,'FX Database'!$A$6:$X$6,0),FALSE)</f>
        <v>74.790000000000006</v>
      </c>
      <c r="D198" s="7">
        <f t="shared" si="12"/>
        <v>4.9529571288486167E-3</v>
      </c>
      <c r="E198" s="7">
        <f t="shared" si="12"/>
        <v>7.5158050741206336E-3</v>
      </c>
      <c r="F198" s="7">
        <f>VLOOKUP(A198,'Interest Rates'!$A$11:$B$3360, MATCH($F$9,'Interest Rates'!$A$11:$B$11,0),FALSE)</f>
        <v>0.25</v>
      </c>
    </row>
    <row r="199" spans="1:38">
      <c r="A199" s="138">
        <f>'FX Database'!A703</f>
        <v>44104</v>
      </c>
      <c r="B199" s="7">
        <f>VLOOKUP($A199,'FX Database'!$A$11:$T$1267, MATCH($B$9,'FX Database'!$A$6:$X$6,0),FALSE)</f>
        <v>0.71079999999999999</v>
      </c>
      <c r="C199" s="7">
        <f>VLOOKUP($A199,'FX Database'!$A$11:$T$1267, MATCH(C$9,'FX Database'!$A$6:$X$6,0),FALSE)</f>
        <v>74.989999999999995</v>
      </c>
      <c r="D199" s="7">
        <f t="shared" si="12"/>
        <v>3.3821903718176788E-3</v>
      </c>
      <c r="E199" s="7">
        <f t="shared" si="12"/>
        <v>2.6705851097217656E-3</v>
      </c>
      <c r="F199" s="7">
        <f>VLOOKUP(A199,'Interest Rates'!$A$11:$B$3360, MATCH($F$9,'Interest Rates'!$A$11:$B$11,0),FALSE)</f>
        <v>0.25</v>
      </c>
    </row>
    <row r="200" spans="1:38">
      <c r="A200" s="138">
        <f>'FX Database'!A704</f>
        <v>44105</v>
      </c>
      <c r="B200" s="7">
        <f>VLOOKUP($A200,'FX Database'!$A$11:$T$1267, MATCH($B$9,'FX Database'!$A$6:$X$6,0),FALSE)</f>
        <v>0.71879999999999999</v>
      </c>
      <c r="C200" s="7">
        <f>VLOOKUP($A200,'FX Database'!$A$11:$T$1267, MATCH(C$9,'FX Database'!$A$6:$X$6,0),FALSE)</f>
        <v>75.84</v>
      </c>
      <c r="D200" s="7">
        <f t="shared" si="12"/>
        <v>1.1192058628907663E-2</v>
      </c>
      <c r="E200" s="7">
        <f t="shared" si="12"/>
        <v>1.1271086633468467E-2</v>
      </c>
      <c r="F200" s="7">
        <f>VLOOKUP(A200,'Interest Rates'!$A$11:$B$3360, MATCH($F$9,'Interest Rates'!$A$11:$B$11,0),FALSE)</f>
        <v>0.25</v>
      </c>
    </row>
    <row r="201" spans="1:38">
      <c r="A201" s="138">
        <f>'FX Database'!A705</f>
        <v>44106</v>
      </c>
      <c r="B201" s="7">
        <f>VLOOKUP($A201,'FX Database'!$A$11:$T$1267, MATCH($B$9,'FX Database'!$A$6:$X$6,0),FALSE)</f>
        <v>0.71389999999999998</v>
      </c>
      <c r="C201" s="7">
        <f>VLOOKUP($A201,'FX Database'!$A$11:$T$1267, MATCH(C$9,'FX Database'!$A$6:$X$6,0),FALSE)</f>
        <v>75.03</v>
      </c>
      <c r="D201" s="7">
        <f t="shared" si="12"/>
        <v>-6.8402584009891673E-3</v>
      </c>
      <c r="E201" s="7">
        <f t="shared" si="12"/>
        <v>-1.0737824389128989E-2</v>
      </c>
      <c r="F201" s="7">
        <f>VLOOKUP(A201,'Interest Rates'!$A$11:$B$3360, MATCH($F$9,'Interest Rates'!$A$11:$B$11,0),FALSE)</f>
        <v>0.25</v>
      </c>
    </row>
    <row r="202" spans="1:38">
      <c r="A202" s="138">
        <f>'FX Database'!A706</f>
        <v>44110</v>
      </c>
      <c r="B202" s="7">
        <f>VLOOKUP($A202,'FX Database'!$A$11:$T$1267, MATCH($B$9,'FX Database'!$A$6:$X$6,0),FALSE)</f>
        <v>0.71909999999999996</v>
      </c>
      <c r="C202" s="7">
        <f>VLOOKUP($A202,'FX Database'!$A$11:$T$1267, MATCH(C$9,'FX Database'!$A$6:$X$6,0),FALSE)</f>
        <v>75.95</v>
      </c>
      <c r="D202" s="7">
        <f t="shared" si="12"/>
        <v>7.2575336000334605E-3</v>
      </c>
      <c r="E202" s="7">
        <f t="shared" si="12"/>
        <v>1.2187195484144462E-2</v>
      </c>
      <c r="F202" s="7">
        <f>VLOOKUP(A202,'Interest Rates'!$A$11:$B$3360, MATCH($F$9,'Interest Rates'!$A$11:$B$11,0),FALSE)</f>
        <v>0.25</v>
      </c>
    </row>
    <row r="203" spans="1:38">
      <c r="A203" s="138">
        <f>'FX Database'!A707</f>
        <v>44111</v>
      </c>
      <c r="B203" s="7">
        <f>VLOOKUP($A203,'FX Database'!$A$11:$T$1267, MATCH($B$9,'FX Database'!$A$6:$X$6,0),FALSE)</f>
        <v>0.71240000000000003</v>
      </c>
      <c r="C203" s="7">
        <f>VLOOKUP($A203,'FX Database'!$A$11:$T$1267, MATCH(C$9,'FX Database'!$A$6:$X$6,0),FALSE)</f>
        <v>75.319999999999993</v>
      </c>
      <c r="D203" s="7">
        <f t="shared" si="12"/>
        <v>-9.3608786929417001E-3</v>
      </c>
      <c r="E203" s="7">
        <f t="shared" si="12"/>
        <v>-8.3295252528303651E-3</v>
      </c>
      <c r="F203" s="7">
        <f>VLOOKUP(A203,'Interest Rates'!$A$11:$B$3360, MATCH($F$9,'Interest Rates'!$A$11:$B$11,0),FALSE)</f>
        <v>0.25</v>
      </c>
    </row>
    <row r="204" spans="1:38">
      <c r="A204" s="138">
        <f>'FX Database'!A708</f>
        <v>44112</v>
      </c>
      <c r="B204" s="7">
        <f>VLOOKUP($A204,'FX Database'!$A$11:$T$1267, MATCH($B$9,'FX Database'!$A$6:$X$6,0),FALSE)</f>
        <v>0.71450000000000002</v>
      </c>
      <c r="C204" s="7">
        <f>VLOOKUP($A204,'FX Database'!$A$11:$T$1267, MATCH(C$9,'FX Database'!$A$6:$X$6,0),FALSE)</f>
        <v>75.72</v>
      </c>
      <c r="D204" s="7">
        <f t="shared" si="12"/>
        <v>2.9434459544155391E-3</v>
      </c>
      <c r="E204" s="7">
        <f t="shared" si="12"/>
        <v>5.2966225521704855E-3</v>
      </c>
      <c r="F204" s="7">
        <f>VLOOKUP(A204,'Interest Rates'!$A$11:$B$3360, MATCH($F$9,'Interest Rates'!$A$11:$B$11,0),FALSE)</f>
        <v>0.25</v>
      </c>
    </row>
    <row r="205" spans="1:38">
      <c r="A205" s="138">
        <f>'FX Database'!A709</f>
        <v>44113</v>
      </c>
      <c r="B205" s="7">
        <f>VLOOKUP($A205,'FX Database'!$A$11:$T$1267, MATCH($B$9,'FX Database'!$A$6:$X$6,0),FALSE)</f>
        <v>0.71789999999999998</v>
      </c>
      <c r="C205" s="7">
        <f>VLOOKUP($A205,'FX Database'!$A$11:$T$1267, MATCH(C$9,'FX Database'!$A$6:$X$6,0),FALSE)</f>
        <v>76</v>
      </c>
      <c r="D205" s="7">
        <f t="shared" si="12"/>
        <v>4.7472862125152058E-3</v>
      </c>
      <c r="E205" s="7">
        <f t="shared" si="12"/>
        <v>3.6910139452089484E-3</v>
      </c>
      <c r="F205" s="7">
        <f>VLOOKUP(A205,'Interest Rates'!$A$11:$B$3360, MATCH($F$9,'Interest Rates'!$A$11:$B$11,0),FALSE)</f>
        <v>0.25</v>
      </c>
    </row>
    <row r="206" spans="1:38">
      <c r="A206" s="138">
        <f>'FX Database'!A710</f>
        <v>44116</v>
      </c>
      <c r="B206" s="7">
        <f>VLOOKUP($A206,'FX Database'!$A$11:$T$1267, MATCH($B$9,'FX Database'!$A$6:$X$6,0),FALSE)</f>
        <v>0.72289999999999999</v>
      </c>
      <c r="C206" s="7">
        <f>VLOOKUP($A206,'FX Database'!$A$11:$T$1267, MATCH(C$9,'FX Database'!$A$6:$X$6,0),FALSE)</f>
        <v>76.27</v>
      </c>
      <c r="D206" s="7">
        <f t="shared" si="12"/>
        <v>6.9406164238141601E-3</v>
      </c>
      <c r="E206" s="7">
        <f t="shared" si="12"/>
        <v>3.546335889816126E-3</v>
      </c>
      <c r="F206" s="7">
        <f>VLOOKUP(A206,'Interest Rates'!$A$11:$B$3360, MATCH($F$9,'Interest Rates'!$A$11:$B$11,0),FALSE)</f>
        <v>0.25</v>
      </c>
    </row>
    <row r="207" spans="1:38">
      <c r="A207" s="138">
        <f>'FX Database'!A711</f>
        <v>44117</v>
      </c>
      <c r="B207" s="7">
        <f>VLOOKUP($A207,'FX Database'!$A$11:$T$1267, MATCH($B$9,'FX Database'!$A$6:$X$6,0),FALSE)</f>
        <v>0.71850000000000003</v>
      </c>
      <c r="C207" s="7">
        <f>VLOOKUP($A207,'FX Database'!$A$11:$T$1267, MATCH(C$9,'FX Database'!$A$6:$X$6,0),FALSE)</f>
        <v>75.75</v>
      </c>
      <c r="D207" s="7">
        <f t="shared" si="12"/>
        <v>-6.1051944871717469E-3</v>
      </c>
      <c r="E207" s="7">
        <f t="shared" si="12"/>
        <v>-6.8412317866686449E-3</v>
      </c>
      <c r="F207" s="7">
        <f>VLOOKUP(A207,'Interest Rates'!$A$11:$B$3360, MATCH($F$9,'Interest Rates'!$A$11:$B$11,0),FALSE)</f>
        <v>0.25</v>
      </c>
      <c r="M207" s="54"/>
      <c r="N207" s="54"/>
      <c r="O207" s="54"/>
      <c r="P207" s="54"/>
      <c r="Q207" s="54"/>
      <c r="R207" s="54"/>
      <c r="S207" s="54"/>
      <c r="T207" s="54"/>
      <c r="U207" s="54"/>
      <c r="V207" s="54"/>
      <c r="W207" s="54"/>
      <c r="X207" s="54"/>
      <c r="Y207" s="54"/>
      <c r="Z207" s="54"/>
      <c r="AA207" s="54"/>
      <c r="AB207" s="54"/>
      <c r="AC207" s="54"/>
      <c r="AD207" s="54"/>
      <c r="AE207" s="54"/>
      <c r="AF207" s="54"/>
      <c r="AG207" s="54"/>
      <c r="AH207" s="54"/>
      <c r="AI207" s="54"/>
      <c r="AJ207" s="54"/>
      <c r="AK207" s="54"/>
      <c r="AL207" s="54"/>
    </row>
    <row r="208" spans="1:38">
      <c r="A208" s="138">
        <f>'FX Database'!A712</f>
        <v>44118</v>
      </c>
      <c r="B208" s="7">
        <f>VLOOKUP($A208,'FX Database'!$A$11:$T$1267, MATCH($B$9,'FX Database'!$A$6:$X$6,0),FALSE)</f>
        <v>0.71699999999999997</v>
      </c>
      <c r="C208" s="7">
        <f>VLOOKUP($A208,'FX Database'!$A$11:$T$1267, MATCH(C$9,'FX Database'!$A$6:$X$6,0),FALSE)</f>
        <v>75.599999999999994</v>
      </c>
      <c r="D208" s="7">
        <f t="shared" si="12"/>
        <v>-2.0898649194593531E-3</v>
      </c>
      <c r="E208" s="7">
        <f t="shared" si="12"/>
        <v>-1.9821612039913222E-3</v>
      </c>
      <c r="F208" s="7">
        <f>VLOOKUP(A208,'Interest Rates'!$A$11:$B$3360, MATCH($F$9,'Interest Rates'!$A$11:$B$11,0),FALSE)</f>
        <v>0.25</v>
      </c>
    </row>
    <row r="209" spans="1:6">
      <c r="A209" s="138">
        <f>'FX Database'!A713</f>
        <v>44119</v>
      </c>
      <c r="B209" s="7">
        <f>VLOOKUP($A209,'FX Database'!$A$11:$T$1267, MATCH($B$9,'FX Database'!$A$6:$X$6,0),FALSE)</f>
        <v>0.71360000000000001</v>
      </c>
      <c r="C209" s="7">
        <f>VLOOKUP($A209,'FX Database'!$A$11:$T$1267, MATCH(C$9,'FX Database'!$A$6:$X$6,0),FALSE)</f>
        <v>75.13</v>
      </c>
      <c r="D209" s="7">
        <f t="shared" si="12"/>
        <v>-4.7532593338206267E-3</v>
      </c>
      <c r="E209" s="7">
        <f t="shared" si="12"/>
        <v>-6.2363368044180897E-3</v>
      </c>
      <c r="F209" s="7">
        <f>VLOOKUP(A209,'Interest Rates'!$A$11:$B$3360, MATCH($F$9,'Interest Rates'!$A$11:$B$11,0),FALSE)</f>
        <v>0.25</v>
      </c>
    </row>
    <row r="210" spans="1:6">
      <c r="A210" s="138">
        <f>'FX Database'!A714</f>
        <v>44120</v>
      </c>
      <c r="B210" s="7">
        <f>VLOOKUP($A210,'FX Database'!$A$11:$T$1267, MATCH($B$9,'FX Database'!$A$6:$X$6,0),FALSE)</f>
        <v>0.70720000000000005</v>
      </c>
      <c r="C210" s="7">
        <f>VLOOKUP($A210,'FX Database'!$A$11:$T$1267, MATCH(C$9,'FX Database'!$A$6:$X$6,0),FALSE)</f>
        <v>74.42</v>
      </c>
      <c r="D210" s="7">
        <f t="shared" si="12"/>
        <v>-9.009069942365857E-3</v>
      </c>
      <c r="E210" s="7">
        <f t="shared" si="12"/>
        <v>-9.4952234625927164E-3</v>
      </c>
      <c r="F210" s="7">
        <f>VLOOKUP(A210,'Interest Rates'!$A$11:$B$3360, MATCH($F$9,'Interest Rates'!$A$11:$B$11,0),FALSE)</f>
        <v>0.25</v>
      </c>
    </row>
    <row r="211" spans="1:6">
      <c r="A211" s="138">
        <f>'FX Database'!A715</f>
        <v>44123</v>
      </c>
      <c r="B211" s="7">
        <f>VLOOKUP($A211,'FX Database'!$A$11:$T$1267, MATCH($B$9,'FX Database'!$A$6:$X$6,0),FALSE)</f>
        <v>0.70860000000000001</v>
      </c>
      <c r="C211" s="7">
        <f>VLOOKUP($A211,'FX Database'!$A$11:$T$1267, MATCH(C$9,'FX Database'!$A$6:$X$6,0),FALSE)</f>
        <v>74.709999999999994</v>
      </c>
      <c r="D211" s="7">
        <f t="shared" si="12"/>
        <v>1.9776811079379353E-3</v>
      </c>
      <c r="E211" s="7">
        <f t="shared" si="12"/>
        <v>3.8892290692333826E-3</v>
      </c>
      <c r="F211" s="7">
        <f>VLOOKUP(A211,'Interest Rates'!$A$11:$B$3360, MATCH($F$9,'Interest Rates'!$A$11:$B$11,0),FALSE)</f>
        <v>0.25</v>
      </c>
    </row>
    <row r="212" spans="1:6">
      <c r="A212" s="138">
        <f>'FX Database'!A716</f>
        <v>44124</v>
      </c>
      <c r="B212" s="7">
        <f>VLOOKUP($A212,'FX Database'!$A$11:$T$1267, MATCH($B$9,'FX Database'!$A$6:$X$6,0),FALSE)</f>
        <v>0.70430000000000004</v>
      </c>
      <c r="C212" s="7">
        <f>VLOOKUP($A212,'FX Database'!$A$11:$T$1267, MATCH(C$9,'FX Database'!$A$6:$X$6,0),FALSE)</f>
        <v>74.319999999999993</v>
      </c>
      <c r="D212" s="7">
        <f t="shared" si="12"/>
        <v>-6.0867906800069014E-3</v>
      </c>
      <c r="E212" s="7">
        <f t="shared" si="12"/>
        <v>-5.2338574821268061E-3</v>
      </c>
      <c r="F212" s="7">
        <f>VLOOKUP(A212,'Interest Rates'!$A$11:$B$3360, MATCH($F$9,'Interest Rates'!$A$11:$B$11,0),FALSE)</f>
        <v>0.25</v>
      </c>
    </row>
    <row r="213" spans="1:6">
      <c r="A213" s="138">
        <f>'FX Database'!A717</f>
        <v>44125</v>
      </c>
      <c r="B213" s="7">
        <f>VLOOKUP($A213,'FX Database'!$A$11:$T$1267, MATCH($B$9,'FX Database'!$A$6:$X$6,0),FALSE)</f>
        <v>0.70809999999999995</v>
      </c>
      <c r="C213" s="7">
        <f>VLOOKUP($A213,'FX Database'!$A$11:$T$1267, MATCH(C$9,'FX Database'!$A$6:$X$6,0),FALSE)</f>
        <v>74.56</v>
      </c>
      <c r="D213" s="7">
        <f t="shared" si="12"/>
        <v>5.3809249063634743E-3</v>
      </c>
      <c r="E213" s="7">
        <f t="shared" si="12"/>
        <v>3.2240758717526847E-3</v>
      </c>
      <c r="F213" s="7">
        <f>VLOOKUP(A213,'Interest Rates'!$A$11:$B$3360, MATCH($F$9,'Interest Rates'!$A$11:$B$11,0),FALSE)</f>
        <v>0.25</v>
      </c>
    </row>
    <row r="214" spans="1:6">
      <c r="A214" s="138">
        <f>'FX Database'!A718</f>
        <v>44126</v>
      </c>
      <c r="B214" s="7">
        <f>VLOOKUP($A214,'FX Database'!$A$11:$T$1267, MATCH($B$9,'FX Database'!$A$6:$X$6,0),FALSE)</f>
        <v>0.70930000000000004</v>
      </c>
      <c r="C214" s="7">
        <f>VLOOKUP($A214,'FX Database'!$A$11:$T$1267, MATCH(C$9,'FX Database'!$A$6:$X$6,0),FALSE)</f>
        <v>74.27</v>
      </c>
      <c r="D214" s="7">
        <f t="shared" si="12"/>
        <v>1.6932415503128453E-3</v>
      </c>
      <c r="E214" s="7">
        <f t="shared" si="12"/>
        <v>-3.8970686961307022E-3</v>
      </c>
      <c r="F214" s="7">
        <f>VLOOKUP(A214,'Interest Rates'!$A$11:$B$3360, MATCH($F$9,'Interest Rates'!$A$11:$B$11,0),FALSE)</f>
        <v>0.25</v>
      </c>
    </row>
    <row r="215" spans="1:6">
      <c r="A215" s="138">
        <f>'FX Database'!A719</f>
        <v>44127</v>
      </c>
      <c r="B215" s="7">
        <f>VLOOKUP($A215,'FX Database'!$A$11:$T$1267, MATCH($B$9,'FX Database'!$A$6:$X$6,0),FALSE)</f>
        <v>0.71130000000000004</v>
      </c>
      <c r="C215" s="7">
        <f>VLOOKUP($A215,'FX Database'!$A$11:$T$1267, MATCH(C$9,'FX Database'!$A$6:$X$6,0),FALSE)</f>
        <v>74.47</v>
      </c>
      <c r="D215" s="7">
        <f t="shared" si="12"/>
        <v>2.815713531428322E-3</v>
      </c>
      <c r="E215" s="7">
        <f t="shared" si="12"/>
        <v>2.6892580413491467E-3</v>
      </c>
      <c r="F215" s="7">
        <f>VLOOKUP(A215,'Interest Rates'!$A$11:$B$3360, MATCH($F$9,'Interest Rates'!$A$11:$B$11,0),FALSE)</f>
        <v>0.25</v>
      </c>
    </row>
    <row r="216" spans="1:6">
      <c r="A216" s="138">
        <f>'FX Database'!A720</f>
        <v>44130</v>
      </c>
      <c r="B216" s="7">
        <f>VLOOKUP($A216,'FX Database'!$A$11:$T$1267, MATCH($B$9,'FX Database'!$A$6:$X$6,0),FALSE)</f>
        <v>0.71160000000000001</v>
      </c>
      <c r="C216" s="7">
        <f>VLOOKUP($A216,'FX Database'!$A$11:$T$1267, MATCH(C$9,'FX Database'!$A$6:$X$6,0),FALSE)</f>
        <v>74.650000000000006</v>
      </c>
      <c r="D216" s="7">
        <f t="shared" si="12"/>
        <v>4.2167405221043604E-4</v>
      </c>
      <c r="E216" s="7">
        <f t="shared" si="12"/>
        <v>2.4141642626453914E-3</v>
      </c>
      <c r="F216" s="7">
        <f>VLOOKUP(A216,'Interest Rates'!$A$11:$B$3360, MATCH($F$9,'Interest Rates'!$A$11:$B$11,0),FALSE)</f>
        <v>0.25</v>
      </c>
    </row>
    <row r="217" spans="1:6">
      <c r="A217" s="138">
        <f>'FX Database'!A721</f>
        <v>44131</v>
      </c>
      <c r="B217" s="7">
        <f>VLOOKUP($A217,'FX Database'!$A$11:$T$1267, MATCH($B$9,'FX Database'!$A$6:$X$6,0),FALSE)</f>
        <v>0.71340000000000003</v>
      </c>
      <c r="C217" s="7">
        <f>VLOOKUP($A217,'FX Database'!$A$11:$T$1267, MATCH(C$9,'FX Database'!$A$6:$X$6,0),FALSE)</f>
        <v>74.739999999999995</v>
      </c>
      <c r="D217" s="7">
        <f t="shared" si="12"/>
        <v>2.5263171331111355E-3</v>
      </c>
      <c r="E217" s="7">
        <f t="shared" si="12"/>
        <v>1.2049000721383871E-3</v>
      </c>
      <c r="F217" s="7">
        <f>VLOOKUP(A217,'Interest Rates'!$A$11:$B$3360, MATCH($F$9,'Interest Rates'!$A$11:$B$11,0),FALSE)</f>
        <v>0.25</v>
      </c>
    </row>
    <row r="218" spans="1:6">
      <c r="A218" s="138">
        <f>'FX Database'!A722</f>
        <v>44132</v>
      </c>
      <c r="B218" s="7">
        <f>VLOOKUP($A218,'FX Database'!$A$11:$T$1267, MATCH($B$9,'FX Database'!$A$6:$X$6,0),FALSE)</f>
        <v>0.71450000000000002</v>
      </c>
      <c r="C218" s="7">
        <f>VLOOKUP($A218,'FX Database'!$A$11:$T$1267, MATCH(C$9,'FX Database'!$A$6:$X$6,0),FALSE)</f>
        <v>74.489999999999995</v>
      </c>
      <c r="D218" s="7">
        <f t="shared" si="12"/>
        <v>1.5407244451308487E-3</v>
      </c>
      <c r="E218" s="7">
        <f t="shared" si="12"/>
        <v>-3.3505358691529497E-3</v>
      </c>
      <c r="F218" s="7">
        <f>VLOOKUP(A218,'Interest Rates'!$A$11:$B$3360, MATCH($F$9,'Interest Rates'!$A$11:$B$11,0),FALSE)</f>
        <v>0.25</v>
      </c>
    </row>
    <row r="219" spans="1:6">
      <c r="A219" s="138">
        <f>'FX Database'!A723</f>
        <v>44133</v>
      </c>
      <c r="B219" s="7">
        <f>VLOOKUP($A219,'FX Database'!$A$11:$T$1267, MATCH($B$9,'FX Database'!$A$6:$X$6,0),FALSE)</f>
        <v>0.70620000000000005</v>
      </c>
      <c r="C219" s="7">
        <f>VLOOKUP($A219,'FX Database'!$A$11:$T$1267, MATCH(C$9,'FX Database'!$A$6:$X$6,0),FALSE)</f>
        <v>73.760000000000005</v>
      </c>
      <c r="D219" s="7">
        <f t="shared" si="12"/>
        <v>-1.168451387563604E-2</v>
      </c>
      <c r="E219" s="7">
        <f t="shared" si="12"/>
        <v>-9.848308939846364E-3</v>
      </c>
      <c r="F219" s="7">
        <f>VLOOKUP(A219,'Interest Rates'!$A$11:$B$3360, MATCH($F$9,'Interest Rates'!$A$11:$B$11,0),FALSE)</f>
        <v>0.25</v>
      </c>
    </row>
    <row r="220" spans="1:6">
      <c r="A220" s="138">
        <f>'FX Database'!A724</f>
        <v>44134</v>
      </c>
      <c r="B220" s="7">
        <f>VLOOKUP($A220,'FX Database'!$A$11:$T$1267, MATCH($B$9,'FX Database'!$A$6:$X$6,0),FALSE)</f>
        <v>0.70440000000000003</v>
      </c>
      <c r="C220" s="7">
        <f>VLOOKUP($A220,'FX Database'!$A$11:$T$1267, MATCH(C$9,'FX Database'!$A$6:$X$6,0),FALSE)</f>
        <v>73.510000000000005</v>
      </c>
      <c r="D220" s="7">
        <f t="shared" si="12"/>
        <v>-2.5521068722349398E-3</v>
      </c>
      <c r="E220" s="7">
        <f t="shared" si="12"/>
        <v>-3.3951278623421742E-3</v>
      </c>
      <c r="F220" s="7">
        <f>VLOOKUP(A220,'Interest Rates'!$A$11:$B$3360, MATCH($F$9,'Interest Rates'!$A$11:$B$11,0),FALSE)</f>
        <v>0.25</v>
      </c>
    </row>
    <row r="221" spans="1:6">
      <c r="A221" s="138">
        <f>'FX Database'!A725</f>
        <v>44137</v>
      </c>
      <c r="B221" s="7">
        <f>VLOOKUP($A221,'FX Database'!$A$11:$T$1267, MATCH($B$9,'FX Database'!$A$6:$X$6,0),FALSE)</f>
        <v>0.7</v>
      </c>
      <c r="C221" s="7">
        <f>VLOOKUP($A221,'FX Database'!$A$11:$T$1267, MATCH(C$9,'FX Database'!$A$6:$X$6,0),FALSE)</f>
        <v>73.3</v>
      </c>
      <c r="D221" s="7">
        <f t="shared" si="12"/>
        <v>-6.2660415786465178E-3</v>
      </c>
      <c r="E221" s="7">
        <f t="shared" si="12"/>
        <v>-2.8608424933906106E-3</v>
      </c>
      <c r="F221" s="7">
        <f>VLOOKUP(A221,'Interest Rates'!$A$11:$B$3360, MATCH($F$9,'Interest Rates'!$A$11:$B$11,0),FALSE)</f>
        <v>0.25</v>
      </c>
    </row>
    <row r="222" spans="1:6">
      <c r="A222" s="138">
        <f>'FX Database'!A726</f>
        <v>44138</v>
      </c>
      <c r="B222" s="7">
        <f>VLOOKUP($A222,'FX Database'!$A$11:$T$1267, MATCH($B$9,'FX Database'!$A$6:$X$6,0),FALSE)</f>
        <v>0.70299999999999996</v>
      </c>
      <c r="C222" s="7">
        <f>VLOOKUP($A222,'FX Database'!$A$11:$T$1267, MATCH(C$9,'FX Database'!$A$6:$X$6,0),FALSE)</f>
        <v>73.63</v>
      </c>
      <c r="D222" s="7">
        <f t="shared" si="12"/>
        <v>4.276556767260172E-3</v>
      </c>
      <c r="E222" s="7">
        <f t="shared" si="12"/>
        <v>4.4919424880196296E-3</v>
      </c>
      <c r="F222" s="7">
        <f>VLOOKUP(A222,'Interest Rates'!$A$11:$B$3360, MATCH($F$9,'Interest Rates'!$A$11:$B$11,0),FALSE)</f>
        <v>0.25</v>
      </c>
    </row>
    <row r="223" spans="1:6">
      <c r="A223" s="138">
        <f>'FX Database'!A727</f>
        <v>44139</v>
      </c>
      <c r="B223" s="7">
        <f>VLOOKUP($A223,'FX Database'!$A$11:$T$1267, MATCH($B$9,'FX Database'!$A$6:$X$6,0),FALSE)</f>
        <v>0.71050000000000002</v>
      </c>
      <c r="C223" s="7">
        <f>VLOOKUP($A223,'FX Database'!$A$11:$T$1267, MATCH(C$9,'FX Database'!$A$6:$X$6,0),FALSE)</f>
        <v>74.48</v>
      </c>
      <c r="D223" s="7">
        <f t="shared" ref="D223:E262" si="13">LN(B223/B222)</f>
        <v>1.0612055726490604E-2</v>
      </c>
      <c r="E223" s="7">
        <f t="shared" si="13"/>
        <v>1.1478081588186365E-2</v>
      </c>
      <c r="F223" s="7">
        <f>VLOOKUP(A223,'Interest Rates'!$A$11:$B$3360, MATCH($F$9,'Interest Rates'!$A$11:$B$11,0),FALSE)</f>
        <v>0.1</v>
      </c>
    </row>
    <row r="224" spans="1:6">
      <c r="A224" s="138">
        <f>'FX Database'!A728</f>
        <v>44140</v>
      </c>
      <c r="B224" s="7">
        <f>VLOOKUP($A224,'FX Database'!$A$11:$T$1267, MATCH($B$9,'FX Database'!$A$6:$X$6,0),FALSE)</f>
        <v>0.71660000000000001</v>
      </c>
      <c r="C224" s="7">
        <f>VLOOKUP($A224,'FX Database'!$A$11:$T$1267, MATCH(C$9,'FX Database'!$A$6:$X$6,0),FALSE)</f>
        <v>74.739999999999995</v>
      </c>
      <c r="D224" s="7">
        <f t="shared" si="13"/>
        <v>8.5488573336980136E-3</v>
      </c>
      <c r="E224" s="7">
        <f t="shared" si="13"/>
        <v>3.4847910885261605E-3</v>
      </c>
      <c r="F224" s="7">
        <f>VLOOKUP(A224,'Interest Rates'!$A$11:$B$3360, MATCH($F$9,'Interest Rates'!$A$11:$B$11,0),FALSE)</f>
        <v>0.1</v>
      </c>
    </row>
    <row r="225" spans="1:6">
      <c r="A225" s="138">
        <f>'FX Database'!A729</f>
        <v>44141</v>
      </c>
      <c r="B225" s="7">
        <f>VLOOKUP($A225,'FX Database'!$A$11:$T$1267, MATCH($B$9,'FX Database'!$A$6:$X$6,0),FALSE)</f>
        <v>0.72619999999999996</v>
      </c>
      <c r="C225" s="7">
        <f>VLOOKUP($A225,'FX Database'!$A$11:$T$1267, MATCH(C$9,'FX Database'!$A$6:$X$6,0),FALSE)</f>
        <v>75.099999999999994</v>
      </c>
      <c r="D225" s="7">
        <f t="shared" si="13"/>
        <v>1.3307654109381967E-2</v>
      </c>
      <c r="E225" s="7">
        <f t="shared" si="13"/>
        <v>4.8051347127513232E-3</v>
      </c>
      <c r="F225" s="7">
        <f>VLOOKUP(A225,'Interest Rates'!$A$11:$B$3360, MATCH($F$9,'Interest Rates'!$A$11:$B$11,0),FALSE)</f>
        <v>0.1</v>
      </c>
    </row>
    <row r="226" spans="1:6">
      <c r="A226" s="138">
        <f>'FX Database'!A730</f>
        <v>44144</v>
      </c>
      <c r="B226" s="7">
        <f>VLOOKUP($A226,'FX Database'!$A$11:$T$1267, MATCH($B$9,'FX Database'!$A$6:$X$6,0),FALSE)</f>
        <v>0.72919999999999996</v>
      </c>
      <c r="C226" s="7">
        <f>VLOOKUP($A226,'FX Database'!$A$11:$T$1267, MATCH(C$9,'FX Database'!$A$6:$X$6,0),FALSE)</f>
        <v>75.45</v>
      </c>
      <c r="D226" s="7">
        <f t="shared" si="13"/>
        <v>4.1225838242724576E-3</v>
      </c>
      <c r="E226" s="7">
        <f t="shared" si="13"/>
        <v>4.6496264437689448E-3</v>
      </c>
      <c r="F226" s="7">
        <f>VLOOKUP(A226,'Interest Rates'!$A$11:$B$3360, MATCH($F$9,'Interest Rates'!$A$11:$B$11,0),FALSE)</f>
        <v>0.1</v>
      </c>
    </row>
    <row r="227" spans="1:6">
      <c r="A227" s="138">
        <f>'FX Database'!A731</f>
        <v>44145</v>
      </c>
      <c r="B227" s="7">
        <f>VLOOKUP($A227,'FX Database'!$A$11:$T$1267, MATCH($B$9,'FX Database'!$A$6:$X$6,0),FALSE)</f>
        <v>0.72819999999999996</v>
      </c>
      <c r="C227" s="7">
        <f>VLOOKUP($A227,'FX Database'!$A$11:$T$1267, MATCH(C$9,'FX Database'!$A$6:$X$6,0),FALSE)</f>
        <v>76.45</v>
      </c>
      <c r="D227" s="7">
        <f t="shared" si="13"/>
        <v>-1.3723070631748708E-3</v>
      </c>
      <c r="E227" s="7">
        <f t="shared" si="13"/>
        <v>1.3166747161213351E-2</v>
      </c>
      <c r="F227" s="7">
        <f>VLOOKUP(A227,'Interest Rates'!$A$11:$B$3360, MATCH($F$9,'Interest Rates'!$A$11:$B$11,0),FALSE)</f>
        <v>0.1</v>
      </c>
    </row>
    <row r="228" spans="1:6">
      <c r="A228" s="138">
        <f>'FX Database'!A732</f>
        <v>44146</v>
      </c>
      <c r="B228" s="7">
        <f>VLOOKUP($A228,'FX Database'!$A$11:$T$1267, MATCH($B$9,'FX Database'!$A$6:$X$6,0),FALSE)</f>
        <v>0.73089999999999999</v>
      </c>
      <c r="C228" s="7">
        <f>VLOOKUP($A228,'FX Database'!$A$11:$T$1267, MATCH(C$9,'FX Database'!$A$6:$X$6,0),FALSE)</f>
        <v>76.86</v>
      </c>
      <c r="D228" s="7">
        <f t="shared" si="13"/>
        <v>3.700915745013059E-3</v>
      </c>
      <c r="E228" s="7">
        <f t="shared" si="13"/>
        <v>5.3486527616266096E-3</v>
      </c>
      <c r="F228" s="7">
        <f>VLOOKUP(A228,'Interest Rates'!$A$11:$B$3360, MATCH($F$9,'Interest Rates'!$A$11:$B$11,0),FALSE)</f>
        <v>0.1</v>
      </c>
    </row>
    <row r="229" spans="1:6">
      <c r="A229" s="138">
        <f>'FX Database'!A733</f>
        <v>44147</v>
      </c>
      <c r="B229" s="7">
        <f>VLOOKUP($A229,'FX Database'!$A$11:$T$1267, MATCH($B$9,'FX Database'!$A$6:$X$6,0),FALSE)</f>
        <v>0.72699999999999998</v>
      </c>
      <c r="C229" s="7">
        <f>VLOOKUP($A229,'FX Database'!$A$11:$T$1267, MATCH(C$9,'FX Database'!$A$6:$X$6,0),FALSE)</f>
        <v>76.52</v>
      </c>
      <c r="D229" s="7">
        <f t="shared" si="13"/>
        <v>-5.350173952826681E-3</v>
      </c>
      <c r="E229" s="7">
        <f t="shared" si="13"/>
        <v>-4.4334405646458313E-3</v>
      </c>
      <c r="F229" s="7">
        <f>VLOOKUP(A229,'Interest Rates'!$A$11:$B$3360, MATCH($F$9,'Interest Rates'!$A$11:$B$11,0),FALSE)</f>
        <v>0.1</v>
      </c>
    </row>
    <row r="230" spans="1:6">
      <c r="A230" s="138">
        <f>'FX Database'!A734</f>
        <v>44148</v>
      </c>
      <c r="B230" s="7">
        <f>VLOOKUP($A230,'FX Database'!$A$11:$T$1267, MATCH($B$9,'FX Database'!$A$6:$X$6,0),FALSE)</f>
        <v>0.72299999999999998</v>
      </c>
      <c r="C230" s="7">
        <f>VLOOKUP($A230,'FX Database'!$A$11:$T$1267, MATCH(C$9,'FX Database'!$A$6:$X$6,0),FALSE)</f>
        <v>75.86</v>
      </c>
      <c r="D230" s="7">
        <f t="shared" si="13"/>
        <v>-5.5172553747546288E-3</v>
      </c>
      <c r="E230" s="7">
        <f t="shared" si="13"/>
        <v>-8.6626083112991796E-3</v>
      </c>
      <c r="F230" s="7">
        <f>VLOOKUP(A230,'Interest Rates'!$A$11:$B$3360, MATCH($F$9,'Interest Rates'!$A$11:$B$11,0),FALSE)</f>
        <v>0.1</v>
      </c>
    </row>
    <row r="231" spans="1:6">
      <c r="A231" s="138">
        <f>'FX Database'!A735</f>
        <v>44151</v>
      </c>
      <c r="B231" s="7">
        <f>VLOOKUP($A231,'FX Database'!$A$11:$T$1267, MATCH($B$9,'FX Database'!$A$6:$X$6,0),FALSE)</f>
        <v>0.72899999999999998</v>
      </c>
      <c r="C231" s="7">
        <f>VLOOKUP($A231,'FX Database'!$A$11:$T$1267, MATCH(C$9,'FX Database'!$A$6:$X$6,0),FALSE)</f>
        <v>76.22</v>
      </c>
      <c r="D231" s="7">
        <f t="shared" si="13"/>
        <v>8.2645098498934314E-3</v>
      </c>
      <c r="E231" s="7">
        <f t="shared" si="13"/>
        <v>4.7343591849613341E-3</v>
      </c>
      <c r="F231" s="7">
        <f>VLOOKUP(A231,'Interest Rates'!$A$11:$B$3360, MATCH($F$9,'Interest Rates'!$A$11:$B$11,0),FALSE)</f>
        <v>0.1</v>
      </c>
    </row>
    <row r="232" spans="1:6">
      <c r="A232" s="138">
        <f>'FX Database'!A736</f>
        <v>44152</v>
      </c>
      <c r="B232" s="7">
        <f>VLOOKUP($A232,'FX Database'!$A$11:$T$1267, MATCH($B$9,'FX Database'!$A$6:$X$6,0),FALSE)</f>
        <v>0.73219999999999996</v>
      </c>
      <c r="C232" s="7">
        <f>VLOOKUP($A232,'FX Database'!$A$11:$T$1267, MATCH(C$9,'FX Database'!$A$6:$X$6,0),FALSE)</f>
        <v>76.510000000000005</v>
      </c>
      <c r="D232" s="7">
        <f t="shared" si="13"/>
        <v>4.3799686774777221E-3</v>
      </c>
      <c r="E232" s="7">
        <f t="shared" si="13"/>
        <v>3.7975557980464291E-3</v>
      </c>
      <c r="F232" s="7">
        <f>VLOOKUP(A232,'Interest Rates'!$A$11:$B$3360, MATCH($F$9,'Interest Rates'!$A$11:$B$11,0),FALSE)</f>
        <v>0.1</v>
      </c>
    </row>
    <row r="233" spans="1:6">
      <c r="A233" s="138">
        <f>'FX Database'!A737</f>
        <v>44153</v>
      </c>
      <c r="B233" s="7">
        <f>VLOOKUP($A233,'FX Database'!$A$11:$T$1267, MATCH($B$9,'FX Database'!$A$6:$X$6,0),FALSE)</f>
        <v>0.72950000000000004</v>
      </c>
      <c r="C233" s="7">
        <f>VLOOKUP($A233,'FX Database'!$A$11:$T$1267, MATCH(C$9,'FX Database'!$A$6:$X$6,0),FALSE)</f>
        <v>75.930000000000007</v>
      </c>
      <c r="D233" s="7">
        <f t="shared" si="13"/>
        <v>-3.6943327232954299E-3</v>
      </c>
      <c r="E233" s="7">
        <f t="shared" si="13"/>
        <v>-7.6095880186181075E-3</v>
      </c>
      <c r="F233" s="7">
        <f>VLOOKUP(A233,'Interest Rates'!$A$11:$B$3360, MATCH($F$9,'Interest Rates'!$A$11:$B$11,0),FALSE)</f>
        <v>0.1</v>
      </c>
    </row>
    <row r="234" spans="1:6">
      <c r="A234" s="138">
        <f>'FX Database'!A738</f>
        <v>44154</v>
      </c>
      <c r="B234" s="7">
        <f>VLOOKUP($A234,'FX Database'!$A$11:$T$1267, MATCH($B$9,'FX Database'!$A$6:$X$6,0),FALSE)</f>
        <v>0.72950000000000004</v>
      </c>
      <c r="C234" s="7">
        <f>VLOOKUP($A234,'FX Database'!$A$11:$T$1267, MATCH(C$9,'FX Database'!$A$6:$X$6,0),FALSE)</f>
        <v>75.7</v>
      </c>
      <c r="D234" s="7">
        <f t="shared" si="13"/>
        <v>0</v>
      </c>
      <c r="E234" s="7">
        <f t="shared" si="13"/>
        <v>-3.0337027817393695E-3</v>
      </c>
      <c r="F234" s="7">
        <f>VLOOKUP(A234,'Interest Rates'!$A$11:$B$3360, MATCH($F$9,'Interest Rates'!$A$11:$B$11,0),FALSE)</f>
        <v>0.1</v>
      </c>
    </row>
    <row r="235" spans="1:6">
      <c r="A235" s="138">
        <f>'FX Database'!A739</f>
        <v>44155</v>
      </c>
      <c r="B235" s="7">
        <f>VLOOKUP($A235,'FX Database'!$A$11:$T$1267, MATCH($B$9,'FX Database'!$A$6:$X$6,0),FALSE)</f>
        <v>0.72950000000000004</v>
      </c>
      <c r="C235" s="7">
        <f>VLOOKUP($A235,'FX Database'!$A$11:$T$1267, MATCH(C$9,'FX Database'!$A$6:$X$6,0),FALSE)</f>
        <v>75.739999999999995</v>
      </c>
      <c r="D235" s="7">
        <f t="shared" si="13"/>
        <v>0</v>
      </c>
      <c r="E235" s="7">
        <f t="shared" si="13"/>
        <v>5.2826203024564989E-4</v>
      </c>
      <c r="F235" s="7">
        <f>VLOOKUP(A235,'Interest Rates'!$A$11:$B$3360, MATCH($F$9,'Interest Rates'!$A$11:$B$11,0),FALSE)</f>
        <v>0.1</v>
      </c>
    </row>
    <row r="236" spans="1:6">
      <c r="A236" s="138">
        <f>'FX Database'!A740</f>
        <v>44158</v>
      </c>
      <c r="B236" s="7">
        <f>VLOOKUP($A236,'FX Database'!$A$11:$T$1267, MATCH($B$9,'FX Database'!$A$6:$X$6,0),FALSE)</f>
        <v>0.73129999999999995</v>
      </c>
      <c r="C236" s="7">
        <f>VLOOKUP($A236,'FX Database'!$A$11:$T$1267, MATCH(C$9,'FX Database'!$A$6:$X$6,0),FALSE)</f>
        <v>75.87</v>
      </c>
      <c r="D236" s="7">
        <f t="shared" si="13"/>
        <v>2.4644043140650725E-3</v>
      </c>
      <c r="E236" s="7">
        <f t="shared" si="13"/>
        <v>1.7149268763348041E-3</v>
      </c>
      <c r="F236" s="7">
        <f>VLOOKUP(A236,'Interest Rates'!$A$11:$B$3360, MATCH($F$9,'Interest Rates'!$A$11:$B$11,0),FALSE)</f>
        <v>0.1</v>
      </c>
    </row>
    <row r="237" spans="1:6">
      <c r="A237" s="138">
        <f>'FX Database'!A741</f>
        <v>44159</v>
      </c>
      <c r="B237" s="7">
        <f>VLOOKUP($A237,'FX Database'!$A$11:$T$1267, MATCH($B$9,'FX Database'!$A$6:$X$6,0),FALSE)</f>
        <v>0.73170000000000002</v>
      </c>
      <c r="C237" s="7">
        <f>VLOOKUP($A237,'FX Database'!$A$11:$T$1267, MATCH(C$9,'FX Database'!$A$6:$X$6,0),FALSE)</f>
        <v>76.48</v>
      </c>
      <c r="D237" s="7">
        <f t="shared" si="13"/>
        <v>5.4682161307889133E-4</v>
      </c>
      <c r="E237" s="7">
        <f t="shared" si="13"/>
        <v>8.0079193931622879E-3</v>
      </c>
      <c r="F237" s="7">
        <f>VLOOKUP(A237,'Interest Rates'!$A$11:$B$3360, MATCH($F$9,'Interest Rates'!$A$11:$B$11,0),FALSE)</f>
        <v>0.1</v>
      </c>
    </row>
    <row r="238" spans="1:6">
      <c r="A238" s="138">
        <f>'FX Database'!A742</f>
        <v>44160</v>
      </c>
      <c r="B238" s="7">
        <f>VLOOKUP($A238,'FX Database'!$A$11:$T$1267, MATCH($B$9,'FX Database'!$A$6:$X$6,0),FALSE)</f>
        <v>0.73560000000000003</v>
      </c>
      <c r="C238" s="7">
        <f>VLOOKUP($A238,'FX Database'!$A$11:$T$1267, MATCH(C$9,'FX Database'!$A$6:$X$6,0),FALSE)</f>
        <v>76.849999999999994</v>
      </c>
      <c r="D238" s="7">
        <f t="shared" si="13"/>
        <v>5.3158988401816633E-3</v>
      </c>
      <c r="E238" s="7">
        <f t="shared" si="13"/>
        <v>4.8262012414588603E-3</v>
      </c>
      <c r="F238" s="7">
        <f>VLOOKUP(A238,'Interest Rates'!$A$11:$B$3360, MATCH($F$9,'Interest Rates'!$A$11:$B$11,0),FALSE)</f>
        <v>0.1</v>
      </c>
    </row>
    <row r="239" spans="1:6">
      <c r="A239" s="138">
        <f>'FX Database'!A743</f>
        <v>44161</v>
      </c>
      <c r="B239" s="7">
        <f>VLOOKUP($A239,'FX Database'!$A$11:$T$1267, MATCH($B$9,'FX Database'!$A$6:$X$6,0),FALSE)</f>
        <v>0.73619999999999997</v>
      </c>
      <c r="C239" s="7">
        <f>VLOOKUP($A239,'FX Database'!$A$11:$T$1267, MATCH(C$9,'FX Database'!$A$6:$X$6,0),FALSE)</f>
        <v>76.790000000000006</v>
      </c>
      <c r="D239" s="7">
        <f t="shared" si="13"/>
        <v>8.153282147545705E-4</v>
      </c>
      <c r="E239" s="7">
        <f t="shared" si="13"/>
        <v>-7.8104664215257751E-4</v>
      </c>
      <c r="F239" s="7">
        <f>VLOOKUP(A239,'Interest Rates'!$A$11:$B$3360, MATCH($F$9,'Interest Rates'!$A$11:$B$11,0),FALSE)</f>
        <v>0.1</v>
      </c>
    </row>
    <row r="240" spans="1:6">
      <c r="A240" s="138">
        <f>'FX Database'!A744</f>
        <v>44162</v>
      </c>
      <c r="B240" s="7">
        <f>VLOOKUP($A240,'FX Database'!$A$11:$T$1267, MATCH($B$9,'FX Database'!$A$6:$X$6,0),FALSE)</f>
        <v>0.73750000000000004</v>
      </c>
      <c r="C240" s="7">
        <f>VLOOKUP($A240,'FX Database'!$A$11:$T$1267, MATCH(C$9,'FX Database'!$A$6:$X$6,0),FALSE)</f>
        <v>76.67</v>
      </c>
      <c r="D240" s="7">
        <f t="shared" si="13"/>
        <v>1.7642672690542462E-3</v>
      </c>
      <c r="E240" s="7">
        <f t="shared" si="13"/>
        <v>-1.5639257716491457E-3</v>
      </c>
      <c r="F240" s="7">
        <f>VLOOKUP(A240,'Interest Rates'!$A$11:$B$3360, MATCH($F$9,'Interest Rates'!$A$11:$B$11,0),FALSE)</f>
        <v>0.1</v>
      </c>
    </row>
    <row r="241" spans="1:6">
      <c r="A241" s="138">
        <f>'FX Database'!A745</f>
        <v>44165</v>
      </c>
      <c r="B241" s="7">
        <f>VLOOKUP($A241,'FX Database'!$A$11:$T$1267, MATCH($B$9,'FX Database'!$A$6:$X$6,0),FALSE)</f>
        <v>0.73929999999999996</v>
      </c>
      <c r="C241" s="7">
        <f>VLOOKUP($A241,'FX Database'!$A$11:$T$1267, MATCH(C$9,'FX Database'!$A$6:$X$6,0),FALSE)</f>
        <v>76.8</v>
      </c>
      <c r="D241" s="7">
        <f t="shared" si="13"/>
        <v>2.4377043490792613E-3</v>
      </c>
      <c r="E241" s="7">
        <f t="shared" si="13"/>
        <v>1.6941425828234347E-3</v>
      </c>
      <c r="F241" s="7">
        <f>VLOOKUP(A241,'Interest Rates'!$A$11:$B$3360, MATCH($F$9,'Interest Rates'!$A$11:$B$11,0),FALSE)</f>
        <v>0.1</v>
      </c>
    </row>
    <row r="242" spans="1:6">
      <c r="A242" s="138">
        <f>'FX Database'!A746</f>
        <v>44166</v>
      </c>
      <c r="B242" s="7">
        <f>VLOOKUP($A242,'FX Database'!$A$11:$T$1267, MATCH($B$9,'FX Database'!$A$6:$X$6,0),FALSE)</f>
        <v>0.73680000000000001</v>
      </c>
      <c r="C242" s="7">
        <f>VLOOKUP($A242,'FX Database'!$A$11:$T$1267, MATCH(C$9,'FX Database'!$A$6:$X$6,0),FALSE)</f>
        <v>76.91</v>
      </c>
      <c r="D242" s="7">
        <f t="shared" si="13"/>
        <v>-3.3873076219572236E-3</v>
      </c>
      <c r="E242" s="7">
        <f t="shared" si="13"/>
        <v>1.4312669153359874E-3</v>
      </c>
      <c r="F242" s="7">
        <f>VLOOKUP(A242,'Interest Rates'!$A$11:$B$3360, MATCH($F$9,'Interest Rates'!$A$11:$B$11,0),FALSE)</f>
        <v>0.1</v>
      </c>
    </row>
    <row r="243" spans="1:6">
      <c r="A243" s="138">
        <f>'FX Database'!A747</f>
        <v>44167</v>
      </c>
      <c r="B243" s="7">
        <f>VLOOKUP($A243,'FX Database'!$A$11:$T$1267, MATCH($B$9,'FX Database'!$A$6:$X$6,0),FALSE)</f>
        <v>0.73750000000000004</v>
      </c>
      <c r="C243" s="7">
        <f>VLOOKUP($A243,'FX Database'!$A$11:$T$1267, MATCH(C$9,'FX Database'!$A$6:$X$6,0),FALSE)</f>
        <v>76.989999999999995</v>
      </c>
      <c r="D243" s="7">
        <f t="shared" si="13"/>
        <v>9.4960327287785706E-4</v>
      </c>
      <c r="E243" s="7">
        <f t="shared" si="13"/>
        <v>1.0396362209958304E-3</v>
      </c>
      <c r="F243" s="7">
        <f>VLOOKUP(A243,'Interest Rates'!$A$11:$B$3360, MATCH($F$9,'Interest Rates'!$A$11:$B$11,0),FALSE)</f>
        <v>0.1</v>
      </c>
    </row>
    <row r="244" spans="1:6">
      <c r="A244" s="138">
        <f>'FX Database'!A748</f>
        <v>44168</v>
      </c>
      <c r="B244" s="7">
        <f>VLOOKUP($A244,'FX Database'!$A$11:$T$1267, MATCH($B$9,'FX Database'!$A$6:$X$6,0),FALSE)</f>
        <v>0.7409</v>
      </c>
      <c r="C244" s="7">
        <f>VLOOKUP($A244,'FX Database'!$A$11:$T$1267, MATCH(C$9,'FX Database'!$A$6:$X$6,0),FALSE)</f>
        <v>77.400000000000006</v>
      </c>
      <c r="D244" s="7">
        <f t="shared" si="13"/>
        <v>4.5995752086361776E-3</v>
      </c>
      <c r="E244" s="7">
        <f t="shared" si="13"/>
        <v>5.3112373057234681E-3</v>
      </c>
      <c r="F244" s="7">
        <f>VLOOKUP(A244,'Interest Rates'!$A$11:$B$3360, MATCH($F$9,'Interest Rates'!$A$11:$B$11,0),FALSE)</f>
        <v>0.1</v>
      </c>
    </row>
    <row r="245" spans="1:6">
      <c r="A245" s="138">
        <f>'FX Database'!A749</f>
        <v>44169</v>
      </c>
      <c r="B245" s="7">
        <f>VLOOKUP($A245,'FX Database'!$A$11:$T$1267, MATCH($B$9,'FX Database'!$A$6:$X$6,0),FALSE)</f>
        <v>0.74280000000000002</v>
      </c>
      <c r="C245" s="7">
        <f>VLOOKUP($A245,'FX Database'!$A$11:$T$1267, MATCH(C$9,'FX Database'!$A$6:$X$6,0),FALSE)</f>
        <v>77.180000000000007</v>
      </c>
      <c r="D245" s="7">
        <f t="shared" si="13"/>
        <v>2.5611660559395222E-3</v>
      </c>
      <c r="E245" s="7">
        <f t="shared" si="13"/>
        <v>-2.8464244862087327E-3</v>
      </c>
      <c r="F245" s="7">
        <f>VLOOKUP(A245,'Interest Rates'!$A$11:$B$3360, MATCH($F$9,'Interest Rates'!$A$11:$B$11,0),FALSE)</f>
        <v>0.1</v>
      </c>
    </row>
    <row r="246" spans="1:6">
      <c r="A246" s="138">
        <f>'FX Database'!A750</f>
        <v>44172</v>
      </c>
      <c r="B246" s="7">
        <f>VLOOKUP($A246,'FX Database'!$A$11:$T$1267, MATCH($B$9,'FX Database'!$A$6:$X$6,0),FALSE)</f>
        <v>0.74299999999999999</v>
      </c>
      <c r="C246" s="7">
        <f>VLOOKUP($A246,'FX Database'!$A$11:$T$1267, MATCH(C$9,'FX Database'!$A$6:$X$6,0),FALSE)</f>
        <v>77.290000000000006</v>
      </c>
      <c r="D246" s="7">
        <f t="shared" si="13"/>
        <v>2.6921523920837306E-4</v>
      </c>
      <c r="E246" s="7">
        <f t="shared" si="13"/>
        <v>1.4242250093068304E-3</v>
      </c>
      <c r="F246" s="7">
        <f>VLOOKUP(A246,'Interest Rates'!$A$11:$B$3360, MATCH($F$9,'Interest Rates'!$A$11:$B$11,0),FALSE)</f>
        <v>0.1</v>
      </c>
    </row>
    <row r="247" spans="1:6">
      <c r="A247" s="138">
        <f>'FX Database'!A751</f>
        <v>44173</v>
      </c>
      <c r="B247" s="7">
        <f>VLOOKUP($A247,'FX Database'!$A$11:$T$1267, MATCH($B$9,'FX Database'!$A$6:$X$6,0),FALSE)</f>
        <v>0.74260000000000004</v>
      </c>
      <c r="C247" s="7">
        <f>VLOOKUP($A247,'FX Database'!$A$11:$T$1267, MATCH(C$9,'FX Database'!$A$6:$X$6,0),FALSE)</f>
        <v>77.260000000000005</v>
      </c>
      <c r="D247" s="7">
        <f t="shared" si="13"/>
        <v>-5.3850297477942303E-4</v>
      </c>
      <c r="E247" s="7">
        <f t="shared" si="13"/>
        <v>-3.8822388064436357E-4</v>
      </c>
      <c r="F247" s="7">
        <f>VLOOKUP(A247,'Interest Rates'!$A$11:$B$3360, MATCH($F$9,'Interest Rates'!$A$11:$B$11,0),FALSE)</f>
        <v>0.1</v>
      </c>
    </row>
    <row r="248" spans="1:6">
      <c r="A248" s="138">
        <f>'FX Database'!A752</f>
        <v>44174</v>
      </c>
      <c r="B248" s="7">
        <f>VLOOKUP($A248,'FX Database'!$A$11:$T$1267, MATCH($B$9,'FX Database'!$A$6:$X$6,0),FALSE)</f>
        <v>0.74419999999999997</v>
      </c>
      <c r="C248" s="7">
        <f>VLOOKUP($A248,'FX Database'!$A$11:$T$1267, MATCH(C$9,'FX Database'!$A$6:$X$6,0),FALSE)</f>
        <v>77.5</v>
      </c>
      <c r="D248" s="7">
        <f t="shared" si="13"/>
        <v>2.1522741695423242E-3</v>
      </c>
      <c r="E248" s="7">
        <f t="shared" si="13"/>
        <v>3.1015791211659108E-3</v>
      </c>
      <c r="F248" s="7">
        <f>VLOOKUP(A248,'Interest Rates'!$A$11:$B$3360, MATCH($F$9,'Interest Rates'!$A$11:$B$11,0),FALSE)</f>
        <v>0.1</v>
      </c>
    </row>
    <row r="249" spans="1:6">
      <c r="A249" s="138">
        <f>'FX Database'!A753</f>
        <v>44175</v>
      </c>
      <c r="B249" s="7">
        <f>VLOOKUP($A249,'FX Database'!$A$11:$T$1267, MATCH($B$9,'FX Database'!$A$6:$X$6,0),FALSE)</f>
        <v>0.74780000000000002</v>
      </c>
      <c r="C249" s="7">
        <f>VLOOKUP($A249,'FX Database'!$A$11:$T$1267, MATCH(C$9,'FX Database'!$A$6:$X$6,0),FALSE)</f>
        <v>78.09</v>
      </c>
      <c r="D249" s="7">
        <f t="shared" si="13"/>
        <v>4.8257466304912483E-3</v>
      </c>
      <c r="E249" s="7">
        <f t="shared" si="13"/>
        <v>7.5840713152824793E-3</v>
      </c>
      <c r="F249" s="7">
        <f>VLOOKUP(A249,'Interest Rates'!$A$11:$B$3360, MATCH($F$9,'Interest Rates'!$A$11:$B$11,0),FALSE)</f>
        <v>0.1</v>
      </c>
    </row>
    <row r="250" spans="1:6">
      <c r="A250" s="138">
        <f>'FX Database'!A754</f>
        <v>44176</v>
      </c>
      <c r="B250" s="7">
        <f>VLOOKUP($A250,'FX Database'!$A$11:$T$1267, MATCH($B$9,'FX Database'!$A$6:$X$6,0),FALSE)</f>
        <v>0.75609999999999999</v>
      </c>
      <c r="C250" s="7">
        <f>VLOOKUP($A250,'FX Database'!$A$11:$T$1267, MATCH(C$9,'FX Database'!$A$6:$X$6,0),FALSE)</f>
        <v>78.650000000000006</v>
      </c>
      <c r="D250" s="7">
        <f t="shared" si="13"/>
        <v>1.1038080021210744E-2</v>
      </c>
      <c r="E250" s="7">
        <f t="shared" si="13"/>
        <v>7.1456218297030766E-3</v>
      </c>
      <c r="F250" s="7">
        <f>VLOOKUP(A250,'Interest Rates'!$A$11:$B$3360, MATCH($F$9,'Interest Rates'!$A$11:$B$11,0),FALSE)</f>
        <v>0.1</v>
      </c>
    </row>
    <row r="251" spans="1:6">
      <c r="A251" s="138">
        <f>'FX Database'!A755</f>
        <v>44179</v>
      </c>
      <c r="B251" s="7">
        <f>VLOOKUP($A251,'FX Database'!$A$11:$T$1267, MATCH($B$9,'FX Database'!$A$6:$X$6,0),FALSE)</f>
        <v>0.754</v>
      </c>
      <c r="C251" s="7">
        <f>VLOOKUP($A251,'FX Database'!$A$11:$T$1267, MATCH(C$9,'FX Database'!$A$6:$X$6,0),FALSE)</f>
        <v>78.459999999999994</v>
      </c>
      <c r="D251" s="7">
        <f t="shared" si="13"/>
        <v>-2.7812745562681138E-3</v>
      </c>
      <c r="E251" s="7">
        <f t="shared" si="13"/>
        <v>-2.4186887228804239E-3</v>
      </c>
      <c r="F251" s="7">
        <f>VLOOKUP(A251,'Interest Rates'!$A$11:$B$3360, MATCH($F$9,'Interest Rates'!$A$11:$B$11,0),FALSE)</f>
        <v>0.1</v>
      </c>
    </row>
    <row r="252" spans="1:6">
      <c r="A252" s="138">
        <f>'FX Database'!A756</f>
        <v>44180</v>
      </c>
      <c r="B252" s="7">
        <f>VLOOKUP($A252,'FX Database'!$A$11:$T$1267, MATCH($B$9,'FX Database'!$A$6:$X$6,0),FALSE)</f>
        <v>0.75119999999999998</v>
      </c>
      <c r="C252" s="7">
        <f>VLOOKUP($A252,'FX Database'!$A$11:$T$1267, MATCH(C$9,'FX Database'!$A$6:$X$6,0),FALSE)</f>
        <v>78.22</v>
      </c>
      <c r="D252" s="7">
        <f t="shared" si="13"/>
        <v>-3.7204401139029879E-3</v>
      </c>
      <c r="E252" s="7">
        <f t="shared" si="13"/>
        <v>-3.0635714540383939E-3</v>
      </c>
      <c r="F252" s="7">
        <f>VLOOKUP(A252,'Interest Rates'!$A$11:$B$3360, MATCH($F$9,'Interest Rates'!$A$11:$B$11,0),FALSE)</f>
        <v>0.1</v>
      </c>
    </row>
    <row r="253" spans="1:6">
      <c r="A253" s="138">
        <f>'FX Database'!A757</f>
        <v>44181</v>
      </c>
      <c r="B253" s="7">
        <f>VLOOKUP($A253,'FX Database'!$A$11:$T$1267, MATCH($B$9,'FX Database'!$A$6:$X$6,0),FALSE)</f>
        <v>0.75639999999999996</v>
      </c>
      <c r="C253" s="7">
        <f>VLOOKUP($A253,'FX Database'!$A$11:$T$1267, MATCH(C$9,'FX Database'!$A$6:$X$6,0),FALSE)</f>
        <v>78.239999999999995</v>
      </c>
      <c r="D253" s="7">
        <f t="shared" si="13"/>
        <v>6.8984088902492744E-3</v>
      </c>
      <c r="E253" s="7">
        <f t="shared" si="13"/>
        <v>2.5565639919382155E-4</v>
      </c>
      <c r="F253" s="7">
        <f>VLOOKUP(A253,'Interest Rates'!$A$11:$B$3360, MATCH($F$9,'Interest Rates'!$A$11:$B$11,0),FALSE)</f>
        <v>0.1</v>
      </c>
    </row>
    <row r="254" spans="1:6">
      <c r="A254" s="138">
        <f>'FX Database'!A758</f>
        <v>44182</v>
      </c>
      <c r="B254" s="7">
        <f>VLOOKUP($A254,'FX Database'!$A$11:$T$1267, MATCH($B$9,'FX Database'!$A$6:$X$6,0),FALSE)</f>
        <v>0.75870000000000004</v>
      </c>
      <c r="C254" s="7">
        <f>VLOOKUP($A254,'FX Database'!$A$11:$T$1267, MATCH(C$9,'FX Database'!$A$6:$X$6,0),FALSE)</f>
        <v>78.400000000000006</v>
      </c>
      <c r="D254" s="7">
        <f t="shared" si="13"/>
        <v>3.0361055597267666E-3</v>
      </c>
      <c r="E254" s="7">
        <f t="shared" si="13"/>
        <v>2.042901629800331E-3</v>
      </c>
      <c r="F254" s="7">
        <f>VLOOKUP(A254,'Interest Rates'!$A$11:$B$3360, MATCH($F$9,'Interest Rates'!$A$11:$B$11,0),FALSE)</f>
        <v>0.1</v>
      </c>
    </row>
    <row r="255" spans="1:6">
      <c r="A255" s="138">
        <f>'FX Database'!A759</f>
        <v>44183</v>
      </c>
      <c r="B255" s="7">
        <f>VLOOKUP($A255,'FX Database'!$A$11:$T$1267, MATCH($B$9,'FX Database'!$A$6:$X$6,0),FALSE)</f>
        <v>0.75939999999999996</v>
      </c>
      <c r="C255" s="7">
        <f>VLOOKUP($A255,'FX Database'!$A$11:$T$1267, MATCH(C$9,'FX Database'!$A$6:$X$6,0),FALSE)</f>
        <v>78.56</v>
      </c>
      <c r="D255" s="7">
        <f t="shared" si="13"/>
        <v>9.222054536727304E-4</v>
      </c>
      <c r="E255" s="7">
        <f t="shared" si="13"/>
        <v>2.0387366898483089E-3</v>
      </c>
      <c r="F255" s="7">
        <f>VLOOKUP(A255,'Interest Rates'!$A$11:$B$3360, MATCH($F$9,'Interest Rates'!$A$11:$B$11,0),FALSE)</f>
        <v>0.1</v>
      </c>
    </row>
    <row r="256" spans="1:6">
      <c r="A256" s="138">
        <f>'FX Database'!A760</f>
        <v>44186</v>
      </c>
      <c r="B256" s="7">
        <f>VLOOKUP($A256,'FX Database'!$A$11:$T$1267, MATCH($B$9,'FX Database'!$A$6:$X$6,0),FALSE)</f>
        <v>0.75700000000000001</v>
      </c>
      <c r="C256" s="7">
        <f>VLOOKUP($A256,'FX Database'!$A$11:$T$1267, MATCH(C$9,'FX Database'!$A$6:$X$6,0),FALSE)</f>
        <v>78.27</v>
      </c>
      <c r="D256" s="7">
        <f t="shared" si="13"/>
        <v>-3.1653943602531144E-3</v>
      </c>
      <c r="E256" s="7">
        <f t="shared" si="13"/>
        <v>-3.6982762294638007E-3</v>
      </c>
      <c r="F256" s="7">
        <f>VLOOKUP(A256,'Interest Rates'!$A$11:$B$3360, MATCH($F$9,'Interest Rates'!$A$11:$B$11,0),FALSE)</f>
        <v>0.1</v>
      </c>
    </row>
    <row r="257" spans="1:6">
      <c r="A257" s="138">
        <f>'FX Database'!A761</f>
        <v>44187</v>
      </c>
      <c r="B257" s="7">
        <f>VLOOKUP($A257,'FX Database'!$A$11:$T$1267, MATCH($B$9,'FX Database'!$A$6:$X$6,0),FALSE)</f>
        <v>0.75570000000000004</v>
      </c>
      <c r="C257" s="7">
        <f>VLOOKUP($A257,'FX Database'!$A$11:$T$1267, MATCH(C$9,'FX Database'!$A$6:$X$6,0),FALSE)</f>
        <v>78.180000000000007</v>
      </c>
      <c r="D257" s="7">
        <f t="shared" si="13"/>
        <v>-1.7187814107744921E-3</v>
      </c>
      <c r="E257" s="7">
        <f t="shared" si="13"/>
        <v>-1.1505274519378523E-3</v>
      </c>
      <c r="F257" s="7">
        <f>VLOOKUP(A257,'Interest Rates'!$A$11:$B$3360, MATCH($F$9,'Interest Rates'!$A$11:$B$11,0),FALSE)</f>
        <v>0.1</v>
      </c>
    </row>
    <row r="258" spans="1:6">
      <c r="A258" s="138">
        <f>'FX Database'!A762</f>
        <v>44188</v>
      </c>
      <c r="B258" s="7">
        <f>VLOOKUP($A258,'FX Database'!$A$11:$T$1267, MATCH($B$9,'FX Database'!$A$6:$X$6,0),FALSE)</f>
        <v>0.75519999999999998</v>
      </c>
      <c r="C258" s="7">
        <f>VLOOKUP($A258,'FX Database'!$A$11:$T$1267, MATCH(C$9,'FX Database'!$A$6:$X$6,0),FALSE)</f>
        <v>78.13</v>
      </c>
      <c r="D258" s="7">
        <f t="shared" si="13"/>
        <v>-6.6185719538334629E-4</v>
      </c>
      <c r="E258" s="7">
        <f t="shared" si="13"/>
        <v>-6.3975435615593599E-4</v>
      </c>
      <c r="F258" s="7">
        <f>VLOOKUP(A258,'Interest Rates'!$A$11:$B$3360, MATCH($F$9,'Interest Rates'!$A$11:$B$11,0),FALSE)</f>
        <v>0.1</v>
      </c>
    </row>
    <row r="259" spans="1:6">
      <c r="A259" s="138">
        <f>'FX Database'!A763</f>
        <v>44189</v>
      </c>
      <c r="B259" s="7">
        <f>VLOOKUP($A259,'FX Database'!$A$11:$T$1267, MATCH($B$9,'FX Database'!$A$6:$X$6,0),FALSE)</f>
        <v>0.75819999999999999</v>
      </c>
      <c r="C259" s="7">
        <f>VLOOKUP($A259,'FX Database'!$A$11:$T$1267, MATCH(C$9,'FX Database'!$A$6:$X$6,0),FALSE)</f>
        <v>78.53</v>
      </c>
      <c r="D259" s="7">
        <f t="shared" si="13"/>
        <v>3.9645882509436181E-3</v>
      </c>
      <c r="E259" s="7">
        <f t="shared" si="13"/>
        <v>5.1066113781304658E-3</v>
      </c>
      <c r="F259" s="7">
        <f>VLOOKUP(A259,'Interest Rates'!$A$11:$B$3360, MATCH($F$9,'Interest Rates'!$A$11:$B$11,0),FALSE)</f>
        <v>0.1</v>
      </c>
    </row>
    <row r="260" spans="1:6">
      <c r="A260" s="138">
        <f>'FX Database'!A764</f>
        <v>44194</v>
      </c>
      <c r="B260" s="7">
        <f>VLOOKUP($A260,'FX Database'!$A$11:$T$1267, MATCH($B$9,'FX Database'!$A$6:$X$6,0),FALSE)</f>
        <v>0.75960000000000005</v>
      </c>
      <c r="C260" s="7">
        <f>VLOOKUP($A260,'FX Database'!$A$11:$T$1267, MATCH(C$9,'FX Database'!$A$6:$X$6,0),FALSE)</f>
        <v>78.760000000000005</v>
      </c>
      <c r="D260" s="7">
        <f t="shared" si="13"/>
        <v>1.8447758558964716E-3</v>
      </c>
      <c r="E260" s="7">
        <f t="shared" si="13"/>
        <v>2.9245363841416002E-3</v>
      </c>
      <c r="F260" s="7">
        <f>VLOOKUP(A260,'Interest Rates'!$A$11:$B$3360, MATCH($F$9,'Interest Rates'!$A$11:$B$11,0),FALSE)</f>
        <v>0.1</v>
      </c>
    </row>
    <row r="261" spans="1:6">
      <c r="A261" s="138">
        <f>'FX Database'!A765</f>
        <v>44195</v>
      </c>
      <c r="B261" s="7">
        <f>VLOOKUP($A261,'FX Database'!$A$11:$T$1267, MATCH($B$9,'FX Database'!$A$6:$X$6,0),FALSE)</f>
        <v>0.76570000000000005</v>
      </c>
      <c r="C261" s="7">
        <f>VLOOKUP($A261,'FX Database'!$A$11:$T$1267, MATCH(C$9,'FX Database'!$A$6:$X$6,0),FALSE)</f>
        <v>79.099999999999994</v>
      </c>
      <c r="D261" s="7">
        <f t="shared" si="13"/>
        <v>7.9984691809468472E-3</v>
      </c>
      <c r="E261" s="7">
        <f t="shared" si="13"/>
        <v>4.3076210026832158E-3</v>
      </c>
      <c r="F261" s="7">
        <f>VLOOKUP(A261,'Interest Rates'!$A$11:$B$3360, MATCH($F$9,'Interest Rates'!$A$11:$B$11,0),FALSE)</f>
        <v>0.1</v>
      </c>
    </row>
    <row r="262" spans="1:6">
      <c r="A262" s="138">
        <f>'FX Database'!A766</f>
        <v>44196</v>
      </c>
      <c r="B262" s="7">
        <f>VLOOKUP($A262,'FX Database'!$A$11:$T$1267, MATCH($B$9,'FX Database'!$A$6:$X$6,0),FALSE)</f>
        <v>0.7702</v>
      </c>
      <c r="C262" s="7">
        <f>VLOOKUP($A262,'FX Database'!$A$11:$T$1267, MATCH(C$9,'FX Database'!$A$6:$X$6,0),FALSE)</f>
        <v>79.45</v>
      </c>
      <c r="D262" s="7">
        <f t="shared" si="13"/>
        <v>5.8597732617307026E-3</v>
      </c>
      <c r="E262" s="7">
        <f t="shared" si="13"/>
        <v>4.4150182091169145E-3</v>
      </c>
      <c r="F262" s="7">
        <f>VLOOKUP(A262,'Interest Rates'!$A$11:$B$3360, MATCH($F$9,'Interest Rates'!$A$11:$B$11,0),FALSE)</f>
        <v>0.1</v>
      </c>
    </row>
  </sheetData>
  <mergeCells count="9">
    <mergeCell ref="T24:AA25"/>
    <mergeCell ref="J9:M9"/>
    <mergeCell ref="A1:J2"/>
    <mergeCell ref="B7:C7"/>
    <mergeCell ref="D7:E7"/>
    <mergeCell ref="L50:M50"/>
    <mergeCell ref="P9:R9"/>
    <mergeCell ref="P12:R14"/>
    <mergeCell ref="J24:Q25"/>
  </mergeCells>
  <conditionalFormatting sqref="Y46">
    <cfRule type="cellIs" dxfId="11" priority="3" operator="equal">
      <formula>"VALID"</formula>
    </cfRule>
    <cfRule type="cellIs" dxfId="10" priority="4" operator="equal">
      <formula>"INVALID"</formula>
    </cfRule>
  </conditionalFormatting>
  <conditionalFormatting sqref="O46">
    <cfRule type="cellIs" dxfId="9" priority="1" operator="equal">
      <formula>"VALID"</formula>
    </cfRule>
    <cfRule type="cellIs" dxfId="8" priority="2" operator="equal">
      <formula>"INVALID"</formula>
    </cfRule>
  </conditionalFormatting>
  <dataValidations count="1">
    <dataValidation type="list" allowBlank="1" showInputMessage="1" showErrorMessage="1" sqref="L50" xr:uid="{AF76C55D-EC31-6B41-8CA1-E2CDA8089B3A}">
      <formula1>$S$16:$S$18</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0C5DE-157D-4B4E-961E-3BAAD22D6848}">
  <sheetPr codeName="Sheet17"/>
  <dimension ref="A4:AJ350"/>
  <sheetViews>
    <sheetView workbookViewId="0">
      <selection activeCell="F64" sqref="F64"/>
    </sheetView>
  </sheetViews>
  <sheetFormatPr baseColWidth="10" defaultRowHeight="13"/>
  <cols>
    <col min="1" max="8" width="10.83203125" style="7"/>
    <col min="9" max="9" width="19.83203125" style="7" customWidth="1"/>
    <col min="10" max="10" width="10.33203125" style="7" customWidth="1"/>
    <col min="11" max="11" width="18.5" style="7" customWidth="1"/>
    <col min="12" max="16" width="10.83203125" style="7"/>
    <col min="17" max="17" width="16.5" style="7" bestFit="1" customWidth="1"/>
    <col min="18" max="18" width="14.83203125" style="7" customWidth="1"/>
    <col min="19" max="19" width="18.6640625" style="7" customWidth="1"/>
    <col min="20" max="20" width="11.6640625" style="7" customWidth="1"/>
    <col min="21" max="30" width="10.83203125" style="7"/>
    <col min="31" max="31" width="14.5" style="7" customWidth="1"/>
    <col min="32" max="32" width="14.1640625" style="7" customWidth="1"/>
    <col min="33" max="33" width="10.83203125" style="7"/>
    <col min="34" max="34" width="14.6640625" style="7" customWidth="1"/>
    <col min="35" max="16384" width="10.83203125" style="7"/>
  </cols>
  <sheetData>
    <row r="4" spans="1:36" ht="13" customHeight="1">
      <c r="K4" s="446" t="s">
        <v>356</v>
      </c>
      <c r="L4" s="446"/>
      <c r="M4" s="446"/>
      <c r="N4" s="446"/>
    </row>
    <row r="5" spans="1:36">
      <c r="K5" s="271"/>
      <c r="L5" s="269"/>
      <c r="M5" s="269"/>
      <c r="N5" s="269"/>
    </row>
    <row r="6" spans="1:36" ht="14">
      <c r="A6" s="50"/>
      <c r="B6" s="50"/>
      <c r="C6" s="50"/>
      <c r="D6" s="259"/>
      <c r="E6" s="259"/>
      <c r="F6" s="50"/>
      <c r="K6" s="271" t="s">
        <v>357</v>
      </c>
      <c r="L6" s="268"/>
      <c r="M6" s="267" t="s">
        <v>353</v>
      </c>
      <c r="N6" s="269"/>
    </row>
    <row r="7" spans="1:36">
      <c r="A7" s="253"/>
      <c r="B7" s="447" t="s">
        <v>254</v>
      </c>
      <c r="C7" s="447"/>
      <c r="D7" s="448" t="s">
        <v>256</v>
      </c>
      <c r="E7" s="448"/>
      <c r="F7" s="255" t="s">
        <v>257</v>
      </c>
      <c r="K7" s="270" t="s">
        <v>349</v>
      </c>
      <c r="L7" s="269"/>
      <c r="M7" s="267">
        <f>VLOOKUP(K7,'Inputs &amp; Outputs'!L34:M38,2,FALSE)</f>
        <v>2020</v>
      </c>
      <c r="N7" s="269"/>
    </row>
    <row r="8" spans="1:36">
      <c r="A8" s="253"/>
      <c r="B8" s="254"/>
      <c r="C8" s="254"/>
      <c r="D8" s="260"/>
      <c r="E8" s="260"/>
      <c r="F8" s="255"/>
      <c r="K8" s="210"/>
      <c r="L8" s="222"/>
      <c r="N8" s="210"/>
    </row>
    <row r="9" spans="1:36">
      <c r="A9" s="256" t="s">
        <v>0</v>
      </c>
      <c r="B9" s="257" t="s">
        <v>117</v>
      </c>
      <c r="C9" s="257" t="s">
        <v>114</v>
      </c>
      <c r="D9" s="261" t="s">
        <v>117</v>
      </c>
      <c r="E9" s="261" t="s">
        <v>114</v>
      </c>
      <c r="F9" s="258" t="s">
        <v>264</v>
      </c>
    </row>
    <row r="10" spans="1:36">
      <c r="A10" s="138">
        <f>'2020'!A10</f>
        <v>43832</v>
      </c>
      <c r="B10" s="7">
        <f>'2020'!B10</f>
        <v>0.70030000000000003</v>
      </c>
      <c r="C10" s="7">
        <f>'2020'!C10</f>
        <v>76.150000000000006</v>
      </c>
      <c r="F10" s="7">
        <f>'2020'!F10</f>
        <v>0.75</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c r="AC10" s="7" t="s">
        <v>358</v>
      </c>
      <c r="AD10" s="7">
        <v>9377.9362711371396</v>
      </c>
      <c r="AE10" s="7">
        <v>12033.311361950417</v>
      </c>
      <c r="AF10" s="7">
        <v>17014.88281331108</v>
      </c>
      <c r="AG10" s="7" t="s">
        <v>505</v>
      </c>
      <c r="AH10" s="7">
        <v>7.4572167140240158</v>
      </c>
      <c r="AI10" s="7">
        <v>9.5687375152648055</v>
      </c>
      <c r="AJ10" s="7">
        <v>13.530020340733138</v>
      </c>
    </row>
    <row r="11" spans="1:36">
      <c r="A11" s="138">
        <f>'2020'!A11</f>
        <v>43833</v>
      </c>
      <c r="B11" s="7">
        <f>'2020'!B11</f>
        <v>0.6966</v>
      </c>
      <c r="C11" s="7">
        <f>'2020'!C11</f>
        <v>75.319999999999993</v>
      </c>
      <c r="D11" s="7">
        <f>'2020'!D11</f>
        <v>-5.2974567295713121E-3</v>
      </c>
      <c r="E11" s="7">
        <f>'2020'!E11</f>
        <v>-1.0959375552219364E-2</v>
      </c>
      <c r="F11" s="7">
        <f>'2020'!F11</f>
        <v>0.75</v>
      </c>
      <c r="H11" s="306">
        <v>1</v>
      </c>
      <c r="I11" s="306" t="s">
        <v>473</v>
      </c>
      <c r="J11" s="297">
        <v>-2.9286178058091075E-3</v>
      </c>
      <c r="K11" s="297">
        <v>-2.8402843144860442E-3</v>
      </c>
      <c r="L11" s="297">
        <v>4.3770061645225138E-3</v>
      </c>
      <c r="M11" s="297">
        <v>1.915818296426809E-5</v>
      </c>
      <c r="N11" s="297">
        <v>-4.4954413466441814E-3</v>
      </c>
      <c r="O11" s="297">
        <v>-3.5217872297588397E-3</v>
      </c>
      <c r="P11" s="297">
        <v>6.0590244280642677E-3</v>
      </c>
      <c r="Q11" s="297">
        <v>3.6711777019879525E-5</v>
      </c>
      <c r="R11" s="297">
        <v>4.9931552680873128E-3</v>
      </c>
      <c r="S11" s="297">
        <v>-3.7120295762266445E-3</v>
      </c>
      <c r="T11" s="298">
        <v>6.4012250536879351E-3</v>
      </c>
      <c r="U11" s="299">
        <v>6401.2250536879355</v>
      </c>
      <c r="V11" s="298">
        <v>8.2137404160036297E-3</v>
      </c>
      <c r="W11" s="299">
        <v>8213.7404160036294</v>
      </c>
      <c r="X11" s="298">
        <v>1.1614079153571089E-2</v>
      </c>
      <c r="Y11" s="299">
        <v>11614.079153571089</v>
      </c>
      <c r="Z11" s="250">
        <v>0.75</v>
      </c>
    </row>
    <row r="12" spans="1:36">
      <c r="A12" s="138">
        <f>'2020'!A12</f>
        <v>43836</v>
      </c>
      <c r="B12" s="7">
        <f>'2020'!B12</f>
        <v>0.69450000000000001</v>
      </c>
      <c r="C12" s="7">
        <f>'2020'!C12</f>
        <v>75.05</v>
      </c>
      <c r="D12" s="7">
        <f>'2020'!D12</f>
        <v>-3.019195737502302E-3</v>
      </c>
      <c r="E12" s="7">
        <f>'2020'!E12</f>
        <v>-3.5911457094807012E-3</v>
      </c>
      <c r="F12" s="7">
        <f>'2020'!F12</f>
        <v>0.75</v>
      </c>
      <c r="H12" s="307">
        <v>2</v>
      </c>
      <c r="I12" s="307" t="s">
        <v>474</v>
      </c>
      <c r="J12" s="300">
        <v>-2.4260544411280156E-3</v>
      </c>
      <c r="K12" s="300">
        <v>-2.8402843144860442E-3</v>
      </c>
      <c r="L12" s="300">
        <v>4.8136735479374837E-3</v>
      </c>
      <c r="M12" s="300">
        <v>2.3171453026113038E-5</v>
      </c>
      <c r="N12" s="300">
        <v>-3.7476684427404892E-3</v>
      </c>
      <c r="O12" s="300">
        <v>-3.5217872297588397E-3</v>
      </c>
      <c r="P12" s="300">
        <v>6.8503999249553381E-3</v>
      </c>
      <c r="Q12" s="300">
        <v>4.6927979131828099E-5</v>
      </c>
      <c r="R12" s="300">
        <v>5.6015542622535504E-3</v>
      </c>
      <c r="S12" s="300">
        <v>-3.0868614419342524E-3</v>
      </c>
      <c r="T12" s="301">
        <v>7.1811925642090522E-3</v>
      </c>
      <c r="U12" s="302">
        <v>7181.1925642090519</v>
      </c>
      <c r="V12" s="301">
        <v>9.2145567614070906E-3</v>
      </c>
      <c r="W12" s="302">
        <v>9214.5567614070915</v>
      </c>
      <c r="X12" s="301">
        <v>1.3029215214001759E-2</v>
      </c>
      <c r="Y12" s="302">
        <v>13029.215214001759</v>
      </c>
      <c r="Z12" s="286">
        <v>0.75</v>
      </c>
      <c r="AE12" s="225"/>
    </row>
    <row r="13" spans="1:36">
      <c r="A13" s="138">
        <f>'2020'!A13</f>
        <v>43837</v>
      </c>
      <c r="B13" s="7">
        <f>'2020'!B13</f>
        <v>0.69279999999999997</v>
      </c>
      <c r="C13" s="7">
        <f>'2020'!C13</f>
        <v>75.17</v>
      </c>
      <c r="D13" s="7">
        <f>'2020'!D13</f>
        <v>-2.4508049461731442E-3</v>
      </c>
      <c r="E13" s="7">
        <f>'2020'!E13</f>
        <v>1.5976571099066915E-3</v>
      </c>
      <c r="F13" s="7">
        <f>'2020'!F13</f>
        <v>0.75</v>
      </c>
      <c r="H13" s="306">
        <v>3</v>
      </c>
      <c r="I13" s="306" t="s">
        <v>475</v>
      </c>
      <c r="J13" s="297">
        <v>-6.2528117971869576E-4</v>
      </c>
      <c r="K13" s="297">
        <v>2.9877503129827797E-4</v>
      </c>
      <c r="L13" s="297">
        <v>3.1788665805589397E-3</v>
      </c>
      <c r="M13" s="297">
        <v>1.0105192736994486E-5</v>
      </c>
      <c r="N13" s="297">
        <v>-1.220752949159264E-4</v>
      </c>
      <c r="O13" s="297">
        <v>3.385928212280918E-4</v>
      </c>
      <c r="P13" s="297">
        <v>4.4836417048269746E-3</v>
      </c>
      <c r="Q13" s="297">
        <v>2.0103042937263737E-5</v>
      </c>
      <c r="R13" s="297">
        <v>3.6896296165347554E-3</v>
      </c>
      <c r="S13" s="297">
        <v>-3.736782373173111E-4</v>
      </c>
      <c r="T13" s="298">
        <v>4.7301051683975564E-3</v>
      </c>
      <c r="U13" s="299">
        <v>4730.1051683975566</v>
      </c>
      <c r="V13" s="298">
        <v>6.0694407191996726E-3</v>
      </c>
      <c r="W13" s="299">
        <v>6069.4407191996725</v>
      </c>
      <c r="X13" s="298">
        <v>8.5820784880598407E-3</v>
      </c>
      <c r="Y13" s="299">
        <v>8582.0784880598403</v>
      </c>
      <c r="Z13" s="250">
        <v>0.75</v>
      </c>
    </row>
    <row r="14" spans="1:36">
      <c r="A14" s="138">
        <f>'2020'!A14</f>
        <v>43838</v>
      </c>
      <c r="B14" s="7">
        <f>'2020'!B14</f>
        <v>0.68710000000000004</v>
      </c>
      <c r="C14" s="7">
        <f>'2020'!C14</f>
        <v>74.430000000000007</v>
      </c>
      <c r="D14" s="7">
        <f>'2020'!D14</f>
        <v>-8.2615152111950533E-3</v>
      </c>
      <c r="E14" s="7">
        <f>'2020'!E14</f>
        <v>-9.8931288175581663E-3</v>
      </c>
      <c r="F14" s="7">
        <f>'2020'!F14</f>
        <v>0.75</v>
      </c>
      <c r="H14" s="306">
        <v>4</v>
      </c>
      <c r="I14" s="306" t="s">
        <v>476</v>
      </c>
      <c r="J14" s="297">
        <v>-3.0650848120775597E-3</v>
      </c>
      <c r="K14" s="297">
        <v>-3.7328211595722086E-3</v>
      </c>
      <c r="L14" s="297">
        <v>3.2324799218884722E-3</v>
      </c>
      <c r="M14" s="297">
        <v>1.0448926445412103E-5</v>
      </c>
      <c r="N14" s="297">
        <v>-4.6275051894747714E-3</v>
      </c>
      <c r="O14" s="297">
        <v>-5.7245095265425362E-3</v>
      </c>
      <c r="P14" s="297">
        <v>5.9217360416073377E-3</v>
      </c>
      <c r="Q14" s="297">
        <v>3.5066957746471336E-5</v>
      </c>
      <c r="R14" s="297">
        <v>3.4279489702583733E-3</v>
      </c>
      <c r="S14" s="297">
        <v>-3.8462950007761656E-3</v>
      </c>
      <c r="T14" s="298">
        <v>4.3946305798712344E-3</v>
      </c>
      <c r="U14" s="299">
        <v>4394.6305798712347</v>
      </c>
      <c r="V14" s="298">
        <v>5.6389760560750244E-3</v>
      </c>
      <c r="W14" s="299">
        <v>5638.9760560750246</v>
      </c>
      <c r="X14" s="298">
        <v>7.9734093048209765E-3</v>
      </c>
      <c r="Y14" s="299">
        <v>7973.4093048209761</v>
      </c>
      <c r="Z14" s="250">
        <v>0.75</v>
      </c>
      <c r="AC14" s="52"/>
      <c r="AD14" s="52">
        <v>9409.4812939383464</v>
      </c>
      <c r="AE14" s="52">
        <v>12084.342612056536</v>
      </c>
      <c r="AF14" s="52">
        <v>17115.034006249647</v>
      </c>
    </row>
    <row r="15" spans="1:36">
      <c r="A15" s="138">
        <f>'2020'!A15</f>
        <v>43839</v>
      </c>
      <c r="B15" s="7">
        <f>'2020'!B15</f>
        <v>0.68730000000000002</v>
      </c>
      <c r="C15" s="7">
        <f>'2020'!C15</f>
        <v>75.069999999999993</v>
      </c>
      <c r="D15" s="7">
        <f>'2020'!D15</f>
        <v>2.9103609052928426E-4</v>
      </c>
      <c r="E15" s="7">
        <f>'2020'!E15</f>
        <v>8.5619252130914539E-3</v>
      </c>
      <c r="F15" s="7">
        <f>'2020'!F15</f>
        <v>0.75</v>
      </c>
      <c r="H15" s="307">
        <v>5</v>
      </c>
      <c r="I15" s="307" t="s">
        <v>477</v>
      </c>
      <c r="J15" s="300">
        <v>-2.1142436573809513E-3</v>
      </c>
      <c r="K15" s="300">
        <v>-1.5159086269443478E-3</v>
      </c>
      <c r="L15" s="300">
        <v>3.9461789490664112E-3</v>
      </c>
      <c r="M15" s="300">
        <v>1.5572328298054888E-5</v>
      </c>
      <c r="N15" s="300">
        <v>-3.8872190016530474E-3</v>
      </c>
      <c r="O15" s="300">
        <v>-4.362684826914277E-3</v>
      </c>
      <c r="P15" s="300">
        <v>6.2272363774814998E-3</v>
      </c>
      <c r="Q15" s="300">
        <v>3.8778472901028911E-5</v>
      </c>
      <c r="R15" s="300">
        <v>3.9911990901467694E-3</v>
      </c>
      <c r="S15" s="300">
        <v>-3.0007313295169992E-3</v>
      </c>
      <c r="T15" s="301">
        <v>5.1167172335681585E-3</v>
      </c>
      <c r="U15" s="302">
        <v>5116.7172335681589</v>
      </c>
      <c r="V15" s="301">
        <v>6.5655225032914353E-3</v>
      </c>
      <c r="W15" s="302">
        <v>6565.522503291435</v>
      </c>
      <c r="X15" s="301">
        <v>9.2835290836813852E-3</v>
      </c>
      <c r="Y15" s="302">
        <v>9283.5290836813856</v>
      </c>
      <c r="Z15" s="286">
        <v>0.75</v>
      </c>
      <c r="AD15" s="7">
        <v>6560.8138638179116</v>
      </c>
      <c r="AE15" s="7">
        <v>10805.04960445315</v>
      </c>
      <c r="AF15" s="7">
        <v>21608.169328850083</v>
      </c>
    </row>
    <row r="16" spans="1:36">
      <c r="A16" s="138">
        <f>'2020'!A16</f>
        <v>43840</v>
      </c>
      <c r="B16" s="7">
        <f>'2020'!B16</f>
        <v>0.68730000000000002</v>
      </c>
      <c r="C16" s="7">
        <f>'2020'!C16</f>
        <v>75.290000000000006</v>
      </c>
      <c r="D16" s="7">
        <f>'2020'!D16</f>
        <v>0</v>
      </c>
      <c r="E16" s="7">
        <f>'2020'!E16</f>
        <v>2.9263122771200079E-3</v>
      </c>
      <c r="F16" s="7">
        <f>'2020'!F16</f>
        <v>0.75</v>
      </c>
      <c r="H16" s="306">
        <v>6</v>
      </c>
      <c r="I16" s="306" t="s">
        <v>478</v>
      </c>
      <c r="J16" s="297">
        <v>-9.1556807961424309E-3</v>
      </c>
      <c r="K16" s="297">
        <v>-9.1395189842373367E-3</v>
      </c>
      <c r="L16" s="297">
        <v>9.4008865056834905E-3</v>
      </c>
      <c r="M16" s="297">
        <v>8.8376667092741963E-5</v>
      </c>
      <c r="N16" s="297">
        <v>-9.3024980406674566E-3</v>
      </c>
      <c r="O16" s="297">
        <v>-1.0239265671770286E-2</v>
      </c>
      <c r="P16" s="297">
        <v>1.4181145110537037E-2</v>
      </c>
      <c r="Q16" s="297">
        <v>2.0110487664610851E-4</v>
      </c>
      <c r="R16" s="297">
        <v>9.8581666834505997E-3</v>
      </c>
      <c r="S16" s="297">
        <v>-9.2290894184049437E-3</v>
      </c>
      <c r="T16" s="298">
        <v>1.2638169688183669E-2</v>
      </c>
      <c r="U16" s="299">
        <v>12638.169688183669</v>
      </c>
      <c r="V16" s="298">
        <v>1.6216684194276236E-2</v>
      </c>
      <c r="W16" s="299">
        <v>16216.684194276237</v>
      </c>
      <c r="X16" s="298">
        <v>2.2930095705706095E-2</v>
      </c>
      <c r="Y16" s="299">
        <v>22930.095705706095</v>
      </c>
      <c r="Z16" s="250">
        <v>0.5</v>
      </c>
      <c r="AE16" s="7">
        <f>AE14+AE15</f>
        <v>22889.392216509688</v>
      </c>
    </row>
    <row r="17" spans="1:32">
      <c r="A17" s="138">
        <f>'2020'!A17</f>
        <v>43843</v>
      </c>
      <c r="B17" s="7">
        <f>'2020'!B17</f>
        <v>0.69140000000000001</v>
      </c>
      <c r="C17" s="7">
        <f>'2020'!C17</f>
        <v>75.8</v>
      </c>
      <c r="D17" s="7">
        <f>'2020'!D17</f>
        <v>5.9476493599645358E-3</v>
      </c>
      <c r="E17" s="7">
        <f>'2020'!E17</f>
        <v>6.7509687862950252E-3</v>
      </c>
      <c r="F17" s="7">
        <f>'2020'!F17</f>
        <v>0.75</v>
      </c>
      <c r="H17" s="306">
        <v>7</v>
      </c>
      <c r="I17" s="306" t="s">
        <v>478</v>
      </c>
      <c r="J17" s="297">
        <v>-9.1556807961424309E-3</v>
      </c>
      <c r="K17" s="297">
        <v>-9.1395189842373367E-3</v>
      </c>
      <c r="L17" s="297">
        <v>9.4008865056834905E-3</v>
      </c>
      <c r="M17" s="297">
        <v>8.8376667092741963E-5</v>
      </c>
      <c r="N17" s="297">
        <v>-9.3024980406674566E-3</v>
      </c>
      <c r="O17" s="297">
        <v>-1.0239265671770286E-2</v>
      </c>
      <c r="P17" s="297">
        <v>1.4181145110537037E-2</v>
      </c>
      <c r="Q17" s="297">
        <v>2.0110487664610851E-4</v>
      </c>
      <c r="R17" s="297">
        <v>9.8581666834505997E-3</v>
      </c>
      <c r="S17" s="297">
        <v>-9.2290894184049437E-3</v>
      </c>
      <c r="T17" s="298">
        <v>1.2638169688183669E-2</v>
      </c>
      <c r="U17" s="299">
        <v>12638.169688183669</v>
      </c>
      <c r="V17" s="298">
        <v>1.6216684194276236E-2</v>
      </c>
      <c r="W17" s="299">
        <v>16216.684194276237</v>
      </c>
      <c r="X17" s="298">
        <v>2.2930095705706095E-2</v>
      </c>
      <c r="Y17" s="299">
        <v>22930.095705706095</v>
      </c>
      <c r="Z17" s="250">
        <v>0.5</v>
      </c>
    </row>
    <row r="18" spans="1:32">
      <c r="A18" s="138">
        <f>'2020'!A18</f>
        <v>43844</v>
      </c>
      <c r="B18" s="7">
        <f>'2020'!B18</f>
        <v>0.69020000000000004</v>
      </c>
      <c r="C18" s="7">
        <f>'2020'!C18</f>
        <v>75.97</v>
      </c>
      <c r="D18" s="7">
        <f>'2020'!D18</f>
        <v>-1.7371168236210606E-3</v>
      </c>
      <c r="E18" s="7">
        <f>'2020'!E18</f>
        <v>2.2402328668043015E-3</v>
      </c>
      <c r="F18" s="7">
        <f>'2020'!F18</f>
        <v>0.75</v>
      </c>
      <c r="H18" s="307">
        <v>8</v>
      </c>
      <c r="I18" s="307" t="s">
        <v>479</v>
      </c>
      <c r="J18" s="300">
        <v>-1.7252079891023842E-2</v>
      </c>
      <c r="K18" s="300">
        <v>-9.4610459833972989E-3</v>
      </c>
      <c r="L18" s="300">
        <v>2.2607304746628993E-2</v>
      </c>
      <c r="M18" s="300">
        <v>5.1109022790695379E-4</v>
      </c>
      <c r="N18" s="300">
        <v>-1.562876083958457E-2</v>
      </c>
      <c r="O18" s="300">
        <v>-1.0960105754405956E-2</v>
      </c>
      <c r="P18" s="300">
        <v>2.0566352067191297E-2</v>
      </c>
      <c r="Q18" s="300">
        <v>4.2297483735166371E-4</v>
      </c>
      <c r="R18" s="300">
        <v>1.9913175628163395E-2</v>
      </c>
      <c r="S18" s="300">
        <v>-1.6440420365304208E-2</v>
      </c>
      <c r="T18" s="301">
        <v>2.5528691155305473E-2</v>
      </c>
      <c r="U18" s="302">
        <v>25528.691155305474</v>
      </c>
      <c r="V18" s="301">
        <v>3.2757173908328788E-2</v>
      </c>
      <c r="W18" s="302">
        <v>32757.173908328787</v>
      </c>
      <c r="X18" s="301">
        <v>4.631804651110806E-2</v>
      </c>
      <c r="Y18" s="302">
        <v>46318.046511108063</v>
      </c>
      <c r="Z18" s="286">
        <v>0.5</v>
      </c>
    </row>
    <row r="19" spans="1:32">
      <c r="A19" s="138">
        <f>'2020'!A19</f>
        <v>43845</v>
      </c>
      <c r="B19" s="7">
        <f>'2020'!B19</f>
        <v>0.68989999999999996</v>
      </c>
      <c r="C19" s="7">
        <f>'2020'!C19</f>
        <v>75.819999999999993</v>
      </c>
      <c r="D19" s="7">
        <f>'2020'!D19</f>
        <v>-4.3475111184012493E-4</v>
      </c>
      <c r="E19" s="7">
        <f>'2020'!E19</f>
        <v>-1.976415426941503E-3</v>
      </c>
      <c r="F19" s="7">
        <f>'2020'!F19</f>
        <v>0.75</v>
      </c>
      <c r="H19" s="306">
        <v>9</v>
      </c>
      <c r="I19" s="306" t="s">
        <v>480</v>
      </c>
      <c r="J19" s="297">
        <v>3.6733689784244558E-3</v>
      </c>
      <c r="K19" s="297">
        <v>1.2878423254852917E-3</v>
      </c>
      <c r="L19" s="297">
        <v>1.561232202168265E-2</v>
      </c>
      <c r="M19" s="297">
        <v>2.4374459890871706E-4</v>
      </c>
      <c r="N19" s="297">
        <v>1.8470588211003131E-3</v>
      </c>
      <c r="O19" s="297">
        <v>2.2842354984856489E-3</v>
      </c>
      <c r="P19" s="297">
        <v>1.6146313560926023E-2</v>
      </c>
      <c r="Q19" s="297">
        <v>2.6070344160774363E-4</v>
      </c>
      <c r="R19" s="297">
        <v>1.4907585223255582E-2</v>
      </c>
      <c r="S19" s="297">
        <v>2.7602138997623845E-3</v>
      </c>
      <c r="T19" s="298">
        <v>1.9111524256213656E-2</v>
      </c>
      <c r="U19" s="299">
        <v>19111.524256213655</v>
      </c>
      <c r="V19" s="298">
        <v>2.4522977692255431E-2</v>
      </c>
      <c r="W19" s="299">
        <v>24522.97769225543</v>
      </c>
      <c r="X19" s="298">
        <v>3.4675043229292483E-2</v>
      </c>
      <c r="Y19" s="299">
        <v>34675.043229292482</v>
      </c>
      <c r="Z19" s="250">
        <v>0.25</v>
      </c>
    </row>
    <row r="20" spans="1:32">
      <c r="A20" s="138">
        <f>'2020'!A20</f>
        <v>43846</v>
      </c>
      <c r="B20" s="7">
        <f>'2020'!B20</f>
        <v>0.69069999999999998</v>
      </c>
      <c r="C20" s="7">
        <f>'2020'!C20</f>
        <v>75.930000000000007</v>
      </c>
      <c r="D20" s="7">
        <f>'2020'!D20</f>
        <v>1.1589165428641474E-3</v>
      </c>
      <c r="E20" s="7">
        <f>'2020'!E20</f>
        <v>1.4497531369537242E-3</v>
      </c>
      <c r="F20" s="7">
        <f>'2020'!F20</f>
        <v>0.75</v>
      </c>
      <c r="H20" s="306">
        <v>10</v>
      </c>
      <c r="I20" s="306" t="s">
        <v>481</v>
      </c>
      <c r="J20" s="297">
        <v>4.6291217887157879E-3</v>
      </c>
      <c r="K20" s="297">
        <v>1.2878423254852917E-3</v>
      </c>
      <c r="L20" s="297">
        <v>1.4553231743799229E-2</v>
      </c>
      <c r="M20" s="297">
        <v>2.1179655418872555E-4</v>
      </c>
      <c r="N20" s="297">
        <v>3.6840569221069782E-3</v>
      </c>
      <c r="O20" s="297">
        <v>3.3546938897619496E-3</v>
      </c>
      <c r="P20" s="297">
        <v>1.5040373855472262E-2</v>
      </c>
      <c r="Q20" s="297">
        <v>2.2621284571237353E-4</v>
      </c>
      <c r="R20" s="297">
        <v>1.3703015178230577E-2</v>
      </c>
      <c r="S20" s="297">
        <v>4.1565893554113831E-3</v>
      </c>
      <c r="T20" s="298">
        <v>1.7567265458491601E-2</v>
      </c>
      <c r="U20" s="299">
        <v>17567.265458491602</v>
      </c>
      <c r="V20" s="298">
        <v>2.2541459968189299E-2</v>
      </c>
      <c r="W20" s="299">
        <v>22541.459968189298</v>
      </c>
      <c r="X20" s="298">
        <v>3.1873213304564323E-2</v>
      </c>
      <c r="Y20" s="299">
        <v>31873.213304564324</v>
      </c>
      <c r="Z20" s="250">
        <v>0.25</v>
      </c>
    </row>
    <row r="21" spans="1:32">
      <c r="A21" s="138">
        <f>'2020'!A21</f>
        <v>43847</v>
      </c>
      <c r="B21" s="7">
        <f>'2020'!B21</f>
        <v>0.6895</v>
      </c>
      <c r="C21" s="7">
        <f>'2020'!C21</f>
        <v>75.98</v>
      </c>
      <c r="D21" s="7">
        <f>'2020'!D21</f>
        <v>-1.7388788615707316E-3</v>
      </c>
      <c r="E21" s="7">
        <f>'2020'!E21</f>
        <v>6.5828453433716932E-4</v>
      </c>
      <c r="F21" s="7">
        <f>'2020'!F21</f>
        <v>0.75</v>
      </c>
      <c r="H21" s="307">
        <v>11</v>
      </c>
      <c r="I21" s="307" t="s">
        <v>482</v>
      </c>
      <c r="J21" s="300">
        <v>3.8654559372097602E-3</v>
      </c>
      <c r="K21" s="300">
        <v>1.2878423254852917E-3</v>
      </c>
      <c r="L21" s="300">
        <v>1.3485961431908274E-2</v>
      </c>
      <c r="M21" s="300">
        <v>1.8187115574291746E-4</v>
      </c>
      <c r="N21" s="300">
        <v>2.5287137371334881E-3</v>
      </c>
      <c r="O21" s="300">
        <v>3.3546938897619496E-3</v>
      </c>
      <c r="P21" s="300">
        <v>1.3325122017820407E-2</v>
      </c>
      <c r="Q21" s="300">
        <v>1.7755887678980219E-4</v>
      </c>
      <c r="R21" s="300">
        <v>1.2276206799380738E-2</v>
      </c>
      <c r="S21" s="300">
        <v>3.1970848371716239E-3</v>
      </c>
      <c r="T21" s="301">
        <v>1.5738097116806106E-2</v>
      </c>
      <c r="U21" s="302">
        <v>15738.097116806106</v>
      </c>
      <c r="V21" s="301">
        <v>2.0194360184981313E-2</v>
      </c>
      <c r="W21" s="302">
        <v>20194.360184981313</v>
      </c>
      <c r="X21" s="301">
        <v>2.8554457015359597E-2</v>
      </c>
      <c r="Y21" s="302">
        <v>28554.457015359596</v>
      </c>
      <c r="Z21" s="286">
        <v>0.25</v>
      </c>
      <c r="AA21" s="8" t="s">
        <v>506</v>
      </c>
    </row>
    <row r="22" spans="1:32">
      <c r="A22" s="138">
        <f>'2020'!A22</f>
        <v>43850</v>
      </c>
      <c r="B22" s="7">
        <f>'2020'!B22</f>
        <v>0.68840000000000001</v>
      </c>
      <c r="C22" s="7">
        <f>'2020'!C22</f>
        <v>75.849999999999994</v>
      </c>
      <c r="D22" s="7">
        <f>'2020'!D22</f>
        <v>-1.5966328959721159E-3</v>
      </c>
      <c r="E22" s="7">
        <f>'2020'!E22</f>
        <v>-1.7124419649383548E-3</v>
      </c>
      <c r="F22" s="7">
        <f>'2020'!F22</f>
        <v>0.75</v>
      </c>
      <c r="H22" s="306">
        <v>12</v>
      </c>
      <c r="I22" s="306" t="s">
        <v>483</v>
      </c>
      <c r="J22" s="297">
        <v>3.1550378943467189E-3</v>
      </c>
      <c r="K22" s="297">
        <v>8.698734372709553E-4</v>
      </c>
      <c r="L22" s="297">
        <v>1.3093734795931872E-2</v>
      </c>
      <c r="M22" s="297">
        <v>1.7144589090619706E-4</v>
      </c>
      <c r="N22" s="297">
        <v>2.0561333782019016E-3</v>
      </c>
      <c r="O22" s="297">
        <v>1.1056563814601898E-3</v>
      </c>
      <c r="P22" s="297">
        <v>1.0416567406838753E-2</v>
      </c>
      <c r="Q22" s="297">
        <v>1.0850487654121543E-4</v>
      </c>
      <c r="R22" s="297">
        <v>1.1282211106233102E-2</v>
      </c>
      <c r="S22" s="297">
        <v>2.6055856362743103E-3</v>
      </c>
      <c r="T22" s="298">
        <v>1.4463794638190837E-2</v>
      </c>
      <c r="U22" s="299">
        <v>14463.794638190837</v>
      </c>
      <c r="V22" s="298">
        <v>1.8559237269753455E-2</v>
      </c>
      <c r="W22" s="299">
        <v>18559.237269753456</v>
      </c>
      <c r="X22" s="298">
        <v>2.6242423033098199E-2</v>
      </c>
      <c r="Y22" s="299">
        <v>26242.423033098199</v>
      </c>
      <c r="Z22" s="250">
        <v>0.25</v>
      </c>
    </row>
    <row r="23" spans="1:32">
      <c r="A23" s="138">
        <f>'2020'!A23</f>
        <v>43851</v>
      </c>
      <c r="B23" s="7">
        <f>'2020'!B23</f>
        <v>0.6865</v>
      </c>
      <c r="C23" s="7">
        <f>'2020'!C23</f>
        <v>75.489999999999995</v>
      </c>
      <c r="D23" s="7">
        <f>'2020'!D23</f>
        <v>-2.763839129358583E-3</v>
      </c>
      <c r="E23" s="7">
        <f>'2020'!E23</f>
        <v>-4.7575086430077969E-3</v>
      </c>
      <c r="F23" s="7">
        <f>'2020'!F23</f>
        <v>0.75</v>
      </c>
      <c r="H23" s="306">
        <v>13</v>
      </c>
      <c r="I23" s="306" t="s">
        <v>484</v>
      </c>
      <c r="J23" s="297">
        <v>5.6568346950480633E-4</v>
      </c>
      <c r="K23" s="297">
        <v>8.698734372709553E-4</v>
      </c>
      <c r="L23" s="297">
        <v>1.0418334877977277E-2</v>
      </c>
      <c r="M23" s="297">
        <v>1.0854170162967782E-4</v>
      </c>
      <c r="N23" s="297">
        <v>-4.3923935919159532E-4</v>
      </c>
      <c r="O23" s="297">
        <v>1.1056563814601898E-3</v>
      </c>
      <c r="P23" s="297">
        <v>8.9214537397246611E-3</v>
      </c>
      <c r="Q23" s="297">
        <v>7.9592336830047137E-5</v>
      </c>
      <c r="R23" s="297">
        <v>9.3222999575107678E-3</v>
      </c>
      <c r="S23" s="297">
        <v>6.3222055156605505E-5</v>
      </c>
      <c r="T23" s="298">
        <v>1.1951188545528804E-2</v>
      </c>
      <c r="U23" s="299">
        <v>11951.188545528805</v>
      </c>
      <c r="V23" s="298">
        <v>1.5335183430105212E-2</v>
      </c>
      <c r="W23" s="299">
        <v>15335.183430105213</v>
      </c>
      <c r="X23" s="298">
        <v>2.1683669701170045E-2</v>
      </c>
      <c r="Y23" s="299">
        <v>21683.669701170045</v>
      </c>
      <c r="Z23" s="250">
        <v>0.25</v>
      </c>
    </row>
    <row r="24" spans="1:32">
      <c r="A24" s="138">
        <f>'2020'!A24</f>
        <v>43852</v>
      </c>
      <c r="B24" s="7">
        <f>'2020'!B24</f>
        <v>0.68389999999999995</v>
      </c>
      <c r="C24" s="7">
        <f>'2020'!C24</f>
        <v>75.239999999999995</v>
      </c>
      <c r="D24" s="7">
        <f>'2020'!D24</f>
        <v>-3.79451710397547E-3</v>
      </c>
      <c r="E24" s="7">
        <f>'2020'!E24</f>
        <v>-3.3171927187038933E-3</v>
      </c>
      <c r="F24" s="7">
        <f>'2020'!F24</f>
        <v>0.75</v>
      </c>
      <c r="H24" s="307">
        <v>14</v>
      </c>
      <c r="I24" s="307" t="s">
        <v>485</v>
      </c>
      <c r="J24" s="300">
        <v>2.2705116914536186E-3</v>
      </c>
      <c r="K24" s="300">
        <v>2.1335472910474053E-3</v>
      </c>
      <c r="L24" s="300">
        <v>1.0784755292188173E-2</v>
      </c>
      <c r="M24" s="300">
        <v>1.1631094671238081E-4</v>
      </c>
      <c r="N24" s="300">
        <v>1.5068678072959571E-3</v>
      </c>
      <c r="O24" s="300">
        <v>2.9025878153686791E-3</v>
      </c>
      <c r="P24" s="300">
        <v>8.9806782530848974E-3</v>
      </c>
      <c r="Q24" s="300">
        <v>8.0652581885431996E-5</v>
      </c>
      <c r="R24" s="300">
        <v>9.5559985573863276E-3</v>
      </c>
      <c r="S24" s="300">
        <v>1.8886897493747877E-3</v>
      </c>
      <c r="T24" s="301">
        <v>1.2250790150569272E-2</v>
      </c>
      <c r="U24" s="302">
        <v>12250.790150569272</v>
      </c>
      <c r="V24" s="301">
        <v>1.5719617626900509E-2</v>
      </c>
      <c r="W24" s="302">
        <v>15719.617626900508</v>
      </c>
      <c r="X24" s="301">
        <v>2.22272526444806E-2</v>
      </c>
      <c r="Y24" s="302">
        <v>22227.252644480599</v>
      </c>
      <c r="Z24" s="286">
        <v>0.25</v>
      </c>
      <c r="AA24" s="8" t="s">
        <v>506</v>
      </c>
    </row>
    <row r="25" spans="1:32">
      <c r="A25" s="138">
        <f>'2020'!A25</f>
        <v>43853</v>
      </c>
      <c r="B25" s="7">
        <f>'2020'!B25</f>
        <v>0.68669999999999998</v>
      </c>
      <c r="C25" s="7">
        <f>'2020'!C25</f>
        <v>75.28</v>
      </c>
      <c r="D25" s="7">
        <f>'2020'!D25</f>
        <v>4.0858075225803543E-3</v>
      </c>
      <c r="E25" s="7">
        <f>'2020'!E25</f>
        <v>5.3149084429457243E-4</v>
      </c>
      <c r="F25" s="7">
        <f>'2020'!F25</f>
        <v>0.75</v>
      </c>
      <c r="H25" s="306">
        <v>15</v>
      </c>
      <c r="I25" s="306" t="s">
        <v>486</v>
      </c>
      <c r="J25" s="297">
        <v>1.5692629721499019E-3</v>
      </c>
      <c r="K25" s="297">
        <v>6.8553598092756696E-4</v>
      </c>
      <c r="L25" s="297">
        <v>8.4096266282374463E-3</v>
      </c>
      <c r="M25" s="297">
        <v>7.0721820026360308E-5</v>
      </c>
      <c r="N25" s="297">
        <v>2.8741739896150516E-3</v>
      </c>
      <c r="O25" s="297">
        <v>1.7148849306049068E-3</v>
      </c>
      <c r="P25" s="297">
        <v>9.436225571653873E-3</v>
      </c>
      <c r="Q25" s="297">
        <v>8.9042353039134458E-5</v>
      </c>
      <c r="R25" s="297">
        <v>8.5990205900384441E-3</v>
      </c>
      <c r="S25" s="297">
        <v>2.2217184808824768E-3</v>
      </c>
      <c r="T25" s="298">
        <v>1.1023944396429286E-2</v>
      </c>
      <c r="U25" s="299">
        <v>11023.944396429286</v>
      </c>
      <c r="V25" s="298">
        <v>1.4145388870613241E-2</v>
      </c>
      <c r="W25" s="299">
        <v>14145.388870613242</v>
      </c>
      <c r="X25" s="298">
        <v>2.0001321892429421E-2</v>
      </c>
      <c r="Y25" s="299">
        <v>20001.32189242942</v>
      </c>
      <c r="Z25" s="250">
        <v>0.25</v>
      </c>
      <c r="AA25" s="8" t="s">
        <v>506</v>
      </c>
      <c r="AD25" s="8"/>
    </row>
    <row r="26" spans="1:32">
      <c r="A26" s="138">
        <f>'2020'!A26</f>
        <v>43854</v>
      </c>
      <c r="B26" s="7">
        <f>'2020'!B26</f>
        <v>0.68469999999999998</v>
      </c>
      <c r="C26" s="7">
        <f>'2020'!C26</f>
        <v>75</v>
      </c>
      <c r="D26" s="7">
        <f>'2020'!D26</f>
        <v>-2.9167294996135058E-3</v>
      </c>
      <c r="E26" s="7">
        <f>'2020'!E26</f>
        <v>-3.7263817408137866E-3</v>
      </c>
      <c r="F26" s="7">
        <f>'2020'!F26</f>
        <v>0.75</v>
      </c>
      <c r="H26" s="306">
        <v>16</v>
      </c>
      <c r="I26" s="306" t="s">
        <v>487</v>
      </c>
      <c r="J26" s="297">
        <v>4.7537611652319189E-3</v>
      </c>
      <c r="K26" s="297">
        <v>5.9132384904426417E-3</v>
      </c>
      <c r="L26" s="297">
        <v>6.40556676735123E-3</v>
      </c>
      <c r="M26" s="297">
        <v>4.1031285610994491E-5</v>
      </c>
      <c r="N26" s="297">
        <v>5.1213453778396617E-3</v>
      </c>
      <c r="O26" s="297">
        <v>3.3743914303379771E-3</v>
      </c>
      <c r="P26" s="297">
        <v>7.286873306999446E-3</v>
      </c>
      <c r="Q26" s="297">
        <v>5.3098522592261043E-5</v>
      </c>
      <c r="R26" s="297">
        <v>6.4779398167835039E-3</v>
      </c>
      <c r="S26" s="297">
        <v>4.9375532715357903E-3</v>
      </c>
      <c r="T26" s="298">
        <v>8.3047188451164516E-3</v>
      </c>
      <c r="U26" s="299">
        <v>8304.7188451164511</v>
      </c>
      <c r="V26" s="298">
        <v>1.0656210998608863E-2</v>
      </c>
      <c r="W26" s="299">
        <v>10656.210998608864</v>
      </c>
      <c r="X26" s="298">
        <v>1.5067688013838431E-2</v>
      </c>
      <c r="Y26" s="299">
        <v>15067.688013838431</v>
      </c>
      <c r="Z26" s="250">
        <v>0.25</v>
      </c>
    </row>
    <row r="27" spans="1:32">
      <c r="A27" s="138">
        <f>'2020'!A27</f>
        <v>43858</v>
      </c>
      <c r="B27" s="7">
        <f>'2020'!B27</f>
        <v>0.67620000000000002</v>
      </c>
      <c r="C27" s="7">
        <f>'2020'!C27</f>
        <v>73.69</v>
      </c>
      <c r="D27" s="7">
        <f>'2020'!D27</f>
        <v>-1.2491895853231535E-2</v>
      </c>
      <c r="E27" s="7">
        <f>'2020'!E27</f>
        <v>-1.7621008757402582E-2</v>
      </c>
      <c r="F27" s="7">
        <f>'2020'!F27</f>
        <v>0.75</v>
      </c>
      <c r="H27" s="307">
        <v>17</v>
      </c>
      <c r="I27" s="307" t="s">
        <v>488</v>
      </c>
      <c r="J27" s="300">
        <v>4.2489315424361863E-3</v>
      </c>
      <c r="K27" s="300">
        <v>5.9132384904426417E-3</v>
      </c>
      <c r="L27" s="300">
        <v>5.7571576162902824E-3</v>
      </c>
      <c r="M27" s="300">
        <v>3.3144863818809207E-5</v>
      </c>
      <c r="N27" s="300">
        <v>4.5370332645352576E-3</v>
      </c>
      <c r="O27" s="300">
        <v>3.3743914303379771E-3</v>
      </c>
      <c r="P27" s="300">
        <v>6.4835691109030539E-3</v>
      </c>
      <c r="Q27" s="300">
        <v>4.2036668415856215E-5</v>
      </c>
      <c r="R27" s="300">
        <v>5.7465170512814379E-3</v>
      </c>
      <c r="S27" s="300">
        <v>4.3929824034857224E-3</v>
      </c>
      <c r="T27" s="301">
        <v>7.3670348597428036E-3</v>
      </c>
      <c r="U27" s="302">
        <v>7367.0348597428037</v>
      </c>
      <c r="V27" s="301">
        <v>9.4530205493579648E-3</v>
      </c>
      <c r="W27" s="302">
        <v>9453.0205493579651</v>
      </c>
      <c r="X27" s="301">
        <v>1.3366398661280626E-2</v>
      </c>
      <c r="Y27" s="302">
        <v>13366.398661280626</v>
      </c>
      <c r="Z27" s="286">
        <v>0.25</v>
      </c>
      <c r="AD27" s="52"/>
      <c r="AE27" s="52"/>
      <c r="AF27" s="52"/>
    </row>
    <row r="28" spans="1:32">
      <c r="A28" s="138">
        <f>'2020'!A28</f>
        <v>43859</v>
      </c>
      <c r="B28" s="7">
        <f>'2020'!B28</f>
        <v>0.6774</v>
      </c>
      <c r="C28" s="7">
        <f>'2020'!C28</f>
        <v>73.97</v>
      </c>
      <c r="D28" s="7">
        <f>'2020'!D28</f>
        <v>1.773050109885593E-3</v>
      </c>
      <c r="E28" s="7">
        <f>'2020'!E28</f>
        <v>3.7925008208683779E-3</v>
      </c>
      <c r="F28" s="7">
        <f>'2020'!F28</f>
        <v>0.75</v>
      </c>
      <c r="H28" s="306">
        <v>18</v>
      </c>
      <c r="I28" s="306" t="s">
        <v>489</v>
      </c>
      <c r="J28" s="297">
        <v>-1.0137668284455129E-3</v>
      </c>
      <c r="K28" s="297">
        <v>-3.3281883459715771E-3</v>
      </c>
      <c r="L28" s="297">
        <v>1.1081689577116272E-2</v>
      </c>
      <c r="M28" s="297">
        <v>1.2280384388356741E-4</v>
      </c>
      <c r="N28" s="297">
        <v>-2.5807883955872636E-3</v>
      </c>
      <c r="O28" s="297">
        <v>-6.4343274653759514E-3</v>
      </c>
      <c r="P28" s="297">
        <v>1.3280995708401222E-2</v>
      </c>
      <c r="Q28" s="297">
        <v>1.7638484700657168E-4</v>
      </c>
      <c r="R28" s="297">
        <v>1.1711782328162083E-2</v>
      </c>
      <c r="S28" s="297">
        <v>-1.7972776120163882E-3</v>
      </c>
      <c r="T28" s="298">
        <v>1.5014504944703791E-2</v>
      </c>
      <c r="U28" s="299">
        <v>15014.504944703791</v>
      </c>
      <c r="V28" s="298">
        <v>1.9265881929826627E-2</v>
      </c>
      <c r="W28" s="299">
        <v>19265.881929826628</v>
      </c>
      <c r="X28" s="298">
        <v>2.7241605695305007E-2</v>
      </c>
      <c r="Y28" s="299">
        <v>27241.605695305007</v>
      </c>
      <c r="Z28" s="250">
        <v>0.25</v>
      </c>
    </row>
    <row r="29" spans="1:32">
      <c r="A29" s="138">
        <f>'2020'!A29</f>
        <v>43860</v>
      </c>
      <c r="B29" s="7">
        <f>'2020'!B29</f>
        <v>0.67390000000000005</v>
      </c>
      <c r="C29" s="7">
        <f>'2020'!C29</f>
        <v>73.39</v>
      </c>
      <c r="D29" s="7">
        <f>'2020'!D29</f>
        <v>-5.1802084314999698E-3</v>
      </c>
      <c r="E29" s="7">
        <f>'2020'!E29</f>
        <v>-7.8719190428047908E-3</v>
      </c>
      <c r="F29" s="7">
        <f>'2020'!F29</f>
        <v>0.75</v>
      </c>
      <c r="H29" s="306">
        <v>19</v>
      </c>
      <c r="I29" s="306" t="s">
        <v>490</v>
      </c>
      <c r="J29" s="297">
        <v>1.619468591998055E-3</v>
      </c>
      <c r="K29" s="297">
        <v>3.0431248207461133E-3</v>
      </c>
      <c r="L29" s="297">
        <v>5.066046052446079E-3</v>
      </c>
      <c r="M29" s="297">
        <v>2.5664822605504496E-5</v>
      </c>
      <c r="N29" s="297">
        <v>2.3857186482812683E-3</v>
      </c>
      <c r="O29" s="297">
        <v>2.1568011405020218E-3</v>
      </c>
      <c r="P29" s="297">
        <v>3.6228027319617339E-3</v>
      </c>
      <c r="Q29" s="297">
        <v>1.3124699634709403E-5</v>
      </c>
      <c r="R29" s="297">
        <v>3.9765186534504657E-3</v>
      </c>
      <c r="S29" s="297">
        <v>2.0025936201396614E-3</v>
      </c>
      <c r="T29" s="298">
        <v>5.0978969137234972E-3</v>
      </c>
      <c r="U29" s="299">
        <v>5097.8969137234972</v>
      </c>
      <c r="V29" s="298">
        <v>6.541373184926016E-3</v>
      </c>
      <c r="W29" s="299">
        <v>6541.3731849260157</v>
      </c>
      <c r="X29" s="298">
        <v>9.2493823879257839E-3</v>
      </c>
      <c r="Y29" s="299">
        <v>9249.3823879257834</v>
      </c>
      <c r="Z29" s="250">
        <v>0.25</v>
      </c>
    </row>
    <row r="30" spans="1:32">
      <c r="A30" s="138">
        <f>'2020'!A30</f>
        <v>43861</v>
      </c>
      <c r="B30" s="7">
        <f>'2020'!B30</f>
        <v>0.6724</v>
      </c>
      <c r="C30" s="7">
        <f>'2020'!C30</f>
        <v>73.349999999999994</v>
      </c>
      <c r="D30" s="7">
        <f>'2020'!D30</f>
        <v>-2.2283304177108275E-3</v>
      </c>
      <c r="E30" s="7">
        <f>'2020'!E30</f>
        <v>-5.4518196798079475E-4</v>
      </c>
      <c r="F30" s="7">
        <f>'2020'!F30</f>
        <v>0.75</v>
      </c>
      <c r="H30" s="307">
        <v>20</v>
      </c>
      <c r="I30" s="307" t="s">
        <v>491</v>
      </c>
      <c r="J30" s="300">
        <v>8.8055422805960568E-4</v>
      </c>
      <c r="K30" s="300">
        <v>1.3776497303217877E-3</v>
      </c>
      <c r="L30" s="300">
        <v>4.9951320470203687E-3</v>
      </c>
      <c r="M30" s="300">
        <v>2.4951344167169901E-5</v>
      </c>
      <c r="N30" s="300">
        <v>1.2643073588960835E-3</v>
      </c>
      <c r="O30" s="300">
        <v>1.2807075248063788E-3</v>
      </c>
      <c r="P30" s="300">
        <v>3.5134804188127378E-3</v>
      </c>
      <c r="Q30" s="300">
        <v>1.234454465338053E-5</v>
      </c>
      <c r="R30" s="300">
        <v>3.8832972875635185E-3</v>
      </c>
      <c r="S30" s="300">
        <v>1.0724307934778447E-3</v>
      </c>
      <c r="T30" s="301">
        <v>4.9783871226564309E-3</v>
      </c>
      <c r="U30" s="302">
        <v>4978.3871226564306</v>
      </c>
      <c r="V30" s="301">
        <v>6.3880240380419879E-3</v>
      </c>
      <c r="W30" s="302">
        <v>6388.0240380419882</v>
      </c>
      <c r="X30" s="301">
        <v>9.0325494908727443E-3</v>
      </c>
      <c r="Y30" s="302">
        <v>9032.5494908727451</v>
      </c>
      <c r="Z30" s="286">
        <v>0.25</v>
      </c>
    </row>
    <row r="31" spans="1:32">
      <c r="A31" s="138">
        <f>'2020'!A31</f>
        <v>43864</v>
      </c>
      <c r="B31" s="7">
        <f>'2020'!B31</f>
        <v>0.66959999999999997</v>
      </c>
      <c r="C31" s="7">
        <f>'2020'!C31</f>
        <v>72.64</v>
      </c>
      <c r="D31" s="7">
        <f>'2020'!D31</f>
        <v>-4.1728823591950116E-3</v>
      </c>
      <c r="E31" s="7">
        <f>'2020'!E31</f>
        <v>-9.7267702959527632E-3</v>
      </c>
      <c r="F31" s="7">
        <f>'2020'!F31</f>
        <v>0.75</v>
      </c>
      <c r="H31" s="306">
        <v>21</v>
      </c>
      <c r="I31" s="306" t="s">
        <v>492</v>
      </c>
      <c r="J31" s="297">
        <v>2.9946181513766305E-3</v>
      </c>
      <c r="K31" s="297">
        <v>3.5890804573313981E-3</v>
      </c>
      <c r="L31" s="297">
        <v>7.1990781729775778E-3</v>
      </c>
      <c r="M31" s="297">
        <v>5.1826726540642178E-5</v>
      </c>
      <c r="N31" s="297">
        <v>2.3038222686037049E-3</v>
      </c>
      <c r="O31" s="297">
        <v>2.6058254588956285E-3</v>
      </c>
      <c r="P31" s="297">
        <v>6.7827042297490276E-3</v>
      </c>
      <c r="Q31" s="297">
        <v>4.6005076668255346E-5</v>
      </c>
      <c r="R31" s="297">
        <v>6.6988992144349519E-3</v>
      </c>
      <c r="S31" s="297">
        <v>2.6492202099901675E-3</v>
      </c>
      <c r="T31" s="298">
        <v>8.5879887929056088E-3</v>
      </c>
      <c r="U31" s="299">
        <v>8587.9887929056094</v>
      </c>
      <c r="V31" s="298">
        <v>1.1019689207745495E-2</v>
      </c>
      <c r="W31" s="299">
        <v>11019.689207745496</v>
      </c>
      <c r="X31" s="298">
        <v>1.5581639572775698E-2</v>
      </c>
      <c r="Y31" s="299">
        <v>15581.639572775697</v>
      </c>
      <c r="Z31" s="250">
        <v>0.25</v>
      </c>
    </row>
    <row r="32" spans="1:32">
      <c r="A32" s="138">
        <f>'2020'!A32</f>
        <v>43865</v>
      </c>
      <c r="B32" s="7">
        <f>'2020'!B32</f>
        <v>0.67190000000000005</v>
      </c>
      <c r="C32" s="7">
        <f>'2020'!C32</f>
        <v>73.06</v>
      </c>
      <c r="D32" s="7">
        <f>'2020'!D32</f>
        <v>3.4290007508388015E-3</v>
      </c>
      <c r="E32" s="7">
        <f>'2020'!E32</f>
        <v>5.7652870740985641E-3</v>
      </c>
      <c r="F32" s="7">
        <f>'2020'!F32</f>
        <v>0.75</v>
      </c>
      <c r="H32" s="306">
        <v>22</v>
      </c>
      <c r="I32" s="306" t="s">
        <v>493</v>
      </c>
      <c r="J32" s="297">
        <v>2.3527259786415623E-3</v>
      </c>
      <c r="K32" s="297">
        <v>3.8840829455340838E-3</v>
      </c>
      <c r="L32" s="297">
        <v>5.8707475020369597E-3</v>
      </c>
      <c r="M32" s="297">
        <v>3.44656762326732E-5</v>
      </c>
      <c r="N32" s="297">
        <v>1.4265577158822432E-3</v>
      </c>
      <c r="O32" s="297">
        <v>1.1061007384422796E-3</v>
      </c>
      <c r="P32" s="297">
        <v>4.7015005330033246E-3</v>
      </c>
      <c r="Q32" s="297">
        <v>2.2104107261830549E-5</v>
      </c>
      <c r="R32" s="297">
        <v>4.6833309367913835E-3</v>
      </c>
      <c r="S32" s="297">
        <v>1.8896418472619026E-3</v>
      </c>
      <c r="T32" s="298">
        <v>6.0040302609665535E-3</v>
      </c>
      <c r="U32" s="299">
        <v>6004.0302609665532</v>
      </c>
      <c r="V32" s="298">
        <v>7.704079391021826E-3</v>
      </c>
      <c r="W32" s="299">
        <v>7704.0793910218263</v>
      </c>
      <c r="X32" s="298">
        <v>1.0893427758976759E-2</v>
      </c>
      <c r="Y32" s="299">
        <v>10893.427758976759</v>
      </c>
      <c r="Z32" s="250">
        <v>0.25</v>
      </c>
    </row>
    <row r="33" spans="1:28">
      <c r="A33" s="138">
        <f>'2020'!A33</f>
        <v>43866</v>
      </c>
      <c r="B33" s="7">
        <f>'2020'!B33</f>
        <v>0.67379999999999995</v>
      </c>
      <c r="C33" s="7">
        <f>'2020'!C33</f>
        <v>73.77</v>
      </c>
      <c r="D33" s="7">
        <f>'2020'!D33</f>
        <v>2.8238110463480477E-3</v>
      </c>
      <c r="E33" s="7">
        <f>'2020'!E33</f>
        <v>9.6711235290743106E-3</v>
      </c>
      <c r="F33" s="7">
        <f>'2020'!F33</f>
        <v>0.75</v>
      </c>
      <c r="H33" s="307">
        <v>23</v>
      </c>
      <c r="I33" s="307" t="s">
        <v>494</v>
      </c>
      <c r="J33" s="300">
        <v>2.5553074424617423E-3</v>
      </c>
      <c r="K33" s="300">
        <v>3.8840829455340838E-3</v>
      </c>
      <c r="L33" s="300">
        <v>6.036681328197754E-3</v>
      </c>
      <c r="M33" s="300">
        <v>3.6441521458211395E-5</v>
      </c>
      <c r="N33" s="300">
        <v>2.5615889618281137E-3</v>
      </c>
      <c r="O33" s="300">
        <v>2.0150677231089782E-3</v>
      </c>
      <c r="P33" s="300">
        <v>4.8103089039269352E-3</v>
      </c>
      <c r="Q33" s="300">
        <v>2.3139071751198756E-5</v>
      </c>
      <c r="R33" s="300">
        <v>5.0218204217078915E-3</v>
      </c>
      <c r="S33" s="300">
        <v>2.558448202144928E-3</v>
      </c>
      <c r="T33" s="301">
        <v>6.4379737806295172E-3</v>
      </c>
      <c r="U33" s="302">
        <v>6437.973780629517</v>
      </c>
      <c r="V33" s="301">
        <v>8.2608945937094821E-3</v>
      </c>
      <c r="W33" s="302">
        <v>8260.8945937094813</v>
      </c>
      <c r="X33" s="301">
        <v>1.1680754300892555E-2</v>
      </c>
      <c r="Y33" s="302">
        <v>11680.754300892555</v>
      </c>
      <c r="Z33" s="286">
        <v>0.25</v>
      </c>
    </row>
    <row r="34" spans="1:28">
      <c r="A34" s="138">
        <f>'2020'!A34</f>
        <v>43867</v>
      </c>
      <c r="B34" s="7">
        <f>'2020'!B34</f>
        <v>0.67600000000000005</v>
      </c>
      <c r="C34" s="7">
        <f>'2020'!C34</f>
        <v>74.33</v>
      </c>
      <c r="D34" s="7">
        <f>'2020'!D34</f>
        <v>3.2597450705116886E-3</v>
      </c>
      <c r="E34" s="7">
        <f>'2020'!E34</f>
        <v>7.5624938409913113E-3</v>
      </c>
      <c r="F34" s="7">
        <f>'2020'!F34</f>
        <v>0.75</v>
      </c>
      <c r="H34" s="306">
        <v>24</v>
      </c>
      <c r="I34" s="306" t="s">
        <v>495</v>
      </c>
      <c r="J34" s="297">
        <v>-6.6798694296061104E-4</v>
      </c>
      <c r="K34" s="297">
        <v>4.8053823977532045E-4</v>
      </c>
      <c r="L34" s="297">
        <v>5.2751188002827928E-3</v>
      </c>
      <c r="M34" s="297">
        <v>2.7826878357096971E-5</v>
      </c>
      <c r="N34" s="297">
        <v>-1.3154690596566554E-3</v>
      </c>
      <c r="O34" s="297">
        <v>1.9411194032224901E-4</v>
      </c>
      <c r="P34" s="297">
        <v>5.9161062891274615E-3</v>
      </c>
      <c r="Q34" s="297">
        <v>3.5000313624253504E-5</v>
      </c>
      <c r="R34" s="297">
        <v>5.3661889138803421E-3</v>
      </c>
      <c r="S34" s="297">
        <v>-9.917280013086332E-4</v>
      </c>
      <c r="T34" s="298">
        <v>6.8794541875945988E-3</v>
      </c>
      <c r="U34" s="299">
        <v>6879.4541875945988</v>
      </c>
      <c r="V34" s="298">
        <v>8.8273807633331633E-3</v>
      </c>
      <c r="W34" s="299">
        <v>8827.3807633331635</v>
      </c>
      <c r="X34" s="298">
        <v>1.2481755413685677E-2</v>
      </c>
      <c r="Y34" s="299">
        <v>12481.755413685676</v>
      </c>
      <c r="Z34" s="250">
        <v>0.25</v>
      </c>
    </row>
    <row r="35" spans="1:28">
      <c r="A35" s="138">
        <f>'2020'!A35</f>
        <v>43868</v>
      </c>
      <c r="B35" s="7">
        <f>'2020'!B35</f>
        <v>0.67179999999999995</v>
      </c>
      <c r="C35" s="7">
        <f>'2020'!C35</f>
        <v>73.84</v>
      </c>
      <c r="D35" s="7">
        <f>'2020'!D35</f>
        <v>-6.2323988647718523E-3</v>
      </c>
      <c r="E35" s="7">
        <f>'2020'!E35</f>
        <v>-6.6140485426053122E-3</v>
      </c>
      <c r="F35" s="7">
        <f>'2020'!F35</f>
        <v>0.75</v>
      </c>
      <c r="H35" s="306">
        <v>25</v>
      </c>
      <c r="I35" s="306" t="s">
        <v>496</v>
      </c>
      <c r="J35" s="297">
        <v>-2.5037617452897025E-3</v>
      </c>
      <c r="K35" s="297">
        <v>-1.1921076218018248E-3</v>
      </c>
      <c r="L35" s="297">
        <v>8.4556695641225116E-3</v>
      </c>
      <c r="M35" s="297">
        <v>7.149834777762778E-5</v>
      </c>
      <c r="N35" s="297">
        <v>-2.2144044413567295E-3</v>
      </c>
      <c r="O35" s="297">
        <v>-3.6250969524841276E-3</v>
      </c>
      <c r="P35" s="297">
        <v>8.1268572795239087E-3</v>
      </c>
      <c r="Q35" s="297">
        <v>6.604580924175074E-5</v>
      </c>
      <c r="R35" s="297">
        <v>7.9636233461588875E-3</v>
      </c>
      <c r="S35" s="297">
        <v>-2.359083093323216E-3</v>
      </c>
      <c r="T35" s="298">
        <v>1.0209365129775693E-2</v>
      </c>
      <c r="U35" s="299">
        <v>10209.365129775693</v>
      </c>
      <c r="V35" s="298">
        <v>1.310016040443137E-2</v>
      </c>
      <c r="W35" s="299">
        <v>13100.16040443137</v>
      </c>
      <c r="X35" s="298">
        <v>1.8523387903165572E-2</v>
      </c>
      <c r="Y35" s="299">
        <v>18523.387903165571</v>
      </c>
      <c r="Z35" s="250">
        <v>0.25</v>
      </c>
    </row>
    <row r="36" spans="1:28">
      <c r="A36" s="138">
        <f>'2020'!A36</f>
        <v>43871</v>
      </c>
      <c r="B36" s="7">
        <f>'2020'!B36</f>
        <v>0.66990000000000005</v>
      </c>
      <c r="C36" s="7">
        <f>'2020'!C36</f>
        <v>73.510000000000005</v>
      </c>
      <c r="D36" s="7">
        <f>'2020'!D36</f>
        <v>-2.8322296639703747E-3</v>
      </c>
      <c r="E36" s="7">
        <f>'2020'!E36</f>
        <v>-4.4791388086004684E-3</v>
      </c>
      <c r="F36" s="7">
        <f>'2020'!F36</f>
        <v>0.75</v>
      </c>
      <c r="H36" s="307">
        <v>26</v>
      </c>
      <c r="I36" s="307" t="s">
        <v>497</v>
      </c>
      <c r="J36" s="300">
        <v>-1.7096790351731092E-3</v>
      </c>
      <c r="K36" s="300">
        <v>4.9677102943880384E-4</v>
      </c>
      <c r="L36" s="300">
        <v>9.0009150070931472E-3</v>
      </c>
      <c r="M36" s="300">
        <v>8.1016470964914635E-5</v>
      </c>
      <c r="N36" s="300">
        <v>-4.8597980982489458E-4</v>
      </c>
      <c r="O36" s="300">
        <v>2.5872101796369515E-4</v>
      </c>
      <c r="P36" s="300">
        <v>9.2113106578112676E-3</v>
      </c>
      <c r="Q36" s="300">
        <v>8.4848244034707452E-5</v>
      </c>
      <c r="R36" s="300">
        <v>8.7809157872751585E-3</v>
      </c>
      <c r="S36" s="300">
        <v>-1.097829422499002E-3</v>
      </c>
      <c r="T36" s="301">
        <v>1.1257134039286753E-2</v>
      </c>
      <c r="U36" s="302">
        <v>11257.134039286753</v>
      </c>
      <c r="V36" s="301">
        <v>1.4444606470067636E-2</v>
      </c>
      <c r="W36" s="302">
        <v>14444.606470067636</v>
      </c>
      <c r="X36" s="301">
        <v>2.0424410121202018E-2</v>
      </c>
      <c r="Y36" s="302">
        <v>20424.410121202018</v>
      </c>
      <c r="Z36" s="286">
        <v>0.25</v>
      </c>
    </row>
    <row r="37" spans="1:28">
      <c r="A37" s="138">
        <f>'2020'!A37</f>
        <v>43872</v>
      </c>
      <c r="B37" s="7">
        <f>'2020'!B37</f>
        <v>0.67090000000000005</v>
      </c>
      <c r="C37" s="7">
        <f>'2020'!C37</f>
        <v>73.72</v>
      </c>
      <c r="D37" s="7">
        <f>'2020'!D37</f>
        <v>1.4916470546205002E-3</v>
      </c>
      <c r="E37" s="7">
        <f>'2020'!E37</f>
        <v>2.8526814156260888E-3</v>
      </c>
      <c r="F37" s="7">
        <f>'2020'!F37</f>
        <v>0.75</v>
      </c>
      <c r="H37" s="306">
        <v>27</v>
      </c>
      <c r="I37" s="306" t="s">
        <v>498</v>
      </c>
      <c r="J37" s="297">
        <v>-6.0542247577781709E-4</v>
      </c>
      <c r="K37" s="297">
        <v>-5.6091905760708924E-5</v>
      </c>
      <c r="L37" s="297">
        <v>5.6864335619912056E-3</v>
      </c>
      <c r="M37" s="297">
        <v>3.233552665493999E-5</v>
      </c>
      <c r="N37" s="297">
        <v>-1.0141533411615953E-3</v>
      </c>
      <c r="O37" s="297">
        <v>6.2095733388068146E-4</v>
      </c>
      <c r="P37" s="297">
        <v>5.5444249828758493E-3</v>
      </c>
      <c r="Q37" s="297">
        <v>3.0740648390737864E-5</v>
      </c>
      <c r="R37" s="297">
        <v>5.408144136606831E-3</v>
      </c>
      <c r="S37" s="297">
        <v>-8.0978790846970622E-4</v>
      </c>
      <c r="T37" s="298">
        <v>6.9332407831299578E-3</v>
      </c>
      <c r="U37" s="299">
        <v>6933.2407831299579</v>
      </c>
      <c r="V37" s="298">
        <v>8.8963971047182379E-3</v>
      </c>
      <c r="W37" s="299">
        <v>8896.3971047182386</v>
      </c>
      <c r="X37" s="298">
        <v>1.257934326174749E-2</v>
      </c>
      <c r="Y37" s="299">
        <v>12579.34326174749</v>
      </c>
      <c r="Z37" s="250">
        <v>0.25</v>
      </c>
    </row>
    <row r="38" spans="1:28">
      <c r="A38" s="138">
        <f>'2020'!A38</f>
        <v>43873</v>
      </c>
      <c r="B38" s="7">
        <f>'2020'!B38</f>
        <v>0.67279999999999995</v>
      </c>
      <c r="C38" s="7">
        <f>'2020'!C38</f>
        <v>73.89</v>
      </c>
      <c r="D38" s="7">
        <f>'2020'!D38</f>
        <v>2.8280140898958124E-3</v>
      </c>
      <c r="E38" s="7">
        <f>'2020'!E38</f>
        <v>2.3033679989337185E-3</v>
      </c>
      <c r="F38" s="7">
        <f>'2020'!F38</f>
        <v>0.75</v>
      </c>
      <c r="H38" s="306">
        <v>28</v>
      </c>
      <c r="I38" s="306" t="s">
        <v>499</v>
      </c>
      <c r="J38" s="297">
        <v>-1.2210857387967337E-3</v>
      </c>
      <c r="K38" s="297">
        <v>9.8119924867064233E-4</v>
      </c>
      <c r="L38" s="297">
        <v>5.3033164633687008E-3</v>
      </c>
      <c r="M38" s="297">
        <v>2.8125165510637506E-5</v>
      </c>
      <c r="N38" s="297">
        <v>-1.9053343095103998E-3</v>
      </c>
      <c r="O38" s="297">
        <v>-3.1056891812717802E-3</v>
      </c>
      <c r="P38" s="297">
        <v>4.2046371243219059E-3</v>
      </c>
      <c r="Q38" s="297">
        <v>1.7678973347225989E-5</v>
      </c>
      <c r="R38" s="297">
        <v>4.4525140241441939E-3</v>
      </c>
      <c r="S38" s="297">
        <v>-1.5632100241535667E-3</v>
      </c>
      <c r="T38" s="298">
        <v>5.7081229789528566E-3</v>
      </c>
      <c r="U38" s="299">
        <v>5708.122978952857</v>
      </c>
      <c r="V38" s="298">
        <v>7.3243855697171989E-3</v>
      </c>
      <c r="W38" s="299">
        <v>7324.3855697171985</v>
      </c>
      <c r="X38" s="298">
        <v>1.0356547620159395E-2</v>
      </c>
      <c r="Y38" s="299">
        <v>10356.547620159396</v>
      </c>
      <c r="Z38" s="250">
        <v>0.25</v>
      </c>
    </row>
    <row r="39" spans="1:28">
      <c r="A39" s="138">
        <f>'2020'!A39</f>
        <v>43874</v>
      </c>
      <c r="B39" s="7">
        <f>'2020'!B39</f>
        <v>0.67190000000000005</v>
      </c>
      <c r="C39" s="7">
        <f>'2020'!C39</f>
        <v>73.81</v>
      </c>
      <c r="D39" s="7">
        <f>'2020'!D39</f>
        <v>-1.3385887326338949E-3</v>
      </c>
      <c r="E39" s="7">
        <f>'2020'!E39</f>
        <v>-1.083277018595208E-3</v>
      </c>
      <c r="F39" s="7">
        <f>'2020'!F39</f>
        <v>0.75</v>
      </c>
      <c r="H39" s="307">
        <v>29</v>
      </c>
      <c r="I39" s="307" t="s">
        <v>500</v>
      </c>
      <c r="J39" s="300">
        <v>-1.8475099407002632E-4</v>
      </c>
      <c r="K39" s="300">
        <v>1.6169829977218469E-3</v>
      </c>
      <c r="L39" s="300">
        <v>5.2592308385029764E-3</v>
      </c>
      <c r="M39" s="300">
        <v>2.7659509012660716E-5</v>
      </c>
      <c r="N39" s="300">
        <v>-9.3275431249575621E-4</v>
      </c>
      <c r="O39" s="300">
        <v>-8.2797121062611187E-4</v>
      </c>
      <c r="P39" s="300">
        <v>4.465892041446237E-3</v>
      </c>
      <c r="Q39" s="300">
        <v>1.9944191725852839E-5</v>
      </c>
      <c r="R39" s="300">
        <v>4.5518709168600137E-3</v>
      </c>
      <c r="S39" s="300">
        <v>-5.5875265328289125E-4</v>
      </c>
      <c r="T39" s="301">
        <v>5.835498515414538E-3</v>
      </c>
      <c r="U39" s="302">
        <v>5835.4985154145379</v>
      </c>
      <c r="V39" s="301">
        <v>7.4878276582347227E-3</v>
      </c>
      <c r="W39" s="302">
        <v>7487.8276582347225</v>
      </c>
      <c r="X39" s="301">
        <v>1.0587651752616393E-2</v>
      </c>
      <c r="Y39" s="302">
        <v>10587.651752616393</v>
      </c>
      <c r="Z39" s="286">
        <v>0.25</v>
      </c>
    </row>
    <row r="40" spans="1:28">
      <c r="A40" s="138">
        <f>'2020'!A40</f>
        <v>43875</v>
      </c>
      <c r="B40" s="7">
        <f>'2020'!B40</f>
        <v>0.67190000000000005</v>
      </c>
      <c r="C40" s="7">
        <f>'2020'!C40</f>
        <v>73.760000000000005</v>
      </c>
      <c r="D40" s="7">
        <f>'2020'!D40</f>
        <v>0</v>
      </c>
      <c r="E40" s="7">
        <f>'2020'!E40</f>
        <v>-6.7764453362254766E-4</v>
      </c>
      <c r="F40" s="7">
        <f>'2020'!F40</f>
        <v>0.75</v>
      </c>
      <c r="H40" s="306">
        <v>30</v>
      </c>
      <c r="I40" s="306" t="s">
        <v>501</v>
      </c>
      <c r="J40" s="297">
        <v>2.6390420425685041E-3</v>
      </c>
      <c r="K40" s="297">
        <v>3.9117497846427578E-3</v>
      </c>
      <c r="L40" s="297">
        <v>6.4403735497144763E-3</v>
      </c>
      <c r="M40" s="297">
        <v>4.147841145986184E-5</v>
      </c>
      <c r="N40" s="297">
        <v>1.9281230256331032E-3</v>
      </c>
      <c r="O40" s="297">
        <v>4.2235911209076871E-3</v>
      </c>
      <c r="P40" s="297">
        <v>6.7584058154502146E-3</v>
      </c>
      <c r="Q40" s="297">
        <v>4.5676049166311282E-5</v>
      </c>
      <c r="R40" s="297">
        <v>5.7223471161589445E-3</v>
      </c>
      <c r="S40" s="297">
        <v>2.2835825341008037E-3</v>
      </c>
      <c r="T40" s="298">
        <v>7.3360490029157673E-3</v>
      </c>
      <c r="U40" s="299">
        <v>7336.0490029157672</v>
      </c>
      <c r="V40" s="298">
        <v>9.4132610060814643E-3</v>
      </c>
      <c r="W40" s="299">
        <v>9413.2610060814641</v>
      </c>
      <c r="X40" s="298">
        <v>1.3310179392185706E-2</v>
      </c>
      <c r="Y40" s="299">
        <v>13310.179392185706</v>
      </c>
      <c r="Z40" s="250">
        <v>0.1</v>
      </c>
    </row>
    <row r="41" spans="1:28">
      <c r="A41" s="138">
        <f>'2020'!A41</f>
        <v>43878</v>
      </c>
      <c r="B41" s="7">
        <f>'2020'!B41</f>
        <v>0.67249999999999999</v>
      </c>
      <c r="C41" s="7">
        <f>'2020'!C41</f>
        <v>73.86</v>
      </c>
      <c r="D41" s="7">
        <f>'2020'!D41</f>
        <v>8.9259154988978928E-4</v>
      </c>
      <c r="E41" s="7">
        <f>'2020'!E41</f>
        <v>1.354830176078731E-3</v>
      </c>
      <c r="F41" s="7">
        <f>'2020'!F41</f>
        <v>0.75</v>
      </c>
      <c r="H41" s="306">
        <v>31</v>
      </c>
      <c r="I41" s="306" t="s">
        <v>502</v>
      </c>
      <c r="J41" s="297">
        <v>1.4030060554395996E-3</v>
      </c>
      <c r="K41" s="297">
        <v>1.2897977419044084E-3</v>
      </c>
      <c r="L41" s="297">
        <v>2.5275997515606242E-3</v>
      </c>
      <c r="M41" s="297">
        <v>6.3887605040893294E-6</v>
      </c>
      <c r="N41" s="297">
        <v>7.5807447079122661E-4</v>
      </c>
      <c r="O41" s="297">
        <v>1.1112023065345425E-3</v>
      </c>
      <c r="P41" s="297">
        <v>4.3760571617896173E-3</v>
      </c>
      <c r="Q41" s="297">
        <v>1.9149876283250202E-5</v>
      </c>
      <c r="R41" s="297">
        <v>3.1368573380295491E-3</v>
      </c>
      <c r="S41" s="297">
        <v>1.0805402631154132E-3</v>
      </c>
      <c r="T41" s="298">
        <v>4.0214511073538824E-3</v>
      </c>
      <c r="U41" s="299">
        <v>4021.4511073538824</v>
      </c>
      <c r="V41" s="298">
        <v>5.1601303210586083E-3</v>
      </c>
      <c r="W41" s="299">
        <v>5160.1303210586084</v>
      </c>
      <c r="X41" s="298">
        <v>7.2963301682567316E-3</v>
      </c>
      <c r="Y41" s="299">
        <v>7296.3301682567317</v>
      </c>
      <c r="Z41" s="250">
        <v>0.1</v>
      </c>
    </row>
    <row r="42" spans="1:28">
      <c r="A42" s="138">
        <f>'2020'!A42</f>
        <v>43879</v>
      </c>
      <c r="B42" s="7">
        <f>'2020'!B42</f>
        <v>0.66920000000000002</v>
      </c>
      <c r="C42" s="7">
        <f>'2020'!C42</f>
        <v>73.44</v>
      </c>
      <c r="D42" s="7">
        <f>'2020'!D42</f>
        <v>-4.9191423633251821E-3</v>
      </c>
      <c r="E42" s="7">
        <f>'2020'!E42</f>
        <v>-5.7026631121821682E-3</v>
      </c>
      <c r="F42" s="7">
        <f>'2020'!F42</f>
        <v>0.75</v>
      </c>
      <c r="H42" s="307">
        <v>32</v>
      </c>
      <c r="I42" s="307" t="s">
        <v>503</v>
      </c>
      <c r="J42" s="300">
        <v>6.2627842549610522E-4</v>
      </c>
      <c r="K42" s="300">
        <v>6.8107491391673097E-4</v>
      </c>
      <c r="L42" s="300">
        <v>2.6987771943042514E-3</v>
      </c>
      <c r="M42" s="300">
        <v>7.2833983444967276E-6</v>
      </c>
      <c r="N42" s="300">
        <v>5.214455825201822E-4</v>
      </c>
      <c r="O42" s="300">
        <v>9.7976447279081859E-4</v>
      </c>
      <c r="P42" s="300">
        <v>4.255763354561631E-3</v>
      </c>
      <c r="Q42" s="300">
        <v>1.8111521730029669E-5</v>
      </c>
      <c r="R42" s="300">
        <v>3.0163529997917775E-3</v>
      </c>
      <c r="S42" s="300">
        <v>5.7386200400814371E-4</v>
      </c>
      <c r="T42" s="301">
        <v>3.8669645457330586E-3</v>
      </c>
      <c r="U42" s="302">
        <v>3866.9645457330585</v>
      </c>
      <c r="V42" s="301">
        <v>4.9619006846574739E-3</v>
      </c>
      <c r="W42" s="302">
        <v>4961.9006846574739</v>
      </c>
      <c r="X42" s="301">
        <v>7.0160370775156746E-3</v>
      </c>
      <c r="Y42" s="302">
        <v>7016.0370775156744</v>
      </c>
      <c r="Z42" s="286">
        <v>0.1</v>
      </c>
    </row>
    <row r="43" spans="1:28">
      <c r="A43" s="138">
        <f>'2020'!A43</f>
        <v>43880</v>
      </c>
      <c r="B43" s="7">
        <f>'2020'!B43</f>
        <v>0.66959999999999997</v>
      </c>
      <c r="C43" s="7">
        <f>'2020'!C43</f>
        <v>73.680000000000007</v>
      </c>
      <c r="D43" s="7">
        <f>'2020'!D43</f>
        <v>5.9755006259655595E-4</v>
      </c>
      <c r="E43" s="7">
        <f>'2020'!E43</f>
        <v>3.262645634816591E-3</v>
      </c>
      <c r="F43" s="7">
        <f>'2020'!F43</f>
        <v>0.75</v>
      </c>
      <c r="H43" s="306">
        <v>33</v>
      </c>
      <c r="I43" s="306" t="s">
        <v>504</v>
      </c>
      <c r="J43" s="297">
        <v>2.5304248570327138E-3</v>
      </c>
      <c r="K43" s="297">
        <v>2.356720112740923E-3</v>
      </c>
      <c r="L43" s="297">
        <v>4.5089067362617209E-3</v>
      </c>
      <c r="M43" s="297">
        <v>2.0330239956306324E-5</v>
      </c>
      <c r="N43" s="297">
        <v>1.6105482436603667E-3</v>
      </c>
      <c r="O43" s="297">
        <v>8.3994070425032598E-4</v>
      </c>
      <c r="P43" s="297">
        <v>4.0283795992429152E-3</v>
      </c>
      <c r="Q43" s="297">
        <v>1.6227842195596512E-5</v>
      </c>
      <c r="R43" s="297">
        <v>3.8846180302137775E-3</v>
      </c>
      <c r="S43" s="297">
        <v>2.0704865503465403E-3</v>
      </c>
      <c r="T43" s="298">
        <v>4.980080314734063E-3</v>
      </c>
      <c r="U43" s="299">
        <v>4980.080314734063</v>
      </c>
      <c r="V43" s="298">
        <v>6.3901966597016639E-3</v>
      </c>
      <c r="W43" s="299">
        <v>6390.1966597016635</v>
      </c>
      <c r="X43" s="298">
        <v>9.0356215382772463E-3</v>
      </c>
      <c r="Y43" s="299">
        <v>9035.6215382772461</v>
      </c>
      <c r="Z43" s="250">
        <v>0.1</v>
      </c>
      <c r="AB43" s="225"/>
    </row>
    <row r="44" spans="1:28">
      <c r="A44" s="138">
        <f>'2020'!A44</f>
        <v>43881</v>
      </c>
      <c r="B44" s="7">
        <f>'2020'!B44</f>
        <v>0.66500000000000004</v>
      </c>
      <c r="C44" s="7">
        <f>'2020'!C44</f>
        <v>74.06</v>
      </c>
      <c r="D44" s="7">
        <f>'2020'!D44</f>
        <v>-6.8934785194113687E-3</v>
      </c>
      <c r="E44" s="7">
        <f>'2020'!E44</f>
        <v>5.1441835384151147E-3</v>
      </c>
      <c r="F44" s="7">
        <f>'2020'!F44</f>
        <v>0.75</v>
      </c>
      <c r="S44" s="49"/>
      <c r="U44" s="225"/>
      <c r="W44" s="225"/>
      <c r="Y44" s="225"/>
    </row>
    <row r="45" spans="1:28">
      <c r="A45" s="138">
        <f>'2020'!A45</f>
        <v>43882</v>
      </c>
      <c r="B45" s="7">
        <f>'2020'!B45</f>
        <v>0.66049999999999998</v>
      </c>
      <c r="C45" s="7">
        <f>'2020'!C45</f>
        <v>73.959999999999994</v>
      </c>
      <c r="D45" s="7">
        <f>'2020'!D45</f>
        <v>-6.7899166934742477E-3</v>
      </c>
      <c r="E45" s="7">
        <f>'2020'!E45</f>
        <v>-1.351168966542591E-3</v>
      </c>
      <c r="F45" s="7">
        <f>'2020'!F45</f>
        <v>0.75</v>
      </c>
      <c r="S45" s="49"/>
      <c r="AA45" s="225"/>
    </row>
    <row r="46" spans="1:28">
      <c r="A46" s="138">
        <f>'2020'!A46</f>
        <v>43885</v>
      </c>
      <c r="B46" s="7">
        <f>'2020'!B46</f>
        <v>0.66090000000000004</v>
      </c>
      <c r="C46" s="7">
        <f>'2020'!C46</f>
        <v>73.739999999999995</v>
      </c>
      <c r="D46" s="7">
        <f>'2020'!D46</f>
        <v>6.0541851402713882E-4</v>
      </c>
      <c r="E46" s="7">
        <f>'2020'!E46</f>
        <v>-2.9790137129256516E-3</v>
      </c>
      <c r="F46" s="7">
        <f>'2020'!F46</f>
        <v>0.75</v>
      </c>
      <c r="S46" s="49"/>
      <c r="U46" s="225"/>
      <c r="W46" s="225"/>
      <c r="Y46" s="225"/>
    </row>
    <row r="47" spans="1:28">
      <c r="A47" s="138">
        <f>'2020'!A47</f>
        <v>43886</v>
      </c>
      <c r="B47" s="7">
        <f>'2020'!B47</f>
        <v>0.66139999999999999</v>
      </c>
      <c r="C47" s="7">
        <f>'2020'!C47</f>
        <v>73.3</v>
      </c>
      <c r="D47" s="7">
        <f>'2020'!D47</f>
        <v>7.5625807128523997E-4</v>
      </c>
      <c r="E47" s="7">
        <f>'2020'!E47</f>
        <v>-5.984783913392671E-3</v>
      </c>
      <c r="F47" s="7">
        <f>'2020'!F47</f>
        <v>0.75</v>
      </c>
      <c r="S47" s="49"/>
      <c r="U47" s="225"/>
      <c r="W47" s="225"/>
      <c r="Y47" s="225"/>
    </row>
    <row r="48" spans="1:28">
      <c r="A48" s="138">
        <f>'2020'!A48</f>
        <v>43887</v>
      </c>
      <c r="B48" s="7">
        <f>'2020'!B48</f>
        <v>0.65959999999999996</v>
      </c>
      <c r="C48" s="7">
        <f>'2020'!C48</f>
        <v>72.88</v>
      </c>
      <c r="D48" s="7">
        <f>'2020'!D48</f>
        <v>-2.7252098622486602E-3</v>
      </c>
      <c r="E48" s="7">
        <f>'2020'!E48</f>
        <v>-5.7463559409029032E-3</v>
      </c>
      <c r="F48" s="7">
        <f>'2020'!F48</f>
        <v>0.75</v>
      </c>
    </row>
    <row r="49" spans="1:6">
      <c r="A49" s="138">
        <f>'2020'!A49</f>
        <v>43888</v>
      </c>
      <c r="B49" s="7">
        <f>'2020'!B49</f>
        <v>0.65549999999999997</v>
      </c>
      <c r="C49" s="7">
        <f>'2020'!C49</f>
        <v>72.11</v>
      </c>
      <c r="D49" s="7">
        <f>'2020'!D49</f>
        <v>-6.2352874816892822E-3</v>
      </c>
      <c r="E49" s="7">
        <f>'2020'!E49</f>
        <v>-1.0621522023034615E-2</v>
      </c>
      <c r="F49" s="7">
        <f>'2020'!F49</f>
        <v>0.75</v>
      </c>
    </row>
    <row r="50" spans="1:6">
      <c r="A50" s="138">
        <f>'2020'!A50</f>
        <v>43889</v>
      </c>
      <c r="B50" s="7">
        <f>'2020'!B50</f>
        <v>0.65239999999999998</v>
      </c>
      <c r="C50" s="7">
        <f>'2020'!C50</f>
        <v>71.09</v>
      </c>
      <c r="D50" s="7">
        <f>'2020'!D50</f>
        <v>-4.7404324568957566E-3</v>
      </c>
      <c r="E50" s="7">
        <f>'2020'!E50</f>
        <v>-1.4246050987276422E-2</v>
      </c>
      <c r="F50" s="7">
        <f>'2020'!F50</f>
        <v>0.75</v>
      </c>
    </row>
    <row r="51" spans="1:6">
      <c r="A51" s="138">
        <f>'2020'!A51</f>
        <v>43892</v>
      </c>
      <c r="B51" s="7">
        <f>'2020'!B51</f>
        <v>0.6522</v>
      </c>
      <c r="C51" s="7">
        <f>'2020'!C51</f>
        <v>70.52</v>
      </c>
      <c r="D51" s="7">
        <f>'2020'!D51</f>
        <v>-3.0660739164003564E-4</v>
      </c>
      <c r="E51" s="7">
        <f>'2020'!E51</f>
        <v>-8.0503224117223909E-3</v>
      </c>
      <c r="F51" s="7">
        <f>'2020'!F51</f>
        <v>0.75</v>
      </c>
    </row>
    <row r="52" spans="1:6">
      <c r="A52" s="138">
        <f>'2020'!A52</f>
        <v>43893</v>
      </c>
      <c r="B52" s="7">
        <f>'2020'!B52</f>
        <v>0.6552</v>
      </c>
      <c r="C52" s="7">
        <f>'2020'!C52</f>
        <v>70.64</v>
      </c>
      <c r="D52" s="7">
        <f>'2020'!D52</f>
        <v>4.5892691836409054E-3</v>
      </c>
      <c r="E52" s="7">
        <f>'2020'!E52</f>
        <v>1.7001987660350661E-3</v>
      </c>
      <c r="F52" s="7">
        <f>'2020'!F52</f>
        <v>0.75</v>
      </c>
    </row>
    <row r="53" spans="1:6">
      <c r="A53" s="138">
        <f>'2020'!A53</f>
        <v>43894</v>
      </c>
      <c r="B53" s="7">
        <f>'2020'!B53</f>
        <v>0.65949999999999998</v>
      </c>
      <c r="C53" s="7">
        <f>'2020'!C53</f>
        <v>70.81</v>
      </c>
      <c r="D53" s="7">
        <f>'2020'!D53</f>
        <v>6.5414396185095982E-3</v>
      </c>
      <c r="E53" s="7">
        <f>'2020'!E53</f>
        <v>2.4036773679781214E-3</v>
      </c>
      <c r="F53" s="7">
        <f>'2020'!F53</f>
        <v>0.5</v>
      </c>
    </row>
    <row r="54" spans="1:6">
      <c r="A54" s="138">
        <f>'2020'!A54</f>
        <v>43895</v>
      </c>
      <c r="B54" s="7">
        <f>'2020'!B54</f>
        <v>0.66200000000000003</v>
      </c>
      <c r="C54" s="7">
        <f>'2020'!C54</f>
        <v>71.05</v>
      </c>
      <c r="D54" s="7">
        <f>'2020'!D54</f>
        <v>3.7835837796391125E-3</v>
      </c>
      <c r="E54" s="7">
        <f>'2020'!E54</f>
        <v>3.3836208794269305E-3</v>
      </c>
      <c r="F54" s="7">
        <f>'2020'!F54</f>
        <v>0.5</v>
      </c>
    </row>
    <row r="55" spans="1:6">
      <c r="A55" s="138">
        <f>'2020'!A55</f>
        <v>43896</v>
      </c>
      <c r="B55" s="7">
        <f>'2020'!B55</f>
        <v>0.66020000000000001</v>
      </c>
      <c r="C55" s="7">
        <f>'2020'!C55</f>
        <v>69.88</v>
      </c>
      <c r="D55" s="7">
        <f>'2020'!D55</f>
        <v>-2.722736517915627E-3</v>
      </c>
      <c r="E55" s="7">
        <f>'2020'!E55</f>
        <v>-1.6604369277253811E-2</v>
      </c>
      <c r="F55" s="7">
        <f>'2020'!F55</f>
        <v>0.5</v>
      </c>
    </row>
    <row r="56" spans="1:6">
      <c r="A56" s="138">
        <f>'2020'!A56</f>
        <v>43899</v>
      </c>
      <c r="B56" s="7">
        <f>'2020'!B56</f>
        <v>0.65390000000000004</v>
      </c>
      <c r="C56" s="7">
        <f>'2020'!C56</f>
        <v>67.239999999999995</v>
      </c>
      <c r="D56" s="7">
        <f>'2020'!D56</f>
        <v>-9.5883848518623291E-3</v>
      </c>
      <c r="E56" s="7">
        <f>'2020'!E56</f>
        <v>-3.8511176725440917E-2</v>
      </c>
      <c r="F56" s="7">
        <f>'2020'!F56</f>
        <v>0.5</v>
      </c>
    </row>
    <row r="57" spans="1:6">
      <c r="A57" s="138">
        <f>'2020'!A57</f>
        <v>43900</v>
      </c>
      <c r="B57" s="7">
        <f>'2020'!B57</f>
        <v>0.65659999999999996</v>
      </c>
      <c r="C57" s="7">
        <f>'2020'!C57</f>
        <v>68.44</v>
      </c>
      <c r="D57" s="7">
        <f>'2020'!D57</f>
        <v>4.1205705002618767E-3</v>
      </c>
      <c r="E57" s="7">
        <f>'2020'!E57</f>
        <v>1.7689140483577916E-2</v>
      </c>
      <c r="F57" s="7">
        <f>'2020'!F57</f>
        <v>0.5</v>
      </c>
    </row>
    <row r="58" spans="1:6">
      <c r="A58" s="138">
        <f>'2020'!A58</f>
        <v>43901</v>
      </c>
      <c r="B58" s="7">
        <f>'2020'!B58</f>
        <v>0.65049999999999997</v>
      </c>
      <c r="C58" s="7">
        <f>'2020'!C58</f>
        <v>67.94</v>
      </c>
      <c r="D58" s="7">
        <f>'2020'!D58</f>
        <v>-9.3337071149322704E-3</v>
      </c>
      <c r="E58" s="7">
        <f>'2020'!E58</f>
        <v>-7.3324862915548619E-3</v>
      </c>
      <c r="F58" s="7">
        <f>'2020'!F58</f>
        <v>0.5</v>
      </c>
    </row>
    <row r="59" spans="1:6">
      <c r="A59" s="138">
        <f>'2020'!A59</f>
        <v>43902</v>
      </c>
      <c r="B59" s="7">
        <f>'2020'!B59</f>
        <v>0.64570000000000005</v>
      </c>
      <c r="C59" s="7">
        <f>'2020'!C59</f>
        <v>67.180000000000007</v>
      </c>
      <c r="D59" s="7">
        <f>'2020'!D59</f>
        <v>-7.4062983201384734E-3</v>
      </c>
      <c r="E59" s="7">
        <f>'2020'!E59</f>
        <v>-1.1249378548291045E-2</v>
      </c>
      <c r="F59" s="7">
        <f>'2020'!F59</f>
        <v>0.5</v>
      </c>
    </row>
    <row r="60" spans="1:6">
      <c r="A60" s="138">
        <f>'2020'!A60</f>
        <v>43903</v>
      </c>
      <c r="B60" s="7">
        <f>'2020'!B60</f>
        <v>0.63070000000000004</v>
      </c>
      <c r="C60" s="7">
        <f>'2020'!C60</f>
        <v>66.599999999999994</v>
      </c>
      <c r="D60" s="7">
        <f>'2020'!D60</f>
        <v>-2.3504685962815831E-2</v>
      </c>
      <c r="E60" s="7">
        <f>'2020'!E60</f>
        <v>-8.6710066378034439E-3</v>
      </c>
      <c r="F60" s="7">
        <f>'2020'!F60</f>
        <v>0.5</v>
      </c>
    </row>
    <row r="61" spans="1:6">
      <c r="A61" s="138">
        <f>'2020'!A61</f>
        <v>43906</v>
      </c>
      <c r="B61" s="7">
        <f>'2020'!B61</f>
        <v>0.61760000000000004</v>
      </c>
      <c r="C61" s="7">
        <f>'2020'!C61</f>
        <v>65.95</v>
      </c>
      <c r="D61" s="7">
        <f>'2020'!D61</f>
        <v>-2.098931495903909E-2</v>
      </c>
      <c r="E61" s="7">
        <f>'2020'!E61</f>
        <v>-9.8076983830197098E-3</v>
      </c>
      <c r="F61" s="7">
        <f>'2020'!F61</f>
        <v>0.5</v>
      </c>
    </row>
    <row r="62" spans="1:6">
      <c r="A62" s="138">
        <f>'2020'!A62</f>
        <v>43907</v>
      </c>
      <c r="B62" s="7">
        <f>'2020'!B62</f>
        <v>0.61209999999999998</v>
      </c>
      <c r="C62" s="7">
        <f>'2020'!C62</f>
        <v>65.25</v>
      </c>
      <c r="D62" s="7">
        <f>'2020'!D62</f>
        <v>-8.945330853542403E-3</v>
      </c>
      <c r="E62" s="7">
        <f>'2020'!E62</f>
        <v>-1.0670832960520864E-2</v>
      </c>
      <c r="F62" s="7">
        <f>'2020'!F62</f>
        <v>0.5</v>
      </c>
    </row>
    <row r="63" spans="1:6">
      <c r="A63" s="138">
        <f>'2020'!A63</f>
        <v>43908</v>
      </c>
      <c r="B63" s="7">
        <f>'2020'!B63</f>
        <v>0.6018</v>
      </c>
      <c r="C63" s="7">
        <f>'2020'!C63</f>
        <v>64.52</v>
      </c>
      <c r="D63" s="7">
        <f>'2020'!D63</f>
        <v>-1.6970503661079269E-2</v>
      </c>
      <c r="E63" s="7">
        <f>'2020'!E63</f>
        <v>-1.1250792945794778E-2</v>
      </c>
      <c r="F63" s="7">
        <f>'2020'!F63</f>
        <v>0.5</v>
      </c>
    </row>
    <row r="64" spans="1:6">
      <c r="A64" s="138">
        <f>'2020'!A64</f>
        <v>43909</v>
      </c>
      <c r="B64" s="7">
        <f>'2020'!B64</f>
        <v>0.55710000000000004</v>
      </c>
      <c r="C64" s="7">
        <f>'2020'!C64</f>
        <v>60.77</v>
      </c>
      <c r="D64" s="7">
        <f>'2020'!D64</f>
        <v>-7.7180407169174972E-2</v>
      </c>
      <c r="E64" s="7">
        <f>'2020'!E64</f>
        <v>-5.9879007109744184E-2</v>
      </c>
      <c r="F64" s="7">
        <f>'2020'!F64</f>
        <v>0.5</v>
      </c>
    </row>
    <row r="65" spans="1:6">
      <c r="A65" s="138">
        <f>'2020'!A65</f>
        <v>43910</v>
      </c>
      <c r="B65" s="7">
        <f>'2020'!B65</f>
        <v>0.58530000000000004</v>
      </c>
      <c r="C65" s="7">
        <f>'2020'!C65</f>
        <v>64.37</v>
      </c>
      <c r="D65" s="7">
        <f>'2020'!D65</f>
        <v>4.9379779270405488E-2</v>
      </c>
      <c r="E65" s="7">
        <f>'2020'!E65</f>
        <v>5.7551439917260631E-2</v>
      </c>
      <c r="F65" s="7">
        <f>'2020'!F65</f>
        <v>0.25</v>
      </c>
    </row>
    <row r="66" spans="1:6">
      <c r="A66" s="138">
        <f>'2020'!A66</f>
        <v>43913</v>
      </c>
      <c r="B66" s="7">
        <f>'2020'!B66</f>
        <v>0.57620000000000005</v>
      </c>
      <c r="C66" s="7">
        <f>'2020'!C66</f>
        <v>63.42</v>
      </c>
      <c r="D66" s="7">
        <f>'2020'!D66</f>
        <v>-1.566971364674714E-2</v>
      </c>
      <c r="E66" s="7">
        <f>'2020'!E66</f>
        <v>-1.486841695432322E-2</v>
      </c>
      <c r="F66" s="7">
        <f>'2020'!F66</f>
        <v>0.25</v>
      </c>
    </row>
    <row r="67" spans="1:6">
      <c r="A67" s="138">
        <f>'2020'!A67</f>
        <v>43914</v>
      </c>
      <c r="B67" s="7">
        <f>'2020'!B67</f>
        <v>0.59119999999999995</v>
      </c>
      <c r="C67" s="7">
        <f>'2020'!C67</f>
        <v>65.209999999999994</v>
      </c>
      <c r="D67" s="7">
        <f>'2020'!D67</f>
        <v>2.5699546983563661E-2</v>
      </c>
      <c r="E67" s="7">
        <f>'2020'!E67</f>
        <v>2.7833562294909586E-2</v>
      </c>
      <c r="F67" s="7">
        <f>'2020'!F67</f>
        <v>0.25</v>
      </c>
    </row>
    <row r="68" spans="1:6">
      <c r="A68" s="138">
        <f>'2020'!A68</f>
        <v>43915</v>
      </c>
      <c r="B68" s="7">
        <f>'2020'!B68</f>
        <v>0.60070000000000001</v>
      </c>
      <c r="C68" s="7">
        <f>'2020'!C68</f>
        <v>66.88</v>
      </c>
      <c r="D68" s="7">
        <f>'2020'!D68</f>
        <v>1.5941272222123749E-2</v>
      </c>
      <c r="E68" s="7">
        <f>'2020'!E68</f>
        <v>2.5287137371335217E-2</v>
      </c>
      <c r="F68" s="7">
        <f>'2020'!F68</f>
        <v>0.25</v>
      </c>
    </row>
    <row r="69" spans="1:6">
      <c r="A69" s="138">
        <f>'2020'!A69</f>
        <v>43916</v>
      </c>
      <c r="B69" s="7">
        <f>'2020'!B69</f>
        <v>0.59309999999999996</v>
      </c>
      <c r="C69" s="7">
        <f>'2020'!C69</f>
        <v>65.67</v>
      </c>
      <c r="D69" s="7">
        <f>'2020'!D69</f>
        <v>-1.2732623011434879E-2</v>
      </c>
      <c r="E69" s="7">
        <f>'2020'!E69</f>
        <v>-1.825776857356488E-2</v>
      </c>
      <c r="F69" s="7">
        <f>'2020'!F69</f>
        <v>0.25</v>
      </c>
    </row>
    <row r="70" spans="1:6">
      <c r="A70" s="138">
        <f>'2020'!A70</f>
        <v>43917</v>
      </c>
      <c r="B70" s="7">
        <f>'2020'!B70</f>
        <v>0.61019999999999996</v>
      </c>
      <c r="C70" s="7">
        <f>'2020'!C70</f>
        <v>66.099999999999994</v>
      </c>
      <c r="D70" s="7">
        <f>'2020'!D70</f>
        <v>2.8423753437888319E-2</v>
      </c>
      <c r="E70" s="7">
        <f>'2020'!E70</f>
        <v>6.5265466547592297E-3</v>
      </c>
      <c r="F70" s="7">
        <f>'2020'!F70</f>
        <v>0.25</v>
      </c>
    </row>
    <row r="71" spans="1:6">
      <c r="A71" s="138">
        <f>'2020'!A71</f>
        <v>43920</v>
      </c>
      <c r="B71" s="7">
        <f>'2020'!B71</f>
        <v>0.61499999999999999</v>
      </c>
      <c r="C71" s="7">
        <f>'2020'!C71</f>
        <v>66.19</v>
      </c>
      <c r="D71" s="7">
        <f>'2020'!D71</f>
        <v>7.8354955239486376E-3</v>
      </c>
      <c r="E71" s="7">
        <f>'2020'!E71</f>
        <v>1.3606472731908378E-3</v>
      </c>
      <c r="F71" s="7">
        <f>'2020'!F71</f>
        <v>0.25</v>
      </c>
    </row>
    <row r="72" spans="1:6">
      <c r="A72" s="138">
        <f>'2020'!A72</f>
        <v>43921</v>
      </c>
      <c r="B72" s="7">
        <f>'2020'!B72</f>
        <v>0.61750000000000005</v>
      </c>
      <c r="C72" s="7">
        <f>'2020'!C72</f>
        <v>66.849999999999994</v>
      </c>
      <c r="D72" s="7">
        <f>'2020'!D72</f>
        <v>4.056800695614469E-3</v>
      </c>
      <c r="E72" s="7">
        <f>'2020'!E72</f>
        <v>9.9219094171206432E-3</v>
      </c>
      <c r="F72" s="7">
        <f>'2020'!F72</f>
        <v>0.25</v>
      </c>
    </row>
    <row r="73" spans="1:6">
      <c r="A73" s="138">
        <f>'2020'!A73</f>
        <v>43922</v>
      </c>
      <c r="B73" s="7">
        <f>'2020'!B73</f>
        <v>0.61240000000000006</v>
      </c>
      <c r="C73" s="7">
        <f>'2020'!C73</f>
        <v>66</v>
      </c>
      <c r="D73" s="7">
        <f>'2020'!D73</f>
        <v>-8.2934047186035784E-3</v>
      </c>
      <c r="E73" s="7">
        <f>'2020'!E73</f>
        <v>-1.279656152152658E-2</v>
      </c>
      <c r="F73" s="7">
        <f>'2020'!F73</f>
        <v>0.25</v>
      </c>
    </row>
    <row r="74" spans="1:6">
      <c r="A74" s="138">
        <f>'2020'!A74</f>
        <v>43923</v>
      </c>
      <c r="B74" s="7">
        <f>'2020'!B74</f>
        <v>0.60809999999999997</v>
      </c>
      <c r="C74" s="7">
        <f>'2020'!C74</f>
        <v>65.36</v>
      </c>
      <c r="D74" s="7">
        <f>'2020'!D74</f>
        <v>-7.0463216574647965E-3</v>
      </c>
      <c r="E74" s="7">
        <f>'2020'!E74</f>
        <v>-9.7442914746781635E-3</v>
      </c>
      <c r="F74" s="7">
        <f>'2020'!F74</f>
        <v>0.25</v>
      </c>
    </row>
    <row r="75" spans="1:6">
      <c r="A75" s="138">
        <f>'2020'!A75</f>
        <v>43924</v>
      </c>
      <c r="B75" s="7">
        <f>'2020'!B75</f>
        <v>0.60719999999999996</v>
      </c>
      <c r="C75" s="7">
        <f>'2020'!C75</f>
        <v>65.569999999999993</v>
      </c>
      <c r="D75" s="7">
        <f>'2020'!D75</f>
        <v>-1.4811160446438854E-3</v>
      </c>
      <c r="E75" s="7">
        <f>'2020'!E75</f>
        <v>3.2078237237804603E-3</v>
      </c>
      <c r="F75" s="7">
        <f>'2020'!F75</f>
        <v>0.25</v>
      </c>
    </row>
    <row r="76" spans="1:6">
      <c r="A76" s="138">
        <f>'2020'!A76</f>
        <v>43927</v>
      </c>
      <c r="B76" s="7">
        <f>'2020'!B76</f>
        <v>0.60350000000000004</v>
      </c>
      <c r="C76" s="7">
        <f>'2020'!C76</f>
        <v>65.8</v>
      </c>
      <c r="D76" s="7">
        <f>'2020'!D76</f>
        <v>-6.1121855438338122E-3</v>
      </c>
      <c r="E76" s="7">
        <f>'2020'!E76</f>
        <v>3.5015640557434385E-3</v>
      </c>
      <c r="F76" s="7">
        <f>'2020'!F76</f>
        <v>0.25</v>
      </c>
    </row>
    <row r="77" spans="1:6">
      <c r="A77" s="138">
        <f>'2020'!A77</f>
        <v>43928</v>
      </c>
      <c r="B77" s="7">
        <f>'2020'!B77</f>
        <v>0.61450000000000005</v>
      </c>
      <c r="C77" s="7">
        <f>'2020'!C77</f>
        <v>66.88</v>
      </c>
      <c r="D77" s="7">
        <f>'2020'!D77</f>
        <v>1.8062888468503374E-2</v>
      </c>
      <c r="E77" s="7">
        <f>'2020'!E77</f>
        <v>1.6280130445174675E-2</v>
      </c>
      <c r="F77" s="7">
        <f>'2020'!F77</f>
        <v>0.25</v>
      </c>
    </row>
    <row r="78" spans="1:6">
      <c r="A78" s="138">
        <f>'2020'!A78</f>
        <v>43929</v>
      </c>
      <c r="B78" s="7">
        <f>'2020'!B78</f>
        <v>0.61460000000000004</v>
      </c>
      <c r="C78" s="7">
        <f>'2020'!C78</f>
        <v>66.91</v>
      </c>
      <c r="D78" s="7">
        <f>'2020'!D78</f>
        <v>1.6272069029466457E-4</v>
      </c>
      <c r="E78" s="7">
        <f>'2020'!E78</f>
        <v>4.4846401827940488E-4</v>
      </c>
      <c r="F78" s="7">
        <f>'2020'!F78</f>
        <v>0.25</v>
      </c>
    </row>
    <row r="79" spans="1:6">
      <c r="A79" s="138">
        <f>'2020'!A79</f>
        <v>43930</v>
      </c>
      <c r="B79" s="7">
        <f>'2020'!B79</f>
        <v>0.62109999999999999</v>
      </c>
      <c r="C79" s="7">
        <f>'2020'!C79</f>
        <v>67.64</v>
      </c>
      <c r="D79" s="7">
        <f>'2020'!D79</f>
        <v>1.0520449868872964E-2</v>
      </c>
      <c r="E79" s="7">
        <f>'2020'!E79</f>
        <v>1.0851091235654026E-2</v>
      </c>
      <c r="F79" s="7">
        <f>'2020'!F79</f>
        <v>0.25</v>
      </c>
    </row>
    <row r="80" spans="1:6">
      <c r="A80" s="138">
        <f>'2020'!A80</f>
        <v>43935</v>
      </c>
      <c r="B80" s="7">
        <f>'2020'!B80</f>
        <v>0.64190000000000003</v>
      </c>
      <c r="C80" s="7">
        <f>'2020'!C80</f>
        <v>69.14</v>
      </c>
      <c r="D80" s="7">
        <f>'2020'!D80</f>
        <v>3.2940428752475201E-2</v>
      </c>
      <c r="E80" s="7">
        <f>'2020'!E80</f>
        <v>2.1933910463098928E-2</v>
      </c>
      <c r="F80" s="7">
        <f>'2020'!F80</f>
        <v>0.25</v>
      </c>
    </row>
    <row r="81" spans="1:6">
      <c r="A81" s="138">
        <f>'2020'!A81</f>
        <v>43936</v>
      </c>
      <c r="B81" s="7">
        <f>'2020'!B81</f>
        <v>0.63839999999999997</v>
      </c>
      <c r="C81" s="7">
        <f>'2020'!C81</f>
        <v>68.34</v>
      </c>
      <c r="D81" s="7">
        <f>'2020'!D81</f>
        <v>-5.4674821821335011E-3</v>
      </c>
      <c r="E81" s="7">
        <f>'2020'!E81</f>
        <v>-1.1638187806332667E-2</v>
      </c>
      <c r="F81" s="7">
        <f>'2020'!F81</f>
        <v>0.25</v>
      </c>
    </row>
    <row r="82" spans="1:6">
      <c r="A82" s="138">
        <f>'2020'!A82</f>
        <v>43937</v>
      </c>
      <c r="B82" s="7">
        <f>'2020'!B82</f>
        <v>0.62860000000000005</v>
      </c>
      <c r="C82" s="7">
        <f>'2020'!C82</f>
        <v>67.8</v>
      </c>
      <c r="D82" s="7">
        <f>'2020'!D82</f>
        <v>-1.5469921772131665E-2</v>
      </c>
      <c r="E82" s="7">
        <f>'2020'!E82</f>
        <v>-7.9330517407959888E-3</v>
      </c>
      <c r="F82" s="7">
        <f>'2020'!F82</f>
        <v>0.25</v>
      </c>
    </row>
    <row r="83" spans="1:6">
      <c r="A83" s="138">
        <f>'2020'!A83</f>
        <v>43938</v>
      </c>
      <c r="B83" s="7">
        <f>'2020'!B83</f>
        <v>0.63600000000000001</v>
      </c>
      <c r="C83" s="7">
        <f>'2020'!C83</f>
        <v>68.52</v>
      </c>
      <c r="D83" s="7">
        <f>'2020'!D83</f>
        <v>1.1703438976654776E-2</v>
      </c>
      <c r="E83" s="7">
        <f>'2020'!E83</f>
        <v>1.0563478509569246E-2</v>
      </c>
      <c r="F83" s="7">
        <f>'2020'!F83</f>
        <v>0.25</v>
      </c>
    </row>
    <row r="84" spans="1:6">
      <c r="A84" s="138">
        <f>'2020'!A84</f>
        <v>43941</v>
      </c>
      <c r="B84" s="7">
        <f>'2020'!B84</f>
        <v>0.63460000000000005</v>
      </c>
      <c r="C84" s="7">
        <f>'2020'!C84</f>
        <v>68.45</v>
      </c>
      <c r="D84" s="7">
        <f>'2020'!D84</f>
        <v>-2.2036841910268957E-3</v>
      </c>
      <c r="E84" s="7">
        <f>'2020'!E84</f>
        <v>-1.0221217214611681E-3</v>
      </c>
      <c r="F84" s="7">
        <f>'2020'!F84</f>
        <v>0.25</v>
      </c>
    </row>
    <row r="85" spans="1:6">
      <c r="A85" s="138">
        <f>'2020'!A85</f>
        <v>43942</v>
      </c>
      <c r="B85" s="7">
        <f>'2020'!B85</f>
        <v>0.63139999999999996</v>
      </c>
      <c r="C85" s="7">
        <f>'2020'!C85</f>
        <v>67.84</v>
      </c>
      <c r="D85" s="7">
        <f>'2020'!D85</f>
        <v>-5.055303025204072E-3</v>
      </c>
      <c r="E85" s="7">
        <f>'2020'!E85</f>
        <v>-8.9515602508102414E-3</v>
      </c>
      <c r="F85" s="7">
        <f>'2020'!F85</f>
        <v>0.25</v>
      </c>
    </row>
    <row r="86" spans="1:6">
      <c r="A86" s="138">
        <f>'2020'!A86</f>
        <v>43943</v>
      </c>
      <c r="B86" s="7">
        <f>'2020'!B86</f>
        <v>0.63229999999999997</v>
      </c>
      <c r="C86" s="7">
        <f>'2020'!C86</f>
        <v>68.03</v>
      </c>
      <c r="D86" s="7">
        <f>'2020'!D86</f>
        <v>1.4243889406763419E-3</v>
      </c>
      <c r="E86" s="7">
        <f>'2020'!E86</f>
        <v>2.7967928733218421E-3</v>
      </c>
      <c r="F86" s="7">
        <f>'2020'!F86</f>
        <v>0.25</v>
      </c>
    </row>
    <row r="87" spans="1:6">
      <c r="A87" s="138">
        <f>'2020'!A87</f>
        <v>43944</v>
      </c>
      <c r="B87" s="7">
        <f>'2020'!B87</f>
        <v>0.6341</v>
      </c>
      <c r="C87" s="7">
        <f>'2020'!C87</f>
        <v>68.34</v>
      </c>
      <c r="D87" s="7">
        <f>'2020'!D87</f>
        <v>2.8427056414184687E-3</v>
      </c>
      <c r="E87" s="7">
        <f>'2020'!E87</f>
        <v>4.546462330176507E-3</v>
      </c>
      <c r="F87" s="7">
        <f>'2020'!F87</f>
        <v>0.25</v>
      </c>
    </row>
    <row r="88" spans="1:6">
      <c r="A88" s="138">
        <f>'2020'!A88</f>
        <v>43945</v>
      </c>
      <c r="B88" s="7">
        <f>'2020'!B88</f>
        <v>0.63429999999999997</v>
      </c>
      <c r="C88" s="7">
        <f>'2020'!C88</f>
        <v>68.3</v>
      </c>
      <c r="D88" s="7">
        <f>'2020'!D88</f>
        <v>3.1535793386556875E-4</v>
      </c>
      <c r="E88" s="7">
        <f>'2020'!E88</f>
        <v>-5.8548011040146259E-4</v>
      </c>
      <c r="F88" s="7">
        <f>'2020'!F88</f>
        <v>0.25</v>
      </c>
    </row>
    <row r="89" spans="1:6">
      <c r="A89" s="138">
        <f>'2020'!A89</f>
        <v>43948</v>
      </c>
      <c r="B89" s="7">
        <f>'2020'!B89</f>
        <v>0.6462</v>
      </c>
      <c r="C89" s="7">
        <f>'2020'!C89</f>
        <v>69.319999999999993</v>
      </c>
      <c r="D89" s="7">
        <f>'2020'!D89</f>
        <v>1.8587024750546566E-2</v>
      </c>
      <c r="E89" s="7">
        <f>'2020'!E89</f>
        <v>1.482369827066099E-2</v>
      </c>
      <c r="F89" s="7">
        <f>'2020'!F89</f>
        <v>0.25</v>
      </c>
    </row>
    <row r="90" spans="1:6">
      <c r="A90" s="138">
        <f>'2020'!A90</f>
        <v>43949</v>
      </c>
      <c r="B90" s="7">
        <f>'2020'!B90</f>
        <v>0.64570000000000005</v>
      </c>
      <c r="C90" s="7">
        <f>'2020'!C90</f>
        <v>69.22</v>
      </c>
      <c r="D90" s="7">
        <f>'2020'!D90</f>
        <v>-7.7405375797646244E-4</v>
      </c>
      <c r="E90" s="7">
        <f>'2020'!E90</f>
        <v>-1.4436266402070973E-3</v>
      </c>
      <c r="F90" s="7">
        <f>'2020'!F90</f>
        <v>0.25</v>
      </c>
    </row>
    <row r="91" spans="1:6">
      <c r="A91" s="138">
        <f>'2020'!A91</f>
        <v>43950</v>
      </c>
      <c r="B91" s="7">
        <f>'2020'!B91</f>
        <v>0.6542</v>
      </c>
      <c r="C91" s="7">
        <f>'2020'!C91</f>
        <v>69.7</v>
      </c>
      <c r="D91" s="7">
        <f>'2020'!D91</f>
        <v>1.3078115471862047E-2</v>
      </c>
      <c r="E91" s="7">
        <f>'2020'!E91</f>
        <v>6.9104795592800118E-3</v>
      </c>
      <c r="F91" s="7">
        <f>'2020'!F91</f>
        <v>0.25</v>
      </c>
    </row>
    <row r="92" spans="1:6">
      <c r="A92" s="138">
        <f>'2020'!A92</f>
        <v>43951</v>
      </c>
      <c r="B92" s="7">
        <f>'2020'!B92</f>
        <v>0.65659999999999996</v>
      </c>
      <c r="C92" s="7">
        <f>'2020'!C92</f>
        <v>69.91</v>
      </c>
      <c r="D92" s="7">
        <f>'2020'!D92</f>
        <v>3.6618899632087773E-3</v>
      </c>
      <c r="E92" s="7">
        <f>'2020'!E92</f>
        <v>3.0083827574155161E-3</v>
      </c>
      <c r="F92" s="7">
        <f>'2020'!F92</f>
        <v>0.25</v>
      </c>
    </row>
    <row r="93" spans="1:6">
      <c r="A93" s="138">
        <f>'2020'!A93</f>
        <v>43952</v>
      </c>
      <c r="B93" s="7">
        <f>'2020'!B93</f>
        <v>0.64590000000000003</v>
      </c>
      <c r="C93" s="7">
        <f>'2020'!C93</f>
        <v>69.14</v>
      </c>
      <c r="D93" s="7">
        <f>'2020'!D93</f>
        <v>-1.6430312029065183E-2</v>
      </c>
      <c r="E93" s="7">
        <f>'2020'!E93</f>
        <v>-1.1075266030415252E-2</v>
      </c>
      <c r="F93" s="7">
        <f>'2020'!F93</f>
        <v>0.25</v>
      </c>
    </row>
    <row r="94" spans="1:6">
      <c r="A94" s="138">
        <f>'2020'!A94</f>
        <v>43955</v>
      </c>
      <c r="B94" s="7">
        <f>'2020'!B94</f>
        <v>0.63819999999999999</v>
      </c>
      <c r="C94" s="7">
        <f>'2020'!C94</f>
        <v>68.150000000000006</v>
      </c>
      <c r="D94" s="7">
        <f>'2020'!D94</f>
        <v>-1.1992979194283989E-2</v>
      </c>
      <c r="E94" s="7">
        <f>'2020'!E94</f>
        <v>-1.4422276350936767E-2</v>
      </c>
      <c r="F94" s="7">
        <f>'2020'!F94</f>
        <v>0.25</v>
      </c>
    </row>
    <row r="95" spans="1:6">
      <c r="A95" s="138">
        <f>'2020'!A95</f>
        <v>43956</v>
      </c>
      <c r="B95" s="7">
        <f>'2020'!B95</f>
        <v>0.64590000000000003</v>
      </c>
      <c r="C95" s="7">
        <f>'2020'!C95</f>
        <v>68.87</v>
      </c>
      <c r="D95" s="7">
        <f>'2020'!D95</f>
        <v>1.1992979194284053E-2</v>
      </c>
      <c r="E95" s="7">
        <f>'2020'!E95</f>
        <v>1.0509511414065285E-2</v>
      </c>
      <c r="F95" s="7">
        <f>'2020'!F95</f>
        <v>0.25</v>
      </c>
    </row>
    <row r="96" spans="1:6">
      <c r="A96" s="138">
        <f>'2020'!A96</f>
        <v>43957</v>
      </c>
      <c r="B96" s="7">
        <f>'2020'!B96</f>
        <v>0.64490000000000003</v>
      </c>
      <c r="C96" s="7">
        <f>'2020'!C96</f>
        <v>68.59</v>
      </c>
      <c r="D96" s="7">
        <f>'2020'!D96</f>
        <v>-1.5494270220953411E-3</v>
      </c>
      <c r="E96" s="7">
        <f>'2020'!E96</f>
        <v>-4.0739180453768916E-3</v>
      </c>
      <c r="F96" s="7">
        <f>'2020'!F96</f>
        <v>0.25</v>
      </c>
    </row>
    <row r="97" spans="1:6">
      <c r="A97" s="138">
        <f>'2020'!A97</f>
        <v>43958</v>
      </c>
      <c r="B97" s="7">
        <f>'2020'!B97</f>
        <v>0.64259999999999995</v>
      </c>
      <c r="C97" s="7">
        <f>'2020'!C97</f>
        <v>68.31</v>
      </c>
      <c r="D97" s="7">
        <f>'2020'!D97</f>
        <v>-3.5728193345737811E-3</v>
      </c>
      <c r="E97" s="7">
        <f>'2020'!E97</f>
        <v>-4.0905827674720613E-3</v>
      </c>
      <c r="F97" s="7">
        <f>'2020'!F97</f>
        <v>0.25</v>
      </c>
    </row>
    <row r="98" spans="1:6">
      <c r="A98" s="138">
        <f>'2020'!A98</f>
        <v>43959</v>
      </c>
      <c r="B98" s="7">
        <f>'2020'!B98</f>
        <v>0.65300000000000002</v>
      </c>
      <c r="C98" s="7">
        <f>'2020'!C98</f>
        <v>69.489999999999995</v>
      </c>
      <c r="D98" s="7">
        <f>'2020'!D98</f>
        <v>1.6054682594673065E-2</v>
      </c>
      <c r="E98" s="7">
        <f>'2020'!E98</f>
        <v>1.7126688582477876E-2</v>
      </c>
      <c r="F98" s="7">
        <f>'2020'!F98</f>
        <v>0.25</v>
      </c>
    </row>
    <row r="99" spans="1:6">
      <c r="A99" s="138">
        <f>'2020'!A99</f>
        <v>43962</v>
      </c>
      <c r="B99" s="7">
        <f>'2020'!B99</f>
        <v>0.65429999999999999</v>
      </c>
      <c r="C99" s="7">
        <f>'2020'!C99</f>
        <v>69.959999999999994</v>
      </c>
      <c r="D99" s="7">
        <f>'2020'!D99</f>
        <v>1.9888325992620465E-3</v>
      </c>
      <c r="E99" s="7">
        <f>'2020'!E99</f>
        <v>6.7407928241652679E-3</v>
      </c>
      <c r="F99" s="7">
        <f>'2020'!F99</f>
        <v>0.25</v>
      </c>
    </row>
    <row r="100" spans="1:6">
      <c r="A100" s="138">
        <f>'2020'!A100</f>
        <v>43963</v>
      </c>
      <c r="B100" s="7">
        <f>'2020'!B100</f>
        <v>0.64770000000000005</v>
      </c>
      <c r="C100" s="7">
        <f>'2020'!C100</f>
        <v>69.58</v>
      </c>
      <c r="D100" s="7">
        <f>'2020'!D100</f>
        <v>-1.0138335686821555E-2</v>
      </c>
      <c r="E100" s="7">
        <f>'2020'!E100</f>
        <v>-5.4464804266052755E-3</v>
      </c>
      <c r="F100" s="7">
        <f>'2020'!F100</f>
        <v>0.25</v>
      </c>
    </row>
    <row r="101" spans="1:6">
      <c r="A101" s="138">
        <f>'2020'!A101</f>
        <v>43964</v>
      </c>
      <c r="B101" s="7">
        <f>'2020'!B101</f>
        <v>0.64729999999999999</v>
      </c>
      <c r="C101" s="7">
        <f>'2020'!C101</f>
        <v>69.349999999999994</v>
      </c>
      <c r="D101" s="7">
        <f>'2020'!D101</f>
        <v>-6.1776063740691281E-4</v>
      </c>
      <c r="E101" s="7">
        <f>'2020'!E101</f>
        <v>-3.3110229629554548E-3</v>
      </c>
      <c r="F101" s="7">
        <f>'2020'!F101</f>
        <v>0.25</v>
      </c>
    </row>
    <row r="102" spans="1:6">
      <c r="A102" s="138">
        <f>'2020'!A102</f>
        <v>43965</v>
      </c>
      <c r="B102" s="7">
        <f>'2020'!B102</f>
        <v>0.64339999999999997</v>
      </c>
      <c r="C102" s="7">
        <f>'2020'!C102</f>
        <v>68.73</v>
      </c>
      <c r="D102" s="7">
        <f>'2020'!D102</f>
        <v>-6.0432507465385801E-3</v>
      </c>
      <c r="E102" s="7">
        <f>'2020'!E102</f>
        <v>-8.9803616273266603E-3</v>
      </c>
      <c r="F102" s="7">
        <f>'2020'!F102</f>
        <v>0.25</v>
      </c>
    </row>
    <row r="103" spans="1:6">
      <c r="A103" s="138">
        <f>'2020'!A103</f>
        <v>43966</v>
      </c>
      <c r="B103" s="7">
        <f>'2020'!B103</f>
        <v>0.64549999999999996</v>
      </c>
      <c r="C103" s="7">
        <f>'2020'!C103</f>
        <v>69.23</v>
      </c>
      <c r="D103" s="7">
        <f>'2020'!D103</f>
        <v>3.2585954817710983E-3</v>
      </c>
      <c r="E103" s="7">
        <f>'2020'!E103</f>
        <v>7.2485095564201333E-3</v>
      </c>
      <c r="F103" s="7">
        <f>'2020'!F103</f>
        <v>0.25</v>
      </c>
    </row>
    <row r="104" spans="1:6">
      <c r="A104" s="138">
        <f>'2020'!A104</f>
        <v>43969</v>
      </c>
      <c r="B104" s="7">
        <f>'2020'!B104</f>
        <v>0.64290000000000003</v>
      </c>
      <c r="C104" s="7">
        <f>'2020'!C104</f>
        <v>68.89</v>
      </c>
      <c r="D104" s="7">
        <f>'2020'!D104</f>
        <v>-4.0360191390560966E-3</v>
      </c>
      <c r="E104" s="7">
        <f>'2020'!E104</f>
        <v>-4.9232650848295995E-3</v>
      </c>
      <c r="F104" s="7">
        <f>'2020'!F104</f>
        <v>0.25</v>
      </c>
    </row>
    <row r="105" spans="1:6">
      <c r="A105" s="138">
        <f>'2020'!A105</f>
        <v>43970</v>
      </c>
      <c r="B105" s="7">
        <f>'2020'!B105</f>
        <v>0.65200000000000002</v>
      </c>
      <c r="C105" s="7">
        <f>'2020'!C105</f>
        <v>70.02</v>
      </c>
      <c r="D105" s="7">
        <f>'2020'!D105</f>
        <v>1.4055370779011995E-2</v>
      </c>
      <c r="E105" s="7">
        <f>'2020'!E105</f>
        <v>1.6269885921415001E-2</v>
      </c>
      <c r="F105" s="7">
        <f>'2020'!F105</f>
        <v>0.25</v>
      </c>
    </row>
    <row r="106" spans="1:6">
      <c r="A106" s="138">
        <f>'2020'!A106</f>
        <v>43971</v>
      </c>
      <c r="B106" s="7">
        <f>'2020'!B106</f>
        <v>0.65510000000000002</v>
      </c>
      <c r="C106" s="7">
        <f>'2020'!C106</f>
        <v>70.59</v>
      </c>
      <c r="D106" s="7">
        <f>'2020'!D106</f>
        <v>4.7433338111777419E-3</v>
      </c>
      <c r="E106" s="7">
        <f>'2020'!E106</f>
        <v>8.1075758808612872E-3</v>
      </c>
      <c r="F106" s="7">
        <f>'2020'!F106</f>
        <v>0.25</v>
      </c>
    </row>
    <row r="107" spans="1:6">
      <c r="A107" s="138">
        <f>'2020'!A107</f>
        <v>43972</v>
      </c>
      <c r="B107" s="7">
        <f>'2020'!B107</f>
        <v>0.65559999999999996</v>
      </c>
      <c r="C107" s="7">
        <f>'2020'!C107</f>
        <v>70.599999999999994</v>
      </c>
      <c r="D107" s="7">
        <f>'2020'!D107</f>
        <v>7.6295113184381147E-4</v>
      </c>
      <c r="E107" s="7">
        <f>'2020'!E107</f>
        <v>1.4165309181538978E-4</v>
      </c>
      <c r="F107" s="7">
        <f>'2020'!F107</f>
        <v>0.25</v>
      </c>
    </row>
    <row r="108" spans="1:6">
      <c r="A108" s="138">
        <f>'2020'!A108</f>
        <v>43973</v>
      </c>
      <c r="B108" s="7">
        <f>'2020'!B108</f>
        <v>0.65410000000000001</v>
      </c>
      <c r="C108" s="7">
        <f>'2020'!C108</f>
        <v>70.3</v>
      </c>
      <c r="D108" s="7">
        <f>'2020'!D108</f>
        <v>-2.2906019025074652E-3</v>
      </c>
      <c r="E108" s="7">
        <f>'2020'!E108</f>
        <v>-4.2583456825770801E-3</v>
      </c>
      <c r="F108" s="7">
        <f>'2020'!F108</f>
        <v>0.25</v>
      </c>
    </row>
    <row r="109" spans="1:6">
      <c r="A109" s="138">
        <f>'2020'!A109</f>
        <v>43976</v>
      </c>
      <c r="B109" s="7">
        <f>'2020'!B109</f>
        <v>0.65290000000000004</v>
      </c>
      <c r="C109" s="7">
        <f>'2020'!C109</f>
        <v>70.319999999999993</v>
      </c>
      <c r="D109" s="7">
        <f>'2020'!D109</f>
        <v>-1.8362667745792272E-3</v>
      </c>
      <c r="E109" s="7">
        <f>'2020'!E109</f>
        <v>2.8445456030219408E-4</v>
      </c>
      <c r="F109" s="7">
        <f>'2020'!F109</f>
        <v>0.25</v>
      </c>
    </row>
    <row r="110" spans="1:6">
      <c r="A110" s="138">
        <f>'2020'!A110</f>
        <v>43977</v>
      </c>
      <c r="B110" s="7">
        <f>'2020'!B110</f>
        <v>0.65769999999999995</v>
      </c>
      <c r="C110" s="7">
        <f>'2020'!C110</f>
        <v>70.930000000000007</v>
      </c>
      <c r="D110" s="7">
        <f>'2020'!D110</f>
        <v>7.3249221147173209E-3</v>
      </c>
      <c r="E110" s="7">
        <f>'2020'!E110</f>
        <v>8.6372218370739991E-3</v>
      </c>
      <c r="F110" s="7">
        <f>'2020'!F110</f>
        <v>0.25</v>
      </c>
    </row>
    <row r="111" spans="1:6">
      <c r="A111" s="138">
        <f>'2020'!A111</f>
        <v>43978</v>
      </c>
      <c r="B111" s="7">
        <f>'2020'!B111</f>
        <v>0.66400000000000003</v>
      </c>
      <c r="C111" s="7">
        <f>'2020'!C111</f>
        <v>71.39</v>
      </c>
      <c r="D111" s="7">
        <f>'2020'!D111</f>
        <v>9.5332491691285538E-3</v>
      </c>
      <c r="E111" s="7">
        <f>'2020'!E111</f>
        <v>6.4643283003737607E-3</v>
      </c>
      <c r="F111" s="7">
        <f>'2020'!F111</f>
        <v>0.25</v>
      </c>
    </row>
    <row r="112" spans="1:6">
      <c r="A112" s="138">
        <f>'2020'!A112</f>
        <v>43979</v>
      </c>
      <c r="B112" s="7">
        <f>'2020'!B112</f>
        <v>0.66120000000000001</v>
      </c>
      <c r="C112" s="7">
        <f>'2020'!C112</f>
        <v>71.31</v>
      </c>
      <c r="D112" s="7">
        <f>'2020'!D112</f>
        <v>-4.2257835295648133E-3</v>
      </c>
      <c r="E112" s="7">
        <f>'2020'!E112</f>
        <v>-1.1212334741569502E-3</v>
      </c>
      <c r="F112" s="7">
        <f>'2020'!F112</f>
        <v>0.25</v>
      </c>
    </row>
    <row r="113" spans="1:6">
      <c r="A113" s="138">
        <f>'2020'!A113</f>
        <v>43980</v>
      </c>
      <c r="B113" s="7">
        <f>'2020'!B113</f>
        <v>0.66590000000000005</v>
      </c>
      <c r="C113" s="7">
        <f>'2020'!C113</f>
        <v>71.319999999999993</v>
      </c>
      <c r="D113" s="7">
        <f>'2020'!D113</f>
        <v>7.0831431697075415E-3</v>
      </c>
      <c r="E113" s="7">
        <f>'2020'!E113</f>
        <v>1.4022295472722204E-4</v>
      </c>
      <c r="F113" s="7">
        <f>'2020'!F113</f>
        <v>0.25</v>
      </c>
    </row>
    <row r="114" spans="1:6">
      <c r="A114" s="138">
        <f>'2020'!A114</f>
        <v>43983</v>
      </c>
      <c r="B114" s="7">
        <f>'2020'!B114</f>
        <v>0.67420000000000002</v>
      </c>
      <c r="C114" s="7">
        <f>'2020'!C114</f>
        <v>72.510000000000005</v>
      </c>
      <c r="D114" s="7">
        <f>'2020'!D114</f>
        <v>1.2387293683383729E-2</v>
      </c>
      <c r="E114" s="7">
        <f>'2020'!E114</f>
        <v>1.6547690388561794E-2</v>
      </c>
      <c r="F114" s="7">
        <f>'2020'!F114</f>
        <v>0.25</v>
      </c>
    </row>
    <row r="115" spans="1:6">
      <c r="A115" s="138">
        <f>'2020'!A115</f>
        <v>43984</v>
      </c>
      <c r="B115" s="7">
        <f>'2020'!B115</f>
        <v>0.68030000000000002</v>
      </c>
      <c r="C115" s="7">
        <f>'2020'!C115</f>
        <v>73.27</v>
      </c>
      <c r="D115" s="7">
        <f>'2020'!D115</f>
        <v>9.0070745510546762E-3</v>
      </c>
      <c r="E115" s="7">
        <f>'2020'!E115</f>
        <v>1.0426764788370953E-2</v>
      </c>
      <c r="F115" s="7">
        <f>'2020'!F115</f>
        <v>0.25</v>
      </c>
    </row>
    <row r="116" spans="1:6">
      <c r="A116" s="138">
        <f>'2020'!A116</f>
        <v>43985</v>
      </c>
      <c r="B116" s="7">
        <f>'2020'!B116</f>
        <v>0.69399999999999995</v>
      </c>
      <c r="C116" s="7">
        <f>'2020'!C116</f>
        <v>75.36</v>
      </c>
      <c r="D116" s="7">
        <f>'2020'!D116</f>
        <v>1.9938083155789241E-2</v>
      </c>
      <c r="E116" s="7">
        <f>'2020'!E116</f>
        <v>2.8125382096235128E-2</v>
      </c>
      <c r="F116" s="7">
        <f>'2020'!F116</f>
        <v>0.25</v>
      </c>
    </row>
    <row r="117" spans="1:6">
      <c r="A117" s="138">
        <f>'2020'!A117</f>
        <v>43986</v>
      </c>
      <c r="B117" s="7">
        <f>'2020'!B117</f>
        <v>0.69059999999999999</v>
      </c>
      <c r="C117" s="7">
        <f>'2020'!C117</f>
        <v>75.3</v>
      </c>
      <c r="D117" s="7">
        <f>'2020'!D117</f>
        <v>-4.9111755509125155E-3</v>
      </c>
      <c r="E117" s="7">
        <f>'2020'!E117</f>
        <v>-7.9649546225975243E-4</v>
      </c>
      <c r="F117" s="7">
        <f>'2020'!F117</f>
        <v>0.25</v>
      </c>
    </row>
    <row r="118" spans="1:6">
      <c r="A118" s="138">
        <f>'2020'!A118</f>
        <v>43987</v>
      </c>
      <c r="B118" s="7">
        <f>'2020'!B118</f>
        <v>0.7</v>
      </c>
      <c r="C118" s="7">
        <f>'2020'!C118</f>
        <v>76.5</v>
      </c>
      <c r="D118" s="7">
        <f>'2020'!D118</f>
        <v>1.3519550087512591E-2</v>
      </c>
      <c r="E118" s="7">
        <f>'2020'!E118</f>
        <v>1.5810606026642245E-2</v>
      </c>
      <c r="F118" s="7">
        <f>'2020'!F118</f>
        <v>0.25</v>
      </c>
    </row>
    <row r="119" spans="1:6">
      <c r="A119" s="138">
        <f>'2020'!A119</f>
        <v>43991</v>
      </c>
      <c r="B119" s="7">
        <f>'2020'!B119</f>
        <v>0.69950000000000001</v>
      </c>
      <c r="C119" s="7">
        <f>'2020'!C119</f>
        <v>75.569999999999993</v>
      </c>
      <c r="D119" s="7">
        <f>'2020'!D119</f>
        <v>-7.1454093786876014E-4</v>
      </c>
      <c r="E119" s="7">
        <f>'2020'!E119</f>
        <v>-1.2231361799861683E-2</v>
      </c>
      <c r="F119" s="7">
        <f>'2020'!F119</f>
        <v>0.25</v>
      </c>
    </row>
    <row r="120" spans="1:6">
      <c r="A120" s="138">
        <f>'2020'!A120</f>
        <v>43992</v>
      </c>
      <c r="B120" s="7">
        <f>'2020'!B120</f>
        <v>0.69969999999999999</v>
      </c>
      <c r="C120" s="7">
        <f>'2020'!C120</f>
        <v>75.2</v>
      </c>
      <c r="D120" s="7">
        <f>'2020'!D120</f>
        <v>2.8587764631524246E-4</v>
      </c>
      <c r="E120" s="7">
        <f>'2020'!E120</f>
        <v>-4.9081480768342484E-3</v>
      </c>
      <c r="F120" s="7">
        <f>'2020'!F120</f>
        <v>0.25</v>
      </c>
    </row>
    <row r="121" spans="1:6">
      <c r="A121" s="138">
        <f>'2020'!A121</f>
        <v>43993</v>
      </c>
      <c r="B121" s="7">
        <f>'2020'!B121</f>
        <v>0.69289999999999996</v>
      </c>
      <c r="C121" s="7">
        <f>'2020'!C121</f>
        <v>74.239999999999995</v>
      </c>
      <c r="D121" s="7">
        <f>'2020'!D121</f>
        <v>-9.7659831185154672E-3</v>
      </c>
      <c r="E121" s="7">
        <f>'2020'!E121</f>
        <v>-1.2848142477849137E-2</v>
      </c>
      <c r="F121" s="7">
        <f>'2020'!F121</f>
        <v>0.25</v>
      </c>
    </row>
    <row r="122" spans="1:6">
      <c r="A122" s="138">
        <f>'2020'!A122</f>
        <v>43994</v>
      </c>
      <c r="B122" s="7">
        <f>'2020'!B122</f>
        <v>0.68669999999999998</v>
      </c>
      <c r="C122" s="7">
        <f>'2020'!C122</f>
        <v>73.66</v>
      </c>
      <c r="D122" s="7">
        <f>'2020'!D122</f>
        <v>-8.9881730067049009E-3</v>
      </c>
      <c r="E122" s="7">
        <f>'2020'!E122</f>
        <v>-7.8431774610258926E-3</v>
      </c>
      <c r="F122" s="7">
        <f>'2020'!F122</f>
        <v>0.25</v>
      </c>
    </row>
    <row r="123" spans="1:6">
      <c r="A123" s="138">
        <f>'2020'!A123</f>
        <v>43997</v>
      </c>
      <c r="B123" s="7">
        <f>'2020'!B123</f>
        <v>0.67900000000000005</v>
      </c>
      <c r="C123" s="7">
        <f>'2020'!C123</f>
        <v>72.739999999999995</v>
      </c>
      <c r="D123" s="7">
        <f>'2020'!D123</f>
        <v>-1.1276388067934497E-2</v>
      </c>
      <c r="E123" s="7">
        <f>'2020'!E123</f>
        <v>-1.2568471458076293E-2</v>
      </c>
      <c r="F123" s="7">
        <f>'2020'!F123</f>
        <v>0.25</v>
      </c>
    </row>
    <row r="124" spans="1:6">
      <c r="A124" s="138">
        <f>'2020'!A124</f>
        <v>43998</v>
      </c>
      <c r="B124" s="7">
        <f>'2020'!B124</f>
        <v>0.6946</v>
      </c>
      <c r="C124" s="7">
        <f>'2020'!C124</f>
        <v>74.67</v>
      </c>
      <c r="D124" s="7">
        <f>'2020'!D124</f>
        <v>2.2715012751277439E-2</v>
      </c>
      <c r="E124" s="7">
        <f>'2020'!E124</f>
        <v>2.6186965488767498E-2</v>
      </c>
      <c r="F124" s="7">
        <f>'2020'!F124</f>
        <v>0.25</v>
      </c>
    </row>
    <row r="125" spans="1:6">
      <c r="A125" s="138">
        <f>'2020'!A125</f>
        <v>43999</v>
      </c>
      <c r="B125" s="7">
        <f>'2020'!B125</f>
        <v>0.68820000000000003</v>
      </c>
      <c r="C125" s="7">
        <f>'2020'!C125</f>
        <v>73.81</v>
      </c>
      <c r="D125" s="7">
        <f>'2020'!D125</f>
        <v>-9.2566469465936215E-3</v>
      </c>
      <c r="E125" s="7">
        <f>'2020'!E125</f>
        <v>-1.1584181265649363E-2</v>
      </c>
      <c r="F125" s="7">
        <f>'2020'!F125</f>
        <v>0.25</v>
      </c>
    </row>
    <row r="126" spans="1:6">
      <c r="A126" s="138">
        <f>'2020'!A126</f>
        <v>44000</v>
      </c>
      <c r="B126" s="7">
        <f>'2020'!B126</f>
        <v>0.68700000000000006</v>
      </c>
      <c r="C126" s="7">
        <f>'2020'!C126</f>
        <v>73.44</v>
      </c>
      <c r="D126" s="7">
        <f>'2020'!D126</f>
        <v>-1.7452011410306386E-3</v>
      </c>
      <c r="E126" s="7">
        <f>'2020'!E126</f>
        <v>-5.0254774697260102E-3</v>
      </c>
      <c r="F126" s="7">
        <f>'2020'!F126</f>
        <v>0.25</v>
      </c>
    </row>
    <row r="127" spans="1:6">
      <c r="A127" s="138">
        <f>'2020'!A127</f>
        <v>44001</v>
      </c>
      <c r="B127" s="7">
        <f>'2020'!B127</f>
        <v>0.68610000000000004</v>
      </c>
      <c r="C127" s="7">
        <f>'2020'!C127</f>
        <v>73.31</v>
      </c>
      <c r="D127" s="7">
        <f>'2020'!D127</f>
        <v>-1.3109025255041849E-3</v>
      </c>
      <c r="E127" s="7">
        <f>'2020'!E127</f>
        <v>-1.7717210767397302E-3</v>
      </c>
      <c r="F127" s="7">
        <f>'2020'!F127</f>
        <v>0.25</v>
      </c>
    </row>
    <row r="128" spans="1:6">
      <c r="A128" s="138">
        <f>'2020'!A128</f>
        <v>44004</v>
      </c>
      <c r="B128" s="7">
        <f>'2020'!B128</f>
        <v>0.68600000000000005</v>
      </c>
      <c r="C128" s="7">
        <f>'2020'!C128</f>
        <v>73.31</v>
      </c>
      <c r="D128" s="7">
        <f>'2020'!D128</f>
        <v>-1.4576197095989195E-4</v>
      </c>
      <c r="E128" s="7">
        <f>'2020'!E128</f>
        <v>0</v>
      </c>
      <c r="F128" s="7">
        <f>'2020'!F128</f>
        <v>0.25</v>
      </c>
    </row>
    <row r="129" spans="1:6">
      <c r="A129" s="138">
        <f>'2020'!A129</f>
        <v>44005</v>
      </c>
      <c r="B129" s="7">
        <f>'2020'!B129</f>
        <v>0.68969999999999998</v>
      </c>
      <c r="C129" s="7">
        <f>'2020'!C129</f>
        <v>73.88</v>
      </c>
      <c r="D129" s="7">
        <f>'2020'!D129</f>
        <v>5.3790927113601585E-3</v>
      </c>
      <c r="E129" s="7">
        <f>'2020'!E129</f>
        <v>7.7451300955438361E-3</v>
      </c>
      <c r="F129" s="7">
        <f>'2020'!F129</f>
        <v>0.25</v>
      </c>
    </row>
    <row r="130" spans="1:6">
      <c r="A130" s="138">
        <f>'2020'!A130</f>
        <v>44006</v>
      </c>
      <c r="B130" s="7">
        <f>'2020'!B130</f>
        <v>0.69430000000000003</v>
      </c>
      <c r="C130" s="7">
        <f>'2020'!C130</f>
        <v>73.98</v>
      </c>
      <c r="D130" s="7">
        <f>'2020'!D130</f>
        <v>6.6474233219822867E-3</v>
      </c>
      <c r="E130" s="7">
        <f>'2020'!E130</f>
        <v>1.3526310732688152E-3</v>
      </c>
      <c r="F130" s="7">
        <f>'2020'!F130</f>
        <v>0.25</v>
      </c>
    </row>
    <row r="131" spans="1:6">
      <c r="A131" s="138">
        <f>'2020'!A131</f>
        <v>44007</v>
      </c>
      <c r="B131" s="7">
        <f>'2020'!B131</f>
        <v>0.6875</v>
      </c>
      <c r="C131" s="7">
        <f>'2020'!C131</f>
        <v>73.680000000000007</v>
      </c>
      <c r="D131" s="7">
        <f>'2020'!D131</f>
        <v>-9.8423142185013763E-3</v>
      </c>
      <c r="E131" s="7">
        <f>'2020'!E131</f>
        <v>-4.0633944572564832E-3</v>
      </c>
      <c r="F131" s="7">
        <f>'2020'!F131</f>
        <v>0.25</v>
      </c>
    </row>
    <row r="132" spans="1:6">
      <c r="A132" s="138">
        <f>'2020'!A132</f>
        <v>44008</v>
      </c>
      <c r="B132" s="7">
        <f>'2020'!B132</f>
        <v>0.68879999999999997</v>
      </c>
      <c r="C132" s="7">
        <f>'2020'!C132</f>
        <v>73.739999999999995</v>
      </c>
      <c r="D132" s="7">
        <f>'2020'!D132</f>
        <v>1.8891235727945387E-3</v>
      </c>
      <c r="E132" s="7">
        <f>'2020'!E132</f>
        <v>8.1400085894693804E-4</v>
      </c>
      <c r="F132" s="7">
        <f>'2020'!F132</f>
        <v>0.25</v>
      </c>
    </row>
    <row r="133" spans="1:6">
      <c r="A133" s="138">
        <f>'2020'!A133</f>
        <v>44011</v>
      </c>
      <c r="B133" s="7">
        <f>'2020'!B133</f>
        <v>0.68789999999999996</v>
      </c>
      <c r="C133" s="7">
        <f>'2020'!C133</f>
        <v>73.67</v>
      </c>
      <c r="D133" s="7">
        <f>'2020'!D133</f>
        <v>-1.3074745815526137E-3</v>
      </c>
      <c r="E133" s="7">
        <f>'2020'!E133</f>
        <v>-9.4973211127610325E-4</v>
      </c>
      <c r="F133" s="7">
        <f>'2020'!F133</f>
        <v>0.25</v>
      </c>
    </row>
    <row r="134" spans="1:6">
      <c r="A134" s="138">
        <f>'2020'!A134</f>
        <v>44012</v>
      </c>
      <c r="B134" s="7">
        <f>'2020'!B134</f>
        <v>0.68630000000000002</v>
      </c>
      <c r="C134" s="7">
        <f>'2020'!C134</f>
        <v>73.94</v>
      </c>
      <c r="D134" s="7">
        <f>'2020'!D134</f>
        <v>-2.3286286173794073E-3</v>
      </c>
      <c r="E134" s="7">
        <f>'2020'!E134</f>
        <v>3.6582928137636008E-3</v>
      </c>
      <c r="F134" s="7">
        <f>'2020'!F134</f>
        <v>0.25</v>
      </c>
    </row>
    <row r="135" spans="1:6">
      <c r="A135" s="138">
        <f>'2020'!A135</f>
        <v>44013</v>
      </c>
      <c r="B135" s="7">
        <f>'2020'!B135</f>
        <v>0.6895</v>
      </c>
      <c r="C135" s="7">
        <f>'2020'!C135</f>
        <v>74.19</v>
      </c>
      <c r="D135" s="7">
        <f>'2020'!D135</f>
        <v>4.6518473187675763E-3</v>
      </c>
      <c r="E135" s="7">
        <f>'2020'!E135</f>
        <v>3.3754166929487218E-3</v>
      </c>
      <c r="F135" s="7">
        <f>'2020'!F135</f>
        <v>0.25</v>
      </c>
    </row>
    <row r="136" spans="1:6">
      <c r="A136" s="138">
        <f>'2020'!A136</f>
        <v>44014</v>
      </c>
      <c r="B136" s="7">
        <f>'2020'!B136</f>
        <v>0.69240000000000002</v>
      </c>
      <c r="C136" s="7">
        <f>'2020'!C136</f>
        <v>74.41</v>
      </c>
      <c r="D136" s="7">
        <f>'2020'!D136</f>
        <v>4.197126068697688E-3</v>
      </c>
      <c r="E136" s="7">
        <f>'2020'!E136</f>
        <v>2.9609712077352281E-3</v>
      </c>
      <c r="F136" s="7">
        <f>'2020'!F136</f>
        <v>0.25</v>
      </c>
    </row>
    <row r="137" spans="1:6">
      <c r="A137" s="138">
        <f>'2020'!A137</f>
        <v>44015</v>
      </c>
      <c r="B137" s="7">
        <f>'2020'!B137</f>
        <v>0.69299999999999995</v>
      </c>
      <c r="C137" s="7">
        <f>'2020'!C137</f>
        <v>74.5</v>
      </c>
      <c r="D137" s="7">
        <f>'2020'!D137</f>
        <v>8.6617588784903697E-4</v>
      </c>
      <c r="E137" s="7">
        <f>'2020'!E137</f>
        <v>1.2087839763439421E-3</v>
      </c>
      <c r="F137" s="7">
        <f>'2020'!F137</f>
        <v>0.25</v>
      </c>
    </row>
    <row r="138" spans="1:6">
      <c r="A138" s="138">
        <f>'2020'!A138</f>
        <v>44018</v>
      </c>
      <c r="B138" s="7">
        <f>'2020'!B138</f>
        <v>0.69720000000000004</v>
      </c>
      <c r="C138" s="7">
        <f>'2020'!C138</f>
        <v>75.08</v>
      </c>
      <c r="D138" s="7">
        <f>'2020'!D138</f>
        <v>6.0423144559626617E-3</v>
      </c>
      <c r="E138" s="7">
        <f>'2020'!E138</f>
        <v>7.7550863327941876E-3</v>
      </c>
      <c r="F138" s="7">
        <f>'2020'!F138</f>
        <v>0.25</v>
      </c>
    </row>
    <row r="139" spans="1:6">
      <c r="A139" s="138">
        <f>'2020'!A139</f>
        <v>44019</v>
      </c>
      <c r="B139" s="7">
        <f>'2020'!B139</f>
        <v>0.69579999999999997</v>
      </c>
      <c r="C139" s="7">
        <f>'2020'!C139</f>
        <v>74.819999999999993</v>
      </c>
      <c r="D139" s="7">
        <f>'2020'!D139</f>
        <v>-2.0100509280243342E-3</v>
      </c>
      <c r="E139" s="7">
        <f>'2020'!E139</f>
        <v>-3.4689827983080145E-3</v>
      </c>
      <c r="F139" s="7">
        <f>'2020'!F139</f>
        <v>0.25</v>
      </c>
    </row>
    <row r="140" spans="1:6">
      <c r="A140" s="138">
        <f>'2020'!A140</f>
        <v>44020</v>
      </c>
      <c r="B140" s="7">
        <f>'2020'!B140</f>
        <v>0.69410000000000005</v>
      </c>
      <c r="C140" s="7">
        <f>'2020'!C140</f>
        <v>74.66</v>
      </c>
      <c r="D140" s="7">
        <f>'2020'!D140</f>
        <v>-2.4462203723034886E-3</v>
      </c>
      <c r="E140" s="7">
        <f>'2020'!E140</f>
        <v>-2.1407554335623005E-3</v>
      </c>
      <c r="F140" s="7">
        <f>'2020'!F140</f>
        <v>0.25</v>
      </c>
    </row>
    <row r="141" spans="1:6">
      <c r="A141" s="138">
        <f>'2020'!A141</f>
        <v>44021</v>
      </c>
      <c r="B141" s="7">
        <f>'2020'!B141</f>
        <v>0.6986</v>
      </c>
      <c r="C141" s="7">
        <f>'2020'!C141</f>
        <v>74.94</v>
      </c>
      <c r="D141" s="7">
        <f>'2020'!D141</f>
        <v>6.4622900271935763E-3</v>
      </c>
      <c r="E141" s="7">
        <f>'2020'!E141</f>
        <v>3.7433198791034352E-3</v>
      </c>
      <c r="F141" s="7">
        <f>'2020'!F141</f>
        <v>0.25</v>
      </c>
    </row>
    <row r="142" spans="1:6">
      <c r="A142" s="138">
        <f>'2020'!A142</f>
        <v>44022</v>
      </c>
      <c r="B142" s="7">
        <f>'2020'!B142</f>
        <v>0.69310000000000005</v>
      </c>
      <c r="C142" s="7">
        <f>'2020'!C142</f>
        <v>74.09</v>
      </c>
      <c r="D142" s="7">
        <f>'2020'!D142</f>
        <v>-7.9040434487925061E-3</v>
      </c>
      <c r="E142" s="7">
        <f>'2020'!E142</f>
        <v>-1.1407222936975714E-2</v>
      </c>
      <c r="F142" s="7">
        <f>'2020'!F142</f>
        <v>0.25</v>
      </c>
    </row>
    <row r="143" spans="1:6">
      <c r="A143" s="138">
        <f>'2020'!A143</f>
        <v>44025</v>
      </c>
      <c r="B143" s="7">
        <f>'2020'!B143</f>
        <v>0.69779999999999998</v>
      </c>
      <c r="C143" s="7">
        <f>'2020'!C143</f>
        <v>74.599999999999994</v>
      </c>
      <c r="D143" s="7">
        <f>'2020'!D143</f>
        <v>6.7582398287345455E-3</v>
      </c>
      <c r="E143" s="7">
        <f>'2020'!E143</f>
        <v>6.8599367811493922E-3</v>
      </c>
      <c r="F143" s="7">
        <f>'2020'!F143</f>
        <v>0.25</v>
      </c>
    </row>
    <row r="144" spans="1:6">
      <c r="A144" s="138">
        <f>'2020'!A144</f>
        <v>44026</v>
      </c>
      <c r="B144" s="7">
        <f>'2020'!B144</f>
        <v>0.69420000000000004</v>
      </c>
      <c r="C144" s="7">
        <f>'2020'!C144</f>
        <v>74.45</v>
      </c>
      <c r="D144" s="7">
        <f>'2020'!D144</f>
        <v>-5.1724253249877039E-3</v>
      </c>
      <c r="E144" s="7">
        <f>'2020'!E144</f>
        <v>-2.0127480796970098E-3</v>
      </c>
      <c r="F144" s="7">
        <f>'2020'!F144</f>
        <v>0.25</v>
      </c>
    </row>
    <row r="145" spans="1:6">
      <c r="A145" s="138">
        <f>'2020'!A145</f>
        <v>44027</v>
      </c>
      <c r="B145" s="7">
        <f>'2020'!B145</f>
        <v>0.7</v>
      </c>
      <c r="C145" s="7">
        <f>'2020'!C145</f>
        <v>75.08</v>
      </c>
      <c r="D145" s="7">
        <f>'2020'!D145</f>
        <v>8.3202316157187008E-3</v>
      </c>
      <c r="E145" s="7">
        <f>'2020'!E145</f>
        <v>8.4264525882899594E-3</v>
      </c>
      <c r="F145" s="7">
        <f>'2020'!F145</f>
        <v>0.25</v>
      </c>
    </row>
    <row r="146" spans="1:6">
      <c r="A146" s="138">
        <f>'2020'!A146</f>
        <v>44028</v>
      </c>
      <c r="B146" s="7">
        <f>'2020'!B146</f>
        <v>0.69930000000000003</v>
      </c>
      <c r="C146" s="7">
        <f>'2020'!C146</f>
        <v>74.790000000000006</v>
      </c>
      <c r="D146" s="7">
        <f>'2020'!D146</f>
        <v>-1.0005003335834233E-3</v>
      </c>
      <c r="E146" s="7">
        <f>'2020'!E146</f>
        <v>-3.870025514731788E-3</v>
      </c>
      <c r="F146" s="7">
        <f>'2020'!F146</f>
        <v>0.25</v>
      </c>
    </row>
    <row r="147" spans="1:6">
      <c r="A147" s="138">
        <f>'2020'!A147</f>
        <v>44029</v>
      </c>
      <c r="B147" s="7">
        <f>'2020'!B147</f>
        <v>0.69820000000000004</v>
      </c>
      <c r="C147" s="7">
        <f>'2020'!C147</f>
        <v>74.86</v>
      </c>
      <c r="D147" s="7">
        <f>'2020'!D147</f>
        <v>-1.5742400388854612E-3</v>
      </c>
      <c r="E147" s="7">
        <f>'2020'!E147</f>
        <v>9.3551627270657581E-4</v>
      </c>
      <c r="F147" s="7">
        <f>'2020'!F147</f>
        <v>0.25</v>
      </c>
    </row>
    <row r="148" spans="1:6">
      <c r="A148" s="138">
        <f>'2020'!A148</f>
        <v>44032</v>
      </c>
      <c r="B148" s="7">
        <f>'2020'!B148</f>
        <v>0.69869999999999999</v>
      </c>
      <c r="C148" s="7">
        <f>'2020'!C148</f>
        <v>74.97</v>
      </c>
      <c r="D148" s="7">
        <f>'2020'!D148</f>
        <v>7.1587088746921949E-4</v>
      </c>
      <c r="E148" s="7">
        <f>'2020'!E148</f>
        <v>1.4683310386878218E-3</v>
      </c>
      <c r="F148" s="7">
        <f>'2020'!F148</f>
        <v>0.25</v>
      </c>
    </row>
    <row r="149" spans="1:6">
      <c r="A149" s="138">
        <f>'2020'!A149</f>
        <v>44033</v>
      </c>
      <c r="B149" s="7">
        <f>'2020'!B149</f>
        <v>0.70399999999999996</v>
      </c>
      <c r="C149" s="7">
        <f>'2020'!C149</f>
        <v>75.569999999999993</v>
      </c>
      <c r="D149" s="7">
        <f>'2020'!D149</f>
        <v>7.5568905996374076E-3</v>
      </c>
      <c r="E149" s="7">
        <f>'2020'!E149</f>
        <v>7.9713455176578449E-3</v>
      </c>
      <c r="F149" s="7">
        <f>'2020'!F149</f>
        <v>0.25</v>
      </c>
    </row>
    <row r="150" spans="1:6">
      <c r="A150" s="138">
        <f>'2020'!A150</f>
        <v>44034</v>
      </c>
      <c r="B150" s="7">
        <f>'2020'!B150</f>
        <v>0.71519999999999995</v>
      </c>
      <c r="C150" s="7">
        <f>'2020'!C150</f>
        <v>76.400000000000006</v>
      </c>
      <c r="D150" s="7">
        <f>'2020'!D150</f>
        <v>1.5783867701261951E-2</v>
      </c>
      <c r="E150" s="7">
        <f>'2020'!E150</f>
        <v>1.0923317139846534E-2</v>
      </c>
      <c r="F150" s="7">
        <f>'2020'!F150</f>
        <v>0.25</v>
      </c>
    </row>
    <row r="151" spans="1:6">
      <c r="A151" s="138">
        <f>'2020'!A151</f>
        <v>44035</v>
      </c>
      <c r="B151" s="7">
        <f>'2020'!B151</f>
        <v>0.71509999999999996</v>
      </c>
      <c r="C151" s="7">
        <f>'2020'!C151</f>
        <v>76.62</v>
      </c>
      <c r="D151" s="7">
        <f>'2020'!D151</f>
        <v>-1.398308049540664E-4</v>
      </c>
      <c r="E151" s="7">
        <f>'2020'!E151</f>
        <v>2.8754431000281664E-3</v>
      </c>
      <c r="F151" s="7">
        <f>'2020'!F151</f>
        <v>0.25</v>
      </c>
    </row>
    <row r="152" spans="1:6">
      <c r="A152" s="138">
        <f>'2020'!A152</f>
        <v>44036</v>
      </c>
      <c r="B152" s="7">
        <f>'2020'!B152</f>
        <v>0.70860000000000001</v>
      </c>
      <c r="C152" s="7">
        <f>'2020'!C152</f>
        <v>75.41</v>
      </c>
      <c r="D152" s="7">
        <f>'2020'!D152</f>
        <v>-9.131200622978522E-3</v>
      </c>
      <c r="E152" s="7">
        <f>'2020'!E152</f>
        <v>-1.5918247057947324E-2</v>
      </c>
      <c r="F152" s="7">
        <f>'2020'!F152</f>
        <v>0.25</v>
      </c>
    </row>
    <row r="153" spans="1:6">
      <c r="A153" s="138">
        <f>'2020'!A153</f>
        <v>44039</v>
      </c>
      <c r="B153" s="7">
        <f>'2020'!B153</f>
        <v>0.71289999999999998</v>
      </c>
      <c r="C153" s="7">
        <f>'2020'!C153</f>
        <v>75.3</v>
      </c>
      <c r="D153" s="7">
        <f>'2020'!D153</f>
        <v>6.0499656922112111E-3</v>
      </c>
      <c r="E153" s="7">
        <f>'2020'!E153</f>
        <v>-1.4597574087077641E-3</v>
      </c>
      <c r="F153" s="7">
        <f>'2020'!F153</f>
        <v>0.25</v>
      </c>
    </row>
    <row r="154" spans="1:6">
      <c r="A154" s="138">
        <f>'2020'!A154</f>
        <v>44040</v>
      </c>
      <c r="B154" s="7">
        <f>'2020'!B154</f>
        <v>0.71409999999999996</v>
      </c>
      <c r="C154" s="7">
        <f>'2020'!C154</f>
        <v>75.37</v>
      </c>
      <c r="D154" s="7">
        <f>'2020'!D154</f>
        <v>1.6818504314815661E-3</v>
      </c>
      <c r="E154" s="7">
        <f>'2020'!E154</f>
        <v>9.2918304953067219E-4</v>
      </c>
      <c r="F154" s="7">
        <f>'2020'!F154</f>
        <v>0.25</v>
      </c>
    </row>
    <row r="155" spans="1:6">
      <c r="A155" s="138">
        <f>'2020'!A155</f>
        <v>44041</v>
      </c>
      <c r="B155" s="7">
        <f>'2020'!B155</f>
        <v>0.71650000000000003</v>
      </c>
      <c r="C155" s="7">
        <f>'2020'!C155</f>
        <v>75.28</v>
      </c>
      <c r="D155" s="7">
        <f>'2020'!D155</f>
        <v>3.3552387131622345E-3</v>
      </c>
      <c r="E155" s="7">
        <f>'2020'!E155</f>
        <v>-1.1948225782543809E-3</v>
      </c>
      <c r="F155" s="7">
        <f>'2020'!F155</f>
        <v>0.25</v>
      </c>
    </row>
    <row r="156" spans="1:6">
      <c r="A156" s="138">
        <f>'2020'!A156</f>
        <v>44042</v>
      </c>
      <c r="B156" s="7">
        <f>'2020'!B156</f>
        <v>0.71589999999999998</v>
      </c>
      <c r="C156" s="7">
        <f>'2020'!C156</f>
        <v>75.36</v>
      </c>
      <c r="D156" s="7">
        <f>'2020'!D156</f>
        <v>-8.3775486608723135E-4</v>
      </c>
      <c r="E156" s="7">
        <f>'2020'!E156</f>
        <v>1.0621349909833693E-3</v>
      </c>
      <c r="F156" s="7">
        <f>'2020'!F156</f>
        <v>0.25</v>
      </c>
    </row>
    <row r="157" spans="1:6">
      <c r="A157" s="138">
        <f>'2020'!A157</f>
        <v>44043</v>
      </c>
      <c r="B157" s="7">
        <f>'2020'!B157</f>
        <v>0.72130000000000005</v>
      </c>
      <c r="C157" s="7">
        <f>'2020'!C157</f>
        <v>75.27</v>
      </c>
      <c r="D157" s="7">
        <f>'2020'!D157</f>
        <v>7.5146471074876526E-3</v>
      </c>
      <c r="E157" s="7">
        <f>'2020'!E157</f>
        <v>-1.1949812216671043E-3</v>
      </c>
      <c r="F157" s="7">
        <f>'2020'!F157</f>
        <v>0.25</v>
      </c>
    </row>
    <row r="158" spans="1:6">
      <c r="A158" s="138">
        <f>'2020'!A158</f>
        <v>44047</v>
      </c>
      <c r="B158" s="7">
        <f>'2020'!B158</f>
        <v>0.71319999999999995</v>
      </c>
      <c r="C158" s="7">
        <f>'2020'!C158</f>
        <v>75.650000000000006</v>
      </c>
      <c r="D158" s="7">
        <f>'2020'!D158</f>
        <v>-1.1293253520641798E-2</v>
      </c>
      <c r="E158" s="7">
        <f>'2020'!E158</f>
        <v>5.035791187924462E-3</v>
      </c>
      <c r="F158" s="7">
        <f>'2020'!F158</f>
        <v>0.25</v>
      </c>
    </row>
    <row r="159" spans="1:6">
      <c r="A159" s="138">
        <f>'2020'!A159</f>
        <v>44048</v>
      </c>
      <c r="B159" s="7">
        <f>'2020'!B159</f>
        <v>0.71809999999999996</v>
      </c>
      <c r="C159" s="7">
        <f>'2020'!C159</f>
        <v>75.89</v>
      </c>
      <c r="D159" s="7">
        <f>'2020'!D159</f>
        <v>6.8469491272864485E-3</v>
      </c>
      <c r="E159" s="7">
        <f>'2020'!E159</f>
        <v>3.167483181456549E-3</v>
      </c>
      <c r="F159" s="7">
        <f>'2020'!F159</f>
        <v>0.25</v>
      </c>
    </row>
    <row r="160" spans="1:6">
      <c r="A160" s="138">
        <f>'2020'!A160</f>
        <v>44049</v>
      </c>
      <c r="B160" s="7">
        <f>'2020'!B160</f>
        <v>0.72070000000000001</v>
      </c>
      <c r="C160" s="7">
        <f>'2020'!C160</f>
        <v>76.010000000000005</v>
      </c>
      <c r="D160" s="7">
        <f>'2020'!D160</f>
        <v>3.614126814123611E-3</v>
      </c>
      <c r="E160" s="7">
        <f>'2020'!E160</f>
        <v>1.5799871621276133E-3</v>
      </c>
      <c r="F160" s="7">
        <f>'2020'!F160</f>
        <v>0.25</v>
      </c>
    </row>
    <row r="161" spans="1:6">
      <c r="A161" s="138">
        <f>'2020'!A161</f>
        <v>44050</v>
      </c>
      <c r="B161" s="7">
        <f>'2020'!B161</f>
        <v>0.72070000000000001</v>
      </c>
      <c r="C161" s="7">
        <f>'2020'!C161</f>
        <v>76.06</v>
      </c>
      <c r="D161" s="7">
        <f>'2020'!D161</f>
        <v>0</v>
      </c>
      <c r="E161" s="7">
        <f>'2020'!E161</f>
        <v>6.5759192216438458E-4</v>
      </c>
      <c r="F161" s="7">
        <f>'2020'!F161</f>
        <v>0.25</v>
      </c>
    </row>
    <row r="162" spans="1:6">
      <c r="A162" s="138">
        <f>'2020'!A162</f>
        <v>44053</v>
      </c>
      <c r="B162" s="7">
        <f>'2020'!B162</f>
        <v>0.71650000000000003</v>
      </c>
      <c r="C162" s="7">
        <f>'2020'!C162</f>
        <v>75.790000000000006</v>
      </c>
      <c r="D162" s="7">
        <f>'2020'!D162</f>
        <v>-5.8447146621688354E-3</v>
      </c>
      <c r="E162" s="7">
        <f>'2020'!E162</f>
        <v>-3.5561446761757979E-3</v>
      </c>
      <c r="F162" s="7">
        <f>'2020'!F162</f>
        <v>0.25</v>
      </c>
    </row>
    <row r="163" spans="1:6">
      <c r="A163" s="138">
        <f>'2020'!A163</f>
        <v>44054</v>
      </c>
      <c r="B163" s="7">
        <f>'2020'!B163</f>
        <v>0.7177</v>
      </c>
      <c r="C163" s="7">
        <f>'2020'!C163</f>
        <v>76.16</v>
      </c>
      <c r="D163" s="7">
        <f>'2020'!D163</f>
        <v>1.6734071677997088E-3</v>
      </c>
      <c r="E163" s="7">
        <f>'2020'!E163</f>
        <v>4.8700326591719321E-3</v>
      </c>
      <c r="F163" s="7">
        <f>'2020'!F163</f>
        <v>0.25</v>
      </c>
    </row>
    <row r="164" spans="1:6">
      <c r="A164" s="138">
        <f>'2020'!A164</f>
        <v>44055</v>
      </c>
      <c r="B164" s="7">
        <f>'2020'!B164</f>
        <v>0.71179999999999999</v>
      </c>
      <c r="C164" s="7">
        <f>'2020'!C164</f>
        <v>75.959999999999994</v>
      </c>
      <c r="D164" s="7">
        <f>'2020'!D164</f>
        <v>-8.2546813599339661E-3</v>
      </c>
      <c r="E164" s="7">
        <f>'2020'!E164</f>
        <v>-2.629504539024735E-3</v>
      </c>
      <c r="F164" s="7">
        <f>'2020'!F164</f>
        <v>0.25</v>
      </c>
    </row>
    <row r="165" spans="1:6">
      <c r="A165" s="138">
        <f>'2020'!A165</f>
        <v>44056</v>
      </c>
      <c r="B165" s="7">
        <f>'2020'!B165</f>
        <v>0.71719999999999995</v>
      </c>
      <c r="C165" s="7">
        <f>'2020'!C165</f>
        <v>76.5</v>
      </c>
      <c r="D165" s="7">
        <f>'2020'!D165</f>
        <v>7.5577686548854682E-3</v>
      </c>
      <c r="E165" s="7">
        <f>'2020'!E165</f>
        <v>7.0838548884050419E-3</v>
      </c>
      <c r="F165" s="7">
        <f>'2020'!F165</f>
        <v>0.25</v>
      </c>
    </row>
    <row r="166" spans="1:6">
      <c r="A166" s="138">
        <f>'2020'!A166</f>
        <v>44057</v>
      </c>
      <c r="B166" s="7">
        <f>'2020'!B166</f>
        <v>0.7157</v>
      </c>
      <c r="C166" s="7">
        <f>'2020'!C166</f>
        <v>76.47</v>
      </c>
      <c r="D166" s="7">
        <f>'2020'!D166</f>
        <v>-2.0936569864258756E-3</v>
      </c>
      <c r="E166" s="7">
        <f>'2020'!E166</f>
        <v>-3.9223377635636442E-4</v>
      </c>
      <c r="F166" s="7">
        <f>'2020'!F166</f>
        <v>0.25</v>
      </c>
    </row>
    <row r="167" spans="1:6">
      <c r="A167" s="138">
        <f>'2020'!A167</f>
        <v>44060</v>
      </c>
      <c r="B167" s="7">
        <f>'2020'!B167</f>
        <v>0.71830000000000005</v>
      </c>
      <c r="C167" s="7">
        <f>'2020'!C167</f>
        <v>76.56</v>
      </c>
      <c r="D167" s="7">
        <f>'2020'!D167</f>
        <v>3.6262243362041977E-3</v>
      </c>
      <c r="E167" s="7">
        <f>'2020'!E167</f>
        <v>1.1762400885651782E-3</v>
      </c>
      <c r="F167" s="7">
        <f>'2020'!F167</f>
        <v>0.25</v>
      </c>
    </row>
    <row r="168" spans="1:6">
      <c r="A168" s="138">
        <f>'2020'!A168</f>
        <v>44061</v>
      </c>
      <c r="B168" s="7">
        <f>'2020'!B168</f>
        <v>0.72250000000000003</v>
      </c>
      <c r="C168" s="7">
        <f>'2020'!C168</f>
        <v>76.31</v>
      </c>
      <c r="D168" s="7">
        <f>'2020'!D168</f>
        <v>5.8301109058312124E-3</v>
      </c>
      <c r="E168" s="7">
        <f>'2020'!E168</f>
        <v>-3.2707558431570188E-3</v>
      </c>
      <c r="F168" s="7">
        <f>'2020'!F168</f>
        <v>0.25</v>
      </c>
    </row>
    <row r="169" spans="1:6">
      <c r="A169" s="138">
        <f>'2020'!A169</f>
        <v>44062</v>
      </c>
      <c r="B169" s="7">
        <f>'2020'!B169</f>
        <v>0.72489999999999999</v>
      </c>
      <c r="C169" s="7">
        <f>'2020'!C169</f>
        <v>76.53</v>
      </c>
      <c r="D169" s="7">
        <f>'2020'!D169</f>
        <v>3.3162943202447717E-3</v>
      </c>
      <c r="E169" s="7">
        <f>'2020'!E169</f>
        <v>2.8788295202879042E-3</v>
      </c>
      <c r="F169" s="7">
        <f>'2020'!F169</f>
        <v>0.25</v>
      </c>
    </row>
    <row r="170" spans="1:6">
      <c r="A170" s="138">
        <f>'2020'!A170</f>
        <v>44063</v>
      </c>
      <c r="B170" s="7">
        <f>'2020'!B170</f>
        <v>0.71719999999999995</v>
      </c>
      <c r="C170" s="7">
        <f>'2020'!C170</f>
        <v>76.09</v>
      </c>
      <c r="D170" s="7">
        <f>'2020'!D170</f>
        <v>-1.0678972575854366E-2</v>
      </c>
      <c r="E170" s="7">
        <f>'2020'!E170</f>
        <v>-5.7659706333983204E-3</v>
      </c>
      <c r="F170" s="7">
        <f>'2020'!F170</f>
        <v>0.25</v>
      </c>
    </row>
    <row r="171" spans="1:6">
      <c r="A171" s="138">
        <f>'2020'!A171</f>
        <v>44064</v>
      </c>
      <c r="B171" s="7">
        <f>'2020'!B171</f>
        <v>0.72040000000000004</v>
      </c>
      <c r="C171" s="7">
        <f>'2020'!C171</f>
        <v>76.069999999999993</v>
      </c>
      <c r="D171" s="7">
        <f>'2020'!D171</f>
        <v>4.451871570823396E-3</v>
      </c>
      <c r="E171" s="7">
        <f>'2020'!E171</f>
        <v>-2.6288117922171258E-4</v>
      </c>
      <c r="F171" s="7">
        <f>'2020'!F171</f>
        <v>0.25</v>
      </c>
    </row>
    <row r="172" spans="1:6">
      <c r="A172" s="138">
        <f>'2020'!A172</f>
        <v>44067</v>
      </c>
      <c r="B172" s="7">
        <f>'2020'!B172</f>
        <v>0.71779999999999999</v>
      </c>
      <c r="C172" s="7">
        <f>'2020'!C172</f>
        <v>75.959999999999994</v>
      </c>
      <c r="D172" s="7">
        <f>'2020'!D172</f>
        <v>-3.6156345882942297E-3</v>
      </c>
      <c r="E172" s="7">
        <f>'2020'!E172</f>
        <v>-1.4470830651246273E-3</v>
      </c>
      <c r="F172" s="7">
        <f>'2020'!F172</f>
        <v>0.25</v>
      </c>
    </row>
    <row r="173" spans="1:6">
      <c r="A173" s="138">
        <f>'2020'!A173</f>
        <v>44068</v>
      </c>
      <c r="B173" s="7">
        <f>'2020'!B173</f>
        <v>0.71740000000000004</v>
      </c>
      <c r="C173" s="7">
        <f>'2020'!C173</f>
        <v>76.040000000000006</v>
      </c>
      <c r="D173" s="7">
        <f>'2020'!D173</f>
        <v>-5.5741361532468247E-4</v>
      </c>
      <c r="E173" s="7">
        <f>'2020'!E173</f>
        <v>1.0526316761434664E-3</v>
      </c>
      <c r="F173" s="7">
        <f>'2020'!F173</f>
        <v>0.25</v>
      </c>
    </row>
    <row r="174" spans="1:6">
      <c r="A174" s="138">
        <f>'2020'!A174</f>
        <v>44069</v>
      </c>
      <c r="B174" s="7">
        <f>'2020'!B174</f>
        <v>0.71930000000000005</v>
      </c>
      <c r="C174" s="7">
        <f>'2020'!C174</f>
        <v>76.53</v>
      </c>
      <c r="D174" s="7">
        <f>'2020'!D174</f>
        <v>2.64495177512833E-3</v>
      </c>
      <c r="E174" s="7">
        <f>'2020'!E174</f>
        <v>6.4233032016013034E-3</v>
      </c>
      <c r="F174" s="7">
        <f>'2020'!F174</f>
        <v>0.25</v>
      </c>
    </row>
    <row r="175" spans="1:6">
      <c r="A175" s="138">
        <f>'2020'!A175</f>
        <v>44070</v>
      </c>
      <c r="B175" s="7">
        <f>'2020'!B175</f>
        <v>0.72370000000000001</v>
      </c>
      <c r="C175" s="7">
        <f>'2020'!C175</f>
        <v>76.75</v>
      </c>
      <c r="D175" s="7">
        <f>'2020'!D175</f>
        <v>6.098424998771482E-3</v>
      </c>
      <c r="E175" s="7">
        <f>'2020'!E175</f>
        <v>2.8705656454768632E-3</v>
      </c>
      <c r="F175" s="7">
        <f>'2020'!F175</f>
        <v>0.25</v>
      </c>
    </row>
    <row r="176" spans="1:6">
      <c r="A176" s="138">
        <f>'2020'!A176</f>
        <v>44071</v>
      </c>
      <c r="B176" s="7">
        <f>'2020'!B176</f>
        <v>0.72989999999999999</v>
      </c>
      <c r="C176" s="7">
        <f>'2020'!C176</f>
        <v>77.569999999999993</v>
      </c>
      <c r="D176" s="7">
        <f>'2020'!D176</f>
        <v>8.5305965855046965E-3</v>
      </c>
      <c r="E176" s="7">
        <f>'2020'!E176</f>
        <v>1.0627368035473482E-2</v>
      </c>
      <c r="F176" s="7">
        <f>'2020'!F176</f>
        <v>0.25</v>
      </c>
    </row>
    <row r="177" spans="1:6">
      <c r="A177" s="138">
        <f>'2020'!A177</f>
        <v>44074</v>
      </c>
      <c r="B177" s="7">
        <f>'2020'!B177</f>
        <v>0.73540000000000005</v>
      </c>
      <c r="C177" s="7">
        <f>'2020'!C177</f>
        <v>77.66</v>
      </c>
      <c r="D177" s="7">
        <f>'2020'!D177</f>
        <v>7.5070304095850079E-3</v>
      </c>
      <c r="E177" s="7">
        <f>'2020'!E177</f>
        <v>1.1595698007410931E-3</v>
      </c>
      <c r="F177" s="7">
        <f>'2020'!F177</f>
        <v>0.25</v>
      </c>
    </row>
    <row r="178" spans="1:6">
      <c r="A178" s="138">
        <f>'2020'!A178</f>
        <v>44075</v>
      </c>
      <c r="B178" s="7">
        <f>'2020'!B178</f>
        <v>0.74119999999999997</v>
      </c>
      <c r="C178" s="7">
        <f>'2020'!C178</f>
        <v>78.290000000000006</v>
      </c>
      <c r="D178" s="7">
        <f>'2020'!D178</f>
        <v>7.8559255440330163E-3</v>
      </c>
      <c r="E178" s="7">
        <f>'2020'!E178</f>
        <v>8.0795566163016867E-3</v>
      </c>
      <c r="F178" s="7">
        <f>'2020'!F178</f>
        <v>0.25</v>
      </c>
    </row>
    <row r="179" spans="1:6">
      <c r="A179" s="138">
        <f>'2020'!A179</f>
        <v>44076</v>
      </c>
      <c r="B179" s="7">
        <f>'2020'!B179</f>
        <v>0.73599999999999999</v>
      </c>
      <c r="C179" s="7">
        <f>'2020'!C179</f>
        <v>78.05</v>
      </c>
      <c r="D179" s="7">
        <f>'2020'!D179</f>
        <v>-7.0403756823284487E-3</v>
      </c>
      <c r="E179" s="7">
        <f>'2020'!E179</f>
        <v>-3.0702339583819098E-3</v>
      </c>
      <c r="F179" s="7">
        <f>'2020'!F179</f>
        <v>0.25</v>
      </c>
    </row>
    <row r="180" spans="1:6">
      <c r="A180" s="138">
        <f>'2020'!A180</f>
        <v>44077</v>
      </c>
      <c r="B180" s="7">
        <f>'2020'!B180</f>
        <v>0.73060000000000003</v>
      </c>
      <c r="C180" s="7">
        <f>'2020'!C180</f>
        <v>77.66</v>
      </c>
      <c r="D180" s="7">
        <f>'2020'!D180</f>
        <v>-7.3640043676940267E-3</v>
      </c>
      <c r="E180" s="7">
        <f>'2020'!E180</f>
        <v>-5.009322657919835E-3</v>
      </c>
      <c r="F180" s="7">
        <f>'2020'!F180</f>
        <v>0.25</v>
      </c>
    </row>
    <row r="181" spans="1:6">
      <c r="A181" s="138">
        <f>'2020'!A181</f>
        <v>44078</v>
      </c>
      <c r="B181" s="7">
        <f>'2020'!B181</f>
        <v>0.72699999999999998</v>
      </c>
      <c r="C181" s="7">
        <f>'2020'!C181</f>
        <v>77.180000000000007</v>
      </c>
      <c r="D181" s="7">
        <f>'2020'!D181</f>
        <v>-4.9396368276627706E-3</v>
      </c>
      <c r="E181" s="7">
        <f>'2020'!E181</f>
        <v>-6.1999681940484016E-3</v>
      </c>
      <c r="F181" s="7">
        <f>'2020'!F181</f>
        <v>0.25</v>
      </c>
    </row>
    <row r="182" spans="1:6">
      <c r="A182" s="138">
        <f>'2020'!A182</f>
        <v>44081</v>
      </c>
      <c r="B182" s="7">
        <f>'2020'!B182</f>
        <v>0.72789999999999999</v>
      </c>
      <c r="C182" s="7">
        <f>'2020'!C182</f>
        <v>77.38</v>
      </c>
      <c r="D182" s="7">
        <f>'2020'!D182</f>
        <v>1.2371985906928717E-3</v>
      </c>
      <c r="E182" s="7">
        <f>'2020'!E182</f>
        <v>2.5879931628940067E-3</v>
      </c>
      <c r="F182" s="7">
        <f>'2020'!F182</f>
        <v>0.25</v>
      </c>
    </row>
    <row r="183" spans="1:6">
      <c r="A183" s="138">
        <f>'2020'!A183</f>
        <v>44082</v>
      </c>
      <c r="B183" s="7">
        <f>'2020'!B183</f>
        <v>0.72889999999999999</v>
      </c>
      <c r="C183" s="7">
        <f>'2020'!C183</f>
        <v>77.459999999999994</v>
      </c>
      <c r="D183" s="7">
        <f>'2020'!D183</f>
        <v>1.3728722639549371E-3</v>
      </c>
      <c r="E183" s="7">
        <f>'2020'!E183</f>
        <v>1.0333248142391273E-3</v>
      </c>
      <c r="F183" s="7">
        <f>'2020'!F183</f>
        <v>0.25</v>
      </c>
    </row>
    <row r="184" spans="1:6">
      <c r="A184" s="138">
        <f>'2020'!A184</f>
        <v>44083</v>
      </c>
      <c r="B184" s="7">
        <f>'2020'!B184</f>
        <v>0.72250000000000003</v>
      </c>
      <c r="C184" s="7">
        <f>'2020'!C184</f>
        <v>76.540000000000006</v>
      </c>
      <c r="D184" s="7">
        <f>'2020'!D184</f>
        <v>-8.819128401580013E-3</v>
      </c>
      <c r="E184" s="7">
        <f>'2020'!E184</f>
        <v>-1.1948194089049726E-2</v>
      </c>
      <c r="F184" s="7">
        <f>'2020'!F184</f>
        <v>0.25</v>
      </c>
    </row>
    <row r="185" spans="1:6">
      <c r="A185" s="138">
        <f>'2020'!A185</f>
        <v>44084</v>
      </c>
      <c r="B185" s="7">
        <f>'2020'!B185</f>
        <v>0.72799999999999998</v>
      </c>
      <c r="C185" s="7">
        <f>'2020'!C185</f>
        <v>77.260000000000005</v>
      </c>
      <c r="D185" s="7">
        <f>'2020'!D185</f>
        <v>7.5836282100986393E-3</v>
      </c>
      <c r="E185" s="7">
        <f>'2020'!E185</f>
        <v>9.3628772405791021E-3</v>
      </c>
      <c r="F185" s="7">
        <f>'2020'!F185</f>
        <v>0.25</v>
      </c>
    </row>
    <row r="186" spans="1:6">
      <c r="A186" s="138">
        <f>'2020'!A186</f>
        <v>44085</v>
      </c>
      <c r="B186" s="7">
        <f>'2020'!B186</f>
        <v>0.72809999999999997</v>
      </c>
      <c r="C186" s="7">
        <f>'2020'!C186</f>
        <v>77.31</v>
      </c>
      <c r="D186" s="7">
        <f>'2020'!D186</f>
        <v>1.3735320397941831E-4</v>
      </c>
      <c r="E186" s="7">
        <f>'2020'!E186</f>
        <v>6.4695609424820881E-4</v>
      </c>
      <c r="F186" s="7">
        <f>'2020'!F186</f>
        <v>0.25</v>
      </c>
    </row>
    <row r="187" spans="1:6">
      <c r="A187" s="138">
        <f>'2020'!A187</f>
        <v>44088</v>
      </c>
      <c r="B187" s="7">
        <f>'2020'!B187</f>
        <v>0.72870000000000001</v>
      </c>
      <c r="C187" s="7">
        <f>'2020'!C187</f>
        <v>77.290000000000006</v>
      </c>
      <c r="D187" s="7">
        <f>'2020'!D187</f>
        <v>8.2372327557122258E-4</v>
      </c>
      <c r="E187" s="7">
        <f>'2020'!E187</f>
        <v>-2.5873221360371085E-4</v>
      </c>
      <c r="F187" s="7">
        <f>'2020'!F187</f>
        <v>0.25</v>
      </c>
    </row>
    <row r="188" spans="1:6">
      <c r="A188" s="138">
        <f>'2020'!A188</f>
        <v>44089</v>
      </c>
      <c r="B188" s="7">
        <f>'2020'!B188</f>
        <v>0.73280000000000001</v>
      </c>
      <c r="C188" s="7">
        <f>'2020'!C188</f>
        <v>77.430000000000007</v>
      </c>
      <c r="D188" s="7">
        <f>'2020'!D188</f>
        <v>5.6106886836838942E-3</v>
      </c>
      <c r="E188" s="7">
        <f>'2020'!E188</f>
        <v>1.8097212798524863E-3</v>
      </c>
      <c r="F188" s="7">
        <f>'2020'!F188</f>
        <v>0.25</v>
      </c>
    </row>
    <row r="189" spans="1:6">
      <c r="A189" s="138">
        <f>'2020'!A189</f>
        <v>44090</v>
      </c>
      <c r="B189" s="7">
        <f>'2020'!B189</f>
        <v>0.73109999999999997</v>
      </c>
      <c r="C189" s="7">
        <f>'2020'!C189</f>
        <v>77.03</v>
      </c>
      <c r="D189" s="7">
        <f>'2020'!D189</f>
        <v>-2.3225640606502813E-3</v>
      </c>
      <c r="E189" s="7">
        <f>'2020'!E189</f>
        <v>-5.1793460337578147E-3</v>
      </c>
      <c r="F189" s="7">
        <f>'2020'!F189</f>
        <v>0.25</v>
      </c>
    </row>
    <row r="190" spans="1:6">
      <c r="A190" s="138">
        <f>'2020'!A190</f>
        <v>44091</v>
      </c>
      <c r="B190" s="7">
        <f>'2020'!B190</f>
        <v>0.7278</v>
      </c>
      <c r="C190" s="7">
        <f>'2020'!C190</f>
        <v>76.400000000000006</v>
      </c>
      <c r="D190" s="7">
        <f>'2020'!D190</f>
        <v>-4.5239641212107308E-3</v>
      </c>
      <c r="E190" s="7">
        <f>'2020'!E190</f>
        <v>-8.212260192399538E-3</v>
      </c>
      <c r="F190" s="7">
        <f>'2020'!F190</f>
        <v>0.25</v>
      </c>
    </row>
    <row r="191" spans="1:6">
      <c r="A191" s="138">
        <f>'2020'!A191</f>
        <v>44092</v>
      </c>
      <c r="B191" s="7">
        <f>'2020'!B191</f>
        <v>0.73199999999999998</v>
      </c>
      <c r="C191" s="7">
        <f>'2020'!C191</f>
        <v>76.709999999999994</v>
      </c>
      <c r="D191" s="7">
        <f>'2020'!D191</f>
        <v>5.7542287832520987E-3</v>
      </c>
      <c r="E191" s="7">
        <f>'2020'!E191</f>
        <v>4.0493817987300243E-3</v>
      </c>
      <c r="F191" s="7">
        <f>'2020'!F191</f>
        <v>0.25</v>
      </c>
    </row>
    <row r="192" spans="1:6">
      <c r="A192" s="138">
        <f>'2020'!A192</f>
        <v>44095</v>
      </c>
      <c r="B192" s="7">
        <f>'2020'!B192</f>
        <v>0.73150000000000004</v>
      </c>
      <c r="C192" s="7">
        <f>'2020'!C192</f>
        <v>76.319999999999993</v>
      </c>
      <c r="D192" s="7">
        <f>'2020'!D192</f>
        <v>-6.8329350113247663E-4</v>
      </c>
      <c r="E192" s="7">
        <f>'2020'!E192</f>
        <v>-5.0970508311738803E-3</v>
      </c>
      <c r="F192" s="7">
        <f>'2020'!F192</f>
        <v>0.25</v>
      </c>
    </row>
    <row r="193" spans="1:6">
      <c r="A193" s="138">
        <f>'2020'!A193</f>
        <v>44096</v>
      </c>
      <c r="B193" s="7">
        <f>'2020'!B193</f>
        <v>0.72130000000000005</v>
      </c>
      <c r="C193" s="7">
        <f>'2020'!C193</f>
        <v>75.42</v>
      </c>
      <c r="D193" s="7">
        <f>'2020'!D193</f>
        <v>-1.404208095055204E-2</v>
      </c>
      <c r="E193" s="7">
        <f>'2020'!E193</f>
        <v>-1.1862535309819944E-2</v>
      </c>
      <c r="F193" s="7">
        <f>'2020'!F193</f>
        <v>0.25</v>
      </c>
    </row>
    <row r="194" spans="1:6">
      <c r="A194" s="138">
        <f>'2020'!A194</f>
        <v>44097</v>
      </c>
      <c r="B194" s="7">
        <f>'2020'!B194</f>
        <v>0.71350000000000002</v>
      </c>
      <c r="C194" s="7">
        <f>'2020'!C194</f>
        <v>74.989999999999995</v>
      </c>
      <c r="D194" s="7">
        <f>'2020'!D194</f>
        <v>-1.0872702592735914E-2</v>
      </c>
      <c r="E194" s="7">
        <f>'2020'!E194</f>
        <v>-5.7177205169131771E-3</v>
      </c>
      <c r="F194" s="7">
        <f>'2020'!F194</f>
        <v>0.25</v>
      </c>
    </row>
    <row r="195" spans="1:6">
      <c r="A195" s="138">
        <f>'2020'!A195</f>
        <v>44098</v>
      </c>
      <c r="B195" s="7">
        <f>'2020'!B195</f>
        <v>0.70420000000000005</v>
      </c>
      <c r="C195" s="7">
        <f>'2020'!C195</f>
        <v>74.16</v>
      </c>
      <c r="D195" s="7">
        <f>'2020'!D195</f>
        <v>-1.3120030195938989E-2</v>
      </c>
      <c r="E195" s="7">
        <f>'2020'!E195</f>
        <v>-1.1129850055698227E-2</v>
      </c>
      <c r="F195" s="7">
        <f>'2020'!F195</f>
        <v>0.25</v>
      </c>
    </row>
    <row r="196" spans="1:6">
      <c r="A196" s="138">
        <f>'2020'!A196</f>
        <v>44099</v>
      </c>
      <c r="B196" s="7">
        <f>'2020'!B196</f>
        <v>0.70609999999999995</v>
      </c>
      <c r="C196" s="7">
        <f>'2020'!C196</f>
        <v>74.39</v>
      </c>
      <c r="D196" s="7">
        <f>'2020'!D196</f>
        <v>2.694463801348781E-3</v>
      </c>
      <c r="E196" s="7">
        <f>'2020'!E196</f>
        <v>3.0966029456504411E-3</v>
      </c>
      <c r="F196" s="7">
        <f>'2020'!F196</f>
        <v>0.25</v>
      </c>
    </row>
    <row r="197" spans="1:6">
      <c r="A197" s="138">
        <f>'2020'!A197</f>
        <v>44102</v>
      </c>
      <c r="B197" s="7">
        <f>'2020'!B197</f>
        <v>0.70489999999999997</v>
      </c>
      <c r="C197" s="7">
        <f>'2020'!C197</f>
        <v>74.23</v>
      </c>
      <c r="D197" s="7">
        <f>'2020'!D197</f>
        <v>-1.7009217424711733E-3</v>
      </c>
      <c r="E197" s="7">
        <f>'2020'!E197</f>
        <v>-2.1531430737943753E-3</v>
      </c>
      <c r="F197" s="7">
        <f>'2020'!F197</f>
        <v>0.25</v>
      </c>
    </row>
    <row r="198" spans="1:6">
      <c r="A198" s="138">
        <f>'2020'!A198</f>
        <v>44103</v>
      </c>
      <c r="B198" s="7">
        <f>'2020'!B198</f>
        <v>0.70840000000000003</v>
      </c>
      <c r="C198" s="7">
        <f>'2020'!C198</f>
        <v>74.790000000000006</v>
      </c>
      <c r="D198" s="7">
        <f>'2020'!D198</f>
        <v>4.9529571288486167E-3</v>
      </c>
      <c r="E198" s="7">
        <f>'2020'!E198</f>
        <v>7.5158050741206336E-3</v>
      </c>
      <c r="F198" s="7">
        <f>'2020'!F198</f>
        <v>0.25</v>
      </c>
    </row>
    <row r="199" spans="1:6">
      <c r="A199" s="138">
        <f>'2020'!A199</f>
        <v>44104</v>
      </c>
      <c r="B199" s="7">
        <f>'2020'!B199</f>
        <v>0.71079999999999999</v>
      </c>
      <c r="C199" s="7">
        <f>'2020'!C199</f>
        <v>74.989999999999995</v>
      </c>
      <c r="D199" s="7">
        <f>'2020'!D199</f>
        <v>3.3821903718176788E-3</v>
      </c>
      <c r="E199" s="7">
        <f>'2020'!E199</f>
        <v>2.6705851097217656E-3</v>
      </c>
      <c r="F199" s="7">
        <f>'2020'!F199</f>
        <v>0.25</v>
      </c>
    </row>
    <row r="200" spans="1:6">
      <c r="A200" s="138">
        <f>'2020'!A200</f>
        <v>44105</v>
      </c>
      <c r="B200" s="7">
        <f>'2020'!B200</f>
        <v>0.71879999999999999</v>
      </c>
      <c r="C200" s="7">
        <f>'2020'!C200</f>
        <v>75.84</v>
      </c>
      <c r="D200" s="7">
        <f>'2020'!D200</f>
        <v>1.1192058628907663E-2</v>
      </c>
      <c r="E200" s="7">
        <f>'2020'!E200</f>
        <v>1.1271086633468467E-2</v>
      </c>
      <c r="F200" s="7">
        <f>'2020'!F200</f>
        <v>0.25</v>
      </c>
    </row>
    <row r="201" spans="1:6">
      <c r="A201" s="138">
        <f>'2020'!A201</f>
        <v>44106</v>
      </c>
      <c r="B201" s="7">
        <f>'2020'!B201</f>
        <v>0.71389999999999998</v>
      </c>
      <c r="C201" s="7">
        <f>'2020'!C201</f>
        <v>75.03</v>
      </c>
      <c r="D201" s="7">
        <f>'2020'!D201</f>
        <v>-6.8402584009891673E-3</v>
      </c>
      <c r="E201" s="7">
        <f>'2020'!E201</f>
        <v>-1.0737824389128989E-2</v>
      </c>
      <c r="F201" s="7">
        <f>'2020'!F201</f>
        <v>0.25</v>
      </c>
    </row>
    <row r="202" spans="1:6">
      <c r="A202" s="138">
        <f>'2020'!A202</f>
        <v>44110</v>
      </c>
      <c r="B202" s="7">
        <f>'2020'!B202</f>
        <v>0.71909999999999996</v>
      </c>
      <c r="C202" s="7">
        <f>'2020'!C202</f>
        <v>75.95</v>
      </c>
      <c r="D202" s="7">
        <f>'2020'!D202</f>
        <v>7.2575336000334605E-3</v>
      </c>
      <c r="E202" s="7">
        <f>'2020'!E202</f>
        <v>1.2187195484144462E-2</v>
      </c>
      <c r="F202" s="7">
        <f>'2020'!F202</f>
        <v>0.25</v>
      </c>
    </row>
    <row r="203" spans="1:6">
      <c r="A203" s="138">
        <f>'2020'!A203</f>
        <v>44111</v>
      </c>
      <c r="B203" s="7">
        <f>'2020'!B203</f>
        <v>0.71240000000000003</v>
      </c>
      <c r="C203" s="7">
        <f>'2020'!C203</f>
        <v>75.319999999999993</v>
      </c>
      <c r="D203" s="7">
        <f>'2020'!D203</f>
        <v>-9.3608786929417001E-3</v>
      </c>
      <c r="E203" s="7">
        <f>'2020'!E203</f>
        <v>-8.3295252528303651E-3</v>
      </c>
      <c r="F203" s="7">
        <f>'2020'!F203</f>
        <v>0.25</v>
      </c>
    </row>
    <row r="204" spans="1:6">
      <c r="A204" s="138">
        <f>'2020'!A204</f>
        <v>44112</v>
      </c>
      <c r="B204" s="7">
        <f>'2020'!B204</f>
        <v>0.71450000000000002</v>
      </c>
      <c r="C204" s="7">
        <f>'2020'!C204</f>
        <v>75.72</v>
      </c>
      <c r="D204" s="7">
        <f>'2020'!D204</f>
        <v>2.9434459544155391E-3</v>
      </c>
      <c r="E204" s="7">
        <f>'2020'!E204</f>
        <v>5.2966225521704855E-3</v>
      </c>
      <c r="F204" s="7">
        <f>'2020'!F204</f>
        <v>0.25</v>
      </c>
    </row>
    <row r="205" spans="1:6">
      <c r="A205" s="138">
        <f>'2020'!A205</f>
        <v>44113</v>
      </c>
      <c r="B205" s="7">
        <f>'2020'!B205</f>
        <v>0.71789999999999998</v>
      </c>
      <c r="C205" s="7">
        <f>'2020'!C205</f>
        <v>76</v>
      </c>
      <c r="D205" s="7">
        <f>'2020'!D205</f>
        <v>4.7472862125152058E-3</v>
      </c>
      <c r="E205" s="7">
        <f>'2020'!E205</f>
        <v>3.6910139452089484E-3</v>
      </c>
      <c r="F205" s="7">
        <f>'2020'!F205</f>
        <v>0.25</v>
      </c>
    </row>
    <row r="206" spans="1:6">
      <c r="A206" s="138">
        <f>'2020'!A206</f>
        <v>44116</v>
      </c>
      <c r="B206" s="7">
        <f>'2020'!B206</f>
        <v>0.72289999999999999</v>
      </c>
      <c r="C206" s="7">
        <f>'2020'!C206</f>
        <v>76.27</v>
      </c>
      <c r="D206" s="7">
        <f>'2020'!D206</f>
        <v>6.9406164238141601E-3</v>
      </c>
      <c r="E206" s="7">
        <f>'2020'!E206</f>
        <v>3.546335889816126E-3</v>
      </c>
      <c r="F206" s="7">
        <f>'2020'!F206</f>
        <v>0.25</v>
      </c>
    </row>
    <row r="207" spans="1:6">
      <c r="A207" s="138">
        <f>'2020'!A207</f>
        <v>44117</v>
      </c>
      <c r="B207" s="7">
        <f>'2020'!B207</f>
        <v>0.71850000000000003</v>
      </c>
      <c r="C207" s="7">
        <f>'2020'!C207</f>
        <v>75.75</v>
      </c>
      <c r="D207" s="7">
        <f>'2020'!D207</f>
        <v>-6.1051944871717469E-3</v>
      </c>
      <c r="E207" s="7">
        <f>'2020'!E207</f>
        <v>-6.8412317866686449E-3</v>
      </c>
      <c r="F207" s="7">
        <f>'2020'!F207</f>
        <v>0.25</v>
      </c>
    </row>
    <row r="208" spans="1:6">
      <c r="A208" s="138">
        <f>'2020'!A208</f>
        <v>44118</v>
      </c>
      <c r="B208" s="7">
        <f>'2020'!B208</f>
        <v>0.71699999999999997</v>
      </c>
      <c r="C208" s="7">
        <f>'2020'!C208</f>
        <v>75.599999999999994</v>
      </c>
      <c r="D208" s="7">
        <f>'2020'!D208</f>
        <v>-2.0898649194593531E-3</v>
      </c>
      <c r="E208" s="7">
        <f>'2020'!E208</f>
        <v>-1.9821612039913222E-3</v>
      </c>
      <c r="F208" s="7">
        <f>'2020'!F208</f>
        <v>0.25</v>
      </c>
    </row>
    <row r="209" spans="1:6">
      <c r="A209" s="138">
        <f>'2020'!A209</f>
        <v>44119</v>
      </c>
      <c r="B209" s="7">
        <f>'2020'!B209</f>
        <v>0.71360000000000001</v>
      </c>
      <c r="C209" s="7">
        <f>'2020'!C209</f>
        <v>75.13</v>
      </c>
      <c r="D209" s="7">
        <f>'2020'!D209</f>
        <v>-4.7532593338206267E-3</v>
      </c>
      <c r="E209" s="7">
        <f>'2020'!E209</f>
        <v>-6.2363368044180897E-3</v>
      </c>
      <c r="F209" s="7">
        <f>'2020'!F209</f>
        <v>0.25</v>
      </c>
    </row>
    <row r="210" spans="1:6">
      <c r="A210" s="138">
        <f>'2020'!A210</f>
        <v>44120</v>
      </c>
      <c r="B210" s="7">
        <f>'2020'!B210</f>
        <v>0.70720000000000005</v>
      </c>
      <c r="C210" s="7">
        <f>'2020'!C210</f>
        <v>74.42</v>
      </c>
      <c r="D210" s="7">
        <f>'2020'!D210</f>
        <v>-9.009069942365857E-3</v>
      </c>
      <c r="E210" s="7">
        <f>'2020'!E210</f>
        <v>-9.4952234625927164E-3</v>
      </c>
      <c r="F210" s="7">
        <f>'2020'!F210</f>
        <v>0.25</v>
      </c>
    </row>
    <row r="211" spans="1:6">
      <c r="A211" s="138">
        <f>'2020'!A211</f>
        <v>44123</v>
      </c>
      <c r="B211" s="7">
        <f>'2020'!B211</f>
        <v>0.70860000000000001</v>
      </c>
      <c r="C211" s="7">
        <f>'2020'!C211</f>
        <v>74.709999999999994</v>
      </c>
      <c r="D211" s="7">
        <f>'2020'!D211</f>
        <v>1.9776811079379353E-3</v>
      </c>
      <c r="E211" s="7">
        <f>'2020'!E211</f>
        <v>3.8892290692333826E-3</v>
      </c>
      <c r="F211" s="7">
        <f>'2020'!F211</f>
        <v>0.25</v>
      </c>
    </row>
    <row r="212" spans="1:6">
      <c r="A212" s="138">
        <f>'2020'!A212</f>
        <v>44124</v>
      </c>
      <c r="B212" s="7">
        <f>'2020'!B212</f>
        <v>0.70430000000000004</v>
      </c>
      <c r="C212" s="7">
        <f>'2020'!C212</f>
        <v>74.319999999999993</v>
      </c>
      <c r="D212" s="7">
        <f>'2020'!D212</f>
        <v>-6.0867906800069014E-3</v>
      </c>
      <c r="E212" s="7">
        <f>'2020'!E212</f>
        <v>-5.2338574821268061E-3</v>
      </c>
      <c r="F212" s="7">
        <f>'2020'!F212</f>
        <v>0.25</v>
      </c>
    </row>
    <row r="213" spans="1:6">
      <c r="A213" s="138">
        <f>'2020'!A213</f>
        <v>44125</v>
      </c>
      <c r="B213" s="7">
        <f>'2020'!B213</f>
        <v>0.70809999999999995</v>
      </c>
      <c r="C213" s="7">
        <f>'2020'!C213</f>
        <v>74.56</v>
      </c>
      <c r="D213" s="7">
        <f>'2020'!D213</f>
        <v>5.3809249063634743E-3</v>
      </c>
      <c r="E213" s="7">
        <f>'2020'!E213</f>
        <v>3.2240758717526847E-3</v>
      </c>
      <c r="F213" s="7">
        <f>'2020'!F213</f>
        <v>0.25</v>
      </c>
    </row>
    <row r="214" spans="1:6">
      <c r="A214" s="138">
        <f>'2020'!A214</f>
        <v>44126</v>
      </c>
      <c r="B214" s="7">
        <f>'2020'!B214</f>
        <v>0.70930000000000004</v>
      </c>
      <c r="C214" s="7">
        <f>'2020'!C214</f>
        <v>74.27</v>
      </c>
      <c r="D214" s="7">
        <f>'2020'!D214</f>
        <v>1.6932415503128453E-3</v>
      </c>
      <c r="E214" s="7">
        <f>'2020'!E214</f>
        <v>-3.8970686961307022E-3</v>
      </c>
      <c r="F214" s="7">
        <f>'2020'!F214</f>
        <v>0.25</v>
      </c>
    </row>
    <row r="215" spans="1:6">
      <c r="A215" s="138">
        <f>'2020'!A215</f>
        <v>44127</v>
      </c>
      <c r="B215" s="7">
        <f>'2020'!B215</f>
        <v>0.71130000000000004</v>
      </c>
      <c r="C215" s="7">
        <f>'2020'!C215</f>
        <v>74.47</v>
      </c>
      <c r="D215" s="7">
        <f>'2020'!D215</f>
        <v>2.815713531428322E-3</v>
      </c>
      <c r="E215" s="7">
        <f>'2020'!E215</f>
        <v>2.6892580413491467E-3</v>
      </c>
      <c r="F215" s="7">
        <f>'2020'!F215</f>
        <v>0.25</v>
      </c>
    </row>
    <row r="216" spans="1:6">
      <c r="A216" s="138">
        <f>'2020'!A216</f>
        <v>44130</v>
      </c>
      <c r="B216" s="7">
        <f>'2020'!B216</f>
        <v>0.71160000000000001</v>
      </c>
      <c r="C216" s="7">
        <f>'2020'!C216</f>
        <v>74.650000000000006</v>
      </c>
      <c r="D216" s="7">
        <f>'2020'!D216</f>
        <v>4.2167405221043604E-4</v>
      </c>
      <c r="E216" s="7">
        <f>'2020'!E216</f>
        <v>2.4141642626453914E-3</v>
      </c>
      <c r="F216" s="7">
        <f>'2020'!F216</f>
        <v>0.25</v>
      </c>
    </row>
    <row r="217" spans="1:6">
      <c r="A217" s="138">
        <f>'2020'!A217</f>
        <v>44131</v>
      </c>
      <c r="B217" s="7">
        <f>'2020'!B217</f>
        <v>0.71340000000000003</v>
      </c>
      <c r="C217" s="7">
        <f>'2020'!C217</f>
        <v>74.739999999999995</v>
      </c>
      <c r="D217" s="7">
        <f>'2020'!D217</f>
        <v>2.5263171331111355E-3</v>
      </c>
      <c r="E217" s="7">
        <f>'2020'!E217</f>
        <v>1.2049000721383871E-3</v>
      </c>
      <c r="F217" s="7">
        <f>'2020'!F217</f>
        <v>0.25</v>
      </c>
    </row>
    <row r="218" spans="1:6">
      <c r="A218" s="138">
        <f>'2020'!A218</f>
        <v>44132</v>
      </c>
      <c r="B218" s="7">
        <f>'2020'!B218</f>
        <v>0.71450000000000002</v>
      </c>
      <c r="C218" s="7">
        <f>'2020'!C218</f>
        <v>74.489999999999995</v>
      </c>
      <c r="D218" s="7">
        <f>'2020'!D218</f>
        <v>1.5407244451308487E-3</v>
      </c>
      <c r="E218" s="7">
        <f>'2020'!E218</f>
        <v>-3.3505358691529497E-3</v>
      </c>
      <c r="F218" s="7">
        <f>'2020'!F218</f>
        <v>0.25</v>
      </c>
    </row>
    <row r="219" spans="1:6">
      <c r="A219" s="138">
        <f>'2020'!A219</f>
        <v>44133</v>
      </c>
      <c r="B219" s="7">
        <f>'2020'!B219</f>
        <v>0.70620000000000005</v>
      </c>
      <c r="C219" s="7">
        <f>'2020'!C219</f>
        <v>73.760000000000005</v>
      </c>
      <c r="D219" s="7">
        <f>'2020'!D219</f>
        <v>-1.168451387563604E-2</v>
      </c>
      <c r="E219" s="7">
        <f>'2020'!E219</f>
        <v>-9.848308939846364E-3</v>
      </c>
      <c r="F219" s="7">
        <f>'2020'!F219</f>
        <v>0.25</v>
      </c>
    </row>
    <row r="220" spans="1:6">
      <c r="A220" s="138">
        <f>'2020'!A220</f>
        <v>44134</v>
      </c>
      <c r="B220" s="7">
        <f>'2020'!B220</f>
        <v>0.70440000000000003</v>
      </c>
      <c r="C220" s="7">
        <f>'2020'!C220</f>
        <v>73.510000000000005</v>
      </c>
      <c r="D220" s="7">
        <f>'2020'!D220</f>
        <v>-2.5521068722349398E-3</v>
      </c>
      <c r="E220" s="7">
        <f>'2020'!E220</f>
        <v>-3.3951278623421742E-3</v>
      </c>
      <c r="F220" s="7">
        <f>'2020'!F220</f>
        <v>0.25</v>
      </c>
    </row>
    <row r="221" spans="1:6">
      <c r="A221" s="138">
        <f>'2020'!A221</f>
        <v>44137</v>
      </c>
      <c r="B221" s="7">
        <f>'2020'!B221</f>
        <v>0.7</v>
      </c>
      <c r="C221" s="7">
        <f>'2020'!C221</f>
        <v>73.3</v>
      </c>
      <c r="D221" s="7">
        <f>'2020'!D221</f>
        <v>-6.2660415786465178E-3</v>
      </c>
      <c r="E221" s="7">
        <f>'2020'!E221</f>
        <v>-2.8608424933906106E-3</v>
      </c>
      <c r="F221" s="7">
        <f>'2020'!F221</f>
        <v>0.25</v>
      </c>
    </row>
    <row r="222" spans="1:6">
      <c r="A222" s="138">
        <f>'2020'!A222</f>
        <v>44138</v>
      </c>
      <c r="B222" s="7">
        <f>'2020'!B222</f>
        <v>0.70299999999999996</v>
      </c>
      <c r="C222" s="7">
        <f>'2020'!C222</f>
        <v>73.63</v>
      </c>
      <c r="D222" s="7">
        <f>'2020'!D222</f>
        <v>4.276556767260172E-3</v>
      </c>
      <c r="E222" s="7">
        <f>'2020'!E222</f>
        <v>4.4919424880196296E-3</v>
      </c>
      <c r="F222" s="7">
        <f>'2020'!F222</f>
        <v>0.25</v>
      </c>
    </row>
    <row r="223" spans="1:6">
      <c r="A223" s="138">
        <f>'2020'!A223</f>
        <v>44139</v>
      </c>
      <c r="B223" s="7">
        <f>'2020'!B223</f>
        <v>0.71050000000000002</v>
      </c>
      <c r="C223" s="7">
        <f>'2020'!C223</f>
        <v>74.48</v>
      </c>
      <c r="D223" s="7">
        <f>'2020'!D223</f>
        <v>1.0612055726490604E-2</v>
      </c>
      <c r="E223" s="7">
        <f>'2020'!E223</f>
        <v>1.1478081588186365E-2</v>
      </c>
      <c r="F223" s="7">
        <f>'2020'!F223</f>
        <v>0.1</v>
      </c>
    </row>
    <row r="224" spans="1:6">
      <c r="A224" s="138">
        <f>'2020'!A224</f>
        <v>44140</v>
      </c>
      <c r="B224" s="7">
        <f>'2020'!B224</f>
        <v>0.71660000000000001</v>
      </c>
      <c r="C224" s="7">
        <f>'2020'!C224</f>
        <v>74.739999999999995</v>
      </c>
      <c r="D224" s="7">
        <f>'2020'!D224</f>
        <v>8.5488573336980136E-3</v>
      </c>
      <c r="E224" s="7">
        <f>'2020'!E224</f>
        <v>3.4847910885261605E-3</v>
      </c>
      <c r="F224" s="7">
        <f>'2020'!F224</f>
        <v>0.1</v>
      </c>
    </row>
    <row r="225" spans="1:6">
      <c r="A225" s="138">
        <f>'2020'!A225</f>
        <v>44141</v>
      </c>
      <c r="B225" s="7">
        <f>'2020'!B225</f>
        <v>0.72619999999999996</v>
      </c>
      <c r="C225" s="7">
        <f>'2020'!C225</f>
        <v>75.099999999999994</v>
      </c>
      <c r="D225" s="7">
        <f>'2020'!D225</f>
        <v>1.3307654109381967E-2</v>
      </c>
      <c r="E225" s="7">
        <f>'2020'!E225</f>
        <v>4.8051347127513232E-3</v>
      </c>
      <c r="F225" s="7">
        <f>'2020'!F225</f>
        <v>0.1</v>
      </c>
    </row>
    <row r="226" spans="1:6">
      <c r="A226" s="138">
        <f>'2020'!A226</f>
        <v>44144</v>
      </c>
      <c r="B226" s="7">
        <f>'2020'!B226</f>
        <v>0.72919999999999996</v>
      </c>
      <c r="C226" s="7">
        <f>'2020'!C226</f>
        <v>75.45</v>
      </c>
      <c r="D226" s="7">
        <f>'2020'!D226</f>
        <v>4.1225838242724576E-3</v>
      </c>
      <c r="E226" s="7">
        <f>'2020'!E226</f>
        <v>4.6496264437689448E-3</v>
      </c>
      <c r="F226" s="7">
        <f>'2020'!F226</f>
        <v>0.1</v>
      </c>
    </row>
    <row r="227" spans="1:6">
      <c r="A227" s="138">
        <f>'2020'!A227</f>
        <v>44145</v>
      </c>
      <c r="B227" s="7">
        <f>'2020'!B227</f>
        <v>0.72819999999999996</v>
      </c>
      <c r="C227" s="7">
        <f>'2020'!C227</f>
        <v>76.45</v>
      </c>
      <c r="D227" s="7">
        <f>'2020'!D227</f>
        <v>-1.3723070631748708E-3</v>
      </c>
      <c r="E227" s="7">
        <f>'2020'!E227</f>
        <v>1.3166747161213351E-2</v>
      </c>
      <c r="F227" s="7">
        <f>'2020'!F227</f>
        <v>0.1</v>
      </c>
    </row>
    <row r="228" spans="1:6">
      <c r="A228" s="138">
        <f>'2020'!A228</f>
        <v>44146</v>
      </c>
      <c r="B228" s="7">
        <f>'2020'!B228</f>
        <v>0.73089999999999999</v>
      </c>
      <c r="C228" s="7">
        <f>'2020'!C228</f>
        <v>76.86</v>
      </c>
      <c r="D228" s="7">
        <f>'2020'!D228</f>
        <v>3.700915745013059E-3</v>
      </c>
      <c r="E228" s="7">
        <f>'2020'!E228</f>
        <v>5.3486527616266096E-3</v>
      </c>
      <c r="F228" s="7">
        <f>'2020'!F228</f>
        <v>0.1</v>
      </c>
    </row>
    <row r="229" spans="1:6">
      <c r="A229" s="138">
        <f>'2020'!A229</f>
        <v>44147</v>
      </c>
      <c r="B229" s="7">
        <f>'2020'!B229</f>
        <v>0.72699999999999998</v>
      </c>
      <c r="C229" s="7">
        <f>'2020'!C229</f>
        <v>76.52</v>
      </c>
      <c r="D229" s="7">
        <f>'2020'!D229</f>
        <v>-5.350173952826681E-3</v>
      </c>
      <c r="E229" s="7">
        <f>'2020'!E229</f>
        <v>-4.4334405646458313E-3</v>
      </c>
      <c r="F229" s="7">
        <f>'2020'!F229</f>
        <v>0.1</v>
      </c>
    </row>
    <row r="230" spans="1:6">
      <c r="A230" s="138">
        <f>'2020'!A230</f>
        <v>44148</v>
      </c>
      <c r="B230" s="7">
        <f>'2020'!B230</f>
        <v>0.72299999999999998</v>
      </c>
      <c r="C230" s="7">
        <f>'2020'!C230</f>
        <v>75.86</v>
      </c>
      <c r="D230" s="7">
        <f>'2020'!D230</f>
        <v>-5.5172553747546288E-3</v>
      </c>
      <c r="E230" s="7">
        <f>'2020'!E230</f>
        <v>-8.6626083112991796E-3</v>
      </c>
      <c r="F230" s="7">
        <f>'2020'!F230</f>
        <v>0.1</v>
      </c>
    </row>
    <row r="231" spans="1:6">
      <c r="A231" s="138">
        <f>'2020'!A231</f>
        <v>44151</v>
      </c>
      <c r="B231" s="7">
        <f>'2020'!B231</f>
        <v>0.72899999999999998</v>
      </c>
      <c r="C231" s="7">
        <f>'2020'!C231</f>
        <v>76.22</v>
      </c>
      <c r="D231" s="7">
        <f>'2020'!D231</f>
        <v>8.2645098498934314E-3</v>
      </c>
      <c r="E231" s="7">
        <f>'2020'!E231</f>
        <v>4.7343591849613341E-3</v>
      </c>
      <c r="F231" s="7">
        <f>'2020'!F231</f>
        <v>0.1</v>
      </c>
    </row>
    <row r="232" spans="1:6">
      <c r="A232" s="138">
        <f>'2020'!A232</f>
        <v>44152</v>
      </c>
      <c r="B232" s="7">
        <f>'2020'!B232</f>
        <v>0.73219999999999996</v>
      </c>
      <c r="C232" s="7">
        <f>'2020'!C232</f>
        <v>76.510000000000005</v>
      </c>
      <c r="D232" s="7">
        <f>'2020'!D232</f>
        <v>4.3799686774777221E-3</v>
      </c>
      <c r="E232" s="7">
        <f>'2020'!E232</f>
        <v>3.7975557980464291E-3</v>
      </c>
      <c r="F232" s="7">
        <f>'2020'!F232</f>
        <v>0.1</v>
      </c>
    </row>
    <row r="233" spans="1:6">
      <c r="A233" s="138">
        <f>'2020'!A233</f>
        <v>44153</v>
      </c>
      <c r="B233" s="7">
        <f>'2020'!B233</f>
        <v>0.72950000000000004</v>
      </c>
      <c r="C233" s="7">
        <f>'2020'!C233</f>
        <v>75.930000000000007</v>
      </c>
      <c r="D233" s="7">
        <f>'2020'!D233</f>
        <v>-3.6943327232954299E-3</v>
      </c>
      <c r="E233" s="7">
        <f>'2020'!E233</f>
        <v>-7.6095880186181075E-3</v>
      </c>
      <c r="F233" s="7">
        <f>'2020'!F233</f>
        <v>0.1</v>
      </c>
    </row>
    <row r="234" spans="1:6">
      <c r="A234" s="138">
        <f>'2020'!A234</f>
        <v>44154</v>
      </c>
      <c r="B234" s="7">
        <f>'2020'!B234</f>
        <v>0.72950000000000004</v>
      </c>
      <c r="C234" s="7">
        <f>'2020'!C234</f>
        <v>75.7</v>
      </c>
      <c r="D234" s="7">
        <f>'2020'!D234</f>
        <v>0</v>
      </c>
      <c r="E234" s="7">
        <f>'2020'!E234</f>
        <v>-3.0337027817393695E-3</v>
      </c>
      <c r="F234" s="7">
        <f>'2020'!F234</f>
        <v>0.1</v>
      </c>
    </row>
    <row r="235" spans="1:6">
      <c r="A235" s="138">
        <f>'2020'!A235</f>
        <v>44155</v>
      </c>
      <c r="B235" s="7">
        <f>'2020'!B235</f>
        <v>0.72950000000000004</v>
      </c>
      <c r="C235" s="7">
        <f>'2020'!C235</f>
        <v>75.739999999999995</v>
      </c>
      <c r="D235" s="7">
        <f>'2020'!D235</f>
        <v>0</v>
      </c>
      <c r="E235" s="7">
        <f>'2020'!E235</f>
        <v>5.2826203024564989E-4</v>
      </c>
      <c r="F235" s="7">
        <f>'2020'!F235</f>
        <v>0.1</v>
      </c>
    </row>
    <row r="236" spans="1:6">
      <c r="A236" s="138">
        <f>'2020'!A236</f>
        <v>44158</v>
      </c>
      <c r="B236" s="7">
        <f>'2020'!B236</f>
        <v>0.73129999999999995</v>
      </c>
      <c r="C236" s="7">
        <f>'2020'!C236</f>
        <v>75.87</v>
      </c>
      <c r="D236" s="7">
        <f>'2020'!D236</f>
        <v>2.4644043140650725E-3</v>
      </c>
      <c r="E236" s="7">
        <f>'2020'!E236</f>
        <v>1.7149268763348041E-3</v>
      </c>
      <c r="F236" s="7">
        <f>'2020'!F236</f>
        <v>0.1</v>
      </c>
    </row>
    <row r="237" spans="1:6">
      <c r="A237" s="138">
        <f>'2020'!A237</f>
        <v>44159</v>
      </c>
      <c r="B237" s="7">
        <f>'2020'!B237</f>
        <v>0.73170000000000002</v>
      </c>
      <c r="C237" s="7">
        <f>'2020'!C237</f>
        <v>76.48</v>
      </c>
      <c r="D237" s="7">
        <f>'2020'!D237</f>
        <v>5.4682161307889133E-4</v>
      </c>
      <c r="E237" s="7">
        <f>'2020'!E237</f>
        <v>8.0079193931622879E-3</v>
      </c>
      <c r="F237" s="7">
        <f>'2020'!F237</f>
        <v>0.1</v>
      </c>
    </row>
    <row r="238" spans="1:6">
      <c r="A238" s="138">
        <f>'2020'!A238</f>
        <v>44160</v>
      </c>
      <c r="B238" s="7">
        <f>'2020'!B238</f>
        <v>0.73560000000000003</v>
      </c>
      <c r="C238" s="7">
        <f>'2020'!C238</f>
        <v>76.849999999999994</v>
      </c>
      <c r="D238" s="7">
        <f>'2020'!D238</f>
        <v>5.3158988401816633E-3</v>
      </c>
      <c r="E238" s="7">
        <f>'2020'!E238</f>
        <v>4.8262012414588603E-3</v>
      </c>
      <c r="F238" s="7">
        <f>'2020'!F238</f>
        <v>0.1</v>
      </c>
    </row>
    <row r="239" spans="1:6">
      <c r="A239" s="138">
        <f>'2020'!A239</f>
        <v>44161</v>
      </c>
      <c r="B239" s="7">
        <f>'2020'!B239</f>
        <v>0.73619999999999997</v>
      </c>
      <c r="C239" s="7">
        <f>'2020'!C239</f>
        <v>76.790000000000006</v>
      </c>
      <c r="D239" s="7">
        <f>'2020'!D239</f>
        <v>8.153282147545705E-4</v>
      </c>
      <c r="E239" s="7">
        <f>'2020'!E239</f>
        <v>-7.8104664215257751E-4</v>
      </c>
      <c r="F239" s="7">
        <f>'2020'!F239</f>
        <v>0.1</v>
      </c>
    </row>
    <row r="240" spans="1:6">
      <c r="A240" s="138">
        <f>'2020'!A240</f>
        <v>44162</v>
      </c>
      <c r="B240" s="7">
        <f>'2020'!B240</f>
        <v>0.73750000000000004</v>
      </c>
      <c r="C240" s="7">
        <f>'2020'!C240</f>
        <v>76.67</v>
      </c>
      <c r="D240" s="7">
        <f>'2020'!D240</f>
        <v>1.7642672690542462E-3</v>
      </c>
      <c r="E240" s="7">
        <f>'2020'!E240</f>
        <v>-1.5639257716491457E-3</v>
      </c>
      <c r="F240" s="7">
        <f>'2020'!F240</f>
        <v>0.1</v>
      </c>
    </row>
    <row r="241" spans="1:6">
      <c r="A241" s="138">
        <f>'2020'!A241</f>
        <v>44165</v>
      </c>
      <c r="B241" s="7">
        <f>'2020'!B241</f>
        <v>0.73929999999999996</v>
      </c>
      <c r="C241" s="7">
        <f>'2020'!C241</f>
        <v>76.8</v>
      </c>
      <c r="D241" s="7">
        <f>'2020'!D241</f>
        <v>2.4377043490792613E-3</v>
      </c>
      <c r="E241" s="7">
        <f>'2020'!E241</f>
        <v>1.6941425828234347E-3</v>
      </c>
      <c r="F241" s="7">
        <f>'2020'!F241</f>
        <v>0.1</v>
      </c>
    </row>
    <row r="242" spans="1:6">
      <c r="A242" s="138">
        <f>'2020'!A242</f>
        <v>44166</v>
      </c>
      <c r="B242" s="7">
        <f>'2020'!B242</f>
        <v>0.73680000000000001</v>
      </c>
      <c r="C242" s="7">
        <f>'2020'!C242</f>
        <v>76.91</v>
      </c>
      <c r="D242" s="7">
        <f>'2020'!D242</f>
        <v>-3.3873076219572236E-3</v>
      </c>
      <c r="E242" s="7">
        <f>'2020'!E242</f>
        <v>1.4312669153359874E-3</v>
      </c>
      <c r="F242" s="7">
        <f>'2020'!F242</f>
        <v>0.1</v>
      </c>
    </row>
    <row r="243" spans="1:6">
      <c r="A243" s="138">
        <f>'2020'!A243</f>
        <v>44167</v>
      </c>
      <c r="B243" s="7">
        <f>'2020'!B243</f>
        <v>0.73750000000000004</v>
      </c>
      <c r="C243" s="7">
        <f>'2020'!C243</f>
        <v>76.989999999999995</v>
      </c>
      <c r="D243" s="7">
        <f>'2020'!D243</f>
        <v>9.4960327287785706E-4</v>
      </c>
      <c r="E243" s="7">
        <f>'2020'!E243</f>
        <v>1.0396362209958304E-3</v>
      </c>
      <c r="F243" s="7">
        <f>'2020'!F243</f>
        <v>0.1</v>
      </c>
    </row>
    <row r="244" spans="1:6">
      <c r="A244" s="138">
        <f>'2020'!A244</f>
        <v>44168</v>
      </c>
      <c r="B244" s="7">
        <f>'2020'!B244</f>
        <v>0.7409</v>
      </c>
      <c r="C244" s="7">
        <f>'2020'!C244</f>
        <v>77.400000000000006</v>
      </c>
      <c r="D244" s="7">
        <f>'2020'!D244</f>
        <v>4.5995752086361776E-3</v>
      </c>
      <c r="E244" s="7">
        <f>'2020'!E244</f>
        <v>5.3112373057234681E-3</v>
      </c>
      <c r="F244" s="7">
        <f>'2020'!F244</f>
        <v>0.1</v>
      </c>
    </row>
    <row r="245" spans="1:6">
      <c r="A245" s="138">
        <f>'2020'!A245</f>
        <v>44169</v>
      </c>
      <c r="B245" s="7">
        <f>'2020'!B245</f>
        <v>0.74280000000000002</v>
      </c>
      <c r="C245" s="7">
        <f>'2020'!C245</f>
        <v>77.180000000000007</v>
      </c>
      <c r="D245" s="7">
        <f>'2020'!D245</f>
        <v>2.5611660559395222E-3</v>
      </c>
      <c r="E245" s="7">
        <f>'2020'!E245</f>
        <v>-2.8464244862087327E-3</v>
      </c>
      <c r="F245" s="7">
        <f>'2020'!F245</f>
        <v>0.1</v>
      </c>
    </row>
    <row r="246" spans="1:6">
      <c r="A246" s="138">
        <f>'2020'!A246</f>
        <v>44172</v>
      </c>
      <c r="B246" s="7">
        <f>'2020'!B246</f>
        <v>0.74299999999999999</v>
      </c>
      <c r="C246" s="7">
        <f>'2020'!C246</f>
        <v>77.290000000000006</v>
      </c>
      <c r="D246" s="7">
        <f>'2020'!D246</f>
        <v>2.6921523920837306E-4</v>
      </c>
      <c r="E246" s="7">
        <f>'2020'!E246</f>
        <v>1.4242250093068304E-3</v>
      </c>
      <c r="F246" s="7">
        <f>'2020'!F246</f>
        <v>0.1</v>
      </c>
    </row>
    <row r="247" spans="1:6">
      <c r="A247" s="138">
        <f>'2020'!A247</f>
        <v>44173</v>
      </c>
      <c r="B247" s="7">
        <f>'2020'!B247</f>
        <v>0.74260000000000004</v>
      </c>
      <c r="C247" s="7">
        <f>'2020'!C247</f>
        <v>77.260000000000005</v>
      </c>
      <c r="D247" s="7">
        <f>'2020'!D247</f>
        <v>-5.3850297477942303E-4</v>
      </c>
      <c r="E247" s="7">
        <f>'2020'!E247</f>
        <v>-3.8822388064436357E-4</v>
      </c>
      <c r="F247" s="7">
        <f>'2020'!F247</f>
        <v>0.1</v>
      </c>
    </row>
    <row r="248" spans="1:6">
      <c r="A248" s="138">
        <f>'2020'!A248</f>
        <v>44174</v>
      </c>
      <c r="B248" s="7">
        <f>'2020'!B248</f>
        <v>0.74419999999999997</v>
      </c>
      <c r="C248" s="7">
        <f>'2020'!C248</f>
        <v>77.5</v>
      </c>
      <c r="D248" s="7">
        <f>'2020'!D248</f>
        <v>2.1522741695423242E-3</v>
      </c>
      <c r="E248" s="7">
        <f>'2020'!E248</f>
        <v>3.1015791211659108E-3</v>
      </c>
      <c r="F248" s="7">
        <f>'2020'!F248</f>
        <v>0.1</v>
      </c>
    </row>
    <row r="249" spans="1:6">
      <c r="A249" s="138">
        <f>'2020'!A249</f>
        <v>44175</v>
      </c>
      <c r="B249" s="7">
        <f>'2020'!B249</f>
        <v>0.74780000000000002</v>
      </c>
      <c r="C249" s="7">
        <f>'2020'!C249</f>
        <v>78.09</v>
      </c>
      <c r="D249" s="7">
        <f>'2020'!D249</f>
        <v>4.8257466304912483E-3</v>
      </c>
      <c r="E249" s="7">
        <f>'2020'!E249</f>
        <v>7.5840713152824793E-3</v>
      </c>
      <c r="F249" s="7">
        <f>'2020'!F249</f>
        <v>0.1</v>
      </c>
    </row>
    <row r="250" spans="1:6">
      <c r="A250" s="138">
        <f>'2020'!A250</f>
        <v>44176</v>
      </c>
      <c r="B250" s="7">
        <f>'2020'!B250</f>
        <v>0.75609999999999999</v>
      </c>
      <c r="C250" s="7">
        <f>'2020'!C250</f>
        <v>78.650000000000006</v>
      </c>
      <c r="D250" s="7">
        <f>'2020'!D250</f>
        <v>1.1038080021210744E-2</v>
      </c>
      <c r="E250" s="7">
        <f>'2020'!E250</f>
        <v>7.1456218297030766E-3</v>
      </c>
      <c r="F250" s="7">
        <f>'2020'!F250</f>
        <v>0.1</v>
      </c>
    </row>
    <row r="251" spans="1:6">
      <c r="A251" s="138">
        <f>'2020'!A251</f>
        <v>44179</v>
      </c>
      <c r="B251" s="7">
        <f>'2020'!B251</f>
        <v>0.754</v>
      </c>
      <c r="C251" s="7">
        <f>'2020'!C251</f>
        <v>78.459999999999994</v>
      </c>
      <c r="D251" s="7">
        <f>'2020'!D251</f>
        <v>-2.7812745562681138E-3</v>
      </c>
      <c r="E251" s="7">
        <f>'2020'!E251</f>
        <v>-2.4186887228804239E-3</v>
      </c>
      <c r="F251" s="7">
        <f>'2020'!F251</f>
        <v>0.1</v>
      </c>
    </row>
    <row r="252" spans="1:6">
      <c r="A252" s="138">
        <f>'2020'!A252</f>
        <v>44180</v>
      </c>
      <c r="B252" s="7">
        <f>'2020'!B252</f>
        <v>0.75119999999999998</v>
      </c>
      <c r="C252" s="7">
        <f>'2020'!C252</f>
        <v>78.22</v>
      </c>
      <c r="D252" s="7">
        <f>'2020'!D252</f>
        <v>-3.7204401139029879E-3</v>
      </c>
      <c r="E252" s="7">
        <f>'2020'!E252</f>
        <v>-3.0635714540383939E-3</v>
      </c>
      <c r="F252" s="7">
        <f>'2020'!F252</f>
        <v>0.1</v>
      </c>
    </row>
    <row r="253" spans="1:6">
      <c r="A253" s="138">
        <f>'2020'!A253</f>
        <v>44181</v>
      </c>
      <c r="B253" s="7">
        <f>'2020'!B253</f>
        <v>0.75639999999999996</v>
      </c>
      <c r="C253" s="7">
        <f>'2020'!C253</f>
        <v>78.239999999999995</v>
      </c>
      <c r="D253" s="7">
        <f>'2020'!D253</f>
        <v>6.8984088902492744E-3</v>
      </c>
      <c r="E253" s="7">
        <f>'2020'!E253</f>
        <v>2.5565639919382155E-4</v>
      </c>
      <c r="F253" s="7">
        <f>'2020'!F253</f>
        <v>0.1</v>
      </c>
    </row>
    <row r="254" spans="1:6">
      <c r="A254" s="138">
        <f>'2020'!A254</f>
        <v>44182</v>
      </c>
      <c r="B254" s="7">
        <f>'2020'!B254</f>
        <v>0.75870000000000004</v>
      </c>
      <c r="C254" s="7">
        <f>'2020'!C254</f>
        <v>78.400000000000006</v>
      </c>
      <c r="D254" s="7">
        <f>'2020'!D254</f>
        <v>3.0361055597267666E-3</v>
      </c>
      <c r="E254" s="7">
        <f>'2020'!E254</f>
        <v>2.042901629800331E-3</v>
      </c>
      <c r="F254" s="7">
        <f>'2020'!F254</f>
        <v>0.1</v>
      </c>
    </row>
    <row r="255" spans="1:6">
      <c r="A255" s="138">
        <f>'2020'!A255</f>
        <v>44183</v>
      </c>
      <c r="B255" s="7">
        <f>'2020'!B255</f>
        <v>0.75939999999999996</v>
      </c>
      <c r="C255" s="7">
        <f>'2020'!C255</f>
        <v>78.56</v>
      </c>
      <c r="D255" s="7">
        <f>'2020'!D255</f>
        <v>9.222054536727304E-4</v>
      </c>
      <c r="E255" s="7">
        <f>'2020'!E255</f>
        <v>2.0387366898483089E-3</v>
      </c>
      <c r="F255" s="7">
        <f>'2020'!F255</f>
        <v>0.1</v>
      </c>
    </row>
    <row r="256" spans="1:6">
      <c r="A256" s="138">
        <f>'2020'!A256</f>
        <v>44186</v>
      </c>
      <c r="B256" s="7">
        <f>'2020'!B256</f>
        <v>0.75700000000000001</v>
      </c>
      <c r="C256" s="7">
        <f>'2020'!C256</f>
        <v>78.27</v>
      </c>
      <c r="D256" s="7">
        <f>'2020'!D256</f>
        <v>-3.1653943602531144E-3</v>
      </c>
      <c r="E256" s="7">
        <f>'2020'!E256</f>
        <v>-3.6982762294638007E-3</v>
      </c>
      <c r="F256" s="7">
        <f>'2020'!F256</f>
        <v>0.1</v>
      </c>
    </row>
    <row r="257" spans="1:6">
      <c r="A257" s="138">
        <f>'2020'!A257</f>
        <v>44187</v>
      </c>
      <c r="B257" s="7">
        <f>'2020'!B257</f>
        <v>0.75570000000000004</v>
      </c>
      <c r="C257" s="7">
        <f>'2020'!C257</f>
        <v>78.180000000000007</v>
      </c>
      <c r="D257" s="7">
        <f>'2020'!D257</f>
        <v>-1.7187814107744921E-3</v>
      </c>
      <c r="E257" s="7">
        <f>'2020'!E257</f>
        <v>-1.1505274519378523E-3</v>
      </c>
      <c r="F257" s="7">
        <f>'2020'!F257</f>
        <v>0.1</v>
      </c>
    </row>
    <row r="258" spans="1:6">
      <c r="A258" s="138">
        <f>'2020'!A258</f>
        <v>44188</v>
      </c>
      <c r="B258" s="7">
        <f>'2020'!B258</f>
        <v>0.75519999999999998</v>
      </c>
      <c r="C258" s="7">
        <f>'2020'!C258</f>
        <v>78.13</v>
      </c>
      <c r="D258" s="7">
        <f>'2020'!D258</f>
        <v>-6.6185719538334629E-4</v>
      </c>
      <c r="E258" s="7">
        <f>'2020'!E258</f>
        <v>-6.3975435615593599E-4</v>
      </c>
      <c r="F258" s="7">
        <f>'2020'!F258</f>
        <v>0.1</v>
      </c>
    </row>
    <row r="259" spans="1:6">
      <c r="A259" s="138">
        <f>'2020'!A259</f>
        <v>44189</v>
      </c>
      <c r="B259" s="7">
        <f>'2020'!B259</f>
        <v>0.75819999999999999</v>
      </c>
      <c r="C259" s="7">
        <f>'2020'!C259</f>
        <v>78.53</v>
      </c>
      <c r="D259" s="7">
        <f>'2020'!D259</f>
        <v>3.9645882509436181E-3</v>
      </c>
      <c r="E259" s="7">
        <f>'2020'!E259</f>
        <v>5.1066113781304658E-3</v>
      </c>
      <c r="F259" s="7">
        <f>'2020'!F259</f>
        <v>0.1</v>
      </c>
    </row>
    <row r="260" spans="1:6">
      <c r="A260" s="138">
        <f>'2020'!A260</f>
        <v>44194</v>
      </c>
      <c r="B260" s="7">
        <f>'2020'!B260</f>
        <v>0.75960000000000005</v>
      </c>
      <c r="C260" s="7">
        <f>'2020'!C260</f>
        <v>78.760000000000005</v>
      </c>
      <c r="D260" s="7">
        <f>'2020'!D260</f>
        <v>1.8447758558964716E-3</v>
      </c>
      <c r="E260" s="7">
        <f>'2020'!E260</f>
        <v>2.9245363841416002E-3</v>
      </c>
      <c r="F260" s="7">
        <f>'2020'!F260</f>
        <v>0.1</v>
      </c>
    </row>
    <row r="261" spans="1:6">
      <c r="A261" s="138">
        <f>'2020'!A261</f>
        <v>44195</v>
      </c>
      <c r="B261" s="7">
        <f>'2020'!B261</f>
        <v>0.76570000000000005</v>
      </c>
      <c r="C261" s="7">
        <f>'2020'!C261</f>
        <v>79.099999999999994</v>
      </c>
      <c r="D261" s="7">
        <f>'2020'!D261</f>
        <v>7.9984691809468472E-3</v>
      </c>
      <c r="E261" s="7">
        <f>'2020'!E261</f>
        <v>4.3076210026832158E-3</v>
      </c>
      <c r="F261" s="7">
        <f>'2020'!F261</f>
        <v>0.1</v>
      </c>
    </row>
    <row r="262" spans="1:6">
      <c r="A262" s="138">
        <f>'2020'!A262</f>
        <v>44196</v>
      </c>
      <c r="B262" s="7">
        <f>'2020'!B262</f>
        <v>0.7702</v>
      </c>
      <c r="C262" s="7">
        <f>'2020'!C262</f>
        <v>79.45</v>
      </c>
      <c r="D262" s="7">
        <f>'2020'!D262</f>
        <v>5.8597732617307026E-3</v>
      </c>
      <c r="E262" s="7">
        <f>'2020'!E262</f>
        <v>4.4150182091169145E-3</v>
      </c>
      <c r="F262" s="7">
        <f>'2020'!F262</f>
        <v>0.1</v>
      </c>
    </row>
    <row r="263" spans="1:6">
      <c r="A263" s="138"/>
    </row>
    <row r="264" spans="1:6">
      <c r="A264" s="138"/>
    </row>
    <row r="265" spans="1:6">
      <c r="A265" s="138"/>
    </row>
    <row r="266" spans="1:6">
      <c r="A266" s="138"/>
    </row>
    <row r="267" spans="1:6">
      <c r="A267" s="138"/>
    </row>
    <row r="268" spans="1:6">
      <c r="A268" s="138"/>
    </row>
    <row r="269" spans="1:6">
      <c r="A269" s="138"/>
    </row>
    <row r="270" spans="1:6">
      <c r="A270" s="138"/>
    </row>
    <row r="271" spans="1:6">
      <c r="A271" s="138"/>
    </row>
    <row r="272" spans="1:6">
      <c r="A272" s="138"/>
    </row>
    <row r="273" spans="1:1">
      <c r="A273" s="138"/>
    </row>
    <row r="274" spans="1:1">
      <c r="A274" s="138"/>
    </row>
    <row r="275" spans="1:1">
      <c r="A275" s="138"/>
    </row>
    <row r="276" spans="1:1">
      <c r="A276" s="138"/>
    </row>
    <row r="277" spans="1:1">
      <c r="A277" s="138"/>
    </row>
    <row r="278" spans="1:1">
      <c r="A278" s="138"/>
    </row>
    <row r="279" spans="1:1">
      <c r="A279" s="138"/>
    </row>
    <row r="280" spans="1:1">
      <c r="A280" s="138"/>
    </row>
    <row r="281" spans="1:1">
      <c r="A281" s="138"/>
    </row>
    <row r="282" spans="1:1">
      <c r="A282" s="138"/>
    </row>
    <row r="283" spans="1:1">
      <c r="A283" s="138"/>
    </row>
    <row r="284" spans="1:1">
      <c r="A284" s="138"/>
    </row>
    <row r="285" spans="1:1">
      <c r="A285" s="138"/>
    </row>
    <row r="286" spans="1:1">
      <c r="A286" s="138"/>
    </row>
    <row r="287" spans="1:1">
      <c r="A287" s="138"/>
    </row>
    <row r="288" spans="1:1">
      <c r="A288" s="138"/>
    </row>
    <row r="289" spans="1:1">
      <c r="A289" s="138"/>
    </row>
    <row r="290" spans="1:1">
      <c r="A290" s="138"/>
    </row>
    <row r="291" spans="1:1">
      <c r="A291" s="138"/>
    </row>
    <row r="292" spans="1:1">
      <c r="A292" s="138"/>
    </row>
    <row r="293" spans="1:1">
      <c r="A293" s="138"/>
    </row>
    <row r="294" spans="1:1">
      <c r="A294" s="138"/>
    </row>
    <row r="295" spans="1:1">
      <c r="A295" s="138"/>
    </row>
    <row r="296" spans="1:1">
      <c r="A296" s="138"/>
    </row>
    <row r="297" spans="1:1">
      <c r="A297" s="138"/>
    </row>
    <row r="298" spans="1:1">
      <c r="A298" s="138"/>
    </row>
    <row r="299" spans="1:1">
      <c r="A299" s="138"/>
    </row>
    <row r="300" spans="1:1">
      <c r="A300" s="138"/>
    </row>
    <row r="301" spans="1:1">
      <c r="A301" s="138"/>
    </row>
    <row r="302" spans="1:1">
      <c r="A302" s="138"/>
    </row>
    <row r="303" spans="1:1">
      <c r="A303" s="138"/>
    </row>
    <row r="304" spans="1:1">
      <c r="A304" s="138"/>
    </row>
    <row r="305" spans="1:1">
      <c r="A305" s="138"/>
    </row>
    <row r="306" spans="1:1">
      <c r="A306" s="138"/>
    </row>
    <row r="307" spans="1:1">
      <c r="A307" s="138"/>
    </row>
    <row r="308" spans="1:1">
      <c r="A308" s="138"/>
    </row>
    <row r="309" spans="1:1">
      <c r="A309" s="138"/>
    </row>
    <row r="310" spans="1:1">
      <c r="A310" s="138"/>
    </row>
    <row r="311" spans="1:1">
      <c r="A311" s="138"/>
    </row>
    <row r="312" spans="1:1">
      <c r="A312" s="138"/>
    </row>
    <row r="313" spans="1:1">
      <c r="A313" s="138"/>
    </row>
    <row r="314" spans="1:1">
      <c r="A314" s="138"/>
    </row>
    <row r="315" spans="1:1">
      <c r="A315" s="138"/>
    </row>
    <row r="316" spans="1:1">
      <c r="A316" s="138"/>
    </row>
    <row r="317" spans="1:1">
      <c r="A317" s="138"/>
    </row>
    <row r="318" spans="1:1">
      <c r="A318" s="138"/>
    </row>
    <row r="319" spans="1:1">
      <c r="A319" s="138"/>
    </row>
    <row r="320" spans="1:1">
      <c r="A320" s="138"/>
    </row>
    <row r="321" spans="1:1">
      <c r="A321" s="138"/>
    </row>
    <row r="322" spans="1:1">
      <c r="A322" s="138"/>
    </row>
    <row r="323" spans="1:1">
      <c r="A323" s="138"/>
    </row>
    <row r="324" spans="1:1">
      <c r="A324" s="138"/>
    </row>
    <row r="325" spans="1:1">
      <c r="A325" s="138"/>
    </row>
    <row r="326" spans="1:1">
      <c r="A326" s="138"/>
    </row>
    <row r="327" spans="1:1">
      <c r="A327" s="138"/>
    </row>
    <row r="328" spans="1:1">
      <c r="A328" s="138"/>
    </row>
    <row r="329" spans="1:1">
      <c r="A329" s="138"/>
    </row>
    <row r="330" spans="1:1">
      <c r="A330" s="138"/>
    </row>
    <row r="331" spans="1:1">
      <c r="A331" s="138"/>
    </row>
    <row r="332" spans="1:1">
      <c r="A332" s="138"/>
    </row>
    <row r="333" spans="1:1">
      <c r="A333" s="138"/>
    </row>
    <row r="334" spans="1:1">
      <c r="A334" s="138"/>
    </row>
    <row r="335" spans="1:1">
      <c r="A335" s="138"/>
    </row>
    <row r="336" spans="1:1">
      <c r="A336" s="138"/>
    </row>
    <row r="337" spans="1:1">
      <c r="A337" s="138"/>
    </row>
    <row r="338" spans="1:1">
      <c r="A338" s="138"/>
    </row>
    <row r="339" spans="1:1">
      <c r="A339" s="138"/>
    </row>
    <row r="340" spans="1:1">
      <c r="A340" s="138"/>
    </row>
    <row r="341" spans="1:1">
      <c r="A341" s="138"/>
    </row>
    <row r="342" spans="1:1">
      <c r="A342" s="138"/>
    </row>
    <row r="343" spans="1:1">
      <c r="A343" s="138"/>
    </row>
    <row r="344" spans="1:1">
      <c r="A344" s="138"/>
    </row>
    <row r="345" spans="1:1">
      <c r="A345" s="138"/>
    </row>
    <row r="346" spans="1:1">
      <c r="A346" s="138"/>
    </row>
    <row r="347" spans="1:1">
      <c r="A347" s="138"/>
    </row>
    <row r="348" spans="1:1">
      <c r="A348" s="138"/>
    </row>
    <row r="349" spans="1:1">
      <c r="A349" s="138"/>
    </row>
    <row r="350" spans="1:1">
      <c r="A350" s="138"/>
    </row>
  </sheetData>
  <mergeCells count="3">
    <mergeCell ref="B7:C7"/>
    <mergeCell ref="D7:E7"/>
    <mergeCell ref="K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2" r:id="rId3" name="Button 2">
              <controlPr defaultSize="0" print="0" autoFill="0" autoPict="0" macro="[0]!BackTesting" altText="Run Back Test">
                <anchor>
                  <from>
                    <xdr:col>7</xdr:col>
                    <xdr:colOff>800100</xdr:colOff>
                    <xdr:row>3</xdr:row>
                    <xdr:rowOff>12700</xdr:rowOff>
                  </from>
                  <to>
                    <xdr:col>9</xdr:col>
                    <xdr:colOff>558800</xdr:colOff>
                    <xdr:row>7</xdr:row>
                    <xdr:rowOff>38100</xdr:rowOff>
                  </to>
                </anchor>
              </controlPr>
            </control>
          </mc:Choice>
        </mc:AlternateContent>
        <mc:AlternateContent xmlns:mc="http://schemas.openxmlformats.org/markup-compatibility/2006">
          <mc:Choice Requires="x14">
            <control shapeId="61443" r:id="rId4" name="Button 3">
              <controlPr defaultSize="0" print="0" autoFill="0" autoPict="0" macro="[0]!MonteCarloSimulationVaR">
                <anchor moveWithCells="1" sizeWithCells="1">
                  <from>
                    <xdr:col>15</xdr:col>
                    <xdr:colOff>50800</xdr:colOff>
                    <xdr:row>2</xdr:row>
                    <xdr:rowOff>88900</xdr:rowOff>
                  </from>
                  <to>
                    <xdr:col>18</xdr:col>
                    <xdr:colOff>279400</xdr:colOff>
                    <xdr:row>7</xdr:row>
                    <xdr:rowOff>0</xdr:rowOff>
                  </to>
                </anchor>
              </controlPr>
            </control>
          </mc:Choice>
        </mc:AlternateContent>
        <mc:AlternateContent xmlns:mc="http://schemas.openxmlformats.org/markup-compatibility/2006">
          <mc:Choice Requires="x14">
            <control shapeId="61444" r:id="rId5" name="Check Box 4">
              <controlPr defaultSize="0" autoFill="0" autoLine="0" autoPict="0">
                <anchor moveWithCells="1">
                  <from>
                    <xdr:col>30</xdr:col>
                    <xdr:colOff>330200</xdr:colOff>
                    <xdr:row>23</xdr:row>
                    <xdr:rowOff>12700</xdr:rowOff>
                  </from>
                  <to>
                    <xdr:col>32</xdr:col>
                    <xdr:colOff>635000</xdr:colOff>
                    <xdr:row>25</xdr:row>
                    <xdr:rowOff>63500</xdr:rowOff>
                  </to>
                </anchor>
              </controlPr>
            </control>
          </mc:Choice>
        </mc:AlternateContent>
        <mc:AlternateContent xmlns:mc="http://schemas.openxmlformats.org/markup-compatibility/2006">
          <mc:Choice Requires="x14">
            <control shapeId="61445" r:id="rId6" name="Button 5">
              <controlPr defaultSize="0" print="0" autoFill="0" autoPict="0" macro="[0]!MonteCarloForecastVaRNextTenDays">
                <anchor moveWithCells="1" sizeWithCells="1">
                  <from>
                    <xdr:col>18</xdr:col>
                    <xdr:colOff>901700</xdr:colOff>
                    <xdr:row>2</xdr:row>
                    <xdr:rowOff>101600</xdr:rowOff>
                  </from>
                  <to>
                    <xdr:col>22</xdr:col>
                    <xdr:colOff>381000</xdr:colOff>
                    <xdr:row>7</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7D0F1F8-C478-AE45-A070-6BF15A46BDEB}">
          <x14:formula1>
            <xm:f>'Inputs &amp; Outputs'!$L$34:$L$39</xm:f>
          </x14:formula1>
          <xm:sqref>K7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3FBCD-D057-D640-A549-0044B187E5EE}">
  <sheetPr codeName="Sheet38"/>
  <dimension ref="A1:AF261"/>
  <sheetViews>
    <sheetView topLeftCell="A137" workbookViewId="0">
      <selection activeCell="A10" sqref="A10:A261"/>
    </sheetView>
  </sheetViews>
  <sheetFormatPr baseColWidth="10" defaultRowHeight="13"/>
  <cols>
    <col min="1" max="1" width="10.83203125" style="138"/>
    <col min="2" max="10" width="10.83203125" style="7"/>
    <col min="11" max="12" width="10.83203125" style="44"/>
    <col min="13" max="18" width="10.83203125" style="7"/>
    <col min="19" max="19" width="14" style="7" customWidth="1"/>
    <col min="20" max="21" width="10.83203125" style="7"/>
    <col min="22" max="22" width="12.1640625" style="7" bestFit="1" customWidth="1"/>
    <col min="23" max="24" width="10.83203125" style="7"/>
    <col min="25" max="25" width="15.6640625" style="7" customWidth="1"/>
    <col min="26" max="26" width="16.6640625" style="7" customWidth="1"/>
    <col min="27" max="16384" width="10.83203125" style="7"/>
  </cols>
  <sheetData>
    <row r="1" spans="1:31">
      <c r="A1" s="433"/>
      <c r="B1" s="433"/>
      <c r="C1" s="433"/>
      <c r="D1" s="433"/>
      <c r="E1" s="433"/>
      <c r="F1" s="433"/>
      <c r="G1" s="433"/>
      <c r="H1" s="433"/>
      <c r="I1" s="433"/>
      <c r="J1" s="433"/>
    </row>
    <row r="2" spans="1:31">
      <c r="A2" s="433"/>
      <c r="B2" s="433"/>
      <c r="C2" s="433"/>
      <c r="D2" s="433"/>
      <c r="E2" s="433"/>
      <c r="F2" s="433"/>
      <c r="G2" s="433"/>
      <c r="H2" s="433"/>
      <c r="I2" s="433"/>
      <c r="J2" s="433"/>
    </row>
    <row r="3" spans="1:31">
      <c r="Z3" s="173"/>
      <c r="AA3" s="173"/>
      <c r="AB3" s="173"/>
      <c r="AC3" s="173"/>
    </row>
    <row r="4" spans="1:31" ht="14">
      <c r="P4" s="458" t="s">
        <v>258</v>
      </c>
      <c r="Q4" s="458"/>
      <c r="R4" s="458"/>
      <c r="S4" s="458"/>
      <c r="T4" s="168"/>
      <c r="W4" s="173"/>
      <c r="X4" s="173"/>
      <c r="Y4" s="173"/>
      <c r="Z4" s="173"/>
    </row>
    <row r="5" spans="1:31">
      <c r="B5" s="8"/>
      <c r="O5" s="49"/>
      <c r="P5" s="250"/>
      <c r="Q5" s="351"/>
      <c r="R5" s="351"/>
      <c r="S5" s="351"/>
      <c r="T5" s="207"/>
      <c r="V5" s="457" t="s">
        <v>277</v>
      </c>
      <c r="W5" s="457"/>
      <c r="X5" s="457"/>
      <c r="AC5" s="138"/>
    </row>
    <row r="6" spans="1:31" ht="14">
      <c r="B6" s="8"/>
      <c r="E6" s="45"/>
      <c r="P6" s="306"/>
      <c r="Q6" s="352" t="str">
        <f>VLOOKUP(B9,'Inputs &amp; Outputs'!B17:E20,2,FALSE )</f>
        <v>USD/AUD</v>
      </c>
      <c r="R6" s="352" t="str">
        <f>VLOOKUP(C9,'Inputs &amp; Outputs'!B18:E20,2,FALSE)</f>
        <v>JPY/AUD</v>
      </c>
      <c r="S6" s="352"/>
      <c r="T6" s="208"/>
      <c r="V6" s="205" t="str">
        <f>$Q$6</f>
        <v>USD/AUD</v>
      </c>
      <c r="W6" s="206" t="str">
        <f>$R$6</f>
        <v>JPY/AUD</v>
      </c>
      <c r="X6" s="206" t="s">
        <v>281</v>
      </c>
      <c r="Y6" s="138"/>
      <c r="Z6" s="138"/>
      <c r="AC6" s="138"/>
    </row>
    <row r="7" spans="1:31" ht="13" customHeight="1">
      <c r="A7" s="46"/>
      <c r="B7" s="435" t="s">
        <v>254</v>
      </c>
      <c r="C7" s="435"/>
      <c r="D7" s="434" t="s">
        <v>256</v>
      </c>
      <c r="E7" s="434"/>
      <c r="F7" s="51" t="s">
        <v>257</v>
      </c>
      <c r="P7" s="250" t="s">
        <v>259</v>
      </c>
      <c r="Q7" s="353">
        <f>AVERAGE(D11:D260)</f>
        <v>-2.3802221831980129E-4</v>
      </c>
      <c r="R7" s="353">
        <f>AVERAGE(E11:E260)</f>
        <v>2.0441686708250382E-4</v>
      </c>
      <c r="S7" s="354"/>
      <c r="T7" s="209"/>
      <c r="V7" s="180">
        <v>0.5</v>
      </c>
      <c r="W7" s="181">
        <v>0.5</v>
      </c>
      <c r="X7" s="187">
        <f>SUM(V7:W7)</f>
        <v>1</v>
      </c>
      <c r="Y7" s="138"/>
      <c r="Z7" s="138"/>
    </row>
    <row r="8" spans="1:31" ht="13" customHeight="1">
      <c r="A8" s="46"/>
      <c r="B8" s="48"/>
      <c r="C8" s="48"/>
      <c r="D8" s="141"/>
      <c r="E8" s="141"/>
      <c r="F8" s="50"/>
      <c r="P8" s="250" t="s">
        <v>260</v>
      </c>
      <c r="Q8" s="353">
        <f>MEDIAN(D11:D260)</f>
        <v>-1.9730129825644503E-4</v>
      </c>
      <c r="R8" s="353">
        <f>MEDIAN(E11:E260)</f>
        <v>2.503166604963269E-4</v>
      </c>
      <c r="S8" s="354"/>
      <c r="T8" s="209"/>
      <c r="V8" s="437" t="s">
        <v>91</v>
      </c>
      <c r="W8" s="438"/>
      <c r="X8" s="439"/>
    </row>
    <row r="9" spans="1:31" ht="13" customHeight="1">
      <c r="A9" s="142" t="s">
        <v>0</v>
      </c>
      <c r="B9" s="140" t="str">
        <f>'Inputs &amp; Outputs'!B19</f>
        <v>USD</v>
      </c>
      <c r="C9" s="140" t="str">
        <f>'Inputs &amp; Outputs'!B20</f>
        <v>JPY</v>
      </c>
      <c r="D9" s="143" t="str">
        <f>before_gfc_start_ref</f>
        <v>USD</v>
      </c>
      <c r="E9" s="143" t="str">
        <f>before_gfc_end_ref</f>
        <v>JPY</v>
      </c>
      <c r="F9" s="47" t="s">
        <v>264</v>
      </c>
      <c r="G9" s="19" t="str">
        <f>C9</f>
        <v>JPY</v>
      </c>
      <c r="P9" s="250" t="s">
        <v>261</v>
      </c>
      <c r="Q9" s="353">
        <f>MAX(D11:D260)</f>
        <v>1.3824194877606425E-2</v>
      </c>
      <c r="R9" s="353">
        <f>MAX(E11:E260)</f>
        <v>1.4279042221903919E-2</v>
      </c>
      <c r="S9" s="354"/>
      <c r="T9" s="209"/>
      <c r="V9" s="440"/>
      <c r="W9" s="441"/>
      <c r="X9" s="442"/>
    </row>
    <row r="10" spans="1:31">
      <c r="A10" s="138">
        <f>'FX Database'!A767</f>
        <v>44200</v>
      </c>
      <c r="B10" s="7">
        <f>VLOOKUP($A10,'FX Database'!$A$11:$T$1267, MATCH($B$9,'FX Database'!$A$6:$X$6,0),FALSE)</f>
        <v>0.77029999999999998</v>
      </c>
      <c r="C10" s="7">
        <f>VLOOKUP($A10,'FX Database'!$A$11:$T$1267, MATCH(C$9,'FX Database'!$A$6:$X$6,0),FALSE)</f>
        <v>79.34</v>
      </c>
      <c r="F10" s="7">
        <f>VLOOKUP(A10,'Interest Rates'!$A$11:$B$3360, MATCH($F$9,'Interest Rates'!$A$11:$B$11,0),FALSE)</f>
        <v>0.1</v>
      </c>
      <c r="G10" s="7">
        <f t="shared" ref="G10:G12" si="0">C10/100</f>
        <v>0.79339999999999999</v>
      </c>
      <c r="P10" s="250" t="s">
        <v>262</v>
      </c>
      <c r="Q10" s="353">
        <f>MIN(D11:D260)</f>
        <v>-1.7849704876346583E-2</v>
      </c>
      <c r="R10" s="353">
        <f>MIN(E11:E260)</f>
        <v>-1.7923768161884651E-2</v>
      </c>
      <c r="S10" s="354"/>
      <c r="T10" s="209"/>
      <c r="V10" s="443"/>
      <c r="W10" s="444"/>
      <c r="X10" s="445"/>
      <c r="AC10" s="365"/>
      <c r="AD10" s="27"/>
      <c r="AE10" s="27"/>
    </row>
    <row r="11" spans="1:31" ht="16">
      <c r="A11" s="138">
        <f>'FX Database'!A768</f>
        <v>44201</v>
      </c>
      <c r="B11" s="7">
        <f>VLOOKUP($A11,'FX Database'!$A$11:$T$1267, MATCH($B$9,'FX Database'!$A$6:$X$6,0),FALSE)</f>
        <v>0.77010000000000001</v>
      </c>
      <c r="C11" s="7">
        <f>VLOOKUP($A11,'FX Database'!$A$11:$T$1267, MATCH(C$9,'FX Database'!$A$6:$X$6,0),FALSE)</f>
        <v>79.319999999999993</v>
      </c>
      <c r="D11" s="7">
        <f t="shared" ref="D11:E33" si="1">LN(B11/B10)</f>
        <v>-2.5967281371571576E-4</v>
      </c>
      <c r="E11" s="7">
        <f t="shared" si="1"/>
        <v>-2.5211143458896335E-4</v>
      </c>
      <c r="F11" s="7">
        <f>VLOOKUP(A11,'Interest Rates'!$A$11:$B$3360, MATCH($F$9,'Interest Rates'!$A$11:$B$11,0),FALSE)</f>
        <v>0.1</v>
      </c>
      <c r="G11" s="7">
        <f t="shared" si="0"/>
        <v>0.79319999999999991</v>
      </c>
      <c r="H11" s="7">
        <f t="shared" ref="H11:H13" si="2">LN(F11/F10)</f>
        <v>0</v>
      </c>
      <c r="P11" s="250" t="s">
        <v>263</v>
      </c>
      <c r="Q11" s="353">
        <f>Q9-Q10</f>
        <v>3.167389975395301E-2</v>
      </c>
      <c r="R11" s="353">
        <f>R9-R10</f>
        <v>3.2202810383788569E-2</v>
      </c>
      <c r="S11" s="354"/>
      <c r="T11" s="209"/>
      <c r="V11" s="183"/>
      <c r="W11" s="184"/>
      <c r="X11" s="182"/>
      <c r="Y11" s="356" t="s">
        <v>278</v>
      </c>
      <c r="Z11" s="356" t="s">
        <v>279</v>
      </c>
      <c r="AA11" s="217" t="s">
        <v>104</v>
      </c>
      <c r="AB11" s="217" t="s">
        <v>103</v>
      </c>
      <c r="AC11" s="366"/>
      <c r="AD11" s="367"/>
      <c r="AE11" s="368"/>
    </row>
    <row r="12" spans="1:31" ht="16">
      <c r="A12" s="138">
        <f>'FX Database'!A769</f>
        <v>44202</v>
      </c>
      <c r="B12" s="7">
        <f>VLOOKUP($A12,'FX Database'!$A$11:$T$1267, MATCH($B$9,'FX Database'!$A$6:$X$6,0),FALSE)</f>
        <v>0.77659999999999996</v>
      </c>
      <c r="C12" s="7">
        <f>VLOOKUP($A12,'FX Database'!$A$11:$T$1267, MATCH(C$9,'FX Database'!$A$6:$X$6,0),FALSE)</f>
        <v>79.86</v>
      </c>
      <c r="D12" s="7">
        <f t="shared" si="1"/>
        <v>8.4050407523624214E-3</v>
      </c>
      <c r="E12" s="7">
        <f t="shared" si="1"/>
        <v>6.7847979834801033E-3</v>
      </c>
      <c r="F12" s="7">
        <f>VLOOKUP(A12,'Interest Rates'!$A$11:$B$3360, MATCH($F$9,'Interest Rates'!$A$11:$B$11,0),FALSE)</f>
        <v>0.1</v>
      </c>
      <c r="G12" s="7">
        <f t="shared" si="0"/>
        <v>0.79859999999999998</v>
      </c>
      <c r="H12" s="7">
        <f t="shared" si="2"/>
        <v>0</v>
      </c>
      <c r="P12" s="250" t="s">
        <v>92</v>
      </c>
      <c r="Q12" s="355">
        <f>_xlfn.VAR.S(D11:D260)</f>
        <v>2.9736405518244131E-5</v>
      </c>
      <c r="R12" s="355">
        <f>_xlfn.VAR.S(E11:E260)</f>
        <v>3.1839529358464579E-5</v>
      </c>
      <c r="S12" s="354"/>
      <c r="T12" s="209"/>
      <c r="V12" s="183" t="s">
        <v>84</v>
      </c>
      <c r="W12" s="185">
        <f>SQRT((V7^2*Q13^2) + (W7^2*R13^2) + (2*V7*W7*_xlfn.COVARIANCE.S(D11:D258, E11:E258)))</f>
        <v>5.2854216874097353E-3</v>
      </c>
      <c r="X12" s="182"/>
      <c r="Y12" s="188">
        <v>0.9</v>
      </c>
      <c r="Z12" s="189">
        <f>_xlfn.NORM.S.INV(1 - Y12)</f>
        <v>-1.2815515655446006</v>
      </c>
      <c r="AA12" s="192">
        <f>-($W$13+Z12* $W$12)</f>
        <v>6.7903431136819795E-3</v>
      </c>
      <c r="AB12" s="193">
        <f>INVESTMENT_AMT*AA12</f>
        <v>6790.34311368198</v>
      </c>
      <c r="AC12" s="366"/>
      <c r="AD12" s="367"/>
      <c r="AE12" s="368"/>
    </row>
    <row r="13" spans="1:31" ht="16">
      <c r="A13" s="138">
        <f>'FX Database'!A770</f>
        <v>44203</v>
      </c>
      <c r="B13" s="7">
        <f>VLOOKUP($A13,'FX Database'!$A$11:$T$1267, MATCH($B$9,'FX Database'!$A$6:$X$6,0),FALSE)</f>
        <v>0.77949999999999997</v>
      </c>
      <c r="C13" s="7">
        <f>VLOOKUP($A13,'FX Database'!$A$11:$T$1267, MATCH(C$9,'FX Database'!$A$6:$X$6,0),FALSE)</f>
        <v>80.39</v>
      </c>
      <c r="D13" s="7">
        <f t="shared" si="1"/>
        <v>3.7272712002643237E-3</v>
      </c>
      <c r="E13" s="7">
        <f t="shared" si="1"/>
        <v>6.6146887047941576E-3</v>
      </c>
      <c r="F13" s="7">
        <f>VLOOKUP(A13,'Interest Rates'!$A$11:$B$3360, MATCH($F$9,'Interest Rates'!$A$11:$B$11,0),FALSE)</f>
        <v>0.1</v>
      </c>
      <c r="G13" s="7">
        <f t="shared" ref="G13:G76" si="3">C13/100</f>
        <v>0.80390000000000006</v>
      </c>
      <c r="H13" s="7">
        <f t="shared" si="2"/>
        <v>0</v>
      </c>
      <c r="P13" s="347" t="s">
        <v>84</v>
      </c>
      <c r="Q13" s="353">
        <f>_xlfn.STDEV.S(D11:D260)</f>
        <v>5.4531097108204349E-3</v>
      </c>
      <c r="R13" s="353">
        <f>_xlfn.STDEV.S(E11:E260)</f>
        <v>5.6426526880948976E-3</v>
      </c>
      <c r="S13" s="354"/>
      <c r="T13" s="209"/>
      <c r="V13" s="183" t="s">
        <v>94</v>
      </c>
      <c r="W13" s="184">
        <f>(V7*Q7)+(W7*R7)</f>
        <v>-1.6802675618648734E-5</v>
      </c>
      <c r="X13" s="182"/>
      <c r="Y13" s="188">
        <v>0.95</v>
      </c>
      <c r="Z13" s="189">
        <f t="shared" ref="Z13:Z14" si="4">_xlfn.NORM.S.INV(1 - Y13)</f>
        <v>-1.6448536269514715</v>
      </c>
      <c r="AA13" s="192">
        <f>-($W$13+Z13* $W$12)</f>
        <v>8.7105477081225197E-3</v>
      </c>
      <c r="AB13" s="193">
        <f>INVESTMENT_AMT*AA13</f>
        <v>8710.5477081225199</v>
      </c>
      <c r="AC13" s="366"/>
      <c r="AD13" s="367"/>
      <c r="AE13" s="368"/>
    </row>
    <row r="14" spans="1:31" ht="16">
      <c r="A14" s="138">
        <f>'FX Database'!A771</f>
        <v>44204</v>
      </c>
      <c r="B14" s="7">
        <f>VLOOKUP($A14,'FX Database'!$A$11:$T$1267, MATCH($B$9,'FX Database'!$A$6:$X$6,0),FALSE)</f>
        <v>0.77690000000000003</v>
      </c>
      <c r="C14" s="7">
        <f>VLOOKUP($A14,'FX Database'!$A$11:$T$1267, MATCH(C$9,'FX Database'!$A$6:$X$6,0),FALSE)</f>
        <v>80.69</v>
      </c>
      <c r="D14" s="7">
        <f t="shared" si="1"/>
        <v>-3.341046541456037E-3</v>
      </c>
      <c r="E14" s="7">
        <f t="shared" si="1"/>
        <v>3.7248615205455974E-3</v>
      </c>
      <c r="F14" s="7">
        <f>VLOOKUP(A14,'Interest Rates'!$A$11:$B$3360, MATCH($F$9,'Interest Rates'!$A$11:$B$11,0),FALSE)</f>
        <v>0.1</v>
      </c>
      <c r="G14" s="7">
        <f t="shared" si="3"/>
        <v>0.80689999999999995</v>
      </c>
      <c r="H14" s="7">
        <f t="shared" ref="H14:H77" si="5">LN(F14/F13)</f>
        <v>0</v>
      </c>
      <c r="Q14" s="240"/>
      <c r="R14" s="240"/>
      <c r="S14" s="240"/>
      <c r="T14" s="240"/>
      <c r="V14" s="183"/>
      <c r="W14" s="186"/>
      <c r="X14" s="182"/>
      <c r="Y14" s="188">
        <v>0.99</v>
      </c>
      <c r="Z14" s="189">
        <f t="shared" si="4"/>
        <v>-2.3263478740408408</v>
      </c>
      <c r="AA14" s="192">
        <f>-($W$13+Z14* $W$12)</f>
        <v>1.231253218153364E-2</v>
      </c>
      <c r="AB14" s="193">
        <f>INVESTMENT_AMT*AA14</f>
        <v>12312.532181533639</v>
      </c>
    </row>
    <row r="15" spans="1:31">
      <c r="A15" s="138">
        <f>'FX Database'!A772</f>
        <v>44207</v>
      </c>
      <c r="B15" s="7">
        <f>VLOOKUP($A15,'FX Database'!$A$11:$T$1267, MATCH($B$9,'FX Database'!$A$6:$X$6,0),FALSE)</f>
        <v>0.76970000000000005</v>
      </c>
      <c r="C15" s="7">
        <f>VLOOKUP($A15,'FX Database'!$A$11:$T$1267, MATCH(C$9,'FX Database'!$A$6:$X$6,0),FALSE)</f>
        <v>80.2</v>
      </c>
      <c r="D15" s="7">
        <f t="shared" si="1"/>
        <v>-9.310813416103304E-3</v>
      </c>
      <c r="E15" s="7">
        <f t="shared" si="1"/>
        <v>-6.0911369879462903E-3</v>
      </c>
      <c r="F15" s="7">
        <f>VLOOKUP(A15,'Interest Rates'!$A$11:$B$3360, MATCH($F$9,'Interest Rates'!$A$11:$B$11,0),FALSE)</f>
        <v>0.1</v>
      </c>
      <c r="G15" s="7">
        <f t="shared" si="3"/>
        <v>0.80200000000000005</v>
      </c>
      <c r="H15" s="7">
        <f t="shared" si="5"/>
        <v>0</v>
      </c>
      <c r="Q15" s="240"/>
      <c r="R15" s="240"/>
      <c r="S15" s="240"/>
      <c r="T15" s="240"/>
    </row>
    <row r="16" spans="1:31">
      <c r="A16" s="138">
        <f>'FX Database'!A773</f>
        <v>44208</v>
      </c>
      <c r="B16" s="7">
        <f>VLOOKUP($A16,'FX Database'!$A$11:$T$1267, MATCH($B$9,'FX Database'!$A$6:$X$6,0),FALSE)</f>
        <v>0.76910000000000001</v>
      </c>
      <c r="C16" s="7">
        <f>VLOOKUP($A16,'FX Database'!$A$11:$T$1267, MATCH(C$9,'FX Database'!$A$6:$X$6,0),FALSE)</f>
        <v>80.22</v>
      </c>
      <c r="D16" s="7">
        <f t="shared" si="1"/>
        <v>-7.7982847726368266E-4</v>
      </c>
      <c r="E16" s="7">
        <f t="shared" si="1"/>
        <v>2.4934546943786184E-4</v>
      </c>
      <c r="F16" s="7">
        <f>VLOOKUP(A16,'Interest Rates'!$A$11:$B$3360, MATCH($F$9,'Interest Rates'!$A$11:$B$11,0),FALSE)</f>
        <v>0.1</v>
      </c>
      <c r="G16" s="7">
        <f t="shared" si="3"/>
        <v>0.80220000000000002</v>
      </c>
      <c r="H16" s="7">
        <f t="shared" si="5"/>
        <v>0</v>
      </c>
    </row>
    <row r="17" spans="1:32">
      <c r="A17" s="138">
        <f>'FX Database'!A774</f>
        <v>44209</v>
      </c>
      <c r="B17" s="7">
        <f>VLOOKUP($A17,'FX Database'!$A$11:$T$1267, MATCH($B$9,'FX Database'!$A$6:$X$6,0),FALSE)</f>
        <v>0.77629999999999999</v>
      </c>
      <c r="C17" s="7">
        <f>VLOOKUP($A17,'FX Database'!$A$11:$T$1267, MATCH(C$9,'FX Database'!$A$6:$X$6,0),FALSE)</f>
        <v>80.459999999999994</v>
      </c>
      <c r="D17" s="7">
        <f t="shared" si="1"/>
        <v>9.318043348626584E-3</v>
      </c>
      <c r="E17" s="7">
        <f t="shared" si="1"/>
        <v>2.9873061797352539E-3</v>
      </c>
      <c r="F17" s="7">
        <f>VLOOKUP(A17,'Interest Rates'!$A$11:$B$3360, MATCH($F$9,'Interest Rates'!$A$11:$B$11,0),FALSE)</f>
        <v>0.1</v>
      </c>
      <c r="G17" s="7">
        <f t="shared" si="3"/>
        <v>0.80459999999999998</v>
      </c>
      <c r="H17" s="7">
        <f t="shared" si="5"/>
        <v>0</v>
      </c>
    </row>
    <row r="18" spans="1:32" ht="14" thickBot="1">
      <c r="A18" s="138">
        <f>'FX Database'!A775</f>
        <v>44210</v>
      </c>
      <c r="B18" s="7">
        <f>VLOOKUP($A18,'FX Database'!$A$11:$T$1267, MATCH($B$9,'FX Database'!$A$6:$X$6,0),FALSE)</f>
        <v>0.77510000000000001</v>
      </c>
      <c r="C18" s="7">
        <f>VLOOKUP($A18,'FX Database'!$A$11:$T$1267, MATCH(C$9,'FX Database'!$A$6:$X$6,0),FALSE)</f>
        <v>80.63</v>
      </c>
      <c r="D18" s="7">
        <f t="shared" si="1"/>
        <v>-1.5469901241688486E-3</v>
      </c>
      <c r="E18" s="7">
        <f t="shared" si="1"/>
        <v>2.1106221752884942E-3</v>
      </c>
      <c r="F18" s="7">
        <f>VLOOKUP(A18,'Interest Rates'!$A$11:$B$3360, MATCH($F$9,'Interest Rates'!$A$11:$B$11,0),FALSE)</f>
        <v>0.1</v>
      </c>
      <c r="G18" s="7">
        <f t="shared" si="3"/>
        <v>0.80629999999999991</v>
      </c>
      <c r="H18" s="7">
        <f t="shared" si="5"/>
        <v>0</v>
      </c>
    </row>
    <row r="19" spans="1:32" ht="18" customHeight="1">
      <c r="A19" s="138">
        <f>'FX Database'!A776</f>
        <v>44211</v>
      </c>
      <c r="B19" s="7">
        <f>VLOOKUP($A19,'FX Database'!$A$11:$T$1267, MATCH($B$9,'FX Database'!$A$6:$X$6,0),FALSE)</f>
        <v>0.77659999999999996</v>
      </c>
      <c r="C19" s="7">
        <f>VLOOKUP($A19,'FX Database'!$A$11:$T$1267, MATCH(C$9,'FX Database'!$A$6:$X$6,0),FALSE)</f>
        <v>80.59</v>
      </c>
      <c r="D19" s="7">
        <f t="shared" si="1"/>
        <v>1.9333640101010746E-3</v>
      </c>
      <c r="E19" s="7">
        <f t="shared" si="1"/>
        <v>-4.9621636051058922E-4</v>
      </c>
      <c r="F19" s="7">
        <f>VLOOKUP(A19,'Interest Rates'!$A$11:$B$3360, MATCH($F$9,'Interest Rates'!$A$11:$B$11,0),FALSE)</f>
        <v>0.1</v>
      </c>
      <c r="G19" s="7">
        <f t="shared" si="3"/>
        <v>0.80590000000000006</v>
      </c>
      <c r="H19" s="7">
        <f t="shared" si="5"/>
        <v>0</v>
      </c>
      <c r="O19" s="450" t="str">
        <f>_xlfn.CONCAT("Distribution of Daily Returns  in ", Q6, " Exchange Rate")</f>
        <v>Distribution of Daily Returns  in USD/AUD Exchange Rate</v>
      </c>
      <c r="P19" s="451"/>
      <c r="Q19" s="451"/>
      <c r="R19" s="451"/>
      <c r="S19" s="451"/>
      <c r="T19" s="451"/>
      <c r="U19" s="451"/>
      <c r="V19" s="452"/>
      <c r="Y19" s="450" t="str">
        <f>_xlfn.CONCAT("Distribution of Daily Returns  in ", R6, " Exchange Rate")</f>
        <v>Distribution of Daily Returns  in JPY/AUD Exchange Rate</v>
      </c>
      <c r="Z19" s="451"/>
      <c r="AA19" s="451"/>
      <c r="AB19" s="451"/>
      <c r="AC19" s="451"/>
      <c r="AD19" s="451"/>
      <c r="AE19" s="451"/>
      <c r="AF19" s="452"/>
    </row>
    <row r="20" spans="1:32" ht="18" customHeight="1">
      <c r="A20" s="138">
        <f>'FX Database'!A777</f>
        <v>44214</v>
      </c>
      <c r="B20" s="7">
        <f>VLOOKUP($A20,'FX Database'!$A$11:$T$1267, MATCH($B$9,'FX Database'!$A$6:$X$6,0),FALSE)</f>
        <v>0.76849999999999996</v>
      </c>
      <c r="C20" s="7">
        <f>VLOOKUP($A20,'FX Database'!$A$11:$T$1267, MATCH(C$9,'FX Database'!$A$6:$X$6,0),FALSE)</f>
        <v>79.73</v>
      </c>
      <c r="D20" s="7">
        <f t="shared" si="1"/>
        <v>-1.0484854318916362E-2</v>
      </c>
      <c r="E20" s="7">
        <f t="shared" si="1"/>
        <v>-1.0728645822015829E-2</v>
      </c>
      <c r="F20" s="7">
        <f>VLOOKUP(A20,'Interest Rates'!$A$11:$B$3360, MATCH($F$9,'Interest Rates'!$A$11:$B$11,0),FALSE)</f>
        <v>0.1</v>
      </c>
      <c r="G20" s="7">
        <f t="shared" si="3"/>
        <v>0.79730000000000001</v>
      </c>
      <c r="H20" s="7">
        <f t="shared" si="5"/>
        <v>0</v>
      </c>
      <c r="O20" s="453"/>
      <c r="P20" s="454"/>
      <c r="Q20" s="454"/>
      <c r="R20" s="454"/>
      <c r="S20" s="454"/>
      <c r="T20" s="454"/>
      <c r="U20" s="454"/>
      <c r="V20" s="455"/>
      <c r="Y20" s="453"/>
      <c r="Z20" s="454"/>
      <c r="AA20" s="454"/>
      <c r="AB20" s="454"/>
      <c r="AC20" s="454"/>
      <c r="AD20" s="454"/>
      <c r="AE20" s="454"/>
      <c r="AF20" s="455"/>
    </row>
    <row r="21" spans="1:32">
      <c r="A21" s="138">
        <f>'FX Database'!A778</f>
        <v>44215</v>
      </c>
      <c r="B21" s="7">
        <f>VLOOKUP($A21,'FX Database'!$A$11:$T$1267, MATCH($B$9,'FX Database'!$A$6:$X$6,0),FALSE)</f>
        <v>0.77180000000000004</v>
      </c>
      <c r="C21" s="7">
        <f>VLOOKUP($A21,'FX Database'!$A$11:$T$1267, MATCH(C$9,'FX Database'!$A$6:$X$6,0),FALSE)</f>
        <v>80.27</v>
      </c>
      <c r="D21" s="7">
        <f t="shared" si="1"/>
        <v>4.2848861248679041E-3</v>
      </c>
      <c r="E21" s="7">
        <f t="shared" si="1"/>
        <v>6.7500256290813059E-3</v>
      </c>
      <c r="F21" s="7">
        <f>VLOOKUP(A21,'Interest Rates'!$A$11:$B$3360, MATCH($F$9,'Interest Rates'!$A$11:$B$11,0),FALSE)</f>
        <v>0.1</v>
      </c>
      <c r="G21" s="7">
        <f t="shared" si="3"/>
        <v>0.80269999999999997</v>
      </c>
      <c r="H21" s="7">
        <f t="shared" si="5"/>
        <v>0</v>
      </c>
      <c r="O21" s="194"/>
      <c r="Q21" s="8" t="s">
        <v>265</v>
      </c>
      <c r="S21" s="158">
        <f>ABS(O24-O25)</f>
        <v>2.0411711307106225E-3</v>
      </c>
      <c r="T21" s="154"/>
      <c r="V21" s="195"/>
      <c r="Y21" s="194"/>
      <c r="AA21" s="8" t="s">
        <v>265</v>
      </c>
      <c r="AB21" s="50">
        <f>ABS(Y24-Y25)</f>
        <v>2.6478297482416743E-3</v>
      </c>
      <c r="AF21" s="195"/>
    </row>
    <row r="22" spans="1:32">
      <c r="A22" s="138">
        <f>'FX Database'!A779</f>
        <v>44216</v>
      </c>
      <c r="B22" s="7">
        <f>VLOOKUP($A22,'FX Database'!$A$11:$T$1267, MATCH($B$9,'FX Database'!$A$6:$X$6,0),FALSE)</f>
        <v>0.7722</v>
      </c>
      <c r="C22" s="7">
        <f>VLOOKUP($A22,'FX Database'!$A$11:$T$1267, MATCH(C$9,'FX Database'!$A$6:$X$6,0),FALSE)</f>
        <v>80.13</v>
      </c>
      <c r="D22" s="7">
        <f t="shared" si="1"/>
        <v>5.1813472661760306E-4</v>
      </c>
      <c r="E22" s="7">
        <f t="shared" si="1"/>
        <v>-1.7456363535062712E-3</v>
      </c>
      <c r="F22" s="7">
        <f>VLOOKUP(A22,'Interest Rates'!$A$11:$B$3360, MATCH($F$9,'Interest Rates'!$A$11:$B$11,0),FALSE)</f>
        <v>0.1</v>
      </c>
      <c r="G22" s="7">
        <f t="shared" si="3"/>
        <v>0.8012999999999999</v>
      </c>
      <c r="H22" s="7">
        <f t="shared" si="5"/>
        <v>0</v>
      </c>
      <c r="O22" s="194"/>
      <c r="U22" s="155"/>
      <c r="V22" s="195"/>
      <c r="Y22" s="201"/>
      <c r="Z22" s="156"/>
      <c r="AA22" s="156"/>
      <c r="AB22" s="8"/>
      <c r="AC22" s="8"/>
      <c r="AF22" s="195"/>
    </row>
    <row r="23" spans="1:32" ht="14" thickBot="1">
      <c r="A23" s="138">
        <f>'FX Database'!A780</f>
        <v>44217</v>
      </c>
      <c r="B23" s="7">
        <f>VLOOKUP($A23,'FX Database'!$A$11:$T$1267, MATCH($B$9,'FX Database'!$A$6:$X$6,0),FALSE)</f>
        <v>0.77710000000000001</v>
      </c>
      <c r="C23" s="7">
        <f>VLOOKUP($A23,'FX Database'!$A$11:$T$1267, MATCH(C$9,'FX Database'!$A$6:$X$6,0),FALSE)</f>
        <v>80.349999999999994</v>
      </c>
      <c r="D23" s="7">
        <f t="shared" si="1"/>
        <v>6.3254583850606535E-3</v>
      </c>
      <c r="E23" s="7">
        <f t="shared" si="1"/>
        <v>2.7417763935423277E-3</v>
      </c>
      <c r="F23" s="7">
        <f>VLOOKUP(A23,'Interest Rates'!$A$11:$B$3360, MATCH($F$9,'Interest Rates'!$A$11:$B$11,0),FALSE)</f>
        <v>0.1</v>
      </c>
      <c r="G23" s="7">
        <f t="shared" si="3"/>
        <v>0.80349999999999999</v>
      </c>
      <c r="H23" s="7">
        <f t="shared" si="5"/>
        <v>0</v>
      </c>
      <c r="O23" s="196" t="s">
        <v>266</v>
      </c>
      <c r="P23" s="167" t="s">
        <v>9</v>
      </c>
      <c r="Q23" s="167" t="s">
        <v>269</v>
      </c>
      <c r="R23" s="161"/>
      <c r="S23" s="159" t="s">
        <v>270</v>
      </c>
      <c r="T23" s="159" t="s">
        <v>267</v>
      </c>
      <c r="U23" s="159" t="s">
        <v>272</v>
      </c>
      <c r="V23" s="197" t="s">
        <v>271</v>
      </c>
      <c r="Y23" s="196" t="s">
        <v>266</v>
      </c>
      <c r="Z23" s="167" t="s">
        <v>9</v>
      </c>
      <c r="AA23" s="167" t="s">
        <v>269</v>
      </c>
      <c r="AB23" s="159" t="s">
        <v>274</v>
      </c>
      <c r="AC23" s="159" t="s">
        <v>273</v>
      </c>
      <c r="AD23" s="159" t="s">
        <v>275</v>
      </c>
      <c r="AE23" s="159" t="s">
        <v>272</v>
      </c>
      <c r="AF23" s="202" t="s">
        <v>276</v>
      </c>
    </row>
    <row r="24" spans="1:32">
      <c r="A24" s="138">
        <f>'FX Database'!A781</f>
        <v>44218</v>
      </c>
      <c r="B24" s="7">
        <f>VLOOKUP($A24,'FX Database'!$A$11:$T$1267, MATCH($B$9,'FX Database'!$A$6:$X$6,0),FALSE)</f>
        <v>0.77459999999999996</v>
      </c>
      <c r="C24" s="7">
        <f>VLOOKUP($A24,'FX Database'!$A$11:$T$1267, MATCH(C$9,'FX Database'!$A$6:$X$6,0),FALSE)</f>
        <v>80.23</v>
      </c>
      <c r="D24" s="7">
        <f t="shared" si="1"/>
        <v>-3.2222751345448285E-3</v>
      </c>
      <c r="E24" s="7">
        <f t="shared" si="1"/>
        <v>-1.4945824179568665E-3</v>
      </c>
      <c r="F24" s="7">
        <f>VLOOKUP(A24,'Interest Rates'!$A$11:$B$3360, MATCH($F$9,'Interest Rates'!$A$11:$B$11,0),FALSE)</f>
        <v>0.1</v>
      </c>
      <c r="G24" s="7">
        <f t="shared" si="3"/>
        <v>0.80230000000000001</v>
      </c>
      <c r="H24" s="7">
        <f t="shared" si="5"/>
        <v>0</v>
      </c>
      <c r="O24" s="194">
        <v>-1.4893316173674715E-2</v>
      </c>
      <c r="P24" s="7">
        <v>1</v>
      </c>
      <c r="Q24" s="157">
        <v>4.0000000000000001E-3</v>
      </c>
      <c r="R24" s="7" t="str">
        <f>_xlfn.CONCAT(FIXED(O24*100,2),"%")</f>
        <v>-1.49%</v>
      </c>
      <c r="S24" s="7">
        <f t="shared" ref="S24:S39" si="6">O24-$S$21/2</f>
        <v>-1.5913901739030026E-2</v>
      </c>
      <c r="T24" s="7">
        <f t="shared" ref="T24:T39" si="7">P24/$P$41/$S$21</f>
        <v>1.9596593052966715</v>
      </c>
      <c r="U24" s="152">
        <f t="shared" ref="U24:U38" si="8">(S24-$Q$7)/$Q$13</f>
        <v>-2.8746679146405341</v>
      </c>
      <c r="V24" s="195" cm="1">
        <f t="array" ref="V24:V39">_xlfn.NORM.DIST(U24:U39,0,1, FALSE)</f>
        <v>6.4042314505771926E-3</v>
      </c>
      <c r="Y24" s="194">
        <v>-2.3080177880414079E-2</v>
      </c>
      <c r="Z24" s="7">
        <v>1</v>
      </c>
      <c r="AA24" s="157">
        <v>4.0000000000000001E-3</v>
      </c>
      <c r="AB24" s="7" t="str">
        <f>_xlfn.CONCAT(FIXED(Y24*100,2),"%")</f>
        <v>-2.31%</v>
      </c>
      <c r="AC24" s="7">
        <f t="shared" ref="AC24:AC39" si="9">Y24-$AB$21/2</f>
        <v>-2.4404092754534916E-2</v>
      </c>
      <c r="AD24" s="7">
        <f t="shared" ref="AD24:AD39" si="10">Z24/$Z$41/$AB$21</f>
        <v>1.5106711459285673</v>
      </c>
      <c r="AE24" s="7">
        <f t="shared" ref="AE24:AE39" si="11">(AC24-$R$7)/$R$13</f>
        <v>-4.3611597207706003</v>
      </c>
      <c r="AF24" s="195" cm="1">
        <f t="array" ref="AF24:AF39">_xlfn.NORM.DIST(AE24:AE39,0,1, FALSE)</f>
        <v>2.9568658612784118E-5</v>
      </c>
    </row>
    <row r="25" spans="1:32">
      <c r="A25" s="138">
        <f>'FX Database'!A782</f>
        <v>44221</v>
      </c>
      <c r="B25" s="7">
        <f>VLOOKUP($A25,'FX Database'!$A$11:$T$1267, MATCH($B$9,'FX Database'!$A$6:$X$6,0),FALSE)</f>
        <v>0.77380000000000004</v>
      </c>
      <c r="C25" s="7">
        <f>VLOOKUP($A25,'FX Database'!$A$11:$T$1267, MATCH(C$9,'FX Database'!$A$6:$X$6,0),FALSE)</f>
        <v>80.3</v>
      </c>
      <c r="D25" s="7">
        <f t="shared" si="1"/>
        <v>-1.0333248142390993E-3</v>
      </c>
      <c r="E25" s="7">
        <f t="shared" si="1"/>
        <v>8.7211118715132489E-4</v>
      </c>
      <c r="F25" s="7">
        <f>VLOOKUP(A25,'Interest Rates'!$A$11:$B$3360, MATCH($F$9,'Interest Rates'!$A$11:$B$11,0),FALSE)</f>
        <v>0.1</v>
      </c>
      <c r="G25" s="7">
        <f t="shared" si="3"/>
        <v>0.80299999999999994</v>
      </c>
      <c r="H25" s="7">
        <f t="shared" si="5"/>
        <v>0</v>
      </c>
      <c r="O25" s="194">
        <v>-1.2852145042964093E-2</v>
      </c>
      <c r="P25" s="7">
        <v>2</v>
      </c>
      <c r="Q25" s="157">
        <v>1.2E-2</v>
      </c>
      <c r="R25" s="7" t="str">
        <f>_xlfn.CONCAT(FIXED(O25*100,2),"%")</f>
        <v>-1.29%</v>
      </c>
      <c r="S25" s="7">
        <f t="shared" si="6"/>
        <v>-1.3872730608319405E-2</v>
      </c>
      <c r="T25" s="7">
        <f t="shared" si="7"/>
        <v>3.9193186105933431</v>
      </c>
      <c r="U25" s="152">
        <f t="shared" si="8"/>
        <v>-2.5003546807328449</v>
      </c>
      <c r="V25" s="195">
        <v>1.7512763904558491E-2</v>
      </c>
      <c r="Y25" s="194">
        <v>-2.0432348132172404E-2</v>
      </c>
      <c r="Z25" s="7">
        <v>0</v>
      </c>
      <c r="AA25" s="157">
        <v>4.0000000000000001E-3</v>
      </c>
      <c r="AB25" s="7" t="str">
        <f t="shared" ref="AB25:AB38" si="12">_xlfn.CONCAT(FIXED(Y25*100,2),"%")</f>
        <v>-2.04%</v>
      </c>
      <c r="AC25" s="7">
        <f t="shared" si="9"/>
        <v>-2.1756263006293242E-2</v>
      </c>
      <c r="AD25" s="7">
        <f t="shared" si="10"/>
        <v>0</v>
      </c>
      <c r="AE25" s="7">
        <f t="shared" si="11"/>
        <v>-3.8919070669916116</v>
      </c>
      <c r="AF25" s="195">
        <v>2.0501880685979684E-4</v>
      </c>
    </row>
    <row r="26" spans="1:32">
      <c r="A26" s="138">
        <f>'FX Database'!A783</f>
        <v>44223</v>
      </c>
      <c r="B26" s="7">
        <f>VLOOKUP($A26,'FX Database'!$A$11:$T$1267, MATCH($B$9,'FX Database'!$A$6:$X$6,0),FALSE)</f>
        <v>0.77359999999999995</v>
      </c>
      <c r="C26" s="7">
        <f>VLOOKUP($A26,'FX Database'!$A$11:$T$1267, MATCH(C$9,'FX Database'!$A$6:$X$6,0),FALSE)</f>
        <v>80.23</v>
      </c>
      <c r="D26" s="7">
        <f t="shared" si="1"/>
        <v>-2.5849812732816008E-4</v>
      </c>
      <c r="E26" s="7">
        <f t="shared" si="1"/>
        <v>-8.7211118715123739E-4</v>
      </c>
      <c r="F26" s="7">
        <f>VLOOKUP(A26,'Interest Rates'!$A$11:$B$3360, MATCH($F$9,'Interest Rates'!$A$11:$B$11,0),FALSE)</f>
        <v>0.1</v>
      </c>
      <c r="G26" s="7">
        <f t="shared" si="3"/>
        <v>0.80230000000000001</v>
      </c>
      <c r="H26" s="7">
        <f t="shared" si="5"/>
        <v>0</v>
      </c>
      <c r="O26" s="194">
        <v>-1.0810973912253469E-2</v>
      </c>
      <c r="P26" s="7">
        <v>5</v>
      </c>
      <c r="Q26" s="157">
        <v>3.2000000000000001E-2</v>
      </c>
      <c r="R26" s="7" t="str">
        <f t="shared" ref="R26:R38" si="13">_xlfn.CONCAT(FIXED(O26*100,2),"%")</f>
        <v>-1.08%</v>
      </c>
      <c r="S26" s="7">
        <f t="shared" si="6"/>
        <v>-1.1831559477608781E-2</v>
      </c>
      <c r="T26" s="7">
        <f t="shared" si="7"/>
        <v>9.798296526483357</v>
      </c>
      <c r="U26" s="152">
        <f t="shared" si="8"/>
        <v>-2.1260414468251549</v>
      </c>
      <c r="V26" s="195">
        <v>4.1628733125183316E-2</v>
      </c>
      <c r="Y26" s="194">
        <v>-1.7784518383930734E-2</v>
      </c>
      <c r="Z26" s="7">
        <v>0</v>
      </c>
      <c r="AA26" s="157">
        <v>4.0000000000000001E-3</v>
      </c>
      <c r="AB26" s="7" t="str">
        <f t="shared" si="12"/>
        <v>-1.78%</v>
      </c>
      <c r="AC26" s="7">
        <f t="shared" si="9"/>
        <v>-1.9108433258051571E-2</v>
      </c>
      <c r="AD26" s="7">
        <f t="shared" si="10"/>
        <v>0</v>
      </c>
      <c r="AE26" s="7">
        <f t="shared" si="11"/>
        <v>-3.4226544132126238</v>
      </c>
      <c r="AF26" s="195">
        <v>1.1405779751071611E-3</v>
      </c>
    </row>
    <row r="27" spans="1:32">
      <c r="A27" s="138">
        <f>'FX Database'!A784</f>
        <v>44224</v>
      </c>
      <c r="B27" s="7">
        <f>VLOOKUP($A27,'FX Database'!$A$11:$T$1267, MATCH($B$9,'FX Database'!$A$6:$X$6,0),FALSE)</f>
        <v>0.76280000000000003</v>
      </c>
      <c r="C27" s="7">
        <f>VLOOKUP($A27,'FX Database'!$A$11:$T$1267, MATCH(C$9,'FX Database'!$A$6:$X$6,0),FALSE)</f>
        <v>79.56</v>
      </c>
      <c r="D27" s="7">
        <f t="shared" si="1"/>
        <v>-1.4059070412820476E-2</v>
      </c>
      <c r="E27" s="7">
        <f t="shared" si="1"/>
        <v>-8.3860557797932108E-3</v>
      </c>
      <c r="F27" s="7">
        <f>VLOOKUP(A27,'Interest Rates'!$A$11:$B$3360, MATCH($F$9,'Interest Rates'!$A$11:$B$11,0),FALSE)</f>
        <v>0.1</v>
      </c>
      <c r="G27" s="7">
        <f t="shared" si="3"/>
        <v>0.79559999999999997</v>
      </c>
      <c r="H27" s="7">
        <f t="shared" si="5"/>
        <v>0</v>
      </c>
      <c r="O27" s="194">
        <v>-8.7698027815428445E-3</v>
      </c>
      <c r="P27" s="7">
        <v>6</v>
      </c>
      <c r="Q27" s="157">
        <v>5.6000000000000001E-2</v>
      </c>
      <c r="R27" s="7" t="str">
        <f t="shared" si="13"/>
        <v>-0.88%</v>
      </c>
      <c r="S27" s="7">
        <f t="shared" si="6"/>
        <v>-9.7903883468981566E-3</v>
      </c>
      <c r="T27" s="7">
        <f t="shared" si="7"/>
        <v>11.757955831780029</v>
      </c>
      <c r="U27" s="152">
        <f t="shared" si="8"/>
        <v>-1.7517282129174652</v>
      </c>
      <c r="V27" s="195">
        <v>8.6016649797538119E-2</v>
      </c>
      <c r="Y27" s="194">
        <v>-1.5136688635689059E-2</v>
      </c>
      <c r="Z27" s="7">
        <v>1</v>
      </c>
      <c r="AA27" s="157">
        <v>8.0000000000000002E-3</v>
      </c>
      <c r="AB27" s="7" t="str">
        <f t="shared" si="12"/>
        <v>-1.51%</v>
      </c>
      <c r="AC27" s="7">
        <f t="shared" si="9"/>
        <v>-1.6460603509809896E-2</v>
      </c>
      <c r="AD27" s="7">
        <f t="shared" si="10"/>
        <v>1.5106711459285673</v>
      </c>
      <c r="AE27" s="7">
        <f t="shared" si="11"/>
        <v>-2.953401759433635</v>
      </c>
      <c r="AF27" s="195">
        <v>5.0912621654756315E-3</v>
      </c>
    </row>
    <row r="28" spans="1:32">
      <c r="A28" s="138">
        <f>'FX Database'!A785</f>
        <v>44225</v>
      </c>
      <c r="B28" s="7">
        <f>VLOOKUP($A28,'FX Database'!$A$11:$T$1267, MATCH($B$9,'FX Database'!$A$6:$X$6,0),FALSE)</f>
        <v>0.76449999999999996</v>
      </c>
      <c r="C28" s="7">
        <f>VLOOKUP($A28,'FX Database'!$A$11:$T$1267, MATCH(C$9,'FX Database'!$A$6:$X$6,0),FALSE)</f>
        <v>79.900000000000006</v>
      </c>
      <c r="D28" s="7">
        <f t="shared" si="1"/>
        <v>2.2261516428529206E-3</v>
      </c>
      <c r="E28" s="7">
        <f t="shared" si="1"/>
        <v>4.264398786457518E-3</v>
      </c>
      <c r="F28" s="7">
        <f>VLOOKUP(A28,'Interest Rates'!$A$11:$B$3360, MATCH($F$9,'Interest Rates'!$A$11:$B$11,0),FALSE)</f>
        <v>0.1</v>
      </c>
      <c r="G28" s="7">
        <f t="shared" si="3"/>
        <v>0.79900000000000004</v>
      </c>
      <c r="H28" s="7">
        <f t="shared" si="5"/>
        <v>0</v>
      </c>
      <c r="O28" s="194">
        <v>-6.728631650832222E-3</v>
      </c>
      <c r="P28" s="7">
        <v>10</v>
      </c>
      <c r="Q28" s="157">
        <v>9.6000000000000002E-2</v>
      </c>
      <c r="R28" s="7" t="str">
        <f t="shared" si="13"/>
        <v>-0.67%</v>
      </c>
      <c r="S28" s="7">
        <f t="shared" si="6"/>
        <v>-7.7492172161875332E-3</v>
      </c>
      <c r="T28" s="7">
        <f t="shared" si="7"/>
        <v>19.596593052966714</v>
      </c>
      <c r="U28" s="152">
        <f t="shared" si="8"/>
        <v>-1.3774149790097754</v>
      </c>
      <c r="V28" s="195">
        <v>0.15449793546728346</v>
      </c>
      <c r="Y28" s="194">
        <v>-1.2488858887447387E-2</v>
      </c>
      <c r="Z28" s="7">
        <v>7</v>
      </c>
      <c r="AA28" s="157">
        <v>3.5999999999999997E-2</v>
      </c>
      <c r="AB28" s="7" t="str">
        <f t="shared" si="12"/>
        <v>-1.25%</v>
      </c>
      <c r="AC28" s="7">
        <f t="shared" si="9"/>
        <v>-1.3812773761568224E-2</v>
      </c>
      <c r="AD28" s="7">
        <f t="shared" si="10"/>
        <v>10.574698021499971</v>
      </c>
      <c r="AE28" s="7">
        <f t="shared" si="11"/>
        <v>-2.4841491056546467</v>
      </c>
      <c r="AF28" s="195">
        <v>1.8234553830647503E-2</v>
      </c>
    </row>
    <row r="29" spans="1:32">
      <c r="A29" s="138">
        <f>'FX Database'!A786</f>
        <v>44228</v>
      </c>
      <c r="B29" s="7">
        <f>VLOOKUP($A29,'FX Database'!$A$11:$T$1267, MATCH($B$9,'FX Database'!$A$6:$X$6,0),FALSE)</f>
        <v>0.76519999999999999</v>
      </c>
      <c r="C29" s="7">
        <f>VLOOKUP($A29,'FX Database'!$A$11:$T$1267, MATCH(C$9,'FX Database'!$A$6:$X$6,0),FALSE)</f>
        <v>80.12</v>
      </c>
      <c r="D29" s="7">
        <f t="shared" si="1"/>
        <v>9.1521219698077641E-4</v>
      </c>
      <c r="E29" s="7">
        <f t="shared" si="1"/>
        <v>2.7496580253884924E-3</v>
      </c>
      <c r="F29" s="7">
        <f>VLOOKUP(A29,'Interest Rates'!$A$11:$B$3360, MATCH($F$9,'Interest Rates'!$A$11:$B$11,0),FALSE)</f>
        <v>0.1</v>
      </c>
      <c r="G29" s="7">
        <f t="shared" si="3"/>
        <v>0.80120000000000002</v>
      </c>
      <c r="H29" s="7">
        <f t="shared" si="5"/>
        <v>0</v>
      </c>
      <c r="O29" s="194">
        <v>-4.6874605201215978E-3</v>
      </c>
      <c r="P29" s="7">
        <v>27</v>
      </c>
      <c r="Q29" s="157">
        <v>0.20399999999999999</v>
      </c>
      <c r="R29" s="7" t="str">
        <f t="shared" si="13"/>
        <v>-0.47%</v>
      </c>
      <c r="S29" s="7">
        <f t="shared" si="6"/>
        <v>-5.708046085476909E-3</v>
      </c>
      <c r="T29" s="7">
        <f t="shared" si="7"/>
        <v>52.910801243010134</v>
      </c>
      <c r="U29" s="152">
        <f t="shared" si="8"/>
        <v>-1.0031017451020856</v>
      </c>
      <c r="V29" s="195">
        <v>0.2412201954145583</v>
      </c>
      <c r="Y29" s="194">
        <v>-9.8410291392057141E-3</v>
      </c>
      <c r="Z29" s="7">
        <v>6</v>
      </c>
      <c r="AA29" s="157">
        <v>0.06</v>
      </c>
      <c r="AB29" s="7" t="str">
        <f t="shared" si="12"/>
        <v>-0.98%</v>
      </c>
      <c r="AC29" s="7">
        <f t="shared" si="9"/>
        <v>-1.1164944013326551E-2</v>
      </c>
      <c r="AD29" s="7">
        <f t="shared" si="10"/>
        <v>9.064026875571404</v>
      </c>
      <c r="AE29" s="7">
        <f t="shared" si="11"/>
        <v>-2.0148964518756585</v>
      </c>
      <c r="AF29" s="195">
        <v>5.240033004557864E-2</v>
      </c>
    </row>
    <row r="30" spans="1:32">
      <c r="A30" s="138">
        <f>'FX Database'!A787</f>
        <v>44229</v>
      </c>
      <c r="B30" s="7">
        <f>VLOOKUP($A30,'FX Database'!$A$11:$T$1267, MATCH($B$9,'FX Database'!$A$6:$X$6,0),FALSE)</f>
        <v>0.76229999999999998</v>
      </c>
      <c r="C30" s="7">
        <f>VLOOKUP($A30,'FX Database'!$A$11:$T$1267, MATCH(C$9,'FX Database'!$A$6:$X$6,0),FALSE)</f>
        <v>80.03</v>
      </c>
      <c r="D30" s="7">
        <f t="shared" si="1"/>
        <v>-3.7970585718697801E-3</v>
      </c>
      <c r="E30" s="7">
        <f t="shared" si="1"/>
        <v>-1.1239464186627796E-3</v>
      </c>
      <c r="F30" s="7">
        <f>VLOOKUP(A30,'Interest Rates'!$A$11:$B$3360, MATCH($F$9,'Interest Rates'!$A$11:$B$11,0),FALSE)</f>
        <v>0.1</v>
      </c>
      <c r="G30" s="7">
        <f t="shared" si="3"/>
        <v>0.80030000000000001</v>
      </c>
      <c r="H30" s="7">
        <f t="shared" si="5"/>
        <v>0</v>
      </c>
      <c r="O30" s="194">
        <v>-2.6462893894109753E-3</v>
      </c>
      <c r="P30" s="7">
        <v>34</v>
      </c>
      <c r="Q30" s="157">
        <v>0.34</v>
      </c>
      <c r="R30" s="7" t="str">
        <f t="shared" si="13"/>
        <v>-0.26%</v>
      </c>
      <c r="S30" s="7">
        <f t="shared" si="6"/>
        <v>-3.6668749547662865E-3</v>
      </c>
      <c r="T30" s="7">
        <f t="shared" si="7"/>
        <v>66.628416380086833</v>
      </c>
      <c r="U30" s="152">
        <f t="shared" si="8"/>
        <v>-0.62878851119439616</v>
      </c>
      <c r="V30" s="195">
        <v>0.32738251237490451</v>
      </c>
      <c r="Y30" s="194">
        <v>-7.1931993909640397E-3</v>
      </c>
      <c r="Z30" s="7">
        <v>14</v>
      </c>
      <c r="AA30" s="157">
        <v>0.11600000000000001</v>
      </c>
      <c r="AB30" s="7" t="str">
        <f t="shared" si="12"/>
        <v>-0.72%</v>
      </c>
      <c r="AC30" s="7">
        <f t="shared" si="9"/>
        <v>-8.5171142650848769E-3</v>
      </c>
      <c r="AD30" s="7">
        <f t="shared" si="10"/>
        <v>21.149396042999943</v>
      </c>
      <c r="AE30" s="7">
        <f t="shared" si="11"/>
        <v>-1.5456437980966697</v>
      </c>
      <c r="AF30" s="195">
        <v>0.12082091047510393</v>
      </c>
    </row>
    <row r="31" spans="1:32">
      <c r="A31" s="138">
        <f>'FX Database'!A788</f>
        <v>44230</v>
      </c>
      <c r="B31" s="7">
        <f>VLOOKUP($A31,'FX Database'!$A$11:$T$1267, MATCH($B$9,'FX Database'!$A$6:$X$6,0),FALSE)</f>
        <v>0.76129999999999998</v>
      </c>
      <c r="C31" s="7">
        <f>VLOOKUP($A31,'FX Database'!$A$11:$T$1267, MATCH(C$9,'FX Database'!$A$6:$X$6,0),FALSE)</f>
        <v>79.94</v>
      </c>
      <c r="D31" s="7">
        <f t="shared" si="1"/>
        <v>-1.3126806820611871E-3</v>
      </c>
      <c r="E31" s="7">
        <f t="shared" si="1"/>
        <v>-1.1252110957773395E-3</v>
      </c>
      <c r="F31" s="7">
        <f>VLOOKUP(A31,'Interest Rates'!$A$11:$B$3360, MATCH($F$9,'Interest Rates'!$A$11:$B$11,0),FALSE)</f>
        <v>0.1</v>
      </c>
      <c r="G31" s="7">
        <f t="shared" si="3"/>
        <v>0.7994</v>
      </c>
      <c r="H31" s="7">
        <f t="shared" si="5"/>
        <v>0</v>
      </c>
      <c r="O31" s="194">
        <v>-6.0511825870035278E-4</v>
      </c>
      <c r="P31" s="7">
        <v>37</v>
      </c>
      <c r="Q31" s="157">
        <v>0.48799999999999999</v>
      </c>
      <c r="R31" s="7" t="str">
        <f t="shared" si="13"/>
        <v>-0.06%</v>
      </c>
      <c r="S31" s="7">
        <f t="shared" si="6"/>
        <v>-1.625703824055664E-3</v>
      </c>
      <c r="T31" s="7">
        <f t="shared" si="7"/>
        <v>72.507394295976837</v>
      </c>
      <c r="U31" s="152">
        <f t="shared" si="8"/>
        <v>-0.2544752772867066</v>
      </c>
      <c r="V31" s="195">
        <v>0.38623187919363539</v>
      </c>
      <c r="Y31" s="194">
        <v>-4.5453696427223689E-3</v>
      </c>
      <c r="Z31" s="7">
        <v>26</v>
      </c>
      <c r="AA31" s="157">
        <v>0.22</v>
      </c>
      <c r="AB31" s="7" t="str">
        <f t="shared" si="12"/>
        <v>-0.45%</v>
      </c>
      <c r="AC31" s="7">
        <f t="shared" si="9"/>
        <v>-5.869284516843206E-3</v>
      </c>
      <c r="AD31" s="7">
        <f t="shared" si="10"/>
        <v>39.277449794142747</v>
      </c>
      <c r="AE31" s="7">
        <f t="shared" si="11"/>
        <v>-1.0763911443176817</v>
      </c>
      <c r="AF31" s="195">
        <v>0.22352154284900633</v>
      </c>
    </row>
    <row r="32" spans="1:32">
      <c r="A32" s="138">
        <f>'FX Database'!A789</f>
        <v>44231</v>
      </c>
      <c r="B32" s="7">
        <f>VLOOKUP($A32,'FX Database'!$A$11:$T$1267, MATCH($B$9,'FX Database'!$A$6:$X$6,0),FALSE)</f>
        <v>0.76239999999999997</v>
      </c>
      <c r="C32" s="7">
        <f>VLOOKUP($A32,'FX Database'!$A$11:$T$1267, MATCH(C$9,'FX Database'!$A$6:$X$6,0),FALSE)</f>
        <v>80.16</v>
      </c>
      <c r="D32" s="7">
        <f t="shared" si="1"/>
        <v>1.4438540278253261E-3</v>
      </c>
      <c r="E32" s="7">
        <f t="shared" si="1"/>
        <v>2.7482840533772515E-3</v>
      </c>
      <c r="F32" s="7">
        <f>VLOOKUP(A32,'Interest Rates'!$A$11:$B$3360, MATCH($F$9,'Interest Rates'!$A$11:$B$11,0),FALSE)</f>
        <v>0.1</v>
      </c>
      <c r="G32" s="7">
        <f t="shared" si="3"/>
        <v>0.80159999999999998</v>
      </c>
      <c r="H32" s="7">
        <f t="shared" si="5"/>
        <v>0</v>
      </c>
      <c r="O32" s="194">
        <v>1.4360528720102714E-3</v>
      </c>
      <c r="P32" s="7">
        <v>32</v>
      </c>
      <c r="Q32" s="157">
        <v>0.61599999999999999</v>
      </c>
      <c r="R32" s="7" t="str">
        <f t="shared" si="13"/>
        <v>0.14%</v>
      </c>
      <c r="S32" s="7">
        <f t="shared" si="6"/>
        <v>4.154673066549602E-4</v>
      </c>
      <c r="T32" s="7">
        <f t="shared" si="7"/>
        <v>62.709097769493489</v>
      </c>
      <c r="U32" s="152">
        <f t="shared" si="8"/>
        <v>0.1198379566209832</v>
      </c>
      <c r="V32" s="195">
        <v>0.39608790852939502</v>
      </c>
      <c r="Y32" s="194">
        <v>-1.8975398944806945E-3</v>
      </c>
      <c r="Z32" s="7">
        <v>38</v>
      </c>
      <c r="AA32" s="157">
        <v>0.372</v>
      </c>
      <c r="AB32" s="7" t="str">
        <f t="shared" si="12"/>
        <v>-0.19%</v>
      </c>
      <c r="AC32" s="7">
        <f t="shared" si="9"/>
        <v>-3.2214547686015317E-3</v>
      </c>
      <c r="AD32" s="7">
        <f t="shared" si="10"/>
        <v>57.405503545285555</v>
      </c>
      <c r="AE32" s="7">
        <f t="shared" si="11"/>
        <v>-0.60713849053869318</v>
      </c>
      <c r="AF32" s="195">
        <v>0.33179196877013867</v>
      </c>
    </row>
    <row r="33" spans="1:32">
      <c r="A33" s="138">
        <f>'FX Database'!A790</f>
        <v>44232</v>
      </c>
      <c r="B33" s="7">
        <f>VLOOKUP($A33,'FX Database'!$A$11:$T$1267, MATCH($B$9,'FX Database'!$A$6:$X$6,0),FALSE)</f>
        <v>0.75929999999999997</v>
      </c>
      <c r="C33" s="7">
        <f>VLOOKUP($A33,'FX Database'!$A$11:$T$1267, MATCH(C$9,'FX Database'!$A$6:$X$6,0),FALSE)</f>
        <v>80.14</v>
      </c>
      <c r="D33" s="7">
        <f t="shared" si="1"/>
        <v>-4.0743961208042747E-3</v>
      </c>
      <c r="E33" s="7">
        <f t="shared" si="1"/>
        <v>-2.4953212855609471E-4</v>
      </c>
      <c r="F33" s="7">
        <f>VLOOKUP(A33,'Interest Rates'!$A$11:$B$3360, MATCH($F$9,'Interest Rates'!$A$11:$B$11,0),FALSE)</f>
        <v>0.1</v>
      </c>
      <c r="G33" s="7">
        <f t="shared" si="3"/>
        <v>0.8014</v>
      </c>
      <c r="H33" s="7">
        <f t="shared" si="5"/>
        <v>0</v>
      </c>
      <c r="O33" s="194">
        <v>3.4772240027208957E-3</v>
      </c>
      <c r="P33" s="7">
        <v>41</v>
      </c>
      <c r="Q33" s="157">
        <v>0.78</v>
      </c>
      <c r="R33" s="7" t="str">
        <f t="shared" si="13"/>
        <v>0.35%</v>
      </c>
      <c r="S33" s="7">
        <f t="shared" si="6"/>
        <v>2.4566384373655844E-3</v>
      </c>
      <c r="T33" s="7">
        <f t="shared" si="7"/>
        <v>80.346031517163539</v>
      </c>
      <c r="U33" s="152">
        <f t="shared" si="8"/>
        <v>0.49415119052867296</v>
      </c>
      <c r="V33" s="195">
        <v>0.35309037578780494</v>
      </c>
      <c r="Y33" s="194">
        <v>7.5028985376097979E-4</v>
      </c>
      <c r="Z33" s="7">
        <v>49</v>
      </c>
      <c r="AA33" s="157">
        <v>0.56799999999999995</v>
      </c>
      <c r="AB33" s="7" t="str">
        <f t="shared" si="12"/>
        <v>0.08%</v>
      </c>
      <c r="AC33" s="7">
        <f t="shared" si="9"/>
        <v>-5.7362502035985738E-4</v>
      </c>
      <c r="AD33" s="7">
        <f t="shared" si="10"/>
        <v>74.022886150499801</v>
      </c>
      <c r="AE33" s="7">
        <f t="shared" si="11"/>
        <v>-0.13788583675970456</v>
      </c>
      <c r="AF33" s="195">
        <v>0.39516780354330133</v>
      </c>
    </row>
    <row r="34" spans="1:32">
      <c r="A34" s="138">
        <f>'FX Database'!A791</f>
        <v>44235</v>
      </c>
      <c r="B34" s="7">
        <f>VLOOKUP($A34,'FX Database'!$A$11:$T$1267, MATCH($B$9,'FX Database'!$A$6:$X$6,0),FALSE)</f>
        <v>0.76729999999999998</v>
      </c>
      <c r="C34" s="7">
        <f>VLOOKUP($A34,'FX Database'!$A$11:$T$1267, MATCH(C$9,'FX Database'!$A$6:$X$6,0),FALSE)</f>
        <v>80.97</v>
      </c>
      <c r="D34" s="7">
        <f t="shared" ref="D34:E97" si="14">LN(B34/B33)</f>
        <v>1.0480902964431575E-2</v>
      </c>
      <c r="E34" s="7">
        <f t="shared" si="14"/>
        <v>1.0303610490024432E-2</v>
      </c>
      <c r="F34" s="7">
        <f>VLOOKUP(A34,'Interest Rates'!$A$11:$B$3360, MATCH($F$9,'Interest Rates'!$A$11:$B$11,0),FALSE)</f>
        <v>0.1</v>
      </c>
      <c r="G34" s="7">
        <f t="shared" si="3"/>
        <v>0.80969999999999998</v>
      </c>
      <c r="H34" s="7">
        <f t="shared" si="5"/>
        <v>0</v>
      </c>
      <c r="O34" s="194">
        <v>5.5183951334315199E-3</v>
      </c>
      <c r="P34" s="7">
        <v>23</v>
      </c>
      <c r="Q34" s="157">
        <v>0.872</v>
      </c>
      <c r="R34" s="7" t="str">
        <f t="shared" si="13"/>
        <v>0.55%</v>
      </c>
      <c r="S34" s="7">
        <f t="shared" si="6"/>
        <v>4.4978095680762087E-3</v>
      </c>
      <c r="T34" s="7">
        <f t="shared" si="7"/>
        <v>45.072164021823447</v>
      </c>
      <c r="U34" s="152">
        <f t="shared" si="8"/>
        <v>0.86846442443636285</v>
      </c>
      <c r="V34" s="195">
        <v>0.2736093933344127</v>
      </c>
      <c r="Y34" s="194">
        <v>3.3981196020026506E-3</v>
      </c>
      <c r="Z34" s="7">
        <v>45</v>
      </c>
      <c r="AA34" s="157">
        <v>0.748</v>
      </c>
      <c r="AB34" s="7" t="str">
        <f t="shared" si="12"/>
        <v>0.34%</v>
      </c>
      <c r="AC34" s="7">
        <f t="shared" si="9"/>
        <v>2.0742047278818135E-3</v>
      </c>
      <c r="AD34" s="7">
        <f t="shared" si="10"/>
        <v>67.980201566785524</v>
      </c>
      <c r="AE34" s="7">
        <f t="shared" si="11"/>
        <v>0.33136681701928339</v>
      </c>
      <c r="AF34" s="195">
        <v>0.37762995536366367</v>
      </c>
    </row>
    <row r="35" spans="1:32">
      <c r="A35" s="138">
        <f>'FX Database'!A792</f>
        <v>44236</v>
      </c>
      <c r="B35" s="7">
        <f>VLOOKUP($A35,'FX Database'!$A$11:$T$1267, MATCH($B$9,'FX Database'!$A$6:$X$6,0),FALSE)</f>
        <v>0.77270000000000005</v>
      </c>
      <c r="C35" s="7">
        <f>VLOOKUP($A35,'FX Database'!$A$11:$T$1267, MATCH(C$9,'FX Database'!$A$6:$X$6,0),FALSE)</f>
        <v>81.040000000000006</v>
      </c>
      <c r="D35" s="7">
        <f t="shared" si="14"/>
        <v>7.0130157559186602E-3</v>
      </c>
      <c r="E35" s="7">
        <f t="shared" si="14"/>
        <v>8.6414424240507199E-4</v>
      </c>
      <c r="F35" s="7">
        <f>VLOOKUP(A35,'Interest Rates'!$A$11:$B$3360, MATCH($F$9,'Interest Rates'!$A$11:$B$11,0),FALSE)</f>
        <v>0.1</v>
      </c>
      <c r="G35" s="7">
        <f t="shared" si="3"/>
        <v>0.81040000000000001</v>
      </c>
      <c r="H35" s="7">
        <f t="shared" si="5"/>
        <v>0</v>
      </c>
      <c r="O35" s="194">
        <v>7.5595662641421407E-3</v>
      </c>
      <c r="P35" s="7">
        <v>18</v>
      </c>
      <c r="Q35" s="157">
        <v>0.94399999999999995</v>
      </c>
      <c r="R35" s="7" t="str">
        <f t="shared" si="13"/>
        <v>0.76%</v>
      </c>
      <c r="S35" s="7">
        <f t="shared" si="6"/>
        <v>6.5389806987868294E-3</v>
      </c>
      <c r="T35" s="7">
        <f t="shared" si="7"/>
        <v>35.273867495340085</v>
      </c>
      <c r="U35" s="152">
        <f t="shared" si="8"/>
        <v>1.242777658344052</v>
      </c>
      <c r="V35" s="195">
        <v>0.18430068689882953</v>
      </c>
      <c r="Y35" s="194">
        <v>6.045949350244325E-3</v>
      </c>
      <c r="Z35" s="7">
        <v>31</v>
      </c>
      <c r="AA35" s="157">
        <v>0.872</v>
      </c>
      <c r="AB35" s="7" t="str">
        <f t="shared" si="12"/>
        <v>0.60%</v>
      </c>
      <c r="AC35" s="7">
        <f t="shared" si="9"/>
        <v>4.7220344761234878E-3</v>
      </c>
      <c r="AD35" s="7">
        <f t="shared" si="10"/>
        <v>46.830805523785585</v>
      </c>
      <c r="AE35" s="7">
        <f t="shared" si="11"/>
        <v>0.800619470798272</v>
      </c>
      <c r="AF35" s="195">
        <v>0.28954796840706326</v>
      </c>
    </row>
    <row r="36" spans="1:32">
      <c r="A36" s="138">
        <f>'FX Database'!A793</f>
        <v>44237</v>
      </c>
      <c r="B36" s="7">
        <f>VLOOKUP($A36,'FX Database'!$A$11:$T$1267, MATCH($B$9,'FX Database'!$A$6:$X$6,0),FALSE)</f>
        <v>0.77400000000000002</v>
      </c>
      <c r="C36" s="7">
        <f>VLOOKUP($A36,'FX Database'!$A$11:$T$1267, MATCH(C$9,'FX Database'!$A$6:$X$6,0),FALSE)</f>
        <v>80.94</v>
      </c>
      <c r="D36" s="7">
        <f t="shared" si="14"/>
        <v>1.6809986501889497E-3</v>
      </c>
      <c r="E36" s="7">
        <f t="shared" si="14"/>
        <v>-1.2347204927085553E-3</v>
      </c>
      <c r="F36" s="7">
        <f>VLOOKUP(A36,'Interest Rates'!$A$11:$B$3360, MATCH($F$9,'Interest Rates'!$A$11:$B$11,0),FALSE)</f>
        <v>0.1</v>
      </c>
      <c r="G36" s="7">
        <f t="shared" si="3"/>
        <v>0.80940000000000001</v>
      </c>
      <c r="H36" s="7">
        <f t="shared" si="5"/>
        <v>0</v>
      </c>
      <c r="O36" s="194">
        <v>9.6007373948527649E-3</v>
      </c>
      <c r="P36" s="7">
        <v>7</v>
      </c>
      <c r="Q36" s="157">
        <v>0.97199999999999998</v>
      </c>
      <c r="R36" s="7" t="str">
        <f t="shared" si="13"/>
        <v>0.96%</v>
      </c>
      <c r="S36" s="7">
        <f t="shared" si="6"/>
        <v>8.5801518294974545E-3</v>
      </c>
      <c r="T36" s="7">
        <f t="shared" si="7"/>
        <v>13.717615137076701</v>
      </c>
      <c r="U36" s="152">
        <f t="shared" si="8"/>
        <v>1.617090892251742</v>
      </c>
      <c r="V36" s="195">
        <v>0.10791299157644769</v>
      </c>
      <c r="Y36" s="194">
        <v>8.6937790984859993E-3</v>
      </c>
      <c r="Z36" s="7">
        <v>22</v>
      </c>
      <c r="AA36" s="157">
        <v>0.96</v>
      </c>
      <c r="AB36" s="7" t="str">
        <f t="shared" si="12"/>
        <v>0.87%</v>
      </c>
      <c r="AC36" s="7">
        <f t="shared" si="9"/>
        <v>7.3698642243651621E-3</v>
      </c>
      <c r="AD36" s="7">
        <f t="shared" si="10"/>
        <v>33.234765210428478</v>
      </c>
      <c r="AE36" s="7">
        <f t="shared" si="11"/>
        <v>1.2698721245772606</v>
      </c>
      <c r="AF36" s="195">
        <v>0.17813276434679728</v>
      </c>
    </row>
    <row r="37" spans="1:32">
      <c r="A37" s="138">
        <f>'FX Database'!A794</f>
        <v>44238</v>
      </c>
      <c r="B37" s="7">
        <f>VLOOKUP($A37,'FX Database'!$A$11:$T$1267, MATCH($B$9,'FX Database'!$A$6:$X$6,0),FALSE)</f>
        <v>0.77349999999999997</v>
      </c>
      <c r="C37" s="7">
        <f>VLOOKUP($A37,'FX Database'!$A$11:$T$1267, MATCH(C$9,'FX Database'!$A$6:$X$6,0),FALSE)</f>
        <v>80.91</v>
      </c>
      <c r="D37" s="7">
        <f t="shared" si="14"/>
        <v>-6.4620357660637889E-4</v>
      </c>
      <c r="E37" s="7">
        <f t="shared" si="14"/>
        <v>-3.7071362797120238E-4</v>
      </c>
      <c r="F37" s="7">
        <f>VLOOKUP(A37,'Interest Rates'!$A$11:$B$3360, MATCH($F$9,'Interest Rates'!$A$11:$B$11,0),FALSE)</f>
        <v>0.1</v>
      </c>
      <c r="G37" s="7">
        <f t="shared" si="3"/>
        <v>0.80909999999999993</v>
      </c>
      <c r="H37" s="7">
        <f t="shared" si="5"/>
        <v>0</v>
      </c>
      <c r="O37" s="194">
        <v>1.1641908525563389E-2</v>
      </c>
      <c r="P37" s="7">
        <v>6</v>
      </c>
      <c r="Q37" s="157">
        <v>0.996</v>
      </c>
      <c r="R37" s="7" t="str">
        <f t="shared" si="13"/>
        <v>1.16%</v>
      </c>
      <c r="S37" s="7">
        <f t="shared" si="6"/>
        <v>1.0621322960208079E-2</v>
      </c>
      <c r="T37" s="7">
        <f t="shared" si="7"/>
        <v>11.757955831780029</v>
      </c>
      <c r="U37" s="152">
        <f t="shared" si="8"/>
        <v>1.9914041261594317</v>
      </c>
      <c r="V37" s="195">
        <v>5.4925160966977242E-2</v>
      </c>
      <c r="Y37" s="194">
        <v>1.1341608846727674E-2</v>
      </c>
      <c r="Z37" s="7">
        <v>8</v>
      </c>
      <c r="AA37" s="157">
        <v>0.99199999999999999</v>
      </c>
      <c r="AB37" s="7" t="str">
        <f t="shared" si="12"/>
        <v>1.13%</v>
      </c>
      <c r="AC37" s="7">
        <f t="shared" si="9"/>
        <v>1.0017693972606836E-2</v>
      </c>
      <c r="AD37" s="7">
        <f t="shared" si="10"/>
        <v>12.085369167428539</v>
      </c>
      <c r="AE37" s="7">
        <f t="shared" si="11"/>
        <v>1.7391247783562491</v>
      </c>
      <c r="AF37" s="195">
        <v>8.7929842169327949E-2</v>
      </c>
    </row>
    <row r="38" spans="1:32">
      <c r="A38" s="138">
        <f>'FX Database'!A795</f>
        <v>44239</v>
      </c>
      <c r="B38" s="7">
        <f>VLOOKUP($A38,'FX Database'!$A$11:$T$1267, MATCH($B$9,'FX Database'!$A$6:$X$6,0),FALSE)</f>
        <v>0.77449999999999997</v>
      </c>
      <c r="C38" s="7">
        <f>VLOOKUP($A38,'FX Database'!$A$11:$T$1267, MATCH(C$9,'FX Database'!$A$6:$X$6,0),FALSE)</f>
        <v>81.180000000000007</v>
      </c>
      <c r="D38" s="7">
        <f t="shared" si="14"/>
        <v>1.2919898438025052E-3</v>
      </c>
      <c r="E38" s="7">
        <f t="shared" si="14"/>
        <v>3.3314855910034193E-3</v>
      </c>
      <c r="F38" s="7">
        <f>VLOOKUP(A38,'Interest Rates'!$A$11:$B$3360, MATCH($F$9,'Interest Rates'!$A$11:$B$11,0),FALSE)</f>
        <v>0.1</v>
      </c>
      <c r="G38" s="7">
        <f t="shared" si="3"/>
        <v>0.81180000000000008</v>
      </c>
      <c r="H38" s="7">
        <f t="shared" si="5"/>
        <v>0</v>
      </c>
      <c r="O38" s="198">
        <v>1.368307965627401E-2</v>
      </c>
      <c r="P38">
        <v>0</v>
      </c>
      <c r="Q38" s="153">
        <v>0.996</v>
      </c>
      <c r="R38" s="7" t="str">
        <f t="shared" si="13"/>
        <v>1.37%</v>
      </c>
      <c r="S38" s="7">
        <f t="shared" si="6"/>
        <v>1.2662494090918699E-2</v>
      </c>
      <c r="T38" s="7">
        <f t="shared" si="7"/>
        <v>0</v>
      </c>
      <c r="U38" s="152">
        <f t="shared" si="8"/>
        <v>2.3657173600671211</v>
      </c>
      <c r="V38" s="195">
        <v>2.430075529387634E-2</v>
      </c>
      <c r="Y38" s="194">
        <v>1.3989438594969341E-2</v>
      </c>
      <c r="Z38" s="7">
        <v>0</v>
      </c>
      <c r="AA38" s="157">
        <v>0.99199999999999999</v>
      </c>
      <c r="AB38" s="7" t="str">
        <f t="shared" si="12"/>
        <v>1.40%</v>
      </c>
      <c r="AC38" s="7">
        <f t="shared" si="9"/>
        <v>1.2665523720848504E-2</v>
      </c>
      <c r="AD38" s="7">
        <f t="shared" si="10"/>
        <v>0</v>
      </c>
      <c r="AE38" s="7">
        <f t="shared" si="11"/>
        <v>2.2083774321352365</v>
      </c>
      <c r="AF38" s="195">
        <v>3.4825549707542772E-2</v>
      </c>
    </row>
    <row r="39" spans="1:32" ht="14" thickBot="1">
      <c r="A39" s="138">
        <f>'FX Database'!A796</f>
        <v>44242</v>
      </c>
      <c r="B39" s="7">
        <f>VLOOKUP($A39,'FX Database'!$A$11:$T$1267, MATCH($B$9,'FX Database'!$A$6:$X$6,0),FALSE)</f>
        <v>0.7782</v>
      </c>
      <c r="C39" s="7">
        <f>VLOOKUP($A39,'FX Database'!$A$11:$T$1267, MATCH(C$9,'FX Database'!$A$6:$X$6,0),FALSE)</f>
        <v>81.739999999999995</v>
      </c>
      <c r="D39" s="7">
        <f t="shared" si="14"/>
        <v>4.7659006935299019E-3</v>
      </c>
      <c r="E39" s="7">
        <f t="shared" si="14"/>
        <v>6.8745667253793741E-3</v>
      </c>
      <c r="F39" s="7">
        <f>VLOOKUP(A39,'Interest Rates'!$A$11:$B$3360, MATCH($F$9,'Interest Rates'!$A$11:$B$11,0),FALSE)</f>
        <v>0.1</v>
      </c>
      <c r="G39" s="7">
        <f t="shared" si="3"/>
        <v>0.8173999999999999</v>
      </c>
      <c r="H39" s="7">
        <f t="shared" si="5"/>
        <v>0</v>
      </c>
      <c r="O39" s="199">
        <v>0</v>
      </c>
      <c r="P39" s="163">
        <v>1</v>
      </c>
      <c r="Q39" s="164">
        <v>1</v>
      </c>
      <c r="R39" s="162" t="s">
        <v>268</v>
      </c>
      <c r="S39" s="161">
        <f t="shared" si="6"/>
        <v>-1.0205855653553112E-3</v>
      </c>
      <c r="T39" s="161">
        <f t="shared" si="7"/>
        <v>1.9596593052966715</v>
      </c>
      <c r="U39" s="165">
        <v>3</v>
      </c>
      <c r="V39" s="200">
        <v>4.4318484119380075E-3</v>
      </c>
      <c r="Y39" s="203">
        <v>-0.1</v>
      </c>
      <c r="Z39" s="160">
        <v>2</v>
      </c>
      <c r="AA39" s="166">
        <v>1</v>
      </c>
      <c r="AB39" s="160"/>
      <c r="AC39" s="160">
        <f t="shared" si="9"/>
        <v>-0.10132391487412085</v>
      </c>
      <c r="AD39" s="160">
        <f t="shared" si="10"/>
        <v>3.0213422918571347</v>
      </c>
      <c r="AE39" s="160">
        <f t="shared" si="11"/>
        <v>-17.993014518758532</v>
      </c>
      <c r="AF39" s="204">
        <v>1.9943483058572576E-71</v>
      </c>
    </row>
    <row r="40" spans="1:32">
      <c r="A40" s="138">
        <f>'FX Database'!A797</f>
        <v>44243</v>
      </c>
      <c r="B40" s="7">
        <f>VLOOKUP($A40,'FX Database'!$A$11:$T$1267, MATCH($B$9,'FX Database'!$A$6:$X$6,0),FALSE)</f>
        <v>0.77959999999999996</v>
      </c>
      <c r="C40" s="7">
        <f>VLOOKUP($A40,'FX Database'!$A$11:$T$1267, MATCH(C$9,'FX Database'!$A$6:$X$6,0),FALSE)</f>
        <v>82.29</v>
      </c>
      <c r="D40" s="7">
        <f t="shared" si="14"/>
        <v>1.7974070829524897E-3</v>
      </c>
      <c r="E40" s="7">
        <f t="shared" si="14"/>
        <v>6.7061154814904494E-3</v>
      </c>
      <c r="F40" s="7">
        <f>VLOOKUP(A40,'Interest Rates'!$A$11:$B$3360, MATCH($F$9,'Interest Rates'!$A$11:$B$11,0),FALSE)</f>
        <v>0.1</v>
      </c>
      <c r="G40" s="7">
        <f t="shared" si="3"/>
        <v>0.82290000000000008</v>
      </c>
      <c r="H40" s="7">
        <f t="shared" si="5"/>
        <v>0</v>
      </c>
    </row>
    <row r="41" spans="1:32">
      <c r="A41" s="138">
        <f>'FX Database'!A798</f>
        <v>44244</v>
      </c>
      <c r="B41" s="7">
        <f>VLOOKUP($A41,'FX Database'!$A$11:$T$1267, MATCH($B$9,'FX Database'!$A$6:$X$6,0),FALSE)</f>
        <v>0.77529999999999999</v>
      </c>
      <c r="C41" s="7">
        <f>VLOOKUP($A41,'FX Database'!$A$11:$T$1267, MATCH(C$9,'FX Database'!$A$6:$X$6,0),FALSE)</f>
        <v>82.08</v>
      </c>
      <c r="D41" s="7">
        <f t="shared" si="14"/>
        <v>-5.5309164084923999E-3</v>
      </c>
      <c r="E41" s="7">
        <f t="shared" si="14"/>
        <v>-2.5552121951622035E-3</v>
      </c>
      <c r="F41" s="7">
        <f>VLOOKUP(A41,'Interest Rates'!$A$11:$B$3360, MATCH($F$9,'Interest Rates'!$A$11:$B$11,0),FALSE)</f>
        <v>0.1</v>
      </c>
      <c r="G41" s="7">
        <f t="shared" si="3"/>
        <v>0.82079999999999997</v>
      </c>
      <c r="H41" s="7">
        <f t="shared" si="5"/>
        <v>0</v>
      </c>
      <c r="P41" s="50">
        <f>SUM(P24:P40)</f>
        <v>250</v>
      </c>
      <c r="T41" s="49" t="str">
        <f>IF(SUM(T24:T39)*S21=1,"VALID", "INVALID")</f>
        <v>VALID</v>
      </c>
      <c r="Z41" s="50">
        <f>SUM(Z24:Z40)</f>
        <v>250</v>
      </c>
      <c r="AD41" s="49" t="str">
        <f>IF(SUM(AD24:AD39)*AB21=1,"VALID", "INVALID")</f>
        <v>VALID</v>
      </c>
    </row>
    <row r="42" spans="1:32">
      <c r="A42" s="138">
        <f>'FX Database'!A799</f>
        <v>44245</v>
      </c>
      <c r="B42" s="7">
        <f>VLOOKUP($A42,'FX Database'!$A$11:$T$1267, MATCH($B$9,'FX Database'!$A$6:$X$6,0),FALSE)</f>
        <v>0.77539999999999998</v>
      </c>
      <c r="C42" s="7">
        <f>VLOOKUP($A42,'FX Database'!$A$11:$T$1267, MATCH(C$9,'FX Database'!$A$6:$X$6,0),FALSE)</f>
        <v>82.09</v>
      </c>
      <c r="D42" s="7">
        <f t="shared" si="14"/>
        <v>1.2897401191537205E-4</v>
      </c>
      <c r="E42" s="7">
        <f t="shared" si="14"/>
        <v>1.2182493771539316E-4</v>
      </c>
      <c r="F42" s="7">
        <f>VLOOKUP(A42,'Interest Rates'!$A$11:$B$3360, MATCH($F$9,'Interest Rates'!$A$11:$B$11,0),FALSE)</f>
        <v>0.1</v>
      </c>
      <c r="G42" s="7">
        <f t="shared" si="3"/>
        <v>0.82090000000000007</v>
      </c>
      <c r="H42" s="7">
        <f t="shared" si="5"/>
        <v>0</v>
      </c>
    </row>
    <row r="43" spans="1:32">
      <c r="A43" s="138">
        <f>'FX Database'!A800</f>
        <v>44246</v>
      </c>
      <c r="B43" s="7">
        <f>VLOOKUP($A43,'FX Database'!$A$11:$T$1267, MATCH($B$9,'FX Database'!$A$6:$X$6,0),FALSE)</f>
        <v>0.77700000000000002</v>
      </c>
      <c r="C43" s="7">
        <f>VLOOKUP($A43,'FX Database'!$A$11:$T$1267, MATCH(C$9,'FX Database'!$A$6:$X$6,0),FALSE)</f>
        <v>82.05</v>
      </c>
      <c r="D43" s="7">
        <f t="shared" si="14"/>
        <v>2.0613251308188208E-3</v>
      </c>
      <c r="E43" s="7">
        <f t="shared" si="14"/>
        <v>-4.873888240749572E-4</v>
      </c>
      <c r="F43" s="7">
        <f>VLOOKUP(A43,'Interest Rates'!$A$11:$B$3360, MATCH($F$9,'Interest Rates'!$A$11:$B$11,0),FALSE)</f>
        <v>0.1</v>
      </c>
      <c r="G43" s="7">
        <f t="shared" si="3"/>
        <v>0.82050000000000001</v>
      </c>
      <c r="H43" s="7">
        <f t="shared" si="5"/>
        <v>0</v>
      </c>
      <c r="O43" s="175"/>
      <c r="P43" s="176"/>
      <c r="R43" s="151"/>
    </row>
    <row r="44" spans="1:32">
      <c r="A44" s="138">
        <f>'FX Database'!A801</f>
        <v>44249</v>
      </c>
      <c r="B44" s="7">
        <f>VLOOKUP($A44,'FX Database'!$A$11:$T$1267, MATCH($B$9,'FX Database'!$A$6:$X$6,0),FALSE)</f>
        <v>0.78759999999999997</v>
      </c>
      <c r="C44" s="7">
        <f>VLOOKUP($A44,'FX Database'!$A$11:$T$1267, MATCH(C$9,'FX Database'!$A$6:$X$6,0),FALSE)</f>
        <v>83.23</v>
      </c>
      <c r="D44" s="7">
        <f t="shared" si="14"/>
        <v>1.3549996397323022E-2</v>
      </c>
      <c r="E44" s="7">
        <f t="shared" si="14"/>
        <v>1.4279042221903919E-2</v>
      </c>
      <c r="F44" s="7">
        <f>VLOOKUP(A44,'Interest Rates'!$A$11:$B$3360, MATCH($F$9,'Interest Rates'!$A$11:$B$11,0),FALSE)</f>
        <v>0.1</v>
      </c>
      <c r="G44" s="7">
        <f t="shared" si="3"/>
        <v>0.83230000000000004</v>
      </c>
      <c r="H44" s="7">
        <f t="shared" si="5"/>
        <v>0</v>
      </c>
      <c r="O44" s="177"/>
      <c r="P44" s="175"/>
      <c r="Q44" s="11"/>
    </row>
    <row r="45" spans="1:32">
      <c r="A45" s="138">
        <f>'FX Database'!A802</f>
        <v>44250</v>
      </c>
      <c r="B45" s="7">
        <f>VLOOKUP($A45,'FX Database'!$A$11:$T$1267, MATCH($B$9,'FX Database'!$A$6:$X$6,0),FALSE)</f>
        <v>0.7923</v>
      </c>
      <c r="C45" s="7">
        <f>VLOOKUP($A45,'FX Database'!$A$11:$T$1267, MATCH(C$9,'FX Database'!$A$6:$X$6,0),FALSE)</f>
        <v>83.2</v>
      </c>
      <c r="D45" s="7">
        <f t="shared" si="14"/>
        <v>5.9497612062258025E-3</v>
      </c>
      <c r="E45" s="7">
        <f t="shared" si="14"/>
        <v>-3.6051193084083745E-4</v>
      </c>
      <c r="F45" s="7">
        <f>VLOOKUP(A45,'Interest Rates'!$A$11:$B$3360, MATCH($F$9,'Interest Rates'!$A$11:$B$11,0),FALSE)</f>
        <v>0.1</v>
      </c>
      <c r="G45" s="7">
        <f t="shared" si="3"/>
        <v>0.83200000000000007</v>
      </c>
      <c r="H45" s="7">
        <f t="shared" si="5"/>
        <v>0</v>
      </c>
      <c r="O45" s="177"/>
      <c r="P45" s="178"/>
      <c r="Q45" s="456"/>
      <c r="R45" s="456"/>
    </row>
    <row r="46" spans="1:32">
      <c r="A46" s="138">
        <f>'FX Database'!A803</f>
        <v>44251</v>
      </c>
      <c r="B46" s="7">
        <f>VLOOKUP($A46,'FX Database'!$A$11:$T$1267, MATCH($B$9,'FX Database'!$A$6:$X$6,0),FALSE)</f>
        <v>0.7913</v>
      </c>
      <c r="C46" s="7">
        <f>VLOOKUP($A46,'FX Database'!$A$11:$T$1267, MATCH(C$9,'FX Database'!$A$6:$X$6,0),FALSE)</f>
        <v>83.49</v>
      </c>
      <c r="D46" s="7">
        <f t="shared" si="14"/>
        <v>-1.2629453560485215E-3</v>
      </c>
      <c r="E46" s="7">
        <f t="shared" si="14"/>
        <v>3.4795163787460985E-3</v>
      </c>
      <c r="F46" s="7">
        <f>VLOOKUP(A46,'Interest Rates'!$A$11:$B$3360, MATCH($F$9,'Interest Rates'!$A$11:$B$11,0),FALSE)</f>
        <v>0.1</v>
      </c>
      <c r="G46" s="7">
        <f t="shared" si="3"/>
        <v>0.83489999999999998</v>
      </c>
      <c r="H46" s="7">
        <f t="shared" si="5"/>
        <v>0</v>
      </c>
    </row>
    <row r="47" spans="1:32">
      <c r="A47" s="138">
        <f>'FX Database'!A804</f>
        <v>44252</v>
      </c>
      <c r="B47" s="7">
        <f>VLOOKUP($A47,'FX Database'!$A$11:$T$1267, MATCH($B$9,'FX Database'!$A$6:$X$6,0),FALSE)</f>
        <v>0.79700000000000004</v>
      </c>
      <c r="C47" s="7">
        <f>VLOOKUP($A47,'FX Database'!$A$11:$T$1267, MATCH(C$9,'FX Database'!$A$6:$X$6,0),FALSE)</f>
        <v>84.39</v>
      </c>
      <c r="D47" s="7">
        <f t="shared" si="14"/>
        <v>7.1775161750674788E-3</v>
      </c>
      <c r="E47" s="7">
        <f t="shared" si="14"/>
        <v>1.0722046963966168E-2</v>
      </c>
      <c r="F47" s="7">
        <f>VLOOKUP(A47,'Interest Rates'!$A$11:$B$3360, MATCH($F$9,'Interest Rates'!$A$11:$B$11,0),FALSE)</f>
        <v>0.1</v>
      </c>
      <c r="G47" s="7">
        <f t="shared" si="3"/>
        <v>0.84389999999999998</v>
      </c>
      <c r="H47" s="7">
        <f t="shared" si="5"/>
        <v>0</v>
      </c>
    </row>
    <row r="48" spans="1:32" ht="14" customHeight="1">
      <c r="A48" s="138">
        <f>'FX Database'!A805</f>
        <v>44253</v>
      </c>
      <c r="B48" s="7">
        <f>VLOOKUP($A48,'FX Database'!$A$11:$T$1267, MATCH($B$9,'FX Database'!$A$6:$X$6,0),FALSE)</f>
        <v>0.78290000000000004</v>
      </c>
      <c r="C48" s="7">
        <f>VLOOKUP($A48,'FX Database'!$A$11:$T$1267, MATCH(C$9,'FX Database'!$A$6:$X$6,0),FALSE)</f>
        <v>83.1</v>
      </c>
      <c r="D48" s="7">
        <f t="shared" si="14"/>
        <v>-1.7849704876346583E-2</v>
      </c>
      <c r="E48" s="7">
        <f t="shared" si="14"/>
        <v>-1.540420930847277E-2</v>
      </c>
      <c r="F48" s="7">
        <f>VLOOKUP(A48,'Interest Rates'!$A$11:$B$3360, MATCH($F$9,'Interest Rates'!$A$11:$B$11,0),FALSE)</f>
        <v>0.1</v>
      </c>
      <c r="G48" s="7">
        <f t="shared" si="3"/>
        <v>0.83099999999999996</v>
      </c>
      <c r="H48" s="7">
        <f t="shared" si="5"/>
        <v>0</v>
      </c>
    </row>
    <row r="49" spans="1:8" ht="13" customHeight="1">
      <c r="A49" s="138">
        <f>'FX Database'!A806</f>
        <v>44256</v>
      </c>
      <c r="B49" s="7">
        <f>VLOOKUP($A49,'FX Database'!$A$11:$T$1267, MATCH($B$9,'FX Database'!$A$6:$X$6,0),FALSE)</f>
        <v>0.77449999999999997</v>
      </c>
      <c r="C49" s="7">
        <f>VLOOKUP($A49,'FX Database'!$A$11:$T$1267, MATCH(C$9,'FX Database'!$A$6:$X$6,0),FALSE)</f>
        <v>82.5</v>
      </c>
      <c r="D49" s="7">
        <f t="shared" si="14"/>
        <v>-1.0787314056945236E-2</v>
      </c>
      <c r="E49" s="7">
        <f t="shared" si="14"/>
        <v>-7.2464085207670859E-3</v>
      </c>
      <c r="F49" s="7">
        <f>VLOOKUP(A49,'Interest Rates'!$A$11:$B$3360, MATCH($F$9,'Interest Rates'!$A$11:$B$11,0),FALSE)</f>
        <v>0.1</v>
      </c>
      <c r="G49" s="7">
        <f t="shared" si="3"/>
        <v>0.82499999999999996</v>
      </c>
      <c r="H49" s="7">
        <f t="shared" si="5"/>
        <v>0</v>
      </c>
    </row>
    <row r="50" spans="1:8">
      <c r="A50" s="138">
        <f>'FX Database'!A807</f>
        <v>44257</v>
      </c>
      <c r="B50" s="7">
        <f>VLOOKUP($A50,'FX Database'!$A$11:$T$1267, MATCH($B$9,'FX Database'!$A$6:$X$6,0),FALSE)</f>
        <v>0.77549999999999997</v>
      </c>
      <c r="C50" s="7">
        <f>VLOOKUP($A50,'FX Database'!$A$11:$T$1267, MATCH(C$9,'FX Database'!$A$6:$X$6,0),FALSE)</f>
        <v>82.83</v>
      </c>
      <c r="D50" s="7">
        <f t="shared" si="14"/>
        <v>1.2903227596701499E-3</v>
      </c>
      <c r="E50" s="7">
        <f t="shared" si="14"/>
        <v>3.9920212695374567E-3</v>
      </c>
      <c r="F50" s="7">
        <f>VLOOKUP(A50,'Interest Rates'!$A$11:$B$3360, MATCH($F$9,'Interest Rates'!$A$11:$B$11,0),FALSE)</f>
        <v>0.1</v>
      </c>
      <c r="G50" s="7">
        <f t="shared" si="3"/>
        <v>0.82830000000000004</v>
      </c>
      <c r="H50" s="7">
        <f t="shared" si="5"/>
        <v>0</v>
      </c>
    </row>
    <row r="51" spans="1:8">
      <c r="A51" s="138">
        <f>'FX Database'!A808</f>
        <v>44258</v>
      </c>
      <c r="B51" s="7">
        <f>VLOOKUP($A51,'FX Database'!$A$11:$T$1267, MATCH($B$9,'FX Database'!$A$6:$X$6,0),FALSE)</f>
        <v>0.78220000000000001</v>
      </c>
      <c r="C51" s="7">
        <f>VLOOKUP($A51,'FX Database'!$A$11:$T$1267, MATCH(C$9,'FX Database'!$A$6:$X$6,0),FALSE)</f>
        <v>83.59</v>
      </c>
      <c r="D51" s="7">
        <f t="shared" si="14"/>
        <v>8.6024797048202539E-3</v>
      </c>
      <c r="E51" s="7">
        <f t="shared" si="14"/>
        <v>9.1335811008919944E-3</v>
      </c>
      <c r="F51" s="7">
        <f>VLOOKUP(A51,'Interest Rates'!$A$11:$B$3360, MATCH($F$9,'Interest Rates'!$A$11:$B$11,0),FALSE)</f>
        <v>0.1</v>
      </c>
      <c r="G51" s="7">
        <f t="shared" si="3"/>
        <v>0.83590000000000009</v>
      </c>
      <c r="H51" s="7">
        <f t="shared" si="5"/>
        <v>0</v>
      </c>
    </row>
    <row r="52" spans="1:8">
      <c r="A52" s="138">
        <f>'FX Database'!A809</f>
        <v>44259</v>
      </c>
      <c r="B52" s="7">
        <f>VLOOKUP($A52,'FX Database'!$A$11:$T$1267, MATCH($B$9,'FX Database'!$A$6:$X$6,0),FALSE)</f>
        <v>0.77929999999999999</v>
      </c>
      <c r="C52" s="7">
        <f>VLOOKUP($A52,'FX Database'!$A$11:$T$1267, MATCH(C$9,'FX Database'!$A$6:$X$6,0),FALSE)</f>
        <v>83.43</v>
      </c>
      <c r="D52" s="7">
        <f t="shared" si="14"/>
        <v>-3.7143814718985303E-3</v>
      </c>
      <c r="E52" s="7">
        <f t="shared" si="14"/>
        <v>-1.9159387970815907E-3</v>
      </c>
      <c r="F52" s="7">
        <f>VLOOKUP(A52,'Interest Rates'!$A$11:$B$3360, MATCH($F$9,'Interest Rates'!$A$11:$B$11,0),FALSE)</f>
        <v>0.1</v>
      </c>
      <c r="G52" s="7">
        <f t="shared" si="3"/>
        <v>0.83430000000000004</v>
      </c>
      <c r="H52" s="7">
        <f t="shared" si="5"/>
        <v>0</v>
      </c>
    </row>
    <row r="53" spans="1:8">
      <c r="A53" s="138">
        <f>'FX Database'!A810</f>
        <v>44260</v>
      </c>
      <c r="B53" s="7">
        <f>VLOOKUP($A53,'FX Database'!$A$11:$T$1267, MATCH($B$9,'FX Database'!$A$6:$X$6,0),FALSE)</f>
        <v>0.77090000000000003</v>
      </c>
      <c r="C53" s="7">
        <f>VLOOKUP($A53,'FX Database'!$A$11:$T$1267, MATCH(C$9,'FX Database'!$A$6:$X$6,0),FALSE)</f>
        <v>83.3</v>
      </c>
      <c r="D53" s="7">
        <f t="shared" si="14"/>
        <v>-1.0837417384298711E-2</v>
      </c>
      <c r="E53" s="7">
        <f t="shared" si="14"/>
        <v>-1.5594077411863081E-3</v>
      </c>
      <c r="F53" s="7">
        <f>VLOOKUP(A53,'Interest Rates'!$A$11:$B$3360, MATCH($F$9,'Interest Rates'!$A$11:$B$11,0),FALSE)</f>
        <v>0.1</v>
      </c>
      <c r="G53" s="7">
        <f t="shared" si="3"/>
        <v>0.83299999999999996</v>
      </c>
      <c r="H53" s="7">
        <f t="shared" si="5"/>
        <v>0</v>
      </c>
    </row>
    <row r="54" spans="1:8">
      <c r="A54" s="138">
        <f>'FX Database'!A811</f>
        <v>44263</v>
      </c>
      <c r="B54" s="7">
        <f>VLOOKUP($A54,'FX Database'!$A$11:$T$1267, MATCH($B$9,'FX Database'!$A$6:$X$6,0),FALSE)</f>
        <v>0.7702</v>
      </c>
      <c r="C54" s="7">
        <f>VLOOKUP($A54,'FX Database'!$A$11:$T$1267, MATCH(C$9,'FX Database'!$A$6:$X$6,0),FALSE)</f>
        <v>83.47</v>
      </c>
      <c r="D54" s="7">
        <f t="shared" si="14"/>
        <v>-9.0844208440799825E-4</v>
      </c>
      <c r="E54" s="7">
        <f t="shared" si="14"/>
        <v>2.0387366898483089E-3</v>
      </c>
      <c r="F54" s="7">
        <f>VLOOKUP(A54,'Interest Rates'!$A$11:$B$3360, MATCH($F$9,'Interest Rates'!$A$11:$B$11,0),FALSE)</f>
        <v>0.1</v>
      </c>
      <c r="G54" s="7">
        <f t="shared" si="3"/>
        <v>0.8347</v>
      </c>
      <c r="H54" s="7">
        <f t="shared" si="5"/>
        <v>0</v>
      </c>
    </row>
    <row r="55" spans="1:8">
      <c r="A55" s="138">
        <f>'FX Database'!A812</f>
        <v>44264</v>
      </c>
      <c r="B55" s="7">
        <f>VLOOKUP($A55,'FX Database'!$A$11:$T$1267, MATCH($B$9,'FX Database'!$A$6:$X$6,0),FALSE)</f>
        <v>0.76629999999999998</v>
      </c>
      <c r="C55" s="7">
        <f>VLOOKUP($A55,'FX Database'!$A$11:$T$1267, MATCH(C$9,'FX Database'!$A$6:$X$6,0),FALSE)</f>
        <v>83.67</v>
      </c>
      <c r="D55" s="7">
        <f t="shared" si="14"/>
        <v>-5.0764834044498578E-3</v>
      </c>
      <c r="E55" s="7">
        <f t="shared" si="14"/>
        <v>2.3932044448621279E-3</v>
      </c>
      <c r="F55" s="7">
        <f>VLOOKUP(A55,'Interest Rates'!$A$11:$B$3360, MATCH($F$9,'Interest Rates'!$A$11:$B$11,0),FALSE)</f>
        <v>0.1</v>
      </c>
      <c r="G55" s="7">
        <f t="shared" si="3"/>
        <v>0.8367</v>
      </c>
      <c r="H55" s="7">
        <f t="shared" si="5"/>
        <v>0</v>
      </c>
    </row>
    <row r="56" spans="1:8">
      <c r="A56" s="138">
        <f>'FX Database'!A813</f>
        <v>44265</v>
      </c>
      <c r="B56" s="7">
        <f>VLOOKUP($A56,'FX Database'!$A$11:$T$1267, MATCH($B$9,'FX Database'!$A$6:$X$6,0),FALSE)</f>
        <v>0.76839999999999997</v>
      </c>
      <c r="C56" s="7">
        <f>VLOOKUP($A56,'FX Database'!$A$11:$T$1267, MATCH(C$9,'FX Database'!$A$6:$X$6,0),FALSE)</f>
        <v>83.63</v>
      </c>
      <c r="D56" s="7">
        <f t="shared" si="14"/>
        <v>2.7366929180429249E-3</v>
      </c>
      <c r="E56" s="7">
        <f t="shared" si="14"/>
        <v>-4.7818291407297661E-4</v>
      </c>
      <c r="F56" s="7">
        <f>VLOOKUP(A56,'Interest Rates'!$A$11:$B$3360, MATCH($F$9,'Interest Rates'!$A$11:$B$11,0),FALSE)</f>
        <v>0.1</v>
      </c>
      <c r="G56" s="7">
        <f t="shared" si="3"/>
        <v>0.83629999999999993</v>
      </c>
      <c r="H56" s="7">
        <f t="shared" si="5"/>
        <v>0</v>
      </c>
    </row>
    <row r="57" spans="1:8">
      <c r="A57" s="138">
        <f>'FX Database'!A814</f>
        <v>44266</v>
      </c>
      <c r="B57" s="7">
        <f>VLOOKUP($A57,'FX Database'!$A$11:$T$1267, MATCH($B$9,'FX Database'!$A$6:$X$6,0),FALSE)</f>
        <v>0.77470000000000006</v>
      </c>
      <c r="C57" s="7">
        <f>VLOOKUP($A57,'FX Database'!$A$11:$T$1267, MATCH(C$9,'FX Database'!$A$6:$X$6,0),FALSE)</f>
        <v>84.14</v>
      </c>
      <c r="D57" s="7">
        <f t="shared" si="14"/>
        <v>8.1654267434554707E-3</v>
      </c>
      <c r="E57" s="7">
        <f t="shared" si="14"/>
        <v>6.0797707689404156E-3</v>
      </c>
      <c r="F57" s="7">
        <f>VLOOKUP(A57,'Interest Rates'!$A$11:$B$3360, MATCH($F$9,'Interest Rates'!$A$11:$B$11,0),FALSE)</f>
        <v>0.1</v>
      </c>
      <c r="G57" s="7">
        <f t="shared" si="3"/>
        <v>0.84140000000000004</v>
      </c>
      <c r="H57" s="7">
        <f t="shared" si="5"/>
        <v>0</v>
      </c>
    </row>
    <row r="58" spans="1:8">
      <c r="A58" s="138">
        <f>'FX Database'!A815</f>
        <v>44267</v>
      </c>
      <c r="B58" s="7">
        <f>VLOOKUP($A58,'FX Database'!$A$11:$T$1267, MATCH($B$9,'FX Database'!$A$6:$X$6,0),FALSE)</f>
        <v>0.77849999999999997</v>
      </c>
      <c r="C58" s="7">
        <f>VLOOKUP($A58,'FX Database'!$A$11:$T$1267, MATCH(C$9,'FX Database'!$A$6:$X$6,0),FALSE)</f>
        <v>84.64</v>
      </c>
      <c r="D58" s="7">
        <f t="shared" si="14"/>
        <v>4.893133636196134E-3</v>
      </c>
      <c r="E58" s="7">
        <f t="shared" si="14"/>
        <v>5.9248899476143889E-3</v>
      </c>
      <c r="F58" s="7">
        <f>VLOOKUP(A58,'Interest Rates'!$A$11:$B$3360, MATCH($F$9,'Interest Rates'!$A$11:$B$11,0),FALSE)</f>
        <v>0.1</v>
      </c>
      <c r="G58" s="7">
        <f t="shared" si="3"/>
        <v>0.84640000000000004</v>
      </c>
      <c r="H58" s="7">
        <f t="shared" si="5"/>
        <v>0</v>
      </c>
    </row>
    <row r="59" spans="1:8">
      <c r="A59" s="138">
        <f>'FX Database'!A816</f>
        <v>44270</v>
      </c>
      <c r="B59" s="7">
        <f>VLOOKUP($A59,'FX Database'!$A$11:$T$1267, MATCH($B$9,'FX Database'!$A$6:$X$6,0),FALSE)</f>
        <v>0.77490000000000003</v>
      </c>
      <c r="C59" s="7">
        <f>VLOOKUP($A59,'FX Database'!$A$11:$T$1267, MATCH(C$9,'FX Database'!$A$6:$X$6,0),FALSE)</f>
        <v>84.6</v>
      </c>
      <c r="D59" s="7">
        <f t="shared" si="14"/>
        <v>-4.6350025041484071E-3</v>
      </c>
      <c r="E59" s="7">
        <f t="shared" si="14"/>
        <v>-4.7270149781171629E-4</v>
      </c>
      <c r="F59" s="7">
        <f>VLOOKUP(A59,'Interest Rates'!$A$11:$B$3360, MATCH($F$9,'Interest Rates'!$A$11:$B$11,0),FALSE)</f>
        <v>0.1</v>
      </c>
      <c r="G59" s="7">
        <f t="shared" si="3"/>
        <v>0.84599999999999997</v>
      </c>
      <c r="H59" s="7">
        <f t="shared" si="5"/>
        <v>0</v>
      </c>
    </row>
    <row r="60" spans="1:8">
      <c r="A60" s="138">
        <f>'FX Database'!A817</f>
        <v>44271</v>
      </c>
      <c r="B60" s="7">
        <f>VLOOKUP($A60,'FX Database'!$A$11:$T$1267, MATCH($B$9,'FX Database'!$A$6:$X$6,0),FALSE)</f>
        <v>0.77529999999999999</v>
      </c>
      <c r="C60" s="7">
        <f>VLOOKUP($A60,'FX Database'!$A$11:$T$1267, MATCH(C$9,'FX Database'!$A$6:$X$6,0),FALSE)</f>
        <v>84.65</v>
      </c>
      <c r="D60" s="7">
        <f t="shared" si="14"/>
        <v>5.1606245500873281E-4</v>
      </c>
      <c r="E60" s="7">
        <f t="shared" si="14"/>
        <v>5.9084196696686665E-4</v>
      </c>
      <c r="F60" s="7">
        <f>VLOOKUP(A60,'Interest Rates'!$A$11:$B$3360, MATCH($F$9,'Interest Rates'!$A$11:$B$11,0),FALSE)</f>
        <v>0.1</v>
      </c>
      <c r="G60" s="7">
        <f t="shared" si="3"/>
        <v>0.84650000000000003</v>
      </c>
      <c r="H60" s="7">
        <f t="shared" si="5"/>
        <v>0</v>
      </c>
    </row>
    <row r="61" spans="1:8">
      <c r="A61" s="138">
        <f>'FX Database'!A818</f>
        <v>44272</v>
      </c>
      <c r="B61" s="7">
        <f>VLOOKUP($A61,'FX Database'!$A$11:$T$1267, MATCH($B$9,'FX Database'!$A$6:$X$6,0),FALSE)</f>
        <v>0.77370000000000005</v>
      </c>
      <c r="C61" s="7">
        <f>VLOOKUP($A61,'FX Database'!$A$11:$T$1267, MATCH(C$9,'FX Database'!$A$6:$X$6,0),FALSE)</f>
        <v>84.43</v>
      </c>
      <c r="D61" s="7">
        <f t="shared" si="14"/>
        <v>-2.0658496695044851E-3</v>
      </c>
      <c r="E61" s="7">
        <f t="shared" si="14"/>
        <v>-2.60231989773573E-3</v>
      </c>
      <c r="F61" s="7">
        <f>VLOOKUP(A61,'Interest Rates'!$A$11:$B$3360, MATCH($F$9,'Interest Rates'!$A$11:$B$11,0),FALSE)</f>
        <v>0.1</v>
      </c>
      <c r="G61" s="7">
        <f t="shared" si="3"/>
        <v>0.84430000000000005</v>
      </c>
      <c r="H61" s="7">
        <f t="shared" si="5"/>
        <v>0</v>
      </c>
    </row>
    <row r="62" spans="1:8">
      <c r="A62" s="138">
        <f>'FX Database'!A819</f>
        <v>44273</v>
      </c>
      <c r="B62" s="7">
        <f>VLOOKUP($A62,'FX Database'!$A$11:$T$1267, MATCH($B$9,'FX Database'!$A$6:$X$6,0),FALSE)</f>
        <v>0.78269999999999995</v>
      </c>
      <c r="C62" s="7">
        <f>VLOOKUP($A62,'FX Database'!$A$11:$T$1267, MATCH(C$9,'FX Database'!$A$6:$X$6,0),FALSE)</f>
        <v>85.26</v>
      </c>
      <c r="D62" s="7">
        <f t="shared" si="14"/>
        <v>1.1565279255383523E-2</v>
      </c>
      <c r="E62" s="7">
        <f t="shared" si="14"/>
        <v>9.7826226556557427E-3</v>
      </c>
      <c r="F62" s="7">
        <f>VLOOKUP(A62,'Interest Rates'!$A$11:$B$3360, MATCH($F$9,'Interest Rates'!$A$11:$B$11,0),FALSE)</f>
        <v>0.1</v>
      </c>
      <c r="G62" s="7">
        <f t="shared" si="3"/>
        <v>0.85260000000000002</v>
      </c>
      <c r="H62" s="7">
        <f t="shared" si="5"/>
        <v>0</v>
      </c>
    </row>
    <row r="63" spans="1:8" ht="13" customHeight="1">
      <c r="A63" s="138">
        <f>'FX Database'!A820</f>
        <v>44274</v>
      </c>
      <c r="B63" s="7">
        <f>VLOOKUP($A63,'FX Database'!$A$11:$T$1267, MATCH($B$9,'FX Database'!$A$6:$X$6,0),FALSE)</f>
        <v>0.77529999999999999</v>
      </c>
      <c r="C63" s="7">
        <f>VLOOKUP($A63,'FX Database'!$A$11:$T$1267, MATCH(C$9,'FX Database'!$A$6:$X$6,0),FALSE)</f>
        <v>84.41</v>
      </c>
      <c r="D63" s="7">
        <f t="shared" si="14"/>
        <v>-9.4994295858790989E-3</v>
      </c>
      <c r="E63" s="7">
        <f t="shared" si="14"/>
        <v>-1.0019533341435783E-2</v>
      </c>
      <c r="F63" s="7">
        <f>VLOOKUP(A63,'Interest Rates'!$A$11:$B$3360, MATCH($F$9,'Interest Rates'!$A$11:$B$11,0),FALSE)</f>
        <v>0.1</v>
      </c>
      <c r="G63" s="7">
        <f t="shared" si="3"/>
        <v>0.84409999999999996</v>
      </c>
      <c r="H63" s="7">
        <f t="shared" si="5"/>
        <v>0</v>
      </c>
    </row>
    <row r="64" spans="1:8" ht="13" customHeight="1">
      <c r="A64" s="138">
        <f>'FX Database'!A821</f>
        <v>44277</v>
      </c>
      <c r="B64" s="7">
        <f>VLOOKUP($A64,'FX Database'!$A$11:$T$1267, MATCH($B$9,'FX Database'!$A$6:$X$6,0),FALSE)</f>
        <v>0.77259999999999995</v>
      </c>
      <c r="C64" s="7">
        <f>VLOOKUP($A64,'FX Database'!$A$11:$T$1267, MATCH(C$9,'FX Database'!$A$6:$X$6,0),FALSE)</f>
        <v>84.06</v>
      </c>
      <c r="D64" s="7">
        <f t="shared" si="14"/>
        <v>-3.4886009927325031E-3</v>
      </c>
      <c r="E64" s="7">
        <f t="shared" si="14"/>
        <v>-4.1550484186578555E-3</v>
      </c>
      <c r="F64" s="7">
        <f>VLOOKUP(A64,'Interest Rates'!$A$11:$B$3360, MATCH($F$9,'Interest Rates'!$A$11:$B$11,0),FALSE)</f>
        <v>0.1</v>
      </c>
      <c r="G64" s="7">
        <f t="shared" si="3"/>
        <v>0.84060000000000001</v>
      </c>
      <c r="H64" s="7">
        <f t="shared" si="5"/>
        <v>0</v>
      </c>
    </row>
    <row r="65" spans="1:8">
      <c r="A65" s="138">
        <f>'FX Database'!A822</f>
        <v>44278</v>
      </c>
      <c r="B65" s="7">
        <f>VLOOKUP($A65,'FX Database'!$A$11:$T$1267, MATCH($B$9,'FX Database'!$A$6:$X$6,0),FALSE)</f>
        <v>0.77</v>
      </c>
      <c r="C65" s="7">
        <f>VLOOKUP($A65,'FX Database'!$A$11:$T$1267, MATCH(C$9,'FX Database'!$A$6:$X$6,0),FALSE)</f>
        <v>83.72</v>
      </c>
      <c r="D65" s="7">
        <f t="shared" si="14"/>
        <v>-3.3709353844513603E-3</v>
      </c>
      <c r="E65" s="7">
        <f t="shared" si="14"/>
        <v>-4.0529319991716708E-3</v>
      </c>
      <c r="F65" s="7">
        <f>VLOOKUP(A65,'Interest Rates'!$A$11:$B$3360, MATCH($F$9,'Interest Rates'!$A$11:$B$11,0),FALSE)</f>
        <v>0.1</v>
      </c>
      <c r="G65" s="7">
        <f t="shared" si="3"/>
        <v>0.83719999999999994</v>
      </c>
      <c r="H65" s="7">
        <f t="shared" si="5"/>
        <v>0</v>
      </c>
    </row>
    <row r="66" spans="1:8">
      <c r="A66" s="138">
        <f>'FX Database'!A823</f>
        <v>44279</v>
      </c>
      <c r="B66" s="7">
        <f>VLOOKUP($A66,'FX Database'!$A$11:$T$1267, MATCH($B$9,'FX Database'!$A$6:$X$6,0),FALSE)</f>
        <v>0.7601</v>
      </c>
      <c r="C66" s="7">
        <f>VLOOKUP($A66,'FX Database'!$A$11:$T$1267, MATCH(C$9,'FX Database'!$A$6:$X$6,0),FALSE)</f>
        <v>82.49</v>
      </c>
      <c r="D66" s="7">
        <f t="shared" si="14"/>
        <v>-1.294051127573482E-2</v>
      </c>
      <c r="E66" s="7">
        <f t="shared" si="14"/>
        <v>-1.4800823705158683E-2</v>
      </c>
      <c r="F66" s="7">
        <f>VLOOKUP(A66,'Interest Rates'!$A$11:$B$3360, MATCH($F$9,'Interest Rates'!$A$11:$B$11,0),FALSE)</f>
        <v>0.1</v>
      </c>
      <c r="G66" s="7">
        <f t="shared" si="3"/>
        <v>0.82489999999999997</v>
      </c>
      <c r="H66" s="7">
        <f t="shared" si="5"/>
        <v>0</v>
      </c>
    </row>
    <row r="67" spans="1:8">
      <c r="A67" s="138">
        <f>'FX Database'!A824</f>
        <v>44280</v>
      </c>
      <c r="B67" s="7">
        <f>VLOOKUP($A67,'FX Database'!$A$11:$T$1267, MATCH($B$9,'FX Database'!$A$6:$X$6,0),FALSE)</f>
        <v>0.76</v>
      </c>
      <c r="C67" s="7">
        <f>VLOOKUP($A67,'FX Database'!$A$11:$T$1267, MATCH(C$9,'FX Database'!$A$6:$X$6,0),FALSE)</f>
        <v>82.78</v>
      </c>
      <c r="D67" s="7">
        <f t="shared" si="14"/>
        <v>-1.3157029161798772E-4</v>
      </c>
      <c r="E67" s="7">
        <f t="shared" si="14"/>
        <v>3.5094124479461398E-3</v>
      </c>
      <c r="F67" s="7">
        <f>VLOOKUP(A67,'Interest Rates'!$A$11:$B$3360, MATCH($F$9,'Interest Rates'!$A$11:$B$11,0),FALSE)</f>
        <v>0.1</v>
      </c>
      <c r="G67" s="7">
        <f t="shared" si="3"/>
        <v>0.82779999999999998</v>
      </c>
      <c r="H67" s="7">
        <f t="shared" si="5"/>
        <v>0</v>
      </c>
    </row>
    <row r="68" spans="1:8">
      <c r="A68" s="138">
        <f>'FX Database'!A825</f>
        <v>44281</v>
      </c>
      <c r="B68" s="7">
        <f>VLOOKUP($A68,'FX Database'!$A$11:$T$1267, MATCH($B$9,'FX Database'!$A$6:$X$6,0),FALSE)</f>
        <v>0.76129999999999998</v>
      </c>
      <c r="C68" s="7">
        <f>VLOOKUP($A68,'FX Database'!$A$11:$T$1267, MATCH(C$9,'FX Database'!$A$6:$X$6,0),FALSE)</f>
        <v>83.19</v>
      </c>
      <c r="D68" s="7">
        <f t="shared" si="14"/>
        <v>1.7090650317901667E-3</v>
      </c>
      <c r="E68" s="7">
        <f t="shared" si="14"/>
        <v>4.9406619752100219E-3</v>
      </c>
      <c r="F68" s="7">
        <f>VLOOKUP(A68,'Interest Rates'!$A$11:$B$3360, MATCH($F$9,'Interest Rates'!$A$11:$B$11,0),FALSE)</f>
        <v>0.1</v>
      </c>
      <c r="G68" s="7">
        <f t="shared" si="3"/>
        <v>0.83189999999999997</v>
      </c>
      <c r="H68" s="7">
        <f t="shared" si="5"/>
        <v>0</v>
      </c>
    </row>
    <row r="69" spans="1:8">
      <c r="A69" s="138">
        <f>'FX Database'!A826</f>
        <v>44284</v>
      </c>
      <c r="B69" s="7">
        <f>VLOOKUP($A69,'FX Database'!$A$11:$T$1267, MATCH($B$9,'FX Database'!$A$6:$X$6,0),FALSE)</f>
        <v>0.7631</v>
      </c>
      <c r="C69" s="7">
        <f>VLOOKUP($A69,'FX Database'!$A$11:$T$1267, MATCH(C$9,'FX Database'!$A$6:$X$6,0),FALSE)</f>
        <v>83.6</v>
      </c>
      <c r="D69" s="7">
        <f t="shared" si="14"/>
        <v>2.3615859834205731E-3</v>
      </c>
      <c r="E69" s="7">
        <f t="shared" si="14"/>
        <v>4.9163717948596062E-3</v>
      </c>
      <c r="F69" s="7">
        <f>VLOOKUP(A69,'Interest Rates'!$A$11:$B$3360, MATCH($F$9,'Interest Rates'!$A$11:$B$11,0),FALSE)</f>
        <v>0.1</v>
      </c>
      <c r="G69" s="7">
        <f t="shared" si="3"/>
        <v>0.83599999999999997</v>
      </c>
      <c r="H69" s="7">
        <f t="shared" si="5"/>
        <v>0</v>
      </c>
    </row>
    <row r="70" spans="1:8">
      <c r="A70" s="138">
        <f>'FX Database'!A827</f>
        <v>44285</v>
      </c>
      <c r="B70" s="7">
        <f>VLOOKUP($A70,'FX Database'!$A$11:$T$1267, MATCH($B$9,'FX Database'!$A$6:$X$6,0),FALSE)</f>
        <v>0.76519999999999999</v>
      </c>
      <c r="C70" s="7">
        <f>VLOOKUP($A70,'FX Database'!$A$11:$T$1267, MATCH(C$9,'FX Database'!$A$6:$X$6,0),FALSE)</f>
        <v>84.13</v>
      </c>
      <c r="D70" s="7">
        <f t="shared" si="14"/>
        <v>2.7481532705102012E-3</v>
      </c>
      <c r="E70" s="7">
        <f t="shared" si="14"/>
        <v>6.3197014720661904E-3</v>
      </c>
      <c r="F70" s="7">
        <f>VLOOKUP(A70,'Interest Rates'!$A$11:$B$3360, MATCH($F$9,'Interest Rates'!$A$11:$B$11,0),FALSE)</f>
        <v>0.1</v>
      </c>
      <c r="G70" s="7">
        <f t="shared" si="3"/>
        <v>0.84129999999999994</v>
      </c>
      <c r="H70" s="7">
        <f t="shared" si="5"/>
        <v>0</v>
      </c>
    </row>
    <row r="71" spans="1:8">
      <c r="A71" s="138">
        <f>'FX Database'!A828</f>
        <v>44286</v>
      </c>
      <c r="B71" s="7">
        <f>VLOOKUP($A71,'FX Database'!$A$11:$T$1267, MATCH($B$9,'FX Database'!$A$6:$X$6,0),FALSE)</f>
        <v>0.76019999999999999</v>
      </c>
      <c r="C71" s="7">
        <f>VLOOKUP($A71,'FX Database'!$A$11:$T$1267, MATCH(C$9,'FX Database'!$A$6:$X$6,0),FALSE)</f>
        <v>84.28</v>
      </c>
      <c r="D71" s="7">
        <f t="shared" si="14"/>
        <v>-6.5556810109494209E-3</v>
      </c>
      <c r="E71" s="7">
        <f t="shared" si="14"/>
        <v>1.78136737326609E-3</v>
      </c>
      <c r="F71" s="7">
        <f>VLOOKUP(A71,'Interest Rates'!$A$11:$B$3360, MATCH($F$9,'Interest Rates'!$A$11:$B$11,0),FALSE)</f>
        <v>0.1</v>
      </c>
      <c r="G71" s="7">
        <f t="shared" si="3"/>
        <v>0.84279999999999999</v>
      </c>
      <c r="H71" s="7">
        <f t="shared" si="5"/>
        <v>0</v>
      </c>
    </row>
    <row r="72" spans="1:8">
      <c r="A72" s="138">
        <f>'FX Database'!A829</f>
        <v>44287</v>
      </c>
      <c r="B72" s="7">
        <f>VLOOKUP($A72,'FX Database'!$A$11:$T$1267, MATCH($B$9,'FX Database'!$A$6:$X$6,0),FALSE)</f>
        <v>0.75429999999999997</v>
      </c>
      <c r="C72" s="7">
        <f>VLOOKUP($A72,'FX Database'!$A$11:$T$1267, MATCH(C$9,'FX Database'!$A$6:$X$6,0),FALSE)</f>
        <v>83.5</v>
      </c>
      <c r="D72" s="7">
        <f t="shared" si="14"/>
        <v>-7.7913896955632313E-3</v>
      </c>
      <c r="E72" s="7">
        <f t="shared" si="14"/>
        <v>-9.2979570791784909E-3</v>
      </c>
      <c r="F72" s="7">
        <f>VLOOKUP(A72,'Interest Rates'!$A$11:$B$3360, MATCH($F$9,'Interest Rates'!$A$11:$B$11,0),FALSE)</f>
        <v>0.1</v>
      </c>
      <c r="G72" s="7">
        <f t="shared" si="3"/>
        <v>0.83499999999999996</v>
      </c>
      <c r="H72" s="7">
        <f t="shared" si="5"/>
        <v>0</v>
      </c>
    </row>
    <row r="73" spans="1:8" ht="13" customHeight="1">
      <c r="A73" s="138">
        <f>'FX Database'!A830</f>
        <v>44292</v>
      </c>
      <c r="B73" s="7">
        <f>VLOOKUP($A73,'FX Database'!$A$11:$T$1267, MATCH($B$9,'FX Database'!$A$6:$X$6,0),FALSE)</f>
        <v>0.76480000000000004</v>
      </c>
      <c r="C73" s="7">
        <f>VLOOKUP($A73,'FX Database'!$A$11:$T$1267, MATCH(C$9,'FX Database'!$A$6:$X$6,0),FALSE)</f>
        <v>84.26</v>
      </c>
      <c r="D73" s="7">
        <f t="shared" si="14"/>
        <v>1.3824194877606425E-2</v>
      </c>
      <c r="E73" s="7">
        <f t="shared" si="14"/>
        <v>9.0606246940608277E-3</v>
      </c>
      <c r="F73" s="7">
        <f>VLOOKUP(A73,'Interest Rates'!$A$11:$B$3360, MATCH($F$9,'Interest Rates'!$A$11:$B$11,0),FALSE)</f>
        <v>0.1</v>
      </c>
      <c r="G73" s="7">
        <f t="shared" si="3"/>
        <v>0.84260000000000002</v>
      </c>
      <c r="H73" s="7">
        <f t="shared" si="5"/>
        <v>0</v>
      </c>
    </row>
    <row r="74" spans="1:8" ht="13" customHeight="1">
      <c r="A74" s="138">
        <f>'FX Database'!A831</f>
        <v>44293</v>
      </c>
      <c r="B74" s="7">
        <f>VLOOKUP($A74,'FX Database'!$A$11:$T$1267, MATCH($B$9,'FX Database'!$A$6:$X$6,0),FALSE)</f>
        <v>0.76600000000000001</v>
      </c>
      <c r="C74" s="7">
        <f>VLOOKUP($A74,'FX Database'!$A$11:$T$1267, MATCH(C$9,'FX Database'!$A$6:$X$6,0),FALSE)</f>
        <v>84.08</v>
      </c>
      <c r="D74" s="7">
        <f t="shared" si="14"/>
        <v>1.5678080033997527E-3</v>
      </c>
      <c r="E74" s="7">
        <f t="shared" si="14"/>
        <v>-2.1385299821748203E-3</v>
      </c>
      <c r="F74" s="7">
        <f>VLOOKUP(A74,'Interest Rates'!$A$11:$B$3360, MATCH($F$9,'Interest Rates'!$A$11:$B$11,0),FALSE)</f>
        <v>0.1</v>
      </c>
      <c r="G74" s="7">
        <f t="shared" si="3"/>
        <v>0.84079999999999999</v>
      </c>
      <c r="H74" s="7">
        <f t="shared" si="5"/>
        <v>0</v>
      </c>
    </row>
    <row r="75" spans="1:8" ht="13" customHeight="1">
      <c r="A75" s="138">
        <f>'FX Database'!A832</f>
        <v>44294</v>
      </c>
      <c r="B75" s="7">
        <f>VLOOKUP($A75,'FX Database'!$A$11:$T$1267, MATCH($B$9,'FX Database'!$A$6:$X$6,0),FALSE)</f>
        <v>0.76380000000000003</v>
      </c>
      <c r="C75" s="7">
        <f>VLOOKUP($A75,'FX Database'!$A$11:$T$1267, MATCH(C$9,'FX Database'!$A$6:$X$6,0),FALSE)</f>
        <v>83.77</v>
      </c>
      <c r="D75" s="7">
        <f t="shared" si="14"/>
        <v>-2.8761949491754885E-3</v>
      </c>
      <c r="E75" s="7">
        <f t="shared" si="14"/>
        <v>-3.6937784029775892E-3</v>
      </c>
      <c r="F75" s="7">
        <f>VLOOKUP(A75,'Interest Rates'!$A$11:$B$3360, MATCH($F$9,'Interest Rates'!$A$11:$B$11,0),FALSE)</f>
        <v>0.1</v>
      </c>
      <c r="G75" s="7">
        <f t="shared" si="3"/>
        <v>0.8377</v>
      </c>
      <c r="H75" s="7">
        <f t="shared" si="5"/>
        <v>0</v>
      </c>
    </row>
    <row r="76" spans="1:8">
      <c r="A76" s="138">
        <f>'FX Database'!A833</f>
        <v>44295</v>
      </c>
      <c r="B76" s="7">
        <f>VLOOKUP($A76,'FX Database'!$A$11:$T$1267, MATCH($B$9,'FX Database'!$A$6:$X$6,0),FALSE)</f>
        <v>0.76139999999999997</v>
      </c>
      <c r="C76" s="7">
        <f>VLOOKUP($A76,'FX Database'!$A$11:$T$1267, MATCH(C$9,'FX Database'!$A$6:$X$6,0),FALSE)</f>
        <v>83.3</v>
      </c>
      <c r="D76" s="7">
        <f t="shared" si="14"/>
        <v>-3.1471308430189616E-3</v>
      </c>
      <c r="E76" s="7">
        <f t="shared" si="14"/>
        <v>-5.6263989929211597E-3</v>
      </c>
      <c r="F76" s="7">
        <f>VLOOKUP(A76,'Interest Rates'!$A$11:$B$3360, MATCH($F$9,'Interest Rates'!$A$11:$B$11,0),FALSE)</f>
        <v>0.1</v>
      </c>
      <c r="G76" s="7">
        <f t="shared" si="3"/>
        <v>0.83299999999999996</v>
      </c>
      <c r="H76" s="7">
        <f t="shared" si="5"/>
        <v>0</v>
      </c>
    </row>
    <row r="77" spans="1:8">
      <c r="A77" s="138">
        <f>'FX Database'!A834</f>
        <v>44298</v>
      </c>
      <c r="B77" s="7">
        <f>VLOOKUP($A77,'FX Database'!$A$11:$T$1267, MATCH($B$9,'FX Database'!$A$6:$X$6,0),FALSE)</f>
        <v>0.76049999999999995</v>
      </c>
      <c r="C77" s="7">
        <f>VLOOKUP($A77,'FX Database'!$A$11:$T$1267, MATCH(C$9,'FX Database'!$A$6:$X$6,0),FALSE)</f>
        <v>83.31</v>
      </c>
      <c r="D77" s="7">
        <f t="shared" si="14"/>
        <v>-1.1827322490494895E-3</v>
      </c>
      <c r="E77" s="7">
        <f t="shared" si="14"/>
        <v>1.2004081402102322E-4</v>
      </c>
      <c r="F77" s="7">
        <f>VLOOKUP(A77,'Interest Rates'!$A$11:$B$3360, MATCH($F$9,'Interest Rates'!$A$11:$B$11,0),FALSE)</f>
        <v>0.1</v>
      </c>
      <c r="G77" s="7">
        <f t="shared" ref="G77:G140" si="15">C77/100</f>
        <v>0.83310000000000006</v>
      </c>
      <c r="H77" s="7">
        <f t="shared" si="5"/>
        <v>0</v>
      </c>
    </row>
    <row r="78" spans="1:8">
      <c r="A78" s="138">
        <f>'FX Database'!A835</f>
        <v>44299</v>
      </c>
      <c r="B78" s="7">
        <f>VLOOKUP($A78,'FX Database'!$A$11:$T$1267, MATCH($B$9,'FX Database'!$A$6:$X$6,0),FALSE)</f>
        <v>0.76039999999999996</v>
      </c>
      <c r="C78" s="7">
        <f>VLOOKUP($A78,'FX Database'!$A$11:$T$1267, MATCH(C$9,'FX Database'!$A$6:$X$6,0),FALSE)</f>
        <v>83.41</v>
      </c>
      <c r="D78" s="7">
        <f t="shared" si="14"/>
        <v>-1.315010850734573E-4</v>
      </c>
      <c r="E78" s="7">
        <f t="shared" si="14"/>
        <v>1.1996162667024122E-3</v>
      </c>
      <c r="F78" s="7">
        <f>VLOOKUP(A78,'Interest Rates'!$A$11:$B$3360, MATCH($F$9,'Interest Rates'!$A$11:$B$11,0),FALSE)</f>
        <v>0.1</v>
      </c>
      <c r="G78" s="7">
        <f t="shared" si="15"/>
        <v>0.83409999999999995</v>
      </c>
      <c r="H78" s="7">
        <f t="shared" ref="H78:H141" si="16">LN(F78/F77)</f>
        <v>0</v>
      </c>
    </row>
    <row r="79" spans="1:8">
      <c r="A79" s="138">
        <f>'FX Database'!A836</f>
        <v>44300</v>
      </c>
      <c r="B79" s="7">
        <f>VLOOKUP($A79,'FX Database'!$A$11:$T$1267, MATCH($B$9,'FX Database'!$A$6:$X$6,0),FALSE)</f>
        <v>0.76719999999999999</v>
      </c>
      <c r="C79" s="7">
        <f>VLOOKUP($A79,'FX Database'!$A$11:$T$1267, MATCH(C$9,'FX Database'!$A$6:$X$6,0),FALSE)</f>
        <v>83.56</v>
      </c>
      <c r="D79" s="7">
        <f t="shared" si="14"/>
        <v>8.9029129549544686E-3</v>
      </c>
      <c r="E79" s="7">
        <f t="shared" si="14"/>
        <v>1.7967304348447159E-3</v>
      </c>
      <c r="F79" s="7">
        <f>VLOOKUP(A79,'Interest Rates'!$A$11:$B$3360, MATCH($F$9,'Interest Rates'!$A$11:$B$11,0),FALSE)</f>
        <v>0.1</v>
      </c>
      <c r="G79" s="7">
        <f t="shared" si="15"/>
        <v>0.83560000000000001</v>
      </c>
      <c r="H79" s="7">
        <f t="shared" si="16"/>
        <v>0</v>
      </c>
    </row>
    <row r="80" spans="1:8">
      <c r="A80" s="138">
        <f>'FX Database'!A837</f>
        <v>44301</v>
      </c>
      <c r="B80" s="7">
        <f>VLOOKUP($A80,'FX Database'!$A$11:$T$1267, MATCH($B$9,'FX Database'!$A$6:$X$6,0),FALSE)</f>
        <v>0.77159999999999995</v>
      </c>
      <c r="C80" s="7">
        <f>VLOOKUP($A80,'FX Database'!$A$11:$T$1267, MATCH(C$9,'FX Database'!$A$6:$X$6,0),FALSE)</f>
        <v>84.03</v>
      </c>
      <c r="D80" s="7">
        <f t="shared" si="14"/>
        <v>5.7187574623454871E-3</v>
      </c>
      <c r="E80" s="7">
        <f t="shared" si="14"/>
        <v>5.6089412517617201E-3</v>
      </c>
      <c r="F80" s="7">
        <f>VLOOKUP(A80,'Interest Rates'!$A$11:$B$3360, MATCH($F$9,'Interest Rates'!$A$11:$B$11,0),FALSE)</f>
        <v>0.1</v>
      </c>
      <c r="G80" s="7">
        <f t="shared" si="15"/>
        <v>0.84030000000000005</v>
      </c>
      <c r="H80" s="7">
        <f t="shared" si="16"/>
        <v>0</v>
      </c>
    </row>
    <row r="81" spans="1:8">
      <c r="A81" s="138">
        <f>'FX Database'!A838</f>
        <v>44302</v>
      </c>
      <c r="B81" s="7">
        <f>VLOOKUP($A81,'FX Database'!$A$11:$T$1267, MATCH($B$9,'FX Database'!$A$6:$X$6,0),FALSE)</f>
        <v>0.77449999999999997</v>
      </c>
      <c r="C81" s="7">
        <f>VLOOKUP($A81,'FX Database'!$A$11:$T$1267, MATCH(C$9,'FX Database'!$A$6:$X$6,0),FALSE)</f>
        <v>84.27</v>
      </c>
      <c r="D81" s="7">
        <f t="shared" si="14"/>
        <v>3.7513788253492747E-3</v>
      </c>
      <c r="E81" s="7">
        <f t="shared" si="14"/>
        <v>2.8520518441350214E-3</v>
      </c>
      <c r="F81" s="7">
        <f>VLOOKUP(A81,'Interest Rates'!$A$11:$B$3360, MATCH($F$9,'Interest Rates'!$A$11:$B$11,0),FALSE)</f>
        <v>0.1</v>
      </c>
      <c r="G81" s="7">
        <f t="shared" si="15"/>
        <v>0.8427</v>
      </c>
      <c r="H81" s="7">
        <f t="shared" si="16"/>
        <v>0</v>
      </c>
    </row>
    <row r="82" spans="1:8">
      <c r="A82" s="138">
        <f>'FX Database'!A839</f>
        <v>44305</v>
      </c>
      <c r="B82" s="7">
        <f>VLOOKUP($A82,'FX Database'!$A$11:$T$1267, MATCH($B$9,'FX Database'!$A$6:$X$6,0),FALSE)</f>
        <v>0.77380000000000004</v>
      </c>
      <c r="C82" s="7">
        <f>VLOOKUP($A82,'FX Database'!$A$11:$T$1267, MATCH(C$9,'FX Database'!$A$6:$X$6,0),FALSE)</f>
        <v>83.97</v>
      </c>
      <c r="D82" s="7">
        <f t="shared" si="14"/>
        <v>-9.042175905106597E-4</v>
      </c>
      <c r="E82" s="7">
        <f t="shared" si="14"/>
        <v>-3.5663375887900854E-3</v>
      </c>
      <c r="F82" s="7">
        <f>VLOOKUP(A82,'Interest Rates'!$A$11:$B$3360, MATCH($F$9,'Interest Rates'!$A$11:$B$11,0),FALSE)</f>
        <v>0.1</v>
      </c>
      <c r="G82" s="7">
        <f t="shared" si="15"/>
        <v>0.8397</v>
      </c>
      <c r="H82" s="7">
        <f t="shared" si="16"/>
        <v>0</v>
      </c>
    </row>
    <row r="83" spans="1:8">
      <c r="A83" s="138">
        <f>'FX Database'!A840</f>
        <v>44306</v>
      </c>
      <c r="B83" s="7">
        <f>VLOOKUP($A83,'FX Database'!$A$11:$T$1267, MATCH($B$9,'FX Database'!$A$6:$X$6,0),FALSE)</f>
        <v>0.78029999999999999</v>
      </c>
      <c r="C83" s="7">
        <f>VLOOKUP($A83,'FX Database'!$A$11:$T$1267, MATCH(C$9,'FX Database'!$A$6:$X$6,0),FALSE)</f>
        <v>84.43</v>
      </c>
      <c r="D83" s="7">
        <f t="shared" si="14"/>
        <v>8.3650188563029488E-3</v>
      </c>
      <c r="E83" s="7">
        <f t="shared" si="14"/>
        <v>5.4631964859367683E-3</v>
      </c>
      <c r="F83" s="7">
        <f>VLOOKUP(A83,'Interest Rates'!$A$11:$B$3360, MATCH($F$9,'Interest Rates'!$A$11:$B$11,0),FALSE)</f>
        <v>0.1</v>
      </c>
      <c r="G83" s="7">
        <f t="shared" si="15"/>
        <v>0.84430000000000005</v>
      </c>
      <c r="H83" s="7">
        <f t="shared" si="16"/>
        <v>0</v>
      </c>
    </row>
    <row r="84" spans="1:8">
      <c r="A84" s="138">
        <f>'FX Database'!A841</f>
        <v>44307</v>
      </c>
      <c r="B84" s="7">
        <f>VLOOKUP($A84,'FX Database'!$A$11:$T$1267, MATCH($B$9,'FX Database'!$A$6:$X$6,0),FALSE)</f>
        <v>0.77149999999999996</v>
      </c>
      <c r="C84" s="7">
        <f>VLOOKUP($A84,'FX Database'!$A$11:$T$1267, MATCH(C$9,'FX Database'!$A$6:$X$6,0),FALSE)</f>
        <v>83.33</v>
      </c>
      <c r="D84" s="7">
        <f t="shared" si="14"/>
        <v>-1.1341789319500075E-2</v>
      </c>
      <c r="E84" s="7">
        <f t="shared" si="14"/>
        <v>-1.3114160287293225E-2</v>
      </c>
      <c r="F84" s="7">
        <f>VLOOKUP(A84,'Interest Rates'!$A$11:$B$3360, MATCH($F$9,'Interest Rates'!$A$11:$B$11,0),FALSE)</f>
        <v>0.1</v>
      </c>
      <c r="G84" s="7">
        <f t="shared" si="15"/>
        <v>0.83329999999999993</v>
      </c>
      <c r="H84" s="7">
        <f t="shared" si="16"/>
        <v>0</v>
      </c>
    </row>
    <row r="85" spans="1:8">
      <c r="A85" s="138">
        <f>'FX Database'!A842</f>
        <v>44308</v>
      </c>
      <c r="B85" s="7">
        <f>VLOOKUP($A85,'FX Database'!$A$11:$T$1267, MATCH($B$9,'FX Database'!$A$6:$X$6,0),FALSE)</f>
        <v>0.77449999999999997</v>
      </c>
      <c r="C85" s="7">
        <f>VLOOKUP($A85,'FX Database'!$A$11:$T$1267, MATCH(C$9,'FX Database'!$A$6:$X$6,0),FALSE)</f>
        <v>83.68</v>
      </c>
      <c r="D85" s="7">
        <f t="shared" si="14"/>
        <v>3.8809880537077519E-3</v>
      </c>
      <c r="E85" s="7">
        <f t="shared" si="14"/>
        <v>4.1913719224973885E-3</v>
      </c>
      <c r="F85" s="7">
        <f>VLOOKUP(A85,'Interest Rates'!$A$11:$B$3360, MATCH($F$9,'Interest Rates'!$A$11:$B$11,0),FALSE)</f>
        <v>0.1</v>
      </c>
      <c r="G85" s="7">
        <f t="shared" si="15"/>
        <v>0.8368000000000001</v>
      </c>
      <c r="H85" s="7">
        <f t="shared" si="16"/>
        <v>0</v>
      </c>
    </row>
    <row r="86" spans="1:8">
      <c r="A86" s="138">
        <f>'FX Database'!A843</f>
        <v>44309</v>
      </c>
      <c r="B86" s="7">
        <f>VLOOKUP($A86,'FX Database'!$A$11:$T$1267, MATCH($B$9,'FX Database'!$A$6:$X$6,0),FALSE)</f>
        <v>0.77329999999999999</v>
      </c>
      <c r="C86" s="7">
        <f>VLOOKUP($A86,'FX Database'!$A$11:$T$1267, MATCH(C$9,'FX Database'!$A$6:$X$6,0),FALSE)</f>
        <v>83.43</v>
      </c>
      <c r="D86" s="7">
        <f t="shared" si="14"/>
        <v>-1.5505882419335744E-3</v>
      </c>
      <c r="E86" s="7">
        <f t="shared" si="14"/>
        <v>-2.9920434026295753E-3</v>
      </c>
      <c r="F86" s="7">
        <f>VLOOKUP(A86,'Interest Rates'!$A$11:$B$3360, MATCH($F$9,'Interest Rates'!$A$11:$B$11,0),FALSE)</f>
        <v>0.1</v>
      </c>
      <c r="G86" s="7">
        <f t="shared" si="15"/>
        <v>0.83430000000000004</v>
      </c>
      <c r="H86" s="7">
        <f t="shared" si="16"/>
        <v>0</v>
      </c>
    </row>
    <row r="87" spans="1:8">
      <c r="A87" s="138">
        <f>'FX Database'!A844</f>
        <v>44312</v>
      </c>
      <c r="B87" s="7">
        <f>VLOOKUP($A87,'FX Database'!$A$11:$T$1267, MATCH($B$9,'FX Database'!$A$6:$X$6,0),FALSE)</f>
        <v>0.77710000000000001</v>
      </c>
      <c r="C87" s="7">
        <f>VLOOKUP($A87,'FX Database'!$A$11:$T$1267, MATCH(C$9,'FX Database'!$A$6:$X$6,0),FALSE)</f>
        <v>83.77</v>
      </c>
      <c r="D87" s="7">
        <f t="shared" si="14"/>
        <v>4.9019706002066876E-3</v>
      </c>
      <c r="E87" s="7">
        <f t="shared" si="14"/>
        <v>4.0669912517348342E-3</v>
      </c>
      <c r="F87" s="7">
        <f>VLOOKUP(A87,'Interest Rates'!$A$11:$B$3360, MATCH($F$9,'Interest Rates'!$A$11:$B$11,0),FALSE)</f>
        <v>0.1</v>
      </c>
      <c r="G87" s="7">
        <f t="shared" si="15"/>
        <v>0.8377</v>
      </c>
      <c r="H87" s="7">
        <f t="shared" si="16"/>
        <v>0</v>
      </c>
    </row>
    <row r="88" spans="1:8">
      <c r="A88" s="138">
        <f>'FX Database'!A845</f>
        <v>44313</v>
      </c>
      <c r="B88" s="7">
        <f>VLOOKUP($A88,'FX Database'!$A$11:$T$1267, MATCH($B$9,'FX Database'!$A$6:$X$6,0),FALSE)</f>
        <v>0.77990000000000004</v>
      </c>
      <c r="C88" s="7">
        <f>VLOOKUP($A88,'FX Database'!$A$11:$T$1267, MATCH(C$9,'FX Database'!$A$6:$X$6,0),FALSE)</f>
        <v>84.4</v>
      </c>
      <c r="D88" s="7">
        <f t="shared" si="14"/>
        <v>3.5966641212558772E-3</v>
      </c>
      <c r="E88" s="7">
        <f t="shared" si="14"/>
        <v>7.4924534361934629E-3</v>
      </c>
      <c r="F88" s="7">
        <f>VLOOKUP(A88,'Interest Rates'!$A$11:$B$3360, MATCH($F$9,'Interest Rates'!$A$11:$B$11,0),FALSE)</f>
        <v>0.1</v>
      </c>
      <c r="G88" s="7">
        <f t="shared" si="15"/>
        <v>0.84400000000000008</v>
      </c>
      <c r="H88" s="7">
        <f t="shared" si="16"/>
        <v>0</v>
      </c>
    </row>
    <row r="89" spans="1:8">
      <c r="A89" s="138">
        <f>'FX Database'!A846</f>
        <v>44314</v>
      </c>
      <c r="B89" s="7">
        <f>VLOOKUP($A89,'FX Database'!$A$11:$T$1267, MATCH($B$9,'FX Database'!$A$6:$X$6,0),FALSE)</f>
        <v>0.77449999999999997</v>
      </c>
      <c r="C89" s="7">
        <f>VLOOKUP($A89,'FX Database'!$A$11:$T$1267, MATCH(C$9,'FX Database'!$A$6:$X$6,0),FALSE)</f>
        <v>84.33</v>
      </c>
      <c r="D89" s="7">
        <f t="shared" si="14"/>
        <v>-6.9480464795291484E-3</v>
      </c>
      <c r="E89" s="7">
        <f t="shared" si="14"/>
        <v>-8.2972801536127828E-4</v>
      </c>
      <c r="F89" s="7">
        <f>VLOOKUP(A89,'Interest Rates'!$A$11:$B$3360, MATCH($F$9,'Interest Rates'!$A$11:$B$11,0),FALSE)</f>
        <v>0.1</v>
      </c>
      <c r="G89" s="7">
        <f t="shared" si="15"/>
        <v>0.84329999999999994</v>
      </c>
      <c r="H89" s="7">
        <f t="shared" si="16"/>
        <v>0</v>
      </c>
    </row>
    <row r="90" spans="1:8">
      <c r="A90" s="138">
        <f>'FX Database'!A847</f>
        <v>44315</v>
      </c>
      <c r="B90" s="7">
        <f>VLOOKUP($A90,'FX Database'!$A$11:$T$1267, MATCH($B$9,'FX Database'!$A$6:$X$6,0),FALSE)</f>
        <v>0.77959999999999996</v>
      </c>
      <c r="C90" s="7">
        <f>VLOOKUP($A90,'FX Database'!$A$11:$T$1267, MATCH(C$9,'FX Database'!$A$6:$X$6,0),FALSE)</f>
        <v>84.69</v>
      </c>
      <c r="D90" s="7">
        <f t="shared" si="14"/>
        <v>6.5633077764825241E-3</v>
      </c>
      <c r="E90" s="7">
        <f t="shared" si="14"/>
        <v>4.2598573469575084E-3</v>
      </c>
      <c r="F90" s="7">
        <f>VLOOKUP(A90,'Interest Rates'!$A$11:$B$3360, MATCH($F$9,'Interest Rates'!$A$11:$B$11,0),FALSE)</f>
        <v>0.1</v>
      </c>
      <c r="G90" s="7">
        <f t="shared" si="15"/>
        <v>0.84689999999999999</v>
      </c>
      <c r="H90" s="7">
        <f t="shared" si="16"/>
        <v>0</v>
      </c>
    </row>
    <row r="91" spans="1:8">
      <c r="A91" s="138">
        <f>'FX Database'!A848</f>
        <v>44316</v>
      </c>
      <c r="B91" s="7">
        <f>VLOOKUP($A91,'FX Database'!$A$11:$T$1267, MATCH($B$9,'FX Database'!$A$6:$X$6,0),FALSE)</f>
        <v>0.77759999999999996</v>
      </c>
      <c r="C91" s="7">
        <f>VLOOKUP($A91,'FX Database'!$A$11:$T$1267, MATCH(C$9,'FX Database'!$A$6:$X$6,0),FALSE)</f>
        <v>84.63</v>
      </c>
      <c r="D91" s="7">
        <f t="shared" si="14"/>
        <v>-2.5687144871764126E-3</v>
      </c>
      <c r="E91" s="7">
        <f t="shared" si="14"/>
        <v>-7.08717251493077E-4</v>
      </c>
      <c r="F91" s="7">
        <f>VLOOKUP(A91,'Interest Rates'!$A$11:$B$3360, MATCH($F$9,'Interest Rates'!$A$11:$B$11,0),FALSE)</f>
        <v>0.1</v>
      </c>
      <c r="G91" s="7">
        <f t="shared" si="15"/>
        <v>0.84629999999999994</v>
      </c>
      <c r="H91" s="7">
        <f t="shared" si="16"/>
        <v>0</v>
      </c>
    </row>
    <row r="92" spans="1:8">
      <c r="A92" s="138">
        <f>'FX Database'!A849</f>
        <v>44319</v>
      </c>
      <c r="B92" s="7">
        <f>VLOOKUP($A92,'FX Database'!$A$11:$T$1267, MATCH($B$9,'FX Database'!$A$6:$X$6,0),FALSE)</f>
        <v>0.77139999999999997</v>
      </c>
      <c r="C92" s="7">
        <f>VLOOKUP($A92,'FX Database'!$A$11:$T$1267, MATCH(C$9,'FX Database'!$A$6:$X$6,0),FALSE)</f>
        <v>84.57</v>
      </c>
      <c r="D92" s="7">
        <f t="shared" si="14"/>
        <v>-8.0052073721018444E-3</v>
      </c>
      <c r="E92" s="7">
        <f t="shared" si="14"/>
        <v>-7.0921988788376041E-4</v>
      </c>
      <c r="F92" s="7">
        <f>VLOOKUP(A92,'Interest Rates'!$A$11:$B$3360, MATCH($F$9,'Interest Rates'!$A$11:$B$11,0),FALSE)</f>
        <v>0.1</v>
      </c>
      <c r="G92" s="7">
        <f t="shared" si="15"/>
        <v>0.8456999999999999</v>
      </c>
      <c r="H92" s="7">
        <f t="shared" si="16"/>
        <v>0</v>
      </c>
    </row>
    <row r="93" spans="1:8">
      <c r="A93" s="138">
        <f>'FX Database'!A850</f>
        <v>44320</v>
      </c>
      <c r="B93" s="7">
        <f>VLOOKUP($A93,'FX Database'!$A$11:$T$1267, MATCH($B$9,'FX Database'!$A$6:$X$6,0),FALSE)</f>
        <v>0.77429999999999999</v>
      </c>
      <c r="C93" s="7">
        <f>VLOOKUP($A93,'FX Database'!$A$11:$T$1267, MATCH(C$9,'FX Database'!$A$6:$X$6,0),FALSE)</f>
        <v>84.65</v>
      </c>
      <c r="D93" s="7">
        <f t="shared" si="14"/>
        <v>3.7523496185503718E-3</v>
      </c>
      <c r="E93" s="7">
        <f t="shared" si="14"/>
        <v>9.455147850136442E-4</v>
      </c>
      <c r="F93" s="7">
        <f>VLOOKUP(A93,'Interest Rates'!$A$11:$B$3360, MATCH($F$9,'Interest Rates'!$A$11:$B$11,0),FALSE)</f>
        <v>0.1</v>
      </c>
      <c r="G93" s="7">
        <f t="shared" si="15"/>
        <v>0.84650000000000003</v>
      </c>
      <c r="H93" s="7">
        <f t="shared" si="16"/>
        <v>0</v>
      </c>
    </row>
    <row r="94" spans="1:8">
      <c r="A94" s="138">
        <f>'FX Database'!A851</f>
        <v>44321</v>
      </c>
      <c r="B94" s="7">
        <f>VLOOKUP($A94,'FX Database'!$A$11:$T$1267, MATCH($B$9,'FX Database'!$A$6:$X$6,0),FALSE)</f>
        <v>0.77249999999999996</v>
      </c>
      <c r="C94" s="7">
        <f>VLOOKUP($A94,'FX Database'!$A$11:$T$1267, MATCH(C$9,'FX Database'!$A$6:$X$6,0),FALSE)</f>
        <v>84.49</v>
      </c>
      <c r="D94" s="7">
        <f t="shared" si="14"/>
        <v>-2.3273866207774163E-3</v>
      </c>
      <c r="E94" s="7">
        <f t="shared" si="14"/>
        <v>-1.8919244143910197E-3</v>
      </c>
      <c r="F94" s="7">
        <f>VLOOKUP(A94,'Interest Rates'!$A$11:$B$3360, MATCH($F$9,'Interest Rates'!$A$11:$B$11,0),FALSE)</f>
        <v>0.1</v>
      </c>
      <c r="G94" s="7">
        <f t="shared" si="15"/>
        <v>0.84489999999999998</v>
      </c>
      <c r="H94" s="7">
        <f t="shared" si="16"/>
        <v>0</v>
      </c>
    </row>
    <row r="95" spans="1:8">
      <c r="A95" s="138">
        <f>'FX Database'!A852</f>
        <v>44322</v>
      </c>
      <c r="B95" s="7">
        <f>VLOOKUP($A95,'FX Database'!$A$11:$T$1267, MATCH($B$9,'FX Database'!$A$6:$X$6,0),FALSE)</f>
        <v>0.77410000000000001</v>
      </c>
      <c r="C95" s="7">
        <f>VLOOKUP($A95,'FX Database'!$A$11:$T$1267, MATCH(C$9,'FX Database'!$A$6:$X$6,0),FALSE)</f>
        <v>84.64</v>
      </c>
      <c r="D95" s="7">
        <f t="shared" si="14"/>
        <v>2.0690554387672259E-3</v>
      </c>
      <c r="E95" s="7">
        <f t="shared" si="14"/>
        <v>1.7737839452358437E-3</v>
      </c>
      <c r="F95" s="7">
        <f>VLOOKUP(A95,'Interest Rates'!$A$11:$B$3360, MATCH($F$9,'Interest Rates'!$A$11:$B$11,0),FALSE)</f>
        <v>0.1</v>
      </c>
      <c r="G95" s="7">
        <f t="shared" si="15"/>
        <v>0.84640000000000004</v>
      </c>
      <c r="H95" s="7">
        <f t="shared" si="16"/>
        <v>0</v>
      </c>
    </row>
    <row r="96" spans="1:8">
      <c r="A96" s="138">
        <f>'FX Database'!A853</f>
        <v>44323</v>
      </c>
      <c r="B96" s="7">
        <f>VLOOKUP($A96,'FX Database'!$A$11:$T$1267, MATCH($B$9,'FX Database'!$A$6:$X$6,0),FALSE)</f>
        <v>0.77769999999999995</v>
      </c>
      <c r="C96" s="7">
        <f>VLOOKUP($A96,'FX Database'!$A$11:$T$1267, MATCH(C$9,'FX Database'!$A$6:$X$6,0),FALSE)</f>
        <v>84.85</v>
      </c>
      <c r="D96" s="7">
        <f t="shared" si="14"/>
        <v>4.639781490229815E-3</v>
      </c>
      <c r="E96" s="7">
        <f t="shared" si="14"/>
        <v>2.4780235702459973E-3</v>
      </c>
      <c r="F96" s="7">
        <f>VLOOKUP(A96,'Interest Rates'!$A$11:$B$3360, MATCH($F$9,'Interest Rates'!$A$11:$B$11,0),FALSE)</f>
        <v>0.1</v>
      </c>
      <c r="G96" s="7">
        <f t="shared" si="15"/>
        <v>0.84849999999999992</v>
      </c>
      <c r="H96" s="7">
        <f t="shared" si="16"/>
        <v>0</v>
      </c>
    </row>
    <row r="97" spans="1:8">
      <c r="A97" s="138">
        <f>'FX Database'!A854</f>
        <v>44326</v>
      </c>
      <c r="B97" s="7">
        <f>VLOOKUP($A97,'FX Database'!$A$11:$T$1267, MATCH($B$9,'FX Database'!$A$6:$X$6,0),FALSE)</f>
        <v>0.78559999999999997</v>
      </c>
      <c r="C97" s="7">
        <f>VLOOKUP($A97,'FX Database'!$A$11:$T$1267, MATCH(C$9,'FX Database'!$A$6:$X$6,0),FALSE)</f>
        <v>85.5</v>
      </c>
      <c r="D97" s="7">
        <f t="shared" si="14"/>
        <v>1.0106911339358534E-2</v>
      </c>
      <c r="E97" s="7">
        <f t="shared" si="14"/>
        <v>7.6313842624793739E-3</v>
      </c>
      <c r="F97" s="7">
        <f>VLOOKUP(A97,'Interest Rates'!$A$11:$B$3360, MATCH($F$9,'Interest Rates'!$A$11:$B$11,0),FALSE)</f>
        <v>0.1</v>
      </c>
      <c r="G97" s="7">
        <f t="shared" si="15"/>
        <v>0.85499999999999998</v>
      </c>
      <c r="H97" s="7">
        <f t="shared" si="16"/>
        <v>0</v>
      </c>
    </row>
    <row r="98" spans="1:8">
      <c r="A98" s="138">
        <f>'FX Database'!A855</f>
        <v>44327</v>
      </c>
      <c r="B98" s="7">
        <f>VLOOKUP($A98,'FX Database'!$A$11:$T$1267, MATCH($B$9,'FX Database'!$A$6:$X$6,0),FALSE)</f>
        <v>0.78390000000000004</v>
      </c>
      <c r="C98" s="7">
        <f>VLOOKUP($A98,'FX Database'!$A$11:$T$1267, MATCH(C$9,'FX Database'!$A$6:$X$6,0),FALSE)</f>
        <v>85.34</v>
      </c>
      <c r="D98" s="7">
        <f t="shared" ref="D98:E161" si="17">LN(B98/B97)</f>
        <v>-2.166295845579582E-3</v>
      </c>
      <c r="E98" s="7">
        <f t="shared" si="17"/>
        <v>-1.8730981828605497E-3</v>
      </c>
      <c r="F98" s="7">
        <f>VLOOKUP(A98,'Interest Rates'!$A$11:$B$3360, MATCH($F$9,'Interest Rates'!$A$11:$B$11,0),FALSE)</f>
        <v>0.1</v>
      </c>
      <c r="G98" s="7">
        <f t="shared" si="15"/>
        <v>0.85340000000000005</v>
      </c>
      <c r="H98" s="7">
        <f t="shared" si="16"/>
        <v>0</v>
      </c>
    </row>
    <row r="99" spans="1:8">
      <c r="A99" s="138">
        <f>'FX Database'!A856</f>
        <v>44328</v>
      </c>
      <c r="B99" s="7">
        <f>VLOOKUP($A99,'FX Database'!$A$11:$T$1267, MATCH($B$9,'FX Database'!$A$6:$X$6,0),FALSE)</f>
        <v>0.77949999999999997</v>
      </c>
      <c r="C99" s="7">
        <f>VLOOKUP($A99,'FX Database'!$A$11:$T$1267, MATCH(C$9,'FX Database'!$A$6:$X$6,0),FALSE)</f>
        <v>84.86</v>
      </c>
      <c r="D99" s="7">
        <f t="shared" si="17"/>
        <v>-5.6287726968453364E-3</v>
      </c>
      <c r="E99" s="7">
        <f t="shared" si="17"/>
        <v>-5.6404379856751594E-3</v>
      </c>
      <c r="F99" s="7">
        <f>VLOOKUP(A99,'Interest Rates'!$A$11:$B$3360, MATCH($F$9,'Interest Rates'!$A$11:$B$11,0),FALSE)</f>
        <v>0.1</v>
      </c>
      <c r="G99" s="7">
        <f t="shared" si="15"/>
        <v>0.84860000000000002</v>
      </c>
      <c r="H99" s="7">
        <f t="shared" si="16"/>
        <v>0</v>
      </c>
    </row>
    <row r="100" spans="1:8">
      <c r="A100" s="138">
        <f>'FX Database'!A857</f>
        <v>44329</v>
      </c>
      <c r="B100" s="7">
        <f>VLOOKUP($A100,'FX Database'!$A$11:$T$1267, MATCH($B$9,'FX Database'!$A$6:$X$6,0),FALSE)</f>
        <v>0.77090000000000003</v>
      </c>
      <c r="C100" s="7">
        <f>VLOOKUP($A100,'FX Database'!$A$11:$T$1267, MATCH(C$9,'FX Database'!$A$6:$X$6,0),FALSE)</f>
        <v>84.58</v>
      </c>
      <c r="D100" s="7">
        <f t="shared" si="17"/>
        <v>-1.1094025032614585E-2</v>
      </c>
      <c r="E100" s="7">
        <f t="shared" si="17"/>
        <v>-3.3050077298363077E-3</v>
      </c>
      <c r="F100" s="7">
        <f>VLOOKUP(A100,'Interest Rates'!$A$11:$B$3360, MATCH($F$9,'Interest Rates'!$A$11:$B$11,0),FALSE)</f>
        <v>0.1</v>
      </c>
      <c r="G100" s="7">
        <f t="shared" si="15"/>
        <v>0.8458</v>
      </c>
      <c r="H100" s="7">
        <f t="shared" si="16"/>
        <v>0</v>
      </c>
    </row>
    <row r="101" spans="1:8">
      <c r="A101" s="138">
        <f>'FX Database'!A858</f>
        <v>44330</v>
      </c>
      <c r="B101" s="7">
        <f>VLOOKUP($A101,'FX Database'!$A$11:$T$1267, MATCH($B$9,'FX Database'!$A$6:$X$6,0),FALSE)</f>
        <v>0.77359999999999995</v>
      </c>
      <c r="C101" s="7">
        <f>VLOOKUP($A101,'FX Database'!$A$11:$T$1267, MATCH(C$9,'FX Database'!$A$6:$X$6,0),FALSE)</f>
        <v>84.71</v>
      </c>
      <c r="D101" s="7">
        <f t="shared" si="17"/>
        <v>3.4962806738680552E-3</v>
      </c>
      <c r="E101" s="7">
        <f t="shared" si="17"/>
        <v>1.5358263991169308E-3</v>
      </c>
      <c r="F101" s="7">
        <f>VLOOKUP(A101,'Interest Rates'!$A$11:$B$3360, MATCH($F$9,'Interest Rates'!$A$11:$B$11,0),FALSE)</f>
        <v>0.1</v>
      </c>
      <c r="G101" s="7">
        <f t="shared" si="15"/>
        <v>0.84709999999999996</v>
      </c>
      <c r="H101" s="7">
        <f t="shared" si="16"/>
        <v>0</v>
      </c>
    </row>
    <row r="102" spans="1:8">
      <c r="A102" s="138">
        <f>'FX Database'!A859</f>
        <v>44333</v>
      </c>
      <c r="B102" s="7">
        <f>VLOOKUP($A102,'FX Database'!$A$11:$T$1267, MATCH($B$9,'FX Database'!$A$6:$X$6,0),FALSE)</f>
        <v>0.77510000000000001</v>
      </c>
      <c r="C102" s="7">
        <f>VLOOKUP($A102,'FX Database'!$A$11:$T$1267, MATCH(C$9,'FX Database'!$A$6:$X$6,0),FALSE)</f>
        <v>84.74</v>
      </c>
      <c r="D102" s="7">
        <f t="shared" si="17"/>
        <v>1.9371091483812192E-3</v>
      </c>
      <c r="E102" s="7">
        <f t="shared" si="17"/>
        <v>3.5408675495362212E-4</v>
      </c>
      <c r="F102" s="7">
        <f>VLOOKUP(A102,'Interest Rates'!$A$11:$B$3360, MATCH($F$9,'Interest Rates'!$A$11:$B$11,0),FALSE)</f>
        <v>0.1</v>
      </c>
      <c r="G102" s="7">
        <f t="shared" si="15"/>
        <v>0.84739999999999993</v>
      </c>
      <c r="H102" s="7">
        <f t="shared" si="16"/>
        <v>0</v>
      </c>
    </row>
    <row r="103" spans="1:8">
      <c r="A103" s="138">
        <f>'FX Database'!A860</f>
        <v>44334</v>
      </c>
      <c r="B103" s="7">
        <f>VLOOKUP($A103,'FX Database'!$A$11:$T$1267, MATCH($B$9,'FX Database'!$A$6:$X$6,0),FALSE)</f>
        <v>0.77869999999999995</v>
      </c>
      <c r="C103" s="7">
        <f>VLOOKUP($A103,'FX Database'!$A$11:$T$1267, MATCH(C$9,'FX Database'!$A$6:$X$6,0),FALSE)</f>
        <v>84.99</v>
      </c>
      <c r="D103" s="7">
        <f t="shared" si="17"/>
        <v>4.6338092954746656E-3</v>
      </c>
      <c r="E103" s="7">
        <f t="shared" si="17"/>
        <v>2.9458573121216945E-3</v>
      </c>
      <c r="F103" s="7">
        <f>VLOOKUP(A103,'Interest Rates'!$A$11:$B$3360, MATCH($F$9,'Interest Rates'!$A$11:$B$11,0),FALSE)</f>
        <v>0.1</v>
      </c>
      <c r="G103" s="7">
        <f t="shared" si="15"/>
        <v>0.84989999999999999</v>
      </c>
      <c r="H103" s="7">
        <f t="shared" si="16"/>
        <v>0</v>
      </c>
    </row>
    <row r="104" spans="1:8">
      <c r="A104" s="138">
        <f>'FX Database'!A861</f>
        <v>44335</v>
      </c>
      <c r="B104" s="7">
        <f>VLOOKUP($A104,'FX Database'!$A$11:$T$1267, MATCH($B$9,'FX Database'!$A$6:$X$6,0),FALSE)</f>
        <v>0.77910000000000001</v>
      </c>
      <c r="C104" s="7">
        <f>VLOOKUP($A104,'FX Database'!$A$11:$T$1267, MATCH(C$9,'FX Database'!$A$6:$X$6,0),FALSE)</f>
        <v>84.88</v>
      </c>
      <c r="D104" s="7">
        <f t="shared" si="17"/>
        <v>5.1354475387218538E-4</v>
      </c>
      <c r="E104" s="7">
        <f t="shared" si="17"/>
        <v>-1.295108204807164E-3</v>
      </c>
      <c r="F104" s="7">
        <f>VLOOKUP(A104,'Interest Rates'!$A$11:$B$3360, MATCH($F$9,'Interest Rates'!$A$11:$B$11,0),FALSE)</f>
        <v>0.1</v>
      </c>
      <c r="G104" s="7">
        <f t="shared" si="15"/>
        <v>0.8488</v>
      </c>
      <c r="H104" s="7">
        <f t="shared" si="16"/>
        <v>0</v>
      </c>
    </row>
    <row r="105" spans="1:8">
      <c r="A105" s="138">
        <f>'FX Database'!A862</f>
        <v>44336</v>
      </c>
      <c r="B105" s="7">
        <f>VLOOKUP($A105,'FX Database'!$A$11:$T$1267, MATCH($B$9,'FX Database'!$A$6:$X$6,0),FALSE)</f>
        <v>0.77490000000000003</v>
      </c>
      <c r="C105" s="7">
        <f>VLOOKUP($A105,'FX Database'!$A$11:$T$1267, MATCH(C$9,'FX Database'!$A$6:$X$6,0),FALSE)</f>
        <v>84.58</v>
      </c>
      <c r="D105" s="7">
        <f t="shared" si="17"/>
        <v>-5.405418566907935E-3</v>
      </c>
      <c r="E105" s="7">
        <f t="shared" si="17"/>
        <v>-3.5406622613851834E-3</v>
      </c>
      <c r="F105" s="7">
        <f>VLOOKUP(A105,'Interest Rates'!$A$11:$B$3360, MATCH($F$9,'Interest Rates'!$A$11:$B$11,0),FALSE)</f>
        <v>0.1</v>
      </c>
      <c r="G105" s="7">
        <f t="shared" si="15"/>
        <v>0.8458</v>
      </c>
      <c r="H105" s="7">
        <f t="shared" si="16"/>
        <v>0</v>
      </c>
    </row>
    <row r="106" spans="1:8">
      <c r="A106" s="138">
        <f>'FX Database'!A863</f>
        <v>44337</v>
      </c>
      <c r="B106" s="7">
        <f>VLOOKUP($A106,'FX Database'!$A$11:$T$1267, MATCH($B$9,'FX Database'!$A$6:$X$6,0),FALSE)</f>
        <v>0.77559999999999996</v>
      </c>
      <c r="C106" s="7">
        <f>VLOOKUP($A106,'FX Database'!$A$11:$T$1267, MATCH(C$9,'FX Database'!$A$6:$X$6,0),FALSE)</f>
        <v>84.35</v>
      </c>
      <c r="D106" s="7">
        <f t="shared" si="17"/>
        <v>9.0293459859206067E-4</v>
      </c>
      <c r="E106" s="7">
        <f t="shared" si="17"/>
        <v>-2.7230230523652256E-3</v>
      </c>
      <c r="F106" s="7">
        <f>VLOOKUP(A106,'Interest Rates'!$A$11:$B$3360, MATCH($F$9,'Interest Rates'!$A$11:$B$11,0),FALSE)</f>
        <v>0.1</v>
      </c>
      <c r="G106" s="7">
        <f t="shared" si="15"/>
        <v>0.84349999999999992</v>
      </c>
      <c r="H106" s="7">
        <f t="shared" si="16"/>
        <v>0</v>
      </c>
    </row>
    <row r="107" spans="1:8">
      <c r="A107" s="138">
        <f>'FX Database'!A864</f>
        <v>44340</v>
      </c>
      <c r="B107" s="7">
        <f>VLOOKUP($A107,'FX Database'!$A$11:$T$1267, MATCH($B$9,'FX Database'!$A$6:$X$6,0),FALSE)</f>
        <v>0.77390000000000003</v>
      </c>
      <c r="C107" s="7">
        <f>VLOOKUP($A107,'FX Database'!$A$11:$T$1267, MATCH(C$9,'FX Database'!$A$6:$X$6,0),FALSE)</f>
        <v>84.19</v>
      </c>
      <c r="D107" s="7">
        <f t="shared" si="17"/>
        <v>-2.1942570920831903E-3</v>
      </c>
      <c r="E107" s="7">
        <f t="shared" si="17"/>
        <v>-1.89865964240468E-3</v>
      </c>
      <c r="F107" s="7">
        <f>VLOOKUP(A107,'Interest Rates'!$A$11:$B$3360, MATCH($F$9,'Interest Rates'!$A$11:$B$11,0),FALSE)</f>
        <v>0.1</v>
      </c>
      <c r="G107" s="7">
        <f t="shared" si="15"/>
        <v>0.84189999999999998</v>
      </c>
      <c r="H107" s="7">
        <f t="shared" si="16"/>
        <v>0</v>
      </c>
    </row>
    <row r="108" spans="1:8">
      <c r="A108" s="138">
        <f>'FX Database'!A865</f>
        <v>44341</v>
      </c>
      <c r="B108" s="7">
        <f>VLOOKUP($A108,'FX Database'!$A$11:$T$1267, MATCH($B$9,'FX Database'!$A$6:$X$6,0),FALSE)</f>
        <v>0.77529999999999999</v>
      </c>
      <c r="C108" s="7">
        <f>VLOOKUP($A108,'FX Database'!$A$11:$T$1267, MATCH(C$9,'FX Database'!$A$6:$X$6,0),FALSE)</f>
        <v>84.31</v>
      </c>
      <c r="D108" s="7">
        <f t="shared" si="17"/>
        <v>1.8073849484998988E-3</v>
      </c>
      <c r="E108" s="7">
        <f t="shared" si="17"/>
        <v>1.4243325850117877E-3</v>
      </c>
      <c r="F108" s="7">
        <f>VLOOKUP(A108,'Interest Rates'!$A$11:$B$3360, MATCH($F$9,'Interest Rates'!$A$11:$B$11,0),FALSE)</f>
        <v>0.1</v>
      </c>
      <c r="G108" s="7">
        <f t="shared" si="15"/>
        <v>0.84310000000000007</v>
      </c>
      <c r="H108" s="7">
        <f t="shared" si="16"/>
        <v>0</v>
      </c>
    </row>
    <row r="109" spans="1:8">
      <c r="A109" s="138">
        <f>'FX Database'!A866</f>
        <v>44342</v>
      </c>
      <c r="B109" s="7">
        <f>VLOOKUP($A109,'FX Database'!$A$11:$T$1267, MATCH($B$9,'FX Database'!$A$6:$X$6,0),FALSE)</f>
        <v>0.77869999999999995</v>
      </c>
      <c r="C109" s="7">
        <f>VLOOKUP($A109,'FX Database'!$A$11:$T$1267, MATCH(C$9,'FX Database'!$A$6:$X$6,0),FALSE)</f>
        <v>84.72</v>
      </c>
      <c r="D109" s="7">
        <f t="shared" si="17"/>
        <v>4.3758113580270675E-3</v>
      </c>
      <c r="E109" s="7">
        <f t="shared" si="17"/>
        <v>4.851219358566603E-3</v>
      </c>
      <c r="F109" s="7">
        <f>VLOOKUP(A109,'Interest Rates'!$A$11:$B$3360, MATCH($F$9,'Interest Rates'!$A$11:$B$11,0),FALSE)</f>
        <v>0.1</v>
      </c>
      <c r="G109" s="7">
        <f t="shared" si="15"/>
        <v>0.84719999999999995</v>
      </c>
      <c r="H109" s="7">
        <f t="shared" si="16"/>
        <v>0</v>
      </c>
    </row>
    <row r="110" spans="1:8">
      <c r="A110" s="138">
        <f>'FX Database'!A867</f>
        <v>44343</v>
      </c>
      <c r="B110" s="7">
        <f>VLOOKUP($A110,'FX Database'!$A$11:$T$1267, MATCH($B$9,'FX Database'!$A$6:$X$6,0),FALSE)</f>
        <v>0.77480000000000004</v>
      </c>
      <c r="C110" s="7">
        <f>VLOOKUP($A110,'FX Database'!$A$11:$T$1267, MATCH(C$9,'FX Database'!$A$6:$X$6,0),FALSE)</f>
        <v>84.52</v>
      </c>
      <c r="D110" s="7">
        <f t="shared" si="17"/>
        <v>-5.0209310500994569E-3</v>
      </c>
      <c r="E110" s="7">
        <f t="shared" si="17"/>
        <v>-2.3635085452951292E-3</v>
      </c>
      <c r="F110" s="7">
        <f>VLOOKUP(A110,'Interest Rates'!$A$11:$B$3360, MATCH($F$9,'Interest Rates'!$A$11:$B$11,0),FALSE)</f>
        <v>0.1</v>
      </c>
      <c r="G110" s="7">
        <f t="shared" si="15"/>
        <v>0.84519999999999995</v>
      </c>
      <c r="H110" s="7">
        <f t="shared" si="16"/>
        <v>0</v>
      </c>
    </row>
    <row r="111" spans="1:8">
      <c r="A111" s="138">
        <f>'FX Database'!A868</f>
        <v>44344</v>
      </c>
      <c r="B111" s="7">
        <f>VLOOKUP($A111,'FX Database'!$A$11:$T$1267, MATCH($B$9,'FX Database'!$A$6:$X$6,0),FALSE)</f>
        <v>0.77270000000000005</v>
      </c>
      <c r="C111" s="7">
        <f>VLOOKUP($A111,'FX Database'!$A$11:$T$1267, MATCH(C$9,'FX Database'!$A$6:$X$6,0),FALSE)</f>
        <v>84.92</v>
      </c>
      <c r="D111" s="7">
        <f t="shared" si="17"/>
        <v>-2.7140565933026243E-3</v>
      </c>
      <c r="E111" s="7">
        <f t="shared" si="17"/>
        <v>4.7214440871995705E-3</v>
      </c>
      <c r="F111" s="7">
        <f>VLOOKUP(A111,'Interest Rates'!$A$11:$B$3360, MATCH($F$9,'Interest Rates'!$A$11:$B$11,0),FALSE)</f>
        <v>0.1</v>
      </c>
      <c r="G111" s="7">
        <f t="shared" si="15"/>
        <v>0.84920000000000007</v>
      </c>
      <c r="H111" s="7">
        <f t="shared" si="16"/>
        <v>0</v>
      </c>
    </row>
    <row r="112" spans="1:8">
      <c r="A112" s="138">
        <f>'FX Database'!A869</f>
        <v>44347</v>
      </c>
      <c r="B112" s="7">
        <f>VLOOKUP($A112,'FX Database'!$A$11:$T$1267, MATCH($B$9,'FX Database'!$A$6:$X$6,0),FALSE)</f>
        <v>0.77249999999999996</v>
      </c>
      <c r="C112" s="7">
        <f>VLOOKUP($A112,'FX Database'!$A$11:$T$1267, MATCH(C$9,'FX Database'!$A$6:$X$6,0),FALSE)</f>
        <v>84.77</v>
      </c>
      <c r="D112" s="7">
        <f t="shared" si="17"/>
        <v>-2.5886616763779098E-4</v>
      </c>
      <c r="E112" s="7">
        <f t="shared" si="17"/>
        <v>-1.7679302147412448E-3</v>
      </c>
      <c r="F112" s="7">
        <f>VLOOKUP(A112,'Interest Rates'!$A$11:$B$3360, MATCH($F$9,'Interest Rates'!$A$11:$B$11,0),FALSE)</f>
        <v>0.1</v>
      </c>
      <c r="G112" s="7">
        <f t="shared" si="15"/>
        <v>0.84770000000000001</v>
      </c>
      <c r="H112" s="7">
        <f t="shared" si="16"/>
        <v>0</v>
      </c>
    </row>
    <row r="113" spans="1:8">
      <c r="A113" s="138">
        <f>'FX Database'!A870</f>
        <v>44348</v>
      </c>
      <c r="B113" s="7">
        <f>VLOOKUP($A113,'FX Database'!$A$11:$T$1267, MATCH($B$9,'FX Database'!$A$6:$X$6,0),FALSE)</f>
        <v>0.77439999999999998</v>
      </c>
      <c r="C113" s="7">
        <f>VLOOKUP($A113,'FX Database'!$A$11:$T$1267, MATCH(C$9,'FX Database'!$A$6:$X$6,0),FALSE)</f>
        <v>84.78</v>
      </c>
      <c r="D113" s="7">
        <f t="shared" si="17"/>
        <v>2.4565271904667704E-3</v>
      </c>
      <c r="E113" s="7">
        <f t="shared" si="17"/>
        <v>1.1795930417699823E-4</v>
      </c>
      <c r="F113" s="7">
        <f>VLOOKUP(A113,'Interest Rates'!$A$11:$B$3360, MATCH($F$9,'Interest Rates'!$A$11:$B$11,0),FALSE)</f>
        <v>0.1</v>
      </c>
      <c r="G113" s="7">
        <f t="shared" si="15"/>
        <v>0.8478</v>
      </c>
      <c r="H113" s="7">
        <f t="shared" si="16"/>
        <v>0</v>
      </c>
    </row>
    <row r="114" spans="1:8">
      <c r="A114" s="138">
        <f>'FX Database'!A871</f>
        <v>44349</v>
      </c>
      <c r="B114" s="7">
        <f>VLOOKUP($A114,'FX Database'!$A$11:$T$1267, MATCH($B$9,'FX Database'!$A$6:$X$6,0),FALSE)</f>
        <v>0.7742</v>
      </c>
      <c r="C114" s="7">
        <f>VLOOKUP($A114,'FX Database'!$A$11:$T$1267, MATCH(C$9,'FX Database'!$A$6:$X$6,0),FALSE)</f>
        <v>84.94</v>
      </c>
      <c r="D114" s="7">
        <f t="shared" si="17"/>
        <v>-2.5829781881946752E-4</v>
      </c>
      <c r="E114" s="7">
        <f t="shared" si="17"/>
        <v>1.8854589606339307E-3</v>
      </c>
      <c r="F114" s="7">
        <f>VLOOKUP(A114,'Interest Rates'!$A$11:$B$3360, MATCH($F$9,'Interest Rates'!$A$11:$B$11,0),FALSE)</f>
        <v>0.1</v>
      </c>
      <c r="G114" s="7">
        <f t="shared" si="15"/>
        <v>0.84939999999999993</v>
      </c>
      <c r="H114" s="7">
        <f t="shared" si="16"/>
        <v>0</v>
      </c>
    </row>
    <row r="115" spans="1:8">
      <c r="A115" s="138">
        <f>'FX Database'!A872</f>
        <v>44350</v>
      </c>
      <c r="B115" s="7">
        <f>VLOOKUP($A115,'FX Database'!$A$11:$T$1267, MATCH($B$9,'FX Database'!$A$6:$X$6,0),FALSE)</f>
        <v>0.77329999999999999</v>
      </c>
      <c r="C115" s="7">
        <f>VLOOKUP($A115,'FX Database'!$A$11:$T$1267, MATCH(C$9,'FX Database'!$A$6:$X$6,0),FALSE)</f>
        <v>84.89</v>
      </c>
      <c r="D115" s="7">
        <f t="shared" si="17"/>
        <v>-1.1631665285579921E-3</v>
      </c>
      <c r="E115" s="7">
        <f t="shared" si="17"/>
        <v>-5.888241352486062E-4</v>
      </c>
      <c r="F115" s="7">
        <f>VLOOKUP(A115,'Interest Rates'!$A$11:$B$3360, MATCH($F$9,'Interest Rates'!$A$11:$B$11,0),FALSE)</f>
        <v>0.1</v>
      </c>
      <c r="G115" s="7">
        <f t="shared" si="15"/>
        <v>0.84889999999999999</v>
      </c>
      <c r="H115" s="7">
        <f t="shared" si="16"/>
        <v>0</v>
      </c>
    </row>
    <row r="116" spans="1:8">
      <c r="A116" s="138">
        <f>'FX Database'!A873</f>
        <v>44351</v>
      </c>
      <c r="B116" s="7">
        <f>VLOOKUP($A116,'FX Database'!$A$11:$T$1267, MATCH($B$9,'FX Database'!$A$6:$X$6,0),FALSE)</f>
        <v>0.76529999999999998</v>
      </c>
      <c r="C116" s="7">
        <f>VLOOKUP($A116,'FX Database'!$A$11:$T$1267, MATCH(C$9,'FX Database'!$A$6:$X$6,0),FALSE)</f>
        <v>84.39</v>
      </c>
      <c r="D116" s="7">
        <f t="shared" si="17"/>
        <v>-1.0399157799114395E-2</v>
      </c>
      <c r="E116" s="7">
        <f t="shared" si="17"/>
        <v>-5.9073895800012431E-3</v>
      </c>
      <c r="F116" s="7">
        <f>VLOOKUP(A116,'Interest Rates'!$A$11:$B$3360, MATCH($F$9,'Interest Rates'!$A$11:$B$11,0),FALSE)</f>
        <v>0.1</v>
      </c>
      <c r="G116" s="7">
        <f t="shared" si="15"/>
        <v>0.84389999999999998</v>
      </c>
      <c r="H116" s="7">
        <f t="shared" si="16"/>
        <v>0</v>
      </c>
    </row>
    <row r="117" spans="1:8">
      <c r="A117" s="138">
        <f>'FX Database'!A874</f>
        <v>44354</v>
      </c>
      <c r="B117" s="7">
        <f>VLOOKUP($A117,'FX Database'!$A$11:$T$1267, MATCH($B$9,'FX Database'!$A$6:$X$6,0),FALSE)</f>
        <v>0.77339999999999998</v>
      </c>
      <c r="C117" s="7">
        <f>VLOOKUP($A117,'FX Database'!$A$11:$T$1267, MATCH(C$9,'FX Database'!$A$6:$X$6,0),FALSE)</f>
        <v>84.71</v>
      </c>
      <c r="D117" s="7">
        <f t="shared" si="17"/>
        <v>1.0528465357321383E-2</v>
      </c>
      <c r="E117" s="7">
        <f t="shared" si="17"/>
        <v>3.7847472735842848E-3</v>
      </c>
      <c r="F117" s="7">
        <f>VLOOKUP(A117,'Interest Rates'!$A$11:$B$3360, MATCH($F$9,'Interest Rates'!$A$11:$B$11,0),FALSE)</f>
        <v>0.1</v>
      </c>
      <c r="G117" s="7">
        <f t="shared" si="15"/>
        <v>0.84709999999999996</v>
      </c>
      <c r="H117" s="7">
        <f t="shared" si="16"/>
        <v>0</v>
      </c>
    </row>
    <row r="118" spans="1:8">
      <c r="A118" s="138">
        <f>'FX Database'!A875</f>
        <v>44355</v>
      </c>
      <c r="B118" s="7">
        <f>VLOOKUP($A118,'FX Database'!$A$11:$T$1267, MATCH($B$9,'FX Database'!$A$6:$X$6,0),FALSE)</f>
        <v>0.77429999999999999</v>
      </c>
      <c r="C118" s="7">
        <f>VLOOKUP($A118,'FX Database'!$A$11:$T$1267, MATCH(C$9,'FX Database'!$A$6:$X$6,0),FALSE)</f>
        <v>84.77</v>
      </c>
      <c r="D118" s="7">
        <f t="shared" si="17"/>
        <v>1.1630162194810781E-3</v>
      </c>
      <c r="E118" s="7">
        <f t="shared" si="17"/>
        <v>7.080481768546754E-4</v>
      </c>
      <c r="F118" s="7">
        <f>VLOOKUP(A118,'Interest Rates'!$A$11:$B$3360, MATCH($F$9,'Interest Rates'!$A$11:$B$11,0),FALSE)</f>
        <v>0.1</v>
      </c>
      <c r="G118" s="7">
        <f t="shared" si="15"/>
        <v>0.84770000000000001</v>
      </c>
      <c r="H118" s="7">
        <f t="shared" si="16"/>
        <v>0</v>
      </c>
    </row>
    <row r="119" spans="1:8">
      <c r="A119" s="138">
        <f>'FX Database'!A876</f>
        <v>44356</v>
      </c>
      <c r="B119" s="7">
        <f>VLOOKUP($A119,'FX Database'!$A$11:$T$1267, MATCH($B$9,'FX Database'!$A$6:$X$6,0),FALSE)</f>
        <v>0.77400000000000002</v>
      </c>
      <c r="C119" s="7">
        <f>VLOOKUP($A119,'FX Database'!$A$11:$T$1267, MATCH(C$9,'FX Database'!$A$6:$X$6,0),FALSE)</f>
        <v>84.74</v>
      </c>
      <c r="D119" s="7">
        <f t="shared" si="17"/>
        <v>-3.8752180295075048E-4</v>
      </c>
      <c r="E119" s="7">
        <f t="shared" si="17"/>
        <v>-3.5396142190103908E-4</v>
      </c>
      <c r="F119" s="7">
        <f>VLOOKUP(A119,'Interest Rates'!$A$11:$B$3360, MATCH($F$9,'Interest Rates'!$A$11:$B$11,0),FALSE)</f>
        <v>0.1</v>
      </c>
      <c r="G119" s="7">
        <f t="shared" si="15"/>
        <v>0.84739999999999993</v>
      </c>
      <c r="H119" s="7">
        <f t="shared" si="16"/>
        <v>0</v>
      </c>
    </row>
    <row r="120" spans="1:8">
      <c r="A120" s="138">
        <f>'FX Database'!A877</f>
        <v>44357</v>
      </c>
      <c r="B120" s="7">
        <f>VLOOKUP($A120,'FX Database'!$A$11:$T$1267, MATCH($B$9,'FX Database'!$A$6:$X$6,0),FALSE)</f>
        <v>0.77370000000000005</v>
      </c>
      <c r="C120" s="7">
        <f>VLOOKUP($A120,'FX Database'!$A$11:$T$1267, MATCH(C$9,'FX Database'!$A$6:$X$6,0),FALSE)</f>
        <v>84.75</v>
      </c>
      <c r="D120" s="7">
        <f t="shared" si="17"/>
        <v>-3.8767203431826469E-4</v>
      </c>
      <c r="E120" s="7">
        <f t="shared" si="17"/>
        <v>1.180010621465691E-4</v>
      </c>
      <c r="F120" s="7">
        <f>VLOOKUP(A120,'Interest Rates'!$A$11:$B$3360, MATCH($F$9,'Interest Rates'!$A$11:$B$11,0),FALSE)</f>
        <v>0.1</v>
      </c>
      <c r="G120" s="7">
        <f t="shared" si="15"/>
        <v>0.84750000000000003</v>
      </c>
      <c r="H120" s="7">
        <f t="shared" si="16"/>
        <v>0</v>
      </c>
    </row>
    <row r="121" spans="1:8">
      <c r="A121" s="138">
        <f>'FX Database'!A878</f>
        <v>44358</v>
      </c>
      <c r="B121" s="7">
        <f>VLOOKUP($A121,'FX Database'!$A$11:$T$1267, MATCH($B$9,'FX Database'!$A$6:$X$6,0),FALSE)</f>
        <v>0.77539999999999998</v>
      </c>
      <c r="C121" s="7">
        <f>VLOOKUP($A121,'FX Database'!$A$11:$T$1267, MATCH(C$9,'FX Database'!$A$6:$X$6,0),FALSE)</f>
        <v>84.84</v>
      </c>
      <c r="D121" s="7">
        <f t="shared" si="17"/>
        <v>2.1948236814198756E-3</v>
      </c>
      <c r="E121" s="7">
        <f t="shared" si="17"/>
        <v>1.0613834359221208E-3</v>
      </c>
      <c r="F121" s="7">
        <f>VLOOKUP(A121,'Interest Rates'!$A$11:$B$3360, MATCH($F$9,'Interest Rates'!$A$11:$B$11,0),FALSE)</f>
        <v>0.1</v>
      </c>
      <c r="G121" s="7">
        <f t="shared" si="15"/>
        <v>0.84840000000000004</v>
      </c>
      <c r="H121" s="7">
        <f t="shared" si="16"/>
        <v>0</v>
      </c>
    </row>
    <row r="122" spans="1:8">
      <c r="A122" s="138">
        <f>'FX Database'!A879</f>
        <v>44362</v>
      </c>
      <c r="B122" s="7">
        <f>VLOOKUP($A122,'FX Database'!$A$11:$T$1267, MATCH($B$9,'FX Database'!$A$6:$X$6,0),FALSE)</f>
        <v>0.77159999999999995</v>
      </c>
      <c r="C122" s="7">
        <f>VLOOKUP($A122,'FX Database'!$A$11:$T$1267, MATCH(C$9,'FX Database'!$A$6:$X$6,0),FALSE)</f>
        <v>84.91</v>
      </c>
      <c r="D122" s="7">
        <f t="shared" si="17"/>
        <v>-4.9127442052547213E-3</v>
      </c>
      <c r="E122" s="7">
        <f t="shared" si="17"/>
        <v>8.2474231479029642E-4</v>
      </c>
      <c r="F122" s="7">
        <f>VLOOKUP(A122,'Interest Rates'!$A$11:$B$3360, MATCH($F$9,'Interest Rates'!$A$11:$B$11,0),FALSE)</f>
        <v>0.1</v>
      </c>
      <c r="G122" s="7">
        <f t="shared" si="15"/>
        <v>0.84909999999999997</v>
      </c>
      <c r="H122" s="7">
        <f t="shared" si="16"/>
        <v>0</v>
      </c>
    </row>
    <row r="123" spans="1:8">
      <c r="A123" s="138">
        <f>'FX Database'!A880</f>
        <v>44363</v>
      </c>
      <c r="B123" s="7">
        <f>VLOOKUP($A123,'FX Database'!$A$11:$T$1267, MATCH($B$9,'FX Database'!$A$6:$X$6,0),FALSE)</f>
        <v>0.76939999999999997</v>
      </c>
      <c r="C123" s="7">
        <f>VLOOKUP($A123,'FX Database'!$A$11:$T$1267, MATCH(C$9,'FX Database'!$A$6:$X$6,0),FALSE)</f>
        <v>84.69</v>
      </c>
      <c r="D123" s="7">
        <f t="shared" si="17"/>
        <v>-2.8552907133792514E-3</v>
      </c>
      <c r="E123" s="7">
        <f t="shared" si="17"/>
        <v>-2.594341077764383E-3</v>
      </c>
      <c r="F123" s="7">
        <f>VLOOKUP(A123,'Interest Rates'!$A$11:$B$3360, MATCH($F$9,'Interest Rates'!$A$11:$B$11,0),FALSE)</f>
        <v>0.1</v>
      </c>
      <c r="G123" s="7">
        <f t="shared" si="15"/>
        <v>0.84689999999999999</v>
      </c>
      <c r="H123" s="7">
        <f t="shared" si="16"/>
        <v>0</v>
      </c>
    </row>
    <row r="124" spans="1:8">
      <c r="A124" s="138">
        <f>'FX Database'!A881</f>
        <v>44364</v>
      </c>
      <c r="B124" s="7">
        <f>VLOOKUP($A124,'FX Database'!$A$11:$T$1267, MATCH($B$9,'FX Database'!$A$6:$X$6,0),FALSE)</f>
        <v>0.76319999999999999</v>
      </c>
      <c r="C124" s="7">
        <f>VLOOKUP($A124,'FX Database'!$A$11:$T$1267, MATCH(C$9,'FX Database'!$A$6:$X$6,0),FALSE)</f>
        <v>84.44</v>
      </c>
      <c r="D124" s="7">
        <f t="shared" si="17"/>
        <v>-8.0908701841179223E-3</v>
      </c>
      <c r="E124" s="7">
        <f t="shared" si="17"/>
        <v>-2.9563079533878357E-3</v>
      </c>
      <c r="F124" s="7">
        <f>VLOOKUP(A124,'Interest Rates'!$A$11:$B$3360, MATCH($F$9,'Interest Rates'!$A$11:$B$11,0),FALSE)</f>
        <v>0.1</v>
      </c>
      <c r="G124" s="7">
        <f t="shared" si="15"/>
        <v>0.84439999999999993</v>
      </c>
      <c r="H124" s="7">
        <f t="shared" si="16"/>
        <v>0</v>
      </c>
    </row>
    <row r="125" spans="1:8">
      <c r="A125" s="138">
        <f>'FX Database'!A882</f>
        <v>44365</v>
      </c>
      <c r="B125" s="7">
        <f>VLOOKUP($A125,'FX Database'!$A$11:$T$1267, MATCH($B$9,'FX Database'!$A$6:$X$6,0),FALSE)</f>
        <v>0.75370000000000004</v>
      </c>
      <c r="C125" s="7">
        <f>VLOOKUP($A125,'FX Database'!$A$11:$T$1267, MATCH(C$9,'FX Database'!$A$6:$X$6,0),FALSE)</f>
        <v>82.94</v>
      </c>
      <c r="D125" s="7">
        <f t="shared" si="17"/>
        <v>-1.2525709284652454E-2</v>
      </c>
      <c r="E125" s="7">
        <f t="shared" si="17"/>
        <v>-1.7923768161884651E-2</v>
      </c>
      <c r="F125" s="7">
        <f>VLOOKUP(A125,'Interest Rates'!$A$11:$B$3360, MATCH($F$9,'Interest Rates'!$A$11:$B$11,0),FALSE)</f>
        <v>0.1</v>
      </c>
      <c r="G125" s="7">
        <f t="shared" si="15"/>
        <v>0.82940000000000003</v>
      </c>
      <c r="H125" s="7">
        <f t="shared" si="16"/>
        <v>0</v>
      </c>
    </row>
    <row r="126" spans="1:8">
      <c r="A126" s="138">
        <f>'FX Database'!A883</f>
        <v>44368</v>
      </c>
      <c r="B126" s="7">
        <f>VLOOKUP($A126,'FX Database'!$A$11:$T$1267, MATCH($B$9,'FX Database'!$A$6:$X$6,0),FALSE)</f>
        <v>0.75</v>
      </c>
      <c r="C126" s="7">
        <f>VLOOKUP($A126,'FX Database'!$A$11:$T$1267, MATCH(C$9,'FX Database'!$A$6:$X$6,0),FALSE)</f>
        <v>82.4</v>
      </c>
      <c r="D126" s="7">
        <f t="shared" si="17"/>
        <v>-4.9212043190681298E-3</v>
      </c>
      <c r="E126" s="7">
        <f t="shared" si="17"/>
        <v>-6.5320179028091393E-3</v>
      </c>
      <c r="F126" s="7">
        <f>VLOOKUP(A126,'Interest Rates'!$A$11:$B$3360, MATCH($F$9,'Interest Rates'!$A$11:$B$11,0),FALSE)</f>
        <v>0.1</v>
      </c>
      <c r="G126" s="7">
        <f t="shared" si="15"/>
        <v>0.82400000000000007</v>
      </c>
      <c r="H126" s="7">
        <f t="shared" si="16"/>
        <v>0</v>
      </c>
    </row>
    <row r="127" spans="1:8">
      <c r="A127" s="138">
        <f>'FX Database'!A884</f>
        <v>44369</v>
      </c>
      <c r="B127" s="7">
        <f>VLOOKUP($A127,'FX Database'!$A$11:$T$1267, MATCH($B$9,'FX Database'!$A$6:$X$6,0),FALSE)</f>
        <v>0.75090000000000001</v>
      </c>
      <c r="C127" s="7">
        <f>VLOOKUP($A127,'FX Database'!$A$11:$T$1267, MATCH(C$9,'FX Database'!$A$6:$X$6,0),FALSE)</f>
        <v>82.96</v>
      </c>
      <c r="D127" s="7">
        <f t="shared" si="17"/>
        <v>1.1992805754821869E-3</v>
      </c>
      <c r="E127" s="7">
        <f t="shared" si="17"/>
        <v>6.7731270058457391E-3</v>
      </c>
      <c r="F127" s="7">
        <f>VLOOKUP(A127,'Interest Rates'!$A$11:$B$3360, MATCH($F$9,'Interest Rates'!$A$11:$B$11,0),FALSE)</f>
        <v>0.1</v>
      </c>
      <c r="G127" s="7">
        <f t="shared" si="15"/>
        <v>0.82959999999999989</v>
      </c>
      <c r="H127" s="7">
        <f t="shared" si="16"/>
        <v>0</v>
      </c>
    </row>
    <row r="128" spans="1:8">
      <c r="A128" s="138">
        <f>'FX Database'!A885</f>
        <v>44370</v>
      </c>
      <c r="B128" s="7">
        <f>VLOOKUP($A128,'FX Database'!$A$11:$T$1267, MATCH($B$9,'FX Database'!$A$6:$X$6,0),FALSE)</f>
        <v>0.75449999999999995</v>
      </c>
      <c r="C128" s="7">
        <f>VLOOKUP($A128,'FX Database'!$A$11:$T$1267, MATCH(C$9,'FX Database'!$A$6:$X$6,0),FALSE)</f>
        <v>83.58</v>
      </c>
      <c r="D128" s="7">
        <f t="shared" si="17"/>
        <v>4.782791102065264E-3</v>
      </c>
      <c r="E128" s="7">
        <f t="shared" si="17"/>
        <v>7.4456930984975337E-3</v>
      </c>
      <c r="F128" s="7">
        <f>VLOOKUP(A128,'Interest Rates'!$A$11:$B$3360, MATCH($F$9,'Interest Rates'!$A$11:$B$11,0),FALSE)</f>
        <v>0.1</v>
      </c>
      <c r="G128" s="7">
        <f t="shared" si="15"/>
        <v>0.83579999999999999</v>
      </c>
      <c r="H128" s="7">
        <f t="shared" si="16"/>
        <v>0</v>
      </c>
    </row>
    <row r="129" spans="1:8">
      <c r="A129" s="138">
        <f>'FX Database'!A886</f>
        <v>44371</v>
      </c>
      <c r="B129" s="7">
        <f>VLOOKUP($A129,'FX Database'!$A$11:$T$1267, MATCH($B$9,'FX Database'!$A$6:$X$6,0),FALSE)</f>
        <v>0.75690000000000002</v>
      </c>
      <c r="C129" s="7">
        <f>VLOOKUP($A129,'FX Database'!$A$11:$T$1267, MATCH(C$9,'FX Database'!$A$6:$X$6,0),FALSE)</f>
        <v>83.91</v>
      </c>
      <c r="D129" s="7">
        <f t="shared" si="17"/>
        <v>3.1758661072181608E-3</v>
      </c>
      <c r="E129" s="7">
        <f t="shared" si="17"/>
        <v>3.9405388622087405E-3</v>
      </c>
      <c r="F129" s="7">
        <f>VLOOKUP(A129,'Interest Rates'!$A$11:$B$3360, MATCH($F$9,'Interest Rates'!$A$11:$B$11,0),FALSE)</f>
        <v>0.1</v>
      </c>
      <c r="G129" s="7">
        <f t="shared" si="15"/>
        <v>0.83909999999999996</v>
      </c>
      <c r="H129" s="7">
        <f t="shared" si="16"/>
        <v>0</v>
      </c>
    </row>
    <row r="130" spans="1:8">
      <c r="A130" s="138">
        <f>'FX Database'!A887</f>
        <v>44372</v>
      </c>
      <c r="B130" s="7">
        <f>VLOOKUP($A130,'FX Database'!$A$11:$T$1267, MATCH($B$9,'FX Database'!$A$6:$X$6,0),FALSE)</f>
        <v>0.75939999999999996</v>
      </c>
      <c r="C130" s="7">
        <f>VLOOKUP($A130,'FX Database'!$A$11:$T$1267, MATCH(C$9,'FX Database'!$A$6:$X$6,0),FALSE)</f>
        <v>84.17</v>
      </c>
      <c r="D130" s="7">
        <f t="shared" si="17"/>
        <v>3.297503482580187E-3</v>
      </c>
      <c r="E130" s="7">
        <f t="shared" si="17"/>
        <v>3.0937673415066614E-3</v>
      </c>
      <c r="F130" s="7">
        <f>VLOOKUP(A130,'Interest Rates'!$A$11:$B$3360, MATCH($F$9,'Interest Rates'!$A$11:$B$11,0),FALSE)</f>
        <v>0.1</v>
      </c>
      <c r="G130" s="7">
        <f t="shared" si="15"/>
        <v>0.8417</v>
      </c>
      <c r="H130" s="7">
        <f t="shared" si="16"/>
        <v>0</v>
      </c>
    </row>
    <row r="131" spans="1:8">
      <c r="A131" s="138">
        <f>'FX Database'!A888</f>
        <v>44375</v>
      </c>
      <c r="B131" s="7">
        <f>VLOOKUP($A131,'FX Database'!$A$11:$T$1267, MATCH($B$9,'FX Database'!$A$6:$X$6,0),FALSE)</f>
        <v>0.7591</v>
      </c>
      <c r="C131" s="7">
        <f>VLOOKUP($A131,'FX Database'!$A$11:$T$1267, MATCH(C$9,'FX Database'!$A$6:$X$6,0),FALSE)</f>
        <v>84.01</v>
      </c>
      <c r="D131" s="7">
        <f t="shared" si="17"/>
        <v>-3.951267749793353E-4</v>
      </c>
      <c r="E131" s="7">
        <f t="shared" si="17"/>
        <v>-1.9027238467288945E-3</v>
      </c>
      <c r="F131" s="7">
        <f>VLOOKUP(A131,'Interest Rates'!$A$11:$B$3360, MATCH($F$9,'Interest Rates'!$A$11:$B$11,0),FALSE)</f>
        <v>0.1</v>
      </c>
      <c r="G131" s="7">
        <f t="shared" si="15"/>
        <v>0.84010000000000007</v>
      </c>
      <c r="H131" s="7">
        <f t="shared" si="16"/>
        <v>0</v>
      </c>
    </row>
    <row r="132" spans="1:8">
      <c r="A132" s="138">
        <f>'FX Database'!A889</f>
        <v>44376</v>
      </c>
      <c r="B132" s="7">
        <f>VLOOKUP($A132,'FX Database'!$A$11:$T$1267, MATCH($B$9,'FX Database'!$A$6:$X$6,0),FALSE)</f>
        <v>0.75629999999999997</v>
      </c>
      <c r="C132" s="7">
        <f>VLOOKUP($A132,'FX Database'!$A$11:$T$1267, MATCH(C$9,'FX Database'!$A$6:$X$6,0),FALSE)</f>
        <v>83.62</v>
      </c>
      <c r="D132" s="7">
        <f t="shared" si="17"/>
        <v>-3.6953981607386844E-3</v>
      </c>
      <c r="E132" s="7">
        <f t="shared" si="17"/>
        <v>-4.6531134483367969E-3</v>
      </c>
      <c r="F132" s="7">
        <f>VLOOKUP(A132,'Interest Rates'!$A$11:$B$3360, MATCH($F$9,'Interest Rates'!$A$11:$B$11,0),FALSE)</f>
        <v>0.1</v>
      </c>
      <c r="G132" s="7">
        <f t="shared" si="15"/>
        <v>0.83620000000000005</v>
      </c>
      <c r="H132" s="7">
        <f t="shared" si="16"/>
        <v>0</v>
      </c>
    </row>
    <row r="133" spans="1:8">
      <c r="A133" s="138">
        <f>'FX Database'!A890</f>
        <v>44377</v>
      </c>
      <c r="B133" s="7">
        <f>VLOOKUP($A133,'FX Database'!$A$11:$T$1267, MATCH($B$9,'FX Database'!$A$6:$X$6,0),FALSE)</f>
        <v>0.75180000000000002</v>
      </c>
      <c r="C133" s="7">
        <f>VLOOKUP($A133,'FX Database'!$A$11:$T$1267, MATCH(C$9,'FX Database'!$A$6:$X$6,0),FALSE)</f>
        <v>83.07</v>
      </c>
      <c r="D133" s="7">
        <f t="shared" si="17"/>
        <v>-5.9677917319061469E-3</v>
      </c>
      <c r="E133" s="7">
        <f t="shared" si="17"/>
        <v>-6.5991000774389165E-3</v>
      </c>
      <c r="F133" s="7">
        <f>VLOOKUP(A133,'Interest Rates'!$A$11:$B$3360, MATCH($F$9,'Interest Rates'!$A$11:$B$11,0),FALSE)</f>
        <v>0.1</v>
      </c>
      <c r="G133" s="7">
        <f t="shared" si="15"/>
        <v>0.83069999999999988</v>
      </c>
      <c r="H133" s="7">
        <f t="shared" si="16"/>
        <v>0</v>
      </c>
    </row>
    <row r="134" spans="1:8">
      <c r="A134" s="138">
        <f>'FX Database'!A891</f>
        <v>44378</v>
      </c>
      <c r="B134" s="7">
        <f>VLOOKUP($A134,'FX Database'!$A$11:$T$1267, MATCH($B$9,'FX Database'!$A$6:$X$6,0),FALSE)</f>
        <v>0.74829999999999997</v>
      </c>
      <c r="C134" s="7">
        <f>VLOOKUP($A134,'FX Database'!$A$11:$T$1267, MATCH(C$9,'FX Database'!$A$6:$X$6,0),FALSE)</f>
        <v>83.16</v>
      </c>
      <c r="D134" s="7">
        <f t="shared" si="17"/>
        <v>-4.6663640437648504E-3</v>
      </c>
      <c r="E134" s="7">
        <f t="shared" si="17"/>
        <v>1.08283713883212E-3</v>
      </c>
      <c r="F134" s="7">
        <f>VLOOKUP(A134,'Interest Rates'!$A$11:$B$3360, MATCH($F$9,'Interest Rates'!$A$11:$B$11,0),FALSE)</f>
        <v>0.1</v>
      </c>
      <c r="G134" s="7">
        <f t="shared" si="15"/>
        <v>0.83160000000000001</v>
      </c>
      <c r="H134" s="7">
        <f t="shared" si="16"/>
        <v>0</v>
      </c>
    </row>
    <row r="135" spans="1:8">
      <c r="A135" s="138">
        <f>'FX Database'!A892</f>
        <v>44379</v>
      </c>
      <c r="B135" s="7">
        <f>VLOOKUP($A135,'FX Database'!$A$11:$T$1267, MATCH($B$9,'FX Database'!$A$6:$X$6,0),FALSE)</f>
        <v>0.74660000000000004</v>
      </c>
      <c r="C135" s="7">
        <f>VLOOKUP($A135,'FX Database'!$A$11:$T$1267, MATCH(C$9,'FX Database'!$A$6:$X$6,0),FALSE)</f>
        <v>83.33</v>
      </c>
      <c r="D135" s="7">
        <f t="shared" si="17"/>
        <v>-2.274400605829288E-3</v>
      </c>
      <c r="E135" s="7">
        <f t="shared" si="17"/>
        <v>2.04216540430326E-3</v>
      </c>
      <c r="F135" s="7">
        <f>VLOOKUP(A135,'Interest Rates'!$A$11:$B$3360, MATCH($F$9,'Interest Rates'!$A$11:$B$11,0),FALSE)</f>
        <v>0.1</v>
      </c>
      <c r="G135" s="7">
        <f t="shared" si="15"/>
        <v>0.83329999999999993</v>
      </c>
      <c r="H135" s="7">
        <f t="shared" si="16"/>
        <v>0</v>
      </c>
    </row>
    <row r="136" spans="1:8">
      <c r="A136" s="138">
        <f>'FX Database'!A893</f>
        <v>44382</v>
      </c>
      <c r="B136" s="7">
        <f>VLOOKUP($A136,'FX Database'!$A$11:$T$1267, MATCH($B$9,'FX Database'!$A$6:$X$6,0),FALSE)</f>
        <v>0.75129999999999997</v>
      </c>
      <c r="C136" s="7">
        <f>VLOOKUP($A136,'FX Database'!$A$11:$T$1267, MATCH(C$9,'FX Database'!$A$6:$X$6,0),FALSE)</f>
        <v>83.5</v>
      </c>
      <c r="D136" s="7">
        <f t="shared" si="17"/>
        <v>6.2754728946314156E-3</v>
      </c>
      <c r="E136" s="7">
        <f t="shared" si="17"/>
        <v>2.038003462694447E-3</v>
      </c>
      <c r="F136" s="7">
        <f>VLOOKUP(A136,'Interest Rates'!$A$11:$B$3360, MATCH($F$9,'Interest Rates'!$A$11:$B$11,0),FALSE)</f>
        <v>0.1</v>
      </c>
      <c r="G136" s="7">
        <f t="shared" si="15"/>
        <v>0.83499999999999996</v>
      </c>
      <c r="H136" s="7">
        <f t="shared" si="16"/>
        <v>0</v>
      </c>
    </row>
    <row r="137" spans="1:8">
      <c r="A137" s="138">
        <f>'FX Database'!A894</f>
        <v>44383</v>
      </c>
      <c r="B137" s="7">
        <f>VLOOKUP($A137,'FX Database'!$A$11:$T$1267, MATCH($B$9,'FX Database'!$A$6:$X$6,0),FALSE)</f>
        <v>0.75780000000000003</v>
      </c>
      <c r="C137" s="7">
        <f>VLOOKUP($A137,'FX Database'!$A$11:$T$1267, MATCH(C$9,'FX Database'!$A$6:$X$6,0),FALSE)</f>
        <v>83.96</v>
      </c>
      <c r="D137" s="7">
        <f t="shared" si="17"/>
        <v>8.6144592093854756E-3</v>
      </c>
      <c r="E137" s="7">
        <f t="shared" si="17"/>
        <v>5.4938630956222765E-3</v>
      </c>
      <c r="F137" s="7">
        <f>VLOOKUP(A137,'Interest Rates'!$A$11:$B$3360, MATCH($F$9,'Interest Rates'!$A$11:$B$11,0),FALSE)</f>
        <v>0.1</v>
      </c>
      <c r="G137" s="7">
        <f t="shared" si="15"/>
        <v>0.8395999999999999</v>
      </c>
      <c r="H137" s="7">
        <f t="shared" si="16"/>
        <v>0</v>
      </c>
    </row>
    <row r="138" spans="1:8">
      <c r="A138" s="138">
        <f>'FX Database'!A895</f>
        <v>44384</v>
      </c>
      <c r="B138" s="7">
        <f>VLOOKUP($A138,'FX Database'!$A$11:$T$1267, MATCH($B$9,'FX Database'!$A$6:$X$6,0),FALSE)</f>
        <v>0.75039999999999996</v>
      </c>
      <c r="C138" s="7">
        <f>VLOOKUP($A138,'FX Database'!$A$11:$T$1267, MATCH(C$9,'FX Database'!$A$6:$X$6,0),FALSE)</f>
        <v>82.99</v>
      </c>
      <c r="D138" s="7">
        <f t="shared" si="17"/>
        <v>-9.8131008924855906E-3</v>
      </c>
      <c r="E138" s="7">
        <f t="shared" si="17"/>
        <v>-1.1620376342075578E-2</v>
      </c>
      <c r="F138" s="7">
        <f>VLOOKUP(A138,'Interest Rates'!$A$11:$B$3360, MATCH($F$9,'Interest Rates'!$A$11:$B$11,0),FALSE)</f>
        <v>0.1</v>
      </c>
      <c r="G138" s="7">
        <f t="shared" si="15"/>
        <v>0.82989999999999997</v>
      </c>
      <c r="H138" s="7">
        <f t="shared" si="16"/>
        <v>0</v>
      </c>
    </row>
    <row r="139" spans="1:8">
      <c r="A139" s="138">
        <f>'FX Database'!A896</f>
        <v>44385</v>
      </c>
      <c r="B139" s="7">
        <f>VLOOKUP($A139,'FX Database'!$A$11:$T$1267, MATCH($B$9,'FX Database'!$A$6:$X$6,0),FALSE)</f>
        <v>0.746</v>
      </c>
      <c r="C139" s="7">
        <f>VLOOKUP($A139,'FX Database'!$A$11:$T$1267, MATCH(C$9,'FX Database'!$A$6:$X$6,0),FALSE)</f>
        <v>82.27</v>
      </c>
      <c r="D139" s="7">
        <f t="shared" si="17"/>
        <v>-5.8807974882539651E-3</v>
      </c>
      <c r="E139" s="7">
        <f t="shared" si="17"/>
        <v>-8.7135974295176524E-3</v>
      </c>
      <c r="F139" s="7">
        <f>VLOOKUP(A139,'Interest Rates'!$A$11:$B$3360, MATCH($F$9,'Interest Rates'!$A$11:$B$11,0),FALSE)</f>
        <v>0.1</v>
      </c>
      <c r="G139" s="7">
        <f t="shared" si="15"/>
        <v>0.82269999999999999</v>
      </c>
      <c r="H139" s="7">
        <f t="shared" si="16"/>
        <v>0</v>
      </c>
    </row>
    <row r="140" spans="1:8">
      <c r="A140" s="138">
        <f>'FX Database'!A897</f>
        <v>44386</v>
      </c>
      <c r="B140" s="7">
        <f>VLOOKUP($A140,'FX Database'!$A$11:$T$1267, MATCH($B$9,'FX Database'!$A$6:$X$6,0),FALSE)</f>
        <v>0.74270000000000003</v>
      </c>
      <c r="C140" s="7">
        <f>VLOOKUP($A140,'FX Database'!$A$11:$T$1267, MATCH(C$9,'FX Database'!$A$6:$X$6,0),FALSE)</f>
        <v>81.7</v>
      </c>
      <c r="D140" s="7">
        <f t="shared" si="17"/>
        <v>-4.4334055285101086E-3</v>
      </c>
      <c r="E140" s="7">
        <f t="shared" si="17"/>
        <v>-6.9525193148816406E-3</v>
      </c>
      <c r="F140" s="7">
        <f>VLOOKUP(A140,'Interest Rates'!$A$11:$B$3360, MATCH($F$9,'Interest Rates'!$A$11:$B$11,0),FALSE)</f>
        <v>0.1</v>
      </c>
      <c r="G140" s="7">
        <f t="shared" si="15"/>
        <v>0.81700000000000006</v>
      </c>
      <c r="H140" s="7">
        <f t="shared" si="16"/>
        <v>0</v>
      </c>
    </row>
    <row r="141" spans="1:8">
      <c r="A141" s="138">
        <f>'FX Database'!A898</f>
        <v>44389</v>
      </c>
      <c r="B141" s="7">
        <f>VLOOKUP($A141,'FX Database'!$A$11:$T$1267, MATCH($B$9,'FX Database'!$A$6:$X$6,0),FALSE)</f>
        <v>0.74739999999999995</v>
      </c>
      <c r="C141" s="7">
        <f>VLOOKUP($A141,'FX Database'!$A$11:$T$1267, MATCH(C$9,'FX Database'!$A$6:$X$6,0),FALSE)</f>
        <v>82.34</v>
      </c>
      <c r="D141" s="7">
        <f t="shared" si="17"/>
        <v>6.308322376132572E-3</v>
      </c>
      <c r="E141" s="7">
        <f t="shared" si="17"/>
        <v>7.803014475801417E-3</v>
      </c>
      <c r="F141" s="7">
        <f>VLOOKUP(A141,'Interest Rates'!$A$11:$B$3360, MATCH($F$9,'Interest Rates'!$A$11:$B$11,0),FALSE)</f>
        <v>0.1</v>
      </c>
      <c r="G141" s="7">
        <f t="shared" ref="G141:G204" si="18">C141/100</f>
        <v>0.82340000000000002</v>
      </c>
      <c r="H141" s="7">
        <f t="shared" si="16"/>
        <v>0</v>
      </c>
    </row>
    <row r="142" spans="1:8">
      <c r="A142" s="138">
        <f>'FX Database'!A899</f>
        <v>44390</v>
      </c>
      <c r="B142" s="7">
        <f>VLOOKUP($A142,'FX Database'!$A$11:$T$1267, MATCH($B$9,'FX Database'!$A$6:$X$6,0),FALSE)</f>
        <v>0.74880000000000002</v>
      </c>
      <c r="C142" s="7">
        <f>VLOOKUP($A142,'FX Database'!$A$11:$T$1267, MATCH(C$9,'FX Database'!$A$6:$X$6,0),FALSE)</f>
        <v>82.65</v>
      </c>
      <c r="D142" s="7">
        <f t="shared" si="17"/>
        <v>1.8714081119987603E-3</v>
      </c>
      <c r="E142" s="7">
        <f t="shared" si="17"/>
        <v>3.757807925274523E-3</v>
      </c>
      <c r="F142" s="7">
        <f>VLOOKUP(A142,'Interest Rates'!$A$11:$B$3360, MATCH($F$9,'Interest Rates'!$A$11:$B$11,0),FALSE)</f>
        <v>0.1</v>
      </c>
      <c r="G142" s="7">
        <f t="shared" si="18"/>
        <v>0.82650000000000001</v>
      </c>
      <c r="H142" s="7">
        <f t="shared" ref="H142:H205" si="19">LN(F142/F141)</f>
        <v>0</v>
      </c>
    </row>
    <row r="143" spans="1:8">
      <c r="A143" s="138">
        <f>'FX Database'!A900</f>
        <v>44391</v>
      </c>
      <c r="B143" s="7">
        <f>VLOOKUP($A143,'FX Database'!$A$11:$T$1267, MATCH($B$9,'FX Database'!$A$6:$X$6,0),FALSE)</f>
        <v>0.746</v>
      </c>
      <c r="C143" s="7">
        <f>VLOOKUP($A143,'FX Database'!$A$11:$T$1267, MATCH(C$9,'FX Database'!$A$6:$X$6,0),FALSE)</f>
        <v>82.44</v>
      </c>
      <c r="D143" s="7">
        <f t="shared" si="17"/>
        <v>-3.7463249596214271E-3</v>
      </c>
      <c r="E143" s="7">
        <f t="shared" si="17"/>
        <v>-2.5440682447749607E-3</v>
      </c>
      <c r="F143" s="7">
        <f>VLOOKUP(A143,'Interest Rates'!$A$11:$B$3360, MATCH($F$9,'Interest Rates'!$A$11:$B$11,0),FALSE)</f>
        <v>0.1</v>
      </c>
      <c r="G143" s="7">
        <f t="shared" si="18"/>
        <v>0.82440000000000002</v>
      </c>
      <c r="H143" s="7">
        <f t="shared" si="19"/>
        <v>0</v>
      </c>
    </row>
    <row r="144" spans="1:8">
      <c r="A144" s="138">
        <f>'FX Database'!A901</f>
        <v>44392</v>
      </c>
      <c r="B144" s="7">
        <f>VLOOKUP($A144,'FX Database'!$A$11:$T$1267, MATCH($B$9,'FX Database'!$A$6:$X$6,0),FALSE)</f>
        <v>0.74780000000000002</v>
      </c>
      <c r="C144" s="7">
        <f>VLOOKUP($A144,'FX Database'!$A$11:$T$1267, MATCH(C$9,'FX Database'!$A$6:$X$6,0),FALSE)</f>
        <v>82.14</v>
      </c>
      <c r="D144" s="7">
        <f t="shared" si="17"/>
        <v>2.4099623392525612E-3</v>
      </c>
      <c r="E144" s="7">
        <f t="shared" si="17"/>
        <v>-3.6456474938457504E-3</v>
      </c>
      <c r="F144" s="7">
        <f>VLOOKUP(A144,'Interest Rates'!$A$11:$B$3360, MATCH($F$9,'Interest Rates'!$A$11:$B$11,0),FALSE)</f>
        <v>0.1</v>
      </c>
      <c r="G144" s="7">
        <f t="shared" si="18"/>
        <v>0.82140000000000002</v>
      </c>
      <c r="H144" s="7">
        <f t="shared" si="19"/>
        <v>0</v>
      </c>
    </row>
    <row r="145" spans="1:8">
      <c r="A145" s="138">
        <f>'FX Database'!A902</f>
        <v>44393</v>
      </c>
      <c r="B145" s="7">
        <f>VLOOKUP($A145,'FX Database'!$A$11:$T$1267, MATCH($B$9,'FX Database'!$A$6:$X$6,0),FALSE)</f>
        <v>0.74390000000000001</v>
      </c>
      <c r="C145" s="7">
        <f>VLOOKUP($A145,'FX Database'!$A$11:$T$1267, MATCH(C$9,'FX Database'!$A$6:$X$6,0),FALSE)</f>
        <v>81.819999999999993</v>
      </c>
      <c r="D145" s="7">
        <f t="shared" si="17"/>
        <v>-5.2289453457177223E-3</v>
      </c>
      <c r="E145" s="7">
        <f t="shared" si="17"/>
        <v>-3.9033960271601014E-3</v>
      </c>
      <c r="F145" s="7">
        <f>VLOOKUP(A145,'Interest Rates'!$A$11:$B$3360, MATCH($F$9,'Interest Rates'!$A$11:$B$11,0),FALSE)</f>
        <v>0.1</v>
      </c>
      <c r="G145" s="7">
        <f t="shared" si="18"/>
        <v>0.81819999999999993</v>
      </c>
      <c r="H145" s="7">
        <f t="shared" si="19"/>
        <v>0</v>
      </c>
    </row>
    <row r="146" spans="1:8">
      <c r="A146" s="138">
        <f>'FX Database'!A903</f>
        <v>44396</v>
      </c>
      <c r="B146" s="7">
        <f>VLOOKUP($A146,'FX Database'!$A$11:$T$1267, MATCH($B$9,'FX Database'!$A$6:$X$6,0),FALSE)</f>
        <v>0.73819999999999997</v>
      </c>
      <c r="C146" s="7">
        <f>VLOOKUP($A146,'FX Database'!$A$11:$T$1267, MATCH(C$9,'FX Database'!$A$6:$X$6,0),FALSE)</f>
        <v>81.17</v>
      </c>
      <c r="D146" s="7">
        <f t="shared" si="17"/>
        <v>-7.6918266013975053E-3</v>
      </c>
      <c r="E146" s="7">
        <f t="shared" si="17"/>
        <v>-7.9759917281680796E-3</v>
      </c>
      <c r="F146" s="7">
        <f>VLOOKUP(A146,'Interest Rates'!$A$11:$B$3360, MATCH($F$9,'Interest Rates'!$A$11:$B$11,0),FALSE)</f>
        <v>0.1</v>
      </c>
      <c r="G146" s="7">
        <f t="shared" si="18"/>
        <v>0.81169999999999998</v>
      </c>
      <c r="H146" s="7">
        <f t="shared" si="19"/>
        <v>0</v>
      </c>
    </row>
    <row r="147" spans="1:8">
      <c r="A147" s="138">
        <f>'FX Database'!A904</f>
        <v>44397</v>
      </c>
      <c r="B147" s="7">
        <f>VLOOKUP($A147,'FX Database'!$A$11:$T$1267, MATCH($B$9,'FX Database'!$A$6:$X$6,0),FALSE)</f>
        <v>0.73240000000000005</v>
      </c>
      <c r="C147" s="7">
        <f>VLOOKUP($A147,'FX Database'!$A$11:$T$1267, MATCH(C$9,'FX Database'!$A$6:$X$6,0),FALSE)</f>
        <v>80.180000000000007</v>
      </c>
      <c r="D147" s="7">
        <f t="shared" si="17"/>
        <v>-7.8879777955424661E-3</v>
      </c>
      <c r="E147" s="7">
        <f t="shared" si="17"/>
        <v>-1.227161355872336E-2</v>
      </c>
      <c r="F147" s="7">
        <f>VLOOKUP(A147,'Interest Rates'!$A$11:$B$3360, MATCH($F$9,'Interest Rates'!$A$11:$B$11,0),FALSE)</f>
        <v>0.1</v>
      </c>
      <c r="G147" s="7">
        <f t="shared" si="18"/>
        <v>0.80180000000000007</v>
      </c>
      <c r="H147" s="7">
        <f t="shared" si="19"/>
        <v>0</v>
      </c>
    </row>
    <row r="148" spans="1:8">
      <c r="A148" s="138">
        <f>'FX Database'!A905</f>
        <v>44398</v>
      </c>
      <c r="B148" s="7">
        <f>VLOOKUP($A148,'FX Database'!$A$11:$T$1267, MATCH($B$9,'FX Database'!$A$6:$X$6,0),FALSE)</f>
        <v>0.7298</v>
      </c>
      <c r="C148" s="7">
        <f>VLOOKUP($A148,'FX Database'!$A$11:$T$1267, MATCH(C$9,'FX Database'!$A$6:$X$6,0),FALSE)</f>
        <v>80.209999999999994</v>
      </c>
      <c r="D148" s="7">
        <f t="shared" si="17"/>
        <v>-3.5562887980084066E-3</v>
      </c>
      <c r="E148" s="7">
        <f t="shared" si="17"/>
        <v>3.7408816447208722E-4</v>
      </c>
      <c r="F148" s="7">
        <f>VLOOKUP(A148,'Interest Rates'!$A$11:$B$3360, MATCH($F$9,'Interest Rates'!$A$11:$B$11,0),FALSE)</f>
        <v>0.1</v>
      </c>
      <c r="G148" s="7">
        <f t="shared" si="18"/>
        <v>0.80209999999999992</v>
      </c>
      <c r="H148" s="7">
        <f t="shared" si="19"/>
        <v>0</v>
      </c>
    </row>
    <row r="149" spans="1:8">
      <c r="A149" s="138">
        <f>'FX Database'!A906</f>
        <v>44399</v>
      </c>
      <c r="B149" s="7">
        <f>VLOOKUP($A149,'FX Database'!$A$11:$T$1267, MATCH($B$9,'FX Database'!$A$6:$X$6,0),FALSE)</f>
        <v>0.73560000000000003</v>
      </c>
      <c r="C149" s="7">
        <f>VLOOKUP($A149,'FX Database'!$A$11:$T$1267, MATCH(C$9,'FX Database'!$A$6:$X$6,0),FALSE)</f>
        <v>81.040000000000006</v>
      </c>
      <c r="D149" s="7">
        <f t="shared" si="17"/>
        <v>7.9159687278188423E-3</v>
      </c>
      <c r="E149" s="7">
        <f t="shared" si="17"/>
        <v>1.0294664561594993E-2</v>
      </c>
      <c r="F149" s="7">
        <f>VLOOKUP(A149,'Interest Rates'!$A$11:$B$3360, MATCH($F$9,'Interest Rates'!$A$11:$B$11,0),FALSE)</f>
        <v>0.1</v>
      </c>
      <c r="G149" s="7">
        <f t="shared" si="18"/>
        <v>0.81040000000000001</v>
      </c>
      <c r="H149" s="7">
        <f t="shared" si="19"/>
        <v>0</v>
      </c>
    </row>
    <row r="150" spans="1:8">
      <c r="A150" s="138">
        <f>'FX Database'!A907</f>
        <v>44400</v>
      </c>
      <c r="B150" s="7">
        <f>VLOOKUP($A150,'FX Database'!$A$11:$T$1267, MATCH($B$9,'FX Database'!$A$6:$X$6,0),FALSE)</f>
        <v>0.73650000000000004</v>
      </c>
      <c r="C150" s="7">
        <f>VLOOKUP($A150,'FX Database'!$A$11:$T$1267, MATCH(C$9,'FX Database'!$A$6:$X$6,0),FALSE)</f>
        <v>81.209999999999994</v>
      </c>
      <c r="D150" s="7">
        <f t="shared" si="17"/>
        <v>1.2227431725189203E-3</v>
      </c>
      <c r="E150" s="7">
        <f t="shared" si="17"/>
        <v>2.0955323538913739E-3</v>
      </c>
      <c r="F150" s="7">
        <f>VLOOKUP(A150,'Interest Rates'!$A$11:$B$3360, MATCH($F$9,'Interest Rates'!$A$11:$B$11,0),FALSE)</f>
        <v>0.1</v>
      </c>
      <c r="G150" s="7">
        <f t="shared" si="18"/>
        <v>0.81209999999999993</v>
      </c>
      <c r="H150" s="7">
        <f t="shared" si="19"/>
        <v>0</v>
      </c>
    </row>
    <row r="151" spans="1:8">
      <c r="A151" s="138">
        <f>'FX Database'!A908</f>
        <v>44403</v>
      </c>
      <c r="B151" s="7">
        <f>VLOOKUP($A151,'FX Database'!$A$11:$T$1267, MATCH($B$9,'FX Database'!$A$6:$X$6,0),FALSE)</f>
        <v>0.73529999999999995</v>
      </c>
      <c r="C151" s="7">
        <f>VLOOKUP($A151,'FX Database'!$A$11:$T$1267, MATCH(C$9,'FX Database'!$A$6:$X$6,0),FALSE)</f>
        <v>81.11</v>
      </c>
      <c r="D151" s="7">
        <f t="shared" si="17"/>
        <v>-1.6306567005085156E-3</v>
      </c>
      <c r="E151" s="7">
        <f t="shared" si="17"/>
        <v>-1.2321342120660819E-3</v>
      </c>
      <c r="F151" s="7">
        <f>VLOOKUP(A151,'Interest Rates'!$A$11:$B$3360, MATCH($F$9,'Interest Rates'!$A$11:$B$11,0),FALSE)</f>
        <v>0.1</v>
      </c>
      <c r="G151" s="7">
        <f t="shared" si="18"/>
        <v>0.81110000000000004</v>
      </c>
      <c r="H151" s="7">
        <f t="shared" si="19"/>
        <v>0</v>
      </c>
    </row>
    <row r="152" spans="1:8">
      <c r="A152" s="138">
        <f>'FX Database'!A909</f>
        <v>44404</v>
      </c>
      <c r="B152" s="7">
        <f>VLOOKUP($A152,'FX Database'!$A$11:$T$1267, MATCH($B$9,'FX Database'!$A$6:$X$6,0),FALSE)</f>
        <v>0.73719999999999997</v>
      </c>
      <c r="C152" s="7">
        <f>VLOOKUP($A152,'FX Database'!$A$11:$T$1267, MATCH(C$9,'FX Database'!$A$6:$X$6,0),FALSE)</f>
        <v>81.25</v>
      </c>
      <c r="D152" s="7">
        <f t="shared" si="17"/>
        <v>2.580646593491713E-3</v>
      </c>
      <c r="E152" s="7">
        <f t="shared" si="17"/>
        <v>1.7245631275935491E-3</v>
      </c>
      <c r="F152" s="7">
        <f>VLOOKUP(A152,'Interest Rates'!$A$11:$B$3360, MATCH($F$9,'Interest Rates'!$A$11:$B$11,0),FALSE)</f>
        <v>0.1</v>
      </c>
      <c r="G152" s="7">
        <f t="shared" si="18"/>
        <v>0.8125</v>
      </c>
      <c r="H152" s="7">
        <f t="shared" si="19"/>
        <v>0</v>
      </c>
    </row>
    <row r="153" spans="1:8">
      <c r="A153" s="138">
        <f>'FX Database'!A910</f>
        <v>44405</v>
      </c>
      <c r="B153" s="7">
        <f>VLOOKUP($A153,'FX Database'!$A$11:$T$1267, MATCH($B$9,'FX Database'!$A$6:$X$6,0),FALSE)</f>
        <v>0.73609999999999998</v>
      </c>
      <c r="C153" s="7">
        <f>VLOOKUP($A153,'FX Database'!$A$11:$T$1267, MATCH(C$9,'FX Database'!$A$6:$X$6,0),FALSE)</f>
        <v>80.849999999999994</v>
      </c>
      <c r="D153" s="7">
        <f t="shared" si="17"/>
        <v>-1.4932467310079512E-3</v>
      </c>
      <c r="E153" s="7">
        <f t="shared" si="17"/>
        <v>-4.9352351867311215E-3</v>
      </c>
      <c r="F153" s="7">
        <f>VLOOKUP(A153,'Interest Rates'!$A$11:$B$3360, MATCH($F$9,'Interest Rates'!$A$11:$B$11,0),FALSE)</f>
        <v>0.1</v>
      </c>
      <c r="G153" s="7">
        <f t="shared" si="18"/>
        <v>0.8085</v>
      </c>
      <c r="H153" s="7">
        <f t="shared" si="19"/>
        <v>0</v>
      </c>
    </row>
    <row r="154" spans="1:8">
      <c r="A154" s="138">
        <f>'FX Database'!A911</f>
        <v>44406</v>
      </c>
      <c r="B154" s="7">
        <f>VLOOKUP($A154,'FX Database'!$A$11:$T$1267, MATCH($B$9,'FX Database'!$A$6:$X$6,0),FALSE)</f>
        <v>0.73829999999999996</v>
      </c>
      <c r="C154" s="7">
        <f>VLOOKUP($A154,'FX Database'!$A$11:$T$1267, MATCH(C$9,'FX Database'!$A$6:$X$6,0),FALSE)</f>
        <v>81.02</v>
      </c>
      <c r="D154" s="7">
        <f t="shared" si="17"/>
        <v>2.9842670004595995E-3</v>
      </c>
      <c r="E154" s="7">
        <f t="shared" si="17"/>
        <v>2.1004517514287054E-3</v>
      </c>
      <c r="F154" s="7">
        <f>VLOOKUP(A154,'Interest Rates'!$A$11:$B$3360, MATCH($F$9,'Interest Rates'!$A$11:$B$11,0),FALSE)</f>
        <v>0.1</v>
      </c>
      <c r="G154" s="7">
        <f t="shared" si="18"/>
        <v>0.81019999999999992</v>
      </c>
      <c r="H154" s="7">
        <f t="shared" si="19"/>
        <v>0</v>
      </c>
    </row>
    <row r="155" spans="1:8">
      <c r="A155" s="138">
        <f>'FX Database'!A912</f>
        <v>44407</v>
      </c>
      <c r="B155" s="7">
        <f>VLOOKUP($A155,'FX Database'!$A$11:$T$1267, MATCH($B$9,'FX Database'!$A$6:$X$6,0),FALSE)</f>
        <v>0.73809999999999998</v>
      </c>
      <c r="C155" s="7">
        <f>VLOOKUP($A155,'FX Database'!$A$11:$T$1267, MATCH(C$9,'FX Database'!$A$6:$X$6,0),FALSE)</f>
        <v>80.86</v>
      </c>
      <c r="D155" s="7">
        <f t="shared" si="17"/>
        <v>-2.7092928911317518E-4</v>
      </c>
      <c r="E155" s="7">
        <f t="shared" si="17"/>
        <v>-1.9767735619196855E-3</v>
      </c>
      <c r="F155" s="7">
        <f>VLOOKUP(A155,'Interest Rates'!$A$11:$B$3360, MATCH($F$9,'Interest Rates'!$A$11:$B$11,0),FALSE)</f>
        <v>0.1</v>
      </c>
      <c r="G155" s="7">
        <f t="shared" si="18"/>
        <v>0.80859999999999999</v>
      </c>
      <c r="H155" s="7">
        <f t="shared" si="19"/>
        <v>0</v>
      </c>
    </row>
    <row r="156" spans="1:8">
      <c r="A156" s="138">
        <f>'FX Database'!A913</f>
        <v>44411</v>
      </c>
      <c r="B156" s="7">
        <f>VLOOKUP($A156,'FX Database'!$A$11:$T$1267, MATCH($B$9,'FX Database'!$A$6:$X$6,0),FALSE)</f>
        <v>0.73970000000000002</v>
      </c>
      <c r="C156" s="7">
        <f>VLOOKUP($A156,'FX Database'!$A$11:$T$1267, MATCH(C$9,'FX Database'!$A$6:$X$6,0),FALSE)</f>
        <v>80.77</v>
      </c>
      <c r="D156" s="7">
        <f t="shared" si="17"/>
        <v>2.1653818178154799E-3</v>
      </c>
      <c r="E156" s="7">
        <f t="shared" si="17"/>
        <v>-1.1136547584199605E-3</v>
      </c>
      <c r="F156" s="7">
        <f>VLOOKUP(A156,'Interest Rates'!$A$11:$B$3360, MATCH($F$9,'Interest Rates'!$A$11:$B$11,0),FALSE)</f>
        <v>0.1</v>
      </c>
      <c r="G156" s="7">
        <f t="shared" si="18"/>
        <v>0.80769999999999997</v>
      </c>
      <c r="H156" s="7">
        <f t="shared" si="19"/>
        <v>0</v>
      </c>
    </row>
    <row r="157" spans="1:8">
      <c r="A157" s="138">
        <f>'FX Database'!A914</f>
        <v>44412</v>
      </c>
      <c r="B157" s="7">
        <f>VLOOKUP($A157,'FX Database'!$A$11:$T$1267, MATCH($B$9,'FX Database'!$A$6:$X$6,0),FALSE)</f>
        <v>0.73970000000000002</v>
      </c>
      <c r="C157" s="7">
        <f>VLOOKUP($A157,'FX Database'!$A$11:$T$1267, MATCH(C$9,'FX Database'!$A$6:$X$6,0),FALSE)</f>
        <v>80.66</v>
      </c>
      <c r="D157" s="7">
        <f t="shared" si="17"/>
        <v>0</v>
      </c>
      <c r="E157" s="7">
        <f t="shared" si="17"/>
        <v>-1.3628200089828063E-3</v>
      </c>
      <c r="F157" s="7">
        <f>VLOOKUP(A157,'Interest Rates'!$A$11:$B$3360, MATCH($F$9,'Interest Rates'!$A$11:$B$11,0),FALSE)</f>
        <v>0.1</v>
      </c>
      <c r="G157" s="7">
        <f t="shared" si="18"/>
        <v>0.80659999999999998</v>
      </c>
      <c r="H157" s="7">
        <f t="shared" si="19"/>
        <v>0</v>
      </c>
    </row>
    <row r="158" spans="1:8">
      <c r="A158" s="138">
        <f>'FX Database'!A915</f>
        <v>44413</v>
      </c>
      <c r="B158" s="7">
        <f>VLOOKUP($A158,'FX Database'!$A$11:$T$1267, MATCH($B$9,'FX Database'!$A$6:$X$6,0),FALSE)</f>
        <v>0.73950000000000005</v>
      </c>
      <c r="C158" s="7">
        <f>VLOOKUP($A158,'FX Database'!$A$11:$T$1267, MATCH(C$9,'FX Database'!$A$6:$X$6,0),FALSE)</f>
        <v>81.09</v>
      </c>
      <c r="D158" s="7">
        <f t="shared" si="17"/>
        <v>-2.7041644296740478E-4</v>
      </c>
      <c r="E158" s="7">
        <f t="shared" si="17"/>
        <v>5.3168595112439813E-3</v>
      </c>
      <c r="F158" s="7">
        <f>VLOOKUP(A158,'Interest Rates'!$A$11:$B$3360, MATCH($F$9,'Interest Rates'!$A$11:$B$11,0),FALSE)</f>
        <v>0.1</v>
      </c>
      <c r="G158" s="7">
        <f t="shared" si="18"/>
        <v>0.81090000000000007</v>
      </c>
      <c r="H158" s="7">
        <f t="shared" si="19"/>
        <v>0</v>
      </c>
    </row>
    <row r="159" spans="1:8">
      <c r="A159" s="138">
        <f>'FX Database'!A916</f>
        <v>44414</v>
      </c>
      <c r="B159" s="7">
        <f>VLOOKUP($A159,'FX Database'!$A$11:$T$1267, MATCH($B$9,'FX Database'!$A$6:$X$6,0),FALSE)</f>
        <v>0.73909999999999998</v>
      </c>
      <c r="C159" s="7">
        <f>VLOOKUP($A159,'FX Database'!$A$11:$T$1267, MATCH(C$9,'FX Database'!$A$6:$X$6,0),FALSE)</f>
        <v>81.17</v>
      </c>
      <c r="D159" s="7">
        <f t="shared" si="17"/>
        <v>-5.4105236001347615E-4</v>
      </c>
      <c r="E159" s="7">
        <f t="shared" si="17"/>
        <v>9.8607181661831229E-4</v>
      </c>
      <c r="F159" s="7">
        <f>VLOOKUP(A159,'Interest Rates'!$A$11:$B$3360, MATCH($F$9,'Interest Rates'!$A$11:$B$11,0),FALSE)</f>
        <v>0.1</v>
      </c>
      <c r="G159" s="7">
        <f t="shared" si="18"/>
        <v>0.81169999999999998</v>
      </c>
      <c r="H159" s="7">
        <f t="shared" si="19"/>
        <v>0</v>
      </c>
    </row>
    <row r="160" spans="1:8">
      <c r="A160" s="138">
        <f>'FX Database'!A917</f>
        <v>44417</v>
      </c>
      <c r="B160" s="7">
        <f>VLOOKUP($A160,'FX Database'!$A$11:$T$1267, MATCH($B$9,'FX Database'!$A$6:$X$6,0),FALSE)</f>
        <v>0.73570000000000002</v>
      </c>
      <c r="C160" s="7">
        <f>VLOOKUP($A160,'FX Database'!$A$11:$T$1267, MATCH(C$9,'FX Database'!$A$6:$X$6,0),FALSE)</f>
        <v>81.069999999999993</v>
      </c>
      <c r="D160" s="7">
        <f t="shared" si="17"/>
        <v>-4.6108028526222911E-3</v>
      </c>
      <c r="E160" s="7">
        <f t="shared" si="17"/>
        <v>-1.232741773468618E-3</v>
      </c>
      <c r="F160" s="7">
        <f>VLOOKUP(A160,'Interest Rates'!$A$11:$B$3360, MATCH($F$9,'Interest Rates'!$A$11:$B$11,0),FALSE)</f>
        <v>0.1</v>
      </c>
      <c r="G160" s="7">
        <f t="shared" si="18"/>
        <v>0.81069999999999998</v>
      </c>
      <c r="H160" s="7">
        <f t="shared" si="19"/>
        <v>0</v>
      </c>
    </row>
    <row r="161" spans="1:8">
      <c r="A161" s="138">
        <f>'FX Database'!A918</f>
        <v>44418</v>
      </c>
      <c r="B161" s="7">
        <f>VLOOKUP($A161,'FX Database'!$A$11:$T$1267, MATCH($B$9,'FX Database'!$A$6:$X$6,0),FALSE)</f>
        <v>0.73299999999999998</v>
      </c>
      <c r="C161" s="7">
        <f>VLOOKUP($A161,'FX Database'!$A$11:$T$1267, MATCH(C$9,'FX Database'!$A$6:$X$6,0),FALSE)</f>
        <v>80.89</v>
      </c>
      <c r="D161" s="7">
        <f t="shared" si="17"/>
        <v>-3.6767250515672961E-3</v>
      </c>
      <c r="E161" s="7">
        <f t="shared" si="17"/>
        <v>-2.2227719697544856E-3</v>
      </c>
      <c r="F161" s="7">
        <f>VLOOKUP(A161,'Interest Rates'!$A$11:$B$3360, MATCH($F$9,'Interest Rates'!$A$11:$B$11,0),FALSE)</f>
        <v>0.1</v>
      </c>
      <c r="G161" s="7">
        <f t="shared" si="18"/>
        <v>0.80889999999999995</v>
      </c>
      <c r="H161" s="7">
        <f t="shared" si="19"/>
        <v>0</v>
      </c>
    </row>
    <row r="162" spans="1:8">
      <c r="A162" s="138">
        <f>'FX Database'!A919</f>
        <v>44419</v>
      </c>
      <c r="B162" s="7">
        <f>VLOOKUP($A162,'FX Database'!$A$11:$T$1267, MATCH($B$9,'FX Database'!$A$6:$X$6,0),FALSE)</f>
        <v>0.73380000000000001</v>
      </c>
      <c r="C162" s="7">
        <f>VLOOKUP($A162,'FX Database'!$A$11:$T$1267, MATCH(C$9,'FX Database'!$A$6:$X$6,0),FALSE)</f>
        <v>81.22</v>
      </c>
      <c r="D162" s="7">
        <f t="shared" ref="D162:E225" si="20">LN(B162/B161)</f>
        <v>1.0908100345301648E-3</v>
      </c>
      <c r="E162" s="7">
        <f t="shared" si="20"/>
        <v>4.0713152282904471E-3</v>
      </c>
      <c r="F162" s="7">
        <f>VLOOKUP(A162,'Interest Rates'!$A$11:$B$3360, MATCH($F$9,'Interest Rates'!$A$11:$B$11,0),FALSE)</f>
        <v>0.1</v>
      </c>
      <c r="G162" s="7">
        <f t="shared" si="18"/>
        <v>0.81220000000000003</v>
      </c>
      <c r="H162" s="7">
        <f t="shared" si="19"/>
        <v>0</v>
      </c>
    </row>
    <row r="163" spans="1:8">
      <c r="A163" s="138">
        <f>'FX Database'!A920</f>
        <v>44420</v>
      </c>
      <c r="B163" s="7">
        <f>VLOOKUP($A163,'FX Database'!$A$11:$T$1267, MATCH($B$9,'FX Database'!$A$6:$X$6,0),FALSE)</f>
        <v>0.73650000000000004</v>
      </c>
      <c r="C163" s="7">
        <f>VLOOKUP($A163,'FX Database'!$A$11:$T$1267, MATCH(C$9,'FX Database'!$A$6:$X$6,0),FALSE)</f>
        <v>81.3</v>
      </c>
      <c r="D163" s="7">
        <f t="shared" si="20"/>
        <v>3.6727239815033991E-3</v>
      </c>
      <c r="E163" s="7">
        <f t="shared" si="20"/>
        <v>9.8449429561309892E-4</v>
      </c>
      <c r="F163" s="7">
        <f>VLOOKUP(A163,'Interest Rates'!$A$11:$B$3360, MATCH($F$9,'Interest Rates'!$A$11:$B$11,0),FALSE)</f>
        <v>0.1</v>
      </c>
      <c r="G163" s="7">
        <f t="shared" si="18"/>
        <v>0.81299999999999994</v>
      </c>
      <c r="H163" s="7">
        <f t="shared" si="19"/>
        <v>0</v>
      </c>
    </row>
    <row r="164" spans="1:8">
      <c r="A164" s="138">
        <f>'FX Database'!A921</f>
        <v>44421</v>
      </c>
      <c r="B164" s="7">
        <f>VLOOKUP($A164,'FX Database'!$A$11:$T$1267, MATCH($B$9,'FX Database'!$A$6:$X$6,0),FALSE)</f>
        <v>0.73370000000000002</v>
      </c>
      <c r="C164" s="7">
        <f>VLOOKUP($A164,'FX Database'!$A$11:$T$1267, MATCH(C$9,'FX Database'!$A$6:$X$6,0),FALSE)</f>
        <v>81</v>
      </c>
      <c r="D164" s="7">
        <f t="shared" si="20"/>
        <v>-3.8090101827364061E-3</v>
      </c>
      <c r="E164" s="7">
        <f t="shared" si="20"/>
        <v>-3.6968618813260916E-3</v>
      </c>
      <c r="F164" s="7">
        <f>VLOOKUP(A164,'Interest Rates'!$A$11:$B$3360, MATCH($F$9,'Interest Rates'!$A$11:$B$11,0),FALSE)</f>
        <v>0.1</v>
      </c>
      <c r="G164" s="7">
        <f t="shared" si="18"/>
        <v>0.81</v>
      </c>
      <c r="H164" s="7">
        <f t="shared" si="19"/>
        <v>0</v>
      </c>
    </row>
    <row r="165" spans="1:8">
      <c r="A165" s="138">
        <f>'FX Database'!A922</f>
        <v>44424</v>
      </c>
      <c r="B165" s="7">
        <f>VLOOKUP($A165,'FX Database'!$A$11:$T$1267, MATCH($B$9,'FX Database'!$A$6:$X$6,0),FALSE)</f>
        <v>0.73360000000000003</v>
      </c>
      <c r="C165" s="7">
        <f>VLOOKUP($A165,'FX Database'!$A$11:$T$1267, MATCH(C$9,'FX Database'!$A$6:$X$6,0),FALSE)</f>
        <v>80.28</v>
      </c>
      <c r="D165" s="7">
        <f t="shared" si="20"/>
        <v>-1.3630477769342251E-4</v>
      </c>
      <c r="E165" s="7">
        <f t="shared" si="20"/>
        <v>-8.9286307443013184E-3</v>
      </c>
      <c r="F165" s="7">
        <f>VLOOKUP(A165,'Interest Rates'!$A$11:$B$3360, MATCH($F$9,'Interest Rates'!$A$11:$B$11,0),FALSE)</f>
        <v>0.1</v>
      </c>
      <c r="G165" s="7">
        <f t="shared" si="18"/>
        <v>0.80279999999999996</v>
      </c>
      <c r="H165" s="7">
        <f t="shared" si="19"/>
        <v>0</v>
      </c>
    </row>
    <row r="166" spans="1:8">
      <c r="A166" s="138">
        <f>'FX Database'!A923</f>
        <v>44425</v>
      </c>
      <c r="B166" s="7">
        <f>VLOOKUP($A166,'FX Database'!$A$11:$T$1267, MATCH($B$9,'FX Database'!$A$6:$X$6,0),FALSE)</f>
        <v>0.73109999999999997</v>
      </c>
      <c r="C166" s="7">
        <f>VLOOKUP($A166,'FX Database'!$A$11:$T$1267, MATCH(C$9,'FX Database'!$A$6:$X$6,0),FALSE)</f>
        <v>79.94</v>
      </c>
      <c r="D166" s="7">
        <f t="shared" si="20"/>
        <v>-3.4136716429849843E-3</v>
      </c>
      <c r="E166" s="7">
        <f t="shared" si="20"/>
        <v>-4.2441706449599286E-3</v>
      </c>
      <c r="F166" s="7">
        <f>VLOOKUP(A166,'Interest Rates'!$A$11:$B$3360, MATCH($F$9,'Interest Rates'!$A$11:$B$11,0),FALSE)</f>
        <v>0.1</v>
      </c>
      <c r="G166" s="7">
        <f t="shared" si="18"/>
        <v>0.7994</v>
      </c>
      <c r="H166" s="7">
        <f t="shared" si="19"/>
        <v>0</v>
      </c>
    </row>
    <row r="167" spans="1:8">
      <c r="A167" s="138">
        <f>'FX Database'!A924</f>
        <v>44426</v>
      </c>
      <c r="B167" s="7">
        <f>VLOOKUP($A167,'FX Database'!$A$11:$T$1267, MATCH($B$9,'FX Database'!$A$6:$X$6,0),FALSE)</f>
        <v>0.72589999999999999</v>
      </c>
      <c r="C167" s="7">
        <f>VLOOKUP($A167,'FX Database'!$A$11:$T$1267, MATCH(C$9,'FX Database'!$A$6:$X$6,0),FALSE)</f>
        <v>79.569999999999993</v>
      </c>
      <c r="D167" s="7">
        <f t="shared" si="20"/>
        <v>-7.1379850084752981E-3</v>
      </c>
      <c r="E167" s="7">
        <f t="shared" si="20"/>
        <v>-4.6392158937340498E-3</v>
      </c>
      <c r="F167" s="7">
        <f>VLOOKUP(A167,'Interest Rates'!$A$11:$B$3360, MATCH($F$9,'Interest Rates'!$A$11:$B$11,0),FALSE)</f>
        <v>0.1</v>
      </c>
      <c r="G167" s="7">
        <f t="shared" si="18"/>
        <v>0.79569999999999996</v>
      </c>
      <c r="H167" s="7">
        <f t="shared" si="19"/>
        <v>0</v>
      </c>
    </row>
    <row r="168" spans="1:8">
      <c r="A168" s="138">
        <f>'FX Database'!A925</f>
        <v>44427</v>
      </c>
      <c r="B168" s="7">
        <f>VLOOKUP($A168,'FX Database'!$A$11:$T$1267, MATCH($B$9,'FX Database'!$A$6:$X$6,0),FALSE)</f>
        <v>0.71899999999999997</v>
      </c>
      <c r="C168" s="7">
        <f>VLOOKUP($A168,'FX Database'!$A$11:$T$1267, MATCH(C$9,'FX Database'!$A$6:$X$6,0),FALSE)</f>
        <v>79.19</v>
      </c>
      <c r="D168" s="7">
        <f t="shared" si="20"/>
        <v>-9.5509065697482465E-3</v>
      </c>
      <c r="E168" s="7">
        <f t="shared" si="20"/>
        <v>-4.7871091671222391E-3</v>
      </c>
      <c r="F168" s="7">
        <f>VLOOKUP(A168,'Interest Rates'!$A$11:$B$3360, MATCH($F$9,'Interest Rates'!$A$11:$B$11,0),FALSE)</f>
        <v>0.1</v>
      </c>
      <c r="G168" s="7">
        <f t="shared" si="18"/>
        <v>0.79189999999999994</v>
      </c>
      <c r="H168" s="7">
        <f t="shared" si="19"/>
        <v>0</v>
      </c>
    </row>
    <row r="169" spans="1:8">
      <c r="A169" s="138">
        <f>'FX Database'!A926</f>
        <v>44428</v>
      </c>
      <c r="B169" s="7">
        <f>VLOOKUP($A169,'FX Database'!$A$11:$T$1267, MATCH($B$9,'FX Database'!$A$6:$X$6,0),FALSE)</f>
        <v>0.71330000000000005</v>
      </c>
      <c r="C169" s="7">
        <f>VLOOKUP($A169,'FX Database'!$A$11:$T$1267, MATCH(C$9,'FX Database'!$A$6:$X$6,0),FALSE)</f>
        <v>78.239999999999995</v>
      </c>
      <c r="D169" s="7">
        <f t="shared" si="20"/>
        <v>-7.9592684370541796E-3</v>
      </c>
      <c r="E169" s="7">
        <f t="shared" si="20"/>
        <v>-1.206900249575928E-2</v>
      </c>
      <c r="F169" s="7">
        <f>VLOOKUP(A169,'Interest Rates'!$A$11:$B$3360, MATCH($F$9,'Interest Rates'!$A$11:$B$11,0),FALSE)</f>
        <v>0.1</v>
      </c>
      <c r="G169" s="7">
        <f t="shared" si="18"/>
        <v>0.78239999999999998</v>
      </c>
      <c r="H169" s="7">
        <f t="shared" si="19"/>
        <v>0</v>
      </c>
    </row>
    <row r="170" spans="1:8">
      <c r="A170" s="138">
        <f>'FX Database'!A927</f>
        <v>44431</v>
      </c>
      <c r="B170" s="7">
        <f>VLOOKUP($A170,'FX Database'!$A$11:$T$1267, MATCH($B$9,'FX Database'!$A$6:$X$6,0),FALSE)</f>
        <v>0.71609999999999996</v>
      </c>
      <c r="C170" s="7">
        <f>VLOOKUP($A170,'FX Database'!$A$11:$T$1267, MATCH(C$9,'FX Database'!$A$6:$X$6,0),FALSE)</f>
        <v>78.739999999999995</v>
      </c>
      <c r="D170" s="7">
        <f t="shared" si="20"/>
        <v>3.9177327289016527E-3</v>
      </c>
      <c r="E170" s="7">
        <f t="shared" si="20"/>
        <v>6.3702597890295106E-3</v>
      </c>
      <c r="F170" s="7">
        <f>VLOOKUP(A170,'Interest Rates'!$A$11:$B$3360, MATCH($F$9,'Interest Rates'!$A$11:$B$11,0),FALSE)</f>
        <v>0.1</v>
      </c>
      <c r="G170" s="7">
        <f t="shared" si="18"/>
        <v>0.78739999999999999</v>
      </c>
      <c r="H170" s="7">
        <f t="shared" si="19"/>
        <v>0</v>
      </c>
    </row>
    <row r="171" spans="1:8">
      <c r="A171" s="138">
        <f>'FX Database'!A928</f>
        <v>44432</v>
      </c>
      <c r="B171" s="7">
        <f>VLOOKUP($A171,'FX Database'!$A$11:$T$1267, MATCH($B$9,'FX Database'!$A$6:$X$6,0),FALSE)</f>
        <v>0.72340000000000004</v>
      </c>
      <c r="C171" s="7">
        <f>VLOOKUP($A171,'FX Database'!$A$11:$T$1267, MATCH(C$9,'FX Database'!$A$6:$X$6,0),FALSE)</f>
        <v>79.45</v>
      </c>
      <c r="D171" s="7">
        <f t="shared" si="20"/>
        <v>1.014249750510365E-2</v>
      </c>
      <c r="E171" s="7">
        <f t="shared" si="20"/>
        <v>8.9766074671335534E-3</v>
      </c>
      <c r="F171" s="7">
        <f>VLOOKUP(A171,'Interest Rates'!$A$11:$B$3360, MATCH($F$9,'Interest Rates'!$A$11:$B$11,0),FALSE)</f>
        <v>0.1</v>
      </c>
      <c r="G171" s="7">
        <f t="shared" si="18"/>
        <v>0.79449999999999998</v>
      </c>
      <c r="H171" s="7">
        <f t="shared" si="19"/>
        <v>0</v>
      </c>
    </row>
    <row r="172" spans="1:8">
      <c r="A172" s="138">
        <f>'FX Database'!A929</f>
        <v>44433</v>
      </c>
      <c r="B172" s="7">
        <f>VLOOKUP($A172,'FX Database'!$A$11:$T$1267, MATCH($B$9,'FX Database'!$A$6:$X$6,0),FALSE)</f>
        <v>0.72450000000000003</v>
      </c>
      <c r="C172" s="7">
        <f>VLOOKUP($A172,'FX Database'!$A$11:$T$1267, MATCH(C$9,'FX Database'!$A$6:$X$6,0),FALSE)</f>
        <v>79.48</v>
      </c>
      <c r="D172" s="7">
        <f t="shared" si="20"/>
        <v>1.5194422427395144E-3</v>
      </c>
      <c r="E172" s="7">
        <f t="shared" si="20"/>
        <v>3.7752470089105826E-4</v>
      </c>
      <c r="F172" s="7">
        <f>VLOOKUP(A172,'Interest Rates'!$A$11:$B$3360, MATCH($F$9,'Interest Rates'!$A$11:$B$11,0),FALSE)</f>
        <v>0.1</v>
      </c>
      <c r="G172" s="7">
        <f t="shared" si="18"/>
        <v>0.79480000000000006</v>
      </c>
      <c r="H172" s="7">
        <f t="shared" si="19"/>
        <v>0</v>
      </c>
    </row>
    <row r="173" spans="1:8">
      <c r="A173" s="138">
        <f>'FX Database'!A930</f>
        <v>44434</v>
      </c>
      <c r="B173" s="7">
        <f>VLOOKUP($A173,'FX Database'!$A$11:$T$1267, MATCH($B$9,'FX Database'!$A$6:$X$6,0),FALSE)</f>
        <v>0.72640000000000005</v>
      </c>
      <c r="C173" s="7">
        <f>VLOOKUP($A173,'FX Database'!$A$11:$T$1267, MATCH(C$9,'FX Database'!$A$6:$X$6,0),FALSE)</f>
        <v>79.900000000000006</v>
      </c>
      <c r="D173" s="7">
        <f t="shared" si="20"/>
        <v>2.6190655263465942E-3</v>
      </c>
      <c r="E173" s="7">
        <f t="shared" si="20"/>
        <v>5.2704350886128978E-3</v>
      </c>
      <c r="F173" s="7">
        <f>VLOOKUP(A173,'Interest Rates'!$A$11:$B$3360, MATCH($F$9,'Interest Rates'!$A$11:$B$11,0),FALSE)</f>
        <v>0.1</v>
      </c>
      <c r="G173" s="7">
        <f t="shared" si="18"/>
        <v>0.79900000000000004</v>
      </c>
      <c r="H173" s="7">
        <f t="shared" si="19"/>
        <v>0</v>
      </c>
    </row>
    <row r="174" spans="1:8">
      <c r="A174" s="138">
        <f>'FX Database'!A931</f>
        <v>44435</v>
      </c>
      <c r="B174" s="7">
        <f>VLOOKUP($A174,'FX Database'!$A$11:$T$1267, MATCH($B$9,'FX Database'!$A$6:$X$6,0),FALSE)</f>
        <v>0.72470000000000001</v>
      </c>
      <c r="C174" s="7">
        <f>VLOOKUP($A174,'FX Database'!$A$11:$T$1267, MATCH(C$9,'FX Database'!$A$6:$X$6,0),FALSE)</f>
        <v>79.709999999999994</v>
      </c>
      <c r="D174" s="7">
        <f t="shared" si="20"/>
        <v>-2.343051171847816E-3</v>
      </c>
      <c r="E174" s="7">
        <f t="shared" si="20"/>
        <v>-2.3808043323973122E-3</v>
      </c>
      <c r="F174" s="7">
        <f>VLOOKUP(A174,'Interest Rates'!$A$11:$B$3360, MATCH($F$9,'Interest Rates'!$A$11:$B$11,0),FALSE)</f>
        <v>0.1</v>
      </c>
      <c r="G174" s="7">
        <f t="shared" si="18"/>
        <v>0.79709999999999992</v>
      </c>
      <c r="H174" s="7">
        <f t="shared" si="19"/>
        <v>0</v>
      </c>
    </row>
    <row r="175" spans="1:8">
      <c r="A175" s="138">
        <f>'FX Database'!A932</f>
        <v>44438</v>
      </c>
      <c r="B175" s="7">
        <f>VLOOKUP($A175,'FX Database'!$A$11:$T$1267, MATCH($B$9,'FX Database'!$A$6:$X$6,0),FALSE)</f>
        <v>0.72970000000000002</v>
      </c>
      <c r="C175" s="7">
        <f>VLOOKUP($A175,'FX Database'!$A$11:$T$1267, MATCH(C$9,'FX Database'!$A$6:$X$6,0),FALSE)</f>
        <v>80.08</v>
      </c>
      <c r="D175" s="7">
        <f t="shared" si="20"/>
        <v>6.8757146563386273E-3</v>
      </c>
      <c r="E175" s="7">
        <f t="shared" si="20"/>
        <v>4.6310865671332895E-3</v>
      </c>
      <c r="F175" s="7">
        <f>VLOOKUP(A175,'Interest Rates'!$A$11:$B$3360, MATCH($F$9,'Interest Rates'!$A$11:$B$11,0),FALSE)</f>
        <v>0.1</v>
      </c>
      <c r="G175" s="7">
        <f t="shared" si="18"/>
        <v>0.80079999999999996</v>
      </c>
      <c r="H175" s="7">
        <f t="shared" si="19"/>
        <v>0</v>
      </c>
    </row>
    <row r="176" spans="1:8">
      <c r="A176" s="138">
        <f>'FX Database'!A933</f>
        <v>44439</v>
      </c>
      <c r="B176" s="7">
        <f>VLOOKUP($A176,'FX Database'!$A$11:$T$1267, MATCH($B$9,'FX Database'!$A$6:$X$6,0),FALSE)</f>
        <v>0.73350000000000004</v>
      </c>
      <c r="C176" s="7">
        <f>VLOOKUP($A176,'FX Database'!$A$11:$T$1267, MATCH(C$9,'FX Database'!$A$6:$X$6,0),FALSE)</f>
        <v>80.55</v>
      </c>
      <c r="D176" s="7">
        <f t="shared" si="20"/>
        <v>5.194106811461997E-3</v>
      </c>
      <c r="E176" s="7">
        <f t="shared" si="20"/>
        <v>5.8519746160181395E-3</v>
      </c>
      <c r="F176" s="7">
        <f>VLOOKUP(A176,'Interest Rates'!$A$11:$B$3360, MATCH($F$9,'Interest Rates'!$A$11:$B$11,0),FALSE)</f>
        <v>0.1</v>
      </c>
      <c r="G176" s="7">
        <f t="shared" si="18"/>
        <v>0.80549999999999999</v>
      </c>
      <c r="H176" s="7">
        <f t="shared" si="19"/>
        <v>0</v>
      </c>
    </row>
    <row r="177" spans="1:8">
      <c r="A177" s="138">
        <f>'FX Database'!A934</f>
        <v>44440</v>
      </c>
      <c r="B177" s="7">
        <f>VLOOKUP($A177,'FX Database'!$A$11:$T$1267, MATCH($B$9,'FX Database'!$A$6:$X$6,0),FALSE)</f>
        <v>0.73250000000000004</v>
      </c>
      <c r="C177" s="7">
        <f>VLOOKUP($A177,'FX Database'!$A$11:$T$1267, MATCH(C$9,'FX Database'!$A$6:$X$6,0),FALSE)</f>
        <v>80.739999999999995</v>
      </c>
      <c r="D177" s="7">
        <f t="shared" si="20"/>
        <v>-1.3642566918140779E-3</v>
      </c>
      <c r="E177" s="7">
        <f t="shared" si="20"/>
        <v>2.3560058018113135E-3</v>
      </c>
      <c r="F177" s="7">
        <f>VLOOKUP(A177,'Interest Rates'!$A$11:$B$3360, MATCH($F$9,'Interest Rates'!$A$11:$B$11,0),FALSE)</f>
        <v>0.1</v>
      </c>
      <c r="G177" s="7">
        <f t="shared" si="18"/>
        <v>0.8073999999999999</v>
      </c>
      <c r="H177" s="7">
        <f t="shared" si="19"/>
        <v>0</v>
      </c>
    </row>
    <row r="178" spans="1:8">
      <c r="A178" s="138">
        <f>'FX Database'!A935</f>
        <v>44441</v>
      </c>
      <c r="B178" s="7">
        <f>VLOOKUP($A178,'FX Database'!$A$11:$T$1267, MATCH($B$9,'FX Database'!$A$6:$X$6,0),FALSE)</f>
        <v>0.73799999999999999</v>
      </c>
      <c r="C178" s="7">
        <f>VLOOKUP($A178,'FX Database'!$A$11:$T$1267, MATCH(C$9,'FX Database'!$A$6:$X$6,0),FALSE)</f>
        <v>81.16</v>
      </c>
      <c r="D178" s="7">
        <f t="shared" si="20"/>
        <v>7.4804837092499717E-3</v>
      </c>
      <c r="E178" s="7">
        <f t="shared" si="20"/>
        <v>5.1883995328193631E-3</v>
      </c>
      <c r="F178" s="7">
        <f>VLOOKUP(A178,'Interest Rates'!$A$11:$B$3360, MATCH($F$9,'Interest Rates'!$A$11:$B$11,0),FALSE)</f>
        <v>0.1</v>
      </c>
      <c r="G178" s="7">
        <f t="shared" si="18"/>
        <v>0.81159999999999999</v>
      </c>
      <c r="H178" s="7">
        <f t="shared" si="19"/>
        <v>0</v>
      </c>
    </row>
    <row r="179" spans="1:8">
      <c r="A179" s="138">
        <f>'FX Database'!A936</f>
        <v>44442</v>
      </c>
      <c r="B179" s="7">
        <f>VLOOKUP($A179,'FX Database'!$A$11:$T$1267, MATCH($B$9,'FX Database'!$A$6:$X$6,0),FALSE)</f>
        <v>0.74229999999999996</v>
      </c>
      <c r="C179" s="7">
        <f>VLOOKUP($A179,'FX Database'!$A$11:$T$1267, MATCH(C$9,'FX Database'!$A$6:$X$6,0),FALSE)</f>
        <v>81.66</v>
      </c>
      <c r="D179" s="7">
        <f t="shared" si="20"/>
        <v>5.8096495230286552E-3</v>
      </c>
      <c r="E179" s="7">
        <f t="shared" si="20"/>
        <v>6.1417709338156302E-3</v>
      </c>
      <c r="F179" s="7">
        <f>VLOOKUP(A179,'Interest Rates'!$A$11:$B$3360, MATCH($F$9,'Interest Rates'!$A$11:$B$11,0),FALSE)</f>
        <v>0.1</v>
      </c>
      <c r="G179" s="7">
        <f t="shared" si="18"/>
        <v>0.81659999999999999</v>
      </c>
      <c r="H179" s="7">
        <f t="shared" si="19"/>
        <v>0</v>
      </c>
    </row>
    <row r="180" spans="1:8">
      <c r="A180" s="138">
        <f>'FX Database'!A937</f>
        <v>44445</v>
      </c>
      <c r="B180" s="7">
        <f>VLOOKUP($A180,'FX Database'!$A$11:$T$1267, MATCH($B$9,'FX Database'!$A$6:$X$6,0),FALSE)</f>
        <v>0.74350000000000005</v>
      </c>
      <c r="C180" s="7">
        <f>VLOOKUP($A180,'FX Database'!$A$11:$T$1267, MATCH(C$9,'FX Database'!$A$6:$X$6,0),FALSE)</f>
        <v>81.62</v>
      </c>
      <c r="D180" s="7">
        <f t="shared" si="20"/>
        <v>1.6152917767085612E-3</v>
      </c>
      <c r="E180" s="7">
        <f t="shared" si="20"/>
        <v>-4.899559137700036E-4</v>
      </c>
      <c r="F180" s="7">
        <f>VLOOKUP(A180,'Interest Rates'!$A$11:$B$3360, MATCH($F$9,'Interest Rates'!$A$11:$B$11,0),FALSE)</f>
        <v>0.1</v>
      </c>
      <c r="G180" s="7">
        <f t="shared" si="18"/>
        <v>0.81620000000000004</v>
      </c>
      <c r="H180" s="7">
        <f t="shared" si="19"/>
        <v>0</v>
      </c>
    </row>
    <row r="181" spans="1:8">
      <c r="A181" s="138">
        <f>'FX Database'!A938</f>
        <v>44446</v>
      </c>
      <c r="B181" s="7">
        <f>VLOOKUP($A181,'FX Database'!$A$11:$T$1267, MATCH($B$9,'FX Database'!$A$6:$X$6,0),FALSE)</f>
        <v>0.74219999999999997</v>
      </c>
      <c r="C181" s="7">
        <f>VLOOKUP($A181,'FX Database'!$A$11:$T$1267, MATCH(C$9,'FX Database'!$A$6:$X$6,0),FALSE)</f>
        <v>81.52</v>
      </c>
      <c r="D181" s="7">
        <f t="shared" si="20"/>
        <v>-1.7500172737126281E-3</v>
      </c>
      <c r="E181" s="7">
        <f t="shared" si="20"/>
        <v>-1.2259410631903836E-3</v>
      </c>
      <c r="F181" s="7">
        <f>VLOOKUP(A181,'Interest Rates'!$A$11:$B$3360, MATCH($F$9,'Interest Rates'!$A$11:$B$11,0),FALSE)</f>
        <v>0.1</v>
      </c>
      <c r="G181" s="7">
        <f t="shared" si="18"/>
        <v>0.81519999999999992</v>
      </c>
      <c r="H181" s="7">
        <f t="shared" si="19"/>
        <v>0</v>
      </c>
    </row>
    <row r="182" spans="1:8">
      <c r="A182" s="138">
        <f>'FX Database'!A939</f>
        <v>44447</v>
      </c>
      <c r="B182" s="7">
        <f>VLOOKUP($A182,'FX Database'!$A$11:$T$1267, MATCH($B$9,'FX Database'!$A$6:$X$6,0),FALSE)</f>
        <v>0.73839999999999995</v>
      </c>
      <c r="C182" s="7">
        <f>VLOOKUP($A182,'FX Database'!$A$11:$T$1267, MATCH(C$9,'FX Database'!$A$6:$X$6,0),FALSE)</f>
        <v>81.53</v>
      </c>
      <c r="D182" s="7">
        <f t="shared" si="20"/>
        <v>-5.1330654378548843E-3</v>
      </c>
      <c r="E182" s="7">
        <f t="shared" si="20"/>
        <v>1.2266176035004785E-4</v>
      </c>
      <c r="F182" s="7">
        <f>VLOOKUP(A182,'Interest Rates'!$A$11:$B$3360, MATCH($F$9,'Interest Rates'!$A$11:$B$11,0),FALSE)</f>
        <v>0.1</v>
      </c>
      <c r="G182" s="7">
        <f t="shared" si="18"/>
        <v>0.81530000000000002</v>
      </c>
      <c r="H182" s="7">
        <f t="shared" si="19"/>
        <v>0</v>
      </c>
    </row>
    <row r="183" spans="1:8">
      <c r="A183" s="138">
        <f>'FX Database'!A940</f>
        <v>44448</v>
      </c>
      <c r="B183" s="7">
        <f>VLOOKUP($A183,'FX Database'!$A$11:$T$1267, MATCH($B$9,'FX Database'!$A$6:$X$6,0),FALSE)</f>
        <v>0.7349</v>
      </c>
      <c r="C183" s="7">
        <f>VLOOKUP($A183,'FX Database'!$A$11:$T$1267, MATCH(C$9,'FX Database'!$A$6:$X$6,0),FALSE)</f>
        <v>80.94</v>
      </c>
      <c r="D183" s="7">
        <f t="shared" si="20"/>
        <v>-4.75124765381673E-3</v>
      </c>
      <c r="E183" s="7">
        <f t="shared" si="20"/>
        <v>-7.2629112270999269E-3</v>
      </c>
      <c r="F183" s="7">
        <f>VLOOKUP(A183,'Interest Rates'!$A$11:$B$3360, MATCH($F$9,'Interest Rates'!$A$11:$B$11,0),FALSE)</f>
        <v>0.1</v>
      </c>
      <c r="G183" s="7">
        <f t="shared" si="18"/>
        <v>0.80940000000000001</v>
      </c>
      <c r="H183" s="7">
        <f t="shared" si="19"/>
        <v>0</v>
      </c>
    </row>
    <row r="184" spans="1:8">
      <c r="A184" s="138">
        <f>'FX Database'!A941</f>
        <v>44449</v>
      </c>
      <c r="B184" s="7">
        <f>VLOOKUP($A184,'FX Database'!$A$11:$T$1267, MATCH($B$9,'FX Database'!$A$6:$X$6,0),FALSE)</f>
        <v>0.73819999999999997</v>
      </c>
      <c r="C184" s="7">
        <f>VLOOKUP($A184,'FX Database'!$A$11:$T$1267, MATCH(C$9,'FX Database'!$A$6:$X$6,0),FALSE)</f>
        <v>81.13</v>
      </c>
      <c r="D184" s="7">
        <f t="shared" si="20"/>
        <v>4.4803550610724987E-3</v>
      </c>
      <c r="E184" s="7">
        <f t="shared" si="20"/>
        <v>2.3446669592540547E-3</v>
      </c>
      <c r="F184" s="7">
        <f>VLOOKUP(A184,'Interest Rates'!$A$11:$B$3360, MATCH($F$9,'Interest Rates'!$A$11:$B$11,0),FALSE)</f>
        <v>0.1</v>
      </c>
      <c r="G184" s="7">
        <f t="shared" si="18"/>
        <v>0.81129999999999991</v>
      </c>
      <c r="H184" s="7">
        <f t="shared" si="19"/>
        <v>0</v>
      </c>
    </row>
    <row r="185" spans="1:8">
      <c r="A185" s="138">
        <f>'FX Database'!A942</f>
        <v>44452</v>
      </c>
      <c r="B185" s="7">
        <f>VLOOKUP($A185,'FX Database'!$A$11:$T$1267, MATCH($B$9,'FX Database'!$A$6:$X$6,0),FALSE)</f>
        <v>0.73480000000000001</v>
      </c>
      <c r="C185" s="7">
        <f>VLOOKUP($A185,'FX Database'!$A$11:$T$1267, MATCH(C$9,'FX Database'!$A$6:$X$6,0),FALSE)</f>
        <v>80.86</v>
      </c>
      <c r="D185" s="7">
        <f t="shared" si="20"/>
        <v>-4.6164372549275809E-3</v>
      </c>
      <c r="E185" s="7">
        <f t="shared" si="20"/>
        <v>-3.3335421943488201E-3</v>
      </c>
      <c r="F185" s="7">
        <f>VLOOKUP(A185,'Interest Rates'!$A$11:$B$3360, MATCH($F$9,'Interest Rates'!$A$11:$B$11,0),FALSE)</f>
        <v>0.1</v>
      </c>
      <c r="G185" s="7">
        <f t="shared" si="18"/>
        <v>0.80859999999999999</v>
      </c>
      <c r="H185" s="7">
        <f t="shared" si="19"/>
        <v>0</v>
      </c>
    </row>
    <row r="186" spans="1:8">
      <c r="A186" s="138">
        <f>'FX Database'!A943</f>
        <v>44453</v>
      </c>
      <c r="B186" s="7">
        <f>VLOOKUP($A186,'FX Database'!$A$11:$T$1267, MATCH($B$9,'FX Database'!$A$6:$X$6,0),FALSE)</f>
        <v>0.73399999999999999</v>
      </c>
      <c r="C186" s="7">
        <f>VLOOKUP($A186,'FX Database'!$A$11:$T$1267, MATCH(C$9,'FX Database'!$A$6:$X$6,0),FALSE)</f>
        <v>80.8</v>
      </c>
      <c r="D186" s="7">
        <f t="shared" si="20"/>
        <v>-1.0893247264549934E-3</v>
      </c>
      <c r="E186" s="7">
        <f t="shared" si="20"/>
        <v>-7.4229868557517743E-4</v>
      </c>
      <c r="F186" s="7">
        <f>VLOOKUP(A186,'Interest Rates'!$A$11:$B$3360, MATCH($F$9,'Interest Rates'!$A$11:$B$11,0),FALSE)</f>
        <v>0.1</v>
      </c>
      <c r="G186" s="7">
        <f t="shared" si="18"/>
        <v>0.80799999999999994</v>
      </c>
      <c r="H186" s="7">
        <f t="shared" si="19"/>
        <v>0</v>
      </c>
    </row>
    <row r="187" spans="1:8">
      <c r="A187" s="138">
        <f>'FX Database'!A944</f>
        <v>44454</v>
      </c>
      <c r="B187" s="7">
        <f>VLOOKUP($A187,'FX Database'!$A$11:$T$1267, MATCH($B$9,'FX Database'!$A$6:$X$6,0),FALSE)</f>
        <v>0.73229999999999995</v>
      </c>
      <c r="C187" s="7">
        <f>VLOOKUP($A187,'FX Database'!$A$11:$T$1267, MATCH(C$9,'FX Database'!$A$6:$X$6,0),FALSE)</f>
        <v>80.25</v>
      </c>
      <c r="D187" s="7">
        <f t="shared" si="20"/>
        <v>-2.3187625474915667E-3</v>
      </c>
      <c r="E187" s="7">
        <f t="shared" si="20"/>
        <v>-6.8302035169243991E-3</v>
      </c>
      <c r="F187" s="7">
        <f>VLOOKUP(A187,'Interest Rates'!$A$11:$B$3360, MATCH($F$9,'Interest Rates'!$A$11:$B$11,0),FALSE)</f>
        <v>0.1</v>
      </c>
      <c r="G187" s="7">
        <f t="shared" si="18"/>
        <v>0.80249999999999999</v>
      </c>
      <c r="H187" s="7">
        <f t="shared" si="19"/>
        <v>0</v>
      </c>
    </row>
    <row r="188" spans="1:8">
      <c r="A188" s="138">
        <f>'FX Database'!A945</f>
        <v>44455</v>
      </c>
      <c r="B188" s="7">
        <f>VLOOKUP($A188,'FX Database'!$A$11:$T$1267, MATCH($B$9,'FX Database'!$A$6:$X$6,0),FALSE)</f>
        <v>0.73170000000000002</v>
      </c>
      <c r="C188" s="7">
        <f>VLOOKUP($A188,'FX Database'!$A$11:$T$1267, MATCH(C$9,'FX Database'!$A$6:$X$6,0),FALSE)</f>
        <v>79.92</v>
      </c>
      <c r="D188" s="7">
        <f t="shared" si="20"/>
        <v>-8.1967217703969369E-4</v>
      </c>
      <c r="E188" s="7">
        <f t="shared" si="20"/>
        <v>-4.1206276698271052E-3</v>
      </c>
      <c r="F188" s="7">
        <f>VLOOKUP(A188,'Interest Rates'!$A$11:$B$3360, MATCH($F$9,'Interest Rates'!$A$11:$B$11,0),FALSE)</f>
        <v>0.1</v>
      </c>
      <c r="G188" s="7">
        <f t="shared" si="18"/>
        <v>0.79920000000000002</v>
      </c>
      <c r="H188" s="7">
        <f t="shared" si="19"/>
        <v>0</v>
      </c>
    </row>
    <row r="189" spans="1:8">
      <c r="A189" s="138">
        <f>'FX Database'!A946</f>
        <v>44456</v>
      </c>
      <c r="B189" s="7">
        <f>VLOOKUP($A189,'FX Database'!$A$11:$T$1267, MATCH($B$9,'FX Database'!$A$6:$X$6,0),FALSE)</f>
        <v>0.73029999999999995</v>
      </c>
      <c r="C189" s="7">
        <f>VLOOKUP($A189,'FX Database'!$A$11:$T$1267, MATCH(C$9,'FX Database'!$A$6:$X$6,0),FALSE)</f>
        <v>80.25</v>
      </c>
      <c r="D189" s="7">
        <f t="shared" si="20"/>
        <v>-1.9151852639202995E-3</v>
      </c>
      <c r="E189" s="7">
        <f t="shared" si="20"/>
        <v>4.1206276698272544E-3</v>
      </c>
      <c r="F189" s="7">
        <f>VLOOKUP(A189,'Interest Rates'!$A$11:$B$3360, MATCH($F$9,'Interest Rates'!$A$11:$B$11,0),FALSE)</f>
        <v>0.1</v>
      </c>
      <c r="G189" s="7">
        <f t="shared" si="18"/>
        <v>0.80249999999999999</v>
      </c>
      <c r="H189" s="7">
        <f t="shared" si="19"/>
        <v>0</v>
      </c>
    </row>
    <row r="190" spans="1:8">
      <c r="A190" s="138">
        <f>'FX Database'!A947</f>
        <v>44459</v>
      </c>
      <c r="B190" s="7">
        <f>VLOOKUP($A190,'FX Database'!$A$11:$T$1267, MATCH($B$9,'FX Database'!$A$6:$X$6,0),FALSE)</f>
        <v>0.72409999999999997</v>
      </c>
      <c r="C190" s="7">
        <f>VLOOKUP($A190,'FX Database'!$A$11:$T$1267, MATCH(C$9,'FX Database'!$A$6:$X$6,0),FALSE)</f>
        <v>79.58</v>
      </c>
      <c r="D190" s="7">
        <f t="shared" si="20"/>
        <v>-8.5259042312889766E-3</v>
      </c>
      <c r="E190" s="7">
        <f t="shared" si="20"/>
        <v>-8.3839570113427297E-3</v>
      </c>
      <c r="F190" s="7">
        <f>VLOOKUP(A190,'Interest Rates'!$A$11:$B$3360, MATCH($F$9,'Interest Rates'!$A$11:$B$11,0),FALSE)</f>
        <v>0.1</v>
      </c>
      <c r="G190" s="7">
        <f t="shared" si="18"/>
        <v>0.79579999999999995</v>
      </c>
      <c r="H190" s="7">
        <f t="shared" si="19"/>
        <v>0</v>
      </c>
    </row>
    <row r="191" spans="1:8">
      <c r="A191" s="138">
        <f>'FX Database'!A948</f>
        <v>44460</v>
      </c>
      <c r="B191" s="7">
        <f>VLOOKUP($A191,'FX Database'!$A$11:$T$1267, MATCH($B$9,'FX Database'!$A$6:$X$6,0),FALSE)</f>
        <v>0.7268</v>
      </c>
      <c r="C191" s="7">
        <f>VLOOKUP($A191,'FX Database'!$A$11:$T$1267, MATCH(C$9,'FX Database'!$A$6:$X$6,0),FALSE)</f>
        <v>79.599999999999994</v>
      </c>
      <c r="D191" s="7">
        <f t="shared" si="20"/>
        <v>3.7218321272411499E-3</v>
      </c>
      <c r="E191" s="7">
        <f t="shared" si="20"/>
        <v>2.5128785155479201E-4</v>
      </c>
      <c r="F191" s="7">
        <f>VLOOKUP(A191,'Interest Rates'!$A$11:$B$3360, MATCH($F$9,'Interest Rates'!$A$11:$B$11,0),FALSE)</f>
        <v>0.1</v>
      </c>
      <c r="G191" s="7">
        <f t="shared" si="18"/>
        <v>0.79599999999999993</v>
      </c>
      <c r="H191" s="7">
        <f t="shared" si="19"/>
        <v>0</v>
      </c>
    </row>
    <row r="192" spans="1:8">
      <c r="A192" s="138">
        <f>'FX Database'!A949</f>
        <v>44461</v>
      </c>
      <c r="B192" s="7">
        <f>VLOOKUP($A192,'FX Database'!$A$11:$T$1267, MATCH($B$9,'FX Database'!$A$6:$X$6,0),FALSE)</f>
        <v>0.72499999999999998</v>
      </c>
      <c r="C192" s="7">
        <f>VLOOKUP($A192,'FX Database'!$A$11:$T$1267, MATCH(C$9,'FX Database'!$A$6:$X$6,0),FALSE)</f>
        <v>79.400000000000006</v>
      </c>
      <c r="D192" s="7">
        <f t="shared" si="20"/>
        <v>-2.4796816673413615E-3</v>
      </c>
      <c r="E192" s="7">
        <f t="shared" si="20"/>
        <v>-2.5157245972471359E-3</v>
      </c>
      <c r="F192" s="7">
        <f>VLOOKUP(A192,'Interest Rates'!$A$11:$B$3360, MATCH($F$9,'Interest Rates'!$A$11:$B$11,0),FALSE)</f>
        <v>0.1</v>
      </c>
      <c r="G192" s="7">
        <f t="shared" si="18"/>
        <v>0.79400000000000004</v>
      </c>
      <c r="H192" s="7">
        <f t="shared" si="19"/>
        <v>0</v>
      </c>
    </row>
    <row r="193" spans="1:8">
      <c r="A193" s="138">
        <f>'FX Database'!A950</f>
        <v>44462</v>
      </c>
      <c r="B193" s="7">
        <f>VLOOKUP($A193,'FX Database'!$A$11:$T$1267, MATCH($B$9,'FX Database'!$A$6:$X$6,0),FALSE)</f>
        <v>0.72440000000000004</v>
      </c>
      <c r="C193" s="7">
        <f>VLOOKUP($A193,'FX Database'!$A$11:$T$1267, MATCH(C$9,'FX Database'!$A$6:$X$6,0),FALSE)</f>
        <v>79.569999999999993</v>
      </c>
      <c r="D193" s="7">
        <f t="shared" si="20"/>
        <v>-8.2792884541639902E-4</v>
      </c>
      <c r="E193" s="7">
        <f t="shared" si="20"/>
        <v>2.1387691363533015E-3</v>
      </c>
      <c r="F193" s="7">
        <f>VLOOKUP(A193,'Interest Rates'!$A$11:$B$3360, MATCH($F$9,'Interest Rates'!$A$11:$B$11,0),FALSE)</f>
        <v>0.1</v>
      </c>
      <c r="G193" s="7">
        <f t="shared" si="18"/>
        <v>0.79569999999999996</v>
      </c>
      <c r="H193" s="7">
        <f t="shared" si="19"/>
        <v>0</v>
      </c>
    </row>
    <row r="194" spans="1:8">
      <c r="A194" s="138">
        <f>'FX Database'!A951</f>
        <v>44463</v>
      </c>
      <c r="B194" s="7">
        <f>VLOOKUP($A194,'FX Database'!$A$11:$T$1267, MATCH($B$9,'FX Database'!$A$6:$X$6,0),FALSE)</f>
        <v>0.72970000000000002</v>
      </c>
      <c r="C194" s="7">
        <f>VLOOKUP($A194,'FX Database'!$A$11:$T$1267, MATCH(C$9,'FX Database'!$A$6:$X$6,0),FALSE)</f>
        <v>80.62</v>
      </c>
      <c r="D194" s="7">
        <f t="shared" si="20"/>
        <v>7.2897647623160105E-3</v>
      </c>
      <c r="E194" s="7">
        <f t="shared" si="20"/>
        <v>1.3109620299576307E-2</v>
      </c>
      <c r="F194" s="7">
        <f>VLOOKUP(A194,'Interest Rates'!$A$11:$B$3360, MATCH($F$9,'Interest Rates'!$A$11:$B$11,0),FALSE)</f>
        <v>0.1</v>
      </c>
      <c r="G194" s="7">
        <f t="shared" si="18"/>
        <v>0.80620000000000003</v>
      </c>
      <c r="H194" s="7">
        <f t="shared" si="19"/>
        <v>0</v>
      </c>
    </row>
    <row r="195" spans="1:8">
      <c r="A195" s="138">
        <f>'FX Database'!A952</f>
        <v>44466</v>
      </c>
      <c r="B195" s="7">
        <f>VLOOKUP($A195,'FX Database'!$A$11:$T$1267, MATCH($B$9,'FX Database'!$A$6:$X$6,0),FALSE)</f>
        <v>0.72840000000000005</v>
      </c>
      <c r="C195" s="7">
        <f>VLOOKUP($A195,'FX Database'!$A$11:$T$1267, MATCH(C$9,'FX Database'!$A$6:$X$6,0),FALSE)</f>
        <v>80.58</v>
      </c>
      <c r="D195" s="7">
        <f t="shared" si="20"/>
        <v>-1.7831429181214377E-3</v>
      </c>
      <c r="E195" s="7">
        <f t="shared" si="20"/>
        <v>-4.962779258185691E-4</v>
      </c>
      <c r="F195" s="7">
        <f>VLOOKUP(A195,'Interest Rates'!$A$11:$B$3360, MATCH($F$9,'Interest Rates'!$A$11:$B$11,0),FALSE)</f>
        <v>0.1</v>
      </c>
      <c r="G195" s="7">
        <f t="shared" si="18"/>
        <v>0.80579999999999996</v>
      </c>
      <c r="H195" s="7">
        <f t="shared" si="19"/>
        <v>0</v>
      </c>
    </row>
    <row r="196" spans="1:8">
      <c r="A196" s="138">
        <f>'FX Database'!A953</f>
        <v>44467</v>
      </c>
      <c r="B196" s="7">
        <f>VLOOKUP($A196,'FX Database'!$A$11:$T$1267, MATCH($B$9,'FX Database'!$A$6:$X$6,0),FALSE)</f>
        <v>0.73099999999999998</v>
      </c>
      <c r="C196" s="7">
        <f>VLOOKUP($A196,'FX Database'!$A$11:$T$1267, MATCH(C$9,'FX Database'!$A$6:$X$6,0),FALSE)</f>
        <v>81.3</v>
      </c>
      <c r="D196" s="7">
        <f t="shared" si="20"/>
        <v>3.5631118963255913E-3</v>
      </c>
      <c r="E196" s="7">
        <f t="shared" si="20"/>
        <v>8.895536790563683E-3</v>
      </c>
      <c r="F196" s="7">
        <f>VLOOKUP(A196,'Interest Rates'!$A$11:$B$3360, MATCH($F$9,'Interest Rates'!$A$11:$B$11,0),FALSE)</f>
        <v>0.1</v>
      </c>
      <c r="G196" s="7">
        <f t="shared" si="18"/>
        <v>0.81299999999999994</v>
      </c>
      <c r="H196" s="7">
        <f t="shared" si="19"/>
        <v>0</v>
      </c>
    </row>
    <row r="197" spans="1:8">
      <c r="A197" s="138">
        <f>'FX Database'!A954</f>
        <v>44468</v>
      </c>
      <c r="B197" s="7">
        <f>VLOOKUP($A197,'FX Database'!$A$11:$T$1267, MATCH($B$9,'FX Database'!$A$6:$X$6,0),FALSE)</f>
        <v>0.72540000000000004</v>
      </c>
      <c r="C197" s="7">
        <f>VLOOKUP($A197,'FX Database'!$A$11:$T$1267, MATCH(C$9,'FX Database'!$A$6:$X$6,0),FALSE)</f>
        <v>80.87</v>
      </c>
      <c r="D197" s="7">
        <f t="shared" si="20"/>
        <v>-7.6902329009764575E-3</v>
      </c>
      <c r="E197" s="7">
        <f t="shared" si="20"/>
        <v>-5.3030894460340599E-3</v>
      </c>
      <c r="F197" s="7">
        <f>VLOOKUP(A197,'Interest Rates'!$A$11:$B$3360, MATCH($F$9,'Interest Rates'!$A$11:$B$11,0),FALSE)</f>
        <v>0.1</v>
      </c>
      <c r="G197" s="7">
        <f t="shared" si="18"/>
        <v>0.80870000000000009</v>
      </c>
      <c r="H197" s="7">
        <f t="shared" si="19"/>
        <v>0</v>
      </c>
    </row>
    <row r="198" spans="1:8">
      <c r="A198" s="138">
        <f>'FX Database'!A955</f>
        <v>44469</v>
      </c>
      <c r="B198" s="7">
        <f>VLOOKUP($A198,'FX Database'!$A$11:$T$1267, MATCH($B$9,'FX Database'!$A$6:$X$6,0),FALSE)</f>
        <v>0.72060000000000002</v>
      </c>
      <c r="C198" s="7">
        <f>VLOOKUP($A198,'FX Database'!$A$11:$T$1267, MATCH(C$9,'FX Database'!$A$6:$X$6,0),FALSE)</f>
        <v>80.599999999999994</v>
      </c>
      <c r="D198" s="7">
        <f t="shared" si="20"/>
        <v>-6.6390285348091951E-3</v>
      </c>
      <c r="E198" s="7">
        <f t="shared" si="20"/>
        <v>-3.3442775951482645E-3</v>
      </c>
      <c r="F198" s="7">
        <f>VLOOKUP(A198,'Interest Rates'!$A$11:$B$3360, MATCH($F$9,'Interest Rates'!$A$11:$B$11,0),FALSE)</f>
        <v>0.1</v>
      </c>
      <c r="G198" s="7">
        <f t="shared" si="18"/>
        <v>0.80599999999999994</v>
      </c>
      <c r="H198" s="7">
        <f t="shared" si="19"/>
        <v>0</v>
      </c>
    </row>
    <row r="199" spans="1:8">
      <c r="A199" s="138">
        <f>'FX Database'!A956</f>
        <v>44470</v>
      </c>
      <c r="B199" s="7">
        <f>VLOOKUP($A199,'FX Database'!$A$11:$T$1267, MATCH($B$9,'FX Database'!$A$6:$X$6,0),FALSE)</f>
        <v>0.72109999999999996</v>
      </c>
      <c r="C199" s="7">
        <f>VLOOKUP($A199,'FX Database'!$A$11:$T$1267, MATCH(C$9,'FX Database'!$A$6:$X$6,0),FALSE)</f>
        <v>80.19</v>
      </c>
      <c r="D199" s="7">
        <f t="shared" si="20"/>
        <v>6.9362560872085249E-4</v>
      </c>
      <c r="E199" s="7">
        <f t="shared" si="20"/>
        <v>-5.0998306936452251E-3</v>
      </c>
      <c r="F199" s="7">
        <f>VLOOKUP(A199,'Interest Rates'!$A$11:$B$3360, MATCH($F$9,'Interest Rates'!$A$11:$B$11,0),FALSE)</f>
        <v>0.1</v>
      </c>
      <c r="G199" s="7">
        <f t="shared" si="18"/>
        <v>0.80189999999999995</v>
      </c>
      <c r="H199" s="7">
        <f t="shared" si="19"/>
        <v>0</v>
      </c>
    </row>
    <row r="200" spans="1:8">
      <c r="A200" s="138">
        <f>'FX Database'!A957</f>
        <v>44474</v>
      </c>
      <c r="B200" s="7">
        <f>VLOOKUP($A200,'FX Database'!$A$11:$T$1267, MATCH($B$9,'FX Database'!$A$6:$X$6,0),FALSE)</f>
        <v>0.72650000000000003</v>
      </c>
      <c r="C200" s="7">
        <f>VLOOKUP($A200,'FX Database'!$A$11:$T$1267, MATCH(C$9,'FX Database'!$A$6:$X$6,0),FALSE)</f>
        <v>80.78</v>
      </c>
      <c r="D200" s="7">
        <f t="shared" si="20"/>
        <v>7.4606590876238445E-3</v>
      </c>
      <c r="E200" s="7">
        <f t="shared" si="20"/>
        <v>7.3305913163296344E-3</v>
      </c>
      <c r="F200" s="7">
        <f>VLOOKUP(A200,'Interest Rates'!$A$11:$B$3360, MATCH($F$9,'Interest Rates'!$A$11:$B$11,0),FALSE)</f>
        <v>0.1</v>
      </c>
      <c r="G200" s="7">
        <f t="shared" si="18"/>
        <v>0.80779999999999996</v>
      </c>
      <c r="H200" s="7">
        <f t="shared" si="19"/>
        <v>0</v>
      </c>
    </row>
    <row r="201" spans="1:8">
      <c r="A201" s="138">
        <f>'FX Database'!A958</f>
        <v>44475</v>
      </c>
      <c r="B201" s="7">
        <f>VLOOKUP($A201,'FX Database'!$A$11:$T$1267, MATCH($B$9,'FX Database'!$A$6:$X$6,0),FALSE)</f>
        <v>0.72599999999999998</v>
      </c>
      <c r="C201" s="7">
        <f>VLOOKUP($A201,'FX Database'!$A$11:$T$1267, MATCH(C$9,'FX Database'!$A$6:$X$6,0),FALSE)</f>
        <v>81.13</v>
      </c>
      <c r="D201" s="7">
        <f t="shared" si="20"/>
        <v>-6.8846818554156239E-4</v>
      </c>
      <c r="E201" s="7">
        <f t="shared" si="20"/>
        <v>4.3233962717068013E-3</v>
      </c>
      <c r="F201" s="7">
        <f>VLOOKUP(A201,'Interest Rates'!$A$11:$B$3360, MATCH($F$9,'Interest Rates'!$A$11:$B$11,0),FALSE)</f>
        <v>0.1</v>
      </c>
      <c r="G201" s="7">
        <f t="shared" si="18"/>
        <v>0.81129999999999991</v>
      </c>
      <c r="H201" s="7">
        <f t="shared" si="19"/>
        <v>0</v>
      </c>
    </row>
    <row r="202" spans="1:8">
      <c r="A202" s="138">
        <f>'FX Database'!A959</f>
        <v>44476</v>
      </c>
      <c r="B202" s="7">
        <f>VLOOKUP($A202,'FX Database'!$A$11:$T$1267, MATCH($B$9,'FX Database'!$A$6:$X$6,0),FALSE)</f>
        <v>0.72809999999999997</v>
      </c>
      <c r="C202" s="7">
        <f>VLOOKUP($A202,'FX Database'!$A$11:$T$1267, MATCH(C$9,'FX Database'!$A$6:$X$6,0),FALSE)</f>
        <v>81.12</v>
      </c>
      <c r="D202" s="7">
        <f t="shared" si="20"/>
        <v>2.8883865758692123E-3</v>
      </c>
      <c r="E202" s="7">
        <f t="shared" si="20"/>
        <v>-1.2326656410051347E-4</v>
      </c>
      <c r="F202" s="7">
        <f>VLOOKUP(A202,'Interest Rates'!$A$11:$B$3360, MATCH($F$9,'Interest Rates'!$A$11:$B$11,0),FALSE)</f>
        <v>0.1</v>
      </c>
      <c r="G202" s="7">
        <f t="shared" si="18"/>
        <v>0.81120000000000003</v>
      </c>
      <c r="H202" s="7">
        <f t="shared" si="19"/>
        <v>0</v>
      </c>
    </row>
    <row r="203" spans="1:8">
      <c r="A203" s="138">
        <f>'FX Database'!A960</f>
        <v>44477</v>
      </c>
      <c r="B203" s="7">
        <f>VLOOKUP($A203,'FX Database'!$A$11:$T$1267, MATCH($B$9,'FX Database'!$A$6:$X$6,0),FALSE)</f>
        <v>0.7298</v>
      </c>
      <c r="C203" s="7">
        <f>VLOOKUP($A203,'FX Database'!$A$11:$T$1267, MATCH(C$9,'FX Database'!$A$6:$X$6,0),FALSE)</f>
        <v>81.680000000000007</v>
      </c>
      <c r="D203" s="7">
        <f t="shared" si="20"/>
        <v>2.3321226016819207E-3</v>
      </c>
      <c r="E203" s="7">
        <f t="shared" si="20"/>
        <v>6.8796340135370074E-3</v>
      </c>
      <c r="F203" s="7">
        <f>VLOOKUP(A203,'Interest Rates'!$A$11:$B$3360, MATCH($F$9,'Interest Rates'!$A$11:$B$11,0),FALSE)</f>
        <v>0.1</v>
      </c>
      <c r="G203" s="7">
        <f t="shared" si="18"/>
        <v>0.81680000000000008</v>
      </c>
      <c r="H203" s="7">
        <f t="shared" si="19"/>
        <v>0</v>
      </c>
    </row>
    <row r="204" spans="1:8">
      <c r="A204" s="138">
        <f>'FX Database'!A961</f>
        <v>44480</v>
      </c>
      <c r="B204" s="7">
        <f>VLOOKUP($A204,'FX Database'!$A$11:$T$1267, MATCH($B$9,'FX Database'!$A$6:$X$6,0),FALSE)</f>
        <v>0.7319</v>
      </c>
      <c r="C204" s="7">
        <f>VLOOKUP($A204,'FX Database'!$A$11:$T$1267, MATCH(C$9,'FX Database'!$A$6:$X$6,0),FALSE)</f>
        <v>82.47</v>
      </c>
      <c r="D204" s="7">
        <f t="shared" si="20"/>
        <v>2.8733686048341167E-3</v>
      </c>
      <c r="E204" s="7">
        <f t="shared" si="20"/>
        <v>9.6254169888537223E-3</v>
      </c>
      <c r="F204" s="7">
        <f>VLOOKUP(A204,'Interest Rates'!$A$11:$B$3360, MATCH($F$9,'Interest Rates'!$A$11:$B$11,0),FALSE)</f>
        <v>0.1</v>
      </c>
      <c r="G204" s="7">
        <f t="shared" si="18"/>
        <v>0.82469999999999999</v>
      </c>
      <c r="H204" s="7">
        <f t="shared" si="19"/>
        <v>0</v>
      </c>
    </row>
    <row r="205" spans="1:8">
      <c r="A205" s="138">
        <f>'FX Database'!A962</f>
        <v>44481</v>
      </c>
      <c r="B205" s="7">
        <f>VLOOKUP($A205,'FX Database'!$A$11:$T$1267, MATCH($B$9,'FX Database'!$A$6:$X$6,0),FALSE)</f>
        <v>0.7349</v>
      </c>
      <c r="C205" s="7">
        <f>VLOOKUP($A205,'FX Database'!$A$11:$T$1267, MATCH(C$9,'FX Database'!$A$6:$X$6,0),FALSE)</f>
        <v>83.29</v>
      </c>
      <c r="D205" s="7">
        <f t="shared" si="20"/>
        <v>4.0905429276441871E-3</v>
      </c>
      <c r="E205" s="7">
        <f t="shared" si="20"/>
        <v>9.8939031019851399E-3</v>
      </c>
      <c r="F205" s="7">
        <f>VLOOKUP(A205,'Interest Rates'!$A$11:$B$3360, MATCH($F$9,'Interest Rates'!$A$11:$B$11,0),FALSE)</f>
        <v>0.1</v>
      </c>
      <c r="G205" s="7">
        <f t="shared" ref="G205:G261" si="21">C205/100</f>
        <v>0.83290000000000008</v>
      </c>
      <c r="H205" s="7">
        <f t="shared" si="19"/>
        <v>0</v>
      </c>
    </row>
    <row r="206" spans="1:8">
      <c r="A206" s="138">
        <f>'FX Database'!A963</f>
        <v>44482</v>
      </c>
      <c r="B206" s="7">
        <f>VLOOKUP($A206,'FX Database'!$A$11:$T$1267, MATCH($B$9,'FX Database'!$A$6:$X$6,0),FALSE)</f>
        <v>0.73399999999999999</v>
      </c>
      <c r="C206" s="7">
        <f>VLOOKUP($A206,'FX Database'!$A$11:$T$1267, MATCH(C$9,'FX Database'!$A$6:$X$6,0),FALSE)</f>
        <v>83.29</v>
      </c>
      <c r="D206" s="7">
        <f t="shared" si="20"/>
        <v>-1.2254069203099882E-3</v>
      </c>
      <c r="E206" s="7">
        <f t="shared" si="20"/>
        <v>0</v>
      </c>
      <c r="F206" s="7">
        <f>VLOOKUP(A206,'Interest Rates'!$A$11:$B$3360, MATCH($F$9,'Interest Rates'!$A$11:$B$11,0),FALSE)</f>
        <v>0.1</v>
      </c>
      <c r="G206" s="7">
        <f t="shared" si="21"/>
        <v>0.83290000000000008</v>
      </c>
      <c r="H206" s="7">
        <f t="shared" ref="H206:H261" si="22">LN(F206/F205)</f>
        <v>0</v>
      </c>
    </row>
    <row r="207" spans="1:8">
      <c r="A207" s="138">
        <f>'FX Database'!A964</f>
        <v>44483</v>
      </c>
      <c r="B207" s="7">
        <f>VLOOKUP($A207,'FX Database'!$A$11:$T$1267, MATCH($B$9,'FX Database'!$A$6:$X$6,0),FALSE)</f>
        <v>0.73880000000000001</v>
      </c>
      <c r="C207" s="7">
        <f>VLOOKUP($A207,'FX Database'!$A$11:$T$1267, MATCH(C$9,'FX Database'!$A$6:$X$6,0),FALSE)</f>
        <v>83.88</v>
      </c>
      <c r="D207" s="7">
        <f t="shared" si="20"/>
        <v>6.518219710569411E-3</v>
      </c>
      <c r="E207" s="7">
        <f t="shared" si="20"/>
        <v>7.0587120864700403E-3</v>
      </c>
      <c r="F207" s="7">
        <f>VLOOKUP(A207,'Interest Rates'!$A$11:$B$3360, MATCH($F$9,'Interest Rates'!$A$11:$B$11,0),FALSE)</f>
        <v>0.1</v>
      </c>
      <c r="G207" s="7">
        <f t="shared" si="21"/>
        <v>0.83879999999999999</v>
      </c>
      <c r="H207" s="7">
        <f t="shared" si="22"/>
        <v>0</v>
      </c>
    </row>
    <row r="208" spans="1:8">
      <c r="A208" s="138">
        <f>'FX Database'!A965</f>
        <v>44484</v>
      </c>
      <c r="B208" s="7">
        <f>VLOOKUP($A208,'FX Database'!$A$11:$T$1267, MATCH($B$9,'FX Database'!$A$6:$X$6,0),FALSE)</f>
        <v>0.74219999999999997</v>
      </c>
      <c r="C208" s="7">
        <f>VLOOKUP($A208,'FX Database'!$A$11:$T$1267, MATCH(C$9,'FX Database'!$A$6:$X$6,0),FALSE)</f>
        <v>84.59</v>
      </c>
      <c r="D208" s="7">
        <f t="shared" si="20"/>
        <v>4.5915003014122494E-3</v>
      </c>
      <c r="E208" s="7">
        <f t="shared" si="20"/>
        <v>8.428850282204017E-3</v>
      </c>
      <c r="F208" s="7">
        <f>VLOOKUP(A208,'Interest Rates'!$A$11:$B$3360, MATCH($F$9,'Interest Rates'!$A$11:$B$11,0),FALSE)</f>
        <v>0.1</v>
      </c>
      <c r="G208" s="7">
        <f t="shared" si="21"/>
        <v>0.84589999999999999</v>
      </c>
      <c r="H208" s="7">
        <f t="shared" si="22"/>
        <v>0</v>
      </c>
    </row>
    <row r="209" spans="1:8">
      <c r="A209" s="138">
        <f>'FX Database'!A966</f>
        <v>44487</v>
      </c>
      <c r="B209" s="7">
        <f>VLOOKUP($A209,'FX Database'!$A$11:$T$1267, MATCH($B$9,'FX Database'!$A$6:$X$6,0),FALSE)</f>
        <v>0.74029999999999996</v>
      </c>
      <c r="C209" s="7">
        <f>VLOOKUP($A209,'FX Database'!$A$11:$T$1267, MATCH(C$9,'FX Database'!$A$6:$X$6,0),FALSE)</f>
        <v>84.65</v>
      </c>
      <c r="D209" s="7">
        <f t="shared" si="20"/>
        <v>-2.5632391774445865E-3</v>
      </c>
      <c r="E209" s="7">
        <f t="shared" si="20"/>
        <v>7.0905226322126038E-4</v>
      </c>
      <c r="F209" s="7">
        <f>VLOOKUP(A209,'Interest Rates'!$A$11:$B$3360, MATCH($F$9,'Interest Rates'!$A$11:$B$11,0),FALSE)</f>
        <v>0.1</v>
      </c>
      <c r="G209" s="7">
        <f t="shared" si="21"/>
        <v>0.84650000000000003</v>
      </c>
      <c r="H209" s="7">
        <f t="shared" si="22"/>
        <v>0</v>
      </c>
    </row>
    <row r="210" spans="1:8">
      <c r="A210" s="138">
        <f>'FX Database'!A967</f>
        <v>44488</v>
      </c>
      <c r="B210" s="7">
        <f>VLOOKUP($A210,'FX Database'!$A$11:$T$1267, MATCH($B$9,'FX Database'!$A$6:$X$6,0),FALSE)</f>
        <v>0.74550000000000005</v>
      </c>
      <c r="C210" s="7">
        <f>VLOOKUP($A210,'FX Database'!$A$11:$T$1267, MATCH(C$9,'FX Database'!$A$6:$X$6,0),FALSE)</f>
        <v>85.13</v>
      </c>
      <c r="D210" s="7">
        <f t="shared" si="20"/>
        <v>6.9996247557404991E-3</v>
      </c>
      <c r="E210" s="7">
        <f t="shared" si="20"/>
        <v>5.6543913168213217E-3</v>
      </c>
      <c r="F210" s="7">
        <f>VLOOKUP(A210,'Interest Rates'!$A$11:$B$3360, MATCH($F$9,'Interest Rates'!$A$11:$B$11,0),FALSE)</f>
        <v>0.1</v>
      </c>
      <c r="G210" s="7">
        <f t="shared" si="21"/>
        <v>0.85129999999999995</v>
      </c>
      <c r="H210" s="7">
        <f t="shared" si="22"/>
        <v>0</v>
      </c>
    </row>
    <row r="211" spans="1:8">
      <c r="A211" s="138">
        <f>'FX Database'!A968</f>
        <v>44489</v>
      </c>
      <c r="B211" s="7">
        <f>VLOOKUP($A211,'FX Database'!$A$11:$T$1267, MATCH($B$9,'FX Database'!$A$6:$X$6,0),FALSE)</f>
        <v>0.74990000000000001</v>
      </c>
      <c r="C211" s="7">
        <f>VLOOKUP($A211,'FX Database'!$A$11:$T$1267, MATCH(C$9,'FX Database'!$A$6:$X$6,0),FALSE)</f>
        <v>85.89</v>
      </c>
      <c r="D211" s="7">
        <f t="shared" si="20"/>
        <v>5.8847301025504685E-3</v>
      </c>
      <c r="E211" s="7">
        <f t="shared" si="20"/>
        <v>8.8879078821678566E-3</v>
      </c>
      <c r="F211" s="7">
        <f>VLOOKUP(A211,'Interest Rates'!$A$11:$B$3360, MATCH($F$9,'Interest Rates'!$A$11:$B$11,0),FALSE)</f>
        <v>0.1</v>
      </c>
      <c r="G211" s="7">
        <f t="shared" si="21"/>
        <v>0.8589</v>
      </c>
      <c r="H211" s="7">
        <f t="shared" si="22"/>
        <v>0</v>
      </c>
    </row>
    <row r="212" spans="1:8">
      <c r="A212" s="138">
        <f>'FX Database'!A969</f>
        <v>44490</v>
      </c>
      <c r="B212" s="7">
        <f>VLOOKUP($A212,'FX Database'!$A$11:$T$1267, MATCH($B$9,'FX Database'!$A$6:$X$6,0),FALSE)</f>
        <v>0.75080000000000002</v>
      </c>
      <c r="C212" s="7">
        <f>VLOOKUP($A212,'FX Database'!$A$11:$T$1267, MATCH(C$9,'FX Database'!$A$6:$X$6,0),FALSE)</f>
        <v>85.66</v>
      </c>
      <c r="D212" s="7">
        <f t="shared" si="20"/>
        <v>1.1994404050101471E-3</v>
      </c>
      <c r="E212" s="7">
        <f t="shared" si="20"/>
        <v>-2.6814355909085224E-3</v>
      </c>
      <c r="F212" s="7">
        <f>VLOOKUP(A212,'Interest Rates'!$A$11:$B$3360, MATCH($F$9,'Interest Rates'!$A$11:$B$11,0),FALSE)</f>
        <v>0.1</v>
      </c>
      <c r="G212" s="7">
        <f t="shared" si="21"/>
        <v>0.85659999999999992</v>
      </c>
      <c r="H212" s="7">
        <f t="shared" si="22"/>
        <v>0</v>
      </c>
    </row>
    <row r="213" spans="1:8">
      <c r="A213" s="138">
        <f>'FX Database'!A970</f>
        <v>44491</v>
      </c>
      <c r="B213" s="7">
        <f>VLOOKUP($A213,'FX Database'!$A$11:$T$1267, MATCH($B$9,'FX Database'!$A$6:$X$6,0),FALSE)</f>
        <v>0.74770000000000003</v>
      </c>
      <c r="C213" s="7">
        <f>VLOOKUP($A213,'FX Database'!$A$11:$T$1267, MATCH(C$9,'FX Database'!$A$6:$X$6,0),FALSE)</f>
        <v>85.27</v>
      </c>
      <c r="D213" s="7">
        <f t="shared" si="20"/>
        <v>-4.1374767064838985E-3</v>
      </c>
      <c r="E213" s="7">
        <f t="shared" si="20"/>
        <v>-4.5632794332667349E-3</v>
      </c>
      <c r="F213" s="7">
        <f>VLOOKUP(A213,'Interest Rates'!$A$11:$B$3360, MATCH($F$9,'Interest Rates'!$A$11:$B$11,0),FALSE)</f>
        <v>0.1</v>
      </c>
      <c r="G213" s="7">
        <f t="shared" si="21"/>
        <v>0.85270000000000001</v>
      </c>
      <c r="H213" s="7">
        <f t="shared" si="22"/>
        <v>0</v>
      </c>
    </row>
    <row r="214" spans="1:8">
      <c r="A214" s="138">
        <f>'FX Database'!A971</f>
        <v>44494</v>
      </c>
      <c r="B214" s="7">
        <f>VLOOKUP($A214,'FX Database'!$A$11:$T$1267, MATCH($B$9,'FX Database'!$A$6:$X$6,0),FALSE)</f>
        <v>0.74870000000000003</v>
      </c>
      <c r="C214" s="7">
        <f>VLOOKUP($A214,'FX Database'!$A$11:$T$1267, MATCH(C$9,'FX Database'!$A$6:$X$6,0),FALSE)</f>
        <v>85.1</v>
      </c>
      <c r="D214" s="7">
        <f t="shared" si="20"/>
        <v>1.3365412307696117E-3</v>
      </c>
      <c r="E214" s="7">
        <f t="shared" si="20"/>
        <v>-1.995657174629812E-3</v>
      </c>
      <c r="F214" s="7">
        <f>VLOOKUP(A214,'Interest Rates'!$A$11:$B$3360, MATCH($F$9,'Interest Rates'!$A$11:$B$11,0),FALSE)</f>
        <v>0.1</v>
      </c>
      <c r="G214" s="7">
        <f t="shared" si="21"/>
        <v>0.85099999999999998</v>
      </c>
      <c r="H214" s="7">
        <f t="shared" si="22"/>
        <v>0</v>
      </c>
    </row>
    <row r="215" spans="1:8">
      <c r="A215" s="138">
        <f>'FX Database'!A972</f>
        <v>44495</v>
      </c>
      <c r="B215" s="7">
        <f>VLOOKUP($A215,'FX Database'!$A$11:$T$1267, MATCH($B$9,'FX Database'!$A$6:$X$6,0),FALSE)</f>
        <v>0.75149999999999995</v>
      </c>
      <c r="C215" s="7">
        <f>VLOOKUP($A215,'FX Database'!$A$11:$T$1267, MATCH(C$9,'FX Database'!$A$6:$X$6,0),FALSE)</f>
        <v>85.63</v>
      </c>
      <c r="D215" s="7">
        <f t="shared" si="20"/>
        <v>3.7328399563896107E-3</v>
      </c>
      <c r="E215" s="7">
        <f t="shared" si="20"/>
        <v>6.2086534587721728E-3</v>
      </c>
      <c r="F215" s="7">
        <f>VLOOKUP(A215,'Interest Rates'!$A$11:$B$3360, MATCH($F$9,'Interest Rates'!$A$11:$B$11,0),FALSE)</f>
        <v>0.1</v>
      </c>
      <c r="G215" s="7">
        <f t="shared" si="21"/>
        <v>0.85629999999999995</v>
      </c>
      <c r="H215" s="7">
        <f t="shared" si="22"/>
        <v>0</v>
      </c>
    </row>
    <row r="216" spans="1:8">
      <c r="A216" s="138">
        <f>'FX Database'!A973</f>
        <v>44496</v>
      </c>
      <c r="B216" s="7">
        <f>VLOOKUP($A216,'FX Database'!$A$11:$T$1267, MATCH($B$9,'FX Database'!$A$6:$X$6,0),FALSE)</f>
        <v>0.75260000000000005</v>
      </c>
      <c r="C216" s="7">
        <f>VLOOKUP($A216,'FX Database'!$A$11:$T$1267, MATCH(C$9,'FX Database'!$A$6:$X$6,0),FALSE)</f>
        <v>85.8</v>
      </c>
      <c r="D216" s="7">
        <f t="shared" si="20"/>
        <v>1.4626689663077388E-3</v>
      </c>
      <c r="E216" s="7">
        <f t="shared" si="20"/>
        <v>1.9833174558160343E-3</v>
      </c>
      <c r="F216" s="7">
        <f>VLOOKUP(A216,'Interest Rates'!$A$11:$B$3360, MATCH($F$9,'Interest Rates'!$A$11:$B$11,0),FALSE)</f>
        <v>0.1</v>
      </c>
      <c r="G216" s="7">
        <f t="shared" si="21"/>
        <v>0.85799999999999998</v>
      </c>
      <c r="H216" s="7">
        <f t="shared" si="22"/>
        <v>0</v>
      </c>
    </row>
    <row r="217" spans="1:8">
      <c r="A217" s="138">
        <f>'FX Database'!A974</f>
        <v>44497</v>
      </c>
      <c r="B217" s="7">
        <f>VLOOKUP($A217,'FX Database'!$A$11:$T$1267, MATCH($B$9,'FX Database'!$A$6:$X$6,0),FALSE)</f>
        <v>0.751</v>
      </c>
      <c r="C217" s="7">
        <f>VLOOKUP($A217,'FX Database'!$A$11:$T$1267, MATCH(C$9,'FX Database'!$A$6:$X$6,0),FALSE)</f>
        <v>85.28</v>
      </c>
      <c r="D217" s="7">
        <f t="shared" si="20"/>
        <v>-2.1282263952021926E-3</v>
      </c>
      <c r="E217" s="7">
        <f t="shared" si="20"/>
        <v>-6.0790460763821153E-3</v>
      </c>
      <c r="F217" s="7">
        <f>VLOOKUP(A217,'Interest Rates'!$A$11:$B$3360, MATCH($F$9,'Interest Rates'!$A$11:$B$11,0),FALSE)</f>
        <v>0.1</v>
      </c>
      <c r="G217" s="7">
        <f t="shared" si="21"/>
        <v>0.8528</v>
      </c>
      <c r="H217" s="7">
        <f t="shared" si="22"/>
        <v>0</v>
      </c>
    </row>
    <row r="218" spans="1:8">
      <c r="A218" s="138">
        <f>'FX Database'!A975</f>
        <v>44498</v>
      </c>
      <c r="B218" s="7">
        <f>VLOOKUP($A218,'FX Database'!$A$11:$T$1267, MATCH($B$9,'FX Database'!$A$6:$X$6,0),FALSE)</f>
        <v>0.75460000000000005</v>
      </c>
      <c r="C218" s="7">
        <f>VLOOKUP($A218,'FX Database'!$A$11:$T$1267, MATCH(C$9,'FX Database'!$A$6:$X$6,0),FALSE)</f>
        <v>85.75</v>
      </c>
      <c r="D218" s="7">
        <f t="shared" si="20"/>
        <v>4.7821557660754944E-3</v>
      </c>
      <c r="E218" s="7">
        <f t="shared" si="20"/>
        <v>5.4961256285148618E-3</v>
      </c>
      <c r="F218" s="7">
        <f>VLOOKUP(A218,'Interest Rates'!$A$11:$B$3360, MATCH($F$9,'Interest Rates'!$A$11:$B$11,0),FALSE)</f>
        <v>0.1</v>
      </c>
      <c r="G218" s="7">
        <f t="shared" si="21"/>
        <v>0.85750000000000004</v>
      </c>
      <c r="H218" s="7">
        <f t="shared" si="22"/>
        <v>0</v>
      </c>
    </row>
    <row r="219" spans="1:8">
      <c r="A219" s="138">
        <f>'FX Database'!A976</f>
        <v>44501</v>
      </c>
      <c r="B219" s="7">
        <f>VLOOKUP($A219,'FX Database'!$A$11:$T$1267, MATCH($B$9,'FX Database'!$A$6:$X$6,0),FALSE)</f>
        <v>0.75049999999999994</v>
      </c>
      <c r="C219" s="7">
        <f>VLOOKUP($A219,'FX Database'!$A$11:$T$1267, MATCH(C$9,'FX Database'!$A$6:$X$6,0),FALSE)</f>
        <v>85.74</v>
      </c>
      <c r="D219" s="7">
        <f t="shared" si="20"/>
        <v>-5.4481564566935432E-3</v>
      </c>
      <c r="E219" s="7">
        <f t="shared" si="20"/>
        <v>-1.1662487621827452E-4</v>
      </c>
      <c r="F219" s="7">
        <f>VLOOKUP(A219,'Interest Rates'!$A$11:$B$3360, MATCH($F$9,'Interest Rates'!$A$11:$B$11,0),FALSE)</f>
        <v>0.1</v>
      </c>
      <c r="G219" s="7">
        <f t="shared" si="21"/>
        <v>0.85739999999999994</v>
      </c>
      <c r="H219" s="7">
        <f t="shared" si="22"/>
        <v>0</v>
      </c>
    </row>
    <row r="220" spans="1:8">
      <c r="A220" s="138">
        <f>'FX Database'!A977</f>
        <v>44502</v>
      </c>
      <c r="B220" s="7">
        <f>VLOOKUP($A220,'FX Database'!$A$11:$T$1267, MATCH($B$9,'FX Database'!$A$6:$X$6,0),FALSE)</f>
        <v>0.74970000000000003</v>
      </c>
      <c r="C220" s="7">
        <f>VLOOKUP($A220,'FX Database'!$A$11:$T$1267, MATCH(C$9,'FX Database'!$A$6:$X$6,0),FALSE)</f>
        <v>85.2</v>
      </c>
      <c r="D220" s="7">
        <f t="shared" si="20"/>
        <v>-1.0665245645001618E-3</v>
      </c>
      <c r="E220" s="7">
        <f t="shared" si="20"/>
        <v>-6.318027334560869E-3</v>
      </c>
      <c r="F220" s="7">
        <f>VLOOKUP(A220,'Interest Rates'!$A$11:$B$3360, MATCH($F$9,'Interest Rates'!$A$11:$B$11,0),FALSE)</f>
        <v>0.1</v>
      </c>
      <c r="G220" s="7">
        <f t="shared" si="21"/>
        <v>0.85199999999999998</v>
      </c>
      <c r="H220" s="7">
        <f t="shared" si="22"/>
        <v>0</v>
      </c>
    </row>
    <row r="221" spans="1:8">
      <c r="A221" s="138">
        <f>'FX Database'!A978</f>
        <v>44503</v>
      </c>
      <c r="B221" s="7">
        <f>VLOOKUP($A221,'FX Database'!$A$11:$T$1267, MATCH($B$9,'FX Database'!$A$6:$X$6,0),FALSE)</f>
        <v>0.74350000000000005</v>
      </c>
      <c r="C221" s="7">
        <f>VLOOKUP($A221,'FX Database'!$A$11:$T$1267, MATCH(C$9,'FX Database'!$A$6:$X$6,0),FALSE)</f>
        <v>84.64</v>
      </c>
      <c r="D221" s="7">
        <f t="shared" si="20"/>
        <v>-8.30436060880658E-3</v>
      </c>
      <c r="E221" s="7">
        <f t="shared" si="20"/>
        <v>-6.5944657252808249E-3</v>
      </c>
      <c r="F221" s="7">
        <f>VLOOKUP(A221,'Interest Rates'!$A$11:$B$3360, MATCH($F$9,'Interest Rates'!$A$11:$B$11,0),FALSE)</f>
        <v>0.1</v>
      </c>
      <c r="G221" s="7">
        <f t="shared" si="21"/>
        <v>0.84640000000000004</v>
      </c>
      <c r="H221" s="7">
        <f t="shared" si="22"/>
        <v>0</v>
      </c>
    </row>
    <row r="222" spans="1:8">
      <c r="A222" s="138">
        <f>'FX Database'!A979</f>
        <v>44504</v>
      </c>
      <c r="B222" s="7">
        <f>VLOOKUP($A222,'FX Database'!$A$11:$T$1267, MATCH($B$9,'FX Database'!$A$6:$X$6,0),FALSE)</f>
        <v>0.74480000000000002</v>
      </c>
      <c r="C222" s="7">
        <f>VLOOKUP($A222,'FX Database'!$A$11:$T$1267, MATCH(C$9,'FX Database'!$A$6:$X$6,0),FALSE)</f>
        <v>85.04</v>
      </c>
      <c r="D222" s="7">
        <f t="shared" si="20"/>
        <v>1.7469600626474091E-3</v>
      </c>
      <c r="E222" s="7">
        <f t="shared" si="20"/>
        <v>4.7147659237033925E-3</v>
      </c>
      <c r="F222" s="7">
        <f>VLOOKUP(A222,'Interest Rates'!$A$11:$B$3360, MATCH($F$9,'Interest Rates'!$A$11:$B$11,0),FALSE)</f>
        <v>0.1</v>
      </c>
      <c r="G222" s="7">
        <f t="shared" si="21"/>
        <v>0.85040000000000004</v>
      </c>
      <c r="H222" s="7">
        <f t="shared" si="22"/>
        <v>0</v>
      </c>
    </row>
    <row r="223" spans="1:8">
      <c r="A223" s="138">
        <f>'FX Database'!A980</f>
        <v>44505</v>
      </c>
      <c r="B223" s="7">
        <f>VLOOKUP($A223,'FX Database'!$A$11:$T$1267, MATCH($B$9,'FX Database'!$A$6:$X$6,0),FALSE)</f>
        <v>0.73970000000000002</v>
      </c>
      <c r="C223" s="7">
        <f>VLOOKUP($A223,'FX Database'!$A$11:$T$1267, MATCH(C$9,'FX Database'!$A$6:$X$6,0),FALSE)</f>
        <v>84.09</v>
      </c>
      <c r="D223" s="7">
        <f t="shared" si="20"/>
        <v>-6.8710273690353795E-3</v>
      </c>
      <c r="E223" s="7">
        <f t="shared" si="20"/>
        <v>-1.1234080188885926E-2</v>
      </c>
      <c r="F223" s="7">
        <f>VLOOKUP(A223,'Interest Rates'!$A$11:$B$3360, MATCH($F$9,'Interest Rates'!$A$11:$B$11,0),FALSE)</f>
        <v>0.1</v>
      </c>
      <c r="G223" s="7">
        <f t="shared" si="21"/>
        <v>0.84089999999999998</v>
      </c>
      <c r="H223" s="7">
        <f t="shared" si="22"/>
        <v>0</v>
      </c>
    </row>
    <row r="224" spans="1:8">
      <c r="A224" s="138">
        <f>'FX Database'!A981</f>
        <v>44508</v>
      </c>
      <c r="B224" s="7">
        <f>VLOOKUP($A224,'FX Database'!$A$11:$T$1267, MATCH($B$9,'FX Database'!$A$6:$X$6,0),FALSE)</f>
        <v>0.73980000000000001</v>
      </c>
      <c r="C224" s="7">
        <f>VLOOKUP($A224,'FX Database'!$A$11:$T$1267, MATCH(C$9,'FX Database'!$A$6:$X$6,0),FALSE)</f>
        <v>84.03</v>
      </c>
      <c r="D224" s="7">
        <f t="shared" si="20"/>
        <v>1.3518080453154698E-4</v>
      </c>
      <c r="E224" s="7">
        <f t="shared" si="20"/>
        <v>-7.1377590467978556E-4</v>
      </c>
      <c r="F224" s="7">
        <f>VLOOKUP(A224,'Interest Rates'!$A$11:$B$3360, MATCH($F$9,'Interest Rates'!$A$11:$B$11,0),FALSE)</f>
        <v>0.1</v>
      </c>
      <c r="G224" s="7">
        <f t="shared" si="21"/>
        <v>0.84030000000000005</v>
      </c>
      <c r="H224" s="7">
        <f t="shared" si="22"/>
        <v>0</v>
      </c>
    </row>
    <row r="225" spans="1:8">
      <c r="A225" s="138">
        <f>'FX Database'!A982</f>
        <v>44509</v>
      </c>
      <c r="B225" s="7">
        <f>VLOOKUP($A225,'FX Database'!$A$11:$T$1267, MATCH($B$9,'FX Database'!$A$6:$X$6,0),FALSE)</f>
        <v>0.74099999999999999</v>
      </c>
      <c r="C225" s="7">
        <f>VLOOKUP($A225,'FX Database'!$A$11:$T$1267, MATCH(C$9,'FX Database'!$A$6:$X$6,0),FALSE)</f>
        <v>83.6</v>
      </c>
      <c r="D225" s="7">
        <f t="shared" si="20"/>
        <v>1.6207458977333445E-3</v>
      </c>
      <c r="E225" s="7">
        <f t="shared" si="20"/>
        <v>-5.130357849470947E-3</v>
      </c>
      <c r="F225" s="7">
        <f>VLOOKUP(A225,'Interest Rates'!$A$11:$B$3360, MATCH($F$9,'Interest Rates'!$A$11:$B$11,0),FALSE)</f>
        <v>0.1</v>
      </c>
      <c r="G225" s="7">
        <f t="shared" si="21"/>
        <v>0.83599999999999997</v>
      </c>
      <c r="H225" s="7">
        <f t="shared" si="22"/>
        <v>0</v>
      </c>
    </row>
    <row r="226" spans="1:8">
      <c r="A226" s="138">
        <f>'FX Database'!A983</f>
        <v>44510</v>
      </c>
      <c r="B226" s="7">
        <f>VLOOKUP($A226,'FX Database'!$A$11:$T$1267, MATCH($B$9,'FX Database'!$A$6:$X$6,0),FALSE)</f>
        <v>0.73680000000000001</v>
      </c>
      <c r="C226" s="7">
        <f>VLOOKUP($A226,'FX Database'!$A$11:$T$1267, MATCH(C$9,'FX Database'!$A$6:$X$6,0),FALSE)</f>
        <v>83.15</v>
      </c>
      <c r="D226" s="7">
        <f t="shared" ref="D226:E261" si="23">LN(B226/B225)</f>
        <v>-5.6841403549898074E-3</v>
      </c>
      <c r="E226" s="7">
        <f t="shared" si="23"/>
        <v>-5.3973144517190756E-3</v>
      </c>
      <c r="F226" s="7">
        <f>VLOOKUP(A226,'Interest Rates'!$A$11:$B$3360, MATCH($F$9,'Interest Rates'!$A$11:$B$11,0),FALSE)</f>
        <v>0.1</v>
      </c>
      <c r="G226" s="7">
        <f t="shared" si="21"/>
        <v>0.83150000000000002</v>
      </c>
      <c r="H226" s="7">
        <f t="shared" si="22"/>
        <v>0</v>
      </c>
    </row>
    <row r="227" spans="1:8">
      <c r="A227" s="138">
        <f>'FX Database'!A984</f>
        <v>44511</v>
      </c>
      <c r="B227" s="7">
        <f>VLOOKUP($A227,'FX Database'!$A$11:$T$1267, MATCH($B$9,'FX Database'!$A$6:$X$6,0),FALSE)</f>
        <v>0.73040000000000005</v>
      </c>
      <c r="C227" s="7">
        <f>VLOOKUP($A227,'FX Database'!$A$11:$T$1267, MATCH(C$9,'FX Database'!$A$6:$X$6,0),FALSE)</f>
        <v>83.24</v>
      </c>
      <c r="D227" s="7">
        <f t="shared" si="23"/>
        <v>-8.7241556603382692E-3</v>
      </c>
      <c r="E227" s="7">
        <f t="shared" si="23"/>
        <v>1.0817958864968592E-3</v>
      </c>
      <c r="F227" s="7">
        <f>VLOOKUP(A227,'Interest Rates'!$A$11:$B$3360, MATCH($F$9,'Interest Rates'!$A$11:$B$11,0),FALSE)</f>
        <v>0.1</v>
      </c>
      <c r="G227" s="7">
        <f t="shared" si="21"/>
        <v>0.83239999999999992</v>
      </c>
      <c r="H227" s="7">
        <f t="shared" si="22"/>
        <v>0</v>
      </c>
    </row>
    <row r="228" spans="1:8">
      <c r="A228" s="138">
        <f>'FX Database'!A985</f>
        <v>44512</v>
      </c>
      <c r="B228" s="7">
        <f>VLOOKUP($A228,'FX Database'!$A$11:$T$1267, MATCH($B$9,'FX Database'!$A$6:$X$6,0),FALSE)</f>
        <v>0.72870000000000001</v>
      </c>
      <c r="C228" s="7">
        <f>VLOOKUP($A228,'FX Database'!$A$11:$T$1267, MATCH(C$9,'FX Database'!$A$6:$X$6,0),FALSE)</f>
        <v>83.26</v>
      </c>
      <c r="D228" s="7">
        <f t="shared" si="23"/>
        <v>-2.3302046045223066E-3</v>
      </c>
      <c r="E228" s="7">
        <f t="shared" si="23"/>
        <v>2.4024024139577326E-4</v>
      </c>
      <c r="F228" s="7">
        <f>VLOOKUP(A228,'Interest Rates'!$A$11:$B$3360, MATCH($F$9,'Interest Rates'!$A$11:$B$11,0),FALSE)</f>
        <v>0.1</v>
      </c>
      <c r="G228" s="7">
        <f t="shared" si="21"/>
        <v>0.83260000000000001</v>
      </c>
      <c r="H228" s="7">
        <f t="shared" si="22"/>
        <v>0</v>
      </c>
    </row>
    <row r="229" spans="1:8">
      <c r="A229" s="138">
        <f>'FX Database'!A986</f>
        <v>44515</v>
      </c>
      <c r="B229" s="7">
        <f>VLOOKUP($A229,'FX Database'!$A$11:$T$1267, MATCH($B$9,'FX Database'!$A$6:$X$6,0),FALSE)</f>
        <v>0.73429999999999995</v>
      </c>
      <c r="C229" s="7">
        <f>VLOOKUP($A229,'FX Database'!$A$11:$T$1267, MATCH(C$9,'FX Database'!$A$6:$X$6,0),FALSE)</f>
        <v>83.61</v>
      </c>
      <c r="D229" s="7">
        <f t="shared" si="23"/>
        <v>7.6555397813282784E-3</v>
      </c>
      <c r="E229" s="7">
        <f t="shared" si="23"/>
        <v>4.1948883951371451E-3</v>
      </c>
      <c r="F229" s="7">
        <f>VLOOKUP(A229,'Interest Rates'!$A$11:$B$3360, MATCH($F$9,'Interest Rates'!$A$11:$B$11,0),FALSE)</f>
        <v>0.1</v>
      </c>
      <c r="G229" s="7">
        <f t="shared" si="21"/>
        <v>0.83609999999999995</v>
      </c>
      <c r="H229" s="7">
        <f t="shared" si="22"/>
        <v>0</v>
      </c>
    </row>
    <row r="230" spans="1:8">
      <c r="A230" s="138">
        <f>'FX Database'!A987</f>
        <v>44516</v>
      </c>
      <c r="B230" s="7">
        <f>VLOOKUP($A230,'FX Database'!$A$11:$T$1267, MATCH($B$9,'FX Database'!$A$6:$X$6,0),FALSE)</f>
        <v>0.73540000000000005</v>
      </c>
      <c r="C230" s="7">
        <f>VLOOKUP($A230,'FX Database'!$A$11:$T$1267, MATCH(C$9,'FX Database'!$A$6:$X$6,0),FALSE)</f>
        <v>83.95</v>
      </c>
      <c r="D230" s="7">
        <f t="shared" si="23"/>
        <v>1.4969044096069088E-3</v>
      </c>
      <c r="E230" s="7">
        <f t="shared" si="23"/>
        <v>4.0582533615834398E-3</v>
      </c>
      <c r="F230" s="7">
        <f>VLOOKUP(A230,'Interest Rates'!$A$11:$B$3360, MATCH($F$9,'Interest Rates'!$A$11:$B$11,0),FALSE)</f>
        <v>0.1</v>
      </c>
      <c r="G230" s="7">
        <f t="shared" si="21"/>
        <v>0.83950000000000002</v>
      </c>
      <c r="H230" s="7">
        <f t="shared" si="22"/>
        <v>0</v>
      </c>
    </row>
    <row r="231" spans="1:8">
      <c r="A231" s="138">
        <f>'FX Database'!A988</f>
        <v>44517</v>
      </c>
      <c r="B231" s="7">
        <f>VLOOKUP($A231,'FX Database'!$A$11:$T$1267, MATCH($B$9,'FX Database'!$A$6:$X$6,0),FALSE)</f>
        <v>0.72840000000000005</v>
      </c>
      <c r="C231" s="7">
        <f>VLOOKUP($A231,'FX Database'!$A$11:$T$1267, MATCH(C$9,'FX Database'!$A$6:$X$6,0),FALSE)</f>
        <v>83.66</v>
      </c>
      <c r="D231" s="7">
        <f t="shared" si="23"/>
        <v>-9.5642210137187929E-3</v>
      </c>
      <c r="E231" s="7">
        <f t="shared" si="23"/>
        <v>-3.4604175094974797E-3</v>
      </c>
      <c r="F231" s="7">
        <f>VLOOKUP(A231,'Interest Rates'!$A$11:$B$3360, MATCH($F$9,'Interest Rates'!$A$11:$B$11,0),FALSE)</f>
        <v>0.1</v>
      </c>
      <c r="G231" s="7">
        <f t="shared" si="21"/>
        <v>0.83660000000000001</v>
      </c>
      <c r="H231" s="7">
        <f t="shared" si="22"/>
        <v>0</v>
      </c>
    </row>
    <row r="232" spans="1:8">
      <c r="A232" s="138">
        <f>'FX Database'!A989</f>
        <v>44518</v>
      </c>
      <c r="B232" s="7">
        <f>VLOOKUP($A232,'FX Database'!$A$11:$T$1267, MATCH($B$9,'FX Database'!$A$6:$X$6,0),FALSE)</f>
        <v>0.72729999999999995</v>
      </c>
      <c r="C232" s="7">
        <f>VLOOKUP($A232,'FX Database'!$A$11:$T$1267, MATCH(C$9,'FX Database'!$A$6:$X$6,0),FALSE)</f>
        <v>82.96</v>
      </c>
      <c r="D232" s="7">
        <f t="shared" si="23"/>
        <v>-1.5113006929580524E-3</v>
      </c>
      <c r="E232" s="7">
        <f t="shared" si="23"/>
        <v>-8.4024020927805365E-3</v>
      </c>
      <c r="F232" s="7">
        <f>VLOOKUP(A232,'Interest Rates'!$A$11:$B$3360, MATCH($F$9,'Interest Rates'!$A$11:$B$11,0),FALSE)</f>
        <v>0.1</v>
      </c>
      <c r="G232" s="7">
        <f t="shared" si="21"/>
        <v>0.82959999999999989</v>
      </c>
      <c r="H232" s="7">
        <f t="shared" si="22"/>
        <v>0</v>
      </c>
    </row>
    <row r="233" spans="1:8">
      <c r="A233" s="138">
        <f>'FX Database'!A990</f>
        <v>44519</v>
      </c>
      <c r="B233" s="7">
        <f>VLOOKUP($A233,'FX Database'!$A$11:$T$1267, MATCH($B$9,'FX Database'!$A$6:$X$6,0),FALSE)</f>
        <v>0.72740000000000005</v>
      </c>
      <c r="C233" s="7">
        <f>VLOOKUP($A233,'FX Database'!$A$11:$T$1267, MATCH(C$9,'FX Database'!$A$6:$X$6,0),FALSE)</f>
        <v>83.19</v>
      </c>
      <c r="D233" s="7">
        <f t="shared" si="23"/>
        <v>1.3748539239372506E-4</v>
      </c>
      <c r="E233" s="7">
        <f t="shared" si="23"/>
        <v>2.7685843745244763E-3</v>
      </c>
      <c r="F233" s="7">
        <f>VLOOKUP(A233,'Interest Rates'!$A$11:$B$3360, MATCH($F$9,'Interest Rates'!$A$11:$B$11,0),FALSE)</f>
        <v>0.1</v>
      </c>
      <c r="G233" s="7">
        <f t="shared" si="21"/>
        <v>0.83189999999999997</v>
      </c>
      <c r="H233" s="7">
        <f t="shared" si="22"/>
        <v>0</v>
      </c>
    </row>
    <row r="234" spans="1:8">
      <c r="A234" s="138">
        <f>'FX Database'!A991</f>
        <v>44522</v>
      </c>
      <c r="B234" s="7">
        <f>VLOOKUP($A234,'FX Database'!$A$11:$T$1267, MATCH($B$9,'FX Database'!$A$6:$X$6,0),FALSE)</f>
        <v>0.72529999999999994</v>
      </c>
      <c r="C234" s="7">
        <f>VLOOKUP($A234,'FX Database'!$A$11:$T$1267, MATCH(C$9,'FX Database'!$A$6:$X$6,0),FALSE)</f>
        <v>82.79</v>
      </c>
      <c r="D234" s="7">
        <f t="shared" si="23"/>
        <v>-2.8911701835221109E-3</v>
      </c>
      <c r="E234" s="7">
        <f t="shared" si="23"/>
        <v>-4.8198671450818062E-3</v>
      </c>
      <c r="F234" s="7">
        <f>VLOOKUP(A234,'Interest Rates'!$A$11:$B$3360, MATCH($F$9,'Interest Rates'!$A$11:$B$11,0),FALSE)</f>
        <v>0.1</v>
      </c>
      <c r="G234" s="7">
        <f t="shared" si="21"/>
        <v>0.82790000000000008</v>
      </c>
      <c r="H234" s="7">
        <f t="shared" si="22"/>
        <v>0</v>
      </c>
    </row>
    <row r="235" spans="1:8">
      <c r="A235" s="138">
        <f>'FX Database'!A992</f>
        <v>44523</v>
      </c>
      <c r="B235" s="7">
        <f>VLOOKUP($A235,'FX Database'!$A$11:$T$1267, MATCH($B$9,'FX Database'!$A$6:$X$6,0),FALSE)</f>
        <v>0.72209999999999996</v>
      </c>
      <c r="C235" s="7">
        <f>VLOOKUP($A235,'FX Database'!$A$11:$T$1267, MATCH(C$9,'FX Database'!$A$6:$X$6,0),FALSE)</f>
        <v>83.12</v>
      </c>
      <c r="D235" s="7">
        <f t="shared" si="23"/>
        <v>-4.4217289122307673E-3</v>
      </c>
      <c r="E235" s="7">
        <f t="shared" si="23"/>
        <v>3.9780656402573751E-3</v>
      </c>
      <c r="F235" s="7">
        <f>VLOOKUP(A235,'Interest Rates'!$A$11:$B$3360, MATCH($F$9,'Interest Rates'!$A$11:$B$11,0),FALSE)</f>
        <v>0.1</v>
      </c>
      <c r="G235" s="7">
        <f t="shared" si="21"/>
        <v>0.83120000000000005</v>
      </c>
      <c r="H235" s="7">
        <f t="shared" si="22"/>
        <v>0</v>
      </c>
    </row>
    <row r="236" spans="1:8">
      <c r="A236" s="138">
        <f>'FX Database'!A993</f>
        <v>44524</v>
      </c>
      <c r="B236" s="7">
        <f>VLOOKUP($A236,'FX Database'!$A$11:$T$1267, MATCH($B$9,'FX Database'!$A$6:$X$6,0),FALSE)</f>
        <v>0.72089999999999999</v>
      </c>
      <c r="C236" s="7">
        <f>VLOOKUP($A236,'FX Database'!$A$11:$T$1267, MATCH(C$9,'FX Database'!$A$6:$X$6,0),FALSE)</f>
        <v>82.87</v>
      </c>
      <c r="D236" s="7">
        <f t="shared" si="23"/>
        <v>-1.6632020466029744E-3</v>
      </c>
      <c r="E236" s="7">
        <f t="shared" si="23"/>
        <v>-3.0122319300208166E-3</v>
      </c>
      <c r="F236" s="7">
        <f>VLOOKUP(A236,'Interest Rates'!$A$11:$B$3360, MATCH($F$9,'Interest Rates'!$A$11:$B$11,0),FALSE)</f>
        <v>0.1</v>
      </c>
      <c r="G236" s="7">
        <f t="shared" si="21"/>
        <v>0.82869999999999999</v>
      </c>
      <c r="H236" s="7">
        <f t="shared" si="22"/>
        <v>0</v>
      </c>
    </row>
    <row r="237" spans="1:8">
      <c r="A237" s="138">
        <f>'FX Database'!A994</f>
        <v>44525</v>
      </c>
      <c r="B237" s="7">
        <f>VLOOKUP($A237,'FX Database'!$A$11:$T$1267, MATCH($B$9,'FX Database'!$A$6:$X$6,0),FALSE)</f>
        <v>0.72040000000000004</v>
      </c>
      <c r="C237" s="7">
        <f>VLOOKUP($A237,'FX Database'!$A$11:$T$1267, MATCH(C$9,'FX Database'!$A$6:$X$6,0),FALSE)</f>
        <v>83.11</v>
      </c>
      <c r="D237" s="7">
        <f t="shared" si="23"/>
        <v>-6.9381810873178488E-4</v>
      </c>
      <c r="E237" s="7">
        <f t="shared" si="23"/>
        <v>2.891916703983791E-3</v>
      </c>
      <c r="F237" s="7">
        <f>VLOOKUP(A237,'Interest Rates'!$A$11:$B$3360, MATCH($F$9,'Interest Rates'!$A$11:$B$11,0),FALSE)</f>
        <v>0.1</v>
      </c>
      <c r="G237" s="7">
        <f t="shared" si="21"/>
        <v>0.83109999999999995</v>
      </c>
      <c r="H237" s="7">
        <f t="shared" si="22"/>
        <v>0</v>
      </c>
    </row>
    <row r="238" spans="1:8">
      <c r="A238" s="138">
        <f>'FX Database'!A995</f>
        <v>44526</v>
      </c>
      <c r="B238" s="7">
        <f>VLOOKUP($A238,'FX Database'!$A$11:$T$1267, MATCH($B$9,'FX Database'!$A$6:$X$6,0),FALSE)</f>
        <v>0.71419999999999995</v>
      </c>
      <c r="C238" s="7">
        <f>VLOOKUP($A238,'FX Database'!$A$11:$T$1267, MATCH(C$9,'FX Database'!$A$6:$X$6,0),FALSE)</f>
        <v>81.95</v>
      </c>
      <c r="D238" s="7">
        <f t="shared" si="23"/>
        <v>-8.6435781414530479E-3</v>
      </c>
      <c r="E238" s="7">
        <f t="shared" si="23"/>
        <v>-1.4055726375096214E-2</v>
      </c>
      <c r="F238" s="7">
        <f>VLOOKUP(A238,'Interest Rates'!$A$11:$B$3360, MATCH($F$9,'Interest Rates'!$A$11:$B$11,0),FALSE)</f>
        <v>0.1</v>
      </c>
      <c r="G238" s="7">
        <f t="shared" si="21"/>
        <v>0.81950000000000001</v>
      </c>
      <c r="H238" s="7">
        <f t="shared" si="22"/>
        <v>0</v>
      </c>
    </row>
    <row r="239" spans="1:8">
      <c r="A239" s="138">
        <f>'FX Database'!A996</f>
        <v>44529</v>
      </c>
      <c r="B239" s="7">
        <f>VLOOKUP($A239,'FX Database'!$A$11:$T$1267, MATCH($B$9,'FX Database'!$A$6:$X$6,0),FALSE)</f>
        <v>0.71399999999999997</v>
      </c>
      <c r="C239" s="7">
        <f>VLOOKUP($A239,'FX Database'!$A$11:$T$1267, MATCH(C$9,'FX Database'!$A$6:$X$6,0),FALSE)</f>
        <v>81.11</v>
      </c>
      <c r="D239" s="7">
        <f t="shared" si="23"/>
        <v>-2.8007282076370318E-4</v>
      </c>
      <c r="E239" s="7">
        <f t="shared" si="23"/>
        <v>-1.0303047107585376E-2</v>
      </c>
      <c r="F239" s="7">
        <f>VLOOKUP(A239,'Interest Rates'!$A$11:$B$3360, MATCH($F$9,'Interest Rates'!$A$11:$B$11,0),FALSE)</f>
        <v>0.1</v>
      </c>
      <c r="G239" s="7">
        <f t="shared" si="21"/>
        <v>0.81110000000000004</v>
      </c>
      <c r="H239" s="7">
        <f t="shared" si="22"/>
        <v>0</v>
      </c>
    </row>
    <row r="240" spans="1:8">
      <c r="A240" s="138">
        <f>'FX Database'!A997</f>
        <v>44530</v>
      </c>
      <c r="B240" s="7">
        <f>VLOOKUP($A240,'FX Database'!$A$11:$T$1267, MATCH($B$9,'FX Database'!$A$6:$X$6,0),FALSE)</f>
        <v>0.71440000000000003</v>
      </c>
      <c r="C240" s="7">
        <f>VLOOKUP($A240,'FX Database'!$A$11:$T$1267, MATCH(C$9,'FX Database'!$A$6:$X$6,0),FALSE)</f>
        <v>81.150000000000006</v>
      </c>
      <c r="D240" s="7">
        <f t="shared" si="23"/>
        <v>5.6006722270490294E-4</v>
      </c>
      <c r="E240" s="7">
        <f t="shared" si="23"/>
        <v>4.9303587834690818E-4</v>
      </c>
      <c r="F240" s="7">
        <f>VLOOKUP(A240,'Interest Rates'!$A$11:$B$3360, MATCH($F$9,'Interest Rates'!$A$11:$B$11,0),FALSE)</f>
        <v>0.1</v>
      </c>
      <c r="G240" s="7">
        <f t="shared" si="21"/>
        <v>0.81150000000000011</v>
      </c>
      <c r="H240" s="7">
        <f t="shared" si="22"/>
        <v>0</v>
      </c>
    </row>
    <row r="241" spans="1:8">
      <c r="A241" s="138">
        <f>'FX Database'!A998</f>
        <v>44531</v>
      </c>
      <c r="B241" s="7">
        <f>VLOOKUP($A241,'FX Database'!$A$11:$T$1267, MATCH($B$9,'FX Database'!$A$6:$X$6,0),FALSE)</f>
        <v>0.71689999999999998</v>
      </c>
      <c r="C241" s="7">
        <f>VLOOKUP($A241,'FX Database'!$A$11:$T$1267, MATCH(C$9,'FX Database'!$A$6:$X$6,0),FALSE)</f>
        <v>81.37</v>
      </c>
      <c r="D241" s="7">
        <f t="shared" si="23"/>
        <v>3.4933312965371734E-3</v>
      </c>
      <c r="E241" s="7">
        <f t="shared" si="23"/>
        <v>2.707360747965697E-3</v>
      </c>
      <c r="F241" s="7">
        <f>VLOOKUP(A241,'Interest Rates'!$A$11:$B$3360, MATCH($F$9,'Interest Rates'!$A$11:$B$11,0),FALSE)</f>
        <v>0.1</v>
      </c>
      <c r="G241" s="7">
        <f t="shared" si="21"/>
        <v>0.81370000000000009</v>
      </c>
      <c r="H241" s="7">
        <f t="shared" si="22"/>
        <v>0</v>
      </c>
    </row>
    <row r="242" spans="1:8">
      <c r="A242" s="138">
        <f>'FX Database'!A999</f>
        <v>44532</v>
      </c>
      <c r="B242" s="7">
        <f>VLOOKUP($A242,'FX Database'!$A$11:$T$1267, MATCH($B$9,'FX Database'!$A$6:$X$6,0),FALSE)</f>
        <v>0.70979999999999999</v>
      </c>
      <c r="C242" s="7">
        <f>VLOOKUP($A242,'FX Database'!$A$11:$T$1267, MATCH(C$9,'FX Database'!$A$6:$X$6,0),FALSE)</f>
        <v>80.25</v>
      </c>
      <c r="D242" s="7">
        <f t="shared" si="23"/>
        <v>-9.9531206464304033E-3</v>
      </c>
      <c r="E242" s="7">
        <f t="shared" si="23"/>
        <v>-1.3859892698440691E-2</v>
      </c>
      <c r="F242" s="7">
        <f>VLOOKUP(A242,'Interest Rates'!$A$11:$B$3360, MATCH($F$9,'Interest Rates'!$A$11:$B$11,0),FALSE)</f>
        <v>0.1</v>
      </c>
      <c r="G242" s="7">
        <f t="shared" si="21"/>
        <v>0.80249999999999999</v>
      </c>
      <c r="H242" s="7">
        <f t="shared" si="22"/>
        <v>0</v>
      </c>
    </row>
    <row r="243" spans="1:8">
      <c r="A243" s="138">
        <f>'FX Database'!A1000</f>
        <v>44533</v>
      </c>
      <c r="B243" s="7">
        <f>VLOOKUP($A243,'FX Database'!$A$11:$T$1267, MATCH($B$9,'FX Database'!$A$6:$X$6,0),FALSE)</f>
        <v>0.70760000000000001</v>
      </c>
      <c r="C243" s="7">
        <f>VLOOKUP($A243,'FX Database'!$A$11:$T$1267, MATCH(C$9,'FX Database'!$A$6:$X$6,0),FALSE)</f>
        <v>80.11</v>
      </c>
      <c r="D243" s="7">
        <f t="shared" si="23"/>
        <v>-3.1042779267658038E-3</v>
      </c>
      <c r="E243" s="7">
        <f t="shared" si="23"/>
        <v>-1.7460717830998672E-3</v>
      </c>
      <c r="F243" s="7">
        <f>VLOOKUP(A243,'Interest Rates'!$A$11:$B$3360, MATCH($F$9,'Interest Rates'!$A$11:$B$11,0),FALSE)</f>
        <v>0.1</v>
      </c>
      <c r="G243" s="7">
        <f t="shared" si="21"/>
        <v>0.80110000000000003</v>
      </c>
      <c r="H243" s="7">
        <f t="shared" si="22"/>
        <v>0</v>
      </c>
    </row>
    <row r="244" spans="1:8">
      <c r="A244" s="138">
        <f>'FX Database'!A1001</f>
        <v>44536</v>
      </c>
      <c r="B244" s="7">
        <f>VLOOKUP($A244,'FX Database'!$A$11:$T$1267, MATCH($B$9,'FX Database'!$A$6:$X$6,0),FALSE)</f>
        <v>0.70250000000000001</v>
      </c>
      <c r="C244" s="7">
        <f>VLOOKUP($A244,'FX Database'!$A$11:$T$1267, MATCH(C$9,'FX Database'!$A$6:$X$6,0),FALSE)</f>
        <v>79.39</v>
      </c>
      <c r="D244" s="7">
        <f t="shared" si="23"/>
        <v>-7.2335610777293519E-3</v>
      </c>
      <c r="E244" s="7">
        <f t="shared" si="23"/>
        <v>-9.0282744900034243E-3</v>
      </c>
      <c r="F244" s="7">
        <f>VLOOKUP(A244,'Interest Rates'!$A$11:$B$3360, MATCH($F$9,'Interest Rates'!$A$11:$B$11,0),FALSE)</f>
        <v>0.1</v>
      </c>
      <c r="G244" s="7">
        <f t="shared" si="21"/>
        <v>0.79390000000000005</v>
      </c>
      <c r="H244" s="7">
        <f t="shared" si="22"/>
        <v>0</v>
      </c>
    </row>
    <row r="245" spans="1:8">
      <c r="A245" s="138">
        <f>'FX Database'!A1002</f>
        <v>44537</v>
      </c>
      <c r="B245" s="7">
        <f>VLOOKUP($A245,'FX Database'!$A$11:$T$1267, MATCH($B$9,'FX Database'!$A$6:$X$6,0),FALSE)</f>
        <v>0.70709999999999995</v>
      </c>
      <c r="C245" s="7">
        <f>VLOOKUP($A245,'FX Database'!$A$11:$T$1267, MATCH(C$9,'FX Database'!$A$6:$X$6,0),FALSE)</f>
        <v>80.349999999999994</v>
      </c>
      <c r="D245" s="7">
        <f t="shared" si="23"/>
        <v>6.526697402294235E-3</v>
      </c>
      <c r="E245" s="7">
        <f t="shared" si="23"/>
        <v>1.2019676446499594E-2</v>
      </c>
      <c r="F245" s="7">
        <f>VLOOKUP(A245,'Interest Rates'!$A$11:$B$3360, MATCH($F$9,'Interest Rates'!$A$11:$B$11,0),FALSE)</f>
        <v>0.1</v>
      </c>
      <c r="G245" s="7">
        <f t="shared" si="21"/>
        <v>0.80349999999999999</v>
      </c>
      <c r="H245" s="7">
        <f t="shared" si="22"/>
        <v>0</v>
      </c>
    </row>
    <row r="246" spans="1:8">
      <c r="A246" s="138">
        <f>'FX Database'!A1003</f>
        <v>44538</v>
      </c>
      <c r="B246" s="7">
        <f>VLOOKUP($A246,'FX Database'!$A$11:$T$1267, MATCH($B$9,'FX Database'!$A$6:$X$6,0),FALSE)</f>
        <v>0.71330000000000005</v>
      </c>
      <c r="C246" s="7">
        <f>VLOOKUP($A246,'FX Database'!$A$11:$T$1267, MATCH(C$9,'FX Database'!$A$6:$X$6,0),FALSE)</f>
        <v>80.97</v>
      </c>
      <c r="D246" s="7">
        <f t="shared" si="23"/>
        <v>8.7299906737973807E-3</v>
      </c>
      <c r="E246" s="7">
        <f t="shared" si="23"/>
        <v>7.6866235145014918E-3</v>
      </c>
      <c r="F246" s="7">
        <f>VLOOKUP(A246,'Interest Rates'!$A$11:$B$3360, MATCH($F$9,'Interest Rates'!$A$11:$B$11,0),FALSE)</f>
        <v>0.1</v>
      </c>
      <c r="G246" s="7">
        <f t="shared" si="21"/>
        <v>0.80969999999999998</v>
      </c>
      <c r="H246" s="7">
        <f t="shared" si="22"/>
        <v>0</v>
      </c>
    </row>
    <row r="247" spans="1:8">
      <c r="A247" s="138">
        <f>'FX Database'!A1004</f>
        <v>44539</v>
      </c>
      <c r="B247" s="7">
        <f>VLOOKUP($A247,'FX Database'!$A$11:$T$1267, MATCH($B$9,'FX Database'!$A$6:$X$6,0),FALSE)</f>
        <v>0.71740000000000004</v>
      </c>
      <c r="C247" s="7">
        <f>VLOOKUP($A247,'FX Database'!$A$11:$T$1267, MATCH(C$9,'FX Database'!$A$6:$X$6,0),FALSE)</f>
        <v>81.5</v>
      </c>
      <c r="D247" s="7">
        <f t="shared" si="23"/>
        <v>5.7314758141898316E-3</v>
      </c>
      <c r="E247" s="7">
        <f t="shared" si="23"/>
        <v>6.5243045487940483E-3</v>
      </c>
      <c r="F247" s="7">
        <f>VLOOKUP(A247,'Interest Rates'!$A$11:$B$3360, MATCH($F$9,'Interest Rates'!$A$11:$B$11,0),FALSE)</f>
        <v>0.1</v>
      </c>
      <c r="G247" s="7">
        <f t="shared" si="21"/>
        <v>0.81499999999999995</v>
      </c>
      <c r="H247" s="7">
        <f t="shared" si="22"/>
        <v>0</v>
      </c>
    </row>
    <row r="248" spans="1:8">
      <c r="A248" s="138">
        <f>'FX Database'!A1005</f>
        <v>44540</v>
      </c>
      <c r="B248" s="7">
        <f>VLOOKUP($A248,'FX Database'!$A$11:$T$1267, MATCH($B$9,'FX Database'!$A$6:$X$6,0),FALSE)</f>
        <v>0.71509999999999996</v>
      </c>
      <c r="C248" s="7">
        <f>VLOOKUP($A248,'FX Database'!$A$11:$T$1267, MATCH(C$9,'FX Database'!$A$6:$X$6,0),FALSE)</f>
        <v>81.180000000000007</v>
      </c>
      <c r="D248" s="7">
        <f t="shared" si="23"/>
        <v>-3.2111720438319914E-3</v>
      </c>
      <c r="E248" s="7">
        <f t="shared" si="23"/>
        <v>-3.9341088360653077E-3</v>
      </c>
      <c r="F248" s="7">
        <f>VLOOKUP(A248,'Interest Rates'!$A$11:$B$3360, MATCH($F$9,'Interest Rates'!$A$11:$B$11,0),FALSE)</f>
        <v>0.1</v>
      </c>
      <c r="G248" s="7">
        <f t="shared" si="21"/>
        <v>0.81180000000000008</v>
      </c>
      <c r="H248" s="7">
        <f t="shared" si="22"/>
        <v>0</v>
      </c>
    </row>
    <row r="249" spans="1:8">
      <c r="A249" s="138">
        <f>'FX Database'!A1006</f>
        <v>44543</v>
      </c>
      <c r="B249" s="7">
        <f>VLOOKUP($A249,'FX Database'!$A$11:$T$1267, MATCH($B$9,'FX Database'!$A$6:$X$6,0),FALSE)</f>
        <v>0.71760000000000002</v>
      </c>
      <c r="C249" s="7">
        <f>VLOOKUP($A249,'FX Database'!$A$11:$T$1267, MATCH(C$9,'FX Database'!$A$6:$X$6,0),FALSE)</f>
        <v>81.45</v>
      </c>
      <c r="D249" s="7">
        <f t="shared" si="23"/>
        <v>3.4899176902362288E-3</v>
      </c>
      <c r="E249" s="7">
        <f t="shared" si="23"/>
        <v>3.3204236373023262E-3</v>
      </c>
      <c r="F249" s="7">
        <f>VLOOKUP(A249,'Interest Rates'!$A$11:$B$3360, MATCH($F$9,'Interest Rates'!$A$11:$B$11,0),FALSE)</f>
        <v>0.1</v>
      </c>
      <c r="G249" s="7">
        <f t="shared" si="21"/>
        <v>0.8145</v>
      </c>
      <c r="H249" s="7">
        <f t="shared" si="22"/>
        <v>0</v>
      </c>
    </row>
    <row r="250" spans="1:8">
      <c r="A250" s="138">
        <f>'FX Database'!A1007</f>
        <v>44544</v>
      </c>
      <c r="B250" s="7">
        <f>VLOOKUP($A250,'FX Database'!$A$11:$T$1267, MATCH($B$9,'FX Database'!$A$6:$X$6,0),FALSE)</f>
        <v>0.71040000000000003</v>
      </c>
      <c r="C250" s="7">
        <f>VLOOKUP($A250,'FX Database'!$A$11:$T$1267, MATCH(C$9,'FX Database'!$A$6:$X$6,0),FALSE)</f>
        <v>80.69</v>
      </c>
      <c r="D250" s="7">
        <f t="shared" si="23"/>
        <v>-1.0084119066626047E-2</v>
      </c>
      <c r="E250" s="7">
        <f t="shared" si="23"/>
        <v>-9.374683187639005E-3</v>
      </c>
      <c r="F250" s="7">
        <f>VLOOKUP(A250,'Interest Rates'!$A$11:$B$3360, MATCH($F$9,'Interest Rates'!$A$11:$B$11,0),FALSE)</f>
        <v>0.1</v>
      </c>
      <c r="G250" s="7">
        <f t="shared" si="21"/>
        <v>0.80689999999999995</v>
      </c>
      <c r="H250" s="7">
        <f t="shared" si="22"/>
        <v>0</v>
      </c>
    </row>
    <row r="251" spans="1:8">
      <c r="A251" s="138">
        <f>'FX Database'!A1008</f>
        <v>44545</v>
      </c>
      <c r="B251" s="7">
        <f>VLOOKUP($A251,'FX Database'!$A$11:$T$1267, MATCH($B$9,'FX Database'!$A$6:$X$6,0),FALSE)</f>
        <v>0.71140000000000003</v>
      </c>
      <c r="C251" s="7">
        <f>VLOOKUP($A251,'FX Database'!$A$11:$T$1267, MATCH(C$9,'FX Database'!$A$6:$X$6,0),FALSE)</f>
        <v>80.94</v>
      </c>
      <c r="D251" s="7">
        <f t="shared" si="23"/>
        <v>1.4066678363944601E-3</v>
      </c>
      <c r="E251" s="7">
        <f t="shared" si="23"/>
        <v>3.0934875873042523E-3</v>
      </c>
      <c r="F251" s="7">
        <f>VLOOKUP(A251,'Interest Rates'!$A$11:$B$3360, MATCH($F$9,'Interest Rates'!$A$11:$B$11,0),FALSE)</f>
        <v>0.1</v>
      </c>
      <c r="G251" s="7">
        <f t="shared" si="21"/>
        <v>0.80940000000000001</v>
      </c>
      <c r="H251" s="7">
        <f t="shared" si="22"/>
        <v>0</v>
      </c>
    </row>
    <row r="252" spans="1:8">
      <c r="A252" s="138">
        <f>'FX Database'!A1009</f>
        <v>44546</v>
      </c>
      <c r="B252" s="7">
        <f>VLOOKUP($A252,'FX Database'!$A$11:$T$1267, MATCH($B$9,'FX Database'!$A$6:$X$6,0),FALSE)</f>
        <v>0.71599999999999997</v>
      </c>
      <c r="C252" s="7">
        <f>VLOOKUP($A252,'FX Database'!$A$11:$T$1267, MATCH(C$9,'FX Database'!$A$6:$X$6,0),FALSE)</f>
        <v>81.67</v>
      </c>
      <c r="D252" s="7">
        <f t="shared" si="23"/>
        <v>6.4453074462908003E-3</v>
      </c>
      <c r="E252" s="7">
        <f t="shared" si="23"/>
        <v>8.9785979224649599E-3</v>
      </c>
      <c r="F252" s="7">
        <f>VLOOKUP(A252,'Interest Rates'!$A$11:$B$3360, MATCH($F$9,'Interest Rates'!$A$11:$B$11,0),FALSE)</f>
        <v>0.1</v>
      </c>
      <c r="G252" s="7">
        <f t="shared" si="21"/>
        <v>0.81669999999999998</v>
      </c>
      <c r="H252" s="7">
        <f t="shared" si="22"/>
        <v>0</v>
      </c>
    </row>
    <row r="253" spans="1:8">
      <c r="A253" s="138">
        <f>'FX Database'!A1010</f>
        <v>44547</v>
      </c>
      <c r="B253" s="7">
        <f>VLOOKUP($A253,'FX Database'!$A$11:$T$1267, MATCH($B$9,'FX Database'!$A$6:$X$6,0),FALSE)</f>
        <v>0.7167</v>
      </c>
      <c r="C253" s="7">
        <f>VLOOKUP($A253,'FX Database'!$A$11:$T$1267, MATCH(C$9,'FX Database'!$A$6:$X$6,0),FALSE)</f>
        <v>81.42</v>
      </c>
      <c r="D253" s="7">
        <f t="shared" si="23"/>
        <v>9.7717603922789021E-4</v>
      </c>
      <c r="E253" s="7">
        <f t="shared" si="23"/>
        <v>-3.0657942953514873E-3</v>
      </c>
      <c r="F253" s="7">
        <f>VLOOKUP(A253,'Interest Rates'!$A$11:$B$3360, MATCH($F$9,'Interest Rates'!$A$11:$B$11,0),FALSE)</f>
        <v>0.1</v>
      </c>
      <c r="G253" s="7">
        <f t="shared" si="21"/>
        <v>0.81420000000000003</v>
      </c>
      <c r="H253" s="7">
        <f t="shared" si="22"/>
        <v>0</v>
      </c>
    </row>
    <row r="254" spans="1:8">
      <c r="A254" s="138">
        <f>'FX Database'!A1011</f>
        <v>44550</v>
      </c>
      <c r="B254" s="7">
        <f>VLOOKUP($A254,'FX Database'!$A$11:$T$1267, MATCH($B$9,'FX Database'!$A$6:$X$6,0),FALSE)</f>
        <v>0.71089999999999998</v>
      </c>
      <c r="C254" s="7">
        <f>VLOOKUP($A254,'FX Database'!$A$11:$T$1267, MATCH(C$9,'FX Database'!$A$6:$X$6,0),FALSE)</f>
        <v>80.7</v>
      </c>
      <c r="D254" s="7">
        <f t="shared" si="23"/>
        <v>-8.1255700644361651E-3</v>
      </c>
      <c r="E254" s="7">
        <f t="shared" si="23"/>
        <v>-8.8823677989296659E-3</v>
      </c>
      <c r="F254" s="7">
        <f>VLOOKUP(A254,'Interest Rates'!$A$11:$B$3360, MATCH($F$9,'Interest Rates'!$A$11:$B$11,0),FALSE)</f>
        <v>0.1</v>
      </c>
      <c r="G254" s="7">
        <f t="shared" si="21"/>
        <v>0.80700000000000005</v>
      </c>
      <c r="H254" s="7">
        <f t="shared" si="22"/>
        <v>0</v>
      </c>
    </row>
    <row r="255" spans="1:8">
      <c r="A255" s="138">
        <f>'FX Database'!A1012</f>
        <v>44551</v>
      </c>
      <c r="B255" s="7">
        <f>VLOOKUP($A255,'FX Database'!$A$11:$T$1267, MATCH($B$9,'FX Database'!$A$6:$X$6,0),FALSE)</f>
        <v>0.71130000000000004</v>
      </c>
      <c r="C255" s="7">
        <f>VLOOKUP($A255,'FX Database'!$A$11:$T$1267, MATCH(C$9,'FX Database'!$A$6:$X$6,0),FALSE)</f>
        <v>80.86</v>
      </c>
      <c r="D255" s="7">
        <f t="shared" si="23"/>
        <v>5.6250880403225091E-4</v>
      </c>
      <c r="E255" s="7">
        <f t="shared" si="23"/>
        <v>1.9806889367217635E-3</v>
      </c>
      <c r="F255" s="7">
        <f>VLOOKUP(A255,'Interest Rates'!$A$11:$B$3360, MATCH($F$9,'Interest Rates'!$A$11:$B$11,0),FALSE)</f>
        <v>0.1</v>
      </c>
      <c r="G255" s="7">
        <f t="shared" si="21"/>
        <v>0.80859999999999999</v>
      </c>
      <c r="H255" s="7">
        <f t="shared" si="22"/>
        <v>0</v>
      </c>
    </row>
    <row r="256" spans="1:8">
      <c r="A256" s="138">
        <f>'FX Database'!A1013</f>
        <v>44552</v>
      </c>
      <c r="B256" s="7">
        <f>VLOOKUP($A256,'FX Database'!$A$11:$T$1267, MATCH($B$9,'FX Database'!$A$6:$X$6,0),FALSE)</f>
        <v>0.71330000000000005</v>
      </c>
      <c r="C256" s="7">
        <f>VLOOKUP($A256,'FX Database'!$A$11:$T$1267, MATCH(C$9,'FX Database'!$A$6:$X$6,0),FALSE)</f>
        <v>81.42</v>
      </c>
      <c r="D256" s="7">
        <f t="shared" si="23"/>
        <v>2.8078075445229483E-3</v>
      </c>
      <c r="E256" s="7">
        <f t="shared" si="23"/>
        <v>6.901678862208013E-3</v>
      </c>
      <c r="F256" s="7">
        <f>VLOOKUP(A256,'Interest Rates'!$A$11:$B$3360, MATCH($F$9,'Interest Rates'!$A$11:$B$11,0),FALSE)</f>
        <v>0.1</v>
      </c>
      <c r="G256" s="7">
        <f t="shared" si="21"/>
        <v>0.81420000000000003</v>
      </c>
      <c r="H256" s="7">
        <f t="shared" si="22"/>
        <v>0</v>
      </c>
    </row>
    <row r="257" spans="1:8">
      <c r="A257" s="138">
        <f>'FX Database'!A1014</f>
        <v>44553</v>
      </c>
      <c r="B257" s="7">
        <f>VLOOKUP($A257,'FX Database'!$A$11:$T$1267, MATCH($B$9,'FX Database'!$A$6:$X$6,0),FALSE)</f>
        <v>0.72099999999999997</v>
      </c>
      <c r="C257" s="7">
        <f>VLOOKUP($A257,'FX Database'!$A$11:$T$1267, MATCH(C$9,'FX Database'!$A$6:$X$6,0),FALSE)</f>
        <v>82.3</v>
      </c>
      <c r="D257" s="7">
        <f t="shared" si="23"/>
        <v>1.0737048000956435E-2</v>
      </c>
      <c r="E257" s="7">
        <f t="shared" si="23"/>
        <v>1.075016460819136E-2</v>
      </c>
      <c r="F257" s="7">
        <f>VLOOKUP(A257,'Interest Rates'!$A$11:$B$3360, MATCH($F$9,'Interest Rates'!$A$11:$B$11,0),FALSE)</f>
        <v>0.1</v>
      </c>
      <c r="G257" s="7">
        <f t="shared" si="21"/>
        <v>0.82299999999999995</v>
      </c>
      <c r="H257" s="7">
        <f t="shared" si="22"/>
        <v>0</v>
      </c>
    </row>
    <row r="258" spans="1:8">
      <c r="A258" s="138">
        <f>'FX Database'!A1015</f>
        <v>44554</v>
      </c>
      <c r="B258" s="7">
        <f>VLOOKUP($A258,'FX Database'!$A$11:$T$1267, MATCH($B$9,'FX Database'!$A$6:$X$6,0),FALSE)</f>
        <v>0.72319999999999995</v>
      </c>
      <c r="C258" s="7">
        <f>VLOOKUP($A258,'FX Database'!$A$11:$T$1267, MATCH(C$9,'FX Database'!$A$6:$X$6,0),FALSE)</f>
        <v>82.68</v>
      </c>
      <c r="D258" s="7">
        <f t="shared" si="23"/>
        <v>3.0466717930177083E-3</v>
      </c>
      <c r="E258" s="7">
        <f t="shared" si="23"/>
        <v>4.6066271305434722E-3</v>
      </c>
      <c r="F258" s="7">
        <f>VLOOKUP(A258,'Interest Rates'!$A$11:$B$3360, MATCH($F$9,'Interest Rates'!$A$11:$B$11,0),FALSE)</f>
        <v>0.1</v>
      </c>
      <c r="G258" s="7">
        <f t="shared" si="21"/>
        <v>0.82680000000000009</v>
      </c>
      <c r="H258" s="7">
        <f t="shared" si="22"/>
        <v>0</v>
      </c>
    </row>
    <row r="259" spans="1:8">
      <c r="A259" s="138">
        <f>'FX Database'!A1016</f>
        <v>44559</v>
      </c>
      <c r="B259" s="7">
        <f>VLOOKUP($A259,'FX Database'!$A$11:$T$1267, MATCH($B$9,'FX Database'!$A$6:$X$6,0),FALSE)</f>
        <v>0.72330000000000005</v>
      </c>
      <c r="C259" s="7">
        <f>VLOOKUP($A259,'FX Database'!$A$11:$T$1267, MATCH(C$9,'FX Database'!$A$6:$X$6,0),FALSE)</f>
        <v>83.07</v>
      </c>
      <c r="D259" s="7">
        <f t="shared" si="23"/>
        <v>1.3826477726834748E-4</v>
      </c>
      <c r="E259" s="7">
        <f t="shared" si="23"/>
        <v>4.7058910374124926E-3</v>
      </c>
      <c r="F259" s="7">
        <f>VLOOKUP(A259,'Interest Rates'!$A$11:$B$3360, MATCH($F$9,'Interest Rates'!$A$11:$B$11,0),FALSE)</f>
        <v>0.1</v>
      </c>
      <c r="G259" s="7">
        <f t="shared" si="21"/>
        <v>0.83069999999999988</v>
      </c>
      <c r="H259" s="7">
        <f t="shared" si="22"/>
        <v>0</v>
      </c>
    </row>
    <row r="260" spans="1:8">
      <c r="A260" s="138">
        <f>'FX Database'!A1017</f>
        <v>44560</v>
      </c>
      <c r="B260" s="7">
        <f>VLOOKUP($A260,'FX Database'!$A$11:$T$1267, MATCH($B$9,'FX Database'!$A$6:$X$6,0),FALSE)</f>
        <v>0.7258</v>
      </c>
      <c r="C260" s="7">
        <f>VLOOKUP($A260,'FX Database'!$A$11:$T$1267, MATCH(C$9,'FX Database'!$A$6:$X$6,0),FALSE)</f>
        <v>83.5</v>
      </c>
      <c r="D260" s="7">
        <f t="shared" si="23"/>
        <v>3.4504209237347849E-3</v>
      </c>
      <c r="E260" s="7">
        <f t="shared" si="23"/>
        <v>5.1630060058295985E-3</v>
      </c>
      <c r="F260" s="7">
        <f>VLOOKUP(A260,'Interest Rates'!$A$11:$B$3360, MATCH($F$9,'Interest Rates'!$A$11:$B$11,0),FALSE)</f>
        <v>0.1</v>
      </c>
      <c r="G260" s="7">
        <f t="shared" si="21"/>
        <v>0.83499999999999996</v>
      </c>
      <c r="H260" s="7">
        <f t="shared" si="22"/>
        <v>0</v>
      </c>
    </row>
    <row r="261" spans="1:8">
      <c r="A261" s="138">
        <f>'FX Database'!A1018</f>
        <v>44561</v>
      </c>
      <c r="B261" s="7">
        <f>VLOOKUP($A261,'FX Database'!$A$11:$T$1267, MATCH($B$9,'FX Database'!$A$6:$X$6,0),FALSE)</f>
        <v>0.72560000000000002</v>
      </c>
      <c r="C261" s="7">
        <f>VLOOKUP($A261,'FX Database'!$A$11:$T$1267, MATCH(C$9,'FX Database'!$A$6:$X$6,0),FALSE)</f>
        <v>83.52</v>
      </c>
      <c r="D261" s="7">
        <f t="shared" si="23"/>
        <v>-2.7559597804310848E-4</v>
      </c>
      <c r="E261" s="7">
        <f t="shared" si="23"/>
        <v>2.3949227751884189E-4</v>
      </c>
      <c r="F261" s="7">
        <f>VLOOKUP(A261,'Interest Rates'!$A$11:$B$3360, MATCH($F$9,'Interest Rates'!$A$11:$B$11,0),FALSE)</f>
        <v>0.1</v>
      </c>
      <c r="G261" s="7">
        <f t="shared" si="21"/>
        <v>0.83519999999999994</v>
      </c>
      <c r="H261" s="7">
        <f t="shared" si="22"/>
        <v>0</v>
      </c>
    </row>
  </sheetData>
  <mergeCells count="9">
    <mergeCell ref="V5:X5"/>
    <mergeCell ref="V8:X10"/>
    <mergeCell ref="O19:V20"/>
    <mergeCell ref="Y19:AF20"/>
    <mergeCell ref="A1:J2"/>
    <mergeCell ref="B7:C7"/>
    <mergeCell ref="D7:E7"/>
    <mergeCell ref="P4:S4"/>
    <mergeCell ref="Q45:R45"/>
  </mergeCells>
  <conditionalFormatting sqref="AD41">
    <cfRule type="cellIs" dxfId="7" priority="3" operator="equal">
      <formula>"VALID"</formula>
    </cfRule>
    <cfRule type="cellIs" dxfId="6" priority="4" operator="equal">
      <formula>"INVALID"</formula>
    </cfRule>
  </conditionalFormatting>
  <conditionalFormatting sqref="T41">
    <cfRule type="cellIs" dxfId="5" priority="1" operator="equal">
      <formula>"VALID"</formula>
    </cfRule>
    <cfRule type="cellIs" dxfId="4" priority="2" operator="equal">
      <formula>"INVALID"</formula>
    </cfRule>
  </conditionalFormatting>
  <dataValidations count="1">
    <dataValidation type="list" allowBlank="1" showInputMessage="1" showErrorMessage="1" sqref="Q45" xr:uid="{9F2E537D-3795-454A-B3F2-B8CE2D33E701}">
      <formula1>$Y$12:$Y$14</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FED2C-8738-F448-81DD-0DA29F988F2A}">
  <sheetPr codeName="Sheet18"/>
  <dimension ref="A4:AI261"/>
  <sheetViews>
    <sheetView topLeftCell="J1" workbookViewId="0">
      <selection activeCell="AE17" sqref="AE17"/>
    </sheetView>
  </sheetViews>
  <sheetFormatPr baseColWidth="10" defaultRowHeight="13"/>
  <cols>
    <col min="1" max="16384" width="10.83203125" style="7"/>
  </cols>
  <sheetData>
    <row r="4" spans="1:35">
      <c r="K4" s="446" t="s">
        <v>356</v>
      </c>
      <c r="L4" s="446"/>
      <c r="M4" s="446"/>
      <c r="N4" s="446"/>
    </row>
    <row r="5" spans="1:35">
      <c r="K5" s="271"/>
      <c r="L5" s="269"/>
      <c r="M5" s="269"/>
      <c r="N5" s="269"/>
    </row>
    <row r="6" spans="1:35" ht="28">
      <c r="A6" s="50"/>
      <c r="B6" s="50"/>
      <c r="C6" s="50"/>
      <c r="D6" s="259"/>
      <c r="E6" s="259"/>
      <c r="F6" s="50"/>
      <c r="K6" s="271" t="s">
        <v>357</v>
      </c>
      <c r="L6" s="268"/>
      <c r="M6" s="267" t="s">
        <v>353</v>
      </c>
      <c r="N6" s="269"/>
    </row>
    <row r="7" spans="1:35">
      <c r="A7" s="253"/>
      <c r="B7" s="447" t="s">
        <v>254</v>
      </c>
      <c r="C7" s="447"/>
      <c r="D7" s="448" t="s">
        <v>256</v>
      </c>
      <c r="E7" s="448"/>
      <c r="F7" s="255" t="s">
        <v>257</v>
      </c>
      <c r="K7" s="270" t="s">
        <v>350</v>
      </c>
      <c r="L7" s="269"/>
      <c r="M7" s="267">
        <f>VLOOKUP(K7,'Inputs &amp; Outputs'!L34:M38,2,FALSE)</f>
        <v>2021</v>
      </c>
      <c r="N7" s="269"/>
    </row>
    <row r="8" spans="1:35">
      <c r="A8" s="253"/>
      <c r="B8" s="254"/>
      <c r="C8" s="254"/>
      <c r="D8" s="260"/>
      <c r="E8" s="260"/>
      <c r="F8" s="255"/>
      <c r="K8" s="210"/>
      <c r="L8" s="222"/>
      <c r="N8" s="210"/>
    </row>
    <row r="9" spans="1:35">
      <c r="A9" s="256" t="s">
        <v>0</v>
      </c>
      <c r="B9" s="257" t="s">
        <v>117</v>
      </c>
      <c r="C9" s="257" t="s">
        <v>114</v>
      </c>
      <c r="D9" s="261" t="s">
        <v>117</v>
      </c>
      <c r="E9" s="261" t="s">
        <v>114</v>
      </c>
      <c r="F9" s="258" t="s">
        <v>264</v>
      </c>
    </row>
    <row r="10" spans="1:35">
      <c r="A10" s="138">
        <f>'2021'!A10</f>
        <v>44200</v>
      </c>
      <c r="B10" s="7">
        <f>'2021'!B10</f>
        <v>0.77029999999999998</v>
      </c>
      <c r="C10" s="7">
        <f>'2021'!C10</f>
        <v>79.34</v>
      </c>
      <c r="F10" s="7">
        <f>'2021'!F10</f>
        <v>0.1</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c r="AC10" s="281" t="s">
        <v>358</v>
      </c>
      <c r="AD10" s="282" t="s">
        <v>297</v>
      </c>
      <c r="AE10" s="283" t="s">
        <v>301</v>
      </c>
      <c r="AF10" s="282" t="s">
        <v>305</v>
      </c>
      <c r="AG10" s="266"/>
      <c r="AH10" s="263"/>
      <c r="AI10" s="266"/>
    </row>
    <row r="11" spans="1:35">
      <c r="A11" s="138">
        <f>'2021'!A11</f>
        <v>44201</v>
      </c>
      <c r="B11" s="7">
        <f>'2021'!B11</f>
        <v>0.77010000000000001</v>
      </c>
      <c r="C11" s="7">
        <f>'2021'!C11</f>
        <v>79.319999999999993</v>
      </c>
      <c r="D11" s="7">
        <f>'2021'!D11</f>
        <v>-2.5967281371571576E-4</v>
      </c>
      <c r="E11" s="7">
        <f>'2021'!E11</f>
        <v>-2.5211143458896335E-4</v>
      </c>
      <c r="F11" s="7">
        <f>'2021'!F11</f>
        <v>0.1</v>
      </c>
      <c r="H11" s="250">
        <v>1</v>
      </c>
      <c r="I11" s="250" t="s">
        <v>407</v>
      </c>
      <c r="J11" s="250">
        <v>-1.4788179731469069E-3</v>
      </c>
      <c r="K11" s="250">
        <v>1.2981829964472149E-4</v>
      </c>
      <c r="L11" s="250">
        <v>6.3392230899938984E-3</v>
      </c>
      <c r="M11" s="250">
        <v>4.0185749384711785E-5</v>
      </c>
      <c r="N11" s="250">
        <v>-5.8490615388024465E-4</v>
      </c>
      <c r="O11" s="250">
        <v>4.3693347551165829E-17</v>
      </c>
      <c r="P11" s="250">
        <v>5.4532019076238593E-3</v>
      </c>
      <c r="Q11" s="250">
        <v>2.9737411045312499E-5</v>
      </c>
      <c r="R11" s="250">
        <v>5.6252381749066979E-3</v>
      </c>
      <c r="S11" s="250">
        <v>-1.0318620635135758E-3</v>
      </c>
      <c r="T11" s="251">
        <v>7.211555340230387E-3</v>
      </c>
      <c r="U11" s="252">
        <v>7211.5553402303867</v>
      </c>
      <c r="V11" s="251">
        <v>9.2535167977215189E-3</v>
      </c>
      <c r="W11" s="252">
        <v>9253.5167977215187</v>
      </c>
      <c r="X11" s="251">
        <v>1.308430399483298E-2</v>
      </c>
      <c r="Y11" s="252">
        <v>13084.303994832981</v>
      </c>
      <c r="Z11" s="250">
        <v>0.1</v>
      </c>
      <c r="AA11" s="225"/>
      <c r="AC11" s="281" t="s">
        <v>259</v>
      </c>
      <c r="AD11" s="241">
        <v>8117.9651188375774</v>
      </c>
      <c r="AE11" s="241">
        <v>8116.7306635694804</v>
      </c>
      <c r="AF11" s="241">
        <v>8114.4150307865248</v>
      </c>
      <c r="AG11" s="263"/>
      <c r="AH11" s="263"/>
      <c r="AI11" s="263"/>
    </row>
    <row r="12" spans="1:35">
      <c r="A12" s="138">
        <f>'2021'!A12</f>
        <v>44202</v>
      </c>
      <c r="B12" s="7">
        <f>'2021'!B12</f>
        <v>0.77659999999999996</v>
      </c>
      <c r="C12" s="7">
        <f>'2021'!C12</f>
        <v>79.86</v>
      </c>
      <c r="D12" s="7">
        <f>'2021'!D12</f>
        <v>8.4050407523624214E-3</v>
      </c>
      <c r="E12" s="7">
        <f>'2021'!E12</f>
        <v>6.7847979834801033E-3</v>
      </c>
      <c r="F12" s="7">
        <f>'2021'!F12</f>
        <v>0.1</v>
      </c>
      <c r="H12" s="286">
        <v>2</v>
      </c>
      <c r="I12" s="286" t="s">
        <v>408</v>
      </c>
      <c r="J12" s="286">
        <v>-8.100383984422485E-4</v>
      </c>
      <c r="K12" s="286">
        <v>1.2981829964472149E-4</v>
      </c>
      <c r="L12" s="286">
        <v>5.5923025677088916E-3</v>
      </c>
      <c r="M12" s="286">
        <v>3.1273848008803461E-5</v>
      </c>
      <c r="N12" s="286">
        <v>3.7556378645506029E-4</v>
      </c>
      <c r="O12" s="286">
        <v>4.3693347551165829E-17</v>
      </c>
      <c r="P12" s="286">
        <v>4.1607529272835123E-3</v>
      </c>
      <c r="Q12" s="286">
        <v>1.7311864921898314E-5</v>
      </c>
      <c r="R12" s="286">
        <v>4.6349226698118289E-3</v>
      </c>
      <c r="S12" s="286">
        <v>-2.172373059935941E-4</v>
      </c>
      <c r="T12" s="287">
        <v>5.9419708626987644E-3</v>
      </c>
      <c r="U12" s="288">
        <v>5941.970862698764</v>
      </c>
      <c r="V12" s="287">
        <v>7.624447791840459E-3</v>
      </c>
      <c r="W12" s="288">
        <v>7624.4477918404591</v>
      </c>
      <c r="X12" s="287">
        <v>1.0780830129982315E-2</v>
      </c>
      <c r="Y12" s="288">
        <v>10780.830129982314</v>
      </c>
      <c r="Z12" s="286">
        <v>0.1</v>
      </c>
      <c r="AA12" s="225"/>
      <c r="AC12" s="265"/>
      <c r="AD12" s="263"/>
      <c r="AE12" s="266"/>
      <c r="AF12" s="263"/>
      <c r="AG12" s="266"/>
      <c r="AH12" s="263"/>
      <c r="AI12" s="266"/>
    </row>
    <row r="13" spans="1:35">
      <c r="A13" s="138">
        <f>'2021'!A13</f>
        <v>44203</v>
      </c>
      <c r="B13" s="7">
        <f>'2021'!B13</f>
        <v>0.77949999999999997</v>
      </c>
      <c r="C13" s="7">
        <f>'2021'!C13</f>
        <v>80.39</v>
      </c>
      <c r="D13" s="7">
        <f>'2021'!D13</f>
        <v>3.7272712002643237E-3</v>
      </c>
      <c r="E13" s="7">
        <f>'2021'!E13</f>
        <v>6.6146887047941576E-3</v>
      </c>
      <c r="F13" s="7">
        <f>'2021'!F13</f>
        <v>0.1</v>
      </c>
      <c r="H13" s="250">
        <v>3</v>
      </c>
      <c r="I13" s="250" t="s">
        <v>409</v>
      </c>
      <c r="J13" s="250">
        <v>1.8222552912746353E-3</v>
      </c>
      <c r="K13" s="250">
        <v>1.5624263390071379E-3</v>
      </c>
      <c r="L13" s="250">
        <v>4.7837582032065548E-3</v>
      </c>
      <c r="M13" s="250">
        <v>2.2884342546746007E-5</v>
      </c>
      <c r="N13" s="250">
        <v>2.6418028139281943E-3</v>
      </c>
      <c r="O13" s="250">
        <v>1.8062141478911618E-3</v>
      </c>
      <c r="P13" s="250">
        <v>4.166756882403198E-3</v>
      </c>
      <c r="Q13" s="250">
        <v>1.7361862917054417E-5</v>
      </c>
      <c r="R13" s="250">
        <v>4.0837781146667758E-3</v>
      </c>
      <c r="S13" s="250">
        <v>2.2320290526014149E-3</v>
      </c>
      <c r="T13" s="251">
        <v>5.2354035430028064E-3</v>
      </c>
      <c r="U13" s="252">
        <v>5235.4035430028061</v>
      </c>
      <c r="V13" s="251">
        <v>6.7178149986268461E-3</v>
      </c>
      <c r="W13" s="252">
        <v>6717.8149986268463</v>
      </c>
      <c r="X13" s="251">
        <v>9.4988678947149213E-3</v>
      </c>
      <c r="Y13" s="252">
        <v>9498.8678947149219</v>
      </c>
      <c r="Z13" s="250">
        <v>0.1</v>
      </c>
      <c r="AA13" s="225"/>
      <c r="AC13" s="265"/>
      <c r="AD13" s="263"/>
      <c r="AE13" s="262"/>
      <c r="AF13" s="263"/>
      <c r="AG13" s="262"/>
      <c r="AH13" s="263"/>
      <c r="AI13" s="262"/>
    </row>
    <row r="14" spans="1:35">
      <c r="A14" s="138">
        <f>'2021'!A14</f>
        <v>44204</v>
      </c>
      <c r="B14" s="7">
        <f>'2021'!B14</f>
        <v>0.77690000000000003</v>
      </c>
      <c r="C14" s="7">
        <f>'2021'!C14</f>
        <v>80.69</v>
      </c>
      <c r="D14" s="7">
        <f>'2021'!D14</f>
        <v>-3.341046541456037E-3</v>
      </c>
      <c r="E14" s="7">
        <f>'2021'!E14</f>
        <v>3.7248615205455974E-3</v>
      </c>
      <c r="F14" s="7">
        <f>'2021'!F14</f>
        <v>0.1</v>
      </c>
      <c r="H14" s="250">
        <v>4</v>
      </c>
      <c r="I14" s="250" t="s">
        <v>410</v>
      </c>
      <c r="J14" s="250">
        <v>-4.7659006935297545E-4</v>
      </c>
      <c r="K14" s="250">
        <v>9.6319054743393081E-4</v>
      </c>
      <c r="L14" s="250">
        <v>9.0854460057974637E-3</v>
      </c>
      <c r="M14" s="250">
        <v>8.2545329124261092E-5</v>
      </c>
      <c r="N14" s="250">
        <v>9.2548152045041771E-4</v>
      </c>
      <c r="O14" s="250">
        <v>-1.1934349656272215E-4</v>
      </c>
      <c r="P14" s="250">
        <v>8.589908580366323E-3</v>
      </c>
      <c r="Q14" s="250">
        <v>7.3786529419050972E-5</v>
      </c>
      <c r="R14" s="250">
        <v>8.4507292212347464E-3</v>
      </c>
      <c r="S14" s="250">
        <v>2.2444572554872113E-4</v>
      </c>
      <c r="T14" s="251">
        <v>1.0833834861622945E-2</v>
      </c>
      <c r="U14" s="252">
        <v>10833.834861622945</v>
      </c>
      <c r="V14" s="251">
        <v>1.3901449568931157E-2</v>
      </c>
      <c r="W14" s="252">
        <v>13901.449568931157</v>
      </c>
      <c r="X14" s="251">
        <v>1.9656396168592022E-2</v>
      </c>
      <c r="Y14" s="252">
        <v>19656.396168592022</v>
      </c>
      <c r="Z14" s="250">
        <v>0.1</v>
      </c>
      <c r="AA14" s="225"/>
      <c r="AC14" s="52"/>
      <c r="AD14" s="52">
        <v>6284.9610764395393</v>
      </c>
      <c r="AE14" s="52">
        <v>8064.5561394275082</v>
      </c>
      <c r="AF14" s="52">
        <v>11403.135307179449</v>
      </c>
    </row>
    <row r="15" spans="1:35">
      <c r="A15" s="138">
        <f>'2021'!A15</f>
        <v>44207</v>
      </c>
      <c r="B15" s="7">
        <f>'2021'!B15</f>
        <v>0.76970000000000005</v>
      </c>
      <c r="C15" s="7">
        <f>'2021'!C15</f>
        <v>80.2</v>
      </c>
      <c r="D15" s="7">
        <f>'2021'!D15</f>
        <v>-9.310813416103304E-3</v>
      </c>
      <c r="E15" s="7">
        <f>'2021'!E15</f>
        <v>-6.0911369879462903E-3</v>
      </c>
      <c r="F15" s="7">
        <f>'2021'!F15</f>
        <v>0.1</v>
      </c>
      <c r="H15" s="286">
        <v>5</v>
      </c>
      <c r="I15" s="286" t="s">
        <v>411</v>
      </c>
      <c r="J15" s="286">
        <v>-5.2729850168120942E-4</v>
      </c>
      <c r="K15" s="286">
        <v>7.0964838579276092E-4</v>
      </c>
      <c r="L15" s="286">
        <v>9.0727502051407335E-3</v>
      </c>
      <c r="M15" s="286">
        <v>8.2314796284881225E-5</v>
      </c>
      <c r="N15" s="286">
        <v>6.5407209925511824E-4</v>
      </c>
      <c r="O15" s="286">
        <v>-1.1934349656272215E-4</v>
      </c>
      <c r="P15" s="286">
        <v>8.4283257271966505E-3</v>
      </c>
      <c r="Q15" s="286">
        <v>7.1036674563724935E-5</v>
      </c>
      <c r="R15" s="286">
        <v>8.3831082682196516E-3</v>
      </c>
      <c r="S15" s="286">
        <v>6.3386798786954407E-5</v>
      </c>
      <c r="T15" s="287">
        <v>1.0747144799857593E-2</v>
      </c>
      <c r="U15" s="288">
        <v>10747.144799857593</v>
      </c>
      <c r="V15" s="287">
        <v>1.3790213101221327E-2</v>
      </c>
      <c r="W15" s="288">
        <v>13790.213101221327</v>
      </c>
      <c r="X15" s="287">
        <v>1.949910983187891E-2</v>
      </c>
      <c r="Y15" s="288">
        <v>19499.109831878912</v>
      </c>
      <c r="Z15" s="286">
        <v>0.1</v>
      </c>
      <c r="AA15" s="225"/>
      <c r="AD15" s="7">
        <v>1826.4756640555447</v>
      </c>
      <c r="AE15" s="7">
        <v>2343.6446703353731</v>
      </c>
      <c r="AF15" s="7">
        <v>3313.8708226140066</v>
      </c>
    </row>
    <row r="16" spans="1:35">
      <c r="A16" s="138">
        <f>'2021'!A16</f>
        <v>44208</v>
      </c>
      <c r="B16" s="7">
        <f>'2021'!B16</f>
        <v>0.76910000000000001</v>
      </c>
      <c r="C16" s="7">
        <f>'2021'!C16</f>
        <v>80.22</v>
      </c>
      <c r="D16" s="7">
        <f>'2021'!D16</f>
        <v>-7.7982847726368266E-4</v>
      </c>
      <c r="E16" s="7">
        <f>'2021'!E16</f>
        <v>2.4934546943786184E-4</v>
      </c>
      <c r="F16" s="7">
        <f>'2021'!F16</f>
        <v>0.1</v>
      </c>
      <c r="H16" s="250">
        <v>6</v>
      </c>
      <c r="I16" s="250" t="s">
        <v>412</v>
      </c>
      <c r="J16" s="250">
        <v>-1.0926260766004727E-3</v>
      </c>
      <c r="K16" s="250">
        <v>-1.4871458769562416E-3</v>
      </c>
      <c r="L16" s="250">
        <v>5.477505727609861E-3</v>
      </c>
      <c r="M16" s="250">
        <v>3.0003068995998836E-5</v>
      </c>
      <c r="N16" s="250">
        <v>9.9988929703437876E-4</v>
      </c>
      <c r="O16" s="250">
        <v>5.907023457757518E-5</v>
      </c>
      <c r="P16" s="250">
        <v>3.0845468764879908E-3</v>
      </c>
      <c r="Q16" s="250">
        <v>9.5144294332518189E-6</v>
      </c>
      <c r="R16" s="250">
        <v>3.8969624942518555E-3</v>
      </c>
      <c r="S16" s="250">
        <v>-4.6368389783046958E-5</v>
      </c>
      <c r="T16" s="251">
        <v>4.9959059176308785E-3</v>
      </c>
      <c r="U16" s="252">
        <v>4995.9059176308783</v>
      </c>
      <c r="V16" s="251">
        <v>6.410503303044302E-3</v>
      </c>
      <c r="W16" s="252">
        <v>6410.5033030443019</v>
      </c>
      <c r="X16" s="251">
        <v>9.0643347616298168E-3</v>
      </c>
      <c r="Y16" s="252">
        <v>9064.3347616298161</v>
      </c>
      <c r="Z16" s="250">
        <v>0.1</v>
      </c>
      <c r="AA16" s="225"/>
    </row>
    <row r="17" spans="1:31">
      <c r="A17" s="138">
        <f>'2021'!A17</f>
        <v>44209</v>
      </c>
      <c r="B17" s="7">
        <f>'2021'!B17</f>
        <v>0.77629999999999999</v>
      </c>
      <c r="C17" s="7">
        <f>'2021'!C17</f>
        <v>80.459999999999994</v>
      </c>
      <c r="D17" s="7">
        <f>'2021'!D17</f>
        <v>9.318043348626584E-3</v>
      </c>
      <c r="E17" s="7">
        <f>'2021'!E17</f>
        <v>2.9873061797352539E-3</v>
      </c>
      <c r="F17" s="7">
        <f>'2021'!F17</f>
        <v>0.1</v>
      </c>
      <c r="H17" s="250">
        <v>7</v>
      </c>
      <c r="I17" s="250" t="s">
        <v>413</v>
      </c>
      <c r="J17" s="250">
        <v>-3.6959313951207481E-3</v>
      </c>
      <c r="K17" s="250">
        <v>-3.4297681885919317E-3</v>
      </c>
      <c r="L17" s="250">
        <v>5.4199303367604293E-3</v>
      </c>
      <c r="M17" s="250">
        <v>2.9375644855336022E-5</v>
      </c>
      <c r="N17" s="250">
        <v>-2.0858779480254432E-3</v>
      </c>
      <c r="O17" s="250">
        <v>-1.1357823129527905E-3</v>
      </c>
      <c r="P17" s="250">
        <v>7.4542901749502432E-3</v>
      </c>
      <c r="Q17" s="250">
        <v>5.5566442012359727E-5</v>
      </c>
      <c r="R17" s="250">
        <v>6.1652713797743976E-3</v>
      </c>
      <c r="S17" s="250">
        <v>-2.8909046715730954E-3</v>
      </c>
      <c r="T17" s="251">
        <v>7.9038779088707774E-3</v>
      </c>
      <c r="U17" s="252">
        <v>7903.877908870777</v>
      </c>
      <c r="V17" s="251">
        <v>1.0141871419728884E-2</v>
      </c>
      <c r="W17" s="252">
        <v>10141.871419728885</v>
      </c>
      <c r="X17" s="251">
        <v>1.4340421229355249E-2</v>
      </c>
      <c r="Y17" s="252">
        <v>14340.421229355248</v>
      </c>
      <c r="Z17" s="250">
        <v>0.1</v>
      </c>
      <c r="AA17" s="225"/>
      <c r="AE17" s="7">
        <f>AE14+AE15</f>
        <v>10408.200809762882</v>
      </c>
    </row>
    <row r="18" spans="1:31">
      <c r="A18" s="138">
        <f>'2021'!A18</f>
        <v>44210</v>
      </c>
      <c r="B18" s="7">
        <f>'2021'!B18</f>
        <v>0.77510000000000001</v>
      </c>
      <c r="C18" s="7">
        <f>'2021'!C18</f>
        <v>80.63</v>
      </c>
      <c r="D18" s="7">
        <f>'2021'!D18</f>
        <v>-1.5469901241688486E-3</v>
      </c>
      <c r="E18" s="7">
        <f>'2021'!E18</f>
        <v>2.1106221752884942E-3</v>
      </c>
      <c r="F18" s="7">
        <f>'2021'!F18</f>
        <v>0.1</v>
      </c>
      <c r="H18" s="286">
        <v>8</v>
      </c>
      <c r="I18" s="286" t="s">
        <v>414</v>
      </c>
      <c r="J18" s="286">
        <v>-1.3635689487721961E-3</v>
      </c>
      <c r="K18" s="286">
        <v>-1.751252838034674E-3</v>
      </c>
      <c r="L18" s="286">
        <v>7.3276939774834394E-3</v>
      </c>
      <c r="M18" s="286">
        <v>5.3695099027647065E-5</v>
      </c>
      <c r="N18" s="286">
        <v>-1.7786214447578253E-4</v>
      </c>
      <c r="O18" s="286">
        <v>2.645389910606115E-3</v>
      </c>
      <c r="P18" s="286">
        <v>7.6375851935159894E-3</v>
      </c>
      <c r="Q18" s="286">
        <v>5.8332707588214668E-5</v>
      </c>
      <c r="R18" s="286">
        <v>7.0724230552923987E-3</v>
      </c>
      <c r="S18" s="286">
        <v>-7.7071554662398929E-4</v>
      </c>
      <c r="T18" s="287">
        <v>9.0668463568848549E-3</v>
      </c>
      <c r="U18" s="288">
        <v>9066.8463568848547</v>
      </c>
      <c r="V18" s="287">
        <v>1.1634135925955996E-2</v>
      </c>
      <c r="W18" s="288">
        <v>11634.135925955996</v>
      </c>
      <c r="X18" s="287">
        <v>1.6450456026610119E-2</v>
      </c>
      <c r="Y18" s="288">
        <v>16450.456026610118</v>
      </c>
      <c r="Z18" s="286">
        <v>0.1</v>
      </c>
      <c r="AA18" s="225"/>
    </row>
    <row r="19" spans="1:31">
      <c r="A19" s="138">
        <f>'2021'!A19</f>
        <v>44211</v>
      </c>
      <c r="B19" s="7">
        <f>'2021'!B19</f>
        <v>0.77659999999999996</v>
      </c>
      <c r="C19" s="7">
        <f>'2021'!C19</f>
        <v>80.59</v>
      </c>
      <c r="D19" s="7">
        <f>'2021'!D19</f>
        <v>1.9333640101010746E-3</v>
      </c>
      <c r="E19" s="7">
        <f>'2021'!E19</f>
        <v>-4.9621636051058922E-4</v>
      </c>
      <c r="F19" s="7">
        <f>'2021'!F19</f>
        <v>0.1</v>
      </c>
      <c r="H19" s="250">
        <v>9</v>
      </c>
      <c r="I19" s="250" t="s">
        <v>415</v>
      </c>
      <c r="J19" s="250">
        <v>7.1545020626240469E-4</v>
      </c>
      <c r="K19" s="250">
        <v>-5.178593377920585E-4</v>
      </c>
      <c r="L19" s="250">
        <v>6.1458261539734599E-3</v>
      </c>
      <c r="M19" s="250">
        <v>3.7771179114864211E-5</v>
      </c>
      <c r="N19" s="250">
        <v>-8.9600981745803986E-4</v>
      </c>
      <c r="O19" s="250">
        <v>6.5982854036171772E-4</v>
      </c>
      <c r="P19" s="250">
        <v>5.7358004304081918E-3</v>
      </c>
      <c r="Q19" s="250">
        <v>3.2899406577470799E-5</v>
      </c>
      <c r="R19" s="250">
        <v>5.6755119251119352E-3</v>
      </c>
      <c r="S19" s="250">
        <v>-9.0279805597817588E-5</v>
      </c>
      <c r="T19" s="251">
        <v>7.2760062879935012E-3</v>
      </c>
      <c r="U19" s="252">
        <v>7276.0062879935012</v>
      </c>
      <c r="V19" s="251">
        <v>9.3362171168091344E-3</v>
      </c>
      <c r="W19" s="252">
        <v>9336.2171168091336</v>
      </c>
      <c r="X19" s="251">
        <v>1.3201240737810361E-2</v>
      </c>
      <c r="Y19" s="252">
        <v>13201.240737810362</v>
      </c>
      <c r="Z19" s="250">
        <v>0.1</v>
      </c>
      <c r="AA19" s="225"/>
    </row>
    <row r="20" spans="1:31">
      <c r="A20" s="138">
        <f>'2021'!A20</f>
        <v>44214</v>
      </c>
      <c r="B20" s="7">
        <f>'2021'!B20</f>
        <v>0.76849999999999996</v>
      </c>
      <c r="C20" s="7">
        <f>'2021'!C20</f>
        <v>79.73</v>
      </c>
      <c r="D20" s="7">
        <f>'2021'!D20</f>
        <v>-1.0484854318916362E-2</v>
      </c>
      <c r="E20" s="7">
        <f>'2021'!E20</f>
        <v>-1.0728645822015829E-2</v>
      </c>
      <c r="F20" s="7">
        <f>'2021'!F20</f>
        <v>0.1</v>
      </c>
      <c r="H20" s="250">
        <v>10</v>
      </c>
      <c r="I20" s="250" t="s">
        <v>416</v>
      </c>
      <c r="J20" s="250">
        <v>-3.1063964922852655E-4</v>
      </c>
      <c r="K20" s="250">
        <v>1.0230379396611513E-3</v>
      </c>
      <c r="L20" s="250">
        <v>6.7832346781563323E-3</v>
      </c>
      <c r="M20" s="250">
        <v>4.6012272698942636E-5</v>
      </c>
      <c r="N20" s="250">
        <v>7.1200015986590465E-4</v>
      </c>
      <c r="O20" s="250">
        <v>1.6791370001208784E-3</v>
      </c>
      <c r="P20" s="250">
        <v>5.9235460330151939E-3</v>
      </c>
      <c r="Q20" s="250">
        <v>3.5088397605250041E-5</v>
      </c>
      <c r="R20" s="250">
        <v>5.9630729532526737E-3</v>
      </c>
      <c r="S20" s="250">
        <v>2.0068025531868905E-4</v>
      </c>
      <c r="T20" s="251">
        <v>7.6446595260699279E-3</v>
      </c>
      <c r="U20" s="252">
        <v>7644.6595260699278</v>
      </c>
      <c r="V20" s="251">
        <v>9.809255008100648E-3</v>
      </c>
      <c r="W20" s="252">
        <v>9809.2550081006484</v>
      </c>
      <c r="X20" s="251">
        <v>1.3870107689265719E-2</v>
      </c>
      <c r="Y20" s="252">
        <v>13870.107689265718</v>
      </c>
      <c r="Z20" s="250">
        <v>0.1</v>
      </c>
      <c r="AA20" s="225"/>
    </row>
    <row r="21" spans="1:31">
      <c r="A21" s="138">
        <f>'2021'!A21</f>
        <v>44215</v>
      </c>
      <c r="B21" s="7">
        <f>'2021'!B21</f>
        <v>0.77180000000000004</v>
      </c>
      <c r="C21" s="7">
        <f>'2021'!C21</f>
        <v>80.27</v>
      </c>
      <c r="D21" s="7">
        <f>'2021'!D21</f>
        <v>4.2848861248679041E-3</v>
      </c>
      <c r="E21" s="7">
        <f>'2021'!E21</f>
        <v>6.7500256290813059E-3</v>
      </c>
      <c r="F21" s="7">
        <f>'2021'!F21</f>
        <v>0.1</v>
      </c>
      <c r="H21" s="286">
        <v>11</v>
      </c>
      <c r="I21" s="286" t="s">
        <v>417</v>
      </c>
      <c r="J21" s="286">
        <v>-7.7190657300378422E-4</v>
      </c>
      <c r="K21" s="286">
        <v>1.0230379396611513E-3</v>
      </c>
      <c r="L21" s="286">
        <v>6.2647480558215467E-3</v>
      </c>
      <c r="M21" s="286">
        <v>3.9247068202919853E-5</v>
      </c>
      <c r="N21" s="286">
        <v>2.6023198977359206E-4</v>
      </c>
      <c r="O21" s="286">
        <v>1.1839876676028355E-4</v>
      </c>
      <c r="P21" s="286">
        <v>5.6885391231791035E-3</v>
      </c>
      <c r="Q21" s="286">
        <v>3.2359477355939282E-5</v>
      </c>
      <c r="R21" s="286">
        <v>5.5737748010075772E-3</v>
      </c>
      <c r="S21" s="286">
        <v>-2.5583729161509608E-4</v>
      </c>
      <c r="T21" s="287">
        <v>7.1455792948917143E-3</v>
      </c>
      <c r="U21" s="288">
        <v>7145.5792948917142</v>
      </c>
      <c r="V21" s="287">
        <v>9.1688595476574642E-3</v>
      </c>
      <c r="W21" s="288">
        <v>9168.8595476574646</v>
      </c>
      <c r="X21" s="287">
        <v>1.2964600187143625E-2</v>
      </c>
      <c r="Y21" s="288">
        <v>12964.600187143626</v>
      </c>
      <c r="Z21" s="286">
        <v>0.1</v>
      </c>
      <c r="AA21" s="225"/>
      <c r="AD21" s="225">
        <f>AVERAGE(W11:W43)</f>
        <v>8056.213012598656</v>
      </c>
    </row>
    <row r="22" spans="1:31">
      <c r="A22" s="138">
        <f>'2021'!A22</f>
        <v>44216</v>
      </c>
      <c r="B22" s="7">
        <f>'2021'!B22</f>
        <v>0.7722</v>
      </c>
      <c r="C22" s="7">
        <f>'2021'!C22</f>
        <v>80.13</v>
      </c>
      <c r="D22" s="7">
        <f>'2021'!D22</f>
        <v>5.1813472661760306E-4</v>
      </c>
      <c r="E22" s="7">
        <f>'2021'!E22</f>
        <v>-1.7456363535062712E-3</v>
      </c>
      <c r="F22" s="7">
        <f>'2021'!F22</f>
        <v>0.1</v>
      </c>
      <c r="H22" s="250">
        <v>12</v>
      </c>
      <c r="I22" s="250" t="s">
        <v>418</v>
      </c>
      <c r="J22" s="250">
        <v>8.5073985649121962E-4</v>
      </c>
      <c r="K22" s="250">
        <v>2.0030822935742224E-3</v>
      </c>
      <c r="L22" s="250">
        <v>5.9431214662654525E-3</v>
      </c>
      <c r="M22" s="250">
        <v>3.5320692762785221E-5</v>
      </c>
      <c r="N22" s="250">
        <v>4.6053101409742806E-4</v>
      </c>
      <c r="O22" s="250">
        <v>9.4495657703527638E-4</v>
      </c>
      <c r="P22" s="250">
        <v>3.7191648136852685E-3</v>
      </c>
      <c r="Q22" s="250">
        <v>1.3832186911354577E-5</v>
      </c>
      <c r="R22" s="250">
        <v>4.6133341700220392E-3</v>
      </c>
      <c r="S22" s="250">
        <v>6.5563543529432381E-4</v>
      </c>
      <c r="T22" s="251">
        <v>5.9142944059682543E-3</v>
      </c>
      <c r="U22" s="252">
        <v>5914.2944059682541</v>
      </c>
      <c r="V22" s="251">
        <v>7.5889347096862545E-3</v>
      </c>
      <c r="W22" s="252">
        <v>7588.9347096862548</v>
      </c>
      <c r="X22" s="251">
        <v>1.0730615279471263E-2</v>
      </c>
      <c r="Y22" s="252">
        <v>10730.615279471263</v>
      </c>
      <c r="Z22" s="250">
        <v>0.1</v>
      </c>
      <c r="AA22" s="225"/>
      <c r="AD22" s="7">
        <f>_xlfn.STDEV.S(W11:W43)</f>
        <v>2325.4763070539129</v>
      </c>
    </row>
    <row r="23" spans="1:31">
      <c r="A23" s="138">
        <f>'2021'!A23</f>
        <v>44217</v>
      </c>
      <c r="B23" s="7">
        <f>'2021'!B23</f>
        <v>0.77710000000000001</v>
      </c>
      <c r="C23" s="7">
        <f>'2021'!C23</f>
        <v>80.349999999999994</v>
      </c>
      <c r="D23" s="7">
        <f>'2021'!D23</f>
        <v>6.3254583850606535E-3</v>
      </c>
      <c r="E23" s="7">
        <f>'2021'!E23</f>
        <v>2.7417763935423277E-3</v>
      </c>
      <c r="F23" s="7">
        <f>'2021'!F23</f>
        <v>0.1</v>
      </c>
      <c r="H23" s="250">
        <v>13</v>
      </c>
      <c r="I23" s="250" t="s">
        <v>419</v>
      </c>
      <c r="J23" s="250">
        <v>-3.360044515565119E-4</v>
      </c>
      <c r="K23" s="250">
        <v>1.273392931171972E-4</v>
      </c>
      <c r="L23" s="250">
        <v>3.5041683231500894E-3</v>
      </c>
      <c r="M23" s="250">
        <v>1.2279195636968509E-5</v>
      </c>
      <c r="N23" s="250">
        <v>3.539614219010283E-5</v>
      </c>
      <c r="O23" s="250">
        <v>-1.5315192097742044E-3</v>
      </c>
      <c r="P23" s="250">
        <v>3.1704493313061029E-3</v>
      </c>
      <c r="Q23" s="250">
        <v>1.0051748962379316E-5</v>
      </c>
      <c r="R23" s="250">
        <v>2.9061834088712386E-3</v>
      </c>
      <c r="S23" s="250">
        <v>-1.5030415468320453E-4</v>
      </c>
      <c r="T23" s="251">
        <v>3.7257271301729279E-3</v>
      </c>
      <c r="U23" s="252">
        <v>3725.7271301729279</v>
      </c>
      <c r="V23" s="251">
        <v>4.7806717075931874E-3</v>
      </c>
      <c r="W23" s="252">
        <v>4780.6717075931874</v>
      </c>
      <c r="X23" s="251">
        <v>6.7597826090345014E-3</v>
      </c>
      <c r="Y23" s="252">
        <v>6759.7826090345015</v>
      </c>
      <c r="Z23" s="250">
        <v>0.1</v>
      </c>
      <c r="AA23" s="225"/>
      <c r="AD23" s="225">
        <f>AD21+AD22</f>
        <v>10381.689319652569</v>
      </c>
    </row>
    <row r="24" spans="1:31">
      <c r="A24" s="138">
        <f>'2021'!A24</f>
        <v>44218</v>
      </c>
      <c r="B24" s="7">
        <f>'2021'!B24</f>
        <v>0.77459999999999996</v>
      </c>
      <c r="C24" s="7">
        <f>'2021'!C24</f>
        <v>80.23</v>
      </c>
      <c r="D24" s="7">
        <f>'2021'!D24</f>
        <v>-3.2222751345448285E-3</v>
      </c>
      <c r="E24" s="7">
        <f>'2021'!E24</f>
        <v>-1.4945824179568665E-3</v>
      </c>
      <c r="F24" s="7">
        <f>'2021'!F24</f>
        <v>0.1</v>
      </c>
      <c r="H24" s="286">
        <v>14</v>
      </c>
      <c r="I24" s="286" t="s">
        <v>420</v>
      </c>
      <c r="J24" s="286">
        <v>-5.5373266205730137E-4</v>
      </c>
      <c r="K24" s="286">
        <v>1.273392931171972E-4</v>
      </c>
      <c r="L24" s="286">
        <v>3.216932446494106E-3</v>
      </c>
      <c r="M24" s="286">
        <v>1.0348654365306556E-5</v>
      </c>
      <c r="N24" s="286">
        <v>-2.4739365860436684E-4</v>
      </c>
      <c r="O24" s="286">
        <v>-1.5315192097742044E-3</v>
      </c>
      <c r="P24" s="286">
        <v>3.0037397505464896E-3</v>
      </c>
      <c r="Q24" s="286">
        <v>9.022452489013087E-6</v>
      </c>
      <c r="R24" s="286">
        <v>2.6388373247688748E-3</v>
      </c>
      <c r="S24" s="286">
        <v>-4.0056316033083411E-4</v>
      </c>
      <c r="T24" s="287">
        <v>3.3829894503536974E-3</v>
      </c>
      <c r="U24" s="288">
        <v>3382.9894503536975</v>
      </c>
      <c r="V24" s="287">
        <v>4.3408873992447994E-3</v>
      </c>
      <c r="W24" s="288">
        <v>4340.8873992447998</v>
      </c>
      <c r="X24" s="287">
        <v>6.1379356174124031E-3</v>
      </c>
      <c r="Y24" s="288">
        <v>6137.9356174124032</v>
      </c>
      <c r="Z24" s="286">
        <v>0.1</v>
      </c>
      <c r="AA24" s="225"/>
    </row>
    <row r="25" spans="1:31">
      <c r="A25" s="138">
        <f>'2021'!A25</f>
        <v>44221</v>
      </c>
      <c r="B25" s="7">
        <f>'2021'!B25</f>
        <v>0.77380000000000004</v>
      </c>
      <c r="C25" s="7">
        <f>'2021'!C25</f>
        <v>80.3</v>
      </c>
      <c r="D25" s="7">
        <f>'2021'!D25</f>
        <v>-1.0333248142390993E-3</v>
      </c>
      <c r="E25" s="7">
        <f>'2021'!E25</f>
        <v>8.7211118715132489E-4</v>
      </c>
      <c r="F25" s="7">
        <f>'2021'!F25</f>
        <v>0.1</v>
      </c>
      <c r="H25" s="250">
        <v>15</v>
      </c>
      <c r="I25" s="250" t="s">
        <v>421</v>
      </c>
      <c r="J25" s="250">
        <v>-1.4310118009470962E-3</v>
      </c>
      <c r="K25" s="250">
        <v>-7.754192814381284E-4</v>
      </c>
      <c r="L25" s="250">
        <v>5.8126902915902855E-3</v>
      </c>
      <c r="M25" s="250">
        <v>3.3787368425947953E-5</v>
      </c>
      <c r="N25" s="250">
        <v>-5.9039019050051607E-4</v>
      </c>
      <c r="O25" s="250">
        <v>-1.1798017987723499E-4</v>
      </c>
      <c r="P25" s="250">
        <v>2.6666732052664493E-3</v>
      </c>
      <c r="Q25" s="250">
        <v>7.1111459836860391E-6</v>
      </c>
      <c r="R25" s="250">
        <v>4.0529481440051088E-3</v>
      </c>
      <c r="S25" s="250">
        <v>-1.0107009957238062E-3</v>
      </c>
      <c r="T25" s="251">
        <v>5.1958795206145493E-3</v>
      </c>
      <c r="U25" s="252">
        <v>5195.8795206145496</v>
      </c>
      <c r="V25" s="251">
        <v>6.6670996968884039E-3</v>
      </c>
      <c r="W25" s="252">
        <v>6667.0996968884037</v>
      </c>
      <c r="X25" s="251">
        <v>9.4271573829558843E-3</v>
      </c>
      <c r="Y25" s="252">
        <v>9427.1573829558838</v>
      </c>
      <c r="Z25" s="250">
        <v>0.1</v>
      </c>
      <c r="AA25" s="225"/>
    </row>
    <row r="26" spans="1:31">
      <c r="A26" s="138">
        <f>'2021'!A26</f>
        <v>44223</v>
      </c>
      <c r="B26" s="7">
        <f>'2021'!B26</f>
        <v>0.77359999999999995</v>
      </c>
      <c r="C26" s="7">
        <f>'2021'!C26</f>
        <v>80.23</v>
      </c>
      <c r="D26" s="7">
        <f>'2021'!D26</f>
        <v>-2.5849812732816008E-4</v>
      </c>
      <c r="E26" s="7">
        <f>'2021'!E26</f>
        <v>-8.7211118715123739E-4</v>
      </c>
      <c r="F26" s="7">
        <f>'2021'!F26</f>
        <v>0.1</v>
      </c>
      <c r="H26" s="250">
        <v>16</v>
      </c>
      <c r="I26" s="250" t="s">
        <v>422</v>
      </c>
      <c r="J26" s="250">
        <v>1.7318328447589112E-4</v>
      </c>
      <c r="K26" s="250">
        <v>4.0207690025142578E-4</v>
      </c>
      <c r="L26" s="250">
        <v>4.2259665208644664E-3</v>
      </c>
      <c r="M26" s="250">
        <v>1.7858793035467323E-5</v>
      </c>
      <c r="N26" s="250">
        <v>1.3261194941383892E-3</v>
      </c>
      <c r="O26" s="250">
        <v>2.0400844334988533E-3</v>
      </c>
      <c r="P26" s="250">
        <v>4.5600108122279505E-3</v>
      </c>
      <c r="Q26" s="250">
        <v>2.079369860763581E-5</v>
      </c>
      <c r="R26" s="250">
        <v>3.9864586259949833E-3</v>
      </c>
      <c r="S26" s="250">
        <v>7.4965138930714018E-4</v>
      </c>
      <c r="T26" s="251">
        <v>5.110639958525569E-3</v>
      </c>
      <c r="U26" s="252">
        <v>5110.6399585255685</v>
      </c>
      <c r="V26" s="251">
        <v>6.5577244397617479E-3</v>
      </c>
      <c r="W26" s="252">
        <v>6557.7244397617478</v>
      </c>
      <c r="X26" s="251">
        <v>9.2725027640643311E-3</v>
      </c>
      <c r="Y26" s="252">
        <v>9272.5027640643311</v>
      </c>
      <c r="Z26" s="250">
        <v>0.1</v>
      </c>
      <c r="AA26" s="225"/>
    </row>
    <row r="27" spans="1:31">
      <c r="A27" s="138">
        <f>'2021'!A27</f>
        <v>44224</v>
      </c>
      <c r="B27" s="7">
        <f>'2021'!B27</f>
        <v>0.76280000000000003</v>
      </c>
      <c r="C27" s="7">
        <f>'2021'!C27</f>
        <v>79.56</v>
      </c>
      <c r="D27" s="7">
        <f>'2021'!D27</f>
        <v>-1.4059070412820476E-2</v>
      </c>
      <c r="E27" s="7">
        <f>'2021'!E27</f>
        <v>-8.3860557797932108E-3</v>
      </c>
      <c r="F27" s="7">
        <f>'2021'!F27</f>
        <v>0.1</v>
      </c>
      <c r="H27" s="286">
        <v>17</v>
      </c>
      <c r="I27" s="286" t="s">
        <v>423</v>
      </c>
      <c r="J27" s="286">
        <v>9.1470114786622E-4</v>
      </c>
      <c r="K27" s="286">
        <v>1.3903696661194129E-3</v>
      </c>
      <c r="L27" s="286">
        <v>5.0048078383777249E-3</v>
      </c>
      <c r="M27" s="286">
        <v>2.5048101499087114E-5</v>
      </c>
      <c r="N27" s="286">
        <v>1.1981931031160432E-3</v>
      </c>
      <c r="O27" s="286">
        <v>2.0400844334988533E-3</v>
      </c>
      <c r="P27" s="286">
        <v>4.4055499309726218E-3</v>
      </c>
      <c r="Q27" s="286">
        <v>1.9408870194292873E-5</v>
      </c>
      <c r="R27" s="286">
        <v>4.3439610892637487E-3</v>
      </c>
      <c r="S27" s="286">
        <v>1.0564471254911317E-3</v>
      </c>
      <c r="T27" s="287">
        <v>5.5689581164361261E-3</v>
      </c>
      <c r="U27" s="288">
        <v>5568.9581164361261</v>
      </c>
      <c r="V27" s="287">
        <v>7.1458159918388669E-3</v>
      </c>
      <c r="W27" s="288">
        <v>7145.8159918388665</v>
      </c>
      <c r="X27" s="287">
        <v>1.0104053493627479E-2</v>
      </c>
      <c r="Y27" s="288">
        <v>10104.05349362748</v>
      </c>
      <c r="Z27" s="286">
        <v>0.1</v>
      </c>
      <c r="AA27" s="225"/>
    </row>
    <row r="28" spans="1:31">
      <c r="A28" s="138">
        <f>'2021'!A28</f>
        <v>44225</v>
      </c>
      <c r="B28" s="7">
        <f>'2021'!B28</f>
        <v>0.76449999999999996</v>
      </c>
      <c r="C28" s="7">
        <f>'2021'!C28</f>
        <v>79.900000000000006</v>
      </c>
      <c r="D28" s="7">
        <f>'2021'!D28</f>
        <v>2.2261516428529206E-3</v>
      </c>
      <c r="E28" s="7">
        <f>'2021'!E28</f>
        <v>4.264398786457518E-3</v>
      </c>
      <c r="F28" s="7">
        <f>'2021'!F28</f>
        <v>0.1</v>
      </c>
      <c r="H28" s="250">
        <v>18</v>
      </c>
      <c r="I28" s="250" t="s">
        <v>424</v>
      </c>
      <c r="J28" s="250">
        <v>-2.7835873689667705E-3</v>
      </c>
      <c r="K28" s="250">
        <v>-4.0898652440657674E-3</v>
      </c>
      <c r="L28" s="250">
        <v>4.7289732922134479E-3</v>
      </c>
      <c r="M28" s="250">
        <v>2.2363188398468097E-5</v>
      </c>
      <c r="N28" s="250">
        <v>-3.407192323152352E-3</v>
      </c>
      <c r="O28" s="250">
        <v>-3.7745217605029257E-3</v>
      </c>
      <c r="P28" s="250">
        <v>6.0784800713152547E-3</v>
      </c>
      <c r="Q28" s="250">
        <v>3.6947919977376706E-5</v>
      </c>
      <c r="R28" s="250">
        <v>5.0892504457432184E-3</v>
      </c>
      <c r="S28" s="250">
        <v>-3.0953898460595614E-3</v>
      </c>
      <c r="T28" s="251">
        <v>6.5244190714428057E-3</v>
      </c>
      <c r="U28" s="252">
        <v>6524.4190714428059</v>
      </c>
      <c r="V28" s="251">
        <v>8.3718169832475951E-3</v>
      </c>
      <c r="W28" s="252">
        <v>8371.816983247596</v>
      </c>
      <c r="X28" s="251">
        <v>1.1837596536798726E-2</v>
      </c>
      <c r="Y28" s="252">
        <v>11837.596536798726</v>
      </c>
      <c r="Z28" s="250">
        <v>0.1</v>
      </c>
      <c r="AA28" s="225"/>
    </row>
    <row r="29" spans="1:31">
      <c r="A29" s="138">
        <f>'2021'!A29</f>
        <v>44228</v>
      </c>
      <c r="B29" s="7">
        <f>'2021'!B29</f>
        <v>0.76519999999999999</v>
      </c>
      <c r="C29" s="7">
        <f>'2021'!C29</f>
        <v>80.12</v>
      </c>
      <c r="D29" s="7">
        <f>'2021'!D29</f>
        <v>9.1521219698077641E-4</v>
      </c>
      <c r="E29" s="7">
        <f>'2021'!E29</f>
        <v>2.7496580253884924E-3</v>
      </c>
      <c r="F29" s="7">
        <f>'2021'!F29</f>
        <v>0.1</v>
      </c>
      <c r="H29" s="250">
        <v>19</v>
      </c>
      <c r="I29" s="250" t="s">
        <v>425</v>
      </c>
      <c r="J29" s="250">
        <v>-7.8273004212889416E-4</v>
      </c>
      <c r="K29" s="250">
        <v>-8.8208801006056312E-4</v>
      </c>
      <c r="L29" s="250">
        <v>4.8601599754857748E-3</v>
      </c>
      <c r="M29" s="250">
        <v>2.3621154987313886E-5</v>
      </c>
      <c r="N29" s="250">
        <v>-1.1802448288627623E-3</v>
      </c>
      <c r="O29" s="250">
        <v>-4.2902302379699731E-4</v>
      </c>
      <c r="P29" s="250">
        <v>6.2178848795655722E-3</v>
      </c>
      <c r="Q29" s="250">
        <v>3.8662092375530175E-5</v>
      </c>
      <c r="R29" s="250">
        <v>5.3088770753665707E-3</v>
      </c>
      <c r="S29" s="250">
        <v>-9.8148743549582827E-4</v>
      </c>
      <c r="T29" s="251">
        <v>6.805980410619944E-3</v>
      </c>
      <c r="U29" s="252">
        <v>6805.9804106199435</v>
      </c>
      <c r="V29" s="251">
        <v>8.7331027889780092E-3</v>
      </c>
      <c r="W29" s="252">
        <v>8733.1027889780089</v>
      </c>
      <c r="X29" s="251">
        <v>1.2348448077302643E-2</v>
      </c>
      <c r="Y29" s="252">
        <v>12348.448077302643</v>
      </c>
      <c r="Z29" s="250">
        <v>0.1</v>
      </c>
      <c r="AA29" s="225"/>
    </row>
    <row r="30" spans="1:31">
      <c r="A30" s="138">
        <f>'2021'!A30</f>
        <v>44229</v>
      </c>
      <c r="B30" s="7">
        <f>'2021'!B30</f>
        <v>0.76229999999999998</v>
      </c>
      <c r="C30" s="7">
        <f>'2021'!C30</f>
        <v>80.03</v>
      </c>
      <c r="D30" s="7">
        <f>'2021'!D30</f>
        <v>-3.7970585718697801E-3</v>
      </c>
      <c r="E30" s="7">
        <f>'2021'!E30</f>
        <v>-1.1239464186627796E-3</v>
      </c>
      <c r="F30" s="7">
        <f>'2021'!F30</f>
        <v>0.1</v>
      </c>
      <c r="H30" s="286">
        <v>20</v>
      </c>
      <c r="I30" s="286" t="s">
        <v>426</v>
      </c>
      <c r="J30" s="286">
        <v>2.0299079979240392E-4</v>
      </c>
      <c r="K30" s="286">
        <v>4.7590694170287259E-4</v>
      </c>
      <c r="L30" s="286">
        <v>4.2665323856121021E-3</v>
      </c>
      <c r="M30" s="286">
        <v>1.8203298597476892E-5</v>
      </c>
      <c r="N30" s="286">
        <v>-4.9401113188795014E-4</v>
      </c>
      <c r="O30" s="286">
        <v>-3.6978329697393659E-4</v>
      </c>
      <c r="P30" s="286">
        <v>5.745258168739371E-3</v>
      </c>
      <c r="Q30" s="286">
        <v>3.3007991425466474E-5</v>
      </c>
      <c r="R30" s="286">
        <v>4.7686645101587882E-3</v>
      </c>
      <c r="S30" s="286">
        <v>-1.4551016604777311E-4</v>
      </c>
      <c r="T30" s="287">
        <v>6.1134279020235664E-3</v>
      </c>
      <c r="U30" s="288">
        <v>6113.4279020235663</v>
      </c>
      <c r="V30" s="287">
        <v>7.8444531192112064E-3</v>
      </c>
      <c r="W30" s="288">
        <v>7844.4531192112063</v>
      </c>
      <c r="X30" s="287">
        <v>1.1091913650629342E-2</v>
      </c>
      <c r="Y30" s="288">
        <v>11091.913650629342</v>
      </c>
      <c r="Z30" s="286">
        <v>0.1</v>
      </c>
      <c r="AA30" s="225"/>
    </row>
    <row r="31" spans="1:31">
      <c r="A31" s="138">
        <f>'2021'!A31</f>
        <v>44230</v>
      </c>
      <c r="B31" s="7">
        <f>'2021'!B31</f>
        <v>0.76129999999999998</v>
      </c>
      <c r="C31" s="7">
        <f>'2021'!C31</f>
        <v>79.94</v>
      </c>
      <c r="D31" s="7">
        <f>'2021'!D31</f>
        <v>-1.3126806820611871E-3</v>
      </c>
      <c r="E31" s="7">
        <f>'2021'!E31</f>
        <v>-1.1252110957773395E-3</v>
      </c>
      <c r="F31" s="7">
        <f>'2021'!F31</f>
        <v>0.1</v>
      </c>
      <c r="H31" s="250">
        <v>21</v>
      </c>
      <c r="I31" s="250" t="s">
        <v>427</v>
      </c>
      <c r="J31" s="250">
        <v>-1.8832434303027016E-3</v>
      </c>
      <c r="K31" s="250">
        <v>-1.9773620014992303E-3</v>
      </c>
      <c r="L31" s="250">
        <v>3.1883033486895382E-3</v>
      </c>
      <c r="M31" s="250">
        <v>1.0165278243264924E-5</v>
      </c>
      <c r="N31" s="250">
        <v>-1.3605652055778653E-3</v>
      </c>
      <c r="O31" s="250">
        <v>-1.7277568716115518E-3</v>
      </c>
      <c r="P31" s="250">
        <v>4.3160900957184122E-3</v>
      </c>
      <c r="Q31" s="250">
        <v>1.8628633714358575E-5</v>
      </c>
      <c r="R31" s="250">
        <v>3.1716717852068839E-3</v>
      </c>
      <c r="S31" s="250">
        <v>-1.6219043179402834E-3</v>
      </c>
      <c r="T31" s="251">
        <v>4.0660832286352252E-3</v>
      </c>
      <c r="U31" s="252">
        <v>4066.0832286352252</v>
      </c>
      <c r="V31" s="251">
        <v>5.2174000866653239E-3</v>
      </c>
      <c r="W31" s="252">
        <v>5217.4000866653241</v>
      </c>
      <c r="X31" s="251">
        <v>7.3773085723912125E-3</v>
      </c>
      <c r="Y31" s="252">
        <v>7377.3085723912127</v>
      </c>
      <c r="Z31" s="250">
        <v>0.1</v>
      </c>
      <c r="AA31" s="225"/>
    </row>
    <row r="32" spans="1:31">
      <c r="A32" s="138">
        <f>'2021'!A32</f>
        <v>44231</v>
      </c>
      <c r="B32" s="7">
        <f>'2021'!B32</f>
        <v>0.76239999999999997</v>
      </c>
      <c r="C32" s="7">
        <f>'2021'!C32</f>
        <v>80.16</v>
      </c>
      <c r="D32" s="7">
        <f>'2021'!D32</f>
        <v>1.4438540278253261E-3</v>
      </c>
      <c r="E32" s="7">
        <f>'2021'!E32</f>
        <v>2.7482840533772515E-3</v>
      </c>
      <c r="F32" s="7">
        <f>'2021'!F32</f>
        <v>0.1</v>
      </c>
      <c r="H32" s="250">
        <v>22</v>
      </c>
      <c r="I32" s="250" t="s">
        <v>428</v>
      </c>
      <c r="J32" s="250">
        <v>3.7548943887315681E-3</v>
      </c>
      <c r="K32" s="250">
        <v>3.9065861689042952E-3</v>
      </c>
      <c r="L32" s="250">
        <v>4.0134532131054796E-3</v>
      </c>
      <c r="M32" s="250">
        <v>1.6107806693786698E-5</v>
      </c>
      <c r="N32" s="250">
        <v>3.5923044462067926E-3</v>
      </c>
      <c r="O32" s="250">
        <v>4.9097430499763263E-3</v>
      </c>
      <c r="P32" s="250">
        <v>3.515765116963024E-3</v>
      </c>
      <c r="Q32" s="250">
        <v>1.2360604357654027E-5</v>
      </c>
      <c r="R32" s="250">
        <v>3.5438756435977126E-3</v>
      </c>
      <c r="S32" s="250">
        <v>3.6735994174691804E-3</v>
      </c>
      <c r="T32" s="251">
        <v>4.5432485750922678E-3</v>
      </c>
      <c r="U32" s="252">
        <v>4543.2485750922679</v>
      </c>
      <c r="V32" s="251">
        <v>5.829675433718237E-3</v>
      </c>
      <c r="W32" s="252">
        <v>5829.6754337182374</v>
      </c>
      <c r="X32" s="251">
        <v>8.2430547470082795E-3</v>
      </c>
      <c r="Y32" s="252">
        <v>8243.0547470082802</v>
      </c>
      <c r="Z32" s="250">
        <v>0.1</v>
      </c>
      <c r="AA32" s="225"/>
    </row>
    <row r="33" spans="1:27">
      <c r="A33" s="138">
        <f>'2021'!A33</f>
        <v>44232</v>
      </c>
      <c r="B33" s="7">
        <f>'2021'!B33</f>
        <v>0.75929999999999997</v>
      </c>
      <c r="C33" s="7">
        <f>'2021'!C33</f>
        <v>80.14</v>
      </c>
      <c r="D33" s="7">
        <f>'2021'!D33</f>
        <v>-4.0743961208042747E-3</v>
      </c>
      <c r="E33" s="7">
        <f>'2021'!E33</f>
        <v>-2.4953212855609471E-4</v>
      </c>
      <c r="F33" s="7">
        <f>'2021'!F33</f>
        <v>0.1</v>
      </c>
      <c r="H33" s="286">
        <v>23</v>
      </c>
      <c r="I33" s="286" t="s">
        <v>429</v>
      </c>
      <c r="J33" s="286">
        <v>2.5656429108499397E-3</v>
      </c>
      <c r="K33" s="286">
        <v>2.1171786515275775E-3</v>
      </c>
      <c r="L33" s="286">
        <v>3.6564957162512207E-3</v>
      </c>
      <c r="M33" s="286">
        <v>1.3369960922963526E-5</v>
      </c>
      <c r="N33" s="286">
        <v>2.5720495931743988E-3</v>
      </c>
      <c r="O33" s="286">
        <v>3.4935461844723013E-3</v>
      </c>
      <c r="P33" s="286">
        <v>3.249974535544509E-3</v>
      </c>
      <c r="Q33" s="286">
        <v>1.0562334481687747E-5</v>
      </c>
      <c r="R33" s="286">
        <v>3.2287640246319062E-3</v>
      </c>
      <c r="S33" s="286">
        <v>2.5688462520121694E-3</v>
      </c>
      <c r="T33" s="287">
        <v>4.1392754795781042E-3</v>
      </c>
      <c r="U33" s="288">
        <v>4139.2754795781038</v>
      </c>
      <c r="V33" s="287">
        <v>5.3113168205194856E-3</v>
      </c>
      <c r="W33" s="288">
        <v>5311.3168205194852</v>
      </c>
      <c r="X33" s="287">
        <v>7.510105121293814E-3</v>
      </c>
      <c r="Y33" s="288">
        <v>7510.1051212938137</v>
      </c>
      <c r="Z33" s="286">
        <v>0.1</v>
      </c>
      <c r="AA33" s="225"/>
    </row>
    <row r="34" spans="1:27">
      <c r="A34" s="138">
        <f>'2021'!A34</f>
        <v>44235</v>
      </c>
      <c r="B34" s="7">
        <f>'2021'!B34</f>
        <v>0.76729999999999998</v>
      </c>
      <c r="C34" s="7">
        <f>'2021'!C34</f>
        <v>80.97</v>
      </c>
      <c r="D34" s="7">
        <f>'2021'!D34</f>
        <v>1.0480902964431575E-2</v>
      </c>
      <c r="E34" s="7">
        <f>'2021'!E34</f>
        <v>1.0303610490024432E-2</v>
      </c>
      <c r="F34" s="7">
        <f>'2021'!F34</f>
        <v>0.1</v>
      </c>
      <c r="H34" s="250">
        <v>24</v>
      </c>
      <c r="I34" s="250" t="s">
        <v>430</v>
      </c>
      <c r="J34" s="250">
        <v>-1.831402833396755E-3</v>
      </c>
      <c r="K34" s="250">
        <v>-2.1169739057059333E-3</v>
      </c>
      <c r="L34" s="250">
        <v>3.8588145702507363E-3</v>
      </c>
      <c r="M34" s="250">
        <v>1.4890449887579374E-5</v>
      </c>
      <c r="N34" s="250">
        <v>-2.6472682421729197E-3</v>
      </c>
      <c r="O34" s="250">
        <v>-2.924633395797978E-3</v>
      </c>
      <c r="P34" s="250">
        <v>4.1783055836515414E-3</v>
      </c>
      <c r="Q34" s="250">
        <v>1.7458237550373647E-5</v>
      </c>
      <c r="R34" s="250">
        <v>3.6362720963838396E-3</v>
      </c>
      <c r="S34" s="250">
        <v>-2.2393355377848373E-3</v>
      </c>
      <c r="T34" s="251">
        <v>4.6617008275640828E-3</v>
      </c>
      <c r="U34" s="252">
        <v>4661.7008275640828</v>
      </c>
      <c r="V34" s="251">
        <v>5.9816675985514163E-3</v>
      </c>
      <c r="W34" s="252">
        <v>5981.6675985514166</v>
      </c>
      <c r="X34" s="251">
        <v>8.4579688961888104E-3</v>
      </c>
      <c r="Y34" s="252">
        <v>8457.9688961888096</v>
      </c>
      <c r="Z34" s="250">
        <v>0.1</v>
      </c>
      <c r="AA34" s="225"/>
    </row>
    <row r="35" spans="1:27">
      <c r="A35" s="138">
        <f>'2021'!A35</f>
        <v>44236</v>
      </c>
      <c r="B35" s="7">
        <f>'2021'!B35</f>
        <v>0.77270000000000005</v>
      </c>
      <c r="C35" s="7">
        <f>'2021'!C35</f>
        <v>81.040000000000006</v>
      </c>
      <c r="D35" s="7">
        <f>'2021'!D35</f>
        <v>7.0130157559186602E-3</v>
      </c>
      <c r="E35" s="7">
        <f>'2021'!E35</f>
        <v>8.6414424240507199E-4</v>
      </c>
      <c r="F35" s="7">
        <f>'2021'!F35</f>
        <v>0.1</v>
      </c>
      <c r="H35" s="250">
        <v>25</v>
      </c>
      <c r="I35" s="250" t="s">
        <v>431</v>
      </c>
      <c r="J35" s="250">
        <v>-1.2677584703350224E-3</v>
      </c>
      <c r="K35" s="250">
        <v>-1.3055358817689183E-3</v>
      </c>
      <c r="L35" s="250">
        <v>5.2706607543000373E-3</v>
      </c>
      <c r="M35" s="250">
        <v>2.7779864786918636E-5</v>
      </c>
      <c r="N35" s="250">
        <v>-7.4794319118790233E-5</v>
      </c>
      <c r="O35" s="250">
        <v>-1.5060012615328525E-3</v>
      </c>
      <c r="P35" s="250">
        <v>6.6479351589577018E-3</v>
      </c>
      <c r="Q35" s="250">
        <v>4.419504187770596E-5</v>
      </c>
      <c r="R35" s="250">
        <v>5.5830277849617032E-3</v>
      </c>
      <c r="S35" s="250">
        <v>-6.7127639472690627E-4</v>
      </c>
      <c r="T35" s="251">
        <v>7.1574416203209036E-3</v>
      </c>
      <c r="U35" s="252">
        <v>7157.4416203209039</v>
      </c>
      <c r="V35" s="251">
        <v>9.1840807062620027E-3</v>
      </c>
      <c r="W35" s="252">
        <v>9184.0807062620024</v>
      </c>
      <c r="X35" s="251">
        <v>1.2986122627820921E-2</v>
      </c>
      <c r="Y35" s="252">
        <v>12986.122627820921</v>
      </c>
      <c r="Z35" s="250">
        <v>0.1</v>
      </c>
      <c r="AA35" s="225"/>
    </row>
    <row r="36" spans="1:27">
      <c r="A36" s="138">
        <f>'2021'!A36</f>
        <v>44237</v>
      </c>
      <c r="B36" s="7">
        <f>'2021'!B36</f>
        <v>0.77400000000000002</v>
      </c>
      <c r="C36" s="7">
        <f>'2021'!C36</f>
        <v>80.94</v>
      </c>
      <c r="D36" s="7">
        <f>'2021'!D36</f>
        <v>1.6809986501889497E-3</v>
      </c>
      <c r="E36" s="7">
        <f>'2021'!E36</f>
        <v>-1.2347204927085553E-3</v>
      </c>
      <c r="F36" s="7">
        <f>'2021'!F36</f>
        <v>0.1</v>
      </c>
      <c r="H36" s="286">
        <v>26</v>
      </c>
      <c r="I36" s="286" t="s">
        <v>432</v>
      </c>
      <c r="J36" s="286">
        <v>3.3089786155625974E-4</v>
      </c>
      <c r="K36" s="286">
        <v>-6.7151618347773261E-5</v>
      </c>
      <c r="L36" s="286">
        <v>5.24898250019455E-3</v>
      </c>
      <c r="M36" s="286">
        <v>2.7551817287348629E-5</v>
      </c>
      <c r="N36" s="286">
        <v>1.4966605136484464E-3</v>
      </c>
      <c r="O36" s="286">
        <v>-1.2249503713188852E-4</v>
      </c>
      <c r="P36" s="286">
        <v>6.3145178908865628E-3</v>
      </c>
      <c r="Q36" s="286">
        <v>3.9873136194326483E-5</v>
      </c>
      <c r="R36" s="286">
        <v>5.3845159526356582E-3</v>
      </c>
      <c r="S36" s="286">
        <v>9.1377918760235312E-4</v>
      </c>
      <c r="T36" s="287">
        <v>6.9029494512789138E-3</v>
      </c>
      <c r="U36" s="288">
        <v>6902.9494512789133</v>
      </c>
      <c r="V36" s="287">
        <v>8.8575287420856585E-3</v>
      </c>
      <c r="W36" s="288">
        <v>8857.5287420856585</v>
      </c>
      <c r="X36" s="287">
        <v>1.2524384105830542E-2</v>
      </c>
      <c r="Y36" s="288">
        <v>12524.384105830542</v>
      </c>
      <c r="Z36" s="286">
        <v>0.1</v>
      </c>
      <c r="AA36" s="225"/>
    </row>
    <row r="37" spans="1:27">
      <c r="A37" s="138">
        <f>'2021'!A37</f>
        <v>44238</v>
      </c>
      <c r="B37" s="7">
        <f>'2021'!B37</f>
        <v>0.77349999999999997</v>
      </c>
      <c r="C37" s="7">
        <f>'2021'!C37</f>
        <v>80.91</v>
      </c>
      <c r="D37" s="7">
        <f>'2021'!D37</f>
        <v>-6.4620357660637889E-4</v>
      </c>
      <c r="E37" s="7">
        <f>'2021'!E37</f>
        <v>-3.7071362797120238E-4</v>
      </c>
      <c r="F37" s="7">
        <f>'2021'!F37</f>
        <v>0.1</v>
      </c>
      <c r="H37" s="250">
        <v>27</v>
      </c>
      <c r="I37" s="250" t="s">
        <v>433</v>
      </c>
      <c r="J37" s="250">
        <v>3.2389849482547485E-3</v>
      </c>
      <c r="K37" s="250">
        <v>3.4894647517566997E-3</v>
      </c>
      <c r="L37" s="250">
        <v>3.146882089874725E-3</v>
      </c>
      <c r="M37" s="250">
        <v>9.9028668875743175E-6</v>
      </c>
      <c r="N37" s="250">
        <v>5.7014601371159854E-3</v>
      </c>
      <c r="O37" s="250">
        <v>6.9691730500035243E-3</v>
      </c>
      <c r="P37" s="250">
        <v>4.0160343741987466E-3</v>
      </c>
      <c r="Q37" s="250">
        <v>1.6128532094745918E-5</v>
      </c>
      <c r="R37" s="250">
        <v>3.1943689900913305E-3</v>
      </c>
      <c r="S37" s="250">
        <v>4.4702225426853665E-3</v>
      </c>
      <c r="T37" s="251">
        <v>4.0951810452970853E-3</v>
      </c>
      <c r="U37" s="252">
        <v>4095.1810452970853</v>
      </c>
      <c r="V37" s="251">
        <v>5.2547369887002383E-3</v>
      </c>
      <c r="W37" s="252">
        <v>5254.7369887002387</v>
      </c>
      <c r="X37" s="251">
        <v>7.430102270952435E-3</v>
      </c>
      <c r="Y37" s="252">
        <v>7430.102270952435</v>
      </c>
      <c r="Z37" s="250">
        <v>0.1</v>
      </c>
      <c r="AA37" s="225"/>
    </row>
    <row r="38" spans="1:27">
      <c r="A38" s="138">
        <f>'2021'!A38</f>
        <v>44239</v>
      </c>
      <c r="B38" s="7">
        <f>'2021'!B38</f>
        <v>0.77449999999999997</v>
      </c>
      <c r="C38" s="7">
        <f>'2021'!C38</f>
        <v>81.180000000000007</v>
      </c>
      <c r="D38" s="7">
        <f>'2021'!D38</f>
        <v>1.2919898438025052E-3</v>
      </c>
      <c r="E38" s="7">
        <f>'2021'!E38</f>
        <v>3.3314855910034193E-3</v>
      </c>
      <c r="F38" s="7">
        <f>'2021'!F38</f>
        <v>0.1</v>
      </c>
      <c r="H38" s="250">
        <v>28</v>
      </c>
      <c r="I38" s="250" t="s">
        <v>434</v>
      </c>
      <c r="J38" s="250">
        <v>1.3684141624463932E-3</v>
      </c>
      <c r="K38" s="250">
        <v>1.3996050985386752E-3</v>
      </c>
      <c r="L38" s="250">
        <v>4.1951983124425794E-3</v>
      </c>
      <c r="M38" s="250">
        <v>1.7599688880721068E-5</v>
      </c>
      <c r="N38" s="250">
        <v>1.2794352590686786E-3</v>
      </c>
      <c r="O38" s="250">
        <v>9.3334628979887993E-4</v>
      </c>
      <c r="P38" s="250">
        <v>5.1234807051423973E-3</v>
      </c>
      <c r="Q38" s="250">
        <v>2.6250054535966435E-5</v>
      </c>
      <c r="R38" s="250">
        <v>4.3159727451007185E-3</v>
      </c>
      <c r="S38" s="250">
        <v>1.3239247107575359E-3</v>
      </c>
      <c r="T38" s="251">
        <v>5.5330770592191209E-3</v>
      </c>
      <c r="U38" s="252">
        <v>5533.0770592191211</v>
      </c>
      <c r="V38" s="251">
        <v>7.0997751656906817E-3</v>
      </c>
      <c r="W38" s="252">
        <v>7099.7751656906821</v>
      </c>
      <c r="X38" s="251">
        <v>1.0038952605104271E-2</v>
      </c>
      <c r="Y38" s="252">
        <v>10038.95260510427</v>
      </c>
      <c r="Z38" s="250">
        <v>0.1</v>
      </c>
      <c r="AA38" s="225"/>
    </row>
    <row r="39" spans="1:27">
      <c r="A39" s="138">
        <f>'2021'!A39</f>
        <v>44242</v>
      </c>
      <c r="B39" s="7">
        <f>'2021'!B39</f>
        <v>0.7782</v>
      </c>
      <c r="C39" s="7">
        <f>'2021'!C39</f>
        <v>81.739999999999995</v>
      </c>
      <c r="D39" s="7">
        <f>'2021'!D39</f>
        <v>4.7659006935299019E-3</v>
      </c>
      <c r="E39" s="7">
        <f>'2021'!E39</f>
        <v>6.8745667253793741E-3</v>
      </c>
      <c r="F39" s="7">
        <f>'2021'!F39</f>
        <v>0.1</v>
      </c>
      <c r="H39" s="286">
        <v>29</v>
      </c>
      <c r="I39" s="286" t="s">
        <v>435</v>
      </c>
      <c r="J39" s="286">
        <v>5.6179923042232746E-4</v>
      </c>
      <c r="K39" s="286">
        <v>1.2679908178898794E-3</v>
      </c>
      <c r="L39" s="286">
        <v>3.7432801613736838E-3</v>
      </c>
      <c r="M39" s="286">
        <v>1.4012146366533792E-5</v>
      </c>
      <c r="N39" s="286">
        <v>8.2193393930459722E-5</v>
      </c>
      <c r="O39" s="286">
        <v>-1.0561410254240431E-3</v>
      </c>
      <c r="P39" s="286">
        <v>5.3799814884195694E-3</v>
      </c>
      <c r="Q39" s="286">
        <v>2.8944200815737241E-5</v>
      </c>
      <c r="R39" s="286">
        <v>4.1969712823562268E-3</v>
      </c>
      <c r="S39" s="286">
        <v>3.2199631217639358E-4</v>
      </c>
      <c r="T39" s="287">
        <v>5.3805171839806827E-3</v>
      </c>
      <c r="U39" s="288">
        <v>5380.5171839806826</v>
      </c>
      <c r="V39" s="287">
        <v>6.9040177594759935E-3</v>
      </c>
      <c r="W39" s="288">
        <v>6904.0177594759934</v>
      </c>
      <c r="X39" s="287">
        <v>9.7621552027605842E-3</v>
      </c>
      <c r="Y39" s="288">
        <v>9762.1552027605849</v>
      </c>
      <c r="Z39" s="286">
        <v>0.1</v>
      </c>
      <c r="AA39" s="225"/>
    </row>
    <row r="40" spans="1:27">
      <c r="A40" s="138">
        <f>'2021'!A40</f>
        <v>44243</v>
      </c>
      <c r="B40" s="7">
        <f>'2021'!B40</f>
        <v>0.77959999999999996</v>
      </c>
      <c r="C40" s="7">
        <f>'2021'!C40</f>
        <v>82.29</v>
      </c>
      <c r="D40" s="7">
        <f>'2021'!D40</f>
        <v>1.7974070829524897E-3</v>
      </c>
      <c r="E40" s="7">
        <f>'2021'!E40</f>
        <v>6.7061154814904494E-3</v>
      </c>
      <c r="F40" s="7">
        <f>'2021'!F40</f>
        <v>0.1</v>
      </c>
      <c r="H40" s="250">
        <v>30</v>
      </c>
      <c r="I40" s="250" t="s">
        <v>436</v>
      </c>
      <c r="J40" s="250">
        <v>-2.0518418046757067E-3</v>
      </c>
      <c r="K40" s="250">
        <v>-1.0975118999953799E-3</v>
      </c>
      <c r="L40" s="250">
        <v>5.5475716667699295E-3</v>
      </c>
      <c r="M40" s="250">
        <v>3.0775551397948489E-5</v>
      </c>
      <c r="N40" s="250">
        <v>-1.1646002095936604E-3</v>
      </c>
      <c r="O40" s="250">
        <v>-2.3676783164200616E-4</v>
      </c>
      <c r="P40" s="250">
        <v>5.1435038421549749E-3</v>
      </c>
      <c r="Q40" s="250">
        <v>2.6455631774262988E-5</v>
      </c>
      <c r="R40" s="250">
        <v>4.6434982789994826E-3</v>
      </c>
      <c r="S40" s="250">
        <v>-1.6082210071346834E-3</v>
      </c>
      <c r="T40" s="251">
        <v>5.9529647936773372E-3</v>
      </c>
      <c r="U40" s="252">
        <v>5952.9647936773372</v>
      </c>
      <c r="V40" s="251">
        <v>7.6385546689541487E-3</v>
      </c>
      <c r="W40" s="252">
        <v>7638.5546689541488</v>
      </c>
      <c r="X40" s="251">
        <v>1.0800776996952796E-2</v>
      </c>
      <c r="Y40" s="252">
        <v>10800.776996952796</v>
      </c>
      <c r="Z40" s="250">
        <v>0.1</v>
      </c>
      <c r="AA40" s="225"/>
    </row>
    <row r="41" spans="1:27">
      <c r="A41" s="138">
        <f>'2021'!A41</f>
        <v>44244</v>
      </c>
      <c r="B41" s="7">
        <f>'2021'!B41</f>
        <v>0.77529999999999999</v>
      </c>
      <c r="C41" s="7">
        <f>'2021'!C41</f>
        <v>82.08</v>
      </c>
      <c r="D41" s="7">
        <f>'2021'!D41</f>
        <v>-5.5309164084923999E-3</v>
      </c>
      <c r="E41" s="7">
        <f>'2021'!E41</f>
        <v>-2.5552121951622035E-3</v>
      </c>
      <c r="F41" s="7">
        <f>'2021'!F41</f>
        <v>0.1</v>
      </c>
      <c r="H41" s="250">
        <v>31</v>
      </c>
      <c r="I41" s="250" t="s">
        <v>437</v>
      </c>
      <c r="J41" s="250">
        <v>-3.193996116146576E-3</v>
      </c>
      <c r="K41" s="250">
        <v>-2.3837399866843889E-3</v>
      </c>
      <c r="L41" s="250">
        <v>4.334816155494017E-3</v>
      </c>
      <c r="M41" s="250">
        <v>1.8790631101931929E-5</v>
      </c>
      <c r="N41" s="250">
        <v>-4.1934865413692617E-3</v>
      </c>
      <c r="O41" s="250">
        <v>-2.3791518565603421E-3</v>
      </c>
      <c r="P41" s="250">
        <v>7.0344602471238979E-3</v>
      </c>
      <c r="Q41" s="250">
        <v>4.9483630968366409E-5</v>
      </c>
      <c r="R41" s="250">
        <v>5.1750958279786511E-3</v>
      </c>
      <c r="S41" s="250">
        <v>-3.6937413287579188E-3</v>
      </c>
      <c r="T41" s="251">
        <v>6.6344728514686306E-3</v>
      </c>
      <c r="U41" s="252">
        <v>6634.4728514686303</v>
      </c>
      <c r="V41" s="251">
        <v>8.513032637024881E-3</v>
      </c>
      <c r="W41" s="252">
        <v>8513.0326370248804</v>
      </c>
      <c r="X41" s="251">
        <v>1.2037272895878344E-2</v>
      </c>
      <c r="Y41" s="252">
        <v>12037.272895878343</v>
      </c>
      <c r="Z41" s="250">
        <v>0.1</v>
      </c>
      <c r="AA41" s="225"/>
    </row>
    <row r="42" spans="1:27">
      <c r="A42" s="138">
        <f>'2021'!A42</f>
        <v>44245</v>
      </c>
      <c r="B42" s="7">
        <f>'2021'!B42</f>
        <v>0.77539999999999998</v>
      </c>
      <c r="C42" s="7">
        <f>'2021'!C42</f>
        <v>82.09</v>
      </c>
      <c r="D42" s="7">
        <f>'2021'!D42</f>
        <v>1.2897401191537205E-4</v>
      </c>
      <c r="E42" s="7">
        <f>'2021'!E42</f>
        <v>1.2182493771539316E-4</v>
      </c>
      <c r="F42" s="7">
        <f>'2021'!F42</f>
        <v>0.1</v>
      </c>
      <c r="H42" s="286">
        <v>32</v>
      </c>
      <c r="I42" s="286" t="s">
        <v>438</v>
      </c>
      <c r="J42" s="286">
        <v>-2.0991534846940755E-3</v>
      </c>
      <c r="K42" s="286">
        <v>-1.1785100776673797E-3</v>
      </c>
      <c r="L42" s="286">
        <v>5.2716582959339755E-3</v>
      </c>
      <c r="M42" s="286">
        <v>2.7790381189089506E-5</v>
      </c>
      <c r="N42" s="286">
        <v>-3.3893254607450392E-3</v>
      </c>
      <c r="O42" s="286">
        <v>-2.3791518565603421E-3</v>
      </c>
      <c r="P42" s="286">
        <v>8.3995920356853843E-3</v>
      </c>
      <c r="Q42" s="286">
        <v>7.0553146365949336E-5</v>
      </c>
      <c r="R42" s="286">
        <v>6.4992693306271665E-3</v>
      </c>
      <c r="S42" s="286">
        <v>-2.7442394727195574E-3</v>
      </c>
      <c r="T42" s="287">
        <v>8.3320632818640276E-3</v>
      </c>
      <c r="U42" s="288">
        <v>8332.0632818640279</v>
      </c>
      <c r="V42" s="287">
        <v>1.0691298048881689E-2</v>
      </c>
      <c r="W42" s="288">
        <v>10691.298048881688</v>
      </c>
      <c r="X42" s="287">
        <v>1.511730046303879E-2</v>
      </c>
      <c r="Y42" s="288">
        <v>15117.30046303879</v>
      </c>
      <c r="Z42" s="286">
        <v>0.1</v>
      </c>
      <c r="AA42" s="225"/>
    </row>
    <row r="43" spans="1:27">
      <c r="A43" s="138">
        <f>'2021'!A43</f>
        <v>44246</v>
      </c>
      <c r="B43" s="7">
        <f>'2021'!B43</f>
        <v>0.77700000000000002</v>
      </c>
      <c r="C43" s="7">
        <f>'2021'!C43</f>
        <v>82.05</v>
      </c>
      <c r="D43" s="7">
        <f>'2021'!D43</f>
        <v>2.0613251308188208E-3</v>
      </c>
      <c r="E43" s="7">
        <f>'2021'!E43</f>
        <v>-4.873888240749572E-4</v>
      </c>
      <c r="F43" s="7">
        <f>'2021'!F43</f>
        <v>0.1</v>
      </c>
      <c r="H43" s="250">
        <v>33</v>
      </c>
      <c r="I43" s="250" t="s">
        <v>439</v>
      </c>
      <c r="J43" s="250">
        <v>2.0729945537922844E-17</v>
      </c>
      <c r="K43" s="250">
        <v>1.1919219378111752E-3</v>
      </c>
      <c r="L43" s="250">
        <v>5.5350508124015173E-3</v>
      </c>
      <c r="M43" s="250">
        <v>3.0636787495866696E-5</v>
      </c>
      <c r="N43" s="250">
        <v>5.542227376809898E-4</v>
      </c>
      <c r="O43" s="250">
        <v>2.5370882620130079E-3</v>
      </c>
      <c r="P43" s="250">
        <v>6.5312817358176255E-3</v>
      </c>
      <c r="Q43" s="250">
        <v>4.2657641112624891E-5</v>
      </c>
      <c r="R43" s="250">
        <v>5.8073880505398814E-3</v>
      </c>
      <c r="S43" s="250">
        <v>2.7711136884050525E-4</v>
      </c>
      <c r="T43" s="251">
        <v>7.4450714807921285E-3</v>
      </c>
      <c r="U43" s="252">
        <v>7445.0714807921286</v>
      </c>
      <c r="V43" s="251">
        <v>9.5531533431381047E-3</v>
      </c>
      <c r="W43" s="252">
        <v>9553.1533431381049</v>
      </c>
      <c r="X43" s="251">
        <v>1.3507984605555764E-2</v>
      </c>
      <c r="Y43" s="252">
        <v>13507.984605555765</v>
      </c>
      <c r="Z43" s="250">
        <v>0.1</v>
      </c>
      <c r="AA43" s="225">
        <f>AVERAGE(W11:W43)</f>
        <v>8056.213012598656</v>
      </c>
    </row>
    <row r="44" spans="1:27">
      <c r="A44" s="138">
        <f>'2021'!A44</f>
        <v>44249</v>
      </c>
      <c r="B44" s="7">
        <f>'2021'!B44</f>
        <v>0.78759999999999997</v>
      </c>
      <c r="C44" s="7">
        <f>'2021'!C44</f>
        <v>83.23</v>
      </c>
      <c r="D44" s="7">
        <f>'2021'!D44</f>
        <v>1.3549996397323022E-2</v>
      </c>
      <c r="E44" s="7">
        <f>'2021'!E44</f>
        <v>1.4279042221903919E-2</v>
      </c>
      <c r="F44" s="7">
        <f>'2021'!F44</f>
        <v>0.1</v>
      </c>
      <c r="AA44" s="225"/>
    </row>
    <row r="45" spans="1:27">
      <c r="A45" s="138">
        <f>'2021'!A45</f>
        <v>44250</v>
      </c>
      <c r="B45" s="7">
        <f>'2021'!B45</f>
        <v>0.7923</v>
      </c>
      <c r="C45" s="7">
        <f>'2021'!C45</f>
        <v>83.2</v>
      </c>
      <c r="D45" s="7">
        <f>'2021'!D45</f>
        <v>5.9497612062258025E-3</v>
      </c>
      <c r="E45" s="7">
        <f>'2021'!E45</f>
        <v>-3.6051193084083745E-4</v>
      </c>
      <c r="F45" s="7">
        <f>'2021'!F45</f>
        <v>0.1</v>
      </c>
    </row>
    <row r="46" spans="1:27">
      <c r="A46" s="138">
        <f>'2021'!A46</f>
        <v>44251</v>
      </c>
      <c r="B46" s="7">
        <f>'2021'!B46</f>
        <v>0.7913</v>
      </c>
      <c r="C46" s="7">
        <f>'2021'!C46</f>
        <v>83.49</v>
      </c>
      <c r="D46" s="7">
        <f>'2021'!D46</f>
        <v>-1.2629453560485215E-3</v>
      </c>
      <c r="E46" s="7">
        <f>'2021'!E46</f>
        <v>3.4795163787460985E-3</v>
      </c>
      <c r="F46" s="7">
        <f>'2021'!F46</f>
        <v>0.1</v>
      </c>
    </row>
    <row r="47" spans="1:27">
      <c r="A47" s="138">
        <f>'2021'!A47</f>
        <v>44252</v>
      </c>
      <c r="B47" s="7">
        <f>'2021'!B47</f>
        <v>0.79700000000000004</v>
      </c>
      <c r="C47" s="7">
        <f>'2021'!C47</f>
        <v>84.39</v>
      </c>
      <c r="D47" s="7">
        <f>'2021'!D47</f>
        <v>7.1775161750674788E-3</v>
      </c>
      <c r="E47" s="7">
        <f>'2021'!E47</f>
        <v>1.0722046963966168E-2</v>
      </c>
      <c r="F47" s="7">
        <f>'2021'!F47</f>
        <v>0.1</v>
      </c>
    </row>
    <row r="48" spans="1:27">
      <c r="A48" s="138">
        <f>'2021'!A48</f>
        <v>44253</v>
      </c>
      <c r="B48" s="7">
        <f>'2021'!B48</f>
        <v>0.78290000000000004</v>
      </c>
      <c r="C48" s="7">
        <f>'2021'!C48</f>
        <v>83.1</v>
      </c>
      <c r="D48" s="7">
        <f>'2021'!D48</f>
        <v>-1.7849704876346583E-2</v>
      </c>
      <c r="E48" s="7">
        <f>'2021'!E48</f>
        <v>-1.540420930847277E-2</v>
      </c>
      <c r="F48" s="7">
        <f>'2021'!F48</f>
        <v>0.1</v>
      </c>
    </row>
    <row r="49" spans="1:6">
      <c r="A49" s="138">
        <f>'2021'!A49</f>
        <v>44256</v>
      </c>
      <c r="B49" s="7">
        <f>'2021'!B49</f>
        <v>0.77449999999999997</v>
      </c>
      <c r="C49" s="7">
        <f>'2021'!C49</f>
        <v>82.5</v>
      </c>
      <c r="D49" s="7">
        <f>'2021'!D49</f>
        <v>-1.0787314056945236E-2</v>
      </c>
      <c r="E49" s="7">
        <f>'2021'!E49</f>
        <v>-7.2464085207670859E-3</v>
      </c>
      <c r="F49" s="7">
        <f>'2021'!F49</f>
        <v>0.1</v>
      </c>
    </row>
    <row r="50" spans="1:6">
      <c r="A50" s="138">
        <f>'2021'!A50</f>
        <v>44257</v>
      </c>
      <c r="B50" s="7">
        <f>'2021'!B50</f>
        <v>0.77549999999999997</v>
      </c>
      <c r="C50" s="7">
        <f>'2021'!C50</f>
        <v>82.83</v>
      </c>
      <c r="D50" s="7">
        <f>'2021'!D50</f>
        <v>1.2903227596701499E-3</v>
      </c>
      <c r="E50" s="7">
        <f>'2021'!E50</f>
        <v>3.9920212695374567E-3</v>
      </c>
      <c r="F50" s="7">
        <f>'2021'!F50</f>
        <v>0.1</v>
      </c>
    </row>
    <row r="51" spans="1:6">
      <c r="A51" s="138">
        <f>'2021'!A51</f>
        <v>44258</v>
      </c>
      <c r="B51" s="7">
        <f>'2021'!B51</f>
        <v>0.78220000000000001</v>
      </c>
      <c r="C51" s="7">
        <f>'2021'!C51</f>
        <v>83.59</v>
      </c>
      <c r="D51" s="7">
        <f>'2021'!D51</f>
        <v>8.6024797048202539E-3</v>
      </c>
      <c r="E51" s="7">
        <f>'2021'!E51</f>
        <v>9.1335811008919944E-3</v>
      </c>
      <c r="F51" s="7">
        <f>'2021'!F51</f>
        <v>0.1</v>
      </c>
    </row>
    <row r="52" spans="1:6">
      <c r="A52" s="138">
        <f>'2021'!A52</f>
        <v>44259</v>
      </c>
      <c r="B52" s="7">
        <f>'2021'!B52</f>
        <v>0.77929999999999999</v>
      </c>
      <c r="C52" s="7">
        <f>'2021'!C52</f>
        <v>83.43</v>
      </c>
      <c r="D52" s="7">
        <f>'2021'!D52</f>
        <v>-3.7143814718985303E-3</v>
      </c>
      <c r="E52" s="7">
        <f>'2021'!E52</f>
        <v>-1.9159387970815907E-3</v>
      </c>
      <c r="F52" s="7">
        <f>'2021'!F52</f>
        <v>0.1</v>
      </c>
    </row>
    <row r="53" spans="1:6">
      <c r="A53" s="138">
        <f>'2021'!A53</f>
        <v>44260</v>
      </c>
      <c r="B53" s="7">
        <f>'2021'!B53</f>
        <v>0.77090000000000003</v>
      </c>
      <c r="C53" s="7">
        <f>'2021'!C53</f>
        <v>83.3</v>
      </c>
      <c r="D53" s="7">
        <f>'2021'!D53</f>
        <v>-1.0837417384298711E-2</v>
      </c>
      <c r="E53" s="7">
        <f>'2021'!E53</f>
        <v>-1.5594077411863081E-3</v>
      </c>
      <c r="F53" s="7">
        <f>'2021'!F53</f>
        <v>0.1</v>
      </c>
    </row>
    <row r="54" spans="1:6">
      <c r="A54" s="138">
        <f>'2021'!A54</f>
        <v>44263</v>
      </c>
      <c r="B54" s="7">
        <f>'2021'!B54</f>
        <v>0.7702</v>
      </c>
      <c r="C54" s="7">
        <f>'2021'!C54</f>
        <v>83.47</v>
      </c>
      <c r="D54" s="7">
        <f>'2021'!D54</f>
        <v>-9.0844208440799825E-4</v>
      </c>
      <c r="E54" s="7">
        <f>'2021'!E54</f>
        <v>2.0387366898483089E-3</v>
      </c>
      <c r="F54" s="7">
        <f>'2021'!F54</f>
        <v>0.1</v>
      </c>
    </row>
    <row r="55" spans="1:6">
      <c r="A55" s="138">
        <f>'2021'!A55</f>
        <v>44264</v>
      </c>
      <c r="B55" s="7">
        <f>'2021'!B55</f>
        <v>0.76629999999999998</v>
      </c>
      <c r="C55" s="7">
        <f>'2021'!C55</f>
        <v>83.67</v>
      </c>
      <c r="D55" s="7">
        <f>'2021'!D55</f>
        <v>-5.0764834044498578E-3</v>
      </c>
      <c r="E55" s="7">
        <f>'2021'!E55</f>
        <v>2.3932044448621279E-3</v>
      </c>
      <c r="F55" s="7">
        <f>'2021'!F55</f>
        <v>0.1</v>
      </c>
    </row>
    <row r="56" spans="1:6">
      <c r="A56" s="138">
        <f>'2021'!A56</f>
        <v>44265</v>
      </c>
      <c r="B56" s="7">
        <f>'2021'!B56</f>
        <v>0.76839999999999997</v>
      </c>
      <c r="C56" s="7">
        <f>'2021'!C56</f>
        <v>83.63</v>
      </c>
      <c r="D56" s="7">
        <f>'2021'!D56</f>
        <v>2.7366929180429249E-3</v>
      </c>
      <c r="E56" s="7">
        <f>'2021'!E56</f>
        <v>-4.7818291407297661E-4</v>
      </c>
      <c r="F56" s="7">
        <f>'2021'!F56</f>
        <v>0.1</v>
      </c>
    </row>
    <row r="57" spans="1:6">
      <c r="A57" s="138">
        <f>'2021'!A57</f>
        <v>44266</v>
      </c>
      <c r="B57" s="7">
        <f>'2021'!B57</f>
        <v>0.77470000000000006</v>
      </c>
      <c r="C57" s="7">
        <f>'2021'!C57</f>
        <v>84.14</v>
      </c>
      <c r="D57" s="7">
        <f>'2021'!D57</f>
        <v>8.1654267434554707E-3</v>
      </c>
      <c r="E57" s="7">
        <f>'2021'!E57</f>
        <v>6.0797707689404156E-3</v>
      </c>
      <c r="F57" s="7">
        <f>'2021'!F57</f>
        <v>0.1</v>
      </c>
    </row>
    <row r="58" spans="1:6">
      <c r="A58" s="138">
        <f>'2021'!A58</f>
        <v>44267</v>
      </c>
      <c r="B58" s="7">
        <f>'2021'!B58</f>
        <v>0.77849999999999997</v>
      </c>
      <c r="C58" s="7">
        <f>'2021'!C58</f>
        <v>84.64</v>
      </c>
      <c r="D58" s="7">
        <f>'2021'!D58</f>
        <v>4.893133636196134E-3</v>
      </c>
      <c r="E58" s="7">
        <f>'2021'!E58</f>
        <v>5.9248899476143889E-3</v>
      </c>
      <c r="F58" s="7">
        <f>'2021'!F58</f>
        <v>0.1</v>
      </c>
    </row>
    <row r="59" spans="1:6">
      <c r="A59" s="138">
        <f>'2021'!A59</f>
        <v>44270</v>
      </c>
      <c r="B59" s="7">
        <f>'2021'!B59</f>
        <v>0.77490000000000003</v>
      </c>
      <c r="C59" s="7">
        <f>'2021'!C59</f>
        <v>84.6</v>
      </c>
      <c r="D59" s="7">
        <f>'2021'!D59</f>
        <v>-4.6350025041484071E-3</v>
      </c>
      <c r="E59" s="7">
        <f>'2021'!E59</f>
        <v>-4.7270149781171629E-4</v>
      </c>
      <c r="F59" s="7">
        <f>'2021'!F59</f>
        <v>0.1</v>
      </c>
    </row>
    <row r="60" spans="1:6">
      <c r="A60" s="138">
        <f>'2021'!A60</f>
        <v>44271</v>
      </c>
      <c r="B60" s="7">
        <f>'2021'!B60</f>
        <v>0.77529999999999999</v>
      </c>
      <c r="C60" s="7">
        <f>'2021'!C60</f>
        <v>84.65</v>
      </c>
      <c r="D60" s="7">
        <f>'2021'!D60</f>
        <v>5.1606245500873281E-4</v>
      </c>
      <c r="E60" s="7">
        <f>'2021'!E60</f>
        <v>5.9084196696686665E-4</v>
      </c>
      <c r="F60" s="7">
        <f>'2021'!F60</f>
        <v>0.1</v>
      </c>
    </row>
    <row r="61" spans="1:6">
      <c r="A61" s="138">
        <f>'2021'!A61</f>
        <v>44272</v>
      </c>
      <c r="B61" s="7">
        <f>'2021'!B61</f>
        <v>0.77370000000000005</v>
      </c>
      <c r="C61" s="7">
        <f>'2021'!C61</f>
        <v>84.43</v>
      </c>
      <c r="D61" s="7">
        <f>'2021'!D61</f>
        <v>-2.0658496695044851E-3</v>
      </c>
      <c r="E61" s="7">
        <f>'2021'!E61</f>
        <v>-2.60231989773573E-3</v>
      </c>
      <c r="F61" s="7">
        <f>'2021'!F61</f>
        <v>0.1</v>
      </c>
    </row>
    <row r="62" spans="1:6">
      <c r="A62" s="138">
        <f>'2021'!A62</f>
        <v>44273</v>
      </c>
      <c r="B62" s="7">
        <f>'2021'!B62</f>
        <v>0.78269999999999995</v>
      </c>
      <c r="C62" s="7">
        <f>'2021'!C62</f>
        <v>85.26</v>
      </c>
      <c r="D62" s="7">
        <f>'2021'!D62</f>
        <v>1.1565279255383523E-2</v>
      </c>
      <c r="E62" s="7">
        <f>'2021'!E62</f>
        <v>9.7826226556557427E-3</v>
      </c>
      <c r="F62" s="7">
        <f>'2021'!F62</f>
        <v>0.1</v>
      </c>
    </row>
    <row r="63" spans="1:6">
      <c r="A63" s="138">
        <f>'2021'!A63</f>
        <v>44274</v>
      </c>
      <c r="B63" s="7">
        <f>'2021'!B63</f>
        <v>0.77529999999999999</v>
      </c>
      <c r="C63" s="7">
        <f>'2021'!C63</f>
        <v>84.41</v>
      </c>
      <c r="D63" s="7">
        <f>'2021'!D63</f>
        <v>-9.4994295858790989E-3</v>
      </c>
      <c r="E63" s="7">
        <f>'2021'!E63</f>
        <v>-1.0019533341435783E-2</v>
      </c>
      <c r="F63" s="7">
        <f>'2021'!F63</f>
        <v>0.1</v>
      </c>
    </row>
    <row r="64" spans="1:6">
      <c r="A64" s="138">
        <f>'2021'!A64</f>
        <v>44277</v>
      </c>
      <c r="B64" s="7">
        <f>'2021'!B64</f>
        <v>0.77259999999999995</v>
      </c>
      <c r="C64" s="7">
        <f>'2021'!C64</f>
        <v>84.06</v>
      </c>
      <c r="D64" s="7">
        <f>'2021'!D64</f>
        <v>-3.4886009927325031E-3</v>
      </c>
      <c r="E64" s="7">
        <f>'2021'!E64</f>
        <v>-4.1550484186578555E-3</v>
      </c>
      <c r="F64" s="7">
        <f>'2021'!F64</f>
        <v>0.1</v>
      </c>
    </row>
    <row r="65" spans="1:6">
      <c r="A65" s="138">
        <f>'2021'!A65</f>
        <v>44278</v>
      </c>
      <c r="B65" s="7">
        <f>'2021'!B65</f>
        <v>0.77</v>
      </c>
      <c r="C65" s="7">
        <f>'2021'!C65</f>
        <v>83.72</v>
      </c>
      <c r="D65" s="7">
        <f>'2021'!D65</f>
        <v>-3.3709353844513603E-3</v>
      </c>
      <c r="E65" s="7">
        <f>'2021'!E65</f>
        <v>-4.0529319991716708E-3</v>
      </c>
      <c r="F65" s="7">
        <f>'2021'!F65</f>
        <v>0.1</v>
      </c>
    </row>
    <row r="66" spans="1:6">
      <c r="A66" s="138">
        <f>'2021'!A66</f>
        <v>44279</v>
      </c>
      <c r="B66" s="7">
        <f>'2021'!B66</f>
        <v>0.7601</v>
      </c>
      <c r="C66" s="7">
        <f>'2021'!C66</f>
        <v>82.49</v>
      </c>
      <c r="D66" s="7">
        <f>'2021'!D66</f>
        <v>-1.294051127573482E-2</v>
      </c>
      <c r="E66" s="7">
        <f>'2021'!E66</f>
        <v>-1.4800823705158683E-2</v>
      </c>
      <c r="F66" s="7">
        <f>'2021'!F66</f>
        <v>0.1</v>
      </c>
    </row>
    <row r="67" spans="1:6">
      <c r="A67" s="138">
        <f>'2021'!A67</f>
        <v>44280</v>
      </c>
      <c r="B67" s="7">
        <f>'2021'!B67</f>
        <v>0.76</v>
      </c>
      <c r="C67" s="7">
        <f>'2021'!C67</f>
        <v>82.78</v>
      </c>
      <c r="D67" s="7">
        <f>'2021'!D67</f>
        <v>-1.3157029161798772E-4</v>
      </c>
      <c r="E67" s="7">
        <f>'2021'!E67</f>
        <v>3.5094124479461398E-3</v>
      </c>
      <c r="F67" s="7">
        <f>'2021'!F67</f>
        <v>0.1</v>
      </c>
    </row>
    <row r="68" spans="1:6">
      <c r="A68" s="138">
        <f>'2021'!A68</f>
        <v>44281</v>
      </c>
      <c r="B68" s="7">
        <f>'2021'!B68</f>
        <v>0.76129999999999998</v>
      </c>
      <c r="C68" s="7">
        <f>'2021'!C68</f>
        <v>83.19</v>
      </c>
      <c r="D68" s="7">
        <f>'2021'!D68</f>
        <v>1.7090650317901667E-3</v>
      </c>
      <c r="E68" s="7">
        <f>'2021'!E68</f>
        <v>4.9406619752100219E-3</v>
      </c>
      <c r="F68" s="7">
        <f>'2021'!F68</f>
        <v>0.1</v>
      </c>
    </row>
    <row r="69" spans="1:6">
      <c r="A69" s="138">
        <f>'2021'!A69</f>
        <v>44284</v>
      </c>
      <c r="B69" s="7">
        <f>'2021'!B69</f>
        <v>0.7631</v>
      </c>
      <c r="C69" s="7">
        <f>'2021'!C69</f>
        <v>83.6</v>
      </c>
      <c r="D69" s="7">
        <f>'2021'!D69</f>
        <v>2.3615859834205731E-3</v>
      </c>
      <c r="E69" s="7">
        <f>'2021'!E69</f>
        <v>4.9163717948596062E-3</v>
      </c>
      <c r="F69" s="7">
        <f>'2021'!F69</f>
        <v>0.1</v>
      </c>
    </row>
    <row r="70" spans="1:6">
      <c r="A70" s="138">
        <f>'2021'!A70</f>
        <v>44285</v>
      </c>
      <c r="B70" s="7">
        <f>'2021'!B70</f>
        <v>0.76519999999999999</v>
      </c>
      <c r="C70" s="7">
        <f>'2021'!C70</f>
        <v>84.13</v>
      </c>
      <c r="D70" s="7">
        <f>'2021'!D70</f>
        <v>2.7481532705102012E-3</v>
      </c>
      <c r="E70" s="7">
        <f>'2021'!E70</f>
        <v>6.3197014720661904E-3</v>
      </c>
      <c r="F70" s="7">
        <f>'2021'!F70</f>
        <v>0.1</v>
      </c>
    </row>
    <row r="71" spans="1:6">
      <c r="A71" s="138">
        <f>'2021'!A71</f>
        <v>44286</v>
      </c>
      <c r="B71" s="7">
        <f>'2021'!B71</f>
        <v>0.76019999999999999</v>
      </c>
      <c r="C71" s="7">
        <f>'2021'!C71</f>
        <v>84.28</v>
      </c>
      <c r="D71" s="7">
        <f>'2021'!D71</f>
        <v>-6.5556810109494209E-3</v>
      </c>
      <c r="E71" s="7">
        <f>'2021'!E71</f>
        <v>1.78136737326609E-3</v>
      </c>
      <c r="F71" s="7">
        <f>'2021'!F71</f>
        <v>0.1</v>
      </c>
    </row>
    <row r="72" spans="1:6">
      <c r="A72" s="138">
        <f>'2021'!A72</f>
        <v>44287</v>
      </c>
      <c r="B72" s="7">
        <f>'2021'!B72</f>
        <v>0.75429999999999997</v>
      </c>
      <c r="C72" s="7">
        <f>'2021'!C72</f>
        <v>83.5</v>
      </c>
      <c r="D72" s="7">
        <f>'2021'!D72</f>
        <v>-7.7913896955632313E-3</v>
      </c>
      <c r="E72" s="7">
        <f>'2021'!E72</f>
        <v>-9.2979570791784909E-3</v>
      </c>
      <c r="F72" s="7">
        <f>'2021'!F72</f>
        <v>0.1</v>
      </c>
    </row>
    <row r="73" spans="1:6">
      <c r="A73" s="138">
        <f>'2021'!A73</f>
        <v>44292</v>
      </c>
      <c r="B73" s="7">
        <f>'2021'!B73</f>
        <v>0.76480000000000004</v>
      </c>
      <c r="C73" s="7">
        <f>'2021'!C73</f>
        <v>84.26</v>
      </c>
      <c r="D73" s="7">
        <f>'2021'!D73</f>
        <v>1.3824194877606425E-2</v>
      </c>
      <c r="E73" s="7">
        <f>'2021'!E73</f>
        <v>9.0606246940608277E-3</v>
      </c>
      <c r="F73" s="7">
        <f>'2021'!F73</f>
        <v>0.1</v>
      </c>
    </row>
    <row r="74" spans="1:6">
      <c r="A74" s="138">
        <f>'2021'!A74</f>
        <v>44293</v>
      </c>
      <c r="B74" s="7">
        <f>'2021'!B74</f>
        <v>0.76600000000000001</v>
      </c>
      <c r="C74" s="7">
        <f>'2021'!C74</f>
        <v>84.08</v>
      </c>
      <c r="D74" s="7">
        <f>'2021'!D74</f>
        <v>1.5678080033997527E-3</v>
      </c>
      <c r="E74" s="7">
        <f>'2021'!E74</f>
        <v>-2.1385299821748203E-3</v>
      </c>
      <c r="F74" s="7">
        <f>'2021'!F74</f>
        <v>0.1</v>
      </c>
    </row>
    <row r="75" spans="1:6">
      <c r="A75" s="138">
        <f>'2021'!A75</f>
        <v>44294</v>
      </c>
      <c r="B75" s="7">
        <f>'2021'!B75</f>
        <v>0.76380000000000003</v>
      </c>
      <c r="C75" s="7">
        <f>'2021'!C75</f>
        <v>83.77</v>
      </c>
      <c r="D75" s="7">
        <f>'2021'!D75</f>
        <v>-2.8761949491754885E-3</v>
      </c>
      <c r="E75" s="7">
        <f>'2021'!E75</f>
        <v>-3.6937784029775892E-3</v>
      </c>
      <c r="F75" s="7">
        <f>'2021'!F75</f>
        <v>0.1</v>
      </c>
    </row>
    <row r="76" spans="1:6">
      <c r="A76" s="138">
        <f>'2021'!A76</f>
        <v>44295</v>
      </c>
      <c r="B76" s="7">
        <f>'2021'!B76</f>
        <v>0.76139999999999997</v>
      </c>
      <c r="C76" s="7">
        <f>'2021'!C76</f>
        <v>83.3</v>
      </c>
      <c r="D76" s="7">
        <f>'2021'!D76</f>
        <v>-3.1471308430189616E-3</v>
      </c>
      <c r="E76" s="7">
        <f>'2021'!E76</f>
        <v>-5.6263989929211597E-3</v>
      </c>
      <c r="F76" s="7">
        <f>'2021'!F76</f>
        <v>0.1</v>
      </c>
    </row>
    <row r="77" spans="1:6">
      <c r="A77" s="138">
        <f>'2021'!A77</f>
        <v>44298</v>
      </c>
      <c r="B77" s="7">
        <f>'2021'!B77</f>
        <v>0.76049999999999995</v>
      </c>
      <c r="C77" s="7">
        <f>'2021'!C77</f>
        <v>83.31</v>
      </c>
      <c r="D77" s="7">
        <f>'2021'!D77</f>
        <v>-1.1827322490494895E-3</v>
      </c>
      <c r="E77" s="7">
        <f>'2021'!E77</f>
        <v>1.2004081402102322E-4</v>
      </c>
      <c r="F77" s="7">
        <f>'2021'!F77</f>
        <v>0.1</v>
      </c>
    </row>
    <row r="78" spans="1:6">
      <c r="A78" s="138">
        <f>'2021'!A78</f>
        <v>44299</v>
      </c>
      <c r="B78" s="7">
        <f>'2021'!B78</f>
        <v>0.76039999999999996</v>
      </c>
      <c r="C78" s="7">
        <f>'2021'!C78</f>
        <v>83.41</v>
      </c>
      <c r="D78" s="7">
        <f>'2021'!D78</f>
        <v>-1.315010850734573E-4</v>
      </c>
      <c r="E78" s="7">
        <f>'2021'!E78</f>
        <v>1.1996162667024122E-3</v>
      </c>
      <c r="F78" s="7">
        <f>'2021'!F78</f>
        <v>0.1</v>
      </c>
    </row>
    <row r="79" spans="1:6">
      <c r="A79" s="138">
        <f>'2021'!A79</f>
        <v>44300</v>
      </c>
      <c r="B79" s="7">
        <f>'2021'!B79</f>
        <v>0.76719999999999999</v>
      </c>
      <c r="C79" s="7">
        <f>'2021'!C79</f>
        <v>83.56</v>
      </c>
      <c r="D79" s="7">
        <f>'2021'!D79</f>
        <v>8.9029129549544686E-3</v>
      </c>
      <c r="E79" s="7">
        <f>'2021'!E79</f>
        <v>1.7967304348447159E-3</v>
      </c>
      <c r="F79" s="7">
        <f>'2021'!F79</f>
        <v>0.1</v>
      </c>
    </row>
    <row r="80" spans="1:6">
      <c r="A80" s="138">
        <f>'2021'!A80</f>
        <v>44301</v>
      </c>
      <c r="B80" s="7">
        <f>'2021'!B80</f>
        <v>0.77159999999999995</v>
      </c>
      <c r="C80" s="7">
        <f>'2021'!C80</f>
        <v>84.03</v>
      </c>
      <c r="D80" s="7">
        <f>'2021'!D80</f>
        <v>5.7187574623454871E-3</v>
      </c>
      <c r="E80" s="7">
        <f>'2021'!E80</f>
        <v>5.6089412517617201E-3</v>
      </c>
      <c r="F80" s="7">
        <f>'2021'!F80</f>
        <v>0.1</v>
      </c>
    </row>
    <row r="81" spans="1:6">
      <c r="A81" s="138">
        <f>'2021'!A81</f>
        <v>44302</v>
      </c>
      <c r="B81" s="7">
        <f>'2021'!B81</f>
        <v>0.77449999999999997</v>
      </c>
      <c r="C81" s="7">
        <f>'2021'!C81</f>
        <v>84.27</v>
      </c>
      <c r="D81" s="7">
        <f>'2021'!D81</f>
        <v>3.7513788253492747E-3</v>
      </c>
      <c r="E81" s="7">
        <f>'2021'!E81</f>
        <v>2.8520518441350214E-3</v>
      </c>
      <c r="F81" s="7">
        <f>'2021'!F81</f>
        <v>0.1</v>
      </c>
    </row>
    <row r="82" spans="1:6">
      <c r="A82" s="138">
        <f>'2021'!A82</f>
        <v>44305</v>
      </c>
      <c r="B82" s="7">
        <f>'2021'!B82</f>
        <v>0.77380000000000004</v>
      </c>
      <c r="C82" s="7">
        <f>'2021'!C82</f>
        <v>83.97</v>
      </c>
      <c r="D82" s="7">
        <f>'2021'!D82</f>
        <v>-9.042175905106597E-4</v>
      </c>
      <c r="E82" s="7">
        <f>'2021'!E82</f>
        <v>-3.5663375887900854E-3</v>
      </c>
      <c r="F82" s="7">
        <f>'2021'!F82</f>
        <v>0.1</v>
      </c>
    </row>
    <row r="83" spans="1:6">
      <c r="A83" s="138">
        <f>'2021'!A83</f>
        <v>44306</v>
      </c>
      <c r="B83" s="7">
        <f>'2021'!B83</f>
        <v>0.78029999999999999</v>
      </c>
      <c r="C83" s="7">
        <f>'2021'!C83</f>
        <v>84.43</v>
      </c>
      <c r="D83" s="7">
        <f>'2021'!D83</f>
        <v>8.3650188563029488E-3</v>
      </c>
      <c r="E83" s="7">
        <f>'2021'!E83</f>
        <v>5.4631964859367683E-3</v>
      </c>
      <c r="F83" s="7">
        <f>'2021'!F83</f>
        <v>0.1</v>
      </c>
    </row>
    <row r="84" spans="1:6">
      <c r="A84" s="138">
        <f>'2021'!A84</f>
        <v>44307</v>
      </c>
      <c r="B84" s="7">
        <f>'2021'!B84</f>
        <v>0.77149999999999996</v>
      </c>
      <c r="C84" s="7">
        <f>'2021'!C84</f>
        <v>83.33</v>
      </c>
      <c r="D84" s="7">
        <f>'2021'!D84</f>
        <v>-1.1341789319500075E-2</v>
      </c>
      <c r="E84" s="7">
        <f>'2021'!E84</f>
        <v>-1.3114160287293225E-2</v>
      </c>
      <c r="F84" s="7">
        <f>'2021'!F84</f>
        <v>0.1</v>
      </c>
    </row>
    <row r="85" spans="1:6">
      <c r="A85" s="138">
        <f>'2021'!A85</f>
        <v>44308</v>
      </c>
      <c r="B85" s="7">
        <f>'2021'!B85</f>
        <v>0.77449999999999997</v>
      </c>
      <c r="C85" s="7">
        <f>'2021'!C85</f>
        <v>83.68</v>
      </c>
      <c r="D85" s="7">
        <f>'2021'!D85</f>
        <v>3.8809880537077519E-3</v>
      </c>
      <c r="E85" s="7">
        <f>'2021'!E85</f>
        <v>4.1913719224973885E-3</v>
      </c>
      <c r="F85" s="7">
        <f>'2021'!F85</f>
        <v>0.1</v>
      </c>
    </row>
    <row r="86" spans="1:6">
      <c r="A86" s="138">
        <f>'2021'!A86</f>
        <v>44309</v>
      </c>
      <c r="B86" s="7">
        <f>'2021'!B86</f>
        <v>0.77329999999999999</v>
      </c>
      <c r="C86" s="7">
        <f>'2021'!C86</f>
        <v>83.43</v>
      </c>
      <c r="D86" s="7">
        <f>'2021'!D86</f>
        <v>-1.5505882419335744E-3</v>
      </c>
      <c r="E86" s="7">
        <f>'2021'!E86</f>
        <v>-2.9920434026295753E-3</v>
      </c>
      <c r="F86" s="7">
        <f>'2021'!F86</f>
        <v>0.1</v>
      </c>
    </row>
    <row r="87" spans="1:6">
      <c r="A87" s="138">
        <f>'2021'!A87</f>
        <v>44312</v>
      </c>
      <c r="B87" s="7">
        <f>'2021'!B87</f>
        <v>0.77710000000000001</v>
      </c>
      <c r="C87" s="7">
        <f>'2021'!C87</f>
        <v>83.77</v>
      </c>
      <c r="D87" s="7">
        <f>'2021'!D87</f>
        <v>4.9019706002066876E-3</v>
      </c>
      <c r="E87" s="7">
        <f>'2021'!E87</f>
        <v>4.0669912517348342E-3</v>
      </c>
      <c r="F87" s="7">
        <f>'2021'!F87</f>
        <v>0.1</v>
      </c>
    </row>
    <row r="88" spans="1:6">
      <c r="A88" s="138">
        <f>'2021'!A88</f>
        <v>44313</v>
      </c>
      <c r="B88" s="7">
        <f>'2021'!B88</f>
        <v>0.77990000000000004</v>
      </c>
      <c r="C88" s="7">
        <f>'2021'!C88</f>
        <v>84.4</v>
      </c>
      <c r="D88" s="7">
        <f>'2021'!D88</f>
        <v>3.5966641212558772E-3</v>
      </c>
      <c r="E88" s="7">
        <f>'2021'!E88</f>
        <v>7.4924534361934629E-3</v>
      </c>
      <c r="F88" s="7">
        <f>'2021'!F88</f>
        <v>0.1</v>
      </c>
    </row>
    <row r="89" spans="1:6">
      <c r="A89" s="138">
        <f>'2021'!A89</f>
        <v>44314</v>
      </c>
      <c r="B89" s="7">
        <f>'2021'!B89</f>
        <v>0.77449999999999997</v>
      </c>
      <c r="C89" s="7">
        <f>'2021'!C89</f>
        <v>84.33</v>
      </c>
      <c r="D89" s="7">
        <f>'2021'!D89</f>
        <v>-6.9480464795291484E-3</v>
      </c>
      <c r="E89" s="7">
        <f>'2021'!E89</f>
        <v>-8.2972801536127828E-4</v>
      </c>
      <c r="F89" s="7">
        <f>'2021'!F89</f>
        <v>0.1</v>
      </c>
    </row>
    <row r="90" spans="1:6">
      <c r="A90" s="138">
        <f>'2021'!A90</f>
        <v>44315</v>
      </c>
      <c r="B90" s="7">
        <f>'2021'!B90</f>
        <v>0.77959999999999996</v>
      </c>
      <c r="C90" s="7">
        <f>'2021'!C90</f>
        <v>84.69</v>
      </c>
      <c r="D90" s="7">
        <f>'2021'!D90</f>
        <v>6.5633077764825241E-3</v>
      </c>
      <c r="E90" s="7">
        <f>'2021'!E90</f>
        <v>4.2598573469575084E-3</v>
      </c>
      <c r="F90" s="7">
        <f>'2021'!F90</f>
        <v>0.1</v>
      </c>
    </row>
    <row r="91" spans="1:6">
      <c r="A91" s="138">
        <f>'2021'!A91</f>
        <v>44316</v>
      </c>
      <c r="B91" s="7">
        <f>'2021'!B91</f>
        <v>0.77759999999999996</v>
      </c>
      <c r="C91" s="7">
        <f>'2021'!C91</f>
        <v>84.63</v>
      </c>
      <c r="D91" s="7">
        <f>'2021'!D91</f>
        <v>-2.5687144871764126E-3</v>
      </c>
      <c r="E91" s="7">
        <f>'2021'!E91</f>
        <v>-7.08717251493077E-4</v>
      </c>
      <c r="F91" s="7">
        <f>'2021'!F91</f>
        <v>0.1</v>
      </c>
    </row>
    <row r="92" spans="1:6">
      <c r="A92" s="138">
        <f>'2021'!A92</f>
        <v>44319</v>
      </c>
      <c r="B92" s="7">
        <f>'2021'!B92</f>
        <v>0.77139999999999997</v>
      </c>
      <c r="C92" s="7">
        <f>'2021'!C92</f>
        <v>84.57</v>
      </c>
      <c r="D92" s="7">
        <f>'2021'!D92</f>
        <v>-8.0052073721018444E-3</v>
      </c>
      <c r="E92" s="7">
        <f>'2021'!E92</f>
        <v>-7.0921988788376041E-4</v>
      </c>
      <c r="F92" s="7">
        <f>'2021'!F92</f>
        <v>0.1</v>
      </c>
    </row>
    <row r="93" spans="1:6">
      <c r="A93" s="138">
        <f>'2021'!A93</f>
        <v>44320</v>
      </c>
      <c r="B93" s="7">
        <f>'2021'!B93</f>
        <v>0.77429999999999999</v>
      </c>
      <c r="C93" s="7">
        <f>'2021'!C93</f>
        <v>84.65</v>
      </c>
      <c r="D93" s="7">
        <f>'2021'!D93</f>
        <v>3.7523496185503718E-3</v>
      </c>
      <c r="E93" s="7">
        <f>'2021'!E93</f>
        <v>9.455147850136442E-4</v>
      </c>
      <c r="F93" s="7">
        <f>'2021'!F93</f>
        <v>0.1</v>
      </c>
    </row>
    <row r="94" spans="1:6">
      <c r="A94" s="138">
        <f>'2021'!A94</f>
        <v>44321</v>
      </c>
      <c r="B94" s="7">
        <f>'2021'!B94</f>
        <v>0.77249999999999996</v>
      </c>
      <c r="C94" s="7">
        <f>'2021'!C94</f>
        <v>84.49</v>
      </c>
      <c r="D94" s="7">
        <f>'2021'!D94</f>
        <v>-2.3273866207774163E-3</v>
      </c>
      <c r="E94" s="7">
        <f>'2021'!E94</f>
        <v>-1.8919244143910197E-3</v>
      </c>
      <c r="F94" s="7">
        <f>'2021'!F94</f>
        <v>0.1</v>
      </c>
    </row>
    <row r="95" spans="1:6">
      <c r="A95" s="138">
        <f>'2021'!A95</f>
        <v>44322</v>
      </c>
      <c r="B95" s="7">
        <f>'2021'!B95</f>
        <v>0.77410000000000001</v>
      </c>
      <c r="C95" s="7">
        <f>'2021'!C95</f>
        <v>84.64</v>
      </c>
      <c r="D95" s="7">
        <f>'2021'!D95</f>
        <v>2.0690554387672259E-3</v>
      </c>
      <c r="E95" s="7">
        <f>'2021'!E95</f>
        <v>1.7737839452358437E-3</v>
      </c>
      <c r="F95" s="7">
        <f>'2021'!F95</f>
        <v>0.1</v>
      </c>
    </row>
    <row r="96" spans="1:6">
      <c r="A96" s="138">
        <f>'2021'!A96</f>
        <v>44323</v>
      </c>
      <c r="B96" s="7">
        <f>'2021'!B96</f>
        <v>0.77769999999999995</v>
      </c>
      <c r="C96" s="7">
        <f>'2021'!C96</f>
        <v>84.85</v>
      </c>
      <c r="D96" s="7">
        <f>'2021'!D96</f>
        <v>4.639781490229815E-3</v>
      </c>
      <c r="E96" s="7">
        <f>'2021'!E96</f>
        <v>2.4780235702459973E-3</v>
      </c>
      <c r="F96" s="7">
        <f>'2021'!F96</f>
        <v>0.1</v>
      </c>
    </row>
    <row r="97" spans="1:6">
      <c r="A97" s="138">
        <f>'2021'!A97</f>
        <v>44326</v>
      </c>
      <c r="B97" s="7">
        <f>'2021'!B97</f>
        <v>0.78559999999999997</v>
      </c>
      <c r="C97" s="7">
        <f>'2021'!C97</f>
        <v>85.5</v>
      </c>
      <c r="D97" s="7">
        <f>'2021'!D97</f>
        <v>1.0106911339358534E-2</v>
      </c>
      <c r="E97" s="7">
        <f>'2021'!E97</f>
        <v>7.6313842624793739E-3</v>
      </c>
      <c r="F97" s="7">
        <f>'2021'!F97</f>
        <v>0.1</v>
      </c>
    </row>
    <row r="98" spans="1:6">
      <c r="A98" s="138">
        <f>'2021'!A98</f>
        <v>44327</v>
      </c>
      <c r="B98" s="7">
        <f>'2021'!B98</f>
        <v>0.78390000000000004</v>
      </c>
      <c r="C98" s="7">
        <f>'2021'!C98</f>
        <v>85.34</v>
      </c>
      <c r="D98" s="7">
        <f>'2021'!D98</f>
        <v>-2.166295845579582E-3</v>
      </c>
      <c r="E98" s="7">
        <f>'2021'!E98</f>
        <v>-1.8730981828605497E-3</v>
      </c>
      <c r="F98" s="7">
        <f>'2021'!F98</f>
        <v>0.1</v>
      </c>
    </row>
    <row r="99" spans="1:6">
      <c r="A99" s="138">
        <f>'2021'!A99</f>
        <v>44328</v>
      </c>
      <c r="B99" s="7">
        <f>'2021'!B99</f>
        <v>0.77949999999999997</v>
      </c>
      <c r="C99" s="7">
        <f>'2021'!C99</f>
        <v>84.86</v>
      </c>
      <c r="D99" s="7">
        <f>'2021'!D99</f>
        <v>-5.6287726968453364E-3</v>
      </c>
      <c r="E99" s="7">
        <f>'2021'!E99</f>
        <v>-5.6404379856751594E-3</v>
      </c>
      <c r="F99" s="7">
        <f>'2021'!F99</f>
        <v>0.1</v>
      </c>
    </row>
    <row r="100" spans="1:6">
      <c r="A100" s="138">
        <f>'2021'!A100</f>
        <v>44329</v>
      </c>
      <c r="B100" s="7">
        <f>'2021'!B100</f>
        <v>0.77090000000000003</v>
      </c>
      <c r="C100" s="7">
        <f>'2021'!C100</f>
        <v>84.58</v>
      </c>
      <c r="D100" s="7">
        <f>'2021'!D100</f>
        <v>-1.1094025032614585E-2</v>
      </c>
      <c r="E100" s="7">
        <f>'2021'!E100</f>
        <v>-3.3050077298363077E-3</v>
      </c>
      <c r="F100" s="7">
        <f>'2021'!F100</f>
        <v>0.1</v>
      </c>
    </row>
    <row r="101" spans="1:6">
      <c r="A101" s="138">
        <f>'2021'!A101</f>
        <v>44330</v>
      </c>
      <c r="B101" s="7">
        <f>'2021'!B101</f>
        <v>0.77359999999999995</v>
      </c>
      <c r="C101" s="7">
        <f>'2021'!C101</f>
        <v>84.71</v>
      </c>
      <c r="D101" s="7">
        <f>'2021'!D101</f>
        <v>3.4962806738680552E-3</v>
      </c>
      <c r="E101" s="7">
        <f>'2021'!E101</f>
        <v>1.5358263991169308E-3</v>
      </c>
      <c r="F101" s="7">
        <f>'2021'!F101</f>
        <v>0.1</v>
      </c>
    </row>
    <row r="102" spans="1:6">
      <c r="A102" s="138">
        <f>'2021'!A102</f>
        <v>44333</v>
      </c>
      <c r="B102" s="7">
        <f>'2021'!B102</f>
        <v>0.77510000000000001</v>
      </c>
      <c r="C102" s="7">
        <f>'2021'!C102</f>
        <v>84.74</v>
      </c>
      <c r="D102" s="7">
        <f>'2021'!D102</f>
        <v>1.9371091483812192E-3</v>
      </c>
      <c r="E102" s="7">
        <f>'2021'!E102</f>
        <v>3.5408675495362212E-4</v>
      </c>
      <c r="F102" s="7">
        <f>'2021'!F102</f>
        <v>0.1</v>
      </c>
    </row>
    <row r="103" spans="1:6">
      <c r="A103" s="138">
        <f>'2021'!A103</f>
        <v>44334</v>
      </c>
      <c r="B103" s="7">
        <f>'2021'!B103</f>
        <v>0.77869999999999995</v>
      </c>
      <c r="C103" s="7">
        <f>'2021'!C103</f>
        <v>84.99</v>
      </c>
      <c r="D103" s="7">
        <f>'2021'!D103</f>
        <v>4.6338092954746656E-3</v>
      </c>
      <c r="E103" s="7">
        <f>'2021'!E103</f>
        <v>2.9458573121216945E-3</v>
      </c>
      <c r="F103" s="7">
        <f>'2021'!F103</f>
        <v>0.1</v>
      </c>
    </row>
    <row r="104" spans="1:6">
      <c r="A104" s="138">
        <f>'2021'!A104</f>
        <v>44335</v>
      </c>
      <c r="B104" s="7">
        <f>'2021'!B104</f>
        <v>0.77910000000000001</v>
      </c>
      <c r="C104" s="7">
        <f>'2021'!C104</f>
        <v>84.88</v>
      </c>
      <c r="D104" s="7">
        <f>'2021'!D104</f>
        <v>5.1354475387218538E-4</v>
      </c>
      <c r="E104" s="7">
        <f>'2021'!E104</f>
        <v>-1.295108204807164E-3</v>
      </c>
      <c r="F104" s="7">
        <f>'2021'!F104</f>
        <v>0.1</v>
      </c>
    </row>
    <row r="105" spans="1:6">
      <c r="A105" s="138">
        <f>'2021'!A105</f>
        <v>44336</v>
      </c>
      <c r="B105" s="7">
        <f>'2021'!B105</f>
        <v>0.77490000000000003</v>
      </c>
      <c r="C105" s="7">
        <f>'2021'!C105</f>
        <v>84.58</v>
      </c>
      <c r="D105" s="7">
        <f>'2021'!D105</f>
        <v>-5.405418566907935E-3</v>
      </c>
      <c r="E105" s="7">
        <f>'2021'!E105</f>
        <v>-3.5406622613851834E-3</v>
      </c>
      <c r="F105" s="7">
        <f>'2021'!F105</f>
        <v>0.1</v>
      </c>
    </row>
    <row r="106" spans="1:6">
      <c r="A106" s="138">
        <f>'2021'!A106</f>
        <v>44337</v>
      </c>
      <c r="B106" s="7">
        <f>'2021'!B106</f>
        <v>0.77559999999999996</v>
      </c>
      <c r="C106" s="7">
        <f>'2021'!C106</f>
        <v>84.35</v>
      </c>
      <c r="D106" s="7">
        <f>'2021'!D106</f>
        <v>9.0293459859206067E-4</v>
      </c>
      <c r="E106" s="7">
        <f>'2021'!E106</f>
        <v>-2.7230230523652256E-3</v>
      </c>
      <c r="F106" s="7">
        <f>'2021'!F106</f>
        <v>0.1</v>
      </c>
    </row>
    <row r="107" spans="1:6">
      <c r="A107" s="138">
        <f>'2021'!A107</f>
        <v>44340</v>
      </c>
      <c r="B107" s="7">
        <f>'2021'!B107</f>
        <v>0.77390000000000003</v>
      </c>
      <c r="C107" s="7">
        <f>'2021'!C107</f>
        <v>84.19</v>
      </c>
      <c r="D107" s="7">
        <f>'2021'!D107</f>
        <v>-2.1942570920831903E-3</v>
      </c>
      <c r="E107" s="7">
        <f>'2021'!E107</f>
        <v>-1.89865964240468E-3</v>
      </c>
      <c r="F107" s="7">
        <f>'2021'!F107</f>
        <v>0.1</v>
      </c>
    </row>
    <row r="108" spans="1:6">
      <c r="A108" s="138">
        <f>'2021'!A108</f>
        <v>44341</v>
      </c>
      <c r="B108" s="7">
        <f>'2021'!B108</f>
        <v>0.77529999999999999</v>
      </c>
      <c r="C108" s="7">
        <f>'2021'!C108</f>
        <v>84.31</v>
      </c>
      <c r="D108" s="7">
        <f>'2021'!D108</f>
        <v>1.8073849484998988E-3</v>
      </c>
      <c r="E108" s="7">
        <f>'2021'!E108</f>
        <v>1.4243325850117877E-3</v>
      </c>
      <c r="F108" s="7">
        <f>'2021'!F108</f>
        <v>0.1</v>
      </c>
    </row>
    <row r="109" spans="1:6">
      <c r="A109" s="138">
        <f>'2021'!A109</f>
        <v>44342</v>
      </c>
      <c r="B109" s="7">
        <f>'2021'!B109</f>
        <v>0.77869999999999995</v>
      </c>
      <c r="C109" s="7">
        <f>'2021'!C109</f>
        <v>84.72</v>
      </c>
      <c r="D109" s="7">
        <f>'2021'!D109</f>
        <v>4.3758113580270675E-3</v>
      </c>
      <c r="E109" s="7">
        <f>'2021'!E109</f>
        <v>4.851219358566603E-3</v>
      </c>
      <c r="F109" s="7">
        <f>'2021'!F109</f>
        <v>0.1</v>
      </c>
    </row>
    <row r="110" spans="1:6">
      <c r="A110" s="138">
        <f>'2021'!A110</f>
        <v>44343</v>
      </c>
      <c r="B110" s="7">
        <f>'2021'!B110</f>
        <v>0.77480000000000004</v>
      </c>
      <c r="C110" s="7">
        <f>'2021'!C110</f>
        <v>84.52</v>
      </c>
      <c r="D110" s="7">
        <f>'2021'!D110</f>
        <v>-5.0209310500994569E-3</v>
      </c>
      <c r="E110" s="7">
        <f>'2021'!E110</f>
        <v>-2.3635085452951292E-3</v>
      </c>
      <c r="F110" s="7">
        <f>'2021'!F110</f>
        <v>0.1</v>
      </c>
    </row>
    <row r="111" spans="1:6">
      <c r="A111" s="138">
        <f>'2021'!A111</f>
        <v>44344</v>
      </c>
      <c r="B111" s="7">
        <f>'2021'!B111</f>
        <v>0.77270000000000005</v>
      </c>
      <c r="C111" s="7">
        <f>'2021'!C111</f>
        <v>84.92</v>
      </c>
      <c r="D111" s="7">
        <f>'2021'!D111</f>
        <v>-2.7140565933026243E-3</v>
      </c>
      <c r="E111" s="7">
        <f>'2021'!E111</f>
        <v>4.7214440871995705E-3</v>
      </c>
      <c r="F111" s="7">
        <f>'2021'!F111</f>
        <v>0.1</v>
      </c>
    </row>
    <row r="112" spans="1:6">
      <c r="A112" s="138">
        <f>'2021'!A112</f>
        <v>44347</v>
      </c>
      <c r="B112" s="7">
        <f>'2021'!B112</f>
        <v>0.77249999999999996</v>
      </c>
      <c r="C112" s="7">
        <f>'2021'!C112</f>
        <v>84.77</v>
      </c>
      <c r="D112" s="7">
        <f>'2021'!D112</f>
        <v>-2.5886616763779098E-4</v>
      </c>
      <c r="E112" s="7">
        <f>'2021'!E112</f>
        <v>-1.7679302147412448E-3</v>
      </c>
      <c r="F112" s="7">
        <f>'2021'!F112</f>
        <v>0.1</v>
      </c>
    </row>
    <row r="113" spans="1:6">
      <c r="A113" s="138">
        <f>'2021'!A113</f>
        <v>44348</v>
      </c>
      <c r="B113" s="7">
        <f>'2021'!B113</f>
        <v>0.77439999999999998</v>
      </c>
      <c r="C113" s="7">
        <f>'2021'!C113</f>
        <v>84.78</v>
      </c>
      <c r="D113" s="7">
        <f>'2021'!D113</f>
        <v>2.4565271904667704E-3</v>
      </c>
      <c r="E113" s="7">
        <f>'2021'!E113</f>
        <v>1.1795930417699823E-4</v>
      </c>
      <c r="F113" s="7">
        <f>'2021'!F113</f>
        <v>0.1</v>
      </c>
    </row>
    <row r="114" spans="1:6">
      <c r="A114" s="138">
        <f>'2021'!A114</f>
        <v>44349</v>
      </c>
      <c r="B114" s="7">
        <f>'2021'!B114</f>
        <v>0.7742</v>
      </c>
      <c r="C114" s="7">
        <f>'2021'!C114</f>
        <v>84.94</v>
      </c>
      <c r="D114" s="7">
        <f>'2021'!D114</f>
        <v>-2.5829781881946752E-4</v>
      </c>
      <c r="E114" s="7">
        <f>'2021'!E114</f>
        <v>1.8854589606339307E-3</v>
      </c>
      <c r="F114" s="7">
        <f>'2021'!F114</f>
        <v>0.1</v>
      </c>
    </row>
    <row r="115" spans="1:6">
      <c r="A115" s="138">
        <f>'2021'!A115</f>
        <v>44350</v>
      </c>
      <c r="B115" s="7">
        <f>'2021'!B115</f>
        <v>0.77329999999999999</v>
      </c>
      <c r="C115" s="7">
        <f>'2021'!C115</f>
        <v>84.89</v>
      </c>
      <c r="D115" s="7">
        <f>'2021'!D115</f>
        <v>-1.1631665285579921E-3</v>
      </c>
      <c r="E115" s="7">
        <f>'2021'!E115</f>
        <v>-5.888241352486062E-4</v>
      </c>
      <c r="F115" s="7">
        <f>'2021'!F115</f>
        <v>0.1</v>
      </c>
    </row>
    <row r="116" spans="1:6">
      <c r="A116" s="138">
        <f>'2021'!A116</f>
        <v>44351</v>
      </c>
      <c r="B116" s="7">
        <f>'2021'!B116</f>
        <v>0.76529999999999998</v>
      </c>
      <c r="C116" s="7">
        <f>'2021'!C116</f>
        <v>84.39</v>
      </c>
      <c r="D116" s="7">
        <f>'2021'!D116</f>
        <v>-1.0399157799114395E-2</v>
      </c>
      <c r="E116" s="7">
        <f>'2021'!E116</f>
        <v>-5.9073895800012431E-3</v>
      </c>
      <c r="F116" s="7">
        <f>'2021'!F116</f>
        <v>0.1</v>
      </c>
    </row>
    <row r="117" spans="1:6">
      <c r="A117" s="138">
        <f>'2021'!A117</f>
        <v>44354</v>
      </c>
      <c r="B117" s="7">
        <f>'2021'!B117</f>
        <v>0.77339999999999998</v>
      </c>
      <c r="C117" s="7">
        <f>'2021'!C117</f>
        <v>84.71</v>
      </c>
      <c r="D117" s="7">
        <f>'2021'!D117</f>
        <v>1.0528465357321383E-2</v>
      </c>
      <c r="E117" s="7">
        <f>'2021'!E117</f>
        <v>3.7847472735842848E-3</v>
      </c>
      <c r="F117" s="7">
        <f>'2021'!F117</f>
        <v>0.1</v>
      </c>
    </row>
    <row r="118" spans="1:6">
      <c r="A118" s="138">
        <f>'2021'!A118</f>
        <v>44355</v>
      </c>
      <c r="B118" s="7">
        <f>'2021'!B118</f>
        <v>0.77429999999999999</v>
      </c>
      <c r="C118" s="7">
        <f>'2021'!C118</f>
        <v>84.77</v>
      </c>
      <c r="D118" s="7">
        <f>'2021'!D118</f>
        <v>1.1630162194810781E-3</v>
      </c>
      <c r="E118" s="7">
        <f>'2021'!E118</f>
        <v>7.080481768546754E-4</v>
      </c>
      <c r="F118" s="7">
        <f>'2021'!F118</f>
        <v>0.1</v>
      </c>
    </row>
    <row r="119" spans="1:6">
      <c r="A119" s="138">
        <f>'2021'!A119</f>
        <v>44356</v>
      </c>
      <c r="B119" s="7">
        <f>'2021'!B119</f>
        <v>0.77400000000000002</v>
      </c>
      <c r="C119" s="7">
        <f>'2021'!C119</f>
        <v>84.74</v>
      </c>
      <c r="D119" s="7">
        <f>'2021'!D119</f>
        <v>-3.8752180295075048E-4</v>
      </c>
      <c r="E119" s="7">
        <f>'2021'!E119</f>
        <v>-3.5396142190103908E-4</v>
      </c>
      <c r="F119" s="7">
        <f>'2021'!F119</f>
        <v>0.1</v>
      </c>
    </row>
    <row r="120" spans="1:6">
      <c r="A120" s="138">
        <f>'2021'!A120</f>
        <v>44357</v>
      </c>
      <c r="B120" s="7">
        <f>'2021'!B120</f>
        <v>0.77370000000000005</v>
      </c>
      <c r="C120" s="7">
        <f>'2021'!C120</f>
        <v>84.75</v>
      </c>
      <c r="D120" s="7">
        <f>'2021'!D120</f>
        <v>-3.8767203431826469E-4</v>
      </c>
      <c r="E120" s="7">
        <f>'2021'!E120</f>
        <v>1.180010621465691E-4</v>
      </c>
      <c r="F120" s="7">
        <f>'2021'!F120</f>
        <v>0.1</v>
      </c>
    </row>
    <row r="121" spans="1:6">
      <c r="A121" s="138">
        <f>'2021'!A121</f>
        <v>44358</v>
      </c>
      <c r="B121" s="7">
        <f>'2021'!B121</f>
        <v>0.77539999999999998</v>
      </c>
      <c r="C121" s="7">
        <f>'2021'!C121</f>
        <v>84.84</v>
      </c>
      <c r="D121" s="7">
        <f>'2021'!D121</f>
        <v>2.1948236814198756E-3</v>
      </c>
      <c r="E121" s="7">
        <f>'2021'!E121</f>
        <v>1.0613834359221208E-3</v>
      </c>
      <c r="F121" s="7">
        <f>'2021'!F121</f>
        <v>0.1</v>
      </c>
    </row>
    <row r="122" spans="1:6">
      <c r="A122" s="138">
        <f>'2021'!A122</f>
        <v>44362</v>
      </c>
      <c r="B122" s="7">
        <f>'2021'!B122</f>
        <v>0.77159999999999995</v>
      </c>
      <c r="C122" s="7">
        <f>'2021'!C122</f>
        <v>84.91</v>
      </c>
      <c r="D122" s="7">
        <f>'2021'!D122</f>
        <v>-4.9127442052547213E-3</v>
      </c>
      <c r="E122" s="7">
        <f>'2021'!E122</f>
        <v>8.2474231479029642E-4</v>
      </c>
      <c r="F122" s="7">
        <f>'2021'!F122</f>
        <v>0.1</v>
      </c>
    </row>
    <row r="123" spans="1:6">
      <c r="A123" s="138">
        <f>'2021'!A123</f>
        <v>44363</v>
      </c>
      <c r="B123" s="7">
        <f>'2021'!B123</f>
        <v>0.76939999999999997</v>
      </c>
      <c r="C123" s="7">
        <f>'2021'!C123</f>
        <v>84.69</v>
      </c>
      <c r="D123" s="7">
        <f>'2021'!D123</f>
        <v>-2.8552907133792514E-3</v>
      </c>
      <c r="E123" s="7">
        <f>'2021'!E123</f>
        <v>-2.594341077764383E-3</v>
      </c>
      <c r="F123" s="7">
        <f>'2021'!F123</f>
        <v>0.1</v>
      </c>
    </row>
    <row r="124" spans="1:6">
      <c r="A124" s="138">
        <f>'2021'!A124</f>
        <v>44364</v>
      </c>
      <c r="B124" s="7">
        <f>'2021'!B124</f>
        <v>0.76319999999999999</v>
      </c>
      <c r="C124" s="7">
        <f>'2021'!C124</f>
        <v>84.44</v>
      </c>
      <c r="D124" s="7">
        <f>'2021'!D124</f>
        <v>-8.0908701841179223E-3</v>
      </c>
      <c r="E124" s="7">
        <f>'2021'!E124</f>
        <v>-2.9563079533878357E-3</v>
      </c>
      <c r="F124" s="7">
        <f>'2021'!F124</f>
        <v>0.1</v>
      </c>
    </row>
    <row r="125" spans="1:6">
      <c r="A125" s="138">
        <f>'2021'!A125</f>
        <v>44365</v>
      </c>
      <c r="B125" s="7">
        <f>'2021'!B125</f>
        <v>0.75370000000000004</v>
      </c>
      <c r="C125" s="7">
        <f>'2021'!C125</f>
        <v>82.94</v>
      </c>
      <c r="D125" s="7">
        <f>'2021'!D125</f>
        <v>-1.2525709284652454E-2</v>
      </c>
      <c r="E125" s="7">
        <f>'2021'!E125</f>
        <v>-1.7923768161884651E-2</v>
      </c>
      <c r="F125" s="7">
        <f>'2021'!F125</f>
        <v>0.1</v>
      </c>
    </row>
    <row r="126" spans="1:6">
      <c r="A126" s="138">
        <f>'2021'!A126</f>
        <v>44368</v>
      </c>
      <c r="B126" s="7">
        <f>'2021'!B126</f>
        <v>0.75</v>
      </c>
      <c r="C126" s="7">
        <f>'2021'!C126</f>
        <v>82.4</v>
      </c>
      <c r="D126" s="7">
        <f>'2021'!D126</f>
        <v>-4.9212043190681298E-3</v>
      </c>
      <c r="E126" s="7">
        <f>'2021'!E126</f>
        <v>-6.5320179028091393E-3</v>
      </c>
      <c r="F126" s="7">
        <f>'2021'!F126</f>
        <v>0.1</v>
      </c>
    </row>
    <row r="127" spans="1:6">
      <c r="A127" s="138">
        <f>'2021'!A127</f>
        <v>44369</v>
      </c>
      <c r="B127" s="7">
        <f>'2021'!B127</f>
        <v>0.75090000000000001</v>
      </c>
      <c r="C127" s="7">
        <f>'2021'!C127</f>
        <v>82.96</v>
      </c>
      <c r="D127" s="7">
        <f>'2021'!D127</f>
        <v>1.1992805754821869E-3</v>
      </c>
      <c r="E127" s="7">
        <f>'2021'!E127</f>
        <v>6.7731270058457391E-3</v>
      </c>
      <c r="F127" s="7">
        <f>'2021'!F127</f>
        <v>0.1</v>
      </c>
    </row>
    <row r="128" spans="1:6">
      <c r="A128" s="138">
        <f>'2021'!A128</f>
        <v>44370</v>
      </c>
      <c r="B128" s="7">
        <f>'2021'!B128</f>
        <v>0.75449999999999995</v>
      </c>
      <c r="C128" s="7">
        <f>'2021'!C128</f>
        <v>83.58</v>
      </c>
      <c r="D128" s="7">
        <f>'2021'!D128</f>
        <v>4.782791102065264E-3</v>
      </c>
      <c r="E128" s="7">
        <f>'2021'!E128</f>
        <v>7.4456930984975337E-3</v>
      </c>
      <c r="F128" s="7">
        <f>'2021'!F128</f>
        <v>0.1</v>
      </c>
    </row>
    <row r="129" spans="1:6">
      <c r="A129" s="138">
        <f>'2021'!A129</f>
        <v>44371</v>
      </c>
      <c r="B129" s="7">
        <f>'2021'!B129</f>
        <v>0.75690000000000002</v>
      </c>
      <c r="C129" s="7">
        <f>'2021'!C129</f>
        <v>83.91</v>
      </c>
      <c r="D129" s="7">
        <f>'2021'!D129</f>
        <v>3.1758661072181608E-3</v>
      </c>
      <c r="E129" s="7">
        <f>'2021'!E129</f>
        <v>3.9405388622087405E-3</v>
      </c>
      <c r="F129" s="7">
        <f>'2021'!F129</f>
        <v>0.1</v>
      </c>
    </row>
    <row r="130" spans="1:6">
      <c r="A130" s="138">
        <f>'2021'!A130</f>
        <v>44372</v>
      </c>
      <c r="B130" s="7">
        <f>'2021'!B130</f>
        <v>0.75939999999999996</v>
      </c>
      <c r="C130" s="7">
        <f>'2021'!C130</f>
        <v>84.17</v>
      </c>
      <c r="D130" s="7">
        <f>'2021'!D130</f>
        <v>3.297503482580187E-3</v>
      </c>
      <c r="E130" s="7">
        <f>'2021'!E130</f>
        <v>3.0937673415066614E-3</v>
      </c>
      <c r="F130" s="7">
        <f>'2021'!F130</f>
        <v>0.1</v>
      </c>
    </row>
    <row r="131" spans="1:6">
      <c r="A131" s="138">
        <f>'2021'!A131</f>
        <v>44375</v>
      </c>
      <c r="B131" s="7">
        <f>'2021'!B131</f>
        <v>0.7591</v>
      </c>
      <c r="C131" s="7">
        <f>'2021'!C131</f>
        <v>84.01</v>
      </c>
      <c r="D131" s="7">
        <f>'2021'!D131</f>
        <v>-3.951267749793353E-4</v>
      </c>
      <c r="E131" s="7">
        <f>'2021'!E131</f>
        <v>-1.9027238467288945E-3</v>
      </c>
      <c r="F131" s="7">
        <f>'2021'!F131</f>
        <v>0.1</v>
      </c>
    </row>
    <row r="132" spans="1:6">
      <c r="A132" s="138">
        <f>'2021'!A132</f>
        <v>44376</v>
      </c>
      <c r="B132" s="7">
        <f>'2021'!B132</f>
        <v>0.75629999999999997</v>
      </c>
      <c r="C132" s="7">
        <f>'2021'!C132</f>
        <v>83.62</v>
      </c>
      <c r="D132" s="7">
        <f>'2021'!D132</f>
        <v>-3.6953981607386844E-3</v>
      </c>
      <c r="E132" s="7">
        <f>'2021'!E132</f>
        <v>-4.6531134483367969E-3</v>
      </c>
      <c r="F132" s="7">
        <f>'2021'!F132</f>
        <v>0.1</v>
      </c>
    </row>
    <row r="133" spans="1:6">
      <c r="A133" s="138">
        <f>'2021'!A133</f>
        <v>44377</v>
      </c>
      <c r="B133" s="7">
        <f>'2021'!B133</f>
        <v>0.75180000000000002</v>
      </c>
      <c r="C133" s="7">
        <f>'2021'!C133</f>
        <v>83.07</v>
      </c>
      <c r="D133" s="7">
        <f>'2021'!D133</f>
        <v>-5.9677917319061469E-3</v>
      </c>
      <c r="E133" s="7">
        <f>'2021'!E133</f>
        <v>-6.5991000774389165E-3</v>
      </c>
      <c r="F133" s="7">
        <f>'2021'!F133</f>
        <v>0.1</v>
      </c>
    </row>
    <row r="134" spans="1:6">
      <c r="A134" s="138">
        <f>'2021'!A134</f>
        <v>44378</v>
      </c>
      <c r="B134" s="7">
        <f>'2021'!B134</f>
        <v>0.74829999999999997</v>
      </c>
      <c r="C134" s="7">
        <f>'2021'!C134</f>
        <v>83.16</v>
      </c>
      <c r="D134" s="7">
        <f>'2021'!D134</f>
        <v>-4.6663640437648504E-3</v>
      </c>
      <c r="E134" s="7">
        <f>'2021'!E134</f>
        <v>1.08283713883212E-3</v>
      </c>
      <c r="F134" s="7">
        <f>'2021'!F134</f>
        <v>0.1</v>
      </c>
    </row>
    <row r="135" spans="1:6">
      <c r="A135" s="138">
        <f>'2021'!A135</f>
        <v>44379</v>
      </c>
      <c r="B135" s="7">
        <f>'2021'!B135</f>
        <v>0.74660000000000004</v>
      </c>
      <c r="C135" s="7">
        <f>'2021'!C135</f>
        <v>83.33</v>
      </c>
      <c r="D135" s="7">
        <f>'2021'!D135</f>
        <v>-2.274400605829288E-3</v>
      </c>
      <c r="E135" s="7">
        <f>'2021'!E135</f>
        <v>2.04216540430326E-3</v>
      </c>
      <c r="F135" s="7">
        <f>'2021'!F135</f>
        <v>0.1</v>
      </c>
    </row>
    <row r="136" spans="1:6">
      <c r="A136" s="138">
        <f>'2021'!A136</f>
        <v>44382</v>
      </c>
      <c r="B136" s="7">
        <f>'2021'!B136</f>
        <v>0.75129999999999997</v>
      </c>
      <c r="C136" s="7">
        <f>'2021'!C136</f>
        <v>83.5</v>
      </c>
      <c r="D136" s="7">
        <f>'2021'!D136</f>
        <v>6.2754728946314156E-3</v>
      </c>
      <c r="E136" s="7">
        <f>'2021'!E136</f>
        <v>2.038003462694447E-3</v>
      </c>
      <c r="F136" s="7">
        <f>'2021'!F136</f>
        <v>0.1</v>
      </c>
    </row>
    <row r="137" spans="1:6">
      <c r="A137" s="138">
        <f>'2021'!A137</f>
        <v>44383</v>
      </c>
      <c r="B137" s="7">
        <f>'2021'!B137</f>
        <v>0.75780000000000003</v>
      </c>
      <c r="C137" s="7">
        <f>'2021'!C137</f>
        <v>83.96</v>
      </c>
      <c r="D137" s="7">
        <f>'2021'!D137</f>
        <v>8.6144592093854756E-3</v>
      </c>
      <c r="E137" s="7">
        <f>'2021'!E137</f>
        <v>5.4938630956222765E-3</v>
      </c>
      <c r="F137" s="7">
        <f>'2021'!F137</f>
        <v>0.1</v>
      </c>
    </row>
    <row r="138" spans="1:6">
      <c r="A138" s="138">
        <f>'2021'!A138</f>
        <v>44384</v>
      </c>
      <c r="B138" s="7">
        <f>'2021'!B138</f>
        <v>0.75039999999999996</v>
      </c>
      <c r="C138" s="7">
        <f>'2021'!C138</f>
        <v>82.99</v>
      </c>
      <c r="D138" s="7">
        <f>'2021'!D138</f>
        <v>-9.8131008924855906E-3</v>
      </c>
      <c r="E138" s="7">
        <f>'2021'!E138</f>
        <v>-1.1620376342075578E-2</v>
      </c>
      <c r="F138" s="7">
        <f>'2021'!F138</f>
        <v>0.1</v>
      </c>
    </row>
    <row r="139" spans="1:6">
      <c r="A139" s="138">
        <f>'2021'!A139</f>
        <v>44385</v>
      </c>
      <c r="B139" s="7">
        <f>'2021'!B139</f>
        <v>0.746</v>
      </c>
      <c r="C139" s="7">
        <f>'2021'!C139</f>
        <v>82.27</v>
      </c>
      <c r="D139" s="7">
        <f>'2021'!D139</f>
        <v>-5.8807974882539651E-3</v>
      </c>
      <c r="E139" s="7">
        <f>'2021'!E139</f>
        <v>-8.7135974295176524E-3</v>
      </c>
      <c r="F139" s="7">
        <f>'2021'!F139</f>
        <v>0.1</v>
      </c>
    </row>
    <row r="140" spans="1:6">
      <c r="A140" s="138">
        <f>'2021'!A140</f>
        <v>44386</v>
      </c>
      <c r="B140" s="7">
        <f>'2021'!B140</f>
        <v>0.74270000000000003</v>
      </c>
      <c r="C140" s="7">
        <f>'2021'!C140</f>
        <v>81.7</v>
      </c>
      <c r="D140" s="7">
        <f>'2021'!D140</f>
        <v>-4.4334055285101086E-3</v>
      </c>
      <c r="E140" s="7">
        <f>'2021'!E140</f>
        <v>-6.9525193148816406E-3</v>
      </c>
      <c r="F140" s="7">
        <f>'2021'!F140</f>
        <v>0.1</v>
      </c>
    </row>
    <row r="141" spans="1:6">
      <c r="A141" s="138">
        <f>'2021'!A141</f>
        <v>44389</v>
      </c>
      <c r="B141" s="7">
        <f>'2021'!B141</f>
        <v>0.74739999999999995</v>
      </c>
      <c r="C141" s="7">
        <f>'2021'!C141</f>
        <v>82.34</v>
      </c>
      <c r="D141" s="7">
        <f>'2021'!D141</f>
        <v>6.308322376132572E-3</v>
      </c>
      <c r="E141" s="7">
        <f>'2021'!E141</f>
        <v>7.803014475801417E-3</v>
      </c>
      <c r="F141" s="7">
        <f>'2021'!F141</f>
        <v>0.1</v>
      </c>
    </row>
    <row r="142" spans="1:6">
      <c r="A142" s="138">
        <f>'2021'!A142</f>
        <v>44390</v>
      </c>
      <c r="B142" s="7">
        <f>'2021'!B142</f>
        <v>0.74880000000000002</v>
      </c>
      <c r="C142" s="7">
        <f>'2021'!C142</f>
        <v>82.65</v>
      </c>
      <c r="D142" s="7">
        <f>'2021'!D142</f>
        <v>1.8714081119987603E-3</v>
      </c>
      <c r="E142" s="7">
        <f>'2021'!E142</f>
        <v>3.757807925274523E-3</v>
      </c>
      <c r="F142" s="7">
        <f>'2021'!F142</f>
        <v>0.1</v>
      </c>
    </row>
    <row r="143" spans="1:6">
      <c r="A143" s="138">
        <f>'2021'!A143</f>
        <v>44391</v>
      </c>
      <c r="B143" s="7">
        <f>'2021'!B143</f>
        <v>0.746</v>
      </c>
      <c r="C143" s="7">
        <f>'2021'!C143</f>
        <v>82.44</v>
      </c>
      <c r="D143" s="7">
        <f>'2021'!D143</f>
        <v>-3.7463249596214271E-3</v>
      </c>
      <c r="E143" s="7">
        <f>'2021'!E143</f>
        <v>-2.5440682447749607E-3</v>
      </c>
      <c r="F143" s="7">
        <f>'2021'!F143</f>
        <v>0.1</v>
      </c>
    </row>
    <row r="144" spans="1:6">
      <c r="A144" s="138">
        <f>'2021'!A144</f>
        <v>44392</v>
      </c>
      <c r="B144" s="7">
        <f>'2021'!B144</f>
        <v>0.74780000000000002</v>
      </c>
      <c r="C144" s="7">
        <f>'2021'!C144</f>
        <v>82.14</v>
      </c>
      <c r="D144" s="7">
        <f>'2021'!D144</f>
        <v>2.4099623392525612E-3</v>
      </c>
      <c r="E144" s="7">
        <f>'2021'!E144</f>
        <v>-3.6456474938457504E-3</v>
      </c>
      <c r="F144" s="7">
        <f>'2021'!F144</f>
        <v>0.1</v>
      </c>
    </row>
    <row r="145" spans="1:6">
      <c r="A145" s="138">
        <f>'2021'!A145</f>
        <v>44393</v>
      </c>
      <c r="B145" s="7">
        <f>'2021'!B145</f>
        <v>0.74390000000000001</v>
      </c>
      <c r="C145" s="7">
        <f>'2021'!C145</f>
        <v>81.819999999999993</v>
      </c>
      <c r="D145" s="7">
        <f>'2021'!D145</f>
        <v>-5.2289453457177223E-3</v>
      </c>
      <c r="E145" s="7">
        <f>'2021'!E145</f>
        <v>-3.9033960271601014E-3</v>
      </c>
      <c r="F145" s="7">
        <f>'2021'!F145</f>
        <v>0.1</v>
      </c>
    </row>
    <row r="146" spans="1:6">
      <c r="A146" s="138">
        <f>'2021'!A146</f>
        <v>44396</v>
      </c>
      <c r="B146" s="7">
        <f>'2021'!B146</f>
        <v>0.73819999999999997</v>
      </c>
      <c r="C146" s="7">
        <f>'2021'!C146</f>
        <v>81.17</v>
      </c>
      <c r="D146" s="7">
        <f>'2021'!D146</f>
        <v>-7.6918266013975053E-3</v>
      </c>
      <c r="E146" s="7">
        <f>'2021'!E146</f>
        <v>-7.9759917281680796E-3</v>
      </c>
      <c r="F146" s="7">
        <f>'2021'!F146</f>
        <v>0.1</v>
      </c>
    </row>
    <row r="147" spans="1:6">
      <c r="A147" s="138">
        <f>'2021'!A147</f>
        <v>44397</v>
      </c>
      <c r="B147" s="7">
        <f>'2021'!B147</f>
        <v>0.73240000000000005</v>
      </c>
      <c r="C147" s="7">
        <f>'2021'!C147</f>
        <v>80.180000000000007</v>
      </c>
      <c r="D147" s="7">
        <f>'2021'!D147</f>
        <v>-7.8879777955424661E-3</v>
      </c>
      <c r="E147" s="7">
        <f>'2021'!E147</f>
        <v>-1.227161355872336E-2</v>
      </c>
      <c r="F147" s="7">
        <f>'2021'!F147</f>
        <v>0.1</v>
      </c>
    </row>
    <row r="148" spans="1:6">
      <c r="A148" s="138">
        <f>'2021'!A148</f>
        <v>44398</v>
      </c>
      <c r="B148" s="7">
        <f>'2021'!B148</f>
        <v>0.7298</v>
      </c>
      <c r="C148" s="7">
        <f>'2021'!C148</f>
        <v>80.209999999999994</v>
      </c>
      <c r="D148" s="7">
        <f>'2021'!D148</f>
        <v>-3.5562887980084066E-3</v>
      </c>
      <c r="E148" s="7">
        <f>'2021'!E148</f>
        <v>3.7408816447208722E-4</v>
      </c>
      <c r="F148" s="7">
        <f>'2021'!F148</f>
        <v>0.1</v>
      </c>
    </row>
    <row r="149" spans="1:6">
      <c r="A149" s="138">
        <f>'2021'!A149</f>
        <v>44399</v>
      </c>
      <c r="B149" s="7">
        <f>'2021'!B149</f>
        <v>0.73560000000000003</v>
      </c>
      <c r="C149" s="7">
        <f>'2021'!C149</f>
        <v>81.040000000000006</v>
      </c>
      <c r="D149" s="7">
        <f>'2021'!D149</f>
        <v>7.9159687278188423E-3</v>
      </c>
      <c r="E149" s="7">
        <f>'2021'!E149</f>
        <v>1.0294664561594993E-2</v>
      </c>
      <c r="F149" s="7">
        <f>'2021'!F149</f>
        <v>0.1</v>
      </c>
    </row>
    <row r="150" spans="1:6">
      <c r="A150" s="138">
        <f>'2021'!A150</f>
        <v>44400</v>
      </c>
      <c r="B150" s="7">
        <f>'2021'!B150</f>
        <v>0.73650000000000004</v>
      </c>
      <c r="C150" s="7">
        <f>'2021'!C150</f>
        <v>81.209999999999994</v>
      </c>
      <c r="D150" s="7">
        <f>'2021'!D150</f>
        <v>1.2227431725189203E-3</v>
      </c>
      <c r="E150" s="7">
        <f>'2021'!E150</f>
        <v>2.0955323538913739E-3</v>
      </c>
      <c r="F150" s="7">
        <f>'2021'!F150</f>
        <v>0.1</v>
      </c>
    </row>
    <row r="151" spans="1:6">
      <c r="A151" s="138">
        <f>'2021'!A151</f>
        <v>44403</v>
      </c>
      <c r="B151" s="7">
        <f>'2021'!B151</f>
        <v>0.73529999999999995</v>
      </c>
      <c r="C151" s="7">
        <f>'2021'!C151</f>
        <v>81.11</v>
      </c>
      <c r="D151" s="7">
        <f>'2021'!D151</f>
        <v>-1.6306567005085156E-3</v>
      </c>
      <c r="E151" s="7">
        <f>'2021'!E151</f>
        <v>-1.2321342120660819E-3</v>
      </c>
      <c r="F151" s="7">
        <f>'2021'!F151</f>
        <v>0.1</v>
      </c>
    </row>
    <row r="152" spans="1:6">
      <c r="A152" s="138">
        <f>'2021'!A152</f>
        <v>44404</v>
      </c>
      <c r="B152" s="7">
        <f>'2021'!B152</f>
        <v>0.73719999999999997</v>
      </c>
      <c r="C152" s="7">
        <f>'2021'!C152</f>
        <v>81.25</v>
      </c>
      <c r="D152" s="7">
        <f>'2021'!D152</f>
        <v>2.580646593491713E-3</v>
      </c>
      <c r="E152" s="7">
        <f>'2021'!E152</f>
        <v>1.7245631275935491E-3</v>
      </c>
      <c r="F152" s="7">
        <f>'2021'!F152</f>
        <v>0.1</v>
      </c>
    </row>
    <row r="153" spans="1:6">
      <c r="A153" s="138">
        <f>'2021'!A153</f>
        <v>44405</v>
      </c>
      <c r="B153" s="7">
        <f>'2021'!B153</f>
        <v>0.73609999999999998</v>
      </c>
      <c r="C153" s="7">
        <f>'2021'!C153</f>
        <v>80.849999999999994</v>
      </c>
      <c r="D153" s="7">
        <f>'2021'!D153</f>
        <v>-1.4932467310079512E-3</v>
      </c>
      <c r="E153" s="7">
        <f>'2021'!E153</f>
        <v>-4.9352351867311215E-3</v>
      </c>
      <c r="F153" s="7">
        <f>'2021'!F153</f>
        <v>0.1</v>
      </c>
    </row>
    <row r="154" spans="1:6">
      <c r="A154" s="138">
        <f>'2021'!A154</f>
        <v>44406</v>
      </c>
      <c r="B154" s="7">
        <f>'2021'!B154</f>
        <v>0.73829999999999996</v>
      </c>
      <c r="C154" s="7">
        <f>'2021'!C154</f>
        <v>81.02</v>
      </c>
      <c r="D154" s="7">
        <f>'2021'!D154</f>
        <v>2.9842670004595995E-3</v>
      </c>
      <c r="E154" s="7">
        <f>'2021'!E154</f>
        <v>2.1004517514287054E-3</v>
      </c>
      <c r="F154" s="7">
        <f>'2021'!F154</f>
        <v>0.1</v>
      </c>
    </row>
    <row r="155" spans="1:6">
      <c r="A155" s="138">
        <f>'2021'!A155</f>
        <v>44407</v>
      </c>
      <c r="B155" s="7">
        <f>'2021'!B155</f>
        <v>0.73809999999999998</v>
      </c>
      <c r="C155" s="7">
        <f>'2021'!C155</f>
        <v>80.86</v>
      </c>
      <c r="D155" s="7">
        <f>'2021'!D155</f>
        <v>-2.7092928911317518E-4</v>
      </c>
      <c r="E155" s="7">
        <f>'2021'!E155</f>
        <v>-1.9767735619196855E-3</v>
      </c>
      <c r="F155" s="7">
        <f>'2021'!F155</f>
        <v>0.1</v>
      </c>
    </row>
    <row r="156" spans="1:6">
      <c r="A156" s="138">
        <f>'2021'!A156</f>
        <v>44411</v>
      </c>
      <c r="B156" s="7">
        <f>'2021'!B156</f>
        <v>0.73970000000000002</v>
      </c>
      <c r="C156" s="7">
        <f>'2021'!C156</f>
        <v>80.77</v>
      </c>
      <c r="D156" s="7">
        <f>'2021'!D156</f>
        <v>2.1653818178154799E-3</v>
      </c>
      <c r="E156" s="7">
        <f>'2021'!E156</f>
        <v>-1.1136547584199605E-3</v>
      </c>
      <c r="F156" s="7">
        <f>'2021'!F156</f>
        <v>0.1</v>
      </c>
    </row>
    <row r="157" spans="1:6">
      <c r="A157" s="138">
        <f>'2021'!A157</f>
        <v>44412</v>
      </c>
      <c r="B157" s="7">
        <f>'2021'!B157</f>
        <v>0.73970000000000002</v>
      </c>
      <c r="C157" s="7">
        <f>'2021'!C157</f>
        <v>80.66</v>
      </c>
      <c r="D157" s="7">
        <f>'2021'!D157</f>
        <v>0</v>
      </c>
      <c r="E157" s="7">
        <f>'2021'!E157</f>
        <v>-1.3628200089828063E-3</v>
      </c>
      <c r="F157" s="7">
        <f>'2021'!F157</f>
        <v>0.1</v>
      </c>
    </row>
    <row r="158" spans="1:6">
      <c r="A158" s="138">
        <f>'2021'!A158</f>
        <v>44413</v>
      </c>
      <c r="B158" s="7">
        <f>'2021'!B158</f>
        <v>0.73950000000000005</v>
      </c>
      <c r="C158" s="7">
        <f>'2021'!C158</f>
        <v>81.09</v>
      </c>
      <c r="D158" s="7">
        <f>'2021'!D158</f>
        <v>-2.7041644296740478E-4</v>
      </c>
      <c r="E158" s="7">
        <f>'2021'!E158</f>
        <v>5.3168595112439813E-3</v>
      </c>
      <c r="F158" s="7">
        <f>'2021'!F158</f>
        <v>0.1</v>
      </c>
    </row>
    <row r="159" spans="1:6">
      <c r="A159" s="138">
        <f>'2021'!A159</f>
        <v>44414</v>
      </c>
      <c r="B159" s="7">
        <f>'2021'!B159</f>
        <v>0.73909999999999998</v>
      </c>
      <c r="C159" s="7">
        <f>'2021'!C159</f>
        <v>81.17</v>
      </c>
      <c r="D159" s="7">
        <f>'2021'!D159</f>
        <v>-5.4105236001347615E-4</v>
      </c>
      <c r="E159" s="7">
        <f>'2021'!E159</f>
        <v>9.8607181661831229E-4</v>
      </c>
      <c r="F159" s="7">
        <f>'2021'!F159</f>
        <v>0.1</v>
      </c>
    </row>
    <row r="160" spans="1:6">
      <c r="A160" s="138">
        <f>'2021'!A160</f>
        <v>44417</v>
      </c>
      <c r="B160" s="7">
        <f>'2021'!B160</f>
        <v>0.73570000000000002</v>
      </c>
      <c r="C160" s="7">
        <f>'2021'!C160</f>
        <v>81.069999999999993</v>
      </c>
      <c r="D160" s="7">
        <f>'2021'!D160</f>
        <v>-4.6108028526222911E-3</v>
      </c>
      <c r="E160" s="7">
        <f>'2021'!E160</f>
        <v>-1.232741773468618E-3</v>
      </c>
      <c r="F160" s="7">
        <f>'2021'!F160</f>
        <v>0.1</v>
      </c>
    </row>
    <row r="161" spans="1:6">
      <c r="A161" s="138">
        <f>'2021'!A161</f>
        <v>44418</v>
      </c>
      <c r="B161" s="7">
        <f>'2021'!B161</f>
        <v>0.73299999999999998</v>
      </c>
      <c r="C161" s="7">
        <f>'2021'!C161</f>
        <v>80.89</v>
      </c>
      <c r="D161" s="7">
        <f>'2021'!D161</f>
        <v>-3.6767250515672961E-3</v>
      </c>
      <c r="E161" s="7">
        <f>'2021'!E161</f>
        <v>-2.2227719697544856E-3</v>
      </c>
      <c r="F161" s="7">
        <f>'2021'!F161</f>
        <v>0.1</v>
      </c>
    </row>
    <row r="162" spans="1:6">
      <c r="A162" s="138">
        <f>'2021'!A162</f>
        <v>44419</v>
      </c>
      <c r="B162" s="7">
        <f>'2021'!B162</f>
        <v>0.73380000000000001</v>
      </c>
      <c r="C162" s="7">
        <f>'2021'!C162</f>
        <v>81.22</v>
      </c>
      <c r="D162" s="7">
        <f>'2021'!D162</f>
        <v>1.0908100345301648E-3</v>
      </c>
      <c r="E162" s="7">
        <f>'2021'!E162</f>
        <v>4.0713152282904471E-3</v>
      </c>
      <c r="F162" s="7">
        <f>'2021'!F162</f>
        <v>0.1</v>
      </c>
    </row>
    <row r="163" spans="1:6">
      <c r="A163" s="138">
        <f>'2021'!A163</f>
        <v>44420</v>
      </c>
      <c r="B163" s="7">
        <f>'2021'!B163</f>
        <v>0.73650000000000004</v>
      </c>
      <c r="C163" s="7">
        <f>'2021'!C163</f>
        <v>81.3</v>
      </c>
      <c r="D163" s="7">
        <f>'2021'!D163</f>
        <v>3.6727239815033991E-3</v>
      </c>
      <c r="E163" s="7">
        <f>'2021'!E163</f>
        <v>9.8449429561309892E-4</v>
      </c>
      <c r="F163" s="7">
        <f>'2021'!F163</f>
        <v>0.1</v>
      </c>
    </row>
    <row r="164" spans="1:6">
      <c r="A164" s="138">
        <f>'2021'!A164</f>
        <v>44421</v>
      </c>
      <c r="B164" s="7">
        <f>'2021'!B164</f>
        <v>0.73370000000000002</v>
      </c>
      <c r="C164" s="7">
        <f>'2021'!C164</f>
        <v>81</v>
      </c>
      <c r="D164" s="7">
        <f>'2021'!D164</f>
        <v>-3.8090101827364061E-3</v>
      </c>
      <c r="E164" s="7">
        <f>'2021'!E164</f>
        <v>-3.6968618813260916E-3</v>
      </c>
      <c r="F164" s="7">
        <f>'2021'!F164</f>
        <v>0.1</v>
      </c>
    </row>
    <row r="165" spans="1:6">
      <c r="A165" s="138">
        <f>'2021'!A165</f>
        <v>44424</v>
      </c>
      <c r="B165" s="7">
        <f>'2021'!B165</f>
        <v>0.73360000000000003</v>
      </c>
      <c r="C165" s="7">
        <f>'2021'!C165</f>
        <v>80.28</v>
      </c>
      <c r="D165" s="7">
        <f>'2021'!D165</f>
        <v>-1.3630477769342251E-4</v>
      </c>
      <c r="E165" s="7">
        <f>'2021'!E165</f>
        <v>-8.9286307443013184E-3</v>
      </c>
      <c r="F165" s="7">
        <f>'2021'!F165</f>
        <v>0.1</v>
      </c>
    </row>
    <row r="166" spans="1:6">
      <c r="A166" s="138">
        <f>'2021'!A166</f>
        <v>44425</v>
      </c>
      <c r="B166" s="7">
        <f>'2021'!B166</f>
        <v>0.73109999999999997</v>
      </c>
      <c r="C166" s="7">
        <f>'2021'!C166</f>
        <v>79.94</v>
      </c>
      <c r="D166" s="7">
        <f>'2021'!D166</f>
        <v>-3.4136716429849843E-3</v>
      </c>
      <c r="E166" s="7">
        <f>'2021'!E166</f>
        <v>-4.2441706449599286E-3</v>
      </c>
      <c r="F166" s="7">
        <f>'2021'!F166</f>
        <v>0.1</v>
      </c>
    </row>
    <row r="167" spans="1:6">
      <c r="A167" s="138">
        <f>'2021'!A167</f>
        <v>44426</v>
      </c>
      <c r="B167" s="7">
        <f>'2021'!B167</f>
        <v>0.72589999999999999</v>
      </c>
      <c r="C167" s="7">
        <f>'2021'!C167</f>
        <v>79.569999999999993</v>
      </c>
      <c r="D167" s="7">
        <f>'2021'!D167</f>
        <v>-7.1379850084752981E-3</v>
      </c>
      <c r="E167" s="7">
        <f>'2021'!E167</f>
        <v>-4.6392158937340498E-3</v>
      </c>
      <c r="F167" s="7">
        <f>'2021'!F167</f>
        <v>0.1</v>
      </c>
    </row>
    <row r="168" spans="1:6">
      <c r="A168" s="138">
        <f>'2021'!A168</f>
        <v>44427</v>
      </c>
      <c r="B168" s="7">
        <f>'2021'!B168</f>
        <v>0.71899999999999997</v>
      </c>
      <c r="C168" s="7">
        <f>'2021'!C168</f>
        <v>79.19</v>
      </c>
      <c r="D168" s="7">
        <f>'2021'!D168</f>
        <v>-9.5509065697482465E-3</v>
      </c>
      <c r="E168" s="7">
        <f>'2021'!E168</f>
        <v>-4.7871091671222391E-3</v>
      </c>
      <c r="F168" s="7">
        <f>'2021'!F168</f>
        <v>0.1</v>
      </c>
    </row>
    <row r="169" spans="1:6">
      <c r="A169" s="138">
        <f>'2021'!A169</f>
        <v>44428</v>
      </c>
      <c r="B169" s="7">
        <f>'2021'!B169</f>
        <v>0.71330000000000005</v>
      </c>
      <c r="C169" s="7">
        <f>'2021'!C169</f>
        <v>78.239999999999995</v>
      </c>
      <c r="D169" s="7">
        <f>'2021'!D169</f>
        <v>-7.9592684370541796E-3</v>
      </c>
      <c r="E169" s="7">
        <f>'2021'!E169</f>
        <v>-1.206900249575928E-2</v>
      </c>
      <c r="F169" s="7">
        <f>'2021'!F169</f>
        <v>0.1</v>
      </c>
    </row>
    <row r="170" spans="1:6">
      <c r="A170" s="138">
        <f>'2021'!A170</f>
        <v>44431</v>
      </c>
      <c r="B170" s="7">
        <f>'2021'!B170</f>
        <v>0.71609999999999996</v>
      </c>
      <c r="C170" s="7">
        <f>'2021'!C170</f>
        <v>78.739999999999995</v>
      </c>
      <c r="D170" s="7">
        <f>'2021'!D170</f>
        <v>3.9177327289016527E-3</v>
      </c>
      <c r="E170" s="7">
        <f>'2021'!E170</f>
        <v>6.3702597890295106E-3</v>
      </c>
      <c r="F170" s="7">
        <f>'2021'!F170</f>
        <v>0.1</v>
      </c>
    </row>
    <row r="171" spans="1:6">
      <c r="A171" s="138">
        <f>'2021'!A171</f>
        <v>44432</v>
      </c>
      <c r="B171" s="7">
        <f>'2021'!B171</f>
        <v>0.72340000000000004</v>
      </c>
      <c r="C171" s="7">
        <f>'2021'!C171</f>
        <v>79.45</v>
      </c>
      <c r="D171" s="7">
        <f>'2021'!D171</f>
        <v>1.014249750510365E-2</v>
      </c>
      <c r="E171" s="7">
        <f>'2021'!E171</f>
        <v>8.9766074671335534E-3</v>
      </c>
      <c r="F171" s="7">
        <f>'2021'!F171</f>
        <v>0.1</v>
      </c>
    </row>
    <row r="172" spans="1:6">
      <c r="A172" s="138">
        <f>'2021'!A172</f>
        <v>44433</v>
      </c>
      <c r="B172" s="7">
        <f>'2021'!B172</f>
        <v>0.72450000000000003</v>
      </c>
      <c r="C172" s="7">
        <f>'2021'!C172</f>
        <v>79.48</v>
      </c>
      <c r="D172" s="7">
        <f>'2021'!D172</f>
        <v>1.5194422427395144E-3</v>
      </c>
      <c r="E172" s="7">
        <f>'2021'!E172</f>
        <v>3.7752470089105826E-4</v>
      </c>
      <c r="F172" s="7">
        <f>'2021'!F172</f>
        <v>0.1</v>
      </c>
    </row>
    <row r="173" spans="1:6">
      <c r="A173" s="138">
        <f>'2021'!A173</f>
        <v>44434</v>
      </c>
      <c r="B173" s="7">
        <f>'2021'!B173</f>
        <v>0.72640000000000005</v>
      </c>
      <c r="C173" s="7">
        <f>'2021'!C173</f>
        <v>79.900000000000006</v>
      </c>
      <c r="D173" s="7">
        <f>'2021'!D173</f>
        <v>2.6190655263465942E-3</v>
      </c>
      <c r="E173" s="7">
        <f>'2021'!E173</f>
        <v>5.2704350886128978E-3</v>
      </c>
      <c r="F173" s="7">
        <f>'2021'!F173</f>
        <v>0.1</v>
      </c>
    </row>
    <row r="174" spans="1:6">
      <c r="A174" s="138">
        <f>'2021'!A174</f>
        <v>44435</v>
      </c>
      <c r="B174" s="7">
        <f>'2021'!B174</f>
        <v>0.72470000000000001</v>
      </c>
      <c r="C174" s="7">
        <f>'2021'!C174</f>
        <v>79.709999999999994</v>
      </c>
      <c r="D174" s="7">
        <f>'2021'!D174</f>
        <v>-2.343051171847816E-3</v>
      </c>
      <c r="E174" s="7">
        <f>'2021'!E174</f>
        <v>-2.3808043323973122E-3</v>
      </c>
      <c r="F174" s="7">
        <f>'2021'!F174</f>
        <v>0.1</v>
      </c>
    </row>
    <row r="175" spans="1:6">
      <c r="A175" s="138">
        <f>'2021'!A175</f>
        <v>44438</v>
      </c>
      <c r="B175" s="7">
        <f>'2021'!B175</f>
        <v>0.72970000000000002</v>
      </c>
      <c r="C175" s="7">
        <f>'2021'!C175</f>
        <v>80.08</v>
      </c>
      <c r="D175" s="7">
        <f>'2021'!D175</f>
        <v>6.8757146563386273E-3</v>
      </c>
      <c r="E175" s="7">
        <f>'2021'!E175</f>
        <v>4.6310865671332895E-3</v>
      </c>
      <c r="F175" s="7">
        <f>'2021'!F175</f>
        <v>0.1</v>
      </c>
    </row>
    <row r="176" spans="1:6">
      <c r="A176" s="138">
        <f>'2021'!A176</f>
        <v>44439</v>
      </c>
      <c r="B176" s="7">
        <f>'2021'!B176</f>
        <v>0.73350000000000004</v>
      </c>
      <c r="C176" s="7">
        <f>'2021'!C176</f>
        <v>80.55</v>
      </c>
      <c r="D176" s="7">
        <f>'2021'!D176</f>
        <v>5.194106811461997E-3</v>
      </c>
      <c r="E176" s="7">
        <f>'2021'!E176</f>
        <v>5.8519746160181395E-3</v>
      </c>
      <c r="F176" s="7">
        <f>'2021'!F176</f>
        <v>0.1</v>
      </c>
    </row>
    <row r="177" spans="1:6">
      <c r="A177" s="138">
        <f>'2021'!A177</f>
        <v>44440</v>
      </c>
      <c r="B177" s="7">
        <f>'2021'!B177</f>
        <v>0.73250000000000004</v>
      </c>
      <c r="C177" s="7">
        <f>'2021'!C177</f>
        <v>80.739999999999995</v>
      </c>
      <c r="D177" s="7">
        <f>'2021'!D177</f>
        <v>-1.3642566918140779E-3</v>
      </c>
      <c r="E177" s="7">
        <f>'2021'!E177</f>
        <v>2.3560058018113135E-3</v>
      </c>
      <c r="F177" s="7">
        <f>'2021'!F177</f>
        <v>0.1</v>
      </c>
    </row>
    <row r="178" spans="1:6">
      <c r="A178" s="138">
        <f>'2021'!A178</f>
        <v>44441</v>
      </c>
      <c r="B178" s="7">
        <f>'2021'!B178</f>
        <v>0.73799999999999999</v>
      </c>
      <c r="C178" s="7">
        <f>'2021'!C178</f>
        <v>81.16</v>
      </c>
      <c r="D178" s="7">
        <f>'2021'!D178</f>
        <v>7.4804837092499717E-3</v>
      </c>
      <c r="E178" s="7">
        <f>'2021'!E178</f>
        <v>5.1883995328193631E-3</v>
      </c>
      <c r="F178" s="7">
        <f>'2021'!F178</f>
        <v>0.1</v>
      </c>
    </row>
    <row r="179" spans="1:6">
      <c r="A179" s="138">
        <f>'2021'!A179</f>
        <v>44442</v>
      </c>
      <c r="B179" s="7">
        <f>'2021'!B179</f>
        <v>0.74229999999999996</v>
      </c>
      <c r="C179" s="7">
        <f>'2021'!C179</f>
        <v>81.66</v>
      </c>
      <c r="D179" s="7">
        <f>'2021'!D179</f>
        <v>5.8096495230286552E-3</v>
      </c>
      <c r="E179" s="7">
        <f>'2021'!E179</f>
        <v>6.1417709338156302E-3</v>
      </c>
      <c r="F179" s="7">
        <f>'2021'!F179</f>
        <v>0.1</v>
      </c>
    </row>
    <row r="180" spans="1:6">
      <c r="A180" s="138">
        <f>'2021'!A180</f>
        <v>44445</v>
      </c>
      <c r="B180" s="7">
        <f>'2021'!B180</f>
        <v>0.74350000000000005</v>
      </c>
      <c r="C180" s="7">
        <f>'2021'!C180</f>
        <v>81.62</v>
      </c>
      <c r="D180" s="7">
        <f>'2021'!D180</f>
        <v>1.6152917767085612E-3</v>
      </c>
      <c r="E180" s="7">
        <f>'2021'!E180</f>
        <v>-4.899559137700036E-4</v>
      </c>
      <c r="F180" s="7">
        <f>'2021'!F180</f>
        <v>0.1</v>
      </c>
    </row>
    <row r="181" spans="1:6">
      <c r="A181" s="138">
        <f>'2021'!A181</f>
        <v>44446</v>
      </c>
      <c r="B181" s="7">
        <f>'2021'!B181</f>
        <v>0.74219999999999997</v>
      </c>
      <c r="C181" s="7">
        <f>'2021'!C181</f>
        <v>81.52</v>
      </c>
      <c r="D181" s="7">
        <f>'2021'!D181</f>
        <v>-1.7500172737126281E-3</v>
      </c>
      <c r="E181" s="7">
        <f>'2021'!E181</f>
        <v>-1.2259410631903836E-3</v>
      </c>
      <c r="F181" s="7">
        <f>'2021'!F181</f>
        <v>0.1</v>
      </c>
    </row>
    <row r="182" spans="1:6">
      <c r="A182" s="138">
        <f>'2021'!A182</f>
        <v>44447</v>
      </c>
      <c r="B182" s="7">
        <f>'2021'!B182</f>
        <v>0.73839999999999995</v>
      </c>
      <c r="C182" s="7">
        <f>'2021'!C182</f>
        <v>81.53</v>
      </c>
      <c r="D182" s="7">
        <f>'2021'!D182</f>
        <v>-5.1330654378548843E-3</v>
      </c>
      <c r="E182" s="7">
        <f>'2021'!E182</f>
        <v>1.2266176035004785E-4</v>
      </c>
      <c r="F182" s="7">
        <f>'2021'!F182</f>
        <v>0.1</v>
      </c>
    </row>
    <row r="183" spans="1:6">
      <c r="A183" s="138">
        <f>'2021'!A183</f>
        <v>44448</v>
      </c>
      <c r="B183" s="7">
        <f>'2021'!B183</f>
        <v>0.7349</v>
      </c>
      <c r="C183" s="7">
        <f>'2021'!C183</f>
        <v>80.94</v>
      </c>
      <c r="D183" s="7">
        <f>'2021'!D183</f>
        <v>-4.75124765381673E-3</v>
      </c>
      <c r="E183" s="7">
        <f>'2021'!E183</f>
        <v>-7.2629112270999269E-3</v>
      </c>
      <c r="F183" s="7">
        <f>'2021'!F183</f>
        <v>0.1</v>
      </c>
    </row>
    <row r="184" spans="1:6">
      <c r="A184" s="138">
        <f>'2021'!A184</f>
        <v>44449</v>
      </c>
      <c r="B184" s="7">
        <f>'2021'!B184</f>
        <v>0.73819999999999997</v>
      </c>
      <c r="C184" s="7">
        <f>'2021'!C184</f>
        <v>81.13</v>
      </c>
      <c r="D184" s="7">
        <f>'2021'!D184</f>
        <v>4.4803550610724987E-3</v>
      </c>
      <c r="E184" s="7">
        <f>'2021'!E184</f>
        <v>2.3446669592540547E-3</v>
      </c>
      <c r="F184" s="7">
        <f>'2021'!F184</f>
        <v>0.1</v>
      </c>
    </row>
    <row r="185" spans="1:6">
      <c r="A185" s="138">
        <f>'2021'!A185</f>
        <v>44452</v>
      </c>
      <c r="B185" s="7">
        <f>'2021'!B185</f>
        <v>0.73480000000000001</v>
      </c>
      <c r="C185" s="7">
        <f>'2021'!C185</f>
        <v>80.86</v>
      </c>
      <c r="D185" s="7">
        <f>'2021'!D185</f>
        <v>-4.6164372549275809E-3</v>
      </c>
      <c r="E185" s="7">
        <f>'2021'!E185</f>
        <v>-3.3335421943488201E-3</v>
      </c>
      <c r="F185" s="7">
        <f>'2021'!F185</f>
        <v>0.1</v>
      </c>
    </row>
    <row r="186" spans="1:6">
      <c r="A186" s="138">
        <f>'2021'!A186</f>
        <v>44453</v>
      </c>
      <c r="B186" s="7">
        <f>'2021'!B186</f>
        <v>0.73399999999999999</v>
      </c>
      <c r="C186" s="7">
        <f>'2021'!C186</f>
        <v>80.8</v>
      </c>
      <c r="D186" s="7">
        <f>'2021'!D186</f>
        <v>-1.0893247264549934E-3</v>
      </c>
      <c r="E186" s="7">
        <f>'2021'!E186</f>
        <v>-7.4229868557517743E-4</v>
      </c>
      <c r="F186" s="7">
        <f>'2021'!F186</f>
        <v>0.1</v>
      </c>
    </row>
    <row r="187" spans="1:6">
      <c r="A187" s="138">
        <f>'2021'!A187</f>
        <v>44454</v>
      </c>
      <c r="B187" s="7">
        <f>'2021'!B187</f>
        <v>0.73229999999999995</v>
      </c>
      <c r="C187" s="7">
        <f>'2021'!C187</f>
        <v>80.25</v>
      </c>
      <c r="D187" s="7">
        <f>'2021'!D187</f>
        <v>-2.3187625474915667E-3</v>
      </c>
      <c r="E187" s="7">
        <f>'2021'!E187</f>
        <v>-6.8302035169243991E-3</v>
      </c>
      <c r="F187" s="7">
        <f>'2021'!F187</f>
        <v>0.1</v>
      </c>
    </row>
    <row r="188" spans="1:6">
      <c r="A188" s="138">
        <f>'2021'!A188</f>
        <v>44455</v>
      </c>
      <c r="B188" s="7">
        <f>'2021'!B188</f>
        <v>0.73170000000000002</v>
      </c>
      <c r="C188" s="7">
        <f>'2021'!C188</f>
        <v>79.92</v>
      </c>
      <c r="D188" s="7">
        <f>'2021'!D188</f>
        <v>-8.1967217703969369E-4</v>
      </c>
      <c r="E188" s="7">
        <f>'2021'!E188</f>
        <v>-4.1206276698271052E-3</v>
      </c>
      <c r="F188" s="7">
        <f>'2021'!F188</f>
        <v>0.1</v>
      </c>
    </row>
    <row r="189" spans="1:6">
      <c r="A189" s="138">
        <f>'2021'!A189</f>
        <v>44456</v>
      </c>
      <c r="B189" s="7">
        <f>'2021'!B189</f>
        <v>0.73029999999999995</v>
      </c>
      <c r="C189" s="7">
        <f>'2021'!C189</f>
        <v>80.25</v>
      </c>
      <c r="D189" s="7">
        <f>'2021'!D189</f>
        <v>-1.9151852639202995E-3</v>
      </c>
      <c r="E189" s="7">
        <f>'2021'!E189</f>
        <v>4.1206276698272544E-3</v>
      </c>
      <c r="F189" s="7">
        <f>'2021'!F189</f>
        <v>0.1</v>
      </c>
    </row>
    <row r="190" spans="1:6">
      <c r="A190" s="138">
        <f>'2021'!A190</f>
        <v>44459</v>
      </c>
      <c r="B190" s="7">
        <f>'2021'!B190</f>
        <v>0.72409999999999997</v>
      </c>
      <c r="C190" s="7">
        <f>'2021'!C190</f>
        <v>79.58</v>
      </c>
      <c r="D190" s="7">
        <f>'2021'!D190</f>
        <v>-8.5259042312889766E-3</v>
      </c>
      <c r="E190" s="7">
        <f>'2021'!E190</f>
        <v>-8.3839570113427297E-3</v>
      </c>
      <c r="F190" s="7">
        <f>'2021'!F190</f>
        <v>0.1</v>
      </c>
    </row>
    <row r="191" spans="1:6">
      <c r="A191" s="138">
        <f>'2021'!A191</f>
        <v>44460</v>
      </c>
      <c r="B191" s="7">
        <f>'2021'!B191</f>
        <v>0.7268</v>
      </c>
      <c r="C191" s="7">
        <f>'2021'!C191</f>
        <v>79.599999999999994</v>
      </c>
      <c r="D191" s="7">
        <f>'2021'!D191</f>
        <v>3.7218321272411499E-3</v>
      </c>
      <c r="E191" s="7">
        <f>'2021'!E191</f>
        <v>2.5128785155479201E-4</v>
      </c>
      <c r="F191" s="7">
        <f>'2021'!F191</f>
        <v>0.1</v>
      </c>
    </row>
    <row r="192" spans="1:6">
      <c r="A192" s="138">
        <f>'2021'!A192</f>
        <v>44461</v>
      </c>
      <c r="B192" s="7">
        <f>'2021'!B192</f>
        <v>0.72499999999999998</v>
      </c>
      <c r="C192" s="7">
        <f>'2021'!C192</f>
        <v>79.400000000000006</v>
      </c>
      <c r="D192" s="7">
        <f>'2021'!D192</f>
        <v>-2.4796816673413615E-3</v>
      </c>
      <c r="E192" s="7">
        <f>'2021'!E192</f>
        <v>-2.5157245972471359E-3</v>
      </c>
      <c r="F192" s="7">
        <f>'2021'!F192</f>
        <v>0.1</v>
      </c>
    </row>
    <row r="193" spans="1:6">
      <c r="A193" s="138">
        <f>'2021'!A193</f>
        <v>44462</v>
      </c>
      <c r="B193" s="7">
        <f>'2021'!B193</f>
        <v>0.72440000000000004</v>
      </c>
      <c r="C193" s="7">
        <f>'2021'!C193</f>
        <v>79.569999999999993</v>
      </c>
      <c r="D193" s="7">
        <f>'2021'!D193</f>
        <v>-8.2792884541639902E-4</v>
      </c>
      <c r="E193" s="7">
        <f>'2021'!E193</f>
        <v>2.1387691363533015E-3</v>
      </c>
      <c r="F193" s="7">
        <f>'2021'!F193</f>
        <v>0.1</v>
      </c>
    </row>
    <row r="194" spans="1:6">
      <c r="A194" s="138">
        <f>'2021'!A194</f>
        <v>44463</v>
      </c>
      <c r="B194" s="7">
        <f>'2021'!B194</f>
        <v>0.72970000000000002</v>
      </c>
      <c r="C194" s="7">
        <f>'2021'!C194</f>
        <v>80.62</v>
      </c>
      <c r="D194" s="7">
        <f>'2021'!D194</f>
        <v>7.2897647623160105E-3</v>
      </c>
      <c r="E194" s="7">
        <f>'2021'!E194</f>
        <v>1.3109620299576307E-2</v>
      </c>
      <c r="F194" s="7">
        <f>'2021'!F194</f>
        <v>0.1</v>
      </c>
    </row>
    <row r="195" spans="1:6">
      <c r="A195" s="138">
        <f>'2021'!A195</f>
        <v>44466</v>
      </c>
      <c r="B195" s="7">
        <f>'2021'!B195</f>
        <v>0.72840000000000005</v>
      </c>
      <c r="C195" s="7">
        <f>'2021'!C195</f>
        <v>80.58</v>
      </c>
      <c r="D195" s="7">
        <f>'2021'!D195</f>
        <v>-1.7831429181214377E-3</v>
      </c>
      <c r="E195" s="7">
        <f>'2021'!E195</f>
        <v>-4.962779258185691E-4</v>
      </c>
      <c r="F195" s="7">
        <f>'2021'!F195</f>
        <v>0.1</v>
      </c>
    </row>
    <row r="196" spans="1:6">
      <c r="A196" s="138">
        <f>'2021'!A196</f>
        <v>44467</v>
      </c>
      <c r="B196" s="7">
        <f>'2021'!B196</f>
        <v>0.73099999999999998</v>
      </c>
      <c r="C196" s="7">
        <f>'2021'!C196</f>
        <v>81.3</v>
      </c>
      <c r="D196" s="7">
        <f>'2021'!D196</f>
        <v>3.5631118963255913E-3</v>
      </c>
      <c r="E196" s="7">
        <f>'2021'!E196</f>
        <v>8.895536790563683E-3</v>
      </c>
      <c r="F196" s="7">
        <f>'2021'!F196</f>
        <v>0.1</v>
      </c>
    </row>
    <row r="197" spans="1:6">
      <c r="A197" s="138">
        <f>'2021'!A197</f>
        <v>44468</v>
      </c>
      <c r="B197" s="7">
        <f>'2021'!B197</f>
        <v>0.72540000000000004</v>
      </c>
      <c r="C197" s="7">
        <f>'2021'!C197</f>
        <v>80.87</v>
      </c>
      <c r="D197" s="7">
        <f>'2021'!D197</f>
        <v>-7.6902329009764575E-3</v>
      </c>
      <c r="E197" s="7">
        <f>'2021'!E197</f>
        <v>-5.3030894460340599E-3</v>
      </c>
      <c r="F197" s="7">
        <f>'2021'!F197</f>
        <v>0.1</v>
      </c>
    </row>
    <row r="198" spans="1:6">
      <c r="A198" s="138">
        <f>'2021'!A198</f>
        <v>44469</v>
      </c>
      <c r="B198" s="7">
        <f>'2021'!B198</f>
        <v>0.72060000000000002</v>
      </c>
      <c r="C198" s="7">
        <f>'2021'!C198</f>
        <v>80.599999999999994</v>
      </c>
      <c r="D198" s="7">
        <f>'2021'!D198</f>
        <v>-6.6390285348091951E-3</v>
      </c>
      <c r="E198" s="7">
        <f>'2021'!E198</f>
        <v>-3.3442775951482645E-3</v>
      </c>
      <c r="F198" s="7">
        <f>'2021'!F198</f>
        <v>0.1</v>
      </c>
    </row>
    <row r="199" spans="1:6">
      <c r="A199" s="138">
        <f>'2021'!A199</f>
        <v>44470</v>
      </c>
      <c r="B199" s="7">
        <f>'2021'!B199</f>
        <v>0.72109999999999996</v>
      </c>
      <c r="C199" s="7">
        <f>'2021'!C199</f>
        <v>80.19</v>
      </c>
      <c r="D199" s="7">
        <f>'2021'!D199</f>
        <v>6.9362560872085249E-4</v>
      </c>
      <c r="E199" s="7">
        <f>'2021'!E199</f>
        <v>-5.0998306936452251E-3</v>
      </c>
      <c r="F199" s="7">
        <f>'2021'!F199</f>
        <v>0.1</v>
      </c>
    </row>
    <row r="200" spans="1:6">
      <c r="A200" s="138">
        <f>'2021'!A200</f>
        <v>44474</v>
      </c>
      <c r="B200" s="7">
        <f>'2021'!B200</f>
        <v>0.72650000000000003</v>
      </c>
      <c r="C200" s="7">
        <f>'2021'!C200</f>
        <v>80.78</v>
      </c>
      <c r="D200" s="7">
        <f>'2021'!D200</f>
        <v>7.4606590876238445E-3</v>
      </c>
      <c r="E200" s="7">
        <f>'2021'!E200</f>
        <v>7.3305913163296344E-3</v>
      </c>
      <c r="F200" s="7">
        <f>'2021'!F200</f>
        <v>0.1</v>
      </c>
    </row>
    <row r="201" spans="1:6">
      <c r="A201" s="138">
        <f>'2021'!A201</f>
        <v>44475</v>
      </c>
      <c r="B201" s="7">
        <f>'2021'!B201</f>
        <v>0.72599999999999998</v>
      </c>
      <c r="C201" s="7">
        <f>'2021'!C201</f>
        <v>81.13</v>
      </c>
      <c r="D201" s="7">
        <f>'2021'!D201</f>
        <v>-6.8846818554156239E-4</v>
      </c>
      <c r="E201" s="7">
        <f>'2021'!E201</f>
        <v>4.3233962717068013E-3</v>
      </c>
      <c r="F201" s="7">
        <f>'2021'!F201</f>
        <v>0.1</v>
      </c>
    </row>
    <row r="202" spans="1:6">
      <c r="A202" s="138">
        <f>'2021'!A202</f>
        <v>44476</v>
      </c>
      <c r="B202" s="7">
        <f>'2021'!B202</f>
        <v>0.72809999999999997</v>
      </c>
      <c r="C202" s="7">
        <f>'2021'!C202</f>
        <v>81.12</v>
      </c>
      <c r="D202" s="7">
        <f>'2021'!D202</f>
        <v>2.8883865758692123E-3</v>
      </c>
      <c r="E202" s="7">
        <f>'2021'!E202</f>
        <v>-1.2326656410051347E-4</v>
      </c>
      <c r="F202" s="7">
        <f>'2021'!F202</f>
        <v>0.1</v>
      </c>
    </row>
    <row r="203" spans="1:6">
      <c r="A203" s="138">
        <f>'2021'!A203</f>
        <v>44477</v>
      </c>
      <c r="B203" s="7">
        <f>'2021'!B203</f>
        <v>0.7298</v>
      </c>
      <c r="C203" s="7">
        <f>'2021'!C203</f>
        <v>81.680000000000007</v>
      </c>
      <c r="D203" s="7">
        <f>'2021'!D203</f>
        <v>2.3321226016819207E-3</v>
      </c>
      <c r="E203" s="7">
        <f>'2021'!E203</f>
        <v>6.8796340135370074E-3</v>
      </c>
      <c r="F203" s="7">
        <f>'2021'!F203</f>
        <v>0.1</v>
      </c>
    </row>
    <row r="204" spans="1:6">
      <c r="A204" s="138">
        <f>'2021'!A204</f>
        <v>44480</v>
      </c>
      <c r="B204" s="7">
        <f>'2021'!B204</f>
        <v>0.7319</v>
      </c>
      <c r="C204" s="7">
        <f>'2021'!C204</f>
        <v>82.47</v>
      </c>
      <c r="D204" s="7">
        <f>'2021'!D204</f>
        <v>2.8733686048341167E-3</v>
      </c>
      <c r="E204" s="7">
        <f>'2021'!E204</f>
        <v>9.6254169888537223E-3</v>
      </c>
      <c r="F204" s="7">
        <f>'2021'!F204</f>
        <v>0.1</v>
      </c>
    </row>
    <row r="205" spans="1:6">
      <c r="A205" s="138">
        <f>'2021'!A205</f>
        <v>44481</v>
      </c>
      <c r="B205" s="7">
        <f>'2021'!B205</f>
        <v>0.7349</v>
      </c>
      <c r="C205" s="7">
        <f>'2021'!C205</f>
        <v>83.29</v>
      </c>
      <c r="D205" s="7">
        <f>'2021'!D205</f>
        <v>4.0905429276441871E-3</v>
      </c>
      <c r="E205" s="7">
        <f>'2021'!E205</f>
        <v>9.8939031019851399E-3</v>
      </c>
      <c r="F205" s="7">
        <f>'2021'!F205</f>
        <v>0.1</v>
      </c>
    </row>
    <row r="206" spans="1:6">
      <c r="A206" s="138">
        <f>'2021'!A206</f>
        <v>44482</v>
      </c>
      <c r="B206" s="7">
        <f>'2021'!B206</f>
        <v>0.73399999999999999</v>
      </c>
      <c r="C206" s="7">
        <f>'2021'!C206</f>
        <v>83.29</v>
      </c>
      <c r="D206" s="7">
        <f>'2021'!D206</f>
        <v>-1.2254069203099882E-3</v>
      </c>
      <c r="E206" s="7">
        <f>'2021'!E206</f>
        <v>0</v>
      </c>
      <c r="F206" s="7">
        <f>'2021'!F206</f>
        <v>0.1</v>
      </c>
    </row>
    <row r="207" spans="1:6">
      <c r="A207" s="138">
        <f>'2021'!A207</f>
        <v>44483</v>
      </c>
      <c r="B207" s="7">
        <f>'2021'!B207</f>
        <v>0.73880000000000001</v>
      </c>
      <c r="C207" s="7">
        <f>'2021'!C207</f>
        <v>83.88</v>
      </c>
      <c r="D207" s="7">
        <f>'2021'!D207</f>
        <v>6.518219710569411E-3</v>
      </c>
      <c r="E207" s="7">
        <f>'2021'!E207</f>
        <v>7.0587120864700403E-3</v>
      </c>
      <c r="F207" s="7">
        <f>'2021'!F207</f>
        <v>0.1</v>
      </c>
    </row>
    <row r="208" spans="1:6">
      <c r="A208" s="138">
        <f>'2021'!A208</f>
        <v>44484</v>
      </c>
      <c r="B208" s="7">
        <f>'2021'!B208</f>
        <v>0.74219999999999997</v>
      </c>
      <c r="C208" s="7">
        <f>'2021'!C208</f>
        <v>84.59</v>
      </c>
      <c r="D208" s="7">
        <f>'2021'!D208</f>
        <v>4.5915003014122494E-3</v>
      </c>
      <c r="E208" s="7">
        <f>'2021'!E208</f>
        <v>8.428850282204017E-3</v>
      </c>
      <c r="F208" s="7">
        <f>'2021'!F208</f>
        <v>0.1</v>
      </c>
    </row>
    <row r="209" spans="1:6">
      <c r="A209" s="138">
        <f>'2021'!A209</f>
        <v>44487</v>
      </c>
      <c r="B209" s="7">
        <f>'2021'!B209</f>
        <v>0.74029999999999996</v>
      </c>
      <c r="C209" s="7">
        <f>'2021'!C209</f>
        <v>84.65</v>
      </c>
      <c r="D209" s="7">
        <f>'2021'!D209</f>
        <v>-2.5632391774445865E-3</v>
      </c>
      <c r="E209" s="7">
        <f>'2021'!E209</f>
        <v>7.0905226322126038E-4</v>
      </c>
      <c r="F209" s="7">
        <f>'2021'!F209</f>
        <v>0.1</v>
      </c>
    </row>
    <row r="210" spans="1:6">
      <c r="A210" s="138">
        <f>'2021'!A210</f>
        <v>44488</v>
      </c>
      <c r="B210" s="7">
        <f>'2021'!B210</f>
        <v>0.74550000000000005</v>
      </c>
      <c r="C210" s="7">
        <f>'2021'!C210</f>
        <v>85.13</v>
      </c>
      <c r="D210" s="7">
        <f>'2021'!D210</f>
        <v>6.9996247557404991E-3</v>
      </c>
      <c r="E210" s="7">
        <f>'2021'!E210</f>
        <v>5.6543913168213217E-3</v>
      </c>
      <c r="F210" s="7">
        <f>'2021'!F210</f>
        <v>0.1</v>
      </c>
    </row>
    <row r="211" spans="1:6">
      <c r="A211" s="138">
        <f>'2021'!A211</f>
        <v>44489</v>
      </c>
      <c r="B211" s="7">
        <f>'2021'!B211</f>
        <v>0.74990000000000001</v>
      </c>
      <c r="C211" s="7">
        <f>'2021'!C211</f>
        <v>85.89</v>
      </c>
      <c r="D211" s="7">
        <f>'2021'!D211</f>
        <v>5.8847301025504685E-3</v>
      </c>
      <c r="E211" s="7">
        <f>'2021'!E211</f>
        <v>8.8879078821678566E-3</v>
      </c>
      <c r="F211" s="7">
        <f>'2021'!F211</f>
        <v>0.1</v>
      </c>
    </row>
    <row r="212" spans="1:6">
      <c r="A212" s="138">
        <f>'2021'!A212</f>
        <v>44490</v>
      </c>
      <c r="B212" s="7">
        <f>'2021'!B212</f>
        <v>0.75080000000000002</v>
      </c>
      <c r="C212" s="7">
        <f>'2021'!C212</f>
        <v>85.66</v>
      </c>
      <c r="D212" s="7">
        <f>'2021'!D212</f>
        <v>1.1994404050101471E-3</v>
      </c>
      <c r="E212" s="7">
        <f>'2021'!E212</f>
        <v>-2.6814355909085224E-3</v>
      </c>
      <c r="F212" s="7">
        <f>'2021'!F212</f>
        <v>0.1</v>
      </c>
    </row>
    <row r="213" spans="1:6">
      <c r="A213" s="138">
        <f>'2021'!A213</f>
        <v>44491</v>
      </c>
      <c r="B213" s="7">
        <f>'2021'!B213</f>
        <v>0.74770000000000003</v>
      </c>
      <c r="C213" s="7">
        <f>'2021'!C213</f>
        <v>85.27</v>
      </c>
      <c r="D213" s="7">
        <f>'2021'!D213</f>
        <v>-4.1374767064838985E-3</v>
      </c>
      <c r="E213" s="7">
        <f>'2021'!E213</f>
        <v>-4.5632794332667349E-3</v>
      </c>
      <c r="F213" s="7">
        <f>'2021'!F213</f>
        <v>0.1</v>
      </c>
    </row>
    <row r="214" spans="1:6">
      <c r="A214" s="138">
        <f>'2021'!A214</f>
        <v>44494</v>
      </c>
      <c r="B214" s="7">
        <f>'2021'!B214</f>
        <v>0.74870000000000003</v>
      </c>
      <c r="C214" s="7">
        <f>'2021'!C214</f>
        <v>85.1</v>
      </c>
      <c r="D214" s="7">
        <f>'2021'!D214</f>
        <v>1.3365412307696117E-3</v>
      </c>
      <c r="E214" s="7">
        <f>'2021'!E214</f>
        <v>-1.995657174629812E-3</v>
      </c>
      <c r="F214" s="7">
        <f>'2021'!F214</f>
        <v>0.1</v>
      </c>
    </row>
    <row r="215" spans="1:6">
      <c r="A215" s="138">
        <f>'2021'!A215</f>
        <v>44495</v>
      </c>
      <c r="B215" s="7">
        <f>'2021'!B215</f>
        <v>0.75149999999999995</v>
      </c>
      <c r="C215" s="7">
        <f>'2021'!C215</f>
        <v>85.63</v>
      </c>
      <c r="D215" s="7">
        <f>'2021'!D215</f>
        <v>3.7328399563896107E-3</v>
      </c>
      <c r="E215" s="7">
        <f>'2021'!E215</f>
        <v>6.2086534587721728E-3</v>
      </c>
      <c r="F215" s="7">
        <f>'2021'!F215</f>
        <v>0.1</v>
      </c>
    </row>
    <row r="216" spans="1:6">
      <c r="A216" s="138">
        <f>'2021'!A216</f>
        <v>44496</v>
      </c>
      <c r="B216" s="7">
        <f>'2021'!B216</f>
        <v>0.75260000000000005</v>
      </c>
      <c r="C216" s="7">
        <f>'2021'!C216</f>
        <v>85.8</v>
      </c>
      <c r="D216" s="7">
        <f>'2021'!D216</f>
        <v>1.4626689663077388E-3</v>
      </c>
      <c r="E216" s="7">
        <f>'2021'!E216</f>
        <v>1.9833174558160343E-3</v>
      </c>
      <c r="F216" s="7">
        <f>'2021'!F216</f>
        <v>0.1</v>
      </c>
    </row>
    <row r="217" spans="1:6">
      <c r="A217" s="138">
        <f>'2021'!A217</f>
        <v>44497</v>
      </c>
      <c r="B217" s="7">
        <f>'2021'!B217</f>
        <v>0.751</v>
      </c>
      <c r="C217" s="7">
        <f>'2021'!C217</f>
        <v>85.28</v>
      </c>
      <c r="D217" s="7">
        <f>'2021'!D217</f>
        <v>-2.1282263952021926E-3</v>
      </c>
      <c r="E217" s="7">
        <f>'2021'!E217</f>
        <v>-6.0790460763821153E-3</v>
      </c>
      <c r="F217" s="7">
        <f>'2021'!F217</f>
        <v>0.1</v>
      </c>
    </row>
    <row r="218" spans="1:6">
      <c r="A218" s="138">
        <f>'2021'!A218</f>
        <v>44498</v>
      </c>
      <c r="B218" s="7">
        <f>'2021'!B218</f>
        <v>0.75460000000000005</v>
      </c>
      <c r="C218" s="7">
        <f>'2021'!C218</f>
        <v>85.75</v>
      </c>
      <c r="D218" s="7">
        <f>'2021'!D218</f>
        <v>4.7821557660754944E-3</v>
      </c>
      <c r="E218" s="7">
        <f>'2021'!E218</f>
        <v>5.4961256285148618E-3</v>
      </c>
      <c r="F218" s="7">
        <f>'2021'!F218</f>
        <v>0.1</v>
      </c>
    </row>
    <row r="219" spans="1:6">
      <c r="A219" s="138">
        <f>'2021'!A219</f>
        <v>44501</v>
      </c>
      <c r="B219" s="7">
        <f>'2021'!B219</f>
        <v>0.75049999999999994</v>
      </c>
      <c r="C219" s="7">
        <f>'2021'!C219</f>
        <v>85.74</v>
      </c>
      <c r="D219" s="7">
        <f>'2021'!D219</f>
        <v>-5.4481564566935432E-3</v>
      </c>
      <c r="E219" s="7">
        <f>'2021'!E219</f>
        <v>-1.1662487621827452E-4</v>
      </c>
      <c r="F219" s="7">
        <f>'2021'!F219</f>
        <v>0.1</v>
      </c>
    </row>
    <row r="220" spans="1:6">
      <c r="A220" s="138">
        <f>'2021'!A220</f>
        <v>44502</v>
      </c>
      <c r="B220" s="7">
        <f>'2021'!B220</f>
        <v>0.74970000000000003</v>
      </c>
      <c r="C220" s="7">
        <f>'2021'!C220</f>
        <v>85.2</v>
      </c>
      <c r="D220" s="7">
        <f>'2021'!D220</f>
        <v>-1.0665245645001618E-3</v>
      </c>
      <c r="E220" s="7">
        <f>'2021'!E220</f>
        <v>-6.318027334560869E-3</v>
      </c>
      <c r="F220" s="7">
        <f>'2021'!F220</f>
        <v>0.1</v>
      </c>
    </row>
    <row r="221" spans="1:6">
      <c r="A221" s="138">
        <f>'2021'!A221</f>
        <v>44503</v>
      </c>
      <c r="B221" s="7">
        <f>'2021'!B221</f>
        <v>0.74350000000000005</v>
      </c>
      <c r="C221" s="7">
        <f>'2021'!C221</f>
        <v>84.64</v>
      </c>
      <c r="D221" s="7">
        <f>'2021'!D221</f>
        <v>-8.30436060880658E-3</v>
      </c>
      <c r="E221" s="7">
        <f>'2021'!E221</f>
        <v>-6.5944657252808249E-3</v>
      </c>
      <c r="F221" s="7">
        <f>'2021'!F221</f>
        <v>0.1</v>
      </c>
    </row>
    <row r="222" spans="1:6">
      <c r="A222" s="138">
        <f>'2021'!A222</f>
        <v>44504</v>
      </c>
      <c r="B222" s="7">
        <f>'2021'!B222</f>
        <v>0.74480000000000002</v>
      </c>
      <c r="C222" s="7">
        <f>'2021'!C222</f>
        <v>85.04</v>
      </c>
      <c r="D222" s="7">
        <f>'2021'!D222</f>
        <v>1.7469600626474091E-3</v>
      </c>
      <c r="E222" s="7">
        <f>'2021'!E222</f>
        <v>4.7147659237033925E-3</v>
      </c>
      <c r="F222" s="7">
        <f>'2021'!F222</f>
        <v>0.1</v>
      </c>
    </row>
    <row r="223" spans="1:6">
      <c r="A223" s="138">
        <f>'2021'!A223</f>
        <v>44505</v>
      </c>
      <c r="B223" s="7">
        <f>'2021'!B223</f>
        <v>0.73970000000000002</v>
      </c>
      <c r="C223" s="7">
        <f>'2021'!C223</f>
        <v>84.09</v>
      </c>
      <c r="D223" s="7">
        <f>'2021'!D223</f>
        <v>-6.8710273690353795E-3</v>
      </c>
      <c r="E223" s="7">
        <f>'2021'!E223</f>
        <v>-1.1234080188885926E-2</v>
      </c>
      <c r="F223" s="7">
        <f>'2021'!F223</f>
        <v>0.1</v>
      </c>
    </row>
    <row r="224" spans="1:6">
      <c r="A224" s="138">
        <f>'2021'!A224</f>
        <v>44508</v>
      </c>
      <c r="B224" s="7">
        <f>'2021'!B224</f>
        <v>0.73980000000000001</v>
      </c>
      <c r="C224" s="7">
        <f>'2021'!C224</f>
        <v>84.03</v>
      </c>
      <c r="D224" s="7">
        <f>'2021'!D224</f>
        <v>1.3518080453154698E-4</v>
      </c>
      <c r="E224" s="7">
        <f>'2021'!E224</f>
        <v>-7.1377590467978556E-4</v>
      </c>
      <c r="F224" s="7">
        <f>'2021'!F224</f>
        <v>0.1</v>
      </c>
    </row>
    <row r="225" spans="1:6">
      <c r="A225" s="138">
        <f>'2021'!A225</f>
        <v>44509</v>
      </c>
      <c r="B225" s="7">
        <f>'2021'!B225</f>
        <v>0.74099999999999999</v>
      </c>
      <c r="C225" s="7">
        <f>'2021'!C225</f>
        <v>83.6</v>
      </c>
      <c r="D225" s="7">
        <f>'2021'!D225</f>
        <v>1.6207458977333445E-3</v>
      </c>
      <c r="E225" s="7">
        <f>'2021'!E225</f>
        <v>-5.130357849470947E-3</v>
      </c>
      <c r="F225" s="7">
        <f>'2021'!F225</f>
        <v>0.1</v>
      </c>
    </row>
    <row r="226" spans="1:6">
      <c r="A226" s="138">
        <f>'2021'!A226</f>
        <v>44510</v>
      </c>
      <c r="B226" s="7">
        <f>'2021'!B226</f>
        <v>0.73680000000000001</v>
      </c>
      <c r="C226" s="7">
        <f>'2021'!C226</f>
        <v>83.15</v>
      </c>
      <c r="D226" s="7">
        <f>'2021'!D226</f>
        <v>-5.6841403549898074E-3</v>
      </c>
      <c r="E226" s="7">
        <f>'2021'!E226</f>
        <v>-5.3973144517190756E-3</v>
      </c>
      <c r="F226" s="7">
        <f>'2021'!F226</f>
        <v>0.1</v>
      </c>
    </row>
    <row r="227" spans="1:6">
      <c r="A227" s="138">
        <f>'2021'!A227</f>
        <v>44511</v>
      </c>
      <c r="B227" s="7">
        <f>'2021'!B227</f>
        <v>0.73040000000000005</v>
      </c>
      <c r="C227" s="7">
        <f>'2021'!C227</f>
        <v>83.24</v>
      </c>
      <c r="D227" s="7">
        <f>'2021'!D227</f>
        <v>-8.7241556603382692E-3</v>
      </c>
      <c r="E227" s="7">
        <f>'2021'!E227</f>
        <v>1.0817958864968592E-3</v>
      </c>
      <c r="F227" s="7">
        <f>'2021'!F227</f>
        <v>0.1</v>
      </c>
    </row>
    <row r="228" spans="1:6">
      <c r="A228" s="138">
        <f>'2021'!A228</f>
        <v>44512</v>
      </c>
      <c r="B228" s="7">
        <f>'2021'!B228</f>
        <v>0.72870000000000001</v>
      </c>
      <c r="C228" s="7">
        <f>'2021'!C228</f>
        <v>83.26</v>
      </c>
      <c r="D228" s="7">
        <f>'2021'!D228</f>
        <v>-2.3302046045223066E-3</v>
      </c>
      <c r="E228" s="7">
        <f>'2021'!E228</f>
        <v>2.4024024139577326E-4</v>
      </c>
      <c r="F228" s="7">
        <f>'2021'!F228</f>
        <v>0.1</v>
      </c>
    </row>
    <row r="229" spans="1:6">
      <c r="A229" s="138">
        <f>'2021'!A229</f>
        <v>44515</v>
      </c>
      <c r="B229" s="7">
        <f>'2021'!B229</f>
        <v>0.73429999999999995</v>
      </c>
      <c r="C229" s="7">
        <f>'2021'!C229</f>
        <v>83.61</v>
      </c>
      <c r="D229" s="7">
        <f>'2021'!D229</f>
        <v>7.6555397813282784E-3</v>
      </c>
      <c r="E229" s="7">
        <f>'2021'!E229</f>
        <v>4.1948883951371451E-3</v>
      </c>
      <c r="F229" s="7">
        <f>'2021'!F229</f>
        <v>0.1</v>
      </c>
    </row>
    <row r="230" spans="1:6">
      <c r="A230" s="138">
        <f>'2021'!A230</f>
        <v>44516</v>
      </c>
      <c r="B230" s="7">
        <f>'2021'!B230</f>
        <v>0.73540000000000005</v>
      </c>
      <c r="C230" s="7">
        <f>'2021'!C230</f>
        <v>83.95</v>
      </c>
      <c r="D230" s="7">
        <f>'2021'!D230</f>
        <v>1.4969044096069088E-3</v>
      </c>
      <c r="E230" s="7">
        <f>'2021'!E230</f>
        <v>4.0582533615834398E-3</v>
      </c>
      <c r="F230" s="7">
        <f>'2021'!F230</f>
        <v>0.1</v>
      </c>
    </row>
    <row r="231" spans="1:6">
      <c r="A231" s="138">
        <f>'2021'!A231</f>
        <v>44517</v>
      </c>
      <c r="B231" s="7">
        <f>'2021'!B231</f>
        <v>0.72840000000000005</v>
      </c>
      <c r="C231" s="7">
        <f>'2021'!C231</f>
        <v>83.66</v>
      </c>
      <c r="D231" s="7">
        <f>'2021'!D231</f>
        <v>-9.5642210137187929E-3</v>
      </c>
      <c r="E231" s="7">
        <f>'2021'!E231</f>
        <v>-3.4604175094974797E-3</v>
      </c>
      <c r="F231" s="7">
        <f>'2021'!F231</f>
        <v>0.1</v>
      </c>
    </row>
    <row r="232" spans="1:6">
      <c r="A232" s="138">
        <f>'2021'!A232</f>
        <v>44518</v>
      </c>
      <c r="B232" s="7">
        <f>'2021'!B232</f>
        <v>0.72729999999999995</v>
      </c>
      <c r="C232" s="7">
        <f>'2021'!C232</f>
        <v>82.96</v>
      </c>
      <c r="D232" s="7">
        <f>'2021'!D232</f>
        <v>-1.5113006929580524E-3</v>
      </c>
      <c r="E232" s="7">
        <f>'2021'!E232</f>
        <v>-8.4024020927805365E-3</v>
      </c>
      <c r="F232" s="7">
        <f>'2021'!F232</f>
        <v>0.1</v>
      </c>
    </row>
    <row r="233" spans="1:6">
      <c r="A233" s="138">
        <f>'2021'!A233</f>
        <v>44519</v>
      </c>
      <c r="B233" s="7">
        <f>'2021'!B233</f>
        <v>0.72740000000000005</v>
      </c>
      <c r="C233" s="7">
        <f>'2021'!C233</f>
        <v>83.19</v>
      </c>
      <c r="D233" s="7">
        <f>'2021'!D233</f>
        <v>1.3748539239372506E-4</v>
      </c>
      <c r="E233" s="7">
        <f>'2021'!E233</f>
        <v>2.7685843745244763E-3</v>
      </c>
      <c r="F233" s="7">
        <f>'2021'!F233</f>
        <v>0.1</v>
      </c>
    </row>
    <row r="234" spans="1:6">
      <c r="A234" s="138">
        <f>'2021'!A234</f>
        <v>44522</v>
      </c>
      <c r="B234" s="7">
        <f>'2021'!B234</f>
        <v>0.72529999999999994</v>
      </c>
      <c r="C234" s="7">
        <f>'2021'!C234</f>
        <v>82.79</v>
      </c>
      <c r="D234" s="7">
        <f>'2021'!D234</f>
        <v>-2.8911701835221109E-3</v>
      </c>
      <c r="E234" s="7">
        <f>'2021'!E234</f>
        <v>-4.8198671450818062E-3</v>
      </c>
      <c r="F234" s="7">
        <f>'2021'!F234</f>
        <v>0.1</v>
      </c>
    </row>
    <row r="235" spans="1:6">
      <c r="A235" s="138">
        <f>'2021'!A235</f>
        <v>44523</v>
      </c>
      <c r="B235" s="7">
        <f>'2021'!B235</f>
        <v>0.72209999999999996</v>
      </c>
      <c r="C235" s="7">
        <f>'2021'!C235</f>
        <v>83.12</v>
      </c>
      <c r="D235" s="7">
        <f>'2021'!D235</f>
        <v>-4.4217289122307673E-3</v>
      </c>
      <c r="E235" s="7">
        <f>'2021'!E235</f>
        <v>3.9780656402573751E-3</v>
      </c>
      <c r="F235" s="7">
        <f>'2021'!F235</f>
        <v>0.1</v>
      </c>
    </row>
    <row r="236" spans="1:6">
      <c r="A236" s="138">
        <f>'2021'!A236</f>
        <v>44524</v>
      </c>
      <c r="B236" s="7">
        <f>'2021'!B236</f>
        <v>0.72089999999999999</v>
      </c>
      <c r="C236" s="7">
        <f>'2021'!C236</f>
        <v>82.87</v>
      </c>
      <c r="D236" s="7">
        <f>'2021'!D236</f>
        <v>-1.6632020466029744E-3</v>
      </c>
      <c r="E236" s="7">
        <f>'2021'!E236</f>
        <v>-3.0122319300208166E-3</v>
      </c>
      <c r="F236" s="7">
        <f>'2021'!F236</f>
        <v>0.1</v>
      </c>
    </row>
    <row r="237" spans="1:6">
      <c r="A237" s="138">
        <f>'2021'!A237</f>
        <v>44525</v>
      </c>
      <c r="B237" s="7">
        <f>'2021'!B237</f>
        <v>0.72040000000000004</v>
      </c>
      <c r="C237" s="7">
        <f>'2021'!C237</f>
        <v>83.11</v>
      </c>
      <c r="D237" s="7">
        <f>'2021'!D237</f>
        <v>-6.9381810873178488E-4</v>
      </c>
      <c r="E237" s="7">
        <f>'2021'!E237</f>
        <v>2.891916703983791E-3</v>
      </c>
      <c r="F237" s="7">
        <f>'2021'!F237</f>
        <v>0.1</v>
      </c>
    </row>
    <row r="238" spans="1:6">
      <c r="A238" s="138">
        <f>'2021'!A238</f>
        <v>44526</v>
      </c>
      <c r="B238" s="7">
        <f>'2021'!B238</f>
        <v>0.71419999999999995</v>
      </c>
      <c r="C238" s="7">
        <f>'2021'!C238</f>
        <v>81.95</v>
      </c>
      <c r="D238" s="7">
        <f>'2021'!D238</f>
        <v>-8.6435781414530479E-3</v>
      </c>
      <c r="E238" s="7">
        <f>'2021'!E238</f>
        <v>-1.4055726375096214E-2</v>
      </c>
      <c r="F238" s="7">
        <f>'2021'!F238</f>
        <v>0.1</v>
      </c>
    </row>
    <row r="239" spans="1:6">
      <c r="A239" s="138">
        <f>'2021'!A239</f>
        <v>44529</v>
      </c>
      <c r="B239" s="7">
        <f>'2021'!B239</f>
        <v>0.71399999999999997</v>
      </c>
      <c r="C239" s="7">
        <f>'2021'!C239</f>
        <v>81.11</v>
      </c>
      <c r="D239" s="7">
        <f>'2021'!D239</f>
        <v>-2.8007282076370318E-4</v>
      </c>
      <c r="E239" s="7">
        <f>'2021'!E239</f>
        <v>-1.0303047107585376E-2</v>
      </c>
      <c r="F239" s="7">
        <f>'2021'!F239</f>
        <v>0.1</v>
      </c>
    </row>
    <row r="240" spans="1:6">
      <c r="A240" s="138">
        <f>'2021'!A240</f>
        <v>44530</v>
      </c>
      <c r="B240" s="7">
        <f>'2021'!B240</f>
        <v>0.71440000000000003</v>
      </c>
      <c r="C240" s="7">
        <f>'2021'!C240</f>
        <v>81.150000000000006</v>
      </c>
      <c r="D240" s="7">
        <f>'2021'!D240</f>
        <v>5.6006722270490294E-4</v>
      </c>
      <c r="E240" s="7">
        <f>'2021'!E240</f>
        <v>4.9303587834690818E-4</v>
      </c>
      <c r="F240" s="7">
        <f>'2021'!F240</f>
        <v>0.1</v>
      </c>
    </row>
    <row r="241" spans="1:6">
      <c r="A241" s="138">
        <f>'2021'!A241</f>
        <v>44531</v>
      </c>
      <c r="B241" s="7">
        <f>'2021'!B241</f>
        <v>0.71689999999999998</v>
      </c>
      <c r="C241" s="7">
        <f>'2021'!C241</f>
        <v>81.37</v>
      </c>
      <c r="D241" s="7">
        <f>'2021'!D241</f>
        <v>3.4933312965371734E-3</v>
      </c>
      <c r="E241" s="7">
        <f>'2021'!E241</f>
        <v>2.707360747965697E-3</v>
      </c>
      <c r="F241" s="7">
        <f>'2021'!F241</f>
        <v>0.1</v>
      </c>
    </row>
    <row r="242" spans="1:6">
      <c r="A242" s="138">
        <f>'2021'!A242</f>
        <v>44532</v>
      </c>
      <c r="B242" s="7">
        <f>'2021'!B242</f>
        <v>0.70979999999999999</v>
      </c>
      <c r="C242" s="7">
        <f>'2021'!C242</f>
        <v>80.25</v>
      </c>
      <c r="D242" s="7">
        <f>'2021'!D242</f>
        <v>-9.9531206464304033E-3</v>
      </c>
      <c r="E242" s="7">
        <f>'2021'!E242</f>
        <v>-1.3859892698440691E-2</v>
      </c>
      <c r="F242" s="7">
        <f>'2021'!F242</f>
        <v>0.1</v>
      </c>
    </row>
    <row r="243" spans="1:6">
      <c r="A243" s="138">
        <f>'2021'!A243</f>
        <v>44533</v>
      </c>
      <c r="B243" s="7">
        <f>'2021'!B243</f>
        <v>0.70760000000000001</v>
      </c>
      <c r="C243" s="7">
        <f>'2021'!C243</f>
        <v>80.11</v>
      </c>
      <c r="D243" s="7">
        <f>'2021'!D243</f>
        <v>-3.1042779267658038E-3</v>
      </c>
      <c r="E243" s="7">
        <f>'2021'!E243</f>
        <v>-1.7460717830998672E-3</v>
      </c>
      <c r="F243" s="7">
        <f>'2021'!F243</f>
        <v>0.1</v>
      </c>
    </row>
    <row r="244" spans="1:6">
      <c r="A244" s="138">
        <f>'2021'!A244</f>
        <v>44536</v>
      </c>
      <c r="B244" s="7">
        <f>'2021'!B244</f>
        <v>0.70250000000000001</v>
      </c>
      <c r="C244" s="7">
        <f>'2021'!C244</f>
        <v>79.39</v>
      </c>
      <c r="D244" s="7">
        <f>'2021'!D244</f>
        <v>-7.2335610777293519E-3</v>
      </c>
      <c r="E244" s="7">
        <f>'2021'!E244</f>
        <v>-9.0282744900034243E-3</v>
      </c>
      <c r="F244" s="7">
        <f>'2021'!F244</f>
        <v>0.1</v>
      </c>
    </row>
    <row r="245" spans="1:6">
      <c r="A245" s="138">
        <f>'2021'!A245</f>
        <v>44537</v>
      </c>
      <c r="B245" s="7">
        <f>'2021'!B245</f>
        <v>0.70709999999999995</v>
      </c>
      <c r="C245" s="7">
        <f>'2021'!C245</f>
        <v>80.349999999999994</v>
      </c>
      <c r="D245" s="7">
        <f>'2021'!D245</f>
        <v>6.526697402294235E-3</v>
      </c>
      <c r="E245" s="7">
        <f>'2021'!E245</f>
        <v>1.2019676446499594E-2</v>
      </c>
      <c r="F245" s="7">
        <f>'2021'!F245</f>
        <v>0.1</v>
      </c>
    </row>
    <row r="246" spans="1:6">
      <c r="A246" s="138">
        <f>'2021'!A246</f>
        <v>44538</v>
      </c>
      <c r="B246" s="7">
        <f>'2021'!B246</f>
        <v>0.71330000000000005</v>
      </c>
      <c r="C246" s="7">
        <f>'2021'!C246</f>
        <v>80.97</v>
      </c>
      <c r="D246" s="7">
        <f>'2021'!D246</f>
        <v>8.7299906737973807E-3</v>
      </c>
      <c r="E246" s="7">
        <f>'2021'!E246</f>
        <v>7.6866235145014918E-3</v>
      </c>
      <c r="F246" s="7">
        <f>'2021'!F246</f>
        <v>0.1</v>
      </c>
    </row>
    <row r="247" spans="1:6">
      <c r="A247" s="138">
        <f>'2021'!A247</f>
        <v>44539</v>
      </c>
      <c r="B247" s="7">
        <f>'2021'!B247</f>
        <v>0.71740000000000004</v>
      </c>
      <c r="C247" s="7">
        <f>'2021'!C247</f>
        <v>81.5</v>
      </c>
      <c r="D247" s="7">
        <f>'2021'!D247</f>
        <v>5.7314758141898316E-3</v>
      </c>
      <c r="E247" s="7">
        <f>'2021'!E247</f>
        <v>6.5243045487940483E-3</v>
      </c>
      <c r="F247" s="7">
        <f>'2021'!F247</f>
        <v>0.1</v>
      </c>
    </row>
    <row r="248" spans="1:6">
      <c r="A248" s="138">
        <f>'2021'!A248</f>
        <v>44540</v>
      </c>
      <c r="B248" s="7">
        <f>'2021'!B248</f>
        <v>0.71509999999999996</v>
      </c>
      <c r="C248" s="7">
        <f>'2021'!C248</f>
        <v>81.180000000000007</v>
      </c>
      <c r="D248" s="7">
        <f>'2021'!D248</f>
        <v>-3.2111720438319914E-3</v>
      </c>
      <c r="E248" s="7">
        <f>'2021'!E248</f>
        <v>-3.9341088360653077E-3</v>
      </c>
      <c r="F248" s="7">
        <f>'2021'!F248</f>
        <v>0.1</v>
      </c>
    </row>
    <row r="249" spans="1:6">
      <c r="A249" s="138">
        <f>'2021'!A249</f>
        <v>44543</v>
      </c>
      <c r="B249" s="7">
        <f>'2021'!B249</f>
        <v>0.71760000000000002</v>
      </c>
      <c r="C249" s="7">
        <f>'2021'!C249</f>
        <v>81.45</v>
      </c>
      <c r="D249" s="7">
        <f>'2021'!D249</f>
        <v>3.4899176902362288E-3</v>
      </c>
      <c r="E249" s="7">
        <f>'2021'!E249</f>
        <v>3.3204236373023262E-3</v>
      </c>
      <c r="F249" s="7">
        <f>'2021'!F249</f>
        <v>0.1</v>
      </c>
    </row>
    <row r="250" spans="1:6">
      <c r="A250" s="138">
        <f>'2021'!A250</f>
        <v>44544</v>
      </c>
      <c r="B250" s="7">
        <f>'2021'!B250</f>
        <v>0.71040000000000003</v>
      </c>
      <c r="C250" s="7">
        <f>'2021'!C250</f>
        <v>80.69</v>
      </c>
      <c r="D250" s="7">
        <f>'2021'!D250</f>
        <v>-1.0084119066626047E-2</v>
      </c>
      <c r="E250" s="7">
        <f>'2021'!E250</f>
        <v>-9.374683187639005E-3</v>
      </c>
      <c r="F250" s="7">
        <f>'2021'!F250</f>
        <v>0.1</v>
      </c>
    </row>
    <row r="251" spans="1:6">
      <c r="A251" s="138">
        <f>'2021'!A251</f>
        <v>44545</v>
      </c>
      <c r="B251" s="7">
        <f>'2021'!B251</f>
        <v>0.71140000000000003</v>
      </c>
      <c r="C251" s="7">
        <f>'2021'!C251</f>
        <v>80.94</v>
      </c>
      <c r="D251" s="7">
        <f>'2021'!D251</f>
        <v>1.4066678363944601E-3</v>
      </c>
      <c r="E251" s="7">
        <f>'2021'!E251</f>
        <v>3.0934875873042523E-3</v>
      </c>
      <c r="F251" s="7">
        <f>'2021'!F251</f>
        <v>0.1</v>
      </c>
    </row>
    <row r="252" spans="1:6">
      <c r="A252" s="138">
        <f>'2021'!A252</f>
        <v>44546</v>
      </c>
      <c r="B252" s="7">
        <f>'2021'!B252</f>
        <v>0.71599999999999997</v>
      </c>
      <c r="C252" s="7">
        <f>'2021'!C252</f>
        <v>81.67</v>
      </c>
      <c r="D252" s="7">
        <f>'2021'!D252</f>
        <v>6.4453074462908003E-3</v>
      </c>
      <c r="E252" s="7">
        <f>'2021'!E252</f>
        <v>8.9785979224649599E-3</v>
      </c>
      <c r="F252" s="7">
        <f>'2021'!F252</f>
        <v>0.1</v>
      </c>
    </row>
    <row r="253" spans="1:6">
      <c r="A253" s="138">
        <f>'2021'!A253</f>
        <v>44547</v>
      </c>
      <c r="B253" s="7">
        <f>'2021'!B253</f>
        <v>0.7167</v>
      </c>
      <c r="C253" s="7">
        <f>'2021'!C253</f>
        <v>81.42</v>
      </c>
      <c r="D253" s="7">
        <f>'2021'!D253</f>
        <v>9.7717603922789021E-4</v>
      </c>
      <c r="E253" s="7">
        <f>'2021'!E253</f>
        <v>-3.0657942953514873E-3</v>
      </c>
      <c r="F253" s="7">
        <f>'2021'!F253</f>
        <v>0.1</v>
      </c>
    </row>
    <row r="254" spans="1:6">
      <c r="A254" s="138">
        <f>'2021'!A254</f>
        <v>44550</v>
      </c>
      <c r="B254" s="7">
        <f>'2021'!B254</f>
        <v>0.71089999999999998</v>
      </c>
      <c r="C254" s="7">
        <f>'2021'!C254</f>
        <v>80.7</v>
      </c>
      <c r="D254" s="7">
        <f>'2021'!D254</f>
        <v>-8.1255700644361651E-3</v>
      </c>
      <c r="E254" s="7">
        <f>'2021'!E254</f>
        <v>-8.8823677989296659E-3</v>
      </c>
      <c r="F254" s="7">
        <f>'2021'!F254</f>
        <v>0.1</v>
      </c>
    </row>
    <row r="255" spans="1:6">
      <c r="A255" s="138">
        <f>'2021'!A255</f>
        <v>44551</v>
      </c>
      <c r="B255" s="7">
        <f>'2021'!B255</f>
        <v>0.71130000000000004</v>
      </c>
      <c r="C255" s="7">
        <f>'2021'!C255</f>
        <v>80.86</v>
      </c>
      <c r="D255" s="7">
        <f>'2021'!D255</f>
        <v>5.6250880403225091E-4</v>
      </c>
      <c r="E255" s="7">
        <f>'2021'!E255</f>
        <v>1.9806889367217635E-3</v>
      </c>
      <c r="F255" s="7">
        <f>'2021'!F255</f>
        <v>0.1</v>
      </c>
    </row>
    <row r="256" spans="1:6">
      <c r="A256" s="138">
        <f>'2021'!A256</f>
        <v>44552</v>
      </c>
      <c r="B256" s="7">
        <f>'2021'!B256</f>
        <v>0.71330000000000005</v>
      </c>
      <c r="C256" s="7">
        <f>'2021'!C256</f>
        <v>81.42</v>
      </c>
      <c r="D256" s="7">
        <f>'2021'!D256</f>
        <v>2.8078075445229483E-3</v>
      </c>
      <c r="E256" s="7">
        <f>'2021'!E256</f>
        <v>6.901678862208013E-3</v>
      </c>
      <c r="F256" s="7">
        <f>'2021'!F256</f>
        <v>0.1</v>
      </c>
    </row>
    <row r="257" spans="1:6">
      <c r="A257" s="138">
        <f>'2021'!A257</f>
        <v>44553</v>
      </c>
      <c r="B257" s="7">
        <f>'2021'!B257</f>
        <v>0.72099999999999997</v>
      </c>
      <c r="C257" s="7">
        <f>'2021'!C257</f>
        <v>82.3</v>
      </c>
      <c r="D257" s="7">
        <f>'2021'!D257</f>
        <v>1.0737048000956435E-2</v>
      </c>
      <c r="E257" s="7">
        <f>'2021'!E257</f>
        <v>1.075016460819136E-2</v>
      </c>
      <c r="F257" s="7">
        <f>'2021'!F257</f>
        <v>0.1</v>
      </c>
    </row>
    <row r="258" spans="1:6">
      <c r="A258" s="138">
        <f>'2021'!A258</f>
        <v>44554</v>
      </c>
      <c r="B258" s="7">
        <f>'2021'!B258</f>
        <v>0.72319999999999995</v>
      </c>
      <c r="C258" s="7">
        <f>'2021'!C258</f>
        <v>82.68</v>
      </c>
      <c r="D258" s="7">
        <f>'2021'!D258</f>
        <v>3.0466717930177083E-3</v>
      </c>
      <c r="E258" s="7">
        <f>'2021'!E258</f>
        <v>4.6066271305434722E-3</v>
      </c>
      <c r="F258" s="7">
        <f>'2021'!F258</f>
        <v>0.1</v>
      </c>
    </row>
    <row r="259" spans="1:6">
      <c r="A259" s="138">
        <f>'2021'!A259</f>
        <v>44559</v>
      </c>
      <c r="B259" s="7">
        <f>'2021'!B259</f>
        <v>0.72330000000000005</v>
      </c>
      <c r="C259" s="7">
        <f>'2021'!C259</f>
        <v>83.07</v>
      </c>
      <c r="D259" s="7">
        <f>'2021'!D259</f>
        <v>1.3826477726834748E-4</v>
      </c>
      <c r="E259" s="7">
        <f>'2021'!E259</f>
        <v>4.7058910374124926E-3</v>
      </c>
      <c r="F259" s="7">
        <f>'2021'!F259</f>
        <v>0.1</v>
      </c>
    </row>
    <row r="260" spans="1:6">
      <c r="A260" s="138">
        <f>'2021'!A260</f>
        <v>44560</v>
      </c>
      <c r="B260" s="7">
        <f>'2021'!B260</f>
        <v>0.7258</v>
      </c>
      <c r="C260" s="7">
        <f>'2021'!C260</f>
        <v>83.5</v>
      </c>
      <c r="D260" s="7">
        <f>'2021'!D260</f>
        <v>3.4504209237347849E-3</v>
      </c>
      <c r="E260" s="7">
        <f>'2021'!E260</f>
        <v>5.1630060058295985E-3</v>
      </c>
      <c r="F260" s="7">
        <f>'2021'!F260</f>
        <v>0.1</v>
      </c>
    </row>
    <row r="261" spans="1:6">
      <c r="A261" s="138">
        <f>'2021'!A261</f>
        <v>44561</v>
      </c>
      <c r="B261" s="7">
        <f>'2021'!B261</f>
        <v>0.72560000000000002</v>
      </c>
      <c r="C261" s="7">
        <f>'2021'!C261</f>
        <v>83.52</v>
      </c>
      <c r="D261" s="7">
        <f>'2021'!D261</f>
        <v>-2.7559597804310848E-4</v>
      </c>
      <c r="E261" s="7">
        <f>'2021'!E261</f>
        <v>2.3949227751884189E-4</v>
      </c>
      <c r="F261" s="7">
        <f>'2021'!F261</f>
        <v>0.1</v>
      </c>
    </row>
  </sheetData>
  <mergeCells count="3">
    <mergeCell ref="K4:N4"/>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BackTesting" altText="Run Back Test">
                <anchor>
                  <from>
                    <xdr:col>7</xdr:col>
                    <xdr:colOff>520700</xdr:colOff>
                    <xdr:row>3</xdr:row>
                    <xdr:rowOff>12700</xdr:rowOff>
                  </from>
                  <to>
                    <xdr:col>9</xdr:col>
                    <xdr:colOff>431800</xdr:colOff>
                    <xdr:row>5</xdr:row>
                    <xdr:rowOff>165100</xdr:rowOff>
                  </to>
                </anchor>
              </controlPr>
            </control>
          </mc:Choice>
        </mc:AlternateContent>
        <mc:AlternateContent xmlns:mc="http://schemas.openxmlformats.org/markup-compatibility/2006">
          <mc:Choice Requires="x14">
            <control shapeId="63491" r:id="rId4" name="Button 3">
              <controlPr defaultSize="0" print="0" autoFill="0" autoPict="0" macro="[0]!MonteCarloSimulationVaR">
                <anchor moveWithCells="1" sizeWithCells="1">
                  <from>
                    <xdr:col>14</xdr:col>
                    <xdr:colOff>774700</xdr:colOff>
                    <xdr:row>2</xdr:row>
                    <xdr:rowOff>152400</xdr:rowOff>
                  </from>
                  <to>
                    <xdr:col>18</xdr:col>
                    <xdr:colOff>609600</xdr:colOff>
                    <xdr:row>6</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F8A064A-FE29-8543-9305-FAE2F18B4FC3}">
          <x14:formula1>
            <xm:f>'Inputs &amp; Outputs'!$L$34:$L$39</xm:f>
          </x14:formula1>
          <xm:sqref>K7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20959-20FB-3B40-AAC4-CFBDF05F6543}">
  <sheetPr codeName="Sheet39"/>
  <dimension ref="A1:AF258"/>
  <sheetViews>
    <sheetView topLeftCell="S1" workbookViewId="0">
      <selection activeCell="W41" sqref="W41"/>
    </sheetView>
  </sheetViews>
  <sheetFormatPr baseColWidth="10" defaultRowHeight="13"/>
  <cols>
    <col min="1" max="1" width="10.83203125" style="138"/>
    <col min="2" max="6" width="10.83203125" style="7"/>
    <col min="7" max="7" width="10.83203125" style="144"/>
    <col min="8" max="8" width="10.83203125" style="146"/>
    <col min="9" max="10" width="10.83203125" style="7"/>
    <col min="11" max="12" width="10.83203125" style="44"/>
    <col min="13" max="14" width="10.83203125" style="7"/>
    <col min="15" max="15" width="16.6640625" style="7" customWidth="1"/>
    <col min="16" max="17" width="10.83203125" style="7"/>
    <col min="18" max="18" width="15.5" style="7" customWidth="1"/>
    <col min="19" max="19" width="17.33203125" style="7" customWidth="1"/>
    <col min="20" max="20" width="19.5" style="7" customWidth="1"/>
    <col min="21" max="21" width="10.83203125" style="7"/>
    <col min="22" max="22" width="16.83203125" style="7" customWidth="1"/>
    <col min="23" max="23" width="10.83203125" style="7"/>
    <col min="24" max="24" width="17.1640625" style="7" customWidth="1"/>
    <col min="25" max="25" width="14.6640625" style="7" customWidth="1"/>
    <col min="26" max="16384" width="10.83203125" style="7"/>
  </cols>
  <sheetData>
    <row r="1" spans="1:27">
      <c r="A1" s="433"/>
      <c r="B1" s="433"/>
      <c r="C1" s="433"/>
      <c r="D1" s="433"/>
      <c r="E1" s="433"/>
      <c r="F1" s="433"/>
      <c r="G1" s="433"/>
      <c r="H1" s="433"/>
      <c r="I1" s="433"/>
      <c r="J1" s="433"/>
    </row>
    <row r="2" spans="1:27">
      <c r="A2" s="433"/>
      <c r="B2" s="433"/>
      <c r="C2" s="433"/>
      <c r="D2" s="433"/>
      <c r="E2" s="433"/>
      <c r="F2" s="433"/>
      <c r="G2" s="433"/>
      <c r="H2" s="433"/>
      <c r="I2" s="433"/>
      <c r="J2" s="433"/>
    </row>
    <row r="3" spans="1:27" ht="14">
      <c r="O3" s="460" t="s">
        <v>258</v>
      </c>
      <c r="P3" s="461"/>
      <c r="Q3" s="461"/>
      <c r="R3" s="462"/>
      <c r="S3" s="168"/>
      <c r="U3" s="457" t="s">
        <v>277</v>
      </c>
      <c r="V3" s="457"/>
      <c r="W3" s="457"/>
    </row>
    <row r="4" spans="1:27">
      <c r="O4" s="250"/>
      <c r="P4" s="351"/>
      <c r="Q4" s="351"/>
      <c r="R4" s="351"/>
      <c r="S4" s="207"/>
      <c r="U4" s="205" t="str">
        <f>P5</f>
        <v>USD/AUD</v>
      </c>
      <c r="V4" s="206" t="str">
        <f>Q5</f>
        <v>JPY/AUD</v>
      </c>
      <c r="W4" s="206" t="s">
        <v>281</v>
      </c>
      <c r="X4" s="138"/>
      <c r="Y4" s="138"/>
    </row>
    <row r="5" spans="1:27" ht="14">
      <c r="B5" s="8"/>
      <c r="O5" s="306"/>
      <c r="P5" s="352" t="str">
        <f>VLOOKUP($B$9,'Inputs &amp; Outputs'!$B$17:$E$20,2,FALSE )</f>
        <v>USD/AUD</v>
      </c>
      <c r="Q5" s="352" t="str">
        <f>VLOOKUP($C$9,'Inputs &amp; Outputs'!$B$18:$E$20,2,FALSE)</f>
        <v>JPY/AUD</v>
      </c>
      <c r="R5" s="352"/>
      <c r="S5" s="208"/>
      <c r="U5" s="180">
        <v>0.5</v>
      </c>
      <c r="V5" s="181">
        <v>0.5</v>
      </c>
      <c r="W5" s="187">
        <f>SUM(U5:V5)</f>
        <v>1</v>
      </c>
      <c r="X5" s="138"/>
      <c r="Y5" s="138"/>
    </row>
    <row r="6" spans="1:27">
      <c r="B6" s="8"/>
      <c r="E6" s="45"/>
      <c r="O6" s="250" t="s">
        <v>259</v>
      </c>
      <c r="P6" s="353">
        <f>AVERAGE(D11:D260)</f>
        <v>-2.5148496439055641E-4</v>
      </c>
      <c r="Q6" s="353">
        <f>AVERAGE(E11:E260)</f>
        <v>2.9689038492063656E-4</v>
      </c>
      <c r="R6" s="354"/>
      <c r="S6" s="209"/>
      <c r="U6" s="437" t="s">
        <v>91</v>
      </c>
      <c r="V6" s="438"/>
      <c r="W6" s="439"/>
    </row>
    <row r="7" spans="1:27">
      <c r="A7" s="46"/>
      <c r="B7" s="435" t="s">
        <v>254</v>
      </c>
      <c r="C7" s="435"/>
      <c r="D7" s="434" t="s">
        <v>256</v>
      </c>
      <c r="E7" s="434"/>
      <c r="F7" s="51" t="s">
        <v>257</v>
      </c>
      <c r="O7" s="250" t="s">
        <v>260</v>
      </c>
      <c r="P7" s="353">
        <f>MEDIAN(D11:D260)</f>
        <v>-1.3289036623086636E-4</v>
      </c>
      <c r="Q7" s="353">
        <f>MEDIAN(E11:E260)</f>
        <v>6.3321412567815755E-4</v>
      </c>
      <c r="R7" s="354"/>
      <c r="S7" s="209"/>
      <c r="U7" s="440"/>
      <c r="V7" s="441"/>
      <c r="W7" s="442"/>
    </row>
    <row r="8" spans="1:27" ht="14">
      <c r="A8" s="46"/>
      <c r="B8" s="48"/>
      <c r="C8" s="48"/>
      <c r="D8" s="141"/>
      <c r="E8" s="141"/>
      <c r="F8" s="50"/>
      <c r="O8" s="250" t="s">
        <v>261</v>
      </c>
      <c r="P8" s="353">
        <f>MAX(D11:D260)</f>
        <v>3.0984073613068007E-2</v>
      </c>
      <c r="Q8" s="353">
        <f>MAX(E11:E260)</f>
        <v>1.961065631630645E-2</v>
      </c>
      <c r="R8" s="354"/>
      <c r="S8" s="209"/>
      <c r="T8" s="169"/>
      <c r="U8" s="443"/>
      <c r="V8" s="444"/>
      <c r="W8" s="445"/>
    </row>
    <row r="9" spans="1:27" ht="16">
      <c r="A9" s="142" t="s">
        <v>0</v>
      </c>
      <c r="B9" s="140" t="str">
        <f>'Inputs &amp; Outputs'!B19</f>
        <v>USD</v>
      </c>
      <c r="C9" s="140" t="str">
        <f>'Inputs &amp; Outputs'!B20</f>
        <v>JPY</v>
      </c>
      <c r="D9" s="143" t="str">
        <f>before_gfc_start_ref</f>
        <v>USD</v>
      </c>
      <c r="E9" s="143" t="str">
        <f>before_gfc_end_ref</f>
        <v>JPY</v>
      </c>
      <c r="F9" s="47" t="s">
        <v>264</v>
      </c>
      <c r="G9" s="145"/>
      <c r="O9" s="250" t="s">
        <v>262</v>
      </c>
      <c r="P9" s="353">
        <f>MIN(D11:D260)</f>
        <v>-2.206296288127298E-2</v>
      </c>
      <c r="Q9" s="353">
        <f>MIN(E11:E260)</f>
        <v>-2.930938039571121E-2</v>
      </c>
      <c r="R9" s="354"/>
      <c r="S9" s="209"/>
      <c r="U9" s="183"/>
      <c r="V9" s="184"/>
      <c r="W9" s="182"/>
      <c r="X9" s="356" t="s">
        <v>278</v>
      </c>
      <c r="Y9" s="356" t="s">
        <v>279</v>
      </c>
      <c r="Z9" s="217" t="s">
        <v>104</v>
      </c>
      <c r="AA9" s="217" t="s">
        <v>103</v>
      </c>
    </row>
    <row r="10" spans="1:27" ht="16">
      <c r="A10" s="138">
        <f>'FX Database'!A1019</f>
        <v>44565</v>
      </c>
      <c r="B10" s="7">
        <f>VLOOKUP($A10,'FX Database'!$A$11:$T$1267, MATCH($B$9,'FX Database'!$A$6:$X$6,0),FALSE)</f>
        <v>0.72109999999999996</v>
      </c>
      <c r="C10" s="7">
        <f>VLOOKUP($A10,'FX Database'!$A$11:$T$1267, MATCH(C$9,'FX Database'!$A$6:$X$6,0),FALSE)</f>
        <v>83.5</v>
      </c>
      <c r="F10" s="7">
        <f>VLOOKUP(A10,'Interest Rates'!$A$11:$B$3360, MATCH($F$9,'Interest Rates'!$A$11:$B$11,0),FALSE)</f>
        <v>0.1</v>
      </c>
      <c r="O10" s="250" t="s">
        <v>263</v>
      </c>
      <c r="P10" s="353">
        <f>P8-P9</f>
        <v>5.3047036494340991E-2</v>
      </c>
      <c r="Q10" s="353">
        <f>Q8-Q9</f>
        <v>4.892003671201766E-2</v>
      </c>
      <c r="R10" s="354"/>
      <c r="S10" s="209"/>
      <c r="T10" s="19"/>
      <c r="U10" s="183" t="s">
        <v>84</v>
      </c>
      <c r="V10" s="185">
        <f>SQRT((U5^2*P12^2) + (V5^2*Q12^2) + (2*U5*V5*_xlfn.COVARIANCE.S(D11:D258, E11:E258)))</f>
        <v>7.2912437364627946E-3</v>
      </c>
      <c r="W10" s="182"/>
      <c r="X10" s="188">
        <v>0.9</v>
      </c>
      <c r="Y10" s="189">
        <f>_xlfn.NORM.S.INV(1 - X10)</f>
        <v>-1.2815515655446006</v>
      </c>
      <c r="Z10" s="192">
        <f>-($V$11+Y10* $V$10)</f>
        <v>9.3214021149661177E-3</v>
      </c>
      <c r="AA10" s="193">
        <f>INVESTMENT_AMT*Z10</f>
        <v>9321.4021149661185</v>
      </c>
    </row>
    <row r="11" spans="1:27" ht="16">
      <c r="A11" s="138">
        <f>'FX Database'!A1020</f>
        <v>44566</v>
      </c>
      <c r="B11" s="7">
        <f>VLOOKUP($A11,'FX Database'!$A$11:$T$1267, MATCH($B$9,'FX Database'!$A$6:$X$6,0),FALSE)</f>
        <v>0.72319999999999995</v>
      </c>
      <c r="C11" s="7">
        <f>VLOOKUP($A11,'FX Database'!$A$11:$T$1267, MATCH(C$9,'FX Database'!$A$6:$X$6,0),FALSE)</f>
        <v>83.93</v>
      </c>
      <c r="D11" s="6">
        <f t="shared" ref="D11:E37" si="0">LN(B11/B10)</f>
        <v>2.9079851552529855E-3</v>
      </c>
      <c r="E11" s="6">
        <f t="shared" si="0"/>
        <v>5.1364862379263644E-3</v>
      </c>
      <c r="F11" s="6">
        <f>VLOOKUP(A11,'Interest Rates'!$A$11:$B$3360, MATCH($F$9,'Interest Rates'!$A$11:$B$11,0),FALSE)</f>
        <v>0.1</v>
      </c>
      <c r="O11" s="250" t="s">
        <v>92</v>
      </c>
      <c r="P11" s="355">
        <f>_xlfn.VAR.S(D11:D260)</f>
        <v>6.878770948332588E-5</v>
      </c>
      <c r="Q11" s="355">
        <f>_xlfn.VAR.S(E11:E260)</f>
        <v>6.2044691050111344E-5</v>
      </c>
      <c r="R11" s="354"/>
      <c r="S11" s="209"/>
      <c r="U11" s="183" t="s">
        <v>94</v>
      </c>
      <c r="V11" s="184">
        <f>(U5*P6)+(V5*Q6)</f>
        <v>2.2702710265040075E-5</v>
      </c>
      <c r="W11" s="182"/>
      <c r="X11" s="188">
        <v>0.95</v>
      </c>
      <c r="Y11" s="189">
        <f t="shared" ref="Y11:Y12" si="1">_xlfn.NORM.S.INV(1 - X11)</f>
        <v>-1.6448536269514715</v>
      </c>
      <c r="Z11" s="192">
        <f>-($V$11+Y11* $V$10)</f>
        <v>1.1970325994642986E-2</v>
      </c>
      <c r="AA11" s="193">
        <f>INVESTMENT_AMT*Z11</f>
        <v>11970.325994642986</v>
      </c>
    </row>
    <row r="12" spans="1:27" ht="16">
      <c r="A12" s="138">
        <f>'FX Database'!A1021</f>
        <v>44567</v>
      </c>
      <c r="B12" s="7">
        <f>VLOOKUP($A12,'FX Database'!$A$11:$T$1267, MATCH($B$9,'FX Database'!$A$6:$X$6,0),FALSE)</f>
        <v>0.7177</v>
      </c>
      <c r="C12" s="7">
        <f>VLOOKUP($A12,'FX Database'!$A$11:$T$1267, MATCH(C$9,'FX Database'!$A$6:$X$6,0),FALSE)</f>
        <v>83.17</v>
      </c>
      <c r="D12" s="6">
        <f t="shared" si="0"/>
        <v>-7.6341546419404849E-3</v>
      </c>
      <c r="E12" s="6">
        <f t="shared" si="0"/>
        <v>-9.096412214140084E-3</v>
      </c>
      <c r="F12" s="6">
        <f>VLOOKUP(A12,'Interest Rates'!$A$11:$B$3360, MATCH($F$9,'Interest Rates'!$A$11:$B$11,0),FALSE)</f>
        <v>0.1</v>
      </c>
      <c r="O12" s="347" t="s">
        <v>84</v>
      </c>
      <c r="P12" s="353">
        <f>_xlfn.STDEV.S(D11:D260)</f>
        <v>8.2938356315594951E-3</v>
      </c>
      <c r="Q12" s="353">
        <f>_xlfn.STDEV.S(E11:E260)</f>
        <v>7.8768452473126152E-3</v>
      </c>
      <c r="R12" s="354"/>
      <c r="S12" s="209"/>
      <c r="U12" s="183"/>
      <c r="V12" s="186"/>
      <c r="W12" s="182"/>
      <c r="X12" s="188">
        <v>0.99</v>
      </c>
      <c r="Y12" s="189">
        <f t="shared" si="1"/>
        <v>-2.3263478740408408</v>
      </c>
      <c r="Z12" s="192">
        <f>-($V$11+Y12* $V$10)</f>
        <v>1.6939266655168778E-2</v>
      </c>
      <c r="AA12" s="193">
        <f>INVESTMENT_AMT*Z12</f>
        <v>16939.26665516878</v>
      </c>
    </row>
    <row r="13" spans="1:27">
      <c r="A13" s="138">
        <f>'FX Database'!A1022</f>
        <v>44568</v>
      </c>
      <c r="B13" s="7">
        <f>VLOOKUP($A13,'FX Database'!$A$11:$T$1267, MATCH($B$9,'FX Database'!$A$6:$X$6,0),FALSE)</f>
        <v>0.71619999999999995</v>
      </c>
      <c r="C13" s="7">
        <f>VLOOKUP($A13,'FX Database'!$A$11:$T$1267, MATCH(C$9,'FX Database'!$A$6:$X$6,0),FALSE)</f>
        <v>83.02</v>
      </c>
      <c r="D13" s="6">
        <f t="shared" si="0"/>
        <v>-2.092196871693952E-3</v>
      </c>
      <c r="E13" s="6">
        <f t="shared" si="0"/>
        <v>-1.8051632557035213E-3</v>
      </c>
      <c r="F13" s="6">
        <f>VLOOKUP(A13,'Interest Rates'!$A$11:$B$3360, MATCH($F$9,'Interest Rates'!$A$11:$B$11,0),FALSE)</f>
        <v>0.1</v>
      </c>
      <c r="O13" s="250"/>
      <c r="P13" s="370"/>
      <c r="Q13" s="370"/>
      <c r="R13" s="370"/>
      <c r="S13" s="240"/>
      <c r="U13" s="342"/>
      <c r="V13" s="342"/>
      <c r="W13" s="209"/>
    </row>
    <row r="14" spans="1:27">
      <c r="A14" s="138">
        <f>'FX Database'!A1023</f>
        <v>44571</v>
      </c>
      <c r="B14" s="7">
        <f>VLOOKUP($A14,'FX Database'!$A$11:$T$1267, MATCH($B$9,'FX Database'!$A$6:$X$6,0),FALSE)</f>
        <v>0.71930000000000005</v>
      </c>
      <c r="C14" s="7">
        <f>VLOOKUP($A14,'FX Database'!$A$11:$T$1267, MATCH(C$9,'FX Database'!$A$6:$X$6,0),FALSE)</f>
        <v>83.3</v>
      </c>
      <c r="D14" s="6">
        <f t="shared" si="0"/>
        <v>4.3190593089783213E-3</v>
      </c>
      <c r="E14" s="6">
        <f t="shared" si="0"/>
        <v>3.3670065479042485E-3</v>
      </c>
      <c r="F14" s="6">
        <f>VLOOKUP(A14,'Interest Rates'!$A$11:$B$3360, MATCH($F$9,'Interest Rates'!$A$11:$B$11,0),FALSE)</f>
        <v>0.1</v>
      </c>
      <c r="O14" s="250"/>
      <c r="P14" s="370"/>
      <c r="Q14" s="370"/>
      <c r="R14" s="370"/>
      <c r="S14" s="240"/>
      <c r="U14" s="342"/>
      <c r="V14" s="342"/>
      <c r="W14" s="209"/>
    </row>
    <row r="15" spans="1:27">
      <c r="A15" s="138">
        <f>'FX Database'!A1024</f>
        <v>44572</v>
      </c>
      <c r="B15" s="7">
        <f>VLOOKUP($A15,'FX Database'!$A$11:$T$1267, MATCH($B$9,'FX Database'!$A$6:$X$6,0),FALSE)</f>
        <v>0.71860000000000002</v>
      </c>
      <c r="C15" s="7">
        <f>VLOOKUP($A15,'FX Database'!$A$11:$T$1267, MATCH(C$9,'FX Database'!$A$6:$X$6,0),FALSE)</f>
        <v>82.82</v>
      </c>
      <c r="D15" s="6">
        <f t="shared" si="0"/>
        <v>-9.7364219389221959E-4</v>
      </c>
      <c r="E15" s="6">
        <f t="shared" si="0"/>
        <v>-5.7789710553758531E-3</v>
      </c>
      <c r="F15" s="6">
        <f>VLOOKUP(A15,'Interest Rates'!$A$11:$B$3360, MATCH($F$9,'Interest Rates'!$A$11:$B$11,0),FALSE)</f>
        <v>0.1</v>
      </c>
      <c r="P15" s="342"/>
      <c r="Q15" s="342"/>
      <c r="R15" s="209"/>
      <c r="S15" s="209"/>
      <c r="U15" s="342"/>
      <c r="V15" s="342"/>
      <c r="W15" s="209"/>
    </row>
    <row r="16" spans="1:27">
      <c r="A16" s="138">
        <f>'FX Database'!A1025</f>
        <v>44573</v>
      </c>
      <c r="B16" s="7">
        <f>VLOOKUP($A16,'FX Database'!$A$11:$T$1267, MATCH($B$9,'FX Database'!$A$6:$X$6,0),FALSE)</f>
        <v>0.7218</v>
      </c>
      <c r="C16" s="7">
        <f>VLOOKUP($A16,'FX Database'!$A$11:$T$1267, MATCH(C$9,'FX Database'!$A$6:$X$6,0),FALSE)</f>
        <v>83.29</v>
      </c>
      <c r="D16" s="6">
        <f t="shared" si="0"/>
        <v>4.4432175292698295E-3</v>
      </c>
      <c r="E16" s="6">
        <f t="shared" si="0"/>
        <v>5.6589158298281511E-3</v>
      </c>
      <c r="F16" s="6">
        <f>VLOOKUP(A16,'Interest Rates'!$A$11:$B$3360, MATCH($F$9,'Interest Rates'!$A$11:$B$11,0),FALSE)</f>
        <v>0.1</v>
      </c>
      <c r="P16" s="344"/>
      <c r="Q16" s="342"/>
      <c r="R16" s="209"/>
      <c r="S16" s="209"/>
      <c r="U16" s="344"/>
      <c r="V16" s="342"/>
      <c r="W16" s="209"/>
    </row>
    <row r="17" spans="1:32">
      <c r="A17" s="138">
        <f>'FX Database'!A1026</f>
        <v>44574</v>
      </c>
      <c r="B17" s="7">
        <f>VLOOKUP($A17,'FX Database'!$A$11:$T$1267, MATCH($B$9,'FX Database'!$A$6:$X$6,0),FALSE)</f>
        <v>0.72909999999999997</v>
      </c>
      <c r="C17" s="7">
        <f>VLOOKUP($A17,'FX Database'!$A$11:$T$1267, MATCH(C$9,'FX Database'!$A$6:$X$6,0),FALSE)</f>
        <v>83.53</v>
      </c>
      <c r="D17" s="6">
        <f t="shared" si="0"/>
        <v>1.0062804603696494E-2</v>
      </c>
      <c r="E17" s="6">
        <f t="shared" si="0"/>
        <v>2.8773548205658149E-3</v>
      </c>
      <c r="F17" s="6">
        <f>VLOOKUP(A17,'Interest Rates'!$A$11:$B$3360, MATCH($F$9,'Interest Rates'!$A$11:$B$11,0),FALSE)</f>
        <v>0.1</v>
      </c>
      <c r="O17" s="8"/>
      <c r="P17" s="343"/>
      <c r="Q17" s="342"/>
      <c r="R17" s="209"/>
      <c r="S17" s="209"/>
      <c r="T17" s="8"/>
      <c r="U17" s="342"/>
      <c r="V17" s="342"/>
      <c r="W17" s="209"/>
    </row>
    <row r="18" spans="1:32" ht="14" thickBot="1">
      <c r="A18" s="138">
        <f>'FX Database'!A1027</f>
        <v>44575</v>
      </c>
      <c r="B18" s="7">
        <f>VLOOKUP($A18,'FX Database'!$A$11:$T$1267, MATCH($B$9,'FX Database'!$A$6:$X$6,0),FALSE)</f>
        <v>0.72829999999999995</v>
      </c>
      <c r="C18" s="7">
        <f>VLOOKUP($A18,'FX Database'!$A$11:$T$1267, MATCH(C$9,'FX Database'!$A$6:$X$6,0),FALSE)</f>
        <v>82.84</v>
      </c>
      <c r="D18" s="6">
        <f t="shared" si="0"/>
        <v>-1.0978455885152071E-3</v>
      </c>
      <c r="E18" s="6">
        <f t="shared" si="0"/>
        <v>-8.2948122404315171E-3</v>
      </c>
      <c r="F18" s="6">
        <f>VLOOKUP(A18,'Interest Rates'!$A$11:$B$3360, MATCH($F$9,'Interest Rates'!$A$11:$B$11,0),FALSE)</f>
        <v>0.1</v>
      </c>
    </row>
    <row r="19" spans="1:32" ht="18" customHeight="1">
      <c r="A19" s="138">
        <f>'FX Database'!A1028</f>
        <v>44578</v>
      </c>
      <c r="B19" s="7">
        <f>VLOOKUP($A19,'FX Database'!$A$11:$T$1267, MATCH($B$9,'FX Database'!$A$6:$X$6,0),FALSE)</f>
        <v>0.72070000000000001</v>
      </c>
      <c r="C19" s="7">
        <f>VLOOKUP($A19,'FX Database'!$A$11:$T$1267, MATCH(C$9,'FX Database'!$A$6:$X$6,0),FALSE)</f>
        <v>82.46</v>
      </c>
      <c r="D19" s="6">
        <f t="shared" si="0"/>
        <v>-1.0490089293474046E-2</v>
      </c>
      <c r="E19" s="6">
        <f t="shared" si="0"/>
        <v>-4.5977092486295425E-3</v>
      </c>
      <c r="F19" s="6">
        <f>VLOOKUP(A19,'Interest Rates'!$A$11:$B$3360, MATCH($F$9,'Interest Rates'!$A$11:$B$11,0),FALSE)</f>
        <v>0.1</v>
      </c>
      <c r="O19" s="450" t="str">
        <f>_xlfn.CONCAT("Distribution of Daily Returns  in ", P5, " Exchange Rate")</f>
        <v>Distribution of Daily Returns  in USD/AUD Exchange Rate</v>
      </c>
      <c r="P19" s="451"/>
      <c r="Q19" s="451"/>
      <c r="R19" s="451"/>
      <c r="S19" s="451"/>
      <c r="T19" s="451"/>
      <c r="U19" s="451"/>
      <c r="V19" s="452"/>
      <c r="Y19" s="450" t="str">
        <f>_xlfn.CONCAT("Distribution of Daily Returns  in ", Q5, " Exchange Rate")</f>
        <v>Distribution of Daily Returns  in JPY/AUD Exchange Rate</v>
      </c>
      <c r="Z19" s="451"/>
      <c r="AA19" s="451"/>
      <c r="AB19" s="451"/>
      <c r="AC19" s="451"/>
      <c r="AD19" s="451"/>
      <c r="AE19" s="451"/>
      <c r="AF19" s="452"/>
    </row>
    <row r="20" spans="1:32" ht="18" customHeight="1">
      <c r="A20" s="138">
        <f>'FX Database'!A1029</f>
        <v>44579</v>
      </c>
      <c r="B20" s="7">
        <f>VLOOKUP($A20,'FX Database'!$A$11:$T$1267, MATCH($B$9,'FX Database'!$A$6:$X$6,0),FALSE)</f>
        <v>0.71950000000000003</v>
      </c>
      <c r="C20" s="7">
        <f>VLOOKUP($A20,'FX Database'!$A$11:$T$1267, MATCH(C$9,'FX Database'!$A$6:$X$6,0),FALSE)</f>
        <v>82.64</v>
      </c>
      <c r="D20" s="6">
        <f t="shared" si="0"/>
        <v>-1.6664356029728073E-3</v>
      </c>
      <c r="E20" s="6">
        <f t="shared" si="0"/>
        <v>2.1804975326291274E-3</v>
      </c>
      <c r="F20" s="6">
        <f>VLOOKUP(A20,'Interest Rates'!$A$11:$B$3360, MATCH($F$9,'Interest Rates'!$A$11:$B$11,0),FALSE)</f>
        <v>0.1</v>
      </c>
      <c r="O20" s="453"/>
      <c r="P20" s="454"/>
      <c r="Q20" s="454"/>
      <c r="R20" s="454"/>
      <c r="S20" s="454"/>
      <c r="T20" s="454"/>
      <c r="U20" s="454"/>
      <c r="V20" s="455"/>
      <c r="Y20" s="453"/>
      <c r="Z20" s="454"/>
      <c r="AA20" s="454"/>
      <c r="AB20" s="454"/>
      <c r="AC20" s="454"/>
      <c r="AD20" s="454"/>
      <c r="AE20" s="454"/>
      <c r="AF20" s="455"/>
    </row>
    <row r="21" spans="1:32">
      <c r="A21" s="138">
        <f>'FX Database'!A1030</f>
        <v>44580</v>
      </c>
      <c r="B21" s="7">
        <f>VLOOKUP($A21,'FX Database'!$A$11:$T$1267, MATCH($B$9,'FX Database'!$A$6:$X$6,0),FALSE)</f>
        <v>0.71879999999999999</v>
      </c>
      <c r="C21" s="7">
        <f>VLOOKUP($A21,'FX Database'!$A$11:$T$1267, MATCH(C$9,'FX Database'!$A$6:$X$6,0),FALSE)</f>
        <v>82.21</v>
      </c>
      <c r="D21" s="7">
        <f t="shared" si="0"/>
        <v>-9.7337141801862872E-4</v>
      </c>
      <c r="E21" s="7">
        <f t="shared" si="0"/>
        <v>-5.2168756473411739E-3</v>
      </c>
      <c r="F21" s="50">
        <f>VLOOKUP(A21,'Interest Rates'!$A$11:$B$3360, MATCH($F$9,'Interest Rates'!$A$11:$B$11,0),FALSE)</f>
        <v>0.1</v>
      </c>
      <c r="O21" s="194"/>
      <c r="Q21" s="8" t="s">
        <v>265</v>
      </c>
      <c r="S21" s="158">
        <f>ABS(O24-O25)</f>
        <v>2.0411711307106225E-3</v>
      </c>
      <c r="T21" s="154"/>
      <c r="V21" s="195"/>
      <c r="Y21" s="194"/>
      <c r="AA21" s="8" t="s">
        <v>265</v>
      </c>
      <c r="AB21" s="50">
        <f>ABS(Y24-Y25)</f>
        <v>2.6478297482416743E-3</v>
      </c>
      <c r="AF21" s="195"/>
    </row>
    <row r="22" spans="1:32">
      <c r="A22" s="138">
        <f>'FX Database'!A1031</f>
        <v>44581</v>
      </c>
      <c r="B22" s="7">
        <f>VLOOKUP($A22,'FX Database'!$A$11:$T$1267, MATCH($B$9,'FX Database'!$A$6:$X$6,0),FALSE)</f>
        <v>0.7238</v>
      </c>
      <c r="C22" s="7">
        <f>VLOOKUP($A22,'FX Database'!$A$11:$T$1267, MATCH(C$9,'FX Database'!$A$6:$X$6,0),FALSE)</f>
        <v>82.83</v>
      </c>
      <c r="D22" s="7">
        <f t="shared" si="0"/>
        <v>6.9319562202379854E-3</v>
      </c>
      <c r="E22" s="7">
        <f t="shared" si="0"/>
        <v>7.5133654461306933E-3</v>
      </c>
      <c r="F22" s="50">
        <f>VLOOKUP(A22,'Interest Rates'!$A$11:$B$3360, MATCH($F$9,'Interest Rates'!$A$11:$B$11,0),FALSE)</f>
        <v>0.1</v>
      </c>
      <c r="O22" s="194"/>
      <c r="U22" s="155"/>
      <c r="V22" s="195"/>
      <c r="Y22" s="201"/>
      <c r="Z22" s="156"/>
      <c r="AA22" s="156"/>
      <c r="AB22" s="8"/>
      <c r="AC22" s="8"/>
      <c r="AF22" s="195"/>
    </row>
    <row r="23" spans="1:32" ht="14" thickBot="1">
      <c r="A23" s="138">
        <f>'FX Database'!A1032</f>
        <v>44582</v>
      </c>
      <c r="B23" s="7">
        <f>VLOOKUP($A23,'FX Database'!$A$11:$T$1267, MATCH($B$9,'FX Database'!$A$6:$X$6,0),FALSE)</f>
        <v>0.71919999999999995</v>
      </c>
      <c r="C23" s="7">
        <f>VLOOKUP($A23,'FX Database'!$A$11:$T$1267, MATCH(C$9,'FX Database'!$A$6:$X$6,0),FALSE)</f>
        <v>81.83</v>
      </c>
      <c r="D23" s="7">
        <f t="shared" si="0"/>
        <v>-6.375627972231639E-3</v>
      </c>
      <c r="E23" s="7">
        <f t="shared" si="0"/>
        <v>-1.2146390070882394E-2</v>
      </c>
      <c r="F23" s="50">
        <f>VLOOKUP(A23,'Interest Rates'!$A$11:$B$3360, MATCH($F$9,'Interest Rates'!$A$11:$B$11,0),FALSE)</f>
        <v>0.1</v>
      </c>
      <c r="O23" s="196" t="s">
        <v>266</v>
      </c>
      <c r="P23" s="167" t="s">
        <v>9</v>
      </c>
      <c r="Q23" s="167" t="s">
        <v>269</v>
      </c>
      <c r="R23" s="161"/>
      <c r="S23" s="159" t="s">
        <v>270</v>
      </c>
      <c r="T23" s="159" t="s">
        <v>267</v>
      </c>
      <c r="U23" s="159" t="s">
        <v>272</v>
      </c>
      <c r="V23" s="197" t="s">
        <v>271</v>
      </c>
      <c r="Y23" s="196" t="s">
        <v>266</v>
      </c>
      <c r="Z23" s="167" t="s">
        <v>9</v>
      </c>
      <c r="AA23" s="167" t="s">
        <v>269</v>
      </c>
      <c r="AB23" s="159" t="s">
        <v>274</v>
      </c>
      <c r="AC23" s="159" t="s">
        <v>273</v>
      </c>
      <c r="AD23" s="159" t="s">
        <v>275</v>
      </c>
      <c r="AE23" s="159" t="s">
        <v>272</v>
      </c>
      <c r="AF23" s="202" t="s">
        <v>276</v>
      </c>
    </row>
    <row r="24" spans="1:32">
      <c r="A24" s="138">
        <f>'FX Database'!A1033</f>
        <v>44585</v>
      </c>
      <c r="B24" s="7">
        <f>VLOOKUP($A24,'FX Database'!$A$11:$T$1267, MATCH($B$9,'FX Database'!$A$6:$X$6,0),FALSE)</f>
        <v>0.71799999999999997</v>
      </c>
      <c r="C24" s="7">
        <f>VLOOKUP($A24,'FX Database'!$A$11:$T$1267, MATCH(C$9,'FX Database'!$A$6:$X$6,0),FALSE)</f>
        <v>81.790000000000006</v>
      </c>
      <c r="D24" s="7">
        <f t="shared" si="0"/>
        <v>-1.6699141091863527E-3</v>
      </c>
      <c r="E24" s="7">
        <f t="shared" si="0"/>
        <v>-4.8893779240757179E-4</v>
      </c>
      <c r="F24" s="50">
        <f>VLOOKUP(A24,'Interest Rates'!$A$11:$B$3360, MATCH($F$9,'Interest Rates'!$A$11:$B$11,0),FALSE)</f>
        <v>0.1</v>
      </c>
      <c r="O24" s="194">
        <v>-1.4893316173674715E-2</v>
      </c>
      <c r="P24" s="7">
        <v>1</v>
      </c>
      <c r="Q24" s="157">
        <v>4.0000000000000001E-3</v>
      </c>
      <c r="R24" s="7" t="str">
        <f>_xlfn.CONCAT(FIXED(O24*100,2),"%")</f>
        <v>-1.49%</v>
      </c>
      <c r="S24" s="7">
        <f t="shared" ref="S24:S39" si="2">O24-$S$21/2</f>
        <v>-1.5913901739030026E-2</v>
      </c>
      <c r="T24" s="7">
        <f t="shared" ref="T24:T39" si="3">P24/$P$41/$S$21</f>
        <v>1.9596593052966715</v>
      </c>
      <c r="U24" s="152">
        <f t="shared" ref="U24:U38" si="4">(S24-$P$6)/$P$12</f>
        <v>-1.8884407010721593</v>
      </c>
      <c r="V24" s="195" cm="1">
        <f t="array" ref="V24:V39">_xlfn.NORM.DIST(U24:U39,0,1, FALSE)</f>
        <v>6.7068373903059683E-2</v>
      </c>
      <c r="Y24" s="194">
        <v>-2.3080177880414079E-2</v>
      </c>
      <c r="Z24" s="7">
        <v>1</v>
      </c>
      <c r="AA24" s="157">
        <v>4.0000000000000001E-3</v>
      </c>
      <c r="AB24" s="7" t="str">
        <f>_xlfn.CONCAT(FIXED(Y24*100,2),"%")</f>
        <v>-2.31%</v>
      </c>
      <c r="AC24" s="7">
        <f t="shared" ref="AC24:AC39" si="5">Y24-$AB$21/2</f>
        <v>-2.4404092754534916E-2</v>
      </c>
      <c r="AD24" s="7">
        <f t="shared" ref="AD24:AD39" si="6">Z24/$Z$41/$AB$21</f>
        <v>1.5106711459285673</v>
      </c>
      <c r="AE24" s="7">
        <f t="shared" ref="AE24:AE39" si="7">(AC24-$Q$6)/$Q$12</f>
        <v>-3.1358979850318778</v>
      </c>
      <c r="AF24" s="195" cm="1">
        <f t="array" ref="AF24:AF39">_xlfn.NORM.DIST(AE24:AE39,0,1, FALSE)</f>
        <v>2.9208908621114553E-3</v>
      </c>
    </row>
    <row r="25" spans="1:32">
      <c r="A25" s="138">
        <f>'FX Database'!A1034</f>
        <v>44586</v>
      </c>
      <c r="B25" s="7">
        <f>VLOOKUP($A25,'FX Database'!$A$11:$T$1267, MATCH($B$9,'FX Database'!$A$6:$X$6,0),FALSE)</f>
        <v>0.71330000000000005</v>
      </c>
      <c r="C25" s="7">
        <f>VLOOKUP($A25,'FX Database'!$A$11:$T$1267, MATCH(C$9,'FX Database'!$A$6:$X$6,0),FALSE)</f>
        <v>81.12</v>
      </c>
      <c r="D25" s="7">
        <f t="shared" si="0"/>
        <v>-6.5674797642316035E-3</v>
      </c>
      <c r="E25" s="7">
        <f t="shared" si="0"/>
        <v>-8.2254469040097065E-3</v>
      </c>
      <c r="F25" s="50">
        <f>VLOOKUP(A25,'Interest Rates'!$A$11:$B$3360, MATCH($F$9,'Interest Rates'!$A$11:$B$11,0),FALSE)</f>
        <v>0.1</v>
      </c>
      <c r="O25" s="194">
        <v>-1.2852145042964093E-2</v>
      </c>
      <c r="P25" s="7">
        <v>2</v>
      </c>
      <c r="Q25" s="157">
        <v>1.2E-2</v>
      </c>
      <c r="R25" s="7" t="str">
        <f>_xlfn.CONCAT(FIXED(O25*100,2),"%")</f>
        <v>-1.29%</v>
      </c>
      <c r="S25" s="7">
        <f t="shared" si="2"/>
        <v>-1.3872730608319405E-2</v>
      </c>
      <c r="T25" s="7">
        <f t="shared" si="3"/>
        <v>3.9193186105933431</v>
      </c>
      <c r="U25" s="152">
        <f t="shared" si="4"/>
        <v>-1.6423336860086335</v>
      </c>
      <c r="V25" s="195">
        <v>0.10356368916233566</v>
      </c>
      <c r="Y25" s="194">
        <v>-2.0432348132172404E-2</v>
      </c>
      <c r="Z25" s="7">
        <v>0</v>
      </c>
      <c r="AA25" s="157">
        <v>4.0000000000000001E-3</v>
      </c>
      <c r="AB25" s="7" t="str">
        <f t="shared" ref="AB25:AB38" si="8">_xlfn.CONCAT(FIXED(Y25*100,2),"%")</f>
        <v>-2.04%</v>
      </c>
      <c r="AC25" s="7">
        <f t="shared" si="5"/>
        <v>-2.1756263006293242E-2</v>
      </c>
      <c r="AD25" s="7">
        <f t="shared" si="6"/>
        <v>0</v>
      </c>
      <c r="AE25" s="7">
        <f t="shared" si="7"/>
        <v>-2.7997444025878089</v>
      </c>
      <c r="AF25" s="195">
        <v>7.9211182248524088E-3</v>
      </c>
    </row>
    <row r="26" spans="1:32">
      <c r="A26" s="138">
        <f>'FX Database'!A1035</f>
        <v>44588</v>
      </c>
      <c r="B26" s="7">
        <f>VLOOKUP($A26,'FX Database'!$A$11:$T$1267, MATCH($B$9,'FX Database'!$A$6:$X$6,0),FALSE)</f>
        <v>0.70820000000000005</v>
      </c>
      <c r="C26" s="7">
        <f>VLOOKUP($A26,'FX Database'!$A$11:$T$1267, MATCH(C$9,'FX Database'!$A$6:$X$6,0),FALSE)</f>
        <v>81.2</v>
      </c>
      <c r="D26" s="7">
        <f t="shared" si="0"/>
        <v>-7.1755496061890406E-3</v>
      </c>
      <c r="E26" s="7">
        <f t="shared" si="0"/>
        <v>9.8570732475912817E-4</v>
      </c>
      <c r="F26" s="50">
        <f>VLOOKUP(A26,'Interest Rates'!$A$11:$B$3360, MATCH($F$9,'Interest Rates'!$A$11:$B$11,0),FALSE)</f>
        <v>0.1</v>
      </c>
      <c r="O26" s="194">
        <v>-1.0810973912253469E-2</v>
      </c>
      <c r="P26" s="7">
        <v>5</v>
      </c>
      <c r="Q26" s="157">
        <v>3.2000000000000001E-2</v>
      </c>
      <c r="R26" s="7" t="str">
        <f t="shared" ref="R26:R38" si="9">_xlfn.CONCAT(FIXED(O26*100,2),"%")</f>
        <v>-1.08%</v>
      </c>
      <c r="S26" s="7">
        <f t="shared" si="2"/>
        <v>-1.1831559477608781E-2</v>
      </c>
      <c r="T26" s="7">
        <f t="shared" si="3"/>
        <v>9.798296526483357</v>
      </c>
      <c r="U26" s="152">
        <f t="shared" si="4"/>
        <v>-1.3962266709451072</v>
      </c>
      <c r="V26" s="195">
        <v>0.15051944634676412</v>
      </c>
      <c r="Y26" s="194">
        <v>-1.7784518383930734E-2</v>
      </c>
      <c r="Z26" s="7">
        <v>0</v>
      </c>
      <c r="AA26" s="157">
        <v>4.0000000000000001E-3</v>
      </c>
      <c r="AB26" s="7" t="str">
        <f t="shared" si="8"/>
        <v>-1.78%</v>
      </c>
      <c r="AC26" s="7">
        <f t="shared" si="5"/>
        <v>-1.9108433258051571E-2</v>
      </c>
      <c r="AD26" s="7">
        <f t="shared" si="6"/>
        <v>0</v>
      </c>
      <c r="AE26" s="7">
        <f t="shared" si="7"/>
        <v>-2.4635908201437404</v>
      </c>
      <c r="AF26" s="195">
        <v>1.9185923924465487E-2</v>
      </c>
    </row>
    <row r="27" spans="1:32">
      <c r="A27" s="138">
        <f>'FX Database'!A1036</f>
        <v>44589</v>
      </c>
      <c r="B27" s="7">
        <f>VLOOKUP($A27,'FX Database'!$A$11:$T$1267, MATCH($B$9,'FX Database'!$A$6:$X$6,0),FALSE)</f>
        <v>0.70279999999999998</v>
      </c>
      <c r="C27" s="7">
        <f>VLOOKUP($A27,'FX Database'!$A$11:$T$1267, MATCH(C$9,'FX Database'!$A$6:$X$6,0),FALSE)</f>
        <v>81.11</v>
      </c>
      <c r="D27" s="7">
        <f t="shared" si="0"/>
        <v>-7.6541833648612976E-3</v>
      </c>
      <c r="E27" s="7">
        <f t="shared" si="0"/>
        <v>-1.1089890853789597E-3</v>
      </c>
      <c r="F27" s="50">
        <f>VLOOKUP(A27,'Interest Rates'!$A$11:$B$3360, MATCH($F$9,'Interest Rates'!$A$11:$B$11,0),FALSE)</f>
        <v>0.1</v>
      </c>
      <c r="O27" s="194">
        <v>-8.7698027815428445E-3</v>
      </c>
      <c r="P27" s="7">
        <v>6</v>
      </c>
      <c r="Q27" s="157">
        <v>5.6000000000000001E-2</v>
      </c>
      <c r="R27" s="7" t="str">
        <f t="shared" si="9"/>
        <v>-0.88%</v>
      </c>
      <c r="S27" s="7">
        <f t="shared" si="2"/>
        <v>-9.7903883468981566E-3</v>
      </c>
      <c r="T27" s="7">
        <f t="shared" si="3"/>
        <v>11.757955831780029</v>
      </c>
      <c r="U27" s="152">
        <f t="shared" si="4"/>
        <v>-1.1501196558815807</v>
      </c>
      <c r="V27" s="195">
        <v>0.20590793148688302</v>
      </c>
      <c r="Y27" s="194">
        <v>-1.5136688635689059E-2</v>
      </c>
      <c r="Z27" s="7">
        <v>1</v>
      </c>
      <c r="AA27" s="157">
        <v>8.0000000000000002E-3</v>
      </c>
      <c r="AB27" s="7" t="str">
        <f t="shared" si="8"/>
        <v>-1.51%</v>
      </c>
      <c r="AC27" s="7">
        <f t="shared" si="5"/>
        <v>-1.6460603509809896E-2</v>
      </c>
      <c r="AD27" s="7">
        <f t="shared" si="6"/>
        <v>1.5106711459285673</v>
      </c>
      <c r="AE27" s="7">
        <f t="shared" si="7"/>
        <v>-2.1274372376996715</v>
      </c>
      <c r="AF27" s="195">
        <v>4.1505342155965526E-2</v>
      </c>
    </row>
    <row r="28" spans="1:32">
      <c r="A28" s="138">
        <f>'FX Database'!A1037</f>
        <v>44592</v>
      </c>
      <c r="B28" s="7">
        <f>VLOOKUP($A28,'FX Database'!$A$11:$T$1267, MATCH($B$9,'FX Database'!$A$6:$X$6,0),FALSE)</f>
        <v>0.70109999999999995</v>
      </c>
      <c r="C28" s="7">
        <f>VLOOKUP($A28,'FX Database'!$A$11:$T$1267, MATCH(C$9,'FX Database'!$A$6:$X$6,0),FALSE)</f>
        <v>80.97</v>
      </c>
      <c r="D28" s="7">
        <f t="shared" si="0"/>
        <v>-2.4218261000202249E-3</v>
      </c>
      <c r="E28" s="7">
        <f t="shared" si="0"/>
        <v>-1.7275423842304117E-3</v>
      </c>
      <c r="F28" s="50">
        <f>VLOOKUP(A28,'Interest Rates'!$A$11:$B$3360, MATCH($F$9,'Interest Rates'!$A$11:$B$11,0),FALSE)</f>
        <v>0.1</v>
      </c>
      <c r="O28" s="194">
        <v>-6.728631650832222E-3</v>
      </c>
      <c r="P28" s="7">
        <v>10</v>
      </c>
      <c r="Q28" s="157">
        <v>9.6000000000000002E-2</v>
      </c>
      <c r="R28" s="7" t="str">
        <f t="shared" si="9"/>
        <v>-0.67%</v>
      </c>
      <c r="S28" s="7">
        <f t="shared" si="2"/>
        <v>-7.7492172161875332E-3</v>
      </c>
      <c r="T28" s="7">
        <f t="shared" si="3"/>
        <v>19.596593052966714</v>
      </c>
      <c r="U28" s="152">
        <f t="shared" si="4"/>
        <v>-0.90401264081805455</v>
      </c>
      <c r="V28" s="195">
        <v>0.26512391445140987</v>
      </c>
      <c r="Y28" s="194">
        <v>-1.2488858887447387E-2</v>
      </c>
      <c r="Z28" s="7">
        <v>7</v>
      </c>
      <c r="AA28" s="157">
        <v>3.5999999999999997E-2</v>
      </c>
      <c r="AB28" s="7" t="str">
        <f t="shared" si="8"/>
        <v>-1.25%</v>
      </c>
      <c r="AC28" s="7">
        <f t="shared" si="5"/>
        <v>-1.3812773761568224E-2</v>
      </c>
      <c r="AD28" s="7">
        <f t="shared" si="6"/>
        <v>10.574698021499971</v>
      </c>
      <c r="AE28" s="7">
        <f t="shared" si="7"/>
        <v>-1.7912836552556024</v>
      </c>
      <c r="AF28" s="195">
        <v>8.0195562184573535E-2</v>
      </c>
    </row>
    <row r="29" spans="1:32">
      <c r="A29" s="138">
        <f>'FX Database'!A1038</f>
        <v>44593</v>
      </c>
      <c r="B29" s="7">
        <f>VLOOKUP($A29,'FX Database'!$A$11:$T$1267, MATCH($B$9,'FX Database'!$A$6:$X$6,0),FALSE)</f>
        <v>0.70660000000000001</v>
      </c>
      <c r="C29" s="7">
        <f>VLOOKUP($A29,'FX Database'!$A$11:$T$1267, MATCH(C$9,'FX Database'!$A$6:$X$6,0),FALSE)</f>
        <v>81.209999999999994</v>
      </c>
      <c r="D29" s="7">
        <f t="shared" si="0"/>
        <v>7.814204712122871E-3</v>
      </c>
      <c r="E29" s="7">
        <f t="shared" si="0"/>
        <v>2.9596765962963956E-3</v>
      </c>
      <c r="F29" s="50">
        <f>VLOOKUP(A29,'Interest Rates'!$A$11:$B$3360, MATCH($F$9,'Interest Rates'!$A$11:$B$11,0),FALSE)</f>
        <v>0.1</v>
      </c>
      <c r="O29" s="194">
        <v>-4.6874605201215978E-3</v>
      </c>
      <c r="P29" s="7">
        <v>27</v>
      </c>
      <c r="Q29" s="157">
        <v>0.20399999999999999</v>
      </c>
      <c r="R29" s="7" t="str">
        <f t="shared" si="9"/>
        <v>-0.47%</v>
      </c>
      <c r="S29" s="7">
        <f t="shared" si="2"/>
        <v>-5.708046085476909E-3</v>
      </c>
      <c r="T29" s="7">
        <f t="shared" si="3"/>
        <v>52.910801243010134</v>
      </c>
      <c r="U29" s="152">
        <f t="shared" si="4"/>
        <v>-0.65790562575452816</v>
      </c>
      <c r="V29" s="195">
        <v>0.32130693162615737</v>
      </c>
      <c r="Y29" s="194">
        <v>-9.8410291392057141E-3</v>
      </c>
      <c r="Z29" s="7">
        <v>6</v>
      </c>
      <c r="AA29" s="157">
        <v>0.06</v>
      </c>
      <c r="AB29" s="7" t="str">
        <f t="shared" si="8"/>
        <v>-0.98%</v>
      </c>
      <c r="AC29" s="7">
        <f t="shared" si="5"/>
        <v>-1.1164944013326551E-2</v>
      </c>
      <c r="AD29" s="7">
        <f t="shared" si="6"/>
        <v>9.064026875571404</v>
      </c>
      <c r="AE29" s="7">
        <f t="shared" si="7"/>
        <v>-1.4551300728115335</v>
      </c>
      <c r="AF29" s="195">
        <v>0.13839542432164106</v>
      </c>
    </row>
    <row r="30" spans="1:32">
      <c r="A30" s="138">
        <f>'FX Database'!A1039</f>
        <v>44594</v>
      </c>
      <c r="B30" s="7">
        <f>VLOOKUP($A30,'FX Database'!$A$11:$T$1267, MATCH($B$9,'FX Database'!$A$6:$X$6,0),FALSE)</f>
        <v>0.71340000000000003</v>
      </c>
      <c r="C30" s="7">
        <f>VLOOKUP($A30,'FX Database'!$A$11:$T$1267, MATCH(C$9,'FX Database'!$A$6:$X$6,0),FALSE)</f>
        <v>81.87</v>
      </c>
      <c r="D30" s="7">
        <f t="shared" si="0"/>
        <v>9.5775379997463279E-3</v>
      </c>
      <c r="E30" s="7">
        <f t="shared" si="0"/>
        <v>8.0942310940373512E-3</v>
      </c>
      <c r="F30" s="50">
        <f>VLOOKUP(A30,'Interest Rates'!$A$11:$B$3360, MATCH($F$9,'Interest Rates'!$A$11:$B$11,0),FALSE)</f>
        <v>0.1</v>
      </c>
      <c r="O30" s="194">
        <v>-2.6462893894109753E-3</v>
      </c>
      <c r="P30" s="7">
        <v>34</v>
      </c>
      <c r="Q30" s="157">
        <v>0.34</v>
      </c>
      <c r="R30" s="7" t="str">
        <f t="shared" si="9"/>
        <v>-0.26%</v>
      </c>
      <c r="S30" s="7">
        <f t="shared" si="2"/>
        <v>-3.6668749547662865E-3</v>
      </c>
      <c r="T30" s="7">
        <f t="shared" si="3"/>
        <v>66.628416380086833</v>
      </c>
      <c r="U30" s="152">
        <f t="shared" si="4"/>
        <v>-0.4117986106910021</v>
      </c>
      <c r="V30" s="195">
        <v>0.36651069336788999</v>
      </c>
      <c r="Y30" s="194">
        <v>-7.1931993909640397E-3</v>
      </c>
      <c r="Z30" s="7">
        <v>14</v>
      </c>
      <c r="AA30" s="157">
        <v>0.11600000000000001</v>
      </c>
      <c r="AB30" s="7" t="str">
        <f t="shared" si="8"/>
        <v>-0.72%</v>
      </c>
      <c r="AC30" s="7">
        <f t="shared" si="5"/>
        <v>-8.5171142650848769E-3</v>
      </c>
      <c r="AD30" s="7">
        <f t="shared" si="6"/>
        <v>21.149396042999943</v>
      </c>
      <c r="AE30" s="7">
        <f t="shared" si="7"/>
        <v>-1.1189764903674646</v>
      </c>
      <c r="AF30" s="195">
        <v>0.21331342281597418</v>
      </c>
    </row>
    <row r="31" spans="1:32">
      <c r="A31" s="138">
        <f>'FX Database'!A1040</f>
        <v>44595</v>
      </c>
      <c r="B31" s="7">
        <f>VLOOKUP($A31,'FX Database'!$A$11:$T$1267, MATCH($B$9,'FX Database'!$A$6:$X$6,0),FALSE)</f>
        <v>0.71199999999999997</v>
      </c>
      <c r="C31" s="7">
        <f>VLOOKUP($A31,'FX Database'!$A$11:$T$1267, MATCH(C$9,'FX Database'!$A$6:$X$6,0),FALSE)</f>
        <v>81.53</v>
      </c>
      <c r="D31" s="7">
        <f t="shared" si="0"/>
        <v>-1.9643615128154953E-3</v>
      </c>
      <c r="E31" s="7">
        <f t="shared" si="0"/>
        <v>-4.1615727135374562E-3</v>
      </c>
      <c r="F31" s="223">
        <f>VLOOKUP(A31,'Interest Rates'!$A$11:$B$3360, MATCH($F$9,'Interest Rates'!$A$11:$B$11,0),FALSE)</f>
        <v>0.1</v>
      </c>
      <c r="O31" s="194">
        <v>-6.0511825870035278E-4</v>
      </c>
      <c r="P31" s="7">
        <v>37</v>
      </c>
      <c r="Q31" s="157">
        <v>0.48799999999999999</v>
      </c>
      <c r="R31" s="7" t="str">
        <f t="shared" si="9"/>
        <v>-0.06%</v>
      </c>
      <c r="S31" s="7">
        <f t="shared" si="2"/>
        <v>-1.625703824055664E-3</v>
      </c>
      <c r="T31" s="7">
        <f t="shared" si="3"/>
        <v>72.507394295976837</v>
      </c>
      <c r="U31" s="152">
        <f t="shared" si="4"/>
        <v>-0.16569159562747598</v>
      </c>
      <c r="V31" s="195">
        <v>0.3935034728453316</v>
      </c>
      <c r="Y31" s="194">
        <v>-4.5453696427223689E-3</v>
      </c>
      <c r="Z31" s="7">
        <v>26</v>
      </c>
      <c r="AA31" s="157">
        <v>0.22</v>
      </c>
      <c r="AB31" s="7" t="str">
        <f t="shared" si="8"/>
        <v>-0.45%</v>
      </c>
      <c r="AC31" s="7">
        <f t="shared" si="5"/>
        <v>-5.869284516843206E-3</v>
      </c>
      <c r="AD31" s="7">
        <f t="shared" si="6"/>
        <v>39.277449794142747</v>
      </c>
      <c r="AE31" s="7">
        <f t="shared" si="7"/>
        <v>-0.78282290792339593</v>
      </c>
      <c r="AF31" s="195">
        <v>0.29365655176405003</v>
      </c>
    </row>
    <row r="32" spans="1:32">
      <c r="A32" s="138">
        <f>'FX Database'!A1041</f>
        <v>44596</v>
      </c>
      <c r="B32" s="7">
        <f>VLOOKUP($A32,'FX Database'!$A$11:$T$1267, MATCH($B$9,'FX Database'!$A$6:$X$6,0),FALSE)</f>
        <v>0.71499999999999997</v>
      </c>
      <c r="C32" s="7">
        <f>VLOOKUP($A32,'FX Database'!$A$11:$T$1267, MATCH(C$9,'FX Database'!$A$6:$X$6,0),FALSE)</f>
        <v>82.14</v>
      </c>
      <c r="D32" s="7">
        <f t="shared" si="0"/>
        <v>4.2046312820318704E-3</v>
      </c>
      <c r="E32" s="7">
        <f t="shared" si="0"/>
        <v>7.4540578535931025E-3</v>
      </c>
      <c r="F32" s="223">
        <f>VLOOKUP(A32,'Interest Rates'!$A$11:$B$3360, MATCH($F$9,'Interest Rates'!$A$11:$B$11,0),FALSE)</f>
        <v>0.1</v>
      </c>
      <c r="O32" s="194">
        <v>1.4360528720102714E-3</v>
      </c>
      <c r="P32" s="7">
        <v>32</v>
      </c>
      <c r="Q32" s="157">
        <v>0.61599999999999999</v>
      </c>
      <c r="R32" s="7" t="str">
        <f t="shared" si="9"/>
        <v>0.14%</v>
      </c>
      <c r="S32" s="7">
        <f t="shared" si="2"/>
        <v>4.154673066549602E-4</v>
      </c>
      <c r="T32" s="7">
        <f t="shared" si="3"/>
        <v>62.709097769493489</v>
      </c>
      <c r="U32" s="152">
        <f t="shared" si="4"/>
        <v>8.0415419436050378E-2</v>
      </c>
      <c r="V32" s="195">
        <v>0.39765445550742173</v>
      </c>
      <c r="Y32" s="194">
        <v>-1.8975398944806945E-3</v>
      </c>
      <c r="Z32" s="7">
        <v>38</v>
      </c>
      <c r="AA32" s="157">
        <v>0.372</v>
      </c>
      <c r="AB32" s="7" t="str">
        <f t="shared" si="8"/>
        <v>-0.19%</v>
      </c>
      <c r="AC32" s="7">
        <f t="shared" si="5"/>
        <v>-3.2214547686015317E-3</v>
      </c>
      <c r="AD32" s="7">
        <f t="shared" si="6"/>
        <v>57.405503545285555</v>
      </c>
      <c r="AE32" s="7">
        <f t="shared" si="7"/>
        <v>-0.44666932547932692</v>
      </c>
      <c r="AF32" s="195">
        <v>0.36106572396813907</v>
      </c>
    </row>
    <row r="33" spans="1:32">
      <c r="A33" s="138">
        <f>'FX Database'!A1042</f>
        <v>44599</v>
      </c>
      <c r="B33" s="7">
        <f>VLOOKUP($A33,'FX Database'!$A$11:$T$1267, MATCH($B$9,'FX Database'!$A$6:$X$6,0),FALSE)</f>
        <v>0.70920000000000005</v>
      </c>
      <c r="C33" s="7">
        <f>VLOOKUP($A33,'FX Database'!$A$11:$T$1267, MATCH(C$9,'FX Database'!$A$6:$X$6,0),FALSE)</f>
        <v>81.760000000000005</v>
      </c>
      <c r="D33" s="7">
        <f t="shared" si="0"/>
        <v>-8.1449684939547285E-3</v>
      </c>
      <c r="E33" s="7">
        <f t="shared" si="0"/>
        <v>-4.6369820730181675E-3</v>
      </c>
      <c r="F33" s="223">
        <f>VLOOKUP(A33,'Interest Rates'!$A$11:$B$3360, MATCH($F$9,'Interest Rates'!$A$11:$B$11,0),FALSE)</f>
        <v>0.1</v>
      </c>
      <c r="O33" s="194">
        <v>3.4772240027208957E-3</v>
      </c>
      <c r="P33" s="7">
        <v>41</v>
      </c>
      <c r="Q33" s="157">
        <v>0.78</v>
      </c>
      <c r="R33" s="7" t="str">
        <f t="shared" si="9"/>
        <v>0.35%</v>
      </c>
      <c r="S33" s="7">
        <f t="shared" si="2"/>
        <v>2.4566384373655844E-3</v>
      </c>
      <c r="T33" s="7">
        <f t="shared" si="3"/>
        <v>80.346031517163539</v>
      </c>
      <c r="U33" s="152">
        <f t="shared" si="4"/>
        <v>0.32652243449957674</v>
      </c>
      <c r="V33" s="195">
        <v>0.37823220110597533</v>
      </c>
      <c r="Y33" s="194">
        <v>7.5028985376097979E-4</v>
      </c>
      <c r="Z33" s="7">
        <v>49</v>
      </c>
      <c r="AA33" s="157">
        <v>0.56799999999999995</v>
      </c>
      <c r="AB33" s="7" t="str">
        <f t="shared" si="8"/>
        <v>0.08%</v>
      </c>
      <c r="AC33" s="7">
        <f t="shared" si="5"/>
        <v>-5.7362502035985738E-4</v>
      </c>
      <c r="AD33" s="7">
        <f t="shared" si="6"/>
        <v>74.022886150499801</v>
      </c>
      <c r="AE33" s="7">
        <f t="shared" si="7"/>
        <v>-0.11051574303525796</v>
      </c>
      <c r="AF33" s="195">
        <v>0.39651341777641863</v>
      </c>
    </row>
    <row r="34" spans="1:32">
      <c r="A34" s="138">
        <f>'FX Database'!A1043</f>
        <v>44600</v>
      </c>
      <c r="B34" s="7">
        <f>VLOOKUP($A34,'FX Database'!$A$11:$T$1267, MATCH($B$9,'FX Database'!$A$6:$X$6,0),FALSE)</f>
        <v>0.71209999999999996</v>
      </c>
      <c r="C34" s="7">
        <f>VLOOKUP($A34,'FX Database'!$A$11:$T$1267, MATCH(C$9,'FX Database'!$A$6:$X$6,0),FALSE)</f>
        <v>82.18</v>
      </c>
      <c r="D34" s="7">
        <f t="shared" si="0"/>
        <v>4.0807767880261551E-3</v>
      </c>
      <c r="E34" s="7">
        <f t="shared" si="0"/>
        <v>5.1238369998694664E-3</v>
      </c>
      <c r="F34" s="223">
        <f>VLOOKUP(A34,'Interest Rates'!$A$11:$B$3360, MATCH($F$9,'Interest Rates'!$A$11:$B$11,0),FALSE)</f>
        <v>0.1</v>
      </c>
      <c r="O34" s="194">
        <v>5.5183951334315199E-3</v>
      </c>
      <c r="P34" s="7">
        <v>23</v>
      </c>
      <c r="Q34" s="157">
        <v>0.872</v>
      </c>
      <c r="R34" s="7" t="str">
        <f t="shared" si="9"/>
        <v>0.55%</v>
      </c>
      <c r="S34" s="7">
        <f t="shared" si="2"/>
        <v>4.4978095680762087E-3</v>
      </c>
      <c r="T34" s="7">
        <f t="shared" si="3"/>
        <v>45.072164021823447</v>
      </c>
      <c r="U34" s="152">
        <f t="shared" si="4"/>
        <v>0.57262944956310313</v>
      </c>
      <c r="V34" s="195">
        <v>0.33861524845786883</v>
      </c>
      <c r="Y34" s="194">
        <v>3.3981196020026506E-3</v>
      </c>
      <c r="Z34" s="7">
        <v>45</v>
      </c>
      <c r="AA34" s="157">
        <v>0.748</v>
      </c>
      <c r="AB34" s="7" t="str">
        <f t="shared" si="8"/>
        <v>0.34%</v>
      </c>
      <c r="AC34" s="7">
        <f t="shared" si="5"/>
        <v>2.0742047278818135E-3</v>
      </c>
      <c r="AD34" s="7">
        <f t="shared" si="6"/>
        <v>67.980201566785524</v>
      </c>
      <c r="AE34" s="7">
        <f t="shared" si="7"/>
        <v>0.2256378394088106</v>
      </c>
      <c r="AF34" s="195">
        <v>0.38891489022738718</v>
      </c>
    </row>
    <row r="35" spans="1:32">
      <c r="A35" s="138">
        <f>'FX Database'!A1044</f>
        <v>44601</v>
      </c>
      <c r="B35" s="7">
        <f>VLOOKUP($A35,'FX Database'!$A$11:$T$1267, MATCH($B$9,'FX Database'!$A$6:$X$6,0),FALSE)</f>
        <v>0.7167</v>
      </c>
      <c r="C35" s="7">
        <f>VLOOKUP($A35,'FX Database'!$A$11:$T$1267, MATCH(C$9,'FX Database'!$A$6:$X$6,0),FALSE)</f>
        <v>82.76</v>
      </c>
      <c r="D35" s="7">
        <f t="shared" si="0"/>
        <v>6.4389920117945143E-3</v>
      </c>
      <c r="E35" s="7">
        <f t="shared" si="0"/>
        <v>7.0328894220785445E-3</v>
      </c>
      <c r="F35" s="223">
        <f>VLOOKUP(A35,'Interest Rates'!$A$11:$B$3360, MATCH($F$9,'Interest Rates'!$A$11:$B$11,0),FALSE)</f>
        <v>0.1</v>
      </c>
      <c r="O35" s="194">
        <v>7.5595662641421407E-3</v>
      </c>
      <c r="P35" s="7">
        <v>18</v>
      </c>
      <c r="Q35" s="157">
        <v>0.94399999999999995</v>
      </c>
      <c r="R35" s="7" t="str">
        <f t="shared" si="9"/>
        <v>0.76%</v>
      </c>
      <c r="S35" s="7">
        <f t="shared" si="2"/>
        <v>6.5389806987868294E-3</v>
      </c>
      <c r="T35" s="7">
        <f t="shared" si="3"/>
        <v>35.273867495340085</v>
      </c>
      <c r="U35" s="152">
        <f t="shared" si="4"/>
        <v>0.81873646462662908</v>
      </c>
      <c r="V35" s="195">
        <v>0.28533160965390458</v>
      </c>
      <c r="Y35" s="194">
        <v>6.045949350244325E-3</v>
      </c>
      <c r="Z35" s="7">
        <v>31</v>
      </c>
      <c r="AA35" s="157">
        <v>0.872</v>
      </c>
      <c r="AB35" s="7" t="str">
        <f t="shared" si="8"/>
        <v>0.60%</v>
      </c>
      <c r="AC35" s="7">
        <f t="shared" si="5"/>
        <v>4.7220344761234878E-3</v>
      </c>
      <c r="AD35" s="7">
        <f t="shared" si="6"/>
        <v>46.830805523785585</v>
      </c>
      <c r="AE35" s="7">
        <f t="shared" si="7"/>
        <v>0.56179142185287967</v>
      </c>
      <c r="AF35" s="195">
        <v>0.34070327764407282</v>
      </c>
    </row>
    <row r="36" spans="1:32">
      <c r="A36" s="138">
        <f>'FX Database'!A1045</f>
        <v>44602</v>
      </c>
      <c r="B36" s="7">
        <f>VLOOKUP($A36,'FX Database'!$A$11:$T$1267, MATCH($B$9,'FX Database'!$A$6:$X$6,0),FALSE)</f>
        <v>0.71750000000000003</v>
      </c>
      <c r="C36" s="7">
        <f>VLOOKUP($A36,'FX Database'!$A$11:$T$1267, MATCH(C$9,'FX Database'!$A$6:$X$6,0),FALSE)</f>
        <v>82.97</v>
      </c>
      <c r="D36" s="7">
        <f t="shared" si="0"/>
        <v>1.1156046339027457E-3</v>
      </c>
      <c r="E36" s="7">
        <f t="shared" si="0"/>
        <v>2.5342437988514778E-3</v>
      </c>
      <c r="F36" s="223">
        <f>VLOOKUP(A36,'Interest Rates'!$A$11:$B$3360, MATCH($F$9,'Interest Rates'!$A$11:$B$11,0),FALSE)</f>
        <v>0.1</v>
      </c>
      <c r="O36" s="194">
        <v>9.6007373948527649E-3</v>
      </c>
      <c r="P36" s="7">
        <v>7</v>
      </c>
      <c r="Q36" s="157">
        <v>0.97199999999999998</v>
      </c>
      <c r="R36" s="7" t="str">
        <f t="shared" si="9"/>
        <v>0.96%</v>
      </c>
      <c r="S36" s="7">
        <f t="shared" si="2"/>
        <v>8.5801518294974545E-3</v>
      </c>
      <c r="T36" s="7">
        <f t="shared" si="3"/>
        <v>13.717615137076701</v>
      </c>
      <c r="U36" s="152">
        <f t="shared" si="4"/>
        <v>1.0648434796901556</v>
      </c>
      <c r="V36" s="195">
        <v>0.22630212157666613</v>
      </c>
      <c r="Y36" s="194">
        <v>8.6937790984859993E-3</v>
      </c>
      <c r="Z36" s="7">
        <v>22</v>
      </c>
      <c r="AA36" s="157">
        <v>0.96</v>
      </c>
      <c r="AB36" s="7" t="str">
        <f t="shared" si="8"/>
        <v>0.87%</v>
      </c>
      <c r="AC36" s="7">
        <f t="shared" si="5"/>
        <v>7.3698642243651621E-3</v>
      </c>
      <c r="AD36" s="7">
        <f t="shared" si="6"/>
        <v>33.234765210428478</v>
      </c>
      <c r="AE36" s="7">
        <f t="shared" si="7"/>
        <v>0.89794500429694868</v>
      </c>
      <c r="AF36" s="195">
        <v>0.26657726603103116</v>
      </c>
    </row>
    <row r="37" spans="1:32">
      <c r="A37" s="138">
        <f>'FX Database'!A1046</f>
        <v>44603</v>
      </c>
      <c r="B37" s="7">
        <f>VLOOKUP($A37,'FX Database'!$A$11:$T$1267, MATCH($B$9,'FX Database'!$A$6:$X$6,0),FALSE)</f>
        <v>0.71199999999999997</v>
      </c>
      <c r="C37" s="7">
        <f>VLOOKUP($A37,'FX Database'!$A$11:$T$1267, MATCH(C$9,'FX Database'!$A$6:$X$6,0),FALSE)</f>
        <v>82.69</v>
      </c>
      <c r="D37" s="7">
        <f t="shared" si="0"/>
        <v>-7.6950362218004787E-3</v>
      </c>
      <c r="E37" s="7">
        <f t="shared" si="0"/>
        <v>-3.3804209421185809E-3</v>
      </c>
      <c r="F37" s="223">
        <f>VLOOKUP(A37,'Interest Rates'!$A$11:$B$3360, MATCH($F$9,'Interest Rates'!$A$11:$B$11,0),FALSE)</f>
        <v>0.1</v>
      </c>
      <c r="O37" s="194">
        <v>1.1641908525563389E-2</v>
      </c>
      <c r="P37" s="7">
        <v>6</v>
      </c>
      <c r="Q37" s="157">
        <v>0.996</v>
      </c>
      <c r="R37" s="7" t="str">
        <f t="shared" si="9"/>
        <v>1.16%</v>
      </c>
      <c r="S37" s="7">
        <f t="shared" si="2"/>
        <v>1.0621322960208079E-2</v>
      </c>
      <c r="T37" s="7">
        <f t="shared" si="3"/>
        <v>11.757955831780029</v>
      </c>
      <c r="U37" s="152">
        <f t="shared" si="4"/>
        <v>1.3109504947536819</v>
      </c>
      <c r="V37" s="195">
        <v>0.16893620288483521</v>
      </c>
      <c r="Y37" s="194">
        <v>1.1341608846727674E-2</v>
      </c>
      <c r="Z37" s="7">
        <v>8</v>
      </c>
      <c r="AA37" s="157">
        <v>0.99199999999999999</v>
      </c>
      <c r="AB37" s="7" t="str">
        <f t="shared" si="8"/>
        <v>1.13%</v>
      </c>
      <c r="AC37" s="7">
        <f t="shared" si="5"/>
        <v>1.0017693972606836E-2</v>
      </c>
      <c r="AD37" s="7">
        <f t="shared" si="6"/>
        <v>12.085369167428539</v>
      </c>
      <c r="AE37" s="7">
        <f t="shared" si="7"/>
        <v>1.2340985867410177</v>
      </c>
      <c r="AF37" s="195">
        <v>0.18629232595280104</v>
      </c>
    </row>
    <row r="38" spans="1:32">
      <c r="A38" s="138">
        <f>'FX Database'!A1047</f>
        <v>44606</v>
      </c>
      <c r="B38" s="7">
        <f>VLOOKUP($A38,'FX Database'!$A$11:$T$1267, MATCH($B$9,'FX Database'!$A$6:$X$6,0),FALSE)</f>
        <v>0.71179999999999999</v>
      </c>
      <c r="C38" s="7">
        <f>VLOOKUP($A38,'FX Database'!$A$11:$T$1267, MATCH(C$9,'FX Database'!$A$6:$X$6,0),FALSE)</f>
        <v>82.22</v>
      </c>
      <c r="D38" s="7">
        <f t="shared" ref="D38:E101" si="10">LN(B38/B37)</f>
        <v>-2.8093833588344958E-4</v>
      </c>
      <c r="E38" s="7">
        <f t="shared" si="10"/>
        <v>-5.7000942643429444E-3</v>
      </c>
      <c r="F38" s="223">
        <f>VLOOKUP(A38,'Interest Rates'!$A$11:$B$3360, MATCH($F$9,'Interest Rates'!$A$11:$B$11,0),FALSE)</f>
        <v>0.1</v>
      </c>
      <c r="O38" s="198">
        <v>1.368307965627401E-2</v>
      </c>
      <c r="P38">
        <v>0</v>
      </c>
      <c r="Q38" s="153">
        <v>0.996</v>
      </c>
      <c r="R38" s="7" t="str">
        <f t="shared" si="9"/>
        <v>1.37%</v>
      </c>
      <c r="S38" s="7">
        <f t="shared" si="2"/>
        <v>1.2662494090918699E-2</v>
      </c>
      <c r="T38" s="7">
        <f t="shared" si="3"/>
        <v>0</v>
      </c>
      <c r="U38" s="152">
        <f t="shared" si="4"/>
        <v>1.5570575098172077</v>
      </c>
      <c r="V38" s="195">
        <v>0.1187004035477776</v>
      </c>
      <c r="Y38" s="194">
        <v>1.3989438594969341E-2</v>
      </c>
      <c r="Z38" s="7">
        <v>0</v>
      </c>
      <c r="AA38" s="157">
        <v>0.99199999999999999</v>
      </c>
      <c r="AB38" s="7" t="str">
        <f t="shared" si="8"/>
        <v>1.40%</v>
      </c>
      <c r="AC38" s="7">
        <f t="shared" si="5"/>
        <v>1.2665523720848504E-2</v>
      </c>
      <c r="AD38" s="7">
        <f t="shared" si="6"/>
        <v>0</v>
      </c>
      <c r="AE38" s="7">
        <f t="shared" si="7"/>
        <v>1.5702521691850857</v>
      </c>
      <c r="AF38" s="195">
        <v>0.11627648056831068</v>
      </c>
    </row>
    <row r="39" spans="1:32" ht="14" thickBot="1">
      <c r="A39" s="138">
        <f>'FX Database'!A1048</f>
        <v>44607</v>
      </c>
      <c r="B39" s="7">
        <f>VLOOKUP($A39,'FX Database'!$A$11:$T$1267, MATCH($B$9,'FX Database'!$A$6:$X$6,0),FALSE)</f>
        <v>0.7127</v>
      </c>
      <c r="C39" s="7">
        <f>VLOOKUP($A39,'FX Database'!$A$11:$T$1267, MATCH(C$9,'FX Database'!$A$6:$X$6,0),FALSE)</f>
        <v>82.25</v>
      </c>
      <c r="D39" s="7">
        <f t="shared" si="10"/>
        <v>1.2636014317327642E-3</v>
      </c>
      <c r="E39" s="7">
        <f t="shared" si="10"/>
        <v>3.6480817574902112E-4</v>
      </c>
      <c r="F39" s="223">
        <f>VLOOKUP(A39,'Interest Rates'!$A$11:$B$3360, MATCH($F$9,'Interest Rates'!$A$11:$B$11,0),FALSE)</f>
        <v>0.1</v>
      </c>
      <c r="O39" s="199">
        <v>0</v>
      </c>
      <c r="P39" s="163">
        <v>1</v>
      </c>
      <c r="Q39" s="164">
        <v>1</v>
      </c>
      <c r="R39" s="162" t="s">
        <v>268</v>
      </c>
      <c r="S39" s="161">
        <f t="shared" si="2"/>
        <v>-1.0205855653553112E-3</v>
      </c>
      <c r="T39" s="161">
        <f t="shared" si="3"/>
        <v>1.9596593052966715</v>
      </c>
      <c r="U39" s="165">
        <v>3</v>
      </c>
      <c r="V39" s="200">
        <v>4.4318484119380075E-3</v>
      </c>
      <c r="Y39" s="203">
        <v>-0.1</v>
      </c>
      <c r="Z39" s="160">
        <v>2</v>
      </c>
      <c r="AA39" s="166">
        <v>1</v>
      </c>
      <c r="AB39" s="160"/>
      <c r="AC39" s="160">
        <f t="shared" si="5"/>
        <v>-0.10132391487412085</v>
      </c>
      <c r="AD39" s="160">
        <f t="shared" si="6"/>
        <v>3.0213422918571347</v>
      </c>
      <c r="AE39" s="160">
        <f t="shared" si="7"/>
        <v>-12.901206265758741</v>
      </c>
      <c r="AF39" s="204">
        <v>2.875275085970323E-37</v>
      </c>
    </row>
    <row r="40" spans="1:32">
      <c r="A40" s="138">
        <f>'FX Database'!A1049</f>
        <v>44608</v>
      </c>
      <c r="B40" s="7">
        <f>VLOOKUP($A40,'FX Database'!$A$11:$T$1267, MATCH($B$9,'FX Database'!$A$6:$X$6,0),FALSE)</f>
        <v>0.71550000000000002</v>
      </c>
      <c r="C40" s="7">
        <f>VLOOKUP($A40,'FX Database'!$A$11:$T$1267, MATCH(C$9,'FX Database'!$A$6:$X$6,0),FALSE)</f>
        <v>82.77</v>
      </c>
      <c r="D40" s="7">
        <f t="shared" si="10"/>
        <v>3.9210244886805226E-3</v>
      </c>
      <c r="E40" s="7">
        <f t="shared" si="10"/>
        <v>6.3022872518229984E-3</v>
      </c>
      <c r="F40" s="223">
        <f>VLOOKUP(A40,'Interest Rates'!$A$11:$B$3360, MATCH($F$9,'Interest Rates'!$A$11:$B$11,0),FALSE)</f>
        <v>0.1</v>
      </c>
    </row>
    <row r="41" spans="1:32">
      <c r="A41" s="138">
        <f>'FX Database'!A1050</f>
        <v>44609</v>
      </c>
      <c r="B41" s="7">
        <f>VLOOKUP($A41,'FX Database'!$A$11:$T$1267, MATCH($B$9,'FX Database'!$A$6:$X$6,0),FALSE)</f>
        <v>0.71719999999999995</v>
      </c>
      <c r="C41" s="7">
        <f>VLOOKUP($A41,'FX Database'!$A$11:$T$1267, MATCH(C$9,'FX Database'!$A$6:$X$6,0),FALSE)</f>
        <v>82.67</v>
      </c>
      <c r="D41" s="7">
        <f t="shared" si="10"/>
        <v>2.373142734472115E-3</v>
      </c>
      <c r="E41" s="7">
        <f t="shared" si="10"/>
        <v>-1.2088976327201469E-3</v>
      </c>
      <c r="F41" s="137">
        <f>VLOOKUP(A41,'Interest Rates'!$A$11:$B$3360, MATCH($F$9,'Interest Rates'!$A$11:$B$11,0),FALSE)</f>
        <v>0.1</v>
      </c>
      <c r="P41" s="50">
        <f>SUM(P24:P40)</f>
        <v>250</v>
      </c>
      <c r="T41" s="49" t="str">
        <f>IF(SUM(T24:T39)*S21=1,"VALID", "INVALID")</f>
        <v>VALID</v>
      </c>
      <c r="Z41" s="50">
        <f>SUM(Z24:Z40)</f>
        <v>250</v>
      </c>
      <c r="AD41" s="49" t="str">
        <f>IF(SUM(AD24:AD39)*AB21=1,"VALID", "INVALID")</f>
        <v>VALID</v>
      </c>
    </row>
    <row r="42" spans="1:32">
      <c r="A42" s="138">
        <f>'FX Database'!A1051</f>
        <v>44610</v>
      </c>
      <c r="B42" s="7">
        <f>VLOOKUP($A42,'FX Database'!$A$11:$T$1267, MATCH($B$9,'FX Database'!$A$6:$X$6,0),FALSE)</f>
        <v>0.72060000000000002</v>
      </c>
      <c r="C42" s="7">
        <f>VLOOKUP($A42,'FX Database'!$A$11:$T$1267, MATCH(C$9,'FX Database'!$A$6:$X$6,0),FALSE)</f>
        <v>83.01</v>
      </c>
      <c r="D42" s="7">
        <f t="shared" si="10"/>
        <v>4.7294565830152385E-3</v>
      </c>
      <c r="E42" s="7">
        <f t="shared" si="10"/>
        <v>4.1043032023600802E-3</v>
      </c>
      <c r="F42" s="137">
        <f>VLOOKUP(A42,'Interest Rates'!$A$11:$B$3360, MATCH($F$9,'Interest Rates'!$A$11:$B$11,0),FALSE)</f>
        <v>0.1</v>
      </c>
    </row>
    <row r="43" spans="1:32">
      <c r="A43" s="138">
        <f>'FX Database'!A1052</f>
        <v>44613</v>
      </c>
      <c r="B43" s="7">
        <f>VLOOKUP($A43,'FX Database'!$A$11:$T$1267, MATCH($B$9,'FX Database'!$A$6:$X$6,0),FALSE)</f>
        <v>0.72150000000000003</v>
      </c>
      <c r="C43" s="7">
        <f>VLOOKUP($A43,'FX Database'!$A$11:$T$1267, MATCH(C$9,'FX Database'!$A$6:$X$6,0),FALSE)</f>
        <v>82.97</v>
      </c>
      <c r="D43" s="7">
        <f t="shared" si="10"/>
        <v>1.2481798999327374E-3</v>
      </c>
      <c r="E43" s="7">
        <f t="shared" si="10"/>
        <v>-4.8198579075034014E-4</v>
      </c>
      <c r="F43" s="137">
        <f>VLOOKUP(A43,'Interest Rates'!$A$11:$B$3360, MATCH($F$9,'Interest Rates'!$A$11:$B$11,0),FALSE)</f>
        <v>0.1</v>
      </c>
      <c r="O43" s="175"/>
      <c r="P43" s="176"/>
      <c r="R43" s="151"/>
    </row>
    <row r="44" spans="1:32">
      <c r="A44" s="138">
        <f>'FX Database'!A1053</f>
        <v>44614</v>
      </c>
      <c r="B44" s="7">
        <f>VLOOKUP($A44,'FX Database'!$A$11:$T$1267, MATCH($B$9,'FX Database'!$A$6:$X$6,0),FALSE)</f>
        <v>0.72019999999999995</v>
      </c>
      <c r="C44" s="7">
        <f>VLOOKUP($A44,'FX Database'!$A$11:$T$1267, MATCH(C$9,'FX Database'!$A$6:$X$6,0),FALSE)</f>
        <v>82.6</v>
      </c>
      <c r="D44" s="7">
        <f t="shared" si="10"/>
        <v>-1.8034269991507939E-3</v>
      </c>
      <c r="E44" s="7">
        <f t="shared" si="10"/>
        <v>-4.4694161492616329E-3</v>
      </c>
      <c r="F44" s="137">
        <f>VLOOKUP(A44,'Interest Rates'!$A$11:$B$3360, MATCH($F$9,'Interest Rates'!$A$11:$B$11,0),FALSE)</f>
        <v>0.1</v>
      </c>
      <c r="O44" s="177"/>
      <c r="P44" s="175"/>
      <c r="Q44" s="11"/>
    </row>
    <row r="45" spans="1:32">
      <c r="A45" s="138">
        <f>'FX Database'!A1054</f>
        <v>44615</v>
      </c>
      <c r="B45" s="7">
        <f>VLOOKUP($A45,'FX Database'!$A$11:$T$1267, MATCH($B$9,'FX Database'!$A$6:$X$6,0),FALSE)</f>
        <v>0.72350000000000003</v>
      </c>
      <c r="C45" s="7">
        <f>VLOOKUP($A45,'FX Database'!$A$11:$T$1267, MATCH(C$9,'FX Database'!$A$6:$X$6,0),FALSE)</f>
        <v>83.23</v>
      </c>
      <c r="D45" s="7">
        <f t="shared" si="10"/>
        <v>4.5715948567638916E-3</v>
      </c>
      <c r="E45" s="7">
        <f t="shared" si="10"/>
        <v>7.598179231071543E-3</v>
      </c>
      <c r="F45" s="137">
        <f>VLOOKUP(A45,'Interest Rates'!$A$11:$B$3360, MATCH($F$9,'Interest Rates'!$A$11:$B$11,0),FALSE)</f>
        <v>0.1</v>
      </c>
      <c r="O45" s="177"/>
      <c r="P45" s="178"/>
      <c r="Q45" s="456"/>
      <c r="R45" s="456"/>
    </row>
    <row r="46" spans="1:32">
      <c r="A46" s="138">
        <f>'FX Database'!A1055</f>
        <v>44616</v>
      </c>
      <c r="B46" s="7">
        <f>VLOOKUP($A46,'FX Database'!$A$11:$T$1267, MATCH($B$9,'FX Database'!$A$6:$X$6,0),FALSE)</f>
        <v>0.7198</v>
      </c>
      <c r="C46" s="7">
        <f>VLOOKUP($A46,'FX Database'!$A$11:$T$1267, MATCH(C$9,'FX Database'!$A$6:$X$6,0),FALSE)</f>
        <v>82.53</v>
      </c>
      <c r="D46" s="7">
        <f t="shared" si="10"/>
        <v>-5.1271504266083151E-3</v>
      </c>
      <c r="E46" s="7">
        <f t="shared" si="10"/>
        <v>-8.4459961534109809E-3</v>
      </c>
      <c r="F46" s="137">
        <f>VLOOKUP(A46,'Interest Rates'!$A$11:$B$3360, MATCH($F$9,'Interest Rates'!$A$11:$B$11,0),FALSE)</f>
        <v>0.1</v>
      </c>
    </row>
    <row r="47" spans="1:32">
      <c r="A47" s="138">
        <f>'FX Database'!A1056</f>
        <v>44617</v>
      </c>
      <c r="B47" s="7">
        <f>VLOOKUP($A47,'FX Database'!$A$11:$T$1267, MATCH($B$9,'FX Database'!$A$6:$X$6,0),FALSE)</f>
        <v>0.7198</v>
      </c>
      <c r="C47" s="7">
        <f>VLOOKUP($A47,'FX Database'!$A$11:$T$1267, MATCH(C$9,'FX Database'!$A$6:$X$6,0),FALSE)</f>
        <v>82.91</v>
      </c>
      <c r="D47" s="7">
        <f t="shared" si="10"/>
        <v>0</v>
      </c>
      <c r="E47" s="7">
        <f t="shared" si="10"/>
        <v>4.5938185235343387E-3</v>
      </c>
      <c r="F47" s="137">
        <f>VLOOKUP(A47,'Interest Rates'!$A$11:$B$3360, MATCH($F$9,'Interest Rates'!$A$11:$B$11,0),FALSE)</f>
        <v>0.1</v>
      </c>
    </row>
    <row r="48" spans="1:32" ht="13" customHeight="1">
      <c r="A48" s="138">
        <f>'FX Database'!A1057</f>
        <v>44620</v>
      </c>
      <c r="B48" s="7">
        <f>VLOOKUP($A48,'FX Database'!$A$11:$T$1267, MATCH($B$9,'FX Database'!$A$6:$X$6,0),FALSE)</f>
        <v>0.71819999999999995</v>
      </c>
      <c r="C48" s="7">
        <f>VLOOKUP($A48,'FX Database'!$A$11:$T$1267, MATCH(C$9,'FX Database'!$A$6:$X$6,0),FALSE)</f>
        <v>83.01</v>
      </c>
      <c r="D48" s="7">
        <f t="shared" si="10"/>
        <v>-2.2253138529479397E-3</v>
      </c>
      <c r="E48" s="7">
        <f t="shared" si="10"/>
        <v>1.2054003388170956E-3</v>
      </c>
      <c r="F48" s="137">
        <f>VLOOKUP(A48,'Interest Rates'!$A$11:$B$3360, MATCH($F$9,'Interest Rates'!$A$11:$B$11,0),FALSE)</f>
        <v>0.1</v>
      </c>
    </row>
    <row r="49" spans="1:6" ht="13" customHeight="1">
      <c r="A49" s="138">
        <f>'FX Database'!A1058</f>
        <v>44621</v>
      </c>
      <c r="B49" s="7">
        <f>VLOOKUP($A49,'FX Database'!$A$11:$T$1267, MATCH($B$9,'FX Database'!$A$6:$X$6,0),FALSE)</f>
        <v>0.72599999999999998</v>
      </c>
      <c r="C49" s="7">
        <f>VLOOKUP($A49,'FX Database'!$A$11:$T$1267, MATCH(C$9,'FX Database'!$A$6:$X$6,0),FALSE)</f>
        <v>83.59</v>
      </c>
      <c r="D49" s="7">
        <f t="shared" si="10"/>
        <v>1.0801933032813679E-2</v>
      </c>
      <c r="E49" s="7">
        <f t="shared" si="10"/>
        <v>6.9628132441206152E-3</v>
      </c>
      <c r="F49" s="137">
        <f>VLOOKUP(A49,'Interest Rates'!$A$11:$B$3360, MATCH($F$9,'Interest Rates'!$A$11:$B$11,0),FALSE)</f>
        <v>0.1</v>
      </c>
    </row>
    <row r="50" spans="1:6">
      <c r="A50" s="138">
        <f>'FX Database'!A1059</f>
        <v>44622</v>
      </c>
      <c r="B50" s="7">
        <f>VLOOKUP($A50,'FX Database'!$A$11:$T$1267, MATCH($B$9,'FX Database'!$A$6:$X$6,0),FALSE)</f>
        <v>0.72689999999999999</v>
      </c>
      <c r="C50" s="7">
        <f>VLOOKUP($A50,'FX Database'!$A$11:$T$1267, MATCH(C$9,'FX Database'!$A$6:$X$6,0),FALSE)</f>
        <v>83.62</v>
      </c>
      <c r="D50" s="7">
        <f t="shared" si="10"/>
        <v>1.2389016657936131E-3</v>
      </c>
      <c r="E50" s="7">
        <f t="shared" si="10"/>
        <v>3.5883021735422054E-4</v>
      </c>
      <c r="F50" s="137">
        <f>VLOOKUP(A50,'Interest Rates'!$A$11:$B$3360, MATCH($F$9,'Interest Rates'!$A$11:$B$11,0),FALSE)</f>
        <v>0.1</v>
      </c>
    </row>
    <row r="51" spans="1:6">
      <c r="A51" s="138">
        <f>'FX Database'!A1060</f>
        <v>44623</v>
      </c>
      <c r="B51" s="7">
        <f>VLOOKUP($A51,'FX Database'!$A$11:$T$1267, MATCH($B$9,'FX Database'!$A$6:$X$6,0),FALSE)</f>
        <v>0.73009999999999997</v>
      </c>
      <c r="C51" s="7">
        <f>VLOOKUP($A51,'FX Database'!$A$11:$T$1267, MATCH(C$9,'FX Database'!$A$6:$X$6,0),FALSE)</f>
        <v>84.45</v>
      </c>
      <c r="D51" s="7">
        <f t="shared" si="10"/>
        <v>4.3925945714502167E-3</v>
      </c>
      <c r="E51" s="7">
        <f t="shared" si="10"/>
        <v>9.8769173253900368E-3</v>
      </c>
      <c r="F51" s="55">
        <f>VLOOKUP(A51,'Interest Rates'!$A$11:$B$3360, MATCH($F$9,'Interest Rates'!$A$11:$B$11,0),FALSE)</f>
        <v>0.1</v>
      </c>
    </row>
    <row r="52" spans="1:6">
      <c r="A52" s="138">
        <f>'FX Database'!A1061</f>
        <v>44624</v>
      </c>
      <c r="B52" s="7">
        <f>VLOOKUP($A52,'FX Database'!$A$11:$T$1267, MATCH($B$9,'FX Database'!$A$6:$X$6,0),FALSE)</f>
        <v>0.7359</v>
      </c>
      <c r="C52" s="7">
        <f>VLOOKUP($A52,'FX Database'!$A$11:$T$1267, MATCH(C$9,'FX Database'!$A$6:$X$6,0),FALSE)</f>
        <v>84.95</v>
      </c>
      <c r="D52" s="7">
        <f t="shared" si="10"/>
        <v>7.9127288705132994E-3</v>
      </c>
      <c r="E52" s="7">
        <f t="shared" si="10"/>
        <v>5.9032048641319062E-3</v>
      </c>
      <c r="F52" s="55">
        <f>VLOOKUP(A52,'Interest Rates'!$A$11:$B$3360, MATCH($F$9,'Interest Rates'!$A$11:$B$11,0),FALSE)</f>
        <v>0.1</v>
      </c>
    </row>
    <row r="53" spans="1:6">
      <c r="A53" s="138">
        <f>'FX Database'!A1062</f>
        <v>44627</v>
      </c>
      <c r="B53" s="7">
        <f>VLOOKUP($A53,'FX Database'!$A$11:$T$1267, MATCH($B$9,'FX Database'!$A$6:$X$6,0),FALSE)</f>
        <v>0.7419</v>
      </c>
      <c r="C53" s="7">
        <f>VLOOKUP($A53,'FX Database'!$A$11:$T$1267, MATCH(C$9,'FX Database'!$A$6:$X$6,0),FALSE)</f>
        <v>85.24</v>
      </c>
      <c r="D53" s="7">
        <f t="shared" si="10"/>
        <v>8.1202232629270059E-3</v>
      </c>
      <c r="E53" s="7">
        <f t="shared" si="10"/>
        <v>3.4079591124753709E-3</v>
      </c>
      <c r="F53" s="55">
        <f>VLOOKUP(A53,'Interest Rates'!$A$11:$B$3360, MATCH($F$9,'Interest Rates'!$A$11:$B$11,0),FALSE)</f>
        <v>0.1</v>
      </c>
    </row>
    <row r="54" spans="1:6">
      <c r="A54" s="138">
        <f>'FX Database'!A1063</f>
        <v>44628</v>
      </c>
      <c r="B54" s="7">
        <f>VLOOKUP($A54,'FX Database'!$A$11:$T$1267, MATCH($B$9,'FX Database'!$A$6:$X$6,0),FALSE)</f>
        <v>0.73089999999999999</v>
      </c>
      <c r="C54" s="7">
        <f>VLOOKUP($A54,'FX Database'!$A$11:$T$1267, MATCH(C$9,'FX Database'!$A$6:$X$6,0),FALSE)</f>
        <v>84.38</v>
      </c>
      <c r="D54" s="7">
        <f t="shared" si="10"/>
        <v>-1.4937811709134195E-2</v>
      </c>
      <c r="E54" s="7">
        <f t="shared" si="10"/>
        <v>-1.0140400534223716E-2</v>
      </c>
      <c r="F54" s="55">
        <f>VLOOKUP(A54,'Interest Rates'!$A$11:$B$3360, MATCH($F$9,'Interest Rates'!$A$11:$B$11,0),FALSE)</f>
        <v>0.1</v>
      </c>
    </row>
    <row r="55" spans="1:6">
      <c r="A55" s="138">
        <f>'FX Database'!A1064</f>
        <v>44629</v>
      </c>
      <c r="B55" s="7">
        <f>VLOOKUP($A55,'FX Database'!$A$11:$T$1267, MATCH($B$9,'FX Database'!$A$6:$X$6,0),FALSE)</f>
        <v>0.72850000000000004</v>
      </c>
      <c r="C55" s="7">
        <f>VLOOKUP($A55,'FX Database'!$A$11:$T$1267, MATCH(C$9,'FX Database'!$A$6:$X$6,0),FALSE)</f>
        <v>84.37</v>
      </c>
      <c r="D55" s="7">
        <f t="shared" si="10"/>
        <v>-3.2890258510864805E-3</v>
      </c>
      <c r="E55" s="7">
        <f t="shared" si="10"/>
        <v>-1.1851851865710188E-4</v>
      </c>
      <c r="F55" s="55">
        <f>VLOOKUP(A55,'Interest Rates'!$A$11:$B$3360, MATCH($F$9,'Interest Rates'!$A$11:$B$11,0),FALSE)</f>
        <v>0.1</v>
      </c>
    </row>
    <row r="56" spans="1:6">
      <c r="A56" s="138">
        <f>'FX Database'!A1065</f>
        <v>44630</v>
      </c>
      <c r="B56" s="7">
        <f>VLOOKUP($A56,'FX Database'!$A$11:$T$1267, MATCH($B$9,'FX Database'!$A$6:$X$6,0),FALSE)</f>
        <v>0.73209999999999997</v>
      </c>
      <c r="C56" s="7">
        <f>VLOOKUP($A56,'FX Database'!$A$11:$T$1267, MATCH(C$9,'FX Database'!$A$6:$X$6,0),FALSE)</f>
        <v>85.03</v>
      </c>
      <c r="D56" s="7">
        <f t="shared" si="10"/>
        <v>4.929491017337328E-3</v>
      </c>
      <c r="E56" s="7">
        <f t="shared" si="10"/>
        <v>7.7922472201658217E-3</v>
      </c>
      <c r="F56" s="55">
        <f>VLOOKUP(A56,'Interest Rates'!$A$11:$B$3360, MATCH($F$9,'Interest Rates'!$A$11:$B$11,0),FALSE)</f>
        <v>0.1</v>
      </c>
    </row>
    <row r="57" spans="1:6">
      <c r="A57" s="138">
        <f>'FX Database'!A1066</f>
        <v>44631</v>
      </c>
      <c r="B57" s="7">
        <f>VLOOKUP($A57,'FX Database'!$A$11:$T$1267, MATCH($B$9,'FX Database'!$A$6:$X$6,0),FALSE)</f>
        <v>0.73360000000000003</v>
      </c>
      <c r="C57" s="7">
        <f>VLOOKUP($A57,'FX Database'!$A$11:$T$1267, MATCH(C$9,'FX Database'!$A$6:$X$6,0),FALSE)</f>
        <v>85.51</v>
      </c>
      <c r="D57" s="7">
        <f t="shared" si="10"/>
        <v>2.0468042896580937E-3</v>
      </c>
      <c r="E57" s="7">
        <f t="shared" si="10"/>
        <v>5.6291927701628353E-3</v>
      </c>
      <c r="F57" s="55">
        <f>VLOOKUP(A57,'Interest Rates'!$A$11:$B$3360, MATCH($F$9,'Interest Rates'!$A$11:$B$11,0),FALSE)</f>
        <v>0.1</v>
      </c>
    </row>
    <row r="58" spans="1:6">
      <c r="A58" s="138">
        <f>'FX Database'!A1067</f>
        <v>44634</v>
      </c>
      <c r="B58" s="7">
        <f>VLOOKUP($A58,'FX Database'!$A$11:$T$1267, MATCH($B$9,'FX Database'!$A$6:$X$6,0),FALSE)</f>
        <v>0.7258</v>
      </c>
      <c r="C58" s="7">
        <f>VLOOKUP($A58,'FX Database'!$A$11:$T$1267, MATCH(C$9,'FX Database'!$A$6:$X$6,0),FALSE)</f>
        <v>85.39</v>
      </c>
      <c r="D58" s="7">
        <f t="shared" si="10"/>
        <v>-1.0689426163285221E-2</v>
      </c>
      <c r="E58" s="7">
        <f t="shared" si="10"/>
        <v>-1.404330248349136E-3</v>
      </c>
      <c r="F58" s="55">
        <f>VLOOKUP(A58,'Interest Rates'!$A$11:$B$3360, MATCH($F$9,'Interest Rates'!$A$11:$B$11,0),FALSE)</f>
        <v>0.1</v>
      </c>
    </row>
    <row r="59" spans="1:6">
      <c r="A59" s="138">
        <f>'FX Database'!A1068</f>
        <v>44635</v>
      </c>
      <c r="B59" s="7">
        <f>VLOOKUP($A59,'FX Database'!$A$11:$T$1267, MATCH($B$9,'FX Database'!$A$6:$X$6,0),FALSE)</f>
        <v>0.71860000000000002</v>
      </c>
      <c r="C59" s="7">
        <f>VLOOKUP($A59,'FX Database'!$A$11:$T$1267, MATCH(C$9,'FX Database'!$A$6:$X$6,0),FALSE)</f>
        <v>85.06</v>
      </c>
      <c r="D59" s="7">
        <f t="shared" si="10"/>
        <v>-9.9696200995516189E-3</v>
      </c>
      <c r="E59" s="7">
        <f t="shared" si="10"/>
        <v>-3.8721080940272482E-3</v>
      </c>
      <c r="F59" s="55">
        <f>VLOOKUP(A59,'Interest Rates'!$A$11:$B$3360, MATCH($F$9,'Interest Rates'!$A$11:$B$11,0),FALSE)</f>
        <v>0.1</v>
      </c>
    </row>
    <row r="60" spans="1:6">
      <c r="A60" s="138">
        <f>'FX Database'!A1069</f>
        <v>44636</v>
      </c>
      <c r="B60" s="7">
        <f>VLOOKUP($A60,'FX Database'!$A$11:$T$1267, MATCH($B$9,'FX Database'!$A$6:$X$6,0),FALSE)</f>
        <v>0.72070000000000001</v>
      </c>
      <c r="C60" s="7">
        <f>VLOOKUP($A60,'FX Database'!$A$11:$T$1267, MATCH(C$9,'FX Database'!$A$6:$X$6,0),FALSE)</f>
        <v>85.22</v>
      </c>
      <c r="D60" s="7">
        <f t="shared" si="10"/>
        <v>2.9180872509769269E-3</v>
      </c>
      <c r="E60" s="7">
        <f t="shared" si="10"/>
        <v>1.8792582462783584E-3</v>
      </c>
      <c r="F60" s="55">
        <f>VLOOKUP(A60,'Interest Rates'!$A$11:$B$3360, MATCH($F$9,'Interest Rates'!$A$11:$B$11,0),FALSE)</f>
        <v>0.1</v>
      </c>
    </row>
    <row r="61" spans="1:6">
      <c r="A61" s="138">
        <f>'FX Database'!A1070</f>
        <v>44637</v>
      </c>
      <c r="B61" s="7">
        <f>VLOOKUP($A61,'FX Database'!$A$11:$T$1267, MATCH($B$9,'FX Database'!$A$6:$X$6,0),FALSE)</f>
        <v>0.73180000000000001</v>
      </c>
      <c r="C61" s="7">
        <f>VLOOKUP($A61,'FX Database'!$A$11:$T$1267, MATCH(C$9,'FX Database'!$A$6:$X$6,0),FALSE)</f>
        <v>86.89</v>
      </c>
      <c r="D61" s="7">
        <f t="shared" si="10"/>
        <v>1.5284290654711104E-2</v>
      </c>
      <c r="E61" s="7">
        <f t="shared" si="10"/>
        <v>1.9406802779348625E-2</v>
      </c>
      <c r="F61" s="223">
        <f>VLOOKUP(A61,'Interest Rates'!$A$11:$B$3360, MATCH($F$9,'Interest Rates'!$A$11:$B$11,0),FALSE)</f>
        <v>0.1</v>
      </c>
    </row>
    <row r="62" spans="1:6">
      <c r="A62" s="138">
        <f>'FX Database'!A1071</f>
        <v>44638</v>
      </c>
      <c r="B62" s="7">
        <f>VLOOKUP($A62,'FX Database'!$A$11:$T$1267, MATCH($B$9,'FX Database'!$A$6:$X$6,0),FALSE)</f>
        <v>0.73799999999999999</v>
      </c>
      <c r="C62" s="7">
        <f>VLOOKUP($A62,'FX Database'!$A$11:$T$1267, MATCH(C$9,'FX Database'!$A$6:$X$6,0),FALSE)</f>
        <v>87.64</v>
      </c>
      <c r="D62" s="7">
        <f t="shared" si="10"/>
        <v>8.4365720153659653E-3</v>
      </c>
      <c r="E62" s="7">
        <f t="shared" si="10"/>
        <v>8.5945638761511511E-3</v>
      </c>
      <c r="F62" s="223">
        <f>VLOOKUP(A62,'Interest Rates'!$A$11:$B$3360, MATCH($F$9,'Interest Rates'!$A$11:$B$11,0),FALSE)</f>
        <v>0.1</v>
      </c>
    </row>
    <row r="63" spans="1:6" ht="13" customHeight="1">
      <c r="A63" s="138">
        <f>'FX Database'!A1072</f>
        <v>44641</v>
      </c>
      <c r="B63" s="7">
        <f>VLOOKUP($A63,'FX Database'!$A$11:$T$1267, MATCH($B$9,'FX Database'!$A$6:$X$6,0),FALSE)</f>
        <v>0.74039999999999995</v>
      </c>
      <c r="C63" s="7">
        <f>VLOOKUP($A63,'FX Database'!$A$11:$T$1267, MATCH(C$9,'FX Database'!$A$6:$X$6,0),FALSE)</f>
        <v>88.29</v>
      </c>
      <c r="D63" s="7">
        <f t="shared" si="10"/>
        <v>3.2467560988698732E-3</v>
      </c>
      <c r="E63" s="7">
        <f t="shared" si="10"/>
        <v>7.3893361862254012E-3</v>
      </c>
      <c r="F63" s="223">
        <f>VLOOKUP(A63,'Interest Rates'!$A$11:$B$3360, MATCH($F$9,'Interest Rates'!$A$11:$B$11,0),FALSE)</f>
        <v>0.1</v>
      </c>
    </row>
    <row r="64" spans="1:6" ht="13" customHeight="1">
      <c r="A64" s="138">
        <f>'FX Database'!A1073</f>
        <v>44642</v>
      </c>
      <c r="B64" s="7">
        <f>VLOOKUP($A64,'FX Database'!$A$11:$T$1267, MATCH($B$9,'FX Database'!$A$6:$X$6,0),FALSE)</f>
        <v>0.73939999999999995</v>
      </c>
      <c r="C64" s="7">
        <f>VLOOKUP($A64,'FX Database'!$A$11:$T$1267, MATCH(C$9,'FX Database'!$A$6:$X$6,0),FALSE)</f>
        <v>89.01</v>
      </c>
      <c r="D64" s="7">
        <f t="shared" si="10"/>
        <v>-1.3515341968108794E-3</v>
      </c>
      <c r="E64" s="7">
        <f t="shared" si="10"/>
        <v>8.1218720573489334E-3</v>
      </c>
      <c r="F64" s="223">
        <f>VLOOKUP(A64,'Interest Rates'!$A$11:$B$3360, MATCH($F$9,'Interest Rates'!$A$11:$B$11,0),FALSE)</f>
        <v>0.1</v>
      </c>
    </row>
    <row r="65" spans="1:6" ht="13" customHeight="1">
      <c r="A65" s="138">
        <f>'FX Database'!A1074</f>
        <v>44643</v>
      </c>
      <c r="B65" s="7">
        <f>VLOOKUP($A65,'FX Database'!$A$11:$T$1267, MATCH($B$9,'FX Database'!$A$6:$X$6,0),FALSE)</f>
        <v>0.74590000000000001</v>
      </c>
      <c r="C65" s="7">
        <f>VLOOKUP($A65,'FX Database'!$A$11:$T$1267, MATCH(C$9,'FX Database'!$A$6:$X$6,0),FALSE)</f>
        <v>90.31</v>
      </c>
      <c r="D65" s="7">
        <f t="shared" si="10"/>
        <v>8.7524964585861051E-3</v>
      </c>
      <c r="E65" s="7">
        <f t="shared" si="10"/>
        <v>1.4499473291867231E-2</v>
      </c>
      <c r="F65" s="223">
        <f>VLOOKUP(A65,'Interest Rates'!$A$11:$B$3360, MATCH($F$9,'Interest Rates'!$A$11:$B$11,0),FALSE)</f>
        <v>0.1</v>
      </c>
    </row>
    <row r="66" spans="1:6" ht="13" customHeight="1">
      <c r="A66" s="138">
        <f>'FX Database'!A1075</f>
        <v>44644</v>
      </c>
      <c r="B66" s="7">
        <f>VLOOKUP($A66,'FX Database'!$A$11:$T$1267, MATCH($B$9,'FX Database'!$A$6:$X$6,0),FALSE)</f>
        <v>0.74729999999999996</v>
      </c>
      <c r="C66" s="7">
        <f>VLOOKUP($A66,'FX Database'!$A$11:$T$1267, MATCH(C$9,'FX Database'!$A$6:$X$6,0),FALSE)</f>
        <v>90.6</v>
      </c>
      <c r="D66" s="7">
        <f t="shared" si="10"/>
        <v>1.8751679751268632E-3</v>
      </c>
      <c r="E66" s="7">
        <f t="shared" si="10"/>
        <v>3.2060167862262069E-3</v>
      </c>
      <c r="F66" s="223">
        <f>VLOOKUP(A66,'Interest Rates'!$A$11:$B$3360, MATCH($F$9,'Interest Rates'!$A$11:$B$11,0),FALSE)</f>
        <v>0.1</v>
      </c>
    </row>
    <row r="67" spans="1:6">
      <c r="A67" s="138">
        <f>'FX Database'!A1076</f>
        <v>44645</v>
      </c>
      <c r="B67" s="7">
        <f>VLOOKUP($A67,'FX Database'!$A$11:$T$1267, MATCH($B$9,'FX Database'!$A$6:$X$6,0),FALSE)</f>
        <v>0.75260000000000005</v>
      </c>
      <c r="C67" s="7">
        <f>VLOOKUP($A67,'FX Database'!$A$11:$T$1267, MATCH(C$9,'FX Database'!$A$6:$X$6,0),FALSE)</f>
        <v>91.41</v>
      </c>
      <c r="D67" s="7">
        <f t="shared" si="10"/>
        <v>7.0671672230925731E-3</v>
      </c>
      <c r="E67" s="7">
        <f t="shared" si="10"/>
        <v>8.9006686167937346E-3</v>
      </c>
      <c r="F67" s="223">
        <f>VLOOKUP(A67,'Interest Rates'!$A$11:$B$3360, MATCH($F$9,'Interest Rates'!$A$11:$B$11,0),FALSE)</f>
        <v>0.1</v>
      </c>
    </row>
    <row r="68" spans="1:6">
      <c r="A68" s="138">
        <f>'FX Database'!A1077</f>
        <v>44648</v>
      </c>
      <c r="B68" s="7">
        <f>VLOOKUP($A68,'FX Database'!$A$11:$T$1267, MATCH($B$9,'FX Database'!$A$6:$X$6,0),FALSE)</f>
        <v>0.75239999999999996</v>
      </c>
      <c r="C68" s="7">
        <f>VLOOKUP($A68,'FX Database'!$A$11:$T$1267, MATCH(C$9,'FX Database'!$A$6:$X$6,0),FALSE)</f>
        <v>92.58</v>
      </c>
      <c r="D68" s="7">
        <f t="shared" si="10"/>
        <v>-2.6578073246173273E-4</v>
      </c>
      <c r="E68" s="7">
        <f t="shared" si="10"/>
        <v>1.2718253937397166E-2</v>
      </c>
      <c r="F68" s="223">
        <f>VLOOKUP(A68,'Interest Rates'!$A$11:$B$3360, MATCH($F$9,'Interest Rates'!$A$11:$B$11,0),FALSE)</f>
        <v>0.1</v>
      </c>
    </row>
    <row r="69" spans="1:6">
      <c r="A69" s="138">
        <f>'FX Database'!A1078</f>
        <v>44649</v>
      </c>
      <c r="B69" s="7">
        <f>VLOOKUP($A69,'FX Database'!$A$11:$T$1267, MATCH($B$9,'FX Database'!$A$6:$X$6,0),FALSE)</f>
        <v>0.74819999999999998</v>
      </c>
      <c r="C69" s="7">
        <f>VLOOKUP($A69,'FX Database'!$A$11:$T$1267, MATCH(C$9,'FX Database'!$A$6:$X$6,0),FALSE)</f>
        <v>92.31</v>
      </c>
      <c r="D69" s="7">
        <f t="shared" si="10"/>
        <v>-5.5977755128294908E-3</v>
      </c>
      <c r="E69" s="7">
        <f t="shared" si="10"/>
        <v>-2.9206576010642363E-3</v>
      </c>
      <c r="F69" s="223">
        <f>VLOOKUP(A69,'Interest Rates'!$A$11:$B$3360, MATCH($F$9,'Interest Rates'!$A$11:$B$11,0),FALSE)</f>
        <v>0.1</v>
      </c>
    </row>
    <row r="70" spans="1:6">
      <c r="A70" s="138">
        <f>'FX Database'!A1079</f>
        <v>44650</v>
      </c>
      <c r="B70" s="7">
        <f>VLOOKUP($A70,'FX Database'!$A$11:$T$1267, MATCH($B$9,'FX Database'!$A$6:$X$6,0),FALSE)</f>
        <v>0.75270000000000004</v>
      </c>
      <c r="C70" s="7">
        <f>VLOOKUP($A70,'FX Database'!$A$11:$T$1267, MATCH(C$9,'FX Database'!$A$6:$X$6,0),FALSE)</f>
        <v>91.75</v>
      </c>
      <c r="D70" s="7">
        <f t="shared" si="10"/>
        <v>5.996420126440645E-3</v>
      </c>
      <c r="E70" s="7">
        <f t="shared" si="10"/>
        <v>-6.0849910673805539E-3</v>
      </c>
      <c r="F70" s="223">
        <f>VLOOKUP(A70,'Interest Rates'!$A$11:$B$3360, MATCH($F$9,'Interest Rates'!$A$11:$B$11,0),FALSE)</f>
        <v>0.1</v>
      </c>
    </row>
    <row r="71" spans="1:6">
      <c r="A71" s="138">
        <f>'FX Database'!A1080</f>
        <v>44651</v>
      </c>
      <c r="B71" s="7">
        <f>VLOOKUP($A71,'FX Database'!$A$11:$T$1267, MATCH($B$9,'FX Database'!$A$6:$X$6,0),FALSE)</f>
        <v>0.74819999999999998</v>
      </c>
      <c r="C71" s="7">
        <f>VLOOKUP($A71,'FX Database'!$A$11:$T$1267, MATCH(C$9,'FX Database'!$A$6:$X$6,0),FALSE)</f>
        <v>91.45</v>
      </c>
      <c r="D71" s="7">
        <f t="shared" si="10"/>
        <v>-5.9964201264406519E-3</v>
      </c>
      <c r="E71" s="7">
        <f t="shared" si="10"/>
        <v>-3.2751120978048867E-3</v>
      </c>
      <c r="F71" s="224">
        <f>VLOOKUP(A71,'Interest Rates'!$A$11:$B$3360, MATCH($F$9,'Interest Rates'!$A$11:$B$11,0),FALSE)</f>
        <v>0.1</v>
      </c>
    </row>
    <row r="72" spans="1:6" ht="13" customHeight="1">
      <c r="A72" s="138">
        <f>'FX Database'!A1081</f>
        <v>44652</v>
      </c>
      <c r="B72" s="7">
        <f>VLOOKUP($A72,'FX Database'!$A$11:$T$1267, MATCH($B$9,'FX Database'!$A$6:$X$6,0),FALSE)</f>
        <v>0.74770000000000003</v>
      </c>
      <c r="C72" s="7">
        <f>VLOOKUP($A72,'FX Database'!$A$11:$T$1267, MATCH(C$9,'FX Database'!$A$6:$X$6,0),FALSE)</f>
        <v>91.66</v>
      </c>
      <c r="D72" s="7">
        <f t="shared" si="10"/>
        <v>-6.6849390817586007E-4</v>
      </c>
      <c r="E72" s="7">
        <f t="shared" si="10"/>
        <v>2.2937042441032091E-3</v>
      </c>
      <c r="F72" s="224">
        <f>VLOOKUP(A72,'Interest Rates'!$A$11:$B$3360, MATCH($F$9,'Interest Rates'!$A$11:$B$11,0),FALSE)</f>
        <v>0.1</v>
      </c>
    </row>
    <row r="73" spans="1:6" ht="13" customHeight="1">
      <c r="A73" s="138">
        <f>'FX Database'!A1082</f>
        <v>44655</v>
      </c>
      <c r="B73" s="7">
        <f>VLOOKUP($A73,'FX Database'!$A$11:$T$1267, MATCH($B$9,'FX Database'!$A$6:$X$6,0),FALSE)</f>
        <v>0.75139999999999996</v>
      </c>
      <c r="C73" s="7">
        <f>VLOOKUP($A73,'FX Database'!$A$11:$T$1267, MATCH(C$9,'FX Database'!$A$6:$X$6,0),FALSE)</f>
        <v>92.19</v>
      </c>
      <c r="D73" s="7">
        <f t="shared" si="10"/>
        <v>4.9363051339986457E-3</v>
      </c>
      <c r="E73" s="7">
        <f t="shared" si="10"/>
        <v>5.7655857295250586E-3</v>
      </c>
      <c r="F73" s="224">
        <f>VLOOKUP(A73,'Interest Rates'!$A$11:$B$3360, MATCH($F$9,'Interest Rates'!$A$11:$B$11,0),FALSE)</f>
        <v>0.1</v>
      </c>
    </row>
    <row r="74" spans="1:6" ht="13" customHeight="1">
      <c r="A74" s="138">
        <f>'FX Database'!A1083</f>
        <v>44656</v>
      </c>
      <c r="B74" s="7">
        <f>VLOOKUP($A74,'FX Database'!$A$11:$T$1267, MATCH($B$9,'FX Database'!$A$6:$X$6,0),FALSE)</f>
        <v>0.76149999999999995</v>
      </c>
      <c r="C74" s="7">
        <f>VLOOKUP($A74,'FX Database'!$A$11:$T$1267, MATCH(C$9,'FX Database'!$A$6:$X$6,0),FALSE)</f>
        <v>93.28</v>
      </c>
      <c r="D74" s="7">
        <f t="shared" si="10"/>
        <v>1.3352039195348022E-2</v>
      </c>
      <c r="E74" s="7">
        <f t="shared" si="10"/>
        <v>1.1754057791679389E-2</v>
      </c>
      <c r="F74" s="224">
        <f>VLOOKUP(A74,'Interest Rates'!$A$11:$B$3360, MATCH($F$9,'Interest Rates'!$A$11:$B$11,0),FALSE)</f>
        <v>0.1</v>
      </c>
    </row>
    <row r="75" spans="1:6" ht="13" customHeight="1">
      <c r="A75" s="138">
        <f>'FX Database'!A1084</f>
        <v>44657</v>
      </c>
      <c r="B75" s="7">
        <f>VLOOKUP($A75,'FX Database'!$A$11:$T$1267, MATCH($B$9,'FX Database'!$A$6:$X$6,0),FALSE)</f>
        <v>0.75719999999999998</v>
      </c>
      <c r="C75" s="7">
        <f>VLOOKUP($A75,'FX Database'!$A$11:$T$1267, MATCH(C$9,'FX Database'!$A$6:$X$6,0),FALSE)</f>
        <v>93.86</v>
      </c>
      <c r="D75" s="7">
        <f t="shared" si="10"/>
        <v>-5.6627530000486507E-3</v>
      </c>
      <c r="E75" s="7">
        <f t="shared" si="10"/>
        <v>6.1985877640892504E-3</v>
      </c>
      <c r="F75" s="224">
        <f>VLOOKUP(A75,'Interest Rates'!$A$11:$B$3360, MATCH($F$9,'Interest Rates'!$A$11:$B$11,0),FALSE)</f>
        <v>0.1</v>
      </c>
    </row>
    <row r="76" spans="1:6">
      <c r="A76" s="138">
        <f>'FX Database'!A1085</f>
        <v>44658</v>
      </c>
      <c r="B76" s="7">
        <f>VLOOKUP($A76,'FX Database'!$A$11:$T$1267, MATCH($B$9,'FX Database'!$A$6:$X$6,0),FALSE)</f>
        <v>0.74829999999999997</v>
      </c>
      <c r="C76" s="7">
        <f>VLOOKUP($A76,'FX Database'!$A$11:$T$1267, MATCH(C$9,'FX Database'!$A$6:$X$6,0),FALSE)</f>
        <v>92.53</v>
      </c>
      <c r="D76" s="7">
        <f t="shared" si="10"/>
        <v>-1.1823452248854973E-2</v>
      </c>
      <c r="E76" s="7">
        <f t="shared" si="10"/>
        <v>-1.4271394105332682E-2</v>
      </c>
      <c r="F76" s="224">
        <f>VLOOKUP(A76,'Interest Rates'!$A$11:$B$3360, MATCH($F$9,'Interest Rates'!$A$11:$B$11,0),FALSE)</f>
        <v>0.1</v>
      </c>
    </row>
    <row r="77" spans="1:6">
      <c r="A77" s="138">
        <f>'FX Database'!A1086</f>
        <v>44659</v>
      </c>
      <c r="B77" s="7">
        <f>VLOOKUP($A77,'FX Database'!$A$11:$T$1267, MATCH($B$9,'FX Database'!$A$6:$X$6,0),FALSE)</f>
        <v>0.74829999999999997</v>
      </c>
      <c r="C77" s="7">
        <f>VLOOKUP($A77,'FX Database'!$A$11:$T$1267, MATCH(C$9,'FX Database'!$A$6:$X$6,0),FALSE)</f>
        <v>92.76</v>
      </c>
      <c r="D77" s="7">
        <f t="shared" si="10"/>
        <v>0</v>
      </c>
      <c r="E77" s="7">
        <f t="shared" si="10"/>
        <v>2.4825961263920376E-3</v>
      </c>
      <c r="F77" s="224">
        <f>VLOOKUP(A77,'Interest Rates'!$A$11:$B$3360, MATCH($F$9,'Interest Rates'!$A$11:$B$11,0),FALSE)</f>
        <v>0.1</v>
      </c>
    </row>
    <row r="78" spans="1:6">
      <c r="A78" s="138">
        <f>'FX Database'!A1087</f>
        <v>44662</v>
      </c>
      <c r="B78" s="7">
        <f>VLOOKUP($A78,'FX Database'!$A$11:$T$1267, MATCH($B$9,'FX Database'!$A$6:$X$6,0),FALSE)</f>
        <v>0.74480000000000002</v>
      </c>
      <c r="C78" s="7">
        <f>VLOOKUP($A78,'FX Database'!$A$11:$T$1267, MATCH(C$9,'FX Database'!$A$6:$X$6,0),FALSE)</f>
        <v>93.09</v>
      </c>
      <c r="D78" s="7">
        <f t="shared" si="10"/>
        <v>-4.6882411234554933E-3</v>
      </c>
      <c r="E78" s="7">
        <f t="shared" si="10"/>
        <v>3.5512547410676671E-3</v>
      </c>
      <c r="F78" s="224">
        <f>VLOOKUP(A78,'Interest Rates'!$A$11:$B$3360, MATCH($F$9,'Interest Rates'!$A$11:$B$11,0),FALSE)</f>
        <v>0.1</v>
      </c>
    </row>
    <row r="79" spans="1:6">
      <c r="A79" s="138">
        <f>'FX Database'!A1088</f>
        <v>44663</v>
      </c>
      <c r="B79" s="7">
        <f>VLOOKUP($A79,'FX Database'!$A$11:$T$1267, MATCH($B$9,'FX Database'!$A$6:$X$6,0),FALSE)</f>
        <v>0.74329999999999996</v>
      </c>
      <c r="C79" s="7">
        <f>VLOOKUP($A79,'FX Database'!$A$11:$T$1267, MATCH(C$9,'FX Database'!$A$6:$X$6,0),FALSE)</f>
        <v>93.28</v>
      </c>
      <c r="D79" s="7">
        <f t="shared" si="10"/>
        <v>-2.0159942316095637E-3</v>
      </c>
      <c r="E79" s="7">
        <f t="shared" si="10"/>
        <v>2.0389554737836211E-3</v>
      </c>
      <c r="F79" s="224">
        <f>VLOOKUP(A79,'Interest Rates'!$A$11:$B$3360, MATCH($F$9,'Interest Rates'!$A$11:$B$11,0),FALSE)</f>
        <v>0.1</v>
      </c>
    </row>
    <row r="80" spans="1:6">
      <c r="A80" s="138">
        <f>'FX Database'!A1089</f>
        <v>44664</v>
      </c>
      <c r="B80" s="7">
        <f>VLOOKUP($A80,'FX Database'!$A$11:$T$1267, MATCH($B$9,'FX Database'!$A$6:$X$6,0),FALSE)</f>
        <v>0.74509999999999998</v>
      </c>
      <c r="C80" s="7">
        <f>VLOOKUP($A80,'FX Database'!$A$11:$T$1267, MATCH(C$9,'FX Database'!$A$6:$X$6,0),FALSE)</f>
        <v>93.59</v>
      </c>
      <c r="D80" s="7">
        <f t="shared" si="10"/>
        <v>2.4187058284340555E-3</v>
      </c>
      <c r="E80" s="7">
        <f t="shared" si="10"/>
        <v>3.3178175669828901E-3</v>
      </c>
      <c r="F80" s="224">
        <f>VLOOKUP(A80,'Interest Rates'!$A$11:$B$3360, MATCH($F$9,'Interest Rates'!$A$11:$B$11,0),FALSE)</f>
        <v>0.1</v>
      </c>
    </row>
    <row r="81" spans="1:6">
      <c r="A81" s="138">
        <f>'FX Database'!A1090</f>
        <v>44665</v>
      </c>
      <c r="B81" s="7">
        <f>VLOOKUP($A81,'FX Database'!$A$11:$T$1267, MATCH($B$9,'FX Database'!$A$6:$X$6,0),FALSE)</f>
        <v>0.74580000000000002</v>
      </c>
      <c r="C81" s="7">
        <f>VLOOKUP($A81,'FX Database'!$A$11:$T$1267, MATCH(C$9,'FX Database'!$A$6:$X$6,0),FALSE)</f>
        <v>93.55</v>
      </c>
      <c r="D81" s="7">
        <f t="shared" si="10"/>
        <v>9.3903018503869822E-4</v>
      </c>
      <c r="E81" s="7">
        <f t="shared" si="10"/>
        <v>-4.2748744906655894E-4</v>
      </c>
      <c r="F81" s="44">
        <f>VLOOKUP(A81,'Interest Rates'!$A$11:$B$3360, MATCH($F$9,'Interest Rates'!$A$11:$B$11,0),FALSE)</f>
        <v>0.1</v>
      </c>
    </row>
    <row r="82" spans="1:6">
      <c r="A82" s="138">
        <f>'FX Database'!A1091</f>
        <v>44670</v>
      </c>
      <c r="B82" s="7">
        <f>VLOOKUP($A82,'FX Database'!$A$11:$T$1267, MATCH($B$9,'FX Database'!$A$6:$X$6,0),FALSE)</f>
        <v>0.73729999999999996</v>
      </c>
      <c r="C82" s="7">
        <f>VLOOKUP($A82,'FX Database'!$A$11:$T$1267, MATCH(C$9,'FX Database'!$A$6:$X$6,0),FALSE)</f>
        <v>94.49</v>
      </c>
      <c r="D82" s="7">
        <f t="shared" si="10"/>
        <v>-1.146260274911559E-2</v>
      </c>
      <c r="E82" s="7">
        <f t="shared" si="10"/>
        <v>9.9979560744358695E-3</v>
      </c>
      <c r="F82" s="44">
        <f>VLOOKUP(A82,'Interest Rates'!$A$11:$B$3360, MATCH($F$9,'Interest Rates'!$A$11:$B$11,0),FALSE)</f>
        <v>0.1</v>
      </c>
    </row>
    <row r="83" spans="1:6">
      <c r="A83" s="138">
        <f>'FX Database'!A1092</f>
        <v>44671</v>
      </c>
      <c r="B83" s="7">
        <f>VLOOKUP($A83,'FX Database'!$A$11:$T$1267, MATCH($B$9,'FX Database'!$A$6:$X$6,0),FALSE)</f>
        <v>0.74260000000000004</v>
      </c>
      <c r="C83" s="7">
        <f>VLOOKUP($A83,'FX Database'!$A$11:$T$1267, MATCH(C$9,'FX Database'!$A$6:$X$6,0),FALSE)</f>
        <v>95.56</v>
      </c>
      <c r="D83" s="7">
        <f t="shared" si="10"/>
        <v>7.1626767473750071E-3</v>
      </c>
      <c r="E83" s="7">
        <f t="shared" si="10"/>
        <v>1.1260313663074315E-2</v>
      </c>
      <c r="F83" s="44">
        <f>VLOOKUP(A83,'Interest Rates'!$A$11:$B$3360, MATCH($F$9,'Interest Rates'!$A$11:$B$11,0),FALSE)</f>
        <v>0.1</v>
      </c>
    </row>
    <row r="84" spans="1:6">
      <c r="A84" s="138">
        <f>'FX Database'!A1093</f>
        <v>44672</v>
      </c>
      <c r="B84" s="7">
        <f>VLOOKUP($A84,'FX Database'!$A$11:$T$1267, MATCH($B$9,'FX Database'!$A$6:$X$6,0),FALSE)</f>
        <v>0.74439999999999995</v>
      </c>
      <c r="C84" s="7">
        <f>VLOOKUP($A84,'FX Database'!$A$11:$T$1267, MATCH(C$9,'FX Database'!$A$6:$X$6,0),FALSE)</f>
        <v>95.44</v>
      </c>
      <c r="D84" s="7">
        <f t="shared" si="10"/>
        <v>2.4209830251159374E-3</v>
      </c>
      <c r="E84" s="7">
        <f t="shared" si="10"/>
        <v>-1.256544667948127E-3</v>
      </c>
      <c r="F84" s="44">
        <f>VLOOKUP(A84,'Interest Rates'!$A$11:$B$3360, MATCH($F$9,'Interest Rates'!$A$11:$B$11,0),FALSE)</f>
        <v>0.1</v>
      </c>
    </row>
    <row r="85" spans="1:6">
      <c r="A85" s="138">
        <f>'FX Database'!A1094</f>
        <v>44673</v>
      </c>
      <c r="B85" s="7">
        <f>VLOOKUP($A85,'FX Database'!$A$11:$T$1267, MATCH($B$9,'FX Database'!$A$6:$X$6,0),FALSE)</f>
        <v>0.73350000000000004</v>
      </c>
      <c r="C85" s="7">
        <f>VLOOKUP($A85,'FX Database'!$A$11:$T$1267, MATCH(C$9,'FX Database'!$A$6:$X$6,0),FALSE)</f>
        <v>93.82</v>
      </c>
      <c r="D85" s="7">
        <f t="shared" si="10"/>
        <v>-1.4750927185059118E-2</v>
      </c>
      <c r="E85" s="7">
        <f t="shared" si="10"/>
        <v>-1.7119724889348729E-2</v>
      </c>
      <c r="F85" s="44">
        <f>VLOOKUP(A85,'Interest Rates'!$A$11:$B$3360, MATCH($F$9,'Interest Rates'!$A$11:$B$11,0),FALSE)</f>
        <v>0.1</v>
      </c>
    </row>
    <row r="86" spans="1:6">
      <c r="A86" s="138">
        <f>'FX Database'!A1095</f>
        <v>44677</v>
      </c>
      <c r="B86" s="7">
        <f>VLOOKUP($A86,'FX Database'!$A$11:$T$1267, MATCH($B$9,'FX Database'!$A$6:$X$6,0),FALSE)</f>
        <v>0.72199999999999998</v>
      </c>
      <c r="C86" s="7">
        <f>VLOOKUP($A86,'FX Database'!$A$11:$T$1267, MATCH(C$9,'FX Database'!$A$6:$X$6,0),FALSE)</f>
        <v>92.4</v>
      </c>
      <c r="D86" s="7">
        <f t="shared" si="10"/>
        <v>-1.5802458690210325E-2</v>
      </c>
      <c r="E86" s="7">
        <f t="shared" si="10"/>
        <v>-1.5251074252673334E-2</v>
      </c>
      <c r="F86" s="44">
        <f>VLOOKUP(A86,'Interest Rates'!$A$11:$B$3360, MATCH($F$9,'Interest Rates'!$A$11:$B$11,0),FALSE)</f>
        <v>0.1</v>
      </c>
    </row>
    <row r="87" spans="1:6">
      <c r="A87" s="138">
        <f>'FX Database'!A1096</f>
        <v>44678</v>
      </c>
      <c r="B87" s="7">
        <f>VLOOKUP($A87,'FX Database'!$A$11:$T$1267, MATCH($B$9,'FX Database'!$A$6:$X$6,0),FALSE)</f>
        <v>0.71789999999999998</v>
      </c>
      <c r="C87" s="7">
        <f>VLOOKUP($A87,'FX Database'!$A$11:$T$1267, MATCH(C$9,'FX Database'!$A$6:$X$6,0),FALSE)</f>
        <v>91.7</v>
      </c>
      <c r="D87" s="7">
        <f t="shared" si="10"/>
        <v>-5.6948553103889224E-3</v>
      </c>
      <c r="E87" s="7">
        <f t="shared" si="10"/>
        <v>-7.6045993852193036E-3</v>
      </c>
      <c r="F87" s="44">
        <f>VLOOKUP(A87,'Interest Rates'!$A$11:$B$3360, MATCH($F$9,'Interest Rates'!$A$11:$B$11,0),FALSE)</f>
        <v>0.1</v>
      </c>
    </row>
    <row r="88" spans="1:6">
      <c r="A88" s="138">
        <f>'FX Database'!A1097</f>
        <v>44679</v>
      </c>
      <c r="B88" s="7">
        <f>VLOOKUP($A88,'FX Database'!$A$11:$T$1267, MATCH($B$9,'FX Database'!$A$6:$X$6,0),FALSE)</f>
        <v>0.70960000000000001</v>
      </c>
      <c r="C88" s="7">
        <f>VLOOKUP($A88,'FX Database'!$A$11:$T$1267, MATCH(C$9,'FX Database'!$A$6:$X$6,0),FALSE)</f>
        <v>92.28</v>
      </c>
      <c r="D88" s="7">
        <f t="shared" si="10"/>
        <v>-1.1628852587067509E-2</v>
      </c>
      <c r="E88" s="7">
        <f t="shared" si="10"/>
        <v>6.3050540431336261E-3</v>
      </c>
      <c r="F88" s="44">
        <f>VLOOKUP(A88,'Interest Rates'!$A$11:$B$3360, MATCH($F$9,'Interest Rates'!$A$11:$B$11,0),FALSE)</f>
        <v>0.1</v>
      </c>
    </row>
    <row r="89" spans="1:6">
      <c r="A89" s="138">
        <f>'FX Database'!A1098</f>
        <v>44680</v>
      </c>
      <c r="B89" s="7">
        <f>VLOOKUP($A89,'FX Database'!$A$11:$T$1267, MATCH($B$9,'FX Database'!$A$6:$X$6,0),FALSE)</f>
        <v>0.71479999999999999</v>
      </c>
      <c r="C89" s="7">
        <f>VLOOKUP($A89,'FX Database'!$A$11:$T$1267, MATCH(C$9,'FX Database'!$A$6:$X$6,0),FALSE)</f>
        <v>93.21</v>
      </c>
      <c r="D89" s="7">
        <f t="shared" si="10"/>
        <v>7.3013522899031836E-3</v>
      </c>
      <c r="E89" s="7">
        <f t="shared" si="10"/>
        <v>1.0027578767512833E-2</v>
      </c>
      <c r="F89" s="44">
        <f>VLOOKUP(A89,'Interest Rates'!$A$11:$B$3360, MATCH($F$9,'Interest Rates'!$A$11:$B$11,0),FALSE)</f>
        <v>0.1</v>
      </c>
    </row>
    <row r="90" spans="1:6">
      <c r="A90" s="138">
        <f>'FX Database'!A1099</f>
        <v>44683</v>
      </c>
      <c r="B90" s="7">
        <f>VLOOKUP($A90,'FX Database'!$A$11:$T$1267, MATCH($B$9,'FX Database'!$A$6:$X$6,0),FALSE)</f>
        <v>0.70430000000000004</v>
      </c>
      <c r="C90" s="7">
        <f>VLOOKUP($A90,'FX Database'!$A$11:$T$1267, MATCH(C$9,'FX Database'!$A$6:$X$6,0),FALSE)</f>
        <v>91.85</v>
      </c>
      <c r="D90" s="7">
        <f t="shared" si="10"/>
        <v>-1.4798381533908254E-2</v>
      </c>
      <c r="E90" s="7">
        <f t="shared" si="10"/>
        <v>-1.4698200411931072E-2</v>
      </c>
      <c r="F90" s="44">
        <f>VLOOKUP(A90,'Interest Rates'!$A$11:$B$3360, MATCH($F$9,'Interest Rates'!$A$11:$B$11,0),FALSE)</f>
        <v>0.1</v>
      </c>
    </row>
    <row r="91" spans="1:6">
      <c r="A91" s="138">
        <f>'FX Database'!A1100</f>
        <v>44684</v>
      </c>
      <c r="B91" s="7">
        <f>VLOOKUP($A91,'FX Database'!$A$11:$T$1267, MATCH($B$9,'FX Database'!$A$6:$X$6,0),FALSE)</f>
        <v>0.7107</v>
      </c>
      <c r="C91" s="7">
        <f>VLOOKUP($A91,'FX Database'!$A$11:$T$1267, MATCH(C$9,'FX Database'!$A$6:$X$6,0),FALSE)</f>
        <v>92.5</v>
      </c>
      <c r="D91" s="7">
        <f t="shared" si="10"/>
        <v>9.0459980814846918E-3</v>
      </c>
      <c r="E91" s="7">
        <f t="shared" si="10"/>
        <v>7.0518328572449973E-3</v>
      </c>
      <c r="F91" s="7">
        <f>VLOOKUP(A91,'Interest Rates'!$A$11:$B$3360, MATCH($F$9,'Interest Rates'!$A$11:$B$11,0),FALSE)</f>
        <v>0.1</v>
      </c>
    </row>
    <row r="92" spans="1:6">
      <c r="A92" s="138">
        <f>'FX Database'!A1101</f>
        <v>44685</v>
      </c>
      <c r="B92" s="7">
        <f>VLOOKUP($A92,'FX Database'!$A$11:$T$1267, MATCH($B$9,'FX Database'!$A$6:$X$6,0),FALSE)</f>
        <v>0.71099999999999997</v>
      </c>
      <c r="C92" s="7">
        <f>VLOOKUP($A92,'FX Database'!$A$11:$T$1267, MATCH(C$9,'FX Database'!$A$6:$X$6,0),FALSE)</f>
        <v>92.54</v>
      </c>
      <c r="D92" s="7">
        <f t="shared" si="10"/>
        <v>4.2202997039142713E-4</v>
      </c>
      <c r="E92" s="7">
        <f t="shared" si="10"/>
        <v>4.3233896047410714E-4</v>
      </c>
      <c r="F92" s="7">
        <f>VLOOKUP(A92,'Interest Rates'!$A$11:$B$3360, MATCH($F$9,'Interest Rates'!$A$11:$B$11,0),FALSE)</f>
        <v>0.35</v>
      </c>
    </row>
    <row r="93" spans="1:6">
      <c r="A93" s="138">
        <f>'FX Database'!A1102</f>
        <v>44686</v>
      </c>
      <c r="B93" s="7">
        <f>VLOOKUP($A93,'FX Database'!$A$11:$T$1267, MATCH($B$9,'FX Database'!$A$6:$X$6,0),FALSE)</f>
        <v>0.72409999999999997</v>
      </c>
      <c r="C93" s="7">
        <f>VLOOKUP($A93,'FX Database'!$A$11:$T$1267, MATCH(C$9,'FX Database'!$A$6:$X$6,0),FALSE)</f>
        <v>93.67</v>
      </c>
      <c r="D93" s="7">
        <f t="shared" si="10"/>
        <v>1.8257074591534101E-2</v>
      </c>
      <c r="E93" s="7">
        <f t="shared" si="10"/>
        <v>1.213698374218569E-2</v>
      </c>
      <c r="F93" s="7">
        <f>VLOOKUP(A93,'Interest Rates'!$A$11:$B$3360, MATCH($F$9,'Interest Rates'!$A$11:$B$11,0),FALSE)</f>
        <v>0.35</v>
      </c>
    </row>
    <row r="94" spans="1:6">
      <c r="A94" s="138">
        <f>'FX Database'!A1103</f>
        <v>44687</v>
      </c>
      <c r="B94" s="7">
        <f>VLOOKUP($A94,'FX Database'!$A$11:$T$1267, MATCH($B$9,'FX Database'!$A$6:$X$6,0),FALSE)</f>
        <v>0.70950000000000002</v>
      </c>
      <c r="C94" s="7">
        <f>VLOOKUP($A94,'FX Database'!$A$11:$T$1267, MATCH(C$9,'FX Database'!$A$6:$X$6,0),FALSE)</f>
        <v>92.73</v>
      </c>
      <c r="D94" s="7">
        <f t="shared" si="10"/>
        <v>-2.0369007794677624E-2</v>
      </c>
      <c r="E94" s="7">
        <f t="shared" si="10"/>
        <v>-1.0085922408904494E-2</v>
      </c>
      <c r="F94" s="7">
        <f>VLOOKUP(A94,'Interest Rates'!$A$11:$B$3360, MATCH($F$9,'Interest Rates'!$A$11:$B$11,0),FALSE)</f>
        <v>0.35</v>
      </c>
    </row>
    <row r="95" spans="1:6">
      <c r="A95" s="138">
        <f>'FX Database'!A1104</f>
        <v>44690</v>
      </c>
      <c r="B95" s="7">
        <f>VLOOKUP($A95,'FX Database'!$A$11:$T$1267, MATCH($B$9,'FX Database'!$A$6:$X$6,0),FALSE)</f>
        <v>0.70020000000000004</v>
      </c>
      <c r="C95" s="7">
        <f>VLOOKUP($A95,'FX Database'!$A$11:$T$1267, MATCH(C$9,'FX Database'!$A$6:$X$6,0),FALSE)</f>
        <v>91.73</v>
      </c>
      <c r="D95" s="7">
        <f t="shared" si="10"/>
        <v>-1.3194488079532019E-2</v>
      </c>
      <c r="E95" s="7">
        <f t="shared" si="10"/>
        <v>-1.0842565290570432E-2</v>
      </c>
      <c r="F95" s="7">
        <f>VLOOKUP(A95,'Interest Rates'!$A$11:$B$3360, MATCH($F$9,'Interest Rates'!$A$11:$B$11,0),FALSE)</f>
        <v>0.35</v>
      </c>
    </row>
    <row r="96" spans="1:6">
      <c r="A96" s="138">
        <f>'FX Database'!A1105</f>
        <v>44691</v>
      </c>
      <c r="B96" s="7">
        <f>VLOOKUP($A96,'FX Database'!$A$11:$T$1267, MATCH($B$9,'FX Database'!$A$6:$X$6,0),FALSE)</f>
        <v>0.69750000000000001</v>
      </c>
      <c r="C96" s="7">
        <f>VLOOKUP($A96,'FX Database'!$A$11:$T$1267, MATCH(C$9,'FX Database'!$A$6:$X$6,0),FALSE)</f>
        <v>90.92</v>
      </c>
      <c r="D96" s="7">
        <f t="shared" si="10"/>
        <v>-3.8634948250447013E-3</v>
      </c>
      <c r="E96" s="7">
        <f t="shared" si="10"/>
        <v>-8.8694805372217349E-3</v>
      </c>
      <c r="F96" s="7">
        <f>VLOOKUP(A96,'Interest Rates'!$A$11:$B$3360, MATCH($F$9,'Interest Rates'!$A$11:$B$11,0),FALSE)</f>
        <v>0.35</v>
      </c>
    </row>
    <row r="97" spans="1:6">
      <c r="A97" s="138">
        <f>'FX Database'!A1106</f>
        <v>44692</v>
      </c>
      <c r="B97" s="7">
        <f>VLOOKUP($A97,'FX Database'!$A$11:$T$1267, MATCH($B$9,'FX Database'!$A$6:$X$6,0),FALSE)</f>
        <v>0.69550000000000001</v>
      </c>
      <c r="C97" s="7">
        <f>VLOOKUP($A97,'FX Database'!$A$11:$T$1267, MATCH(C$9,'FX Database'!$A$6:$X$6,0),FALSE)</f>
        <v>90.67</v>
      </c>
      <c r="D97" s="7">
        <f t="shared" si="10"/>
        <v>-2.8715023320230767E-3</v>
      </c>
      <c r="E97" s="7">
        <f t="shared" si="10"/>
        <v>-2.7534573263777169E-3</v>
      </c>
      <c r="F97" s="7">
        <f>VLOOKUP(A97,'Interest Rates'!$A$11:$B$3360, MATCH($F$9,'Interest Rates'!$A$11:$B$11,0),FALSE)</f>
        <v>0.35</v>
      </c>
    </row>
    <row r="98" spans="1:6">
      <c r="A98" s="138">
        <f>'FX Database'!A1107</f>
        <v>44693</v>
      </c>
      <c r="B98" s="7">
        <f>VLOOKUP($A98,'FX Database'!$A$11:$T$1267, MATCH($B$9,'FX Database'!$A$6:$X$6,0),FALSE)</f>
        <v>0.68789999999999996</v>
      </c>
      <c r="C98" s="7">
        <f>VLOOKUP($A98,'FX Database'!$A$11:$T$1267, MATCH(C$9,'FX Database'!$A$6:$X$6,0),FALSE)</f>
        <v>89.16</v>
      </c>
      <c r="D98" s="7">
        <f t="shared" si="10"/>
        <v>-1.0987532831529258E-2</v>
      </c>
      <c r="E98" s="7">
        <f t="shared" si="10"/>
        <v>-1.6794033140296694E-2</v>
      </c>
      <c r="F98" s="7">
        <f>VLOOKUP(A98,'Interest Rates'!$A$11:$B$3360, MATCH($F$9,'Interest Rates'!$A$11:$B$11,0),FALSE)</f>
        <v>0.35</v>
      </c>
    </row>
    <row r="99" spans="1:6">
      <c r="A99" s="138">
        <f>'FX Database'!A1108</f>
        <v>44694</v>
      </c>
      <c r="B99" s="7">
        <f>VLOOKUP($A99,'FX Database'!$A$11:$T$1267, MATCH($B$9,'FX Database'!$A$6:$X$6,0),FALSE)</f>
        <v>0.68979999999999997</v>
      </c>
      <c r="C99" s="7">
        <f>VLOOKUP($A99,'FX Database'!$A$11:$T$1267, MATCH(C$9,'FX Database'!$A$6:$X$6,0),FALSE)</f>
        <v>88.92</v>
      </c>
      <c r="D99" s="7">
        <f t="shared" si="10"/>
        <v>2.7582219707720811E-3</v>
      </c>
      <c r="E99" s="7">
        <f t="shared" si="10"/>
        <v>-2.6954194216722112E-3</v>
      </c>
      <c r="F99" s="7">
        <f>VLOOKUP(A99,'Interest Rates'!$A$11:$B$3360, MATCH($F$9,'Interest Rates'!$A$11:$B$11,0),FALSE)</f>
        <v>0.35</v>
      </c>
    </row>
    <row r="100" spans="1:6">
      <c r="A100" s="138">
        <f>'FX Database'!A1109</f>
        <v>44697</v>
      </c>
      <c r="B100" s="7">
        <f>VLOOKUP($A100,'FX Database'!$A$11:$T$1267, MATCH($B$9,'FX Database'!$A$6:$X$6,0),FALSE)</f>
        <v>0.68889999999999996</v>
      </c>
      <c r="C100" s="7">
        <f>VLOOKUP($A100,'FX Database'!$A$11:$T$1267, MATCH(C$9,'FX Database'!$A$6:$X$6,0),FALSE)</f>
        <v>88.87</v>
      </c>
      <c r="D100" s="7">
        <f t="shared" si="10"/>
        <v>-1.3055779035903449E-3</v>
      </c>
      <c r="E100" s="7">
        <f t="shared" si="10"/>
        <v>-5.6246134561191571E-4</v>
      </c>
      <c r="F100" s="7">
        <f>VLOOKUP(A100,'Interest Rates'!$A$11:$B$3360, MATCH($F$9,'Interest Rates'!$A$11:$B$11,0),FALSE)</f>
        <v>0.35</v>
      </c>
    </row>
    <row r="101" spans="1:6">
      <c r="A101" s="138">
        <f>'FX Database'!A1110</f>
        <v>44698</v>
      </c>
      <c r="B101" s="7">
        <f>VLOOKUP($A101,'FX Database'!$A$11:$T$1267, MATCH($B$9,'FX Database'!$A$6:$X$6,0),FALSE)</f>
        <v>0.70069999999999999</v>
      </c>
      <c r="C101" s="7">
        <f>VLOOKUP($A101,'FX Database'!$A$11:$T$1267, MATCH(C$9,'FX Database'!$A$6:$X$6,0),FALSE)</f>
        <v>90.63</v>
      </c>
      <c r="D101" s="7">
        <f t="shared" si="10"/>
        <v>1.6983712777338004E-2</v>
      </c>
      <c r="E101" s="7">
        <f t="shared" si="10"/>
        <v>1.961065631630645E-2</v>
      </c>
      <c r="F101" s="7">
        <f>VLOOKUP(A101,'Interest Rates'!$A$11:$B$3360, MATCH($F$9,'Interest Rates'!$A$11:$B$11,0),FALSE)</f>
        <v>0.35</v>
      </c>
    </row>
    <row r="102" spans="1:6">
      <c r="A102" s="138">
        <f>'FX Database'!A1111</f>
        <v>44699</v>
      </c>
      <c r="B102" s="7">
        <f>VLOOKUP($A102,'FX Database'!$A$11:$T$1267, MATCH($B$9,'FX Database'!$A$6:$X$6,0),FALSE)</f>
        <v>0.70340000000000003</v>
      </c>
      <c r="C102" s="7">
        <f>VLOOKUP($A102,'FX Database'!$A$11:$T$1267, MATCH(C$9,'FX Database'!$A$6:$X$6,0),FALSE)</f>
        <v>90.84</v>
      </c>
      <c r="D102" s="7">
        <f t="shared" ref="D102:E165" si="11">LN(B102/B101)</f>
        <v>3.84588466339395E-3</v>
      </c>
      <c r="E102" s="7">
        <f t="shared" si="11"/>
        <v>2.3144331706675841E-3</v>
      </c>
      <c r="F102" s="7">
        <f>VLOOKUP(A102,'Interest Rates'!$A$11:$B$3360, MATCH($F$9,'Interest Rates'!$A$11:$B$11,0),FALSE)</f>
        <v>0.35</v>
      </c>
    </row>
    <row r="103" spans="1:6">
      <c r="A103" s="138">
        <f>'FX Database'!A1112</f>
        <v>44700</v>
      </c>
      <c r="B103" s="7">
        <f>VLOOKUP($A103,'FX Database'!$A$11:$T$1267, MATCH($B$9,'FX Database'!$A$6:$X$6,0),FALSE)</f>
        <v>0.6996</v>
      </c>
      <c r="C103" s="7">
        <f>VLOOKUP($A103,'FX Database'!$A$11:$T$1267, MATCH(C$9,'FX Database'!$A$6:$X$6,0),FALSE)</f>
        <v>89.98</v>
      </c>
      <c r="D103" s="7">
        <f t="shared" si="11"/>
        <v>-5.4169768954351249E-3</v>
      </c>
      <c r="E103" s="7">
        <f t="shared" si="11"/>
        <v>-9.5122938243315039E-3</v>
      </c>
      <c r="F103" s="7">
        <f>VLOOKUP(A103,'Interest Rates'!$A$11:$B$3360, MATCH($F$9,'Interest Rates'!$A$11:$B$11,0),FALSE)</f>
        <v>0.35</v>
      </c>
    </row>
    <row r="104" spans="1:6">
      <c r="A104" s="138">
        <f>'FX Database'!A1113</f>
        <v>44701</v>
      </c>
      <c r="B104" s="7">
        <f>VLOOKUP($A104,'FX Database'!$A$11:$T$1267, MATCH($B$9,'FX Database'!$A$6:$X$6,0),FALSE)</f>
        <v>0.70399999999999996</v>
      </c>
      <c r="C104" s="7">
        <f>VLOOKUP($A104,'FX Database'!$A$11:$T$1267, MATCH(C$9,'FX Database'!$A$6:$X$6,0),FALSE)</f>
        <v>89.94</v>
      </c>
      <c r="D104" s="7">
        <f t="shared" si="11"/>
        <v>6.269613013595395E-3</v>
      </c>
      <c r="E104" s="7">
        <f t="shared" si="11"/>
        <v>-4.446420704650075E-4</v>
      </c>
      <c r="F104" s="7">
        <f>VLOOKUP(A104,'Interest Rates'!$A$11:$B$3360, MATCH($F$9,'Interest Rates'!$A$11:$B$11,0),FALSE)</f>
        <v>0.35</v>
      </c>
    </row>
    <row r="105" spans="1:6">
      <c r="A105" s="138">
        <f>'FX Database'!A1114</f>
        <v>44704</v>
      </c>
      <c r="B105" s="7">
        <f>VLOOKUP($A105,'FX Database'!$A$11:$T$1267, MATCH($B$9,'FX Database'!$A$6:$X$6,0),FALSE)</f>
        <v>0.71120000000000005</v>
      </c>
      <c r="C105" s="7">
        <f>VLOOKUP($A105,'FX Database'!$A$11:$T$1267, MATCH(C$9,'FX Database'!$A$6:$X$6,0),FALSE)</f>
        <v>90.88</v>
      </c>
      <c r="D105" s="7">
        <f t="shared" si="11"/>
        <v>1.0175328041652665E-2</v>
      </c>
      <c r="E105" s="7">
        <f t="shared" si="11"/>
        <v>1.0397173630279911E-2</v>
      </c>
      <c r="F105" s="7">
        <f>VLOOKUP(A105,'Interest Rates'!$A$11:$B$3360, MATCH($F$9,'Interest Rates'!$A$11:$B$11,0),FALSE)</f>
        <v>0.35</v>
      </c>
    </row>
    <row r="106" spans="1:6">
      <c r="A106" s="138">
        <f>'FX Database'!A1115</f>
        <v>44705</v>
      </c>
      <c r="B106" s="7">
        <f>VLOOKUP($A106,'FX Database'!$A$11:$T$1267, MATCH($B$9,'FX Database'!$A$6:$X$6,0),FALSE)</f>
        <v>0.70830000000000004</v>
      </c>
      <c r="C106" s="7">
        <f>VLOOKUP($A106,'FX Database'!$A$11:$T$1267, MATCH(C$9,'FX Database'!$A$6:$X$6,0),FALSE)</f>
        <v>90.39</v>
      </c>
      <c r="D106" s="7">
        <f t="shared" si="11"/>
        <v>-4.085951440117969E-3</v>
      </c>
      <c r="E106" s="7">
        <f t="shared" si="11"/>
        <v>-5.4063131625216154E-3</v>
      </c>
      <c r="F106" s="7">
        <f>VLOOKUP(A106,'Interest Rates'!$A$11:$B$3360, MATCH($F$9,'Interest Rates'!$A$11:$B$11,0),FALSE)</f>
        <v>0.35</v>
      </c>
    </row>
    <row r="107" spans="1:6">
      <c r="A107" s="138">
        <f>'FX Database'!A1116</f>
        <v>44706</v>
      </c>
      <c r="B107" s="7">
        <f>VLOOKUP($A107,'FX Database'!$A$11:$T$1267, MATCH($B$9,'FX Database'!$A$6:$X$6,0),FALSE)</f>
        <v>0.7107</v>
      </c>
      <c r="C107" s="7">
        <f>VLOOKUP($A107,'FX Database'!$A$11:$T$1267, MATCH(C$9,'FX Database'!$A$6:$X$6,0),FALSE)</f>
        <v>90.27</v>
      </c>
      <c r="D107" s="7">
        <f t="shared" si="11"/>
        <v>3.3826670732724244E-3</v>
      </c>
      <c r="E107" s="7">
        <f t="shared" si="11"/>
        <v>-1.328462500256073E-3</v>
      </c>
      <c r="F107" s="7">
        <f>VLOOKUP(A107,'Interest Rates'!$A$11:$B$3360, MATCH($F$9,'Interest Rates'!$A$11:$B$11,0),FALSE)</f>
        <v>0.35</v>
      </c>
    </row>
    <row r="108" spans="1:6">
      <c r="A108" s="138">
        <f>'FX Database'!A1117</f>
        <v>44707</v>
      </c>
      <c r="B108" s="7">
        <f>VLOOKUP($A108,'FX Database'!$A$11:$T$1267, MATCH($B$9,'FX Database'!$A$6:$X$6,0),FALSE)</f>
        <v>0.70660000000000001</v>
      </c>
      <c r="C108" s="7">
        <f>VLOOKUP($A108,'FX Database'!$A$11:$T$1267, MATCH(C$9,'FX Database'!$A$6:$X$6,0),FALSE)</f>
        <v>89.97</v>
      </c>
      <c r="D108" s="7">
        <f t="shared" si="11"/>
        <v>-5.7856649078045904E-3</v>
      </c>
      <c r="E108" s="7">
        <f t="shared" si="11"/>
        <v>-3.3288978810361034E-3</v>
      </c>
      <c r="F108" s="7">
        <f>VLOOKUP(A108,'Interest Rates'!$A$11:$B$3360, MATCH($F$9,'Interest Rates'!$A$11:$B$11,0),FALSE)</f>
        <v>0.35</v>
      </c>
    </row>
    <row r="109" spans="1:6">
      <c r="A109" s="138">
        <f>'FX Database'!A1118</f>
        <v>44708</v>
      </c>
      <c r="B109" s="7">
        <f>VLOOKUP($A109,'FX Database'!$A$11:$T$1267, MATCH($B$9,'FX Database'!$A$6:$X$6,0),FALSE)</f>
        <v>0.71340000000000003</v>
      </c>
      <c r="C109" s="7">
        <f>VLOOKUP($A109,'FX Database'!$A$11:$T$1267, MATCH(C$9,'FX Database'!$A$6:$X$6,0),FALSE)</f>
        <v>90.5</v>
      </c>
      <c r="D109" s="7">
        <f t="shared" si="11"/>
        <v>9.5775379997463279E-3</v>
      </c>
      <c r="E109" s="7">
        <f t="shared" si="11"/>
        <v>5.8735692768529931E-3</v>
      </c>
      <c r="F109" s="7">
        <f>VLOOKUP(A109,'Interest Rates'!$A$11:$B$3360, MATCH($F$9,'Interest Rates'!$A$11:$B$11,0),FALSE)</f>
        <v>0.35</v>
      </c>
    </row>
    <row r="110" spans="1:6">
      <c r="A110" s="138">
        <f>'FX Database'!A1119</f>
        <v>44711</v>
      </c>
      <c r="B110" s="7">
        <f>VLOOKUP($A110,'FX Database'!$A$11:$T$1267, MATCH($B$9,'FX Database'!$A$6:$X$6,0),FALSE)</f>
        <v>0.71840000000000004</v>
      </c>
      <c r="C110" s="7">
        <f>VLOOKUP($A110,'FX Database'!$A$11:$T$1267, MATCH(C$9,'FX Database'!$A$6:$X$6,0),FALSE)</f>
        <v>91.26</v>
      </c>
      <c r="D110" s="7">
        <f t="shared" si="11"/>
        <v>6.9842440631987255E-3</v>
      </c>
      <c r="E110" s="7">
        <f t="shared" si="11"/>
        <v>8.3627247933761965E-3</v>
      </c>
      <c r="F110" s="7">
        <f>VLOOKUP(A110,'Interest Rates'!$A$11:$B$3360, MATCH($F$9,'Interest Rates'!$A$11:$B$11,0),FALSE)</f>
        <v>0.35</v>
      </c>
    </row>
    <row r="111" spans="1:6">
      <c r="A111" s="138">
        <f>'FX Database'!A1120</f>
        <v>44712</v>
      </c>
      <c r="B111" s="7">
        <f>VLOOKUP($A111,'FX Database'!$A$11:$T$1267, MATCH($B$9,'FX Database'!$A$6:$X$6,0),FALSE)</f>
        <v>0.71870000000000001</v>
      </c>
      <c r="C111" s="7">
        <f>VLOOKUP($A111,'FX Database'!$A$11:$T$1267, MATCH(C$9,'FX Database'!$A$6:$X$6,0),FALSE)</f>
        <v>91.91</v>
      </c>
      <c r="D111" s="7">
        <f t="shared" si="11"/>
        <v>4.1750748640707977E-4</v>
      </c>
      <c r="E111" s="7">
        <f t="shared" si="11"/>
        <v>7.0972618707614643E-3</v>
      </c>
      <c r="F111" s="7">
        <f>VLOOKUP(A111,'Interest Rates'!$A$11:$B$3360, MATCH($F$9,'Interest Rates'!$A$11:$B$11,0),FALSE)</f>
        <v>0.35</v>
      </c>
    </row>
    <row r="112" spans="1:6">
      <c r="A112" s="138">
        <f>'FX Database'!A1121</f>
        <v>44713</v>
      </c>
      <c r="B112" s="7">
        <f>VLOOKUP($A112,'FX Database'!$A$11:$T$1267, MATCH($B$9,'FX Database'!$A$6:$X$6,0),FALSE)</f>
        <v>0.71679999999999999</v>
      </c>
      <c r="C112" s="7">
        <f>VLOOKUP($A112,'FX Database'!$A$11:$T$1267, MATCH(C$9,'FX Database'!$A$6:$X$6,0),FALSE)</f>
        <v>92.63</v>
      </c>
      <c r="D112" s="7">
        <f t="shared" si="11"/>
        <v>-2.647162813676226E-3</v>
      </c>
      <c r="E112" s="7">
        <f t="shared" si="11"/>
        <v>7.803225895917895E-3</v>
      </c>
      <c r="F112" s="7">
        <f>VLOOKUP(A112,'Interest Rates'!$A$11:$B$3360, MATCH($F$9,'Interest Rates'!$A$11:$B$11,0),FALSE)</f>
        <v>0.35</v>
      </c>
    </row>
    <row r="113" spans="1:6">
      <c r="A113" s="138">
        <f>'FX Database'!A1122</f>
        <v>44714</v>
      </c>
      <c r="B113" s="7">
        <f>VLOOKUP($A113,'FX Database'!$A$11:$T$1267, MATCH($B$9,'FX Database'!$A$6:$X$6,0),FALSE)</f>
        <v>0.7157</v>
      </c>
      <c r="C113" s="7">
        <f>VLOOKUP($A113,'FX Database'!$A$11:$T$1267, MATCH(C$9,'FX Database'!$A$6:$X$6,0),FALSE)</f>
        <v>93.06</v>
      </c>
      <c r="D113" s="7">
        <f t="shared" si="11"/>
        <v>-1.5357769161688855E-3</v>
      </c>
      <c r="E113" s="7">
        <f t="shared" si="11"/>
        <v>4.6313831505663252E-3</v>
      </c>
      <c r="F113" s="7">
        <f>VLOOKUP(A113,'Interest Rates'!$A$11:$B$3360, MATCH($F$9,'Interest Rates'!$A$11:$B$11,0),FALSE)</f>
        <v>0.35</v>
      </c>
    </row>
    <row r="114" spans="1:6">
      <c r="A114" s="138">
        <f>'FX Database'!A1123</f>
        <v>44715</v>
      </c>
      <c r="B114" s="7">
        <f>VLOOKUP($A114,'FX Database'!$A$11:$T$1267, MATCH($B$9,'FX Database'!$A$6:$X$6,0),FALSE)</f>
        <v>0.72570000000000001</v>
      </c>
      <c r="C114" s="7">
        <f>VLOOKUP($A114,'FX Database'!$A$11:$T$1267, MATCH(C$9,'FX Database'!$A$6:$X$6,0),FALSE)</f>
        <v>94.22</v>
      </c>
      <c r="D114" s="7">
        <f t="shared" si="11"/>
        <v>1.3875621539539404E-2</v>
      </c>
      <c r="E114" s="7">
        <f t="shared" si="11"/>
        <v>1.2388026855392554E-2</v>
      </c>
      <c r="F114" s="7">
        <f>VLOOKUP(A114,'Interest Rates'!$A$11:$B$3360, MATCH($F$9,'Interest Rates'!$A$11:$B$11,0),FALSE)</f>
        <v>0.35</v>
      </c>
    </row>
    <row r="115" spans="1:6">
      <c r="A115" s="138">
        <f>'FX Database'!A1124</f>
        <v>44718</v>
      </c>
      <c r="B115" s="7">
        <f>VLOOKUP($A115,'FX Database'!$A$11:$T$1267, MATCH($B$9,'FX Database'!$A$6:$X$6,0),FALSE)</f>
        <v>0.72009999999999996</v>
      </c>
      <c r="C115" s="7">
        <f>VLOOKUP($A115,'FX Database'!$A$11:$T$1267, MATCH(C$9,'FX Database'!$A$6:$X$6,0),FALSE)</f>
        <v>94.07</v>
      </c>
      <c r="D115" s="7">
        <f t="shared" si="11"/>
        <v>-7.7466150292702408E-3</v>
      </c>
      <c r="E115" s="7">
        <f t="shared" si="11"/>
        <v>-1.5932872880350881E-3</v>
      </c>
      <c r="F115" s="7">
        <f>VLOOKUP(A115,'Interest Rates'!$A$11:$B$3360, MATCH($F$9,'Interest Rates'!$A$11:$B$11,0),FALSE)</f>
        <v>0.35</v>
      </c>
    </row>
    <row r="116" spans="1:6">
      <c r="A116" s="138">
        <f>'FX Database'!A1125</f>
        <v>44719</v>
      </c>
      <c r="B116" s="7">
        <f>VLOOKUP($A116,'FX Database'!$A$11:$T$1267, MATCH($B$9,'FX Database'!$A$6:$X$6,0),FALSE)</f>
        <v>0.7177</v>
      </c>
      <c r="C116" s="7">
        <f>VLOOKUP($A116,'FX Database'!$A$11:$T$1267, MATCH(C$9,'FX Database'!$A$6:$X$6,0),FALSE)</f>
        <v>95.38</v>
      </c>
      <c r="D116" s="7">
        <f t="shared" si="11"/>
        <v>-3.3384368187948568E-3</v>
      </c>
      <c r="E116" s="7">
        <f t="shared" si="11"/>
        <v>1.3829726886218184E-2</v>
      </c>
      <c r="F116" s="7">
        <f>VLOOKUP(A116,'Interest Rates'!$A$11:$B$3360, MATCH($F$9,'Interest Rates'!$A$11:$B$11,0),FALSE)</f>
        <v>0.35</v>
      </c>
    </row>
    <row r="117" spans="1:6">
      <c r="A117" s="138">
        <f>'FX Database'!A1126</f>
        <v>44720</v>
      </c>
      <c r="B117" s="7">
        <f>VLOOKUP($A117,'FX Database'!$A$11:$T$1267, MATCH($B$9,'FX Database'!$A$6:$X$6,0),FALSE)</f>
        <v>0.72019999999999995</v>
      </c>
      <c r="C117" s="7">
        <f>VLOOKUP($A117,'FX Database'!$A$11:$T$1267, MATCH(C$9,'FX Database'!$A$6:$X$6,0),FALSE)</f>
        <v>95.93</v>
      </c>
      <c r="D117" s="7">
        <f t="shared" si="11"/>
        <v>3.4772967787484732E-3</v>
      </c>
      <c r="E117" s="7">
        <f t="shared" si="11"/>
        <v>5.7498459597779784E-3</v>
      </c>
      <c r="F117" s="7">
        <f>VLOOKUP(A117,'Interest Rates'!$A$11:$B$3360, MATCH($F$9,'Interest Rates'!$A$11:$B$11,0),FALSE)</f>
        <v>0.85</v>
      </c>
    </row>
    <row r="118" spans="1:6">
      <c r="A118" s="138">
        <f>'FX Database'!A1127</f>
        <v>44721</v>
      </c>
      <c r="B118" s="7">
        <f>VLOOKUP($A118,'FX Database'!$A$11:$T$1267, MATCH($B$9,'FX Database'!$A$6:$X$6,0),FALSE)</f>
        <v>0.71760000000000002</v>
      </c>
      <c r="C118" s="7">
        <f>VLOOKUP($A118,'FX Database'!$A$11:$T$1267, MATCH(C$9,'FX Database'!$A$6:$X$6,0),FALSE)</f>
        <v>96.04</v>
      </c>
      <c r="D118" s="7">
        <f t="shared" si="11"/>
        <v>-3.6166404701884389E-3</v>
      </c>
      <c r="E118" s="7">
        <f t="shared" si="11"/>
        <v>1.1460125231963327E-3</v>
      </c>
      <c r="F118" s="7">
        <f>VLOOKUP(A118,'Interest Rates'!$A$11:$B$3360, MATCH($F$9,'Interest Rates'!$A$11:$B$11,0),FALSE)</f>
        <v>0.85</v>
      </c>
    </row>
    <row r="119" spans="1:6">
      <c r="A119" s="138">
        <f>'FX Database'!A1128</f>
        <v>44722</v>
      </c>
      <c r="B119" s="7">
        <f>VLOOKUP($A119,'FX Database'!$A$11:$T$1267, MATCH($B$9,'FX Database'!$A$6:$X$6,0),FALSE)</f>
        <v>0.71209999999999996</v>
      </c>
      <c r="C119" s="7">
        <f>VLOOKUP($A119,'FX Database'!$A$11:$T$1267, MATCH(C$9,'FX Database'!$A$6:$X$6,0),FALSE)</f>
        <v>95.23</v>
      </c>
      <c r="D119" s="7">
        <f t="shared" si="11"/>
        <v>-7.6939597565073474E-3</v>
      </c>
      <c r="E119" s="7">
        <f t="shared" si="11"/>
        <v>-8.4697531470978912E-3</v>
      </c>
      <c r="F119" s="7">
        <f>VLOOKUP(A119,'Interest Rates'!$A$11:$B$3360, MATCH($F$9,'Interest Rates'!$A$11:$B$11,0),FALSE)</f>
        <v>0.85</v>
      </c>
    </row>
    <row r="120" spans="1:6">
      <c r="A120" s="138">
        <f>'FX Database'!A1129</f>
        <v>44726</v>
      </c>
      <c r="B120" s="7">
        <f>VLOOKUP($A120,'FX Database'!$A$11:$T$1267, MATCH($B$9,'FX Database'!$A$6:$X$6,0),FALSE)</f>
        <v>0.6966</v>
      </c>
      <c r="C120" s="7">
        <f>VLOOKUP($A120,'FX Database'!$A$11:$T$1267, MATCH(C$9,'FX Database'!$A$6:$X$6,0),FALSE)</f>
        <v>93.8</v>
      </c>
      <c r="D120" s="7">
        <f t="shared" si="11"/>
        <v>-2.2006993056178144E-2</v>
      </c>
      <c r="E120" s="7">
        <f t="shared" si="11"/>
        <v>-1.5130162193775734E-2</v>
      </c>
      <c r="F120" s="7">
        <f>VLOOKUP(A120,'Interest Rates'!$A$11:$B$3360, MATCH($F$9,'Interest Rates'!$A$11:$B$11,0),FALSE)</f>
        <v>0.85</v>
      </c>
    </row>
    <row r="121" spans="1:6">
      <c r="A121" s="138">
        <f>'FX Database'!A1130</f>
        <v>44727</v>
      </c>
      <c r="B121" s="7">
        <f>VLOOKUP($A121,'FX Database'!$A$11:$T$1267, MATCH($B$9,'FX Database'!$A$6:$X$6,0),FALSE)</f>
        <v>0.69059999999999999</v>
      </c>
      <c r="C121" s="7">
        <f>VLOOKUP($A121,'FX Database'!$A$11:$T$1267, MATCH(C$9,'FX Database'!$A$6:$X$6,0),FALSE)</f>
        <v>93.11</v>
      </c>
      <c r="D121" s="7">
        <f t="shared" si="11"/>
        <v>-8.6505729760088194E-3</v>
      </c>
      <c r="E121" s="7">
        <f t="shared" si="11"/>
        <v>-7.3832661117405347E-3</v>
      </c>
      <c r="F121" s="7">
        <f>VLOOKUP(A121,'Interest Rates'!$A$11:$B$3360, MATCH($F$9,'Interest Rates'!$A$11:$B$11,0),FALSE)</f>
        <v>0.85</v>
      </c>
    </row>
    <row r="122" spans="1:6">
      <c r="A122" s="138">
        <f>'FX Database'!A1131</f>
        <v>44728</v>
      </c>
      <c r="B122" s="7">
        <f>VLOOKUP($A122,'FX Database'!$A$11:$T$1267, MATCH($B$9,'FX Database'!$A$6:$X$6,0),FALSE)</f>
        <v>0.69989999999999997</v>
      </c>
      <c r="C122" s="7">
        <f>VLOOKUP($A122,'FX Database'!$A$11:$T$1267, MATCH(C$9,'FX Database'!$A$6:$X$6,0),FALSE)</f>
        <v>93.98</v>
      </c>
      <c r="D122" s="7">
        <f t="shared" si="11"/>
        <v>1.3376682739602064E-2</v>
      </c>
      <c r="E122" s="7">
        <f t="shared" si="11"/>
        <v>9.3004037742312265E-3</v>
      </c>
      <c r="F122" s="7">
        <f>VLOOKUP(A122,'Interest Rates'!$A$11:$B$3360, MATCH($F$9,'Interest Rates'!$A$11:$B$11,0),FALSE)</f>
        <v>0.85</v>
      </c>
    </row>
    <row r="123" spans="1:6">
      <c r="A123" s="138">
        <f>'FX Database'!A1132</f>
        <v>44729</v>
      </c>
      <c r="B123" s="7">
        <f>VLOOKUP($A123,'FX Database'!$A$11:$T$1267, MATCH($B$9,'FX Database'!$A$6:$X$6,0),FALSE)</f>
        <v>0.70120000000000005</v>
      </c>
      <c r="C123" s="7">
        <f>VLOOKUP($A123,'FX Database'!$A$11:$T$1267, MATCH(C$9,'FX Database'!$A$6:$X$6,0),FALSE)</f>
        <v>94.02</v>
      </c>
      <c r="D123" s="7">
        <f t="shared" si="11"/>
        <v>1.8556853515856117E-3</v>
      </c>
      <c r="E123" s="7">
        <f t="shared" si="11"/>
        <v>4.2553192131471721E-4</v>
      </c>
      <c r="F123" s="7">
        <f>VLOOKUP(A123,'Interest Rates'!$A$11:$B$3360, MATCH($F$9,'Interest Rates'!$A$11:$B$11,0),FALSE)</f>
        <v>0.85</v>
      </c>
    </row>
    <row r="124" spans="1:6">
      <c r="A124" s="138">
        <f>'FX Database'!A1133</f>
        <v>44732</v>
      </c>
      <c r="B124" s="7">
        <f>VLOOKUP($A124,'FX Database'!$A$11:$T$1267, MATCH($B$9,'FX Database'!$A$6:$X$6,0),FALSE)</f>
        <v>0.69669999999999999</v>
      </c>
      <c r="C124" s="7">
        <f>VLOOKUP($A124,'FX Database'!$A$11:$T$1267, MATCH(C$9,'FX Database'!$A$6:$X$6,0),FALSE)</f>
        <v>94.08</v>
      </c>
      <c r="D124" s="7">
        <f t="shared" si="11"/>
        <v>-6.4382510110063259E-3</v>
      </c>
      <c r="E124" s="7">
        <f t="shared" si="11"/>
        <v>6.3795855433235399E-4</v>
      </c>
      <c r="F124" s="7">
        <f>VLOOKUP(A124,'Interest Rates'!$A$11:$B$3360, MATCH($F$9,'Interest Rates'!$A$11:$B$11,0),FALSE)</f>
        <v>0.85</v>
      </c>
    </row>
    <row r="125" spans="1:6">
      <c r="A125" s="138">
        <f>'FX Database'!A1134</f>
        <v>44733</v>
      </c>
      <c r="B125" s="7">
        <f>VLOOKUP($A125,'FX Database'!$A$11:$T$1267, MATCH($B$9,'FX Database'!$A$6:$X$6,0),FALSE)</f>
        <v>0.69599999999999995</v>
      </c>
      <c r="C125" s="7">
        <f>VLOOKUP($A125,'FX Database'!$A$11:$T$1267, MATCH(C$9,'FX Database'!$A$6:$X$6,0),FALSE)</f>
        <v>94</v>
      </c>
      <c r="D125" s="7">
        <f t="shared" si="11"/>
        <v>-1.0052417016535875E-3</v>
      </c>
      <c r="E125" s="7">
        <f t="shared" si="11"/>
        <v>-8.5070188031292253E-4</v>
      </c>
      <c r="F125" s="7">
        <f>VLOOKUP(A125,'Interest Rates'!$A$11:$B$3360, MATCH($F$9,'Interest Rates'!$A$11:$B$11,0),FALSE)</f>
        <v>0.85</v>
      </c>
    </row>
    <row r="126" spans="1:6">
      <c r="A126" s="138">
        <f>'FX Database'!A1135</f>
        <v>44734</v>
      </c>
      <c r="B126" s="7">
        <f>VLOOKUP($A126,'FX Database'!$A$11:$T$1267, MATCH($B$9,'FX Database'!$A$6:$X$6,0),FALSE)</f>
        <v>0.69169999999999998</v>
      </c>
      <c r="C126" s="7">
        <f>VLOOKUP($A126,'FX Database'!$A$11:$T$1267, MATCH(C$9,'FX Database'!$A$6:$X$6,0),FALSE)</f>
        <v>94.31</v>
      </c>
      <c r="D126" s="7">
        <f t="shared" si="11"/>
        <v>-6.1973247278805359E-3</v>
      </c>
      <c r="E126" s="7">
        <f t="shared" si="11"/>
        <v>3.2924462857895748E-3</v>
      </c>
      <c r="F126" s="7">
        <f>VLOOKUP(A126,'Interest Rates'!$A$11:$B$3360, MATCH($F$9,'Interest Rates'!$A$11:$B$11,0),FALSE)</f>
        <v>0.85</v>
      </c>
    </row>
    <row r="127" spans="1:6">
      <c r="A127" s="138">
        <f>'FX Database'!A1136</f>
        <v>44735</v>
      </c>
      <c r="B127" s="7">
        <f>VLOOKUP($A127,'FX Database'!$A$11:$T$1267, MATCH($B$9,'FX Database'!$A$6:$X$6,0),FALSE)</f>
        <v>0.68979999999999997</v>
      </c>
      <c r="C127" s="7">
        <f>VLOOKUP($A127,'FX Database'!$A$11:$T$1267, MATCH(C$9,'FX Database'!$A$6:$X$6,0),FALSE)</f>
        <v>93.5</v>
      </c>
      <c r="D127" s="7">
        <f t="shared" si="11"/>
        <v>-2.7506351037985201E-3</v>
      </c>
      <c r="E127" s="7">
        <f t="shared" si="11"/>
        <v>-8.6257922611521834E-3</v>
      </c>
      <c r="F127" s="7">
        <f>VLOOKUP(A127,'Interest Rates'!$A$11:$B$3360, MATCH($F$9,'Interest Rates'!$A$11:$B$11,0),FALSE)</f>
        <v>0.85</v>
      </c>
    </row>
    <row r="128" spans="1:6">
      <c r="A128" s="138">
        <f>'FX Database'!A1137</f>
        <v>44736</v>
      </c>
      <c r="B128" s="7">
        <f>VLOOKUP($A128,'FX Database'!$A$11:$T$1267, MATCH($B$9,'FX Database'!$A$6:$X$6,0),FALSE)</f>
        <v>0.69079999999999997</v>
      </c>
      <c r="C128" s="7">
        <f>VLOOKUP($A128,'FX Database'!$A$11:$T$1267, MATCH(C$9,'FX Database'!$A$6:$X$6,0),FALSE)</f>
        <v>93.02</v>
      </c>
      <c r="D128" s="7">
        <f t="shared" si="11"/>
        <v>1.4486457697830265E-3</v>
      </c>
      <c r="E128" s="7">
        <f t="shared" si="11"/>
        <v>-5.1469124986903538E-3</v>
      </c>
      <c r="F128" s="7">
        <f>VLOOKUP(A128,'Interest Rates'!$A$11:$B$3360, MATCH($F$9,'Interest Rates'!$A$11:$B$11,0),FALSE)</f>
        <v>0.85</v>
      </c>
    </row>
    <row r="129" spans="1:6">
      <c r="A129" s="138">
        <f>'FX Database'!A1138</f>
        <v>44739</v>
      </c>
      <c r="B129" s="7">
        <f>VLOOKUP($A129,'FX Database'!$A$11:$T$1267, MATCH($B$9,'FX Database'!$A$6:$X$6,0),FALSE)</f>
        <v>0.69299999999999995</v>
      </c>
      <c r="C129" s="7">
        <f>VLOOKUP($A129,'FX Database'!$A$11:$T$1267, MATCH(C$9,'FX Database'!$A$6:$X$6,0),FALSE)</f>
        <v>93.49</v>
      </c>
      <c r="D129" s="7">
        <f t="shared" si="11"/>
        <v>3.1796529173795844E-3</v>
      </c>
      <c r="E129" s="7">
        <f t="shared" si="11"/>
        <v>5.0399549072734171E-3</v>
      </c>
      <c r="F129" s="7">
        <f>VLOOKUP(A129,'Interest Rates'!$A$11:$B$3360, MATCH($F$9,'Interest Rates'!$A$11:$B$11,0),FALSE)</f>
        <v>0.85</v>
      </c>
    </row>
    <row r="130" spans="1:6">
      <c r="A130" s="138">
        <f>'FX Database'!A1139</f>
        <v>44740</v>
      </c>
      <c r="B130" s="7">
        <f>VLOOKUP($A130,'FX Database'!$A$11:$T$1267, MATCH($B$9,'FX Database'!$A$6:$X$6,0),FALSE)</f>
        <v>0.69279999999999997</v>
      </c>
      <c r="C130" s="7">
        <f>VLOOKUP($A130,'FX Database'!$A$11:$T$1267, MATCH(C$9,'FX Database'!$A$6:$X$6,0),FALSE)</f>
        <v>93.81</v>
      </c>
      <c r="D130" s="7">
        <f t="shared" si="11"/>
        <v>-2.8864194167777001E-4</v>
      </c>
      <c r="E130" s="7">
        <f t="shared" si="11"/>
        <v>3.4169814346353502E-3</v>
      </c>
      <c r="F130" s="7">
        <f>VLOOKUP(A130,'Interest Rates'!$A$11:$B$3360, MATCH($F$9,'Interest Rates'!$A$11:$B$11,0),FALSE)</f>
        <v>0.85</v>
      </c>
    </row>
    <row r="131" spans="1:6">
      <c r="A131" s="138">
        <f>'FX Database'!A1140</f>
        <v>44741</v>
      </c>
      <c r="B131" s="7">
        <f>VLOOKUP($A131,'FX Database'!$A$11:$T$1267, MATCH($B$9,'FX Database'!$A$6:$X$6,0),FALSE)</f>
        <v>0.68979999999999997</v>
      </c>
      <c r="C131" s="7">
        <f>VLOOKUP($A131,'FX Database'!$A$11:$T$1267, MATCH(C$9,'FX Database'!$A$6:$X$6,0),FALSE)</f>
        <v>93.81</v>
      </c>
      <c r="D131" s="7">
        <f t="shared" si="11"/>
        <v>-4.3396567454848205E-3</v>
      </c>
      <c r="E131" s="7">
        <f t="shared" si="11"/>
        <v>0</v>
      </c>
      <c r="F131" s="7">
        <f>VLOOKUP(A131,'Interest Rates'!$A$11:$B$3360, MATCH($F$9,'Interest Rates'!$A$11:$B$11,0),FALSE)</f>
        <v>0.85</v>
      </c>
    </row>
    <row r="132" spans="1:6">
      <c r="A132" s="138">
        <f>'FX Database'!A1141</f>
        <v>44742</v>
      </c>
      <c r="B132" s="7">
        <f>VLOOKUP($A132,'FX Database'!$A$11:$T$1267, MATCH($B$9,'FX Database'!$A$6:$X$6,0),FALSE)</f>
        <v>0.68889999999999996</v>
      </c>
      <c r="C132" s="7">
        <f>VLOOKUP($A132,'FX Database'!$A$11:$T$1267, MATCH(C$9,'FX Database'!$A$6:$X$6,0),FALSE)</f>
        <v>93.95</v>
      </c>
      <c r="D132" s="7">
        <f t="shared" si="11"/>
        <v>-1.3055779035903449E-3</v>
      </c>
      <c r="E132" s="7">
        <f t="shared" si="11"/>
        <v>1.4912657216147208E-3</v>
      </c>
      <c r="F132" s="7">
        <f>VLOOKUP(A132,'Interest Rates'!$A$11:$B$3360, MATCH($F$9,'Interest Rates'!$A$11:$B$11,0),FALSE)</f>
        <v>0.85</v>
      </c>
    </row>
    <row r="133" spans="1:6">
      <c r="A133" s="138">
        <f>'FX Database'!A1142</f>
        <v>44743</v>
      </c>
      <c r="B133" s="7">
        <f>VLOOKUP($A133,'FX Database'!$A$11:$T$1267, MATCH($B$9,'FX Database'!$A$6:$X$6,0),FALSE)</f>
        <v>0.68300000000000005</v>
      </c>
      <c r="C133" s="7">
        <f>VLOOKUP($A133,'FX Database'!$A$11:$T$1267, MATCH(C$9,'FX Database'!$A$6:$X$6,0),FALSE)</f>
        <v>92.2</v>
      </c>
      <c r="D133" s="7">
        <f t="shared" si="11"/>
        <v>-8.6012630283599685E-3</v>
      </c>
      <c r="E133" s="7">
        <f t="shared" si="11"/>
        <v>-1.8802595296926159E-2</v>
      </c>
      <c r="F133" s="7">
        <f>VLOOKUP(A133,'Interest Rates'!$A$11:$B$3360, MATCH($F$9,'Interest Rates'!$A$11:$B$11,0),FALSE)</f>
        <v>0.85</v>
      </c>
    </row>
    <row r="134" spans="1:6">
      <c r="A134" s="138">
        <f>'FX Database'!A1143</f>
        <v>44746</v>
      </c>
      <c r="B134" s="7">
        <f>VLOOKUP($A134,'FX Database'!$A$11:$T$1267, MATCH($B$9,'FX Database'!$A$6:$X$6,0),FALSE)</f>
        <v>0.68340000000000001</v>
      </c>
      <c r="C134" s="7">
        <f>VLOOKUP($A134,'FX Database'!$A$11:$T$1267, MATCH(C$9,'FX Database'!$A$6:$X$6,0),FALSE)</f>
        <v>92.48</v>
      </c>
      <c r="D134" s="7">
        <f t="shared" si="11"/>
        <v>5.8548011040136002E-4</v>
      </c>
      <c r="E134" s="7">
        <f t="shared" si="11"/>
        <v>3.0322743615192748E-3</v>
      </c>
      <c r="F134" s="7">
        <f>VLOOKUP(A134,'Interest Rates'!$A$11:$B$3360, MATCH($F$9,'Interest Rates'!$A$11:$B$11,0),FALSE)</f>
        <v>0.85</v>
      </c>
    </row>
    <row r="135" spans="1:6">
      <c r="A135" s="138">
        <f>'FX Database'!A1144</f>
        <v>44747</v>
      </c>
      <c r="B135" s="7">
        <f>VLOOKUP($A135,'FX Database'!$A$11:$T$1267, MATCH($B$9,'FX Database'!$A$6:$X$6,0),FALSE)</f>
        <v>0.68730000000000002</v>
      </c>
      <c r="C135" s="7">
        <f>VLOOKUP($A135,'FX Database'!$A$11:$T$1267, MATCH(C$9,'FX Database'!$A$6:$X$6,0),FALSE)</f>
        <v>93.64</v>
      </c>
      <c r="D135" s="7">
        <f t="shared" si="11"/>
        <v>5.6905384463681076E-3</v>
      </c>
      <c r="E135" s="7">
        <f t="shared" si="11"/>
        <v>1.246523769864262E-2</v>
      </c>
      <c r="F135" s="7">
        <f>VLOOKUP(A135,'Interest Rates'!$A$11:$B$3360, MATCH($F$9,'Interest Rates'!$A$11:$B$11,0),FALSE)</f>
        <v>0.85</v>
      </c>
    </row>
    <row r="136" spans="1:6">
      <c r="A136" s="138">
        <f>'FX Database'!A1145</f>
        <v>44748</v>
      </c>
      <c r="B136" s="7">
        <f>VLOOKUP($A136,'FX Database'!$A$11:$T$1267, MATCH($B$9,'FX Database'!$A$6:$X$6,0),FALSE)</f>
        <v>0.6784</v>
      </c>
      <c r="C136" s="7">
        <f>VLOOKUP($A136,'FX Database'!$A$11:$T$1267, MATCH(C$9,'FX Database'!$A$6:$X$6,0),FALSE)</f>
        <v>91.73</v>
      </c>
      <c r="D136" s="7">
        <f t="shared" si="11"/>
        <v>-1.3033793649866274E-2</v>
      </c>
      <c r="E136" s="7">
        <f t="shared" si="11"/>
        <v>-2.0608163101145809E-2</v>
      </c>
      <c r="F136" s="7">
        <f>VLOOKUP(A136,'Interest Rates'!$A$11:$B$3360, MATCH($F$9,'Interest Rates'!$A$11:$B$11,0),FALSE)</f>
        <v>1.35</v>
      </c>
    </row>
    <row r="137" spans="1:6">
      <c r="A137" s="138">
        <f>'FX Database'!A1146</f>
        <v>44749</v>
      </c>
      <c r="B137" s="7">
        <f>VLOOKUP($A137,'FX Database'!$A$11:$T$1267, MATCH($B$9,'FX Database'!$A$6:$X$6,0),FALSE)</f>
        <v>0.68220000000000003</v>
      </c>
      <c r="C137" s="7">
        <f>VLOOKUP($A137,'FX Database'!$A$11:$T$1267, MATCH(C$9,'FX Database'!$A$6:$X$6,0),FALSE)</f>
        <v>92.72</v>
      </c>
      <c r="D137" s="7">
        <f t="shared" si="11"/>
        <v>5.5857855068521733E-3</v>
      </c>
      <c r="E137" s="7">
        <f t="shared" si="11"/>
        <v>1.073471950993197E-2</v>
      </c>
      <c r="F137" s="7">
        <f>VLOOKUP(A137,'Interest Rates'!$A$11:$B$3360, MATCH($F$9,'Interest Rates'!$A$11:$B$11,0),FALSE)</f>
        <v>1.35</v>
      </c>
    </row>
    <row r="138" spans="1:6">
      <c r="A138" s="138">
        <f>'FX Database'!A1147</f>
        <v>44750</v>
      </c>
      <c r="B138" s="7">
        <f>VLOOKUP($A138,'FX Database'!$A$11:$T$1267, MATCH($B$9,'FX Database'!$A$6:$X$6,0),FALSE)</f>
        <v>0.68240000000000001</v>
      </c>
      <c r="C138" s="7">
        <f>VLOOKUP($A138,'FX Database'!$A$11:$T$1267, MATCH(C$9,'FX Database'!$A$6:$X$6,0),FALSE)</f>
        <v>92.58</v>
      </c>
      <c r="D138" s="7">
        <f t="shared" si="11"/>
        <v>2.9312619292404729E-4</v>
      </c>
      <c r="E138" s="7">
        <f t="shared" si="11"/>
        <v>-1.5110634283718306E-3</v>
      </c>
      <c r="F138" s="7">
        <f>VLOOKUP(A138,'Interest Rates'!$A$11:$B$3360, MATCH($F$9,'Interest Rates'!$A$11:$B$11,0),FALSE)</f>
        <v>1.35</v>
      </c>
    </row>
    <row r="139" spans="1:6">
      <c r="A139" s="138">
        <f>'FX Database'!A1148</f>
        <v>44753</v>
      </c>
      <c r="B139" s="7">
        <f>VLOOKUP($A139,'FX Database'!$A$11:$T$1267, MATCH($B$9,'FX Database'!$A$6:$X$6,0),FALSE)</f>
        <v>0.68130000000000002</v>
      </c>
      <c r="C139" s="7">
        <f>VLOOKUP($A139,'FX Database'!$A$11:$T$1267, MATCH(C$9,'FX Database'!$A$6:$X$6,0),FALSE)</f>
        <v>93.37</v>
      </c>
      <c r="D139" s="7">
        <f t="shared" si="11"/>
        <v>-1.6132583978469043E-3</v>
      </c>
      <c r="E139" s="7">
        <f t="shared" si="11"/>
        <v>8.4969588927100437E-3</v>
      </c>
      <c r="F139" s="7">
        <f>VLOOKUP(A139,'Interest Rates'!$A$11:$B$3360, MATCH($F$9,'Interest Rates'!$A$11:$B$11,0),FALSE)</f>
        <v>1.35</v>
      </c>
    </row>
    <row r="140" spans="1:6">
      <c r="A140" s="138">
        <f>'FX Database'!A1149</f>
        <v>44754</v>
      </c>
      <c r="B140" s="7">
        <f>VLOOKUP($A140,'FX Database'!$A$11:$T$1267, MATCH($B$9,'FX Database'!$A$6:$X$6,0),FALSE)</f>
        <v>0.67200000000000004</v>
      </c>
      <c r="C140" s="7">
        <f>VLOOKUP($A140,'FX Database'!$A$11:$T$1267, MATCH(C$9,'FX Database'!$A$6:$X$6,0),FALSE)</f>
        <v>92.36</v>
      </c>
      <c r="D140" s="7">
        <f t="shared" si="11"/>
        <v>-1.374439725647289E-2</v>
      </c>
      <c r="E140" s="7">
        <f t="shared" si="11"/>
        <v>-1.0876110009539927E-2</v>
      </c>
      <c r="F140" s="7">
        <f>VLOOKUP(A140,'Interest Rates'!$A$11:$B$3360, MATCH($F$9,'Interest Rates'!$A$11:$B$11,0),FALSE)</f>
        <v>1.35</v>
      </c>
    </row>
    <row r="141" spans="1:6">
      <c r="A141" s="138">
        <f>'FX Database'!A1150</f>
        <v>44755</v>
      </c>
      <c r="B141" s="7">
        <f>VLOOKUP($A141,'FX Database'!$A$11:$T$1267, MATCH($B$9,'FX Database'!$A$6:$X$6,0),FALSE)</f>
        <v>0.67710000000000004</v>
      </c>
      <c r="C141" s="7">
        <f>VLOOKUP($A141,'FX Database'!$A$11:$T$1267, MATCH(C$9,'FX Database'!$A$6:$X$6,0),FALSE)</f>
        <v>92.78</v>
      </c>
      <c r="D141" s="7">
        <f t="shared" si="11"/>
        <v>7.5606319684500753E-3</v>
      </c>
      <c r="E141" s="7">
        <f t="shared" si="11"/>
        <v>4.5371148373029606E-3</v>
      </c>
      <c r="F141" s="7">
        <f>VLOOKUP(A141,'Interest Rates'!$A$11:$B$3360, MATCH($F$9,'Interest Rates'!$A$11:$B$11,0),FALSE)</f>
        <v>1.35</v>
      </c>
    </row>
    <row r="142" spans="1:6">
      <c r="A142" s="138">
        <f>'FX Database'!A1151</f>
        <v>44756</v>
      </c>
      <c r="B142" s="7">
        <f>VLOOKUP($A142,'FX Database'!$A$11:$T$1267, MATCH($B$9,'FX Database'!$A$6:$X$6,0),FALSE)</f>
        <v>0.67569999999999997</v>
      </c>
      <c r="C142" s="7">
        <f>VLOOKUP($A142,'FX Database'!$A$11:$T$1267, MATCH(C$9,'FX Database'!$A$6:$X$6,0),FALSE)</f>
        <v>93.54</v>
      </c>
      <c r="D142" s="7">
        <f t="shared" si="11"/>
        <v>-2.0697819334709387E-3</v>
      </c>
      <c r="E142" s="7">
        <f t="shared" si="11"/>
        <v>8.1580529741424861E-3</v>
      </c>
      <c r="F142" s="7">
        <f>VLOOKUP(A142,'Interest Rates'!$A$11:$B$3360, MATCH($F$9,'Interest Rates'!$A$11:$B$11,0),FALSE)</f>
        <v>1.35</v>
      </c>
    </row>
    <row r="143" spans="1:6">
      <c r="A143" s="138">
        <f>'FX Database'!A1152</f>
        <v>44757</v>
      </c>
      <c r="B143" s="7">
        <f>VLOOKUP($A143,'FX Database'!$A$11:$T$1267, MATCH($B$9,'FX Database'!$A$6:$X$6,0),FALSE)</f>
        <v>0.67300000000000004</v>
      </c>
      <c r="C143" s="7">
        <f>VLOOKUP($A143,'FX Database'!$A$11:$T$1267, MATCH(C$9,'FX Database'!$A$6:$X$6,0),FALSE)</f>
        <v>93.53</v>
      </c>
      <c r="D143" s="7">
        <f t="shared" si="11"/>
        <v>-4.0038609134009969E-3</v>
      </c>
      <c r="E143" s="7">
        <f t="shared" si="11"/>
        <v>-1.06911851280596E-4</v>
      </c>
      <c r="F143" s="7">
        <f>VLOOKUP(A143,'Interest Rates'!$A$11:$B$3360, MATCH($F$9,'Interest Rates'!$A$11:$B$11,0),FALSE)</f>
        <v>1.35</v>
      </c>
    </row>
    <row r="144" spans="1:6">
      <c r="A144" s="138">
        <f>'FX Database'!A1153</f>
        <v>44760</v>
      </c>
      <c r="B144" s="7">
        <f>VLOOKUP($A144,'FX Database'!$A$11:$T$1267, MATCH($B$9,'FX Database'!$A$6:$X$6,0),FALSE)</f>
        <v>0.68020000000000003</v>
      </c>
      <c r="C144" s="7">
        <f>VLOOKUP($A144,'FX Database'!$A$11:$T$1267, MATCH(C$9,'FX Database'!$A$6:$X$6,0),FALSE)</f>
        <v>94.06</v>
      </c>
      <c r="D144" s="7">
        <f t="shared" si="11"/>
        <v>1.0641542928367239E-2</v>
      </c>
      <c r="E144" s="7">
        <f t="shared" si="11"/>
        <v>5.650636070442268E-3</v>
      </c>
      <c r="F144" s="7">
        <f>VLOOKUP(A144,'Interest Rates'!$A$11:$B$3360, MATCH($F$9,'Interest Rates'!$A$11:$B$11,0),FALSE)</f>
        <v>1.35</v>
      </c>
    </row>
    <row r="145" spans="1:6">
      <c r="A145" s="138">
        <f>'FX Database'!A1154</f>
        <v>44761</v>
      </c>
      <c r="B145" s="7">
        <f>VLOOKUP($A145,'FX Database'!$A$11:$T$1267, MATCH($B$9,'FX Database'!$A$6:$X$6,0),FALSE)</f>
        <v>0.68510000000000004</v>
      </c>
      <c r="C145" s="7">
        <f>VLOOKUP($A145,'FX Database'!$A$11:$T$1267, MATCH(C$9,'FX Database'!$A$6:$X$6,0),FALSE)</f>
        <v>94.54</v>
      </c>
      <c r="D145" s="7">
        <f t="shared" si="11"/>
        <v>7.1779404357582904E-3</v>
      </c>
      <c r="E145" s="7">
        <f t="shared" si="11"/>
        <v>5.0901488481884692E-3</v>
      </c>
      <c r="F145" s="7">
        <f>VLOOKUP(A145,'Interest Rates'!$A$11:$B$3360, MATCH($F$9,'Interest Rates'!$A$11:$B$11,0),FALSE)</f>
        <v>1.35</v>
      </c>
    </row>
    <row r="146" spans="1:6">
      <c r="A146" s="138">
        <f>'FX Database'!A1155</f>
        <v>44762</v>
      </c>
      <c r="B146" s="7">
        <f>VLOOKUP($A146,'FX Database'!$A$11:$T$1267, MATCH($B$9,'FX Database'!$A$6:$X$6,0),FALSE)</f>
        <v>0.69120000000000004</v>
      </c>
      <c r="C146" s="7">
        <f>VLOOKUP($A146,'FX Database'!$A$11:$T$1267, MATCH(C$9,'FX Database'!$A$6:$X$6,0),FALSE)</f>
        <v>95.44</v>
      </c>
      <c r="D146" s="7">
        <f t="shared" si="11"/>
        <v>8.8644044809924345E-3</v>
      </c>
      <c r="E146" s="7">
        <f t="shared" si="11"/>
        <v>9.4747524245702101E-3</v>
      </c>
      <c r="F146" s="7">
        <f>VLOOKUP(A146,'Interest Rates'!$A$11:$B$3360, MATCH($F$9,'Interest Rates'!$A$11:$B$11,0),FALSE)</f>
        <v>1.35</v>
      </c>
    </row>
    <row r="147" spans="1:6">
      <c r="A147" s="138">
        <f>'FX Database'!A1156</f>
        <v>44763</v>
      </c>
      <c r="B147" s="7">
        <f>VLOOKUP($A147,'FX Database'!$A$11:$T$1267, MATCH($B$9,'FX Database'!$A$6:$X$6,0),FALSE)</f>
        <v>0.69099999999999995</v>
      </c>
      <c r="C147" s="7">
        <f>VLOOKUP($A147,'FX Database'!$A$11:$T$1267, MATCH(C$9,'FX Database'!$A$6:$X$6,0),FALSE)</f>
        <v>95.5</v>
      </c>
      <c r="D147" s="7">
        <f t="shared" si="11"/>
        <v>-2.8939372217608818E-4</v>
      </c>
      <c r="E147" s="7">
        <f t="shared" si="11"/>
        <v>6.28469697023961E-4</v>
      </c>
      <c r="F147" s="7">
        <f>VLOOKUP(A147,'Interest Rates'!$A$11:$B$3360, MATCH($F$9,'Interest Rates'!$A$11:$B$11,0),FALSE)</f>
        <v>1.35</v>
      </c>
    </row>
    <row r="148" spans="1:6">
      <c r="A148" s="138">
        <f>'FX Database'!A1157</f>
        <v>44764</v>
      </c>
      <c r="B148" s="7">
        <f>VLOOKUP($A148,'FX Database'!$A$11:$T$1267, MATCH($B$9,'FX Database'!$A$6:$X$6,0),FALSE)</f>
        <v>0.69059999999999999</v>
      </c>
      <c r="C148" s="7">
        <f>VLOOKUP($A148,'FX Database'!$A$11:$T$1267, MATCH(C$9,'FX Database'!$A$6:$X$6,0),FALSE)</f>
        <v>95.23</v>
      </c>
      <c r="D148" s="7">
        <f t="shared" si="11"/>
        <v>-5.7903881177782035E-4</v>
      </c>
      <c r="E148" s="7">
        <f t="shared" si="11"/>
        <v>-2.831229280729933E-3</v>
      </c>
      <c r="F148" s="7">
        <f>VLOOKUP(A148,'Interest Rates'!$A$11:$B$3360, MATCH($F$9,'Interest Rates'!$A$11:$B$11,0),FALSE)</f>
        <v>1.35</v>
      </c>
    </row>
    <row r="149" spans="1:6">
      <c r="A149" s="138">
        <f>'FX Database'!A1158</f>
        <v>44767</v>
      </c>
      <c r="B149" s="7">
        <f>VLOOKUP($A149,'FX Database'!$A$11:$T$1267, MATCH($B$9,'FX Database'!$A$6:$X$6,0),FALSE)</f>
        <v>0.69089999999999996</v>
      </c>
      <c r="C149" s="7">
        <f>VLOOKUP($A149,'FX Database'!$A$11:$T$1267, MATCH(C$9,'FX Database'!$A$6:$X$6,0),FALSE)</f>
        <v>94.18</v>
      </c>
      <c r="D149" s="7">
        <f t="shared" si="11"/>
        <v>4.3431053885716655E-4</v>
      </c>
      <c r="E149" s="7">
        <f t="shared" si="11"/>
        <v>-1.108717339054611E-2</v>
      </c>
      <c r="F149" s="7">
        <f>VLOOKUP(A149,'Interest Rates'!$A$11:$B$3360, MATCH($F$9,'Interest Rates'!$A$11:$B$11,0),FALSE)</f>
        <v>1.35</v>
      </c>
    </row>
    <row r="150" spans="1:6">
      <c r="A150" s="138">
        <f>'FX Database'!A1159</f>
        <v>44768</v>
      </c>
      <c r="B150" s="7">
        <f>VLOOKUP($A150,'FX Database'!$A$11:$T$1267, MATCH($B$9,'FX Database'!$A$6:$X$6,0),FALSE)</f>
        <v>0.69610000000000005</v>
      </c>
      <c r="C150" s="7">
        <f>VLOOKUP($A150,'FX Database'!$A$11:$T$1267, MATCH(C$9,'FX Database'!$A$6:$X$6,0),FALSE)</f>
        <v>95.14</v>
      </c>
      <c r="D150" s="7">
        <f t="shared" si="11"/>
        <v>7.4982326798716517E-3</v>
      </c>
      <c r="E150" s="7">
        <f t="shared" si="11"/>
        <v>1.0141646188726785E-2</v>
      </c>
      <c r="F150" s="7">
        <f>VLOOKUP(A150,'Interest Rates'!$A$11:$B$3360, MATCH($F$9,'Interest Rates'!$A$11:$B$11,0),FALSE)</f>
        <v>1.35</v>
      </c>
    </row>
    <row r="151" spans="1:6">
      <c r="A151" s="138">
        <f>'FX Database'!A1160</f>
        <v>44769</v>
      </c>
      <c r="B151" s="7">
        <f>VLOOKUP($A151,'FX Database'!$A$11:$T$1267, MATCH($B$9,'FX Database'!$A$6:$X$6,0),FALSE)</f>
        <v>0.69399999999999995</v>
      </c>
      <c r="C151" s="7">
        <f>VLOOKUP($A151,'FX Database'!$A$11:$T$1267, MATCH(C$9,'FX Database'!$A$6:$X$6,0),FALSE)</f>
        <v>95.02</v>
      </c>
      <c r="D151" s="7">
        <f t="shared" si="11"/>
        <v>-3.0213676678163821E-3</v>
      </c>
      <c r="E151" s="7">
        <f t="shared" si="11"/>
        <v>-1.2620952453602492E-3</v>
      </c>
      <c r="F151" s="7">
        <f>VLOOKUP(A151,'Interest Rates'!$A$11:$B$3360, MATCH($F$9,'Interest Rates'!$A$11:$B$11,0),FALSE)</f>
        <v>1.35</v>
      </c>
    </row>
    <row r="152" spans="1:6">
      <c r="A152" s="138">
        <f>'FX Database'!A1161</f>
        <v>44770</v>
      </c>
      <c r="B152" s="7">
        <f>VLOOKUP($A152,'FX Database'!$A$11:$T$1267, MATCH($B$9,'FX Database'!$A$6:$X$6,0),FALSE)</f>
        <v>0.6996</v>
      </c>
      <c r="C152" s="7">
        <f>VLOOKUP($A152,'FX Database'!$A$11:$T$1267, MATCH(C$9,'FX Database'!$A$6:$X$6,0),FALSE)</f>
        <v>94.7</v>
      </c>
      <c r="D152" s="7">
        <f t="shared" si="11"/>
        <v>8.0367826376426428E-3</v>
      </c>
      <c r="E152" s="7">
        <f t="shared" si="11"/>
        <v>-3.3733955667425881E-3</v>
      </c>
      <c r="F152" s="7">
        <f>VLOOKUP(A152,'Interest Rates'!$A$11:$B$3360, MATCH($F$9,'Interest Rates'!$A$11:$B$11,0),FALSE)</f>
        <v>1.35</v>
      </c>
    </row>
    <row r="153" spans="1:6">
      <c r="A153" s="138">
        <f>'FX Database'!A1162</f>
        <v>44771</v>
      </c>
      <c r="B153" s="7">
        <f>VLOOKUP($A153,'FX Database'!$A$11:$T$1267, MATCH($B$9,'FX Database'!$A$6:$X$6,0),FALSE)</f>
        <v>0.70069999999999999</v>
      </c>
      <c r="C153" s="7">
        <f>VLOOKUP($A153,'FX Database'!$A$11:$T$1267, MATCH(C$9,'FX Database'!$A$6:$X$6,0),FALSE)</f>
        <v>93.19</v>
      </c>
      <c r="D153" s="7">
        <f t="shared" si="11"/>
        <v>1.5710922320411461E-3</v>
      </c>
      <c r="E153" s="7">
        <f t="shared" si="11"/>
        <v>-1.6073580394468497E-2</v>
      </c>
      <c r="F153" s="7">
        <f>VLOOKUP(A153,'Interest Rates'!$A$11:$B$3360, MATCH($F$9,'Interest Rates'!$A$11:$B$11,0),FALSE)</f>
        <v>1.35</v>
      </c>
    </row>
    <row r="154" spans="1:6">
      <c r="A154" s="138">
        <f>'FX Database'!A1163</f>
        <v>44775</v>
      </c>
      <c r="B154" s="7">
        <f>VLOOKUP($A154,'FX Database'!$A$11:$T$1267, MATCH($B$9,'FX Database'!$A$6:$X$6,0),FALSE)</f>
        <v>0.6956</v>
      </c>
      <c r="C154" s="7">
        <f>VLOOKUP($A154,'FX Database'!$A$11:$T$1267, MATCH(C$9,'FX Database'!$A$6:$X$6,0),FALSE)</f>
        <v>90.89</v>
      </c>
      <c r="D154" s="7">
        <f t="shared" si="11"/>
        <v>-7.3050528963602476E-3</v>
      </c>
      <c r="E154" s="7">
        <f t="shared" si="11"/>
        <v>-2.4990435666885066E-2</v>
      </c>
      <c r="F154" s="7">
        <f>VLOOKUP(A154,'Interest Rates'!$A$11:$B$3360, MATCH($F$9,'Interest Rates'!$A$11:$B$11,0),FALSE)</f>
        <v>1.35</v>
      </c>
    </row>
    <row r="155" spans="1:6">
      <c r="A155" s="138">
        <f>'FX Database'!A1164</f>
        <v>44776</v>
      </c>
      <c r="B155" s="7">
        <f>VLOOKUP($A155,'FX Database'!$A$11:$T$1267, MATCH($B$9,'FX Database'!$A$6:$X$6,0),FALSE)</f>
        <v>0.69340000000000002</v>
      </c>
      <c r="C155" s="7">
        <f>VLOOKUP($A155,'FX Database'!$A$11:$T$1267, MATCH(C$9,'FX Database'!$A$6:$X$6,0),FALSE)</f>
        <v>92.38</v>
      </c>
      <c r="D155" s="7">
        <f t="shared" si="11"/>
        <v>-3.1677492292048778E-3</v>
      </c>
      <c r="E155" s="7">
        <f t="shared" si="11"/>
        <v>1.6260520871780326E-2</v>
      </c>
      <c r="F155" s="7">
        <f>VLOOKUP(A155,'Interest Rates'!$A$11:$B$3360, MATCH($F$9,'Interest Rates'!$A$11:$B$11,0),FALSE)</f>
        <v>1.85</v>
      </c>
    </row>
    <row r="156" spans="1:6">
      <c r="A156" s="138">
        <f>'FX Database'!A1165</f>
        <v>44777</v>
      </c>
      <c r="B156" s="7">
        <f>VLOOKUP($A156,'FX Database'!$A$11:$T$1267, MATCH($B$9,'FX Database'!$A$6:$X$6,0),FALSE)</f>
        <v>0.69610000000000005</v>
      </c>
      <c r="C156" s="7">
        <f>VLOOKUP($A156,'FX Database'!$A$11:$T$1267, MATCH(C$9,'FX Database'!$A$6:$X$6,0),FALSE)</f>
        <v>93.33</v>
      </c>
      <c r="D156" s="7">
        <f t="shared" si="11"/>
        <v>3.886294923697871E-3</v>
      </c>
      <c r="E156" s="7">
        <f t="shared" si="11"/>
        <v>1.0231094575196035E-2</v>
      </c>
      <c r="F156" s="7">
        <f>VLOOKUP(A156,'Interest Rates'!$A$11:$B$3360, MATCH($F$9,'Interest Rates'!$A$11:$B$11,0),FALSE)</f>
        <v>1.85</v>
      </c>
    </row>
    <row r="157" spans="1:6">
      <c r="A157" s="138">
        <f>'FX Database'!A1166</f>
        <v>44778</v>
      </c>
      <c r="B157" s="7">
        <f>VLOOKUP($A157,'FX Database'!$A$11:$T$1267, MATCH($B$9,'FX Database'!$A$6:$X$6,0),FALSE)</f>
        <v>0.69679999999999997</v>
      </c>
      <c r="C157" s="7">
        <f>VLOOKUP($A157,'FX Database'!$A$11:$T$1267, MATCH(C$9,'FX Database'!$A$6:$X$6,0),FALSE)</f>
        <v>92.89</v>
      </c>
      <c r="D157" s="7">
        <f t="shared" si="11"/>
        <v>1.0050973636721741E-3</v>
      </c>
      <c r="E157" s="7">
        <f t="shared" si="11"/>
        <v>-4.7256021782258349E-3</v>
      </c>
      <c r="F157" s="7">
        <f>VLOOKUP(A157,'Interest Rates'!$A$11:$B$3360, MATCH($F$9,'Interest Rates'!$A$11:$B$11,0),FALSE)</f>
        <v>1.85</v>
      </c>
    </row>
    <row r="158" spans="1:6">
      <c r="A158" s="138">
        <f>'FX Database'!A1167</f>
        <v>44781</v>
      </c>
      <c r="B158" s="7">
        <f>VLOOKUP($A158,'FX Database'!$A$11:$T$1267, MATCH($B$9,'FX Database'!$A$6:$X$6,0),FALSE)</f>
        <v>0.69369999999999998</v>
      </c>
      <c r="C158" s="7">
        <f>VLOOKUP($A158,'FX Database'!$A$11:$T$1267, MATCH(C$9,'FX Database'!$A$6:$X$6,0),FALSE)</f>
        <v>93.8</v>
      </c>
      <c r="D158" s="7">
        <f t="shared" si="11"/>
        <v>-4.4588351470374399E-3</v>
      </c>
      <c r="E158" s="7">
        <f t="shared" si="11"/>
        <v>9.7488586127494545E-3</v>
      </c>
      <c r="F158" s="7">
        <f>VLOOKUP(A158,'Interest Rates'!$A$11:$B$3360, MATCH($F$9,'Interest Rates'!$A$11:$B$11,0),FALSE)</f>
        <v>1.85</v>
      </c>
    </row>
    <row r="159" spans="1:6">
      <c r="A159" s="138">
        <f>'FX Database'!A1168</f>
        <v>44782</v>
      </c>
      <c r="B159" s="7">
        <f>VLOOKUP($A159,'FX Database'!$A$11:$T$1267, MATCH($B$9,'FX Database'!$A$6:$X$6,0),FALSE)</f>
        <v>0.69750000000000001</v>
      </c>
      <c r="C159" s="7">
        <f>VLOOKUP($A159,'FX Database'!$A$11:$T$1267, MATCH(C$9,'FX Database'!$A$6:$X$6,0),FALSE)</f>
        <v>94.17</v>
      </c>
      <c r="D159" s="7">
        <f t="shared" si="11"/>
        <v>5.4629233042650461E-3</v>
      </c>
      <c r="E159" s="7">
        <f t="shared" si="11"/>
        <v>3.9368035097928356E-3</v>
      </c>
      <c r="F159" s="7">
        <f>VLOOKUP(A159,'Interest Rates'!$A$11:$B$3360, MATCH($F$9,'Interest Rates'!$A$11:$B$11,0),FALSE)</f>
        <v>1.85</v>
      </c>
    </row>
    <row r="160" spans="1:6">
      <c r="A160" s="138">
        <f>'FX Database'!A1169</f>
        <v>44783</v>
      </c>
      <c r="B160" s="7">
        <f>VLOOKUP($A160,'FX Database'!$A$11:$T$1267, MATCH($B$9,'FX Database'!$A$6:$X$6,0),FALSE)</f>
        <v>0.6956</v>
      </c>
      <c r="C160" s="7">
        <f>VLOOKUP($A160,'FX Database'!$A$11:$T$1267, MATCH(C$9,'FX Database'!$A$6:$X$6,0),FALSE)</f>
        <v>93.91</v>
      </c>
      <c r="D160" s="7">
        <f t="shared" si="11"/>
        <v>-2.7277312153927672E-3</v>
      </c>
      <c r="E160" s="7">
        <f t="shared" si="11"/>
        <v>-2.7647827054497432E-3</v>
      </c>
      <c r="F160" s="7">
        <f>VLOOKUP(A160,'Interest Rates'!$A$11:$B$3360, MATCH($F$9,'Interest Rates'!$A$11:$B$11,0),FALSE)</f>
        <v>1.85</v>
      </c>
    </row>
    <row r="161" spans="1:6">
      <c r="A161" s="138">
        <f>'FX Database'!A1170</f>
        <v>44784</v>
      </c>
      <c r="B161" s="7">
        <f>VLOOKUP($A161,'FX Database'!$A$11:$T$1267, MATCH($B$9,'FX Database'!$A$6:$X$6,0),FALSE)</f>
        <v>0.70750000000000002</v>
      </c>
      <c r="C161" s="7">
        <f>VLOOKUP($A161,'FX Database'!$A$11:$T$1267, MATCH(C$9,'FX Database'!$A$6:$X$6,0),FALSE)</f>
        <v>94.2</v>
      </c>
      <c r="D161" s="7">
        <f t="shared" si="11"/>
        <v>1.6962847037264767E-2</v>
      </c>
      <c r="E161" s="7">
        <f t="shared" si="11"/>
        <v>3.0833047657951246E-3</v>
      </c>
      <c r="F161" s="7">
        <f>VLOOKUP(A161,'Interest Rates'!$A$11:$B$3360, MATCH($F$9,'Interest Rates'!$A$11:$B$11,0),FALSE)</f>
        <v>1.85</v>
      </c>
    </row>
    <row r="162" spans="1:6">
      <c r="A162" s="138">
        <f>'FX Database'!A1171</f>
        <v>44785</v>
      </c>
      <c r="B162" s="7">
        <f>VLOOKUP($A162,'FX Database'!$A$11:$T$1267, MATCH($B$9,'FX Database'!$A$6:$X$6,0),FALSE)</f>
        <v>0.71220000000000006</v>
      </c>
      <c r="C162" s="7">
        <f>VLOOKUP($A162,'FX Database'!$A$11:$T$1267, MATCH(C$9,'FX Database'!$A$6:$X$6,0),FALSE)</f>
        <v>94.85</v>
      </c>
      <c r="D162" s="7">
        <f t="shared" si="11"/>
        <v>6.6211413262846934E-3</v>
      </c>
      <c r="E162" s="7">
        <f t="shared" si="11"/>
        <v>6.8765147987057806E-3</v>
      </c>
      <c r="F162" s="7">
        <f>VLOOKUP(A162,'Interest Rates'!$A$11:$B$3360, MATCH($F$9,'Interest Rates'!$A$11:$B$11,0),FALSE)</f>
        <v>1.85</v>
      </c>
    </row>
    <row r="163" spans="1:6">
      <c r="A163" s="138">
        <f>'FX Database'!A1172</f>
        <v>44788</v>
      </c>
      <c r="B163" s="7">
        <f>VLOOKUP($A163,'FX Database'!$A$11:$T$1267, MATCH($B$9,'FX Database'!$A$6:$X$6,0),FALSE)</f>
        <v>0.70830000000000004</v>
      </c>
      <c r="C163" s="7">
        <f>VLOOKUP($A163,'FX Database'!$A$11:$T$1267, MATCH(C$9,'FX Database'!$A$6:$X$6,0),FALSE)</f>
        <v>94.35</v>
      </c>
      <c r="D163" s="7">
        <f t="shared" si="11"/>
        <v>-5.4910380841004854E-3</v>
      </c>
      <c r="E163" s="7">
        <f t="shared" si="11"/>
        <v>-5.2854245664639967E-3</v>
      </c>
      <c r="F163" s="7">
        <f>VLOOKUP(A163,'Interest Rates'!$A$11:$B$3360, MATCH($F$9,'Interest Rates'!$A$11:$B$11,0),FALSE)</f>
        <v>1.85</v>
      </c>
    </row>
    <row r="164" spans="1:6">
      <c r="A164" s="138">
        <f>'FX Database'!A1173</f>
        <v>44789</v>
      </c>
      <c r="B164" s="7">
        <f>VLOOKUP($A164,'FX Database'!$A$11:$T$1267, MATCH($B$9,'FX Database'!$A$6:$X$6,0),FALSE)</f>
        <v>0.70379999999999998</v>
      </c>
      <c r="C164" s="7">
        <f>VLOOKUP($A164,'FX Database'!$A$11:$T$1267, MATCH(C$9,'FX Database'!$A$6:$X$6,0),FALSE)</f>
        <v>93.82</v>
      </c>
      <c r="D164" s="7">
        <f t="shared" si="11"/>
        <v>-6.3735078720922296E-3</v>
      </c>
      <c r="E164" s="7">
        <f t="shared" si="11"/>
        <v>-5.633218914247287E-3</v>
      </c>
      <c r="F164" s="7">
        <f>VLOOKUP(A164,'Interest Rates'!$A$11:$B$3360, MATCH($F$9,'Interest Rates'!$A$11:$B$11,0),FALSE)</f>
        <v>1.85</v>
      </c>
    </row>
    <row r="165" spans="1:6">
      <c r="A165" s="138">
        <f>'FX Database'!A1174</f>
        <v>44790</v>
      </c>
      <c r="B165" s="7">
        <f>VLOOKUP($A165,'FX Database'!$A$11:$T$1267, MATCH($B$9,'FX Database'!$A$6:$X$6,0),FALSE)</f>
        <v>0.70240000000000002</v>
      </c>
      <c r="C165" s="7">
        <f>VLOOKUP($A165,'FX Database'!$A$11:$T$1267, MATCH(C$9,'FX Database'!$A$6:$X$6,0),FALSE)</f>
        <v>94.24</v>
      </c>
      <c r="D165" s="7">
        <f t="shared" si="11"/>
        <v>-1.9911825665777862E-3</v>
      </c>
      <c r="E165" s="7">
        <f t="shared" si="11"/>
        <v>4.4666670029645276E-3</v>
      </c>
      <c r="F165" s="7">
        <f>VLOOKUP(A165,'Interest Rates'!$A$11:$B$3360, MATCH($F$9,'Interest Rates'!$A$11:$B$11,0),FALSE)</f>
        <v>1.85</v>
      </c>
    </row>
    <row r="166" spans="1:6">
      <c r="A166" s="138">
        <f>'FX Database'!A1175</f>
        <v>44791</v>
      </c>
      <c r="B166" s="7">
        <f>VLOOKUP($A166,'FX Database'!$A$11:$T$1267, MATCH($B$9,'FX Database'!$A$6:$X$6,0),FALSE)</f>
        <v>0.69269999999999998</v>
      </c>
      <c r="C166" s="7">
        <f>VLOOKUP($A166,'FX Database'!$A$11:$T$1267, MATCH(C$9,'FX Database'!$A$6:$X$6,0),FALSE)</f>
        <v>93.67</v>
      </c>
      <c r="D166" s="7">
        <f t="shared" ref="D166:E229" si="12">LN(B166/B165)</f>
        <v>-1.390603729234763E-2</v>
      </c>
      <c r="E166" s="7">
        <f t="shared" si="12"/>
        <v>-6.0667526822373152E-3</v>
      </c>
      <c r="F166" s="7">
        <f>VLOOKUP(A166,'Interest Rates'!$A$11:$B$3360, MATCH($F$9,'Interest Rates'!$A$11:$B$11,0),FALSE)</f>
        <v>1.85</v>
      </c>
    </row>
    <row r="167" spans="1:6">
      <c r="A167" s="138">
        <f>'FX Database'!A1176</f>
        <v>44792</v>
      </c>
      <c r="B167" s="7">
        <f>VLOOKUP($A167,'FX Database'!$A$11:$T$1267, MATCH($B$9,'FX Database'!$A$6:$X$6,0),FALSE)</f>
        <v>0.69140000000000001</v>
      </c>
      <c r="C167" s="7">
        <f>VLOOKUP($A167,'FX Database'!$A$11:$T$1267, MATCH(C$9,'FX Database'!$A$6:$X$6,0),FALSE)</f>
        <v>94.17</v>
      </c>
      <c r="D167" s="7">
        <f t="shared" si="12"/>
        <v>-1.8784775410351977E-3</v>
      </c>
      <c r="E167" s="7">
        <f t="shared" si="12"/>
        <v>5.3236923009327298E-3</v>
      </c>
      <c r="F167" s="7">
        <f>VLOOKUP(A167,'Interest Rates'!$A$11:$B$3360, MATCH($F$9,'Interest Rates'!$A$11:$B$11,0),FALSE)</f>
        <v>1.85</v>
      </c>
    </row>
    <row r="168" spans="1:6">
      <c r="A168" s="138">
        <f>'FX Database'!A1177</f>
        <v>44795</v>
      </c>
      <c r="B168" s="7">
        <f>VLOOKUP($A168,'FX Database'!$A$11:$T$1267, MATCH($B$9,'FX Database'!$A$6:$X$6,0),FALSE)</f>
        <v>0.68920000000000003</v>
      </c>
      <c r="C168" s="7">
        <f>VLOOKUP($A168,'FX Database'!$A$11:$T$1267, MATCH(C$9,'FX Database'!$A$6:$X$6,0),FALSE)</f>
        <v>94.62</v>
      </c>
      <c r="D168" s="7">
        <f t="shared" si="12"/>
        <v>-3.1870228337496209E-3</v>
      </c>
      <c r="E168" s="7">
        <f t="shared" si="12"/>
        <v>4.7672106810301334E-3</v>
      </c>
      <c r="F168" s="7">
        <f>VLOOKUP(A168,'Interest Rates'!$A$11:$B$3360, MATCH($F$9,'Interest Rates'!$A$11:$B$11,0),FALSE)</f>
        <v>1.85</v>
      </c>
    </row>
    <row r="169" spans="1:6">
      <c r="A169" s="138">
        <f>'FX Database'!A1178</f>
        <v>44796</v>
      </c>
      <c r="B169" s="7">
        <f>VLOOKUP($A169,'FX Database'!$A$11:$T$1267, MATCH($B$9,'FX Database'!$A$6:$X$6,0),FALSE)</f>
        <v>0.68769999999999998</v>
      </c>
      <c r="C169" s="7">
        <f>VLOOKUP($A169,'FX Database'!$A$11:$T$1267, MATCH(C$9,'FX Database'!$A$6:$X$6,0),FALSE)</f>
        <v>94.43</v>
      </c>
      <c r="D169" s="7">
        <f t="shared" si="12"/>
        <v>-2.1788083279841689E-3</v>
      </c>
      <c r="E169" s="7">
        <f t="shared" si="12"/>
        <v>-2.0100509280242228E-3</v>
      </c>
      <c r="F169" s="7">
        <f>VLOOKUP(A169,'Interest Rates'!$A$11:$B$3360, MATCH($F$9,'Interest Rates'!$A$11:$B$11,0),FALSE)</f>
        <v>1.85</v>
      </c>
    </row>
    <row r="170" spans="1:6">
      <c r="A170" s="138">
        <f>'FX Database'!A1179</f>
        <v>44797</v>
      </c>
      <c r="B170" s="7">
        <f>VLOOKUP($A170,'FX Database'!$A$11:$T$1267, MATCH($B$9,'FX Database'!$A$6:$X$6,0),FALSE)</f>
        <v>0.6905</v>
      </c>
      <c r="C170" s="7">
        <f>VLOOKUP($A170,'FX Database'!$A$11:$T$1267, MATCH(C$9,'FX Database'!$A$6:$X$6,0),FALSE)</f>
        <v>94.36</v>
      </c>
      <c r="D170" s="7">
        <f t="shared" si="12"/>
        <v>4.0632765235563625E-3</v>
      </c>
      <c r="E170" s="7">
        <f t="shared" si="12"/>
        <v>-7.4156473550360139E-4</v>
      </c>
      <c r="F170" s="7">
        <f>VLOOKUP(A170,'Interest Rates'!$A$11:$B$3360, MATCH($F$9,'Interest Rates'!$A$11:$B$11,0),FALSE)</f>
        <v>1.85</v>
      </c>
    </row>
    <row r="171" spans="1:6">
      <c r="A171" s="138">
        <f>'FX Database'!A1180</f>
        <v>44798</v>
      </c>
      <c r="B171" s="7">
        <f>VLOOKUP($A171,'FX Database'!$A$11:$T$1267, MATCH($B$9,'FX Database'!$A$6:$X$6,0),FALSE)</f>
        <v>0.69550000000000001</v>
      </c>
      <c r="C171" s="7">
        <f>VLOOKUP($A171,'FX Database'!$A$11:$T$1267, MATCH(C$9,'FX Database'!$A$6:$X$6,0),FALSE)</f>
        <v>95.08</v>
      </c>
      <c r="D171" s="7">
        <f t="shared" si="12"/>
        <v>7.2150385141506934E-3</v>
      </c>
      <c r="E171" s="7">
        <f t="shared" si="12"/>
        <v>7.6013879525189346E-3</v>
      </c>
      <c r="F171" s="7">
        <f>VLOOKUP(A171,'Interest Rates'!$A$11:$B$3360, MATCH($F$9,'Interest Rates'!$A$11:$B$11,0),FALSE)</f>
        <v>1.85</v>
      </c>
    </row>
    <row r="172" spans="1:6">
      <c r="A172" s="138">
        <f>'FX Database'!A1181</f>
        <v>44799</v>
      </c>
      <c r="B172" s="7">
        <f>VLOOKUP($A172,'FX Database'!$A$11:$T$1267, MATCH($B$9,'FX Database'!$A$6:$X$6,0),FALSE)</f>
        <v>0.69569999999999999</v>
      </c>
      <c r="C172" s="7">
        <f>VLOOKUP($A172,'FX Database'!$A$11:$T$1267, MATCH(C$9,'FX Database'!$A$6:$X$6,0),FALSE)</f>
        <v>95.22</v>
      </c>
      <c r="D172" s="7">
        <f t="shared" si="12"/>
        <v>2.875215660979785E-4</v>
      </c>
      <c r="E172" s="7">
        <f t="shared" si="12"/>
        <v>1.4713612743795334E-3</v>
      </c>
      <c r="F172" s="7">
        <f>VLOOKUP(A172,'Interest Rates'!$A$11:$B$3360, MATCH($F$9,'Interest Rates'!$A$11:$B$11,0),FALSE)</f>
        <v>1.85</v>
      </c>
    </row>
    <row r="173" spans="1:6">
      <c r="A173" s="138">
        <f>'FX Database'!A1182</f>
        <v>44802</v>
      </c>
      <c r="B173" s="7">
        <f>VLOOKUP($A173,'FX Database'!$A$11:$T$1267, MATCH($B$9,'FX Database'!$A$6:$X$6,0),FALSE)</f>
        <v>0.68579999999999997</v>
      </c>
      <c r="C173" s="7">
        <f>VLOOKUP($A173,'FX Database'!$A$11:$T$1267, MATCH(C$9,'FX Database'!$A$6:$X$6,0),FALSE)</f>
        <v>95.2</v>
      </c>
      <c r="D173" s="7">
        <f t="shared" si="12"/>
        <v>-1.4332492900775767E-2</v>
      </c>
      <c r="E173" s="7">
        <f t="shared" si="12"/>
        <v>-2.1006196905302884E-4</v>
      </c>
      <c r="F173" s="7">
        <f>VLOOKUP(A173,'Interest Rates'!$A$11:$B$3360, MATCH($F$9,'Interest Rates'!$A$11:$B$11,0),FALSE)</f>
        <v>1.85</v>
      </c>
    </row>
    <row r="174" spans="1:6">
      <c r="A174" s="138">
        <f>'FX Database'!A1183</f>
        <v>44803</v>
      </c>
      <c r="B174" s="7">
        <f>VLOOKUP($A174,'FX Database'!$A$11:$T$1267, MATCH($B$9,'FX Database'!$A$6:$X$6,0),FALSE)</f>
        <v>0.6905</v>
      </c>
      <c r="C174" s="7">
        <f>VLOOKUP($A174,'FX Database'!$A$11:$T$1267, MATCH(C$9,'FX Database'!$A$6:$X$6,0),FALSE)</f>
        <v>95.62</v>
      </c>
      <c r="D174" s="7">
        <f t="shared" si="12"/>
        <v>6.8299328205269792E-3</v>
      </c>
      <c r="E174" s="7">
        <f t="shared" si="12"/>
        <v>4.4020614006376651E-3</v>
      </c>
      <c r="F174" s="7">
        <f>VLOOKUP(A174,'Interest Rates'!$A$11:$B$3360, MATCH($F$9,'Interest Rates'!$A$11:$B$11,0),FALSE)</f>
        <v>1.85</v>
      </c>
    </row>
    <row r="175" spans="1:6">
      <c r="A175" s="138">
        <f>'FX Database'!A1184</f>
        <v>44804</v>
      </c>
      <c r="B175" s="7">
        <f>VLOOKUP($A175,'FX Database'!$A$11:$T$1267, MATCH($B$9,'FX Database'!$A$6:$X$6,0),FALSE)</f>
        <v>0.69020000000000004</v>
      </c>
      <c r="C175" s="7">
        <f>VLOOKUP($A175,'FX Database'!$A$11:$T$1267, MATCH(C$9,'FX Database'!$A$6:$X$6,0),FALSE)</f>
        <v>95.55</v>
      </c>
      <c r="D175" s="7">
        <f t="shared" si="12"/>
        <v>-4.345621854437651E-4</v>
      </c>
      <c r="E175" s="7">
        <f t="shared" si="12"/>
        <v>-7.3233251167533506E-4</v>
      </c>
      <c r="F175" s="7">
        <f>VLOOKUP(A175,'Interest Rates'!$A$11:$B$3360, MATCH($F$9,'Interest Rates'!$A$11:$B$11,0),FALSE)</f>
        <v>1.85</v>
      </c>
    </row>
    <row r="176" spans="1:6">
      <c r="A176" s="138">
        <f>'FX Database'!A1185</f>
        <v>44805</v>
      </c>
      <c r="B176" s="7">
        <f>VLOOKUP($A176,'FX Database'!$A$11:$T$1267, MATCH($B$9,'FX Database'!$A$6:$X$6,0),FALSE)</f>
        <v>0.68340000000000001</v>
      </c>
      <c r="C176" s="7">
        <f>VLOOKUP($A176,'FX Database'!$A$11:$T$1267, MATCH(C$9,'FX Database'!$A$6:$X$6,0),FALSE)</f>
        <v>95.22</v>
      </c>
      <c r="D176" s="7">
        <f t="shared" si="12"/>
        <v>-9.9010709827115698E-3</v>
      </c>
      <c r="E176" s="7">
        <f t="shared" si="12"/>
        <v>-3.4596669199092943E-3</v>
      </c>
      <c r="F176" s="7">
        <f>VLOOKUP(A176,'Interest Rates'!$A$11:$B$3360, MATCH($F$9,'Interest Rates'!$A$11:$B$11,0),FALSE)</f>
        <v>1.85</v>
      </c>
    </row>
    <row r="177" spans="1:6">
      <c r="A177" s="138">
        <f>'FX Database'!A1186</f>
        <v>44806</v>
      </c>
      <c r="B177" s="7">
        <f>VLOOKUP($A177,'FX Database'!$A$11:$T$1267, MATCH($B$9,'FX Database'!$A$6:$X$6,0),FALSE)</f>
        <v>0.67900000000000005</v>
      </c>
      <c r="C177" s="7">
        <f>VLOOKUP($A177,'FX Database'!$A$11:$T$1267, MATCH(C$9,'FX Database'!$A$6:$X$6,0),FALSE)</f>
        <v>95.29</v>
      </c>
      <c r="D177" s="7">
        <f t="shared" si="12"/>
        <v>-6.4592121224953131E-3</v>
      </c>
      <c r="E177" s="7">
        <f t="shared" si="12"/>
        <v>7.3486959372432174E-4</v>
      </c>
      <c r="F177" s="7">
        <f>VLOOKUP(A177,'Interest Rates'!$A$11:$B$3360, MATCH($F$9,'Interest Rates'!$A$11:$B$11,0),FALSE)</f>
        <v>1.85</v>
      </c>
    </row>
    <row r="178" spans="1:6">
      <c r="A178" s="138">
        <f>'FX Database'!A1187</f>
        <v>44809</v>
      </c>
      <c r="B178" s="7">
        <f>VLOOKUP($A178,'FX Database'!$A$11:$T$1267, MATCH($B$9,'FX Database'!$A$6:$X$6,0),FALSE)</f>
        <v>0.67849999999999999</v>
      </c>
      <c r="C178" s="7">
        <f>VLOOKUP($A178,'FX Database'!$A$11:$T$1267, MATCH(C$9,'FX Database'!$A$6:$X$6,0),FALSE)</f>
        <v>95.23</v>
      </c>
      <c r="D178" s="7">
        <f t="shared" si="12"/>
        <v>-7.366482837724037E-4</v>
      </c>
      <c r="E178" s="7">
        <f t="shared" si="12"/>
        <v>-6.2985515414226776E-4</v>
      </c>
      <c r="F178" s="7">
        <f>VLOOKUP(A178,'Interest Rates'!$A$11:$B$3360, MATCH($F$9,'Interest Rates'!$A$11:$B$11,0),FALSE)</f>
        <v>1.85</v>
      </c>
    </row>
    <row r="179" spans="1:6">
      <c r="A179" s="138">
        <f>'FX Database'!A1188</f>
        <v>44810</v>
      </c>
      <c r="B179" s="7">
        <f>VLOOKUP($A179,'FX Database'!$A$11:$T$1267, MATCH($B$9,'FX Database'!$A$6:$X$6,0),FALSE)</f>
        <v>0.68</v>
      </c>
      <c r="C179" s="7">
        <f>VLOOKUP($A179,'FX Database'!$A$11:$T$1267, MATCH(C$9,'FX Database'!$A$6:$X$6,0),FALSE)</f>
        <v>95.92</v>
      </c>
      <c r="D179" s="7">
        <f t="shared" si="12"/>
        <v>2.2083188952287188E-3</v>
      </c>
      <c r="E179" s="7">
        <f t="shared" si="12"/>
        <v>7.2194925133040964E-3</v>
      </c>
      <c r="F179" s="7">
        <f>VLOOKUP(A179,'Interest Rates'!$A$11:$B$3360, MATCH($F$9,'Interest Rates'!$A$11:$B$11,0),FALSE)</f>
        <v>1.85</v>
      </c>
    </row>
    <row r="180" spans="1:6">
      <c r="A180" s="138">
        <f>'FX Database'!A1189</f>
        <v>44811</v>
      </c>
      <c r="B180" s="7">
        <f>VLOOKUP($A180,'FX Database'!$A$11:$T$1267, MATCH($B$9,'FX Database'!$A$6:$X$6,0),FALSE)</f>
        <v>0.67110000000000003</v>
      </c>
      <c r="C180" s="7">
        <f>VLOOKUP($A180,'FX Database'!$A$11:$T$1267, MATCH(C$9,'FX Database'!$A$6:$X$6,0),FALSE)</f>
        <v>96.74</v>
      </c>
      <c r="D180" s="7">
        <f t="shared" si="12"/>
        <v>-1.3174641005958743E-2</v>
      </c>
      <c r="E180" s="7">
        <f t="shared" si="12"/>
        <v>8.5124566755783032E-3</v>
      </c>
      <c r="F180" s="7">
        <f>VLOOKUP(A180,'Interest Rates'!$A$11:$B$3360, MATCH($F$9,'Interest Rates'!$A$11:$B$11,0),FALSE)</f>
        <v>2.35</v>
      </c>
    </row>
    <row r="181" spans="1:6">
      <c r="A181" s="138">
        <f>'FX Database'!A1190</f>
        <v>44812</v>
      </c>
      <c r="B181" s="7">
        <f>VLOOKUP($A181,'FX Database'!$A$11:$T$1267, MATCH($B$9,'FX Database'!$A$6:$X$6,0),FALSE)</f>
        <v>0.67410000000000003</v>
      </c>
      <c r="C181" s="7">
        <f>VLOOKUP($A181,'FX Database'!$A$11:$T$1267, MATCH(C$9,'FX Database'!$A$6:$X$6,0),FALSE)</f>
        <v>96.91</v>
      </c>
      <c r="D181" s="7">
        <f t="shared" si="12"/>
        <v>4.4603106951995909E-3</v>
      </c>
      <c r="E181" s="7">
        <f t="shared" si="12"/>
        <v>1.7557453516215951E-3</v>
      </c>
      <c r="F181" s="7">
        <f>VLOOKUP(A181,'Interest Rates'!$A$11:$B$3360, MATCH($F$9,'Interest Rates'!$A$11:$B$11,0),FALSE)</f>
        <v>2.35</v>
      </c>
    </row>
    <row r="182" spans="1:6">
      <c r="A182" s="138">
        <f>'FX Database'!A1191</f>
        <v>44813</v>
      </c>
      <c r="B182" s="7">
        <f>VLOOKUP($A182,'FX Database'!$A$11:$T$1267, MATCH($B$9,'FX Database'!$A$6:$X$6,0),FALSE)</f>
        <v>0.68279999999999996</v>
      </c>
      <c r="C182" s="7">
        <f>VLOOKUP($A182,'FX Database'!$A$11:$T$1267, MATCH(C$9,'FX Database'!$A$6:$X$6,0),FALSE)</f>
        <v>97.61</v>
      </c>
      <c r="D182" s="7">
        <f t="shared" si="12"/>
        <v>1.282352306089223E-2</v>
      </c>
      <c r="E182" s="7">
        <f t="shared" si="12"/>
        <v>7.1972344404151213E-3</v>
      </c>
      <c r="F182" s="7">
        <f>VLOOKUP(A182,'Interest Rates'!$A$11:$B$3360, MATCH($F$9,'Interest Rates'!$A$11:$B$11,0),FALSE)</f>
        <v>2.35</v>
      </c>
    </row>
    <row r="183" spans="1:6">
      <c r="A183" s="138">
        <f>'FX Database'!A1192</f>
        <v>44816</v>
      </c>
      <c r="B183" s="7">
        <f>VLOOKUP($A183,'FX Database'!$A$11:$T$1267, MATCH($B$9,'FX Database'!$A$6:$X$6,0),FALSE)</f>
        <v>0.68430000000000002</v>
      </c>
      <c r="C183" s="7">
        <f>VLOOKUP($A183,'FX Database'!$A$11:$T$1267, MATCH(C$9,'FX Database'!$A$6:$X$6,0),FALSE)</f>
        <v>98.03</v>
      </c>
      <c r="D183" s="7">
        <f t="shared" si="12"/>
        <v>2.1944270381666136E-3</v>
      </c>
      <c r="E183" s="7">
        <f t="shared" si="12"/>
        <v>4.2936070867611439E-3</v>
      </c>
      <c r="F183" s="7">
        <f>VLOOKUP(A183,'Interest Rates'!$A$11:$B$3360, MATCH($F$9,'Interest Rates'!$A$11:$B$11,0),FALSE)</f>
        <v>2.35</v>
      </c>
    </row>
    <row r="184" spans="1:6">
      <c r="A184" s="138">
        <f>'FX Database'!A1193</f>
        <v>44817</v>
      </c>
      <c r="B184" s="7">
        <f>VLOOKUP($A184,'FX Database'!$A$11:$T$1267, MATCH($B$9,'FX Database'!$A$6:$X$6,0),FALSE)</f>
        <v>0.68740000000000001</v>
      </c>
      <c r="C184" s="7">
        <f>VLOOKUP($A184,'FX Database'!$A$11:$T$1267, MATCH(C$9,'FX Database'!$A$6:$X$6,0),FALSE)</f>
        <v>97.89</v>
      </c>
      <c r="D184" s="7">
        <f t="shared" si="12"/>
        <v>4.519946457281444E-3</v>
      </c>
      <c r="E184" s="7">
        <f t="shared" si="12"/>
        <v>-1.4291550002957958E-3</v>
      </c>
      <c r="F184" s="7">
        <f>VLOOKUP(A184,'Interest Rates'!$A$11:$B$3360, MATCH($F$9,'Interest Rates'!$A$11:$B$11,0),FALSE)</f>
        <v>2.35</v>
      </c>
    </row>
    <row r="185" spans="1:6">
      <c r="A185" s="138">
        <f>'FX Database'!A1194</f>
        <v>44818</v>
      </c>
      <c r="B185" s="7">
        <f>VLOOKUP($A185,'FX Database'!$A$11:$T$1267, MATCH($B$9,'FX Database'!$A$6:$X$6,0),FALSE)</f>
        <v>0.6724</v>
      </c>
      <c r="C185" s="7">
        <f>VLOOKUP($A185,'FX Database'!$A$11:$T$1267, MATCH(C$9,'FX Database'!$A$6:$X$6,0),FALSE)</f>
        <v>96.72</v>
      </c>
      <c r="D185" s="7">
        <f t="shared" si="12"/>
        <v>-2.206296288127298E-2</v>
      </c>
      <c r="E185" s="7">
        <f t="shared" si="12"/>
        <v>-1.2024192966801701E-2</v>
      </c>
      <c r="F185" s="7">
        <f>VLOOKUP(A185,'Interest Rates'!$A$11:$B$3360, MATCH($F$9,'Interest Rates'!$A$11:$B$11,0),FALSE)</f>
        <v>2.35</v>
      </c>
    </row>
    <row r="186" spans="1:6">
      <c r="A186" s="138">
        <f>'FX Database'!A1195</f>
        <v>44819</v>
      </c>
      <c r="B186" s="7">
        <f>VLOOKUP($A186,'FX Database'!$A$11:$T$1267, MATCH($B$9,'FX Database'!$A$6:$X$6,0),FALSE)</f>
        <v>0.67479999999999996</v>
      </c>
      <c r="C186" s="7">
        <f>VLOOKUP($A186,'FX Database'!$A$11:$T$1267, MATCH(C$9,'FX Database'!$A$6:$X$6,0),FALSE)</f>
        <v>96.9</v>
      </c>
      <c r="D186" s="7">
        <f t="shared" si="12"/>
        <v>3.562949137352658E-3</v>
      </c>
      <c r="E186" s="7">
        <f t="shared" si="12"/>
        <v>1.8593125901834146E-3</v>
      </c>
      <c r="F186" s="7">
        <f>VLOOKUP(A186,'Interest Rates'!$A$11:$B$3360, MATCH($F$9,'Interest Rates'!$A$11:$B$11,0),FALSE)</f>
        <v>2.35</v>
      </c>
    </row>
    <row r="187" spans="1:6">
      <c r="A187" s="138">
        <f>'FX Database'!A1196</f>
        <v>44820</v>
      </c>
      <c r="B187" s="7">
        <f>VLOOKUP($A187,'FX Database'!$A$11:$T$1267, MATCH($B$9,'FX Database'!$A$6:$X$6,0),FALSE)</f>
        <v>0.67020000000000002</v>
      </c>
      <c r="C187" s="7">
        <f>VLOOKUP($A187,'FX Database'!$A$11:$T$1267, MATCH(C$9,'FX Database'!$A$6:$X$6,0),FALSE)</f>
        <v>96.21</v>
      </c>
      <c r="D187" s="7">
        <f t="shared" si="12"/>
        <v>-6.8401753686030738E-3</v>
      </c>
      <c r="E187" s="7">
        <f t="shared" si="12"/>
        <v>-7.1462165235474349E-3</v>
      </c>
      <c r="F187" s="7">
        <f>VLOOKUP(A187,'Interest Rates'!$A$11:$B$3360, MATCH($F$9,'Interest Rates'!$A$11:$B$11,0),FALSE)</f>
        <v>2.35</v>
      </c>
    </row>
    <row r="188" spans="1:6">
      <c r="A188" s="138">
        <f>'FX Database'!A1197</f>
        <v>44823</v>
      </c>
      <c r="B188" s="7">
        <f>VLOOKUP($A188,'FX Database'!$A$11:$T$1267, MATCH($B$9,'FX Database'!$A$6:$X$6,0),FALSE)</f>
        <v>0.6694</v>
      </c>
      <c r="C188" s="7">
        <f>VLOOKUP($A188,'FX Database'!$A$11:$T$1267, MATCH(C$9,'FX Database'!$A$6:$X$6,0),FALSE)</f>
        <v>95.89</v>
      </c>
      <c r="D188" s="7">
        <f t="shared" si="12"/>
        <v>-1.1943865259838652E-3</v>
      </c>
      <c r="E188" s="7">
        <f t="shared" si="12"/>
        <v>-3.331601207583342E-3</v>
      </c>
      <c r="F188" s="7">
        <f>VLOOKUP(A188,'Interest Rates'!$A$11:$B$3360, MATCH($F$9,'Interest Rates'!$A$11:$B$11,0),FALSE)</f>
        <v>2.35</v>
      </c>
    </row>
    <row r="189" spans="1:6">
      <c r="A189" s="138">
        <f>'FX Database'!A1198</f>
        <v>44824</v>
      </c>
      <c r="B189" s="7">
        <f>VLOOKUP($A189,'FX Database'!$A$11:$T$1267, MATCH($B$9,'FX Database'!$A$6:$X$6,0),FALSE)</f>
        <v>0.67200000000000004</v>
      </c>
      <c r="C189" s="7">
        <f>VLOOKUP($A189,'FX Database'!$A$11:$T$1267, MATCH(C$9,'FX Database'!$A$6:$X$6,0),FALSE)</f>
        <v>96.28</v>
      </c>
      <c r="D189" s="7">
        <f t="shared" si="12"/>
        <v>3.8765517459232947E-3</v>
      </c>
      <c r="E189" s="7">
        <f t="shared" si="12"/>
        <v>4.0589117492813012E-3</v>
      </c>
      <c r="F189" s="7">
        <f>VLOOKUP(A189,'Interest Rates'!$A$11:$B$3360, MATCH($F$9,'Interest Rates'!$A$11:$B$11,0),FALSE)</f>
        <v>2.35</v>
      </c>
    </row>
    <row r="190" spans="1:6">
      <c r="A190" s="138">
        <f>'FX Database'!A1199</f>
        <v>44825</v>
      </c>
      <c r="B190" s="7">
        <f>VLOOKUP($A190,'FX Database'!$A$11:$T$1267, MATCH($B$9,'FX Database'!$A$6:$X$6,0),FALSE)</f>
        <v>0.66669999999999996</v>
      </c>
      <c r="C190" s="7">
        <f>VLOOKUP($A190,'FX Database'!$A$11:$T$1267, MATCH(C$9,'FX Database'!$A$6:$X$6,0),FALSE)</f>
        <v>95.98</v>
      </c>
      <c r="D190" s="7">
        <f t="shared" si="12"/>
        <v>-7.9181708991353482E-3</v>
      </c>
      <c r="E190" s="7">
        <f t="shared" si="12"/>
        <v>-3.1207764847717575E-3</v>
      </c>
      <c r="F190" s="7">
        <f>VLOOKUP(A190,'Interest Rates'!$A$11:$B$3360, MATCH($F$9,'Interest Rates'!$A$11:$B$11,0),FALSE)</f>
        <v>2.35</v>
      </c>
    </row>
    <row r="191" spans="1:6">
      <c r="A191" s="138">
        <f>'FX Database'!A1200</f>
        <v>44827</v>
      </c>
      <c r="B191" s="7">
        <f>VLOOKUP($A191,'FX Database'!$A$11:$T$1267, MATCH($B$9,'FX Database'!$A$6:$X$6,0),FALSE)</f>
        <v>0.66239999999999999</v>
      </c>
      <c r="C191" s="7">
        <f>VLOOKUP($A191,'FX Database'!$A$11:$T$1267, MATCH(C$9,'FX Database'!$A$6:$X$6,0),FALSE)</f>
        <v>94.14</v>
      </c>
      <c r="D191" s="7">
        <f t="shared" si="12"/>
        <v>-6.4705665529643346E-3</v>
      </c>
      <c r="E191" s="7">
        <f t="shared" si="12"/>
        <v>-1.9356800457103279E-2</v>
      </c>
      <c r="F191" s="7">
        <f>VLOOKUP(A191,'Interest Rates'!$A$11:$B$3360, MATCH($F$9,'Interest Rates'!$A$11:$B$11,0),FALSE)</f>
        <v>2.35</v>
      </c>
    </row>
    <row r="192" spans="1:6">
      <c r="A192" s="138">
        <f>'FX Database'!A1201</f>
        <v>44830</v>
      </c>
      <c r="B192" s="7">
        <f>VLOOKUP($A192,'FX Database'!$A$11:$T$1267, MATCH($B$9,'FX Database'!$A$6:$X$6,0),FALSE)</f>
        <v>0.64970000000000006</v>
      </c>
      <c r="C192" s="7">
        <f>VLOOKUP($A192,'FX Database'!$A$11:$T$1267, MATCH(C$9,'FX Database'!$A$6:$X$6,0),FALSE)</f>
        <v>93.45</v>
      </c>
      <c r="D192" s="7">
        <f t="shared" si="12"/>
        <v>-1.9358885184564599E-2</v>
      </c>
      <c r="E192" s="7">
        <f t="shared" si="12"/>
        <v>-7.3565020714243179E-3</v>
      </c>
      <c r="F192" s="7">
        <f>VLOOKUP(A192,'Interest Rates'!$A$11:$B$3360, MATCH($F$9,'Interest Rates'!$A$11:$B$11,0),FALSE)</f>
        <v>2.35</v>
      </c>
    </row>
    <row r="193" spans="1:6">
      <c r="A193" s="138">
        <f>'FX Database'!A1202</f>
        <v>44831</v>
      </c>
      <c r="B193" s="7">
        <f>VLOOKUP($A193,'FX Database'!$A$11:$T$1267, MATCH($B$9,'FX Database'!$A$6:$X$6,0),FALSE)</f>
        <v>0.65010000000000001</v>
      </c>
      <c r="C193" s="7">
        <f>VLOOKUP($A193,'FX Database'!$A$11:$T$1267, MATCH(C$9,'FX Database'!$A$6:$X$6,0),FALSE)</f>
        <v>93.87</v>
      </c>
      <c r="D193" s="7">
        <f t="shared" si="12"/>
        <v>6.1547932393761517E-4</v>
      </c>
      <c r="E193" s="7">
        <f t="shared" si="12"/>
        <v>4.4843124473285863E-3</v>
      </c>
      <c r="F193" s="7">
        <f>VLOOKUP(A193,'Interest Rates'!$A$11:$B$3360, MATCH($F$9,'Interest Rates'!$A$11:$B$11,0),FALSE)</f>
        <v>2.35</v>
      </c>
    </row>
    <row r="194" spans="1:6">
      <c r="A194" s="138">
        <f>'FX Database'!A1203</f>
        <v>44832</v>
      </c>
      <c r="B194" s="7">
        <f>VLOOKUP($A194,'FX Database'!$A$11:$T$1267, MATCH($B$9,'FX Database'!$A$6:$X$6,0),FALSE)</f>
        <v>0.63859999999999995</v>
      </c>
      <c r="C194" s="7">
        <f>VLOOKUP($A194,'FX Database'!$A$11:$T$1267, MATCH(C$9,'FX Database'!$A$6:$X$6,0),FALSE)</f>
        <v>92.36</v>
      </c>
      <c r="D194" s="7">
        <f t="shared" si="12"/>
        <v>-1.7847916929741466E-2</v>
      </c>
      <c r="E194" s="7">
        <f t="shared" si="12"/>
        <v>-1.6216861862605951E-2</v>
      </c>
      <c r="F194" s="7">
        <f>VLOOKUP(A194,'Interest Rates'!$A$11:$B$3360, MATCH($F$9,'Interest Rates'!$A$11:$B$11,0),FALSE)</f>
        <v>2.35</v>
      </c>
    </row>
    <row r="195" spans="1:6">
      <c r="A195" s="138">
        <f>'FX Database'!A1204</f>
        <v>44833</v>
      </c>
      <c r="B195" s="7">
        <f>VLOOKUP($A195,'FX Database'!$A$11:$T$1267, MATCH($B$9,'FX Database'!$A$6:$X$6,0),FALSE)</f>
        <v>0.64659999999999995</v>
      </c>
      <c r="C195" s="7">
        <f>VLOOKUP($A195,'FX Database'!$A$11:$T$1267, MATCH(C$9,'FX Database'!$A$6:$X$6,0),FALSE)</f>
        <v>93.53</v>
      </c>
      <c r="D195" s="7">
        <f t="shared" si="12"/>
        <v>1.2449585010651004E-2</v>
      </c>
      <c r="E195" s="7">
        <f t="shared" si="12"/>
        <v>1.2588255960164985E-2</v>
      </c>
      <c r="F195" s="7">
        <f>VLOOKUP(A195,'Interest Rates'!$A$11:$B$3360, MATCH($F$9,'Interest Rates'!$A$11:$B$11,0),FALSE)</f>
        <v>2.35</v>
      </c>
    </row>
    <row r="196" spans="1:6">
      <c r="A196" s="138">
        <f>'FX Database'!A1205</f>
        <v>44834</v>
      </c>
      <c r="B196" s="7">
        <f>VLOOKUP($A196,'FX Database'!$A$11:$T$1267, MATCH($B$9,'FX Database'!$A$6:$X$6,0),FALSE)</f>
        <v>0.6502</v>
      </c>
      <c r="C196" s="7">
        <f>VLOOKUP($A196,'FX Database'!$A$11:$T$1267, MATCH(C$9,'FX Database'!$A$6:$X$6,0),FALSE)</f>
        <v>93.95</v>
      </c>
      <c r="D196" s="7">
        <f t="shared" si="12"/>
        <v>5.5521425784723182E-3</v>
      </c>
      <c r="E196" s="7">
        <f t="shared" si="12"/>
        <v>4.4804854130148352E-3</v>
      </c>
      <c r="F196" s="7">
        <f>VLOOKUP(A196,'Interest Rates'!$A$11:$B$3360, MATCH($F$9,'Interest Rates'!$A$11:$B$11,0),FALSE)</f>
        <v>2.35</v>
      </c>
    </row>
    <row r="197" spans="1:6">
      <c r="A197" s="138">
        <f>'FX Database'!A1206</f>
        <v>44838</v>
      </c>
      <c r="B197" s="7">
        <f>VLOOKUP($A197,'FX Database'!$A$11:$T$1267, MATCH($B$9,'FX Database'!$A$6:$X$6,0),FALSE)</f>
        <v>0.64739999999999998</v>
      </c>
      <c r="C197" s="7">
        <f>VLOOKUP($A197,'FX Database'!$A$11:$T$1267, MATCH(C$9,'FX Database'!$A$6:$X$6,0),FALSE)</f>
        <v>93.74</v>
      </c>
      <c r="D197" s="7">
        <f t="shared" si="12"/>
        <v>-4.3156663776610787E-3</v>
      </c>
      <c r="E197" s="7">
        <f t="shared" si="12"/>
        <v>-2.2377333649143522E-3</v>
      </c>
      <c r="F197" s="7">
        <f>VLOOKUP(A197,'Interest Rates'!$A$11:$B$3360, MATCH($F$9,'Interest Rates'!$A$11:$B$11,0),FALSE)</f>
        <v>2.35</v>
      </c>
    </row>
    <row r="198" spans="1:6">
      <c r="A198" s="138">
        <f>'FX Database'!A1207</f>
        <v>44839</v>
      </c>
      <c r="B198" s="7">
        <f>VLOOKUP($A198,'FX Database'!$A$11:$T$1267, MATCH($B$9,'FX Database'!$A$6:$X$6,0),FALSE)</f>
        <v>0.64890000000000003</v>
      </c>
      <c r="C198" s="7">
        <f>VLOOKUP($A198,'FX Database'!$A$11:$T$1267, MATCH(C$9,'FX Database'!$A$6:$X$6,0),FALSE)</f>
        <v>93.52</v>
      </c>
      <c r="D198" s="7">
        <f t="shared" si="12"/>
        <v>2.3142801349788781E-3</v>
      </c>
      <c r="E198" s="7">
        <f t="shared" si="12"/>
        <v>-2.3496753307470346E-3</v>
      </c>
      <c r="F198" s="7">
        <f>VLOOKUP(A198,'Interest Rates'!$A$11:$B$3360, MATCH($F$9,'Interest Rates'!$A$11:$B$11,0),FALSE)</f>
        <v>2.6</v>
      </c>
    </row>
    <row r="199" spans="1:6">
      <c r="A199" s="138">
        <f>'FX Database'!A1208</f>
        <v>44840</v>
      </c>
      <c r="B199" s="7">
        <f>VLOOKUP($A199,'FX Database'!$A$11:$T$1267, MATCH($B$9,'FX Database'!$A$6:$X$6,0),FALSE)</f>
        <v>0.65349999999999997</v>
      </c>
      <c r="C199" s="7">
        <f>VLOOKUP($A199,'FX Database'!$A$11:$T$1267, MATCH(C$9,'FX Database'!$A$6:$X$6,0),FALSE)</f>
        <v>94.44</v>
      </c>
      <c r="D199" s="7">
        <f t="shared" si="12"/>
        <v>7.0639114371537377E-3</v>
      </c>
      <c r="E199" s="7">
        <f t="shared" si="12"/>
        <v>9.7893950534991871E-3</v>
      </c>
      <c r="F199" s="7">
        <f>VLOOKUP(A199,'Interest Rates'!$A$11:$B$3360, MATCH($F$9,'Interest Rates'!$A$11:$B$11,0),FALSE)</f>
        <v>2.6</v>
      </c>
    </row>
    <row r="200" spans="1:6">
      <c r="A200" s="138">
        <f>'FX Database'!A1209</f>
        <v>44841</v>
      </c>
      <c r="B200" s="7">
        <f>VLOOKUP($A200,'FX Database'!$A$11:$T$1267, MATCH($B$9,'FX Database'!$A$6:$X$6,0),FALSE)</f>
        <v>0.64049999999999996</v>
      </c>
      <c r="C200" s="7">
        <f>VLOOKUP($A200,'FX Database'!$A$11:$T$1267, MATCH(C$9,'FX Database'!$A$6:$X$6,0),FALSE)</f>
        <v>92.88</v>
      </c>
      <c r="D200" s="7">
        <f t="shared" si="12"/>
        <v>-2.009341172748769E-2</v>
      </c>
      <c r="E200" s="7">
        <f t="shared" si="12"/>
        <v>-1.6656374827676172E-2</v>
      </c>
      <c r="F200" s="7">
        <f>VLOOKUP(A200,'Interest Rates'!$A$11:$B$3360, MATCH($F$9,'Interest Rates'!$A$11:$B$11,0),FALSE)</f>
        <v>2.6</v>
      </c>
    </row>
    <row r="201" spans="1:6">
      <c r="A201" s="138">
        <f>'FX Database'!A1210</f>
        <v>44844</v>
      </c>
      <c r="B201" s="7">
        <f>VLOOKUP($A201,'FX Database'!$A$11:$T$1267, MATCH($B$9,'FX Database'!$A$6:$X$6,0),FALSE)</f>
        <v>0.63349999999999995</v>
      </c>
      <c r="C201" s="7">
        <f>VLOOKUP($A201,'FX Database'!$A$11:$T$1267, MATCH(C$9,'FX Database'!$A$6:$X$6,0),FALSE)</f>
        <v>92.14</v>
      </c>
      <c r="D201" s="7">
        <f t="shared" si="12"/>
        <v>-1.0989121575595206E-2</v>
      </c>
      <c r="E201" s="7">
        <f t="shared" si="12"/>
        <v>-7.9991778818650269E-3</v>
      </c>
      <c r="F201" s="7">
        <f>VLOOKUP(A201,'Interest Rates'!$A$11:$B$3360, MATCH($F$9,'Interest Rates'!$A$11:$B$11,0),FALSE)</f>
        <v>2.6</v>
      </c>
    </row>
    <row r="202" spans="1:6">
      <c r="A202" s="138">
        <f>'FX Database'!A1211</f>
        <v>44845</v>
      </c>
      <c r="B202" s="7">
        <f>VLOOKUP($A202,'FX Database'!$A$11:$T$1267, MATCH($B$9,'FX Database'!$A$6:$X$6,0),FALSE)</f>
        <v>0.625</v>
      </c>
      <c r="C202" s="7">
        <f>VLOOKUP($A202,'FX Database'!$A$11:$T$1267, MATCH(C$9,'FX Database'!$A$6:$X$6,0),FALSE)</f>
        <v>91.11</v>
      </c>
      <c r="D202" s="7">
        <f t="shared" si="12"/>
        <v>-1.3508350024792193E-2</v>
      </c>
      <c r="E202" s="7">
        <f t="shared" si="12"/>
        <v>-1.124159178200383E-2</v>
      </c>
      <c r="F202" s="7">
        <f>VLOOKUP(A202,'Interest Rates'!$A$11:$B$3360, MATCH($F$9,'Interest Rates'!$A$11:$B$11,0),FALSE)</f>
        <v>2.6</v>
      </c>
    </row>
    <row r="203" spans="1:6">
      <c r="A203" s="138">
        <f>'FX Database'!A1212</f>
        <v>44846</v>
      </c>
      <c r="B203" s="7">
        <f>VLOOKUP($A203,'FX Database'!$A$11:$T$1267, MATCH($B$9,'FX Database'!$A$6:$X$6,0),FALSE)</f>
        <v>0.62709999999999999</v>
      </c>
      <c r="C203" s="7">
        <f>VLOOKUP($A203,'FX Database'!$A$11:$T$1267, MATCH(C$9,'FX Database'!$A$6:$X$6,0),FALSE)</f>
        <v>91.69</v>
      </c>
      <c r="D203" s="7">
        <f t="shared" si="12"/>
        <v>3.3543678125736733E-3</v>
      </c>
      <c r="E203" s="7">
        <f t="shared" si="12"/>
        <v>6.3457543360422291E-3</v>
      </c>
      <c r="F203" s="7">
        <f>VLOOKUP(A203,'Interest Rates'!$A$11:$B$3360, MATCH($F$9,'Interest Rates'!$A$11:$B$11,0),FALSE)</f>
        <v>2.6</v>
      </c>
    </row>
    <row r="204" spans="1:6">
      <c r="A204" s="138">
        <f>'FX Database'!A1213</f>
        <v>44847</v>
      </c>
      <c r="B204" s="7">
        <f>VLOOKUP($A204,'FX Database'!$A$11:$T$1267, MATCH($B$9,'FX Database'!$A$6:$X$6,0),FALSE)</f>
        <v>0.62749999999999995</v>
      </c>
      <c r="C204" s="7">
        <f>VLOOKUP($A204,'FX Database'!$A$11:$T$1267, MATCH(C$9,'FX Database'!$A$6:$X$6,0),FALSE)</f>
        <v>92.14</v>
      </c>
      <c r="D204" s="7">
        <f t="shared" si="12"/>
        <v>6.3765345696369623E-4</v>
      </c>
      <c r="E204" s="7">
        <f t="shared" si="12"/>
        <v>4.895837445961432E-3</v>
      </c>
      <c r="F204" s="7">
        <f>VLOOKUP(A204,'Interest Rates'!$A$11:$B$3360, MATCH($F$9,'Interest Rates'!$A$11:$B$11,0),FALSE)</f>
        <v>2.6</v>
      </c>
    </row>
    <row r="205" spans="1:6">
      <c r="A205" s="138">
        <f>'FX Database'!A1214</f>
        <v>44848</v>
      </c>
      <c r="B205" s="7">
        <f>VLOOKUP($A205,'FX Database'!$A$11:$T$1267, MATCH($B$9,'FX Database'!$A$6:$X$6,0),FALSE)</f>
        <v>0.63270000000000004</v>
      </c>
      <c r="C205" s="7">
        <f>VLOOKUP($A205,'FX Database'!$A$11:$T$1267, MATCH(C$9,'FX Database'!$A$6:$X$6,0),FALSE)</f>
        <v>93.29</v>
      </c>
      <c r="D205" s="7">
        <f t="shared" si="12"/>
        <v>8.2527051468997848E-3</v>
      </c>
      <c r="E205" s="7">
        <f t="shared" si="12"/>
        <v>1.2403761465098756E-2</v>
      </c>
      <c r="F205" s="7">
        <f>VLOOKUP(A205,'Interest Rates'!$A$11:$B$3360, MATCH($F$9,'Interest Rates'!$A$11:$B$11,0),FALSE)</f>
        <v>2.6</v>
      </c>
    </row>
    <row r="206" spans="1:6">
      <c r="A206" s="138">
        <f>'FX Database'!A1215</f>
        <v>44851</v>
      </c>
      <c r="B206" s="7">
        <f>VLOOKUP($A206,'FX Database'!$A$11:$T$1267, MATCH($B$9,'FX Database'!$A$6:$X$6,0),FALSE)</f>
        <v>0.623</v>
      </c>
      <c r="C206" s="7">
        <f>VLOOKUP($A206,'FX Database'!$A$11:$T$1267, MATCH(C$9,'FX Database'!$A$6:$X$6,0),FALSE)</f>
        <v>92.7</v>
      </c>
      <c r="D206" s="7">
        <f t="shared" si="12"/>
        <v>-1.5449857365385518E-2</v>
      </c>
      <c r="E206" s="7">
        <f t="shared" si="12"/>
        <v>-6.3444484010602318E-3</v>
      </c>
      <c r="F206" s="7">
        <f>VLOOKUP(A206,'Interest Rates'!$A$11:$B$3360, MATCH($F$9,'Interest Rates'!$A$11:$B$11,0),FALSE)</f>
        <v>2.6</v>
      </c>
    </row>
    <row r="207" spans="1:6">
      <c r="A207" s="138">
        <f>'FX Database'!A1216</f>
        <v>44852</v>
      </c>
      <c r="B207" s="7">
        <f>VLOOKUP($A207,'FX Database'!$A$11:$T$1267, MATCH($B$9,'FX Database'!$A$6:$X$6,0),FALSE)</f>
        <v>0.63219999999999998</v>
      </c>
      <c r="C207" s="7">
        <f>VLOOKUP($A207,'FX Database'!$A$11:$T$1267, MATCH(C$9,'FX Database'!$A$6:$X$6,0),FALSE)</f>
        <v>94.07</v>
      </c>
      <c r="D207" s="7">
        <f t="shared" si="12"/>
        <v>1.4659280994064102E-2</v>
      </c>
      <c r="E207" s="7">
        <f t="shared" si="12"/>
        <v>1.4670713412050554E-2</v>
      </c>
      <c r="F207" s="7">
        <f>VLOOKUP(A207,'Interest Rates'!$A$11:$B$3360, MATCH($F$9,'Interest Rates'!$A$11:$B$11,0),FALSE)</f>
        <v>2.6</v>
      </c>
    </row>
    <row r="208" spans="1:6">
      <c r="A208" s="138">
        <f>'FX Database'!A1217</f>
        <v>44853</v>
      </c>
      <c r="B208" s="7">
        <f>VLOOKUP($A208,'FX Database'!$A$11:$T$1267, MATCH($B$9,'FX Database'!$A$6:$X$6,0),FALSE)</f>
        <v>0.63119999999999998</v>
      </c>
      <c r="C208" s="7">
        <f>VLOOKUP($A208,'FX Database'!$A$11:$T$1267, MATCH(C$9,'FX Database'!$A$6:$X$6,0),FALSE)</f>
        <v>94.24</v>
      </c>
      <c r="D208" s="7">
        <f t="shared" si="12"/>
        <v>-1.5830302498528184E-3</v>
      </c>
      <c r="E208" s="7">
        <f t="shared" si="12"/>
        <v>1.8055339194165178E-3</v>
      </c>
      <c r="F208" s="7">
        <f>VLOOKUP(A208,'Interest Rates'!$A$11:$B$3360, MATCH($F$9,'Interest Rates'!$A$11:$B$11,0),FALSE)</f>
        <v>2.6</v>
      </c>
    </row>
    <row r="209" spans="1:6">
      <c r="A209" s="138">
        <f>'FX Database'!A1218</f>
        <v>44854</v>
      </c>
      <c r="B209" s="7">
        <f>VLOOKUP($A209,'FX Database'!$A$11:$T$1267, MATCH($B$9,'FX Database'!$A$6:$X$6,0),FALSE)</f>
        <v>0.62539999999999996</v>
      </c>
      <c r="C209" s="7">
        <f>VLOOKUP($A209,'FX Database'!$A$11:$T$1267, MATCH(C$9,'FX Database'!$A$6:$X$6,0),FALSE)</f>
        <v>93.75</v>
      </c>
      <c r="D209" s="7">
        <f t="shared" si="12"/>
        <v>-9.2313245079235912E-3</v>
      </c>
      <c r="E209" s="7">
        <f t="shared" si="12"/>
        <v>-5.2130550527563655E-3</v>
      </c>
      <c r="F209" s="7">
        <f>VLOOKUP(A209,'Interest Rates'!$A$11:$B$3360, MATCH($F$9,'Interest Rates'!$A$11:$B$11,0),FALSE)</f>
        <v>2.6</v>
      </c>
    </row>
    <row r="210" spans="1:6">
      <c r="A210" s="138">
        <f>'FX Database'!A1219</f>
        <v>44855</v>
      </c>
      <c r="B210" s="7">
        <f>VLOOKUP($A210,'FX Database'!$A$11:$T$1267, MATCH($B$9,'FX Database'!$A$6:$X$6,0),FALSE)</f>
        <v>0.62649999999999995</v>
      </c>
      <c r="C210" s="7">
        <f>VLOOKUP($A210,'FX Database'!$A$11:$T$1267, MATCH(C$9,'FX Database'!$A$6:$X$6,0),FALSE)</f>
        <v>94.22</v>
      </c>
      <c r="D210" s="7">
        <f t="shared" si="12"/>
        <v>1.7573293123820269E-3</v>
      </c>
      <c r="E210" s="7">
        <f t="shared" si="12"/>
        <v>5.0008084213748359E-3</v>
      </c>
      <c r="F210" s="7">
        <f>VLOOKUP(A210,'Interest Rates'!$A$11:$B$3360, MATCH($F$9,'Interest Rates'!$A$11:$B$11,0),FALSE)</f>
        <v>2.6</v>
      </c>
    </row>
    <row r="211" spans="1:6">
      <c r="A211" s="138">
        <f>'FX Database'!A1220</f>
        <v>44858</v>
      </c>
      <c r="B211" s="7">
        <f>VLOOKUP($A211,'FX Database'!$A$11:$T$1267, MATCH($B$9,'FX Database'!$A$6:$X$6,0),FALSE)</f>
        <v>0.63460000000000005</v>
      </c>
      <c r="C211" s="7">
        <f>VLOOKUP($A211,'FX Database'!$A$11:$T$1267, MATCH(C$9,'FX Database'!$A$6:$X$6,0),FALSE)</f>
        <v>94.49</v>
      </c>
      <c r="D211" s="7">
        <f t="shared" si="12"/>
        <v>1.2846104812972445E-2</v>
      </c>
      <c r="E211" s="7">
        <f t="shared" si="12"/>
        <v>2.8615355226394861E-3</v>
      </c>
      <c r="F211" s="7">
        <f>VLOOKUP(A211,'Interest Rates'!$A$11:$B$3360, MATCH($F$9,'Interest Rates'!$A$11:$B$11,0),FALSE)</f>
        <v>2.6</v>
      </c>
    </row>
    <row r="212" spans="1:6">
      <c r="A212" s="138">
        <f>'FX Database'!A1221</f>
        <v>44859</v>
      </c>
      <c r="B212" s="7">
        <f>VLOOKUP($A212,'FX Database'!$A$11:$T$1267, MATCH($B$9,'FX Database'!$A$6:$X$6,0),FALSE)</f>
        <v>0.63249999999999995</v>
      </c>
      <c r="C212" s="7">
        <f>VLOOKUP($A212,'FX Database'!$A$11:$T$1267, MATCH(C$9,'FX Database'!$A$6:$X$6,0),FALSE)</f>
        <v>94.18</v>
      </c>
      <c r="D212" s="7">
        <f t="shared" si="12"/>
        <v>-3.3146585474200098E-3</v>
      </c>
      <c r="E212" s="7">
        <f t="shared" si="12"/>
        <v>-3.2861639791259153E-3</v>
      </c>
      <c r="F212" s="7">
        <f>VLOOKUP(A212,'Interest Rates'!$A$11:$B$3360, MATCH($F$9,'Interest Rates'!$A$11:$B$11,0),FALSE)</f>
        <v>2.6</v>
      </c>
    </row>
    <row r="213" spans="1:6">
      <c r="A213" s="138">
        <f>'FX Database'!A1222</f>
        <v>44860</v>
      </c>
      <c r="B213" s="7">
        <f>VLOOKUP($A213,'FX Database'!$A$11:$T$1267, MATCH($B$9,'FX Database'!$A$6:$X$6,0),FALSE)</f>
        <v>0.64029999999999998</v>
      </c>
      <c r="C213" s="7">
        <f>VLOOKUP($A213,'FX Database'!$A$11:$T$1267, MATCH(C$9,'FX Database'!$A$6:$X$6,0),FALSE)</f>
        <v>94.93</v>
      </c>
      <c r="D213" s="7">
        <f t="shared" si="12"/>
        <v>1.2256595923081174E-2</v>
      </c>
      <c r="E213" s="7">
        <f t="shared" si="12"/>
        <v>7.9319330782986475E-3</v>
      </c>
      <c r="F213" s="7">
        <f>VLOOKUP(A213,'Interest Rates'!$A$11:$B$3360, MATCH($F$9,'Interest Rates'!$A$11:$B$11,0),FALSE)</f>
        <v>2.6</v>
      </c>
    </row>
    <row r="214" spans="1:6">
      <c r="A214" s="138">
        <f>'FX Database'!A1223</f>
        <v>44861</v>
      </c>
      <c r="B214" s="7">
        <f>VLOOKUP($A214,'FX Database'!$A$11:$T$1267, MATCH($B$9,'FX Database'!$A$6:$X$6,0),FALSE)</f>
        <v>0.65110000000000001</v>
      </c>
      <c r="C214" s="7">
        <f>VLOOKUP($A214,'FX Database'!$A$11:$T$1267, MATCH(C$9,'FX Database'!$A$6:$X$6,0),FALSE)</f>
        <v>94.94</v>
      </c>
      <c r="D214" s="7">
        <f t="shared" si="12"/>
        <v>1.6726423718059862E-2</v>
      </c>
      <c r="E214" s="7">
        <f t="shared" si="12"/>
        <v>1.0533522946467333E-4</v>
      </c>
      <c r="F214" s="7">
        <f>VLOOKUP(A214,'Interest Rates'!$A$11:$B$3360, MATCH($F$9,'Interest Rates'!$A$11:$B$11,0),FALSE)</f>
        <v>2.6</v>
      </c>
    </row>
    <row r="215" spans="1:6">
      <c r="A215" s="138">
        <f>'FX Database'!A1224</f>
        <v>44862</v>
      </c>
      <c r="B215" s="7">
        <f>VLOOKUP($A215,'FX Database'!$A$11:$T$1267, MATCH($B$9,'FX Database'!$A$6:$X$6,0),FALSE)</f>
        <v>0.64690000000000003</v>
      </c>
      <c r="C215" s="7">
        <f>VLOOKUP($A215,'FX Database'!$A$11:$T$1267, MATCH(C$9,'FX Database'!$A$6:$X$6,0),FALSE)</f>
        <v>94.64</v>
      </c>
      <c r="D215" s="7">
        <f t="shared" si="12"/>
        <v>-6.4715171928766222E-3</v>
      </c>
      <c r="E215" s="7">
        <f t="shared" si="12"/>
        <v>-3.1648934530406538E-3</v>
      </c>
      <c r="F215" s="7">
        <f>VLOOKUP(A215,'Interest Rates'!$A$11:$B$3360, MATCH($F$9,'Interest Rates'!$A$11:$B$11,0),FALSE)</f>
        <v>2.6</v>
      </c>
    </row>
    <row r="216" spans="1:6">
      <c r="A216" s="138">
        <f>'FX Database'!A1225</f>
        <v>44865</v>
      </c>
      <c r="B216" s="7">
        <f>VLOOKUP($A216,'FX Database'!$A$11:$T$1267, MATCH($B$9,'FX Database'!$A$6:$X$6,0),FALSE)</f>
        <v>0.64200000000000002</v>
      </c>
      <c r="C216" s="7">
        <f>VLOOKUP($A216,'FX Database'!$A$11:$T$1267, MATCH(C$9,'FX Database'!$A$6:$X$6,0),FALSE)</f>
        <v>94.99</v>
      </c>
      <c r="D216" s="7">
        <f t="shared" si="12"/>
        <v>-7.6034193599785384E-3</v>
      </c>
      <c r="E216" s="7">
        <f t="shared" si="12"/>
        <v>3.6914032319596769E-3</v>
      </c>
      <c r="F216" s="7">
        <f>VLOOKUP(A216,'Interest Rates'!$A$11:$B$3360, MATCH($F$9,'Interest Rates'!$A$11:$B$11,0),FALSE)</f>
        <v>2.6</v>
      </c>
    </row>
    <row r="217" spans="1:6">
      <c r="A217" s="138">
        <f>'FX Database'!A1226</f>
        <v>44866</v>
      </c>
      <c r="B217" s="7">
        <f>VLOOKUP($A217,'FX Database'!$A$11:$T$1267, MATCH($B$9,'FX Database'!$A$6:$X$6,0),FALSE)</f>
        <v>0.64229999999999998</v>
      </c>
      <c r="C217" s="7">
        <f>VLOOKUP($A217,'FX Database'!$A$11:$T$1267, MATCH(C$9,'FX Database'!$A$6:$X$6,0),FALSE)</f>
        <v>95.32</v>
      </c>
      <c r="D217" s="7">
        <f t="shared" si="12"/>
        <v>4.6718057378552445E-4</v>
      </c>
      <c r="E217" s="7">
        <f t="shared" si="12"/>
        <v>3.4680293284502736E-3</v>
      </c>
      <c r="F217" s="7">
        <f>VLOOKUP(A217,'Interest Rates'!$A$11:$B$3360, MATCH($F$9,'Interest Rates'!$A$11:$B$11,0),FALSE)</f>
        <v>2.6</v>
      </c>
    </row>
    <row r="218" spans="1:6">
      <c r="A218" s="138">
        <f>'FX Database'!A1227</f>
        <v>44867</v>
      </c>
      <c r="B218" s="7">
        <f>VLOOKUP($A218,'FX Database'!$A$11:$T$1267, MATCH($B$9,'FX Database'!$A$6:$X$6,0),FALSE)</f>
        <v>0.64119999999999999</v>
      </c>
      <c r="C218" s="7">
        <f>VLOOKUP($A218,'FX Database'!$A$11:$T$1267, MATCH(C$9,'FX Database'!$A$6:$X$6,0),FALSE)</f>
        <v>94.65</v>
      </c>
      <c r="D218" s="7">
        <f t="shared" si="12"/>
        <v>-1.7140635283488896E-3</v>
      </c>
      <c r="E218" s="7">
        <f t="shared" si="12"/>
        <v>-7.0537745752093347E-3</v>
      </c>
      <c r="F218" s="7">
        <f>VLOOKUP(A218,'Interest Rates'!$A$11:$B$3360, MATCH($F$9,'Interest Rates'!$A$11:$B$11,0),FALSE)</f>
        <v>2.85</v>
      </c>
    </row>
    <row r="219" spans="1:6">
      <c r="A219" s="138">
        <f>'FX Database'!A1228</f>
        <v>44868</v>
      </c>
      <c r="B219" s="7">
        <f>VLOOKUP($A219,'FX Database'!$A$11:$T$1267, MATCH($B$9,'FX Database'!$A$6:$X$6,0),FALSE)</f>
        <v>0.63690000000000002</v>
      </c>
      <c r="C219" s="7">
        <f>VLOOKUP($A219,'FX Database'!$A$11:$T$1267, MATCH(C$9,'FX Database'!$A$6:$X$6,0),FALSE)</f>
        <v>93.79</v>
      </c>
      <c r="D219" s="7">
        <f t="shared" si="12"/>
        <v>-6.728763358077725E-3</v>
      </c>
      <c r="E219" s="7">
        <f t="shared" si="12"/>
        <v>-9.1276371344847246E-3</v>
      </c>
      <c r="F219" s="7">
        <f>VLOOKUP(A219,'Interest Rates'!$A$11:$B$3360, MATCH($F$9,'Interest Rates'!$A$11:$B$11,0),FALSE)</f>
        <v>2.85</v>
      </c>
    </row>
    <row r="220" spans="1:6">
      <c r="A220" s="138">
        <f>'FX Database'!A1229</f>
        <v>44869</v>
      </c>
      <c r="B220" s="7">
        <f>VLOOKUP($A220,'FX Database'!$A$11:$T$1267, MATCH($B$9,'FX Database'!$A$6:$X$6,0),FALSE)</f>
        <v>0.63480000000000003</v>
      </c>
      <c r="C220" s="7">
        <f>VLOOKUP($A220,'FX Database'!$A$11:$T$1267, MATCH(C$9,'FX Database'!$A$6:$X$6,0),FALSE)</f>
        <v>93.87</v>
      </c>
      <c r="D220" s="7">
        <f t="shared" si="12"/>
        <v>-3.3026687250661173E-3</v>
      </c>
      <c r="E220" s="7">
        <f t="shared" si="12"/>
        <v>8.5260582805334354E-4</v>
      </c>
      <c r="F220" s="7">
        <f>VLOOKUP(A220,'Interest Rates'!$A$11:$B$3360, MATCH($F$9,'Interest Rates'!$A$11:$B$11,0),FALSE)</f>
        <v>2.85</v>
      </c>
    </row>
    <row r="221" spans="1:6">
      <c r="A221" s="138">
        <f>'FX Database'!A1230</f>
        <v>44872</v>
      </c>
      <c r="B221" s="7">
        <f>VLOOKUP($A221,'FX Database'!$A$11:$T$1267, MATCH($B$9,'FX Database'!$A$6:$X$6,0),FALSE)</f>
        <v>0.64300000000000002</v>
      </c>
      <c r="C221" s="7">
        <f>VLOOKUP($A221,'FX Database'!$A$11:$T$1267, MATCH(C$9,'FX Database'!$A$6:$X$6,0),FALSE)</f>
        <v>94.65</v>
      </c>
      <c r="D221" s="7">
        <f t="shared" ref="D221:D258" si="13">LN(B221/B220)</f>
        <v>1.2834735585365464E-2</v>
      </c>
      <c r="E221" s="7">
        <f t="shared" si="12"/>
        <v>8.2750313064312991E-3</v>
      </c>
      <c r="F221" s="7">
        <f>VLOOKUP(A221,'Interest Rates'!$A$11:$B$3360, MATCH($F$9,'Interest Rates'!$A$11:$B$11,0),FALSE)</f>
        <v>2.85</v>
      </c>
    </row>
    <row r="222" spans="1:6">
      <c r="A222" s="138">
        <f>'FX Database'!A1231</f>
        <v>44873</v>
      </c>
      <c r="B222" s="7">
        <f>VLOOKUP($A222,'FX Database'!$A$11:$T$1267, MATCH($B$9,'FX Database'!$A$6:$X$6,0),FALSE)</f>
        <v>0.64639999999999997</v>
      </c>
      <c r="C222" s="7">
        <f>VLOOKUP($A222,'FX Database'!$A$11:$T$1267, MATCH(C$9,'FX Database'!$A$6:$X$6,0),FALSE)</f>
        <v>94.83</v>
      </c>
      <c r="D222" s="7">
        <f t="shared" si="13"/>
        <v>5.2737829692661537E-3</v>
      </c>
      <c r="E222" s="7">
        <f t="shared" si="12"/>
        <v>1.8999372403040087E-3</v>
      </c>
      <c r="F222" s="7">
        <f>VLOOKUP(A222,'Interest Rates'!$A$11:$B$3360, MATCH($F$9,'Interest Rates'!$A$11:$B$11,0),FALSE)</f>
        <v>2.85</v>
      </c>
    </row>
    <row r="223" spans="1:6">
      <c r="A223" s="138">
        <f>'FX Database'!A1232</f>
        <v>44874</v>
      </c>
      <c r="B223" s="7">
        <f>VLOOKUP($A223,'FX Database'!$A$11:$T$1267, MATCH($B$9,'FX Database'!$A$6:$X$6,0),FALSE)</f>
        <v>0.65</v>
      </c>
      <c r="C223" s="7">
        <f>VLOOKUP($A223,'FX Database'!$A$11:$T$1267, MATCH(C$9,'FX Database'!$A$6:$X$6,0),FALSE)</f>
        <v>94.63</v>
      </c>
      <c r="D223" s="7">
        <f t="shared" si="13"/>
        <v>5.553855682797342E-3</v>
      </c>
      <c r="E223" s="7">
        <f t="shared" si="12"/>
        <v>-2.1112643754947749E-3</v>
      </c>
      <c r="F223" s="7">
        <f>VLOOKUP(A223,'Interest Rates'!$A$11:$B$3360, MATCH($F$9,'Interest Rates'!$A$11:$B$11,0),FALSE)</f>
        <v>2.85</v>
      </c>
    </row>
    <row r="224" spans="1:6">
      <c r="A224" s="138">
        <f>'FX Database'!A1233</f>
        <v>44875</v>
      </c>
      <c r="B224" s="7">
        <f>VLOOKUP($A224,'FX Database'!$A$11:$T$1267, MATCH($B$9,'FX Database'!$A$6:$X$6,0),FALSE)</f>
        <v>0.64190000000000003</v>
      </c>
      <c r="C224" s="7">
        <f>VLOOKUP($A224,'FX Database'!$A$11:$T$1267, MATCH(C$9,'FX Database'!$A$6:$X$6,0),FALSE)</f>
        <v>93.84</v>
      </c>
      <c r="D224" s="7">
        <f t="shared" si="13"/>
        <v>-1.2539834571950275E-2</v>
      </c>
      <c r="E224" s="7">
        <f t="shared" si="12"/>
        <v>-8.3833461749212405E-3</v>
      </c>
      <c r="F224" s="7">
        <f>VLOOKUP(A224,'Interest Rates'!$A$11:$B$3360, MATCH($F$9,'Interest Rates'!$A$11:$B$11,0),FALSE)</f>
        <v>2.85</v>
      </c>
    </row>
    <row r="225" spans="1:6">
      <c r="A225" s="138">
        <f>'FX Database'!A1234</f>
        <v>44876</v>
      </c>
      <c r="B225" s="7">
        <f>VLOOKUP($A225,'FX Database'!$A$11:$T$1267, MATCH($B$9,'FX Database'!$A$6:$X$6,0),FALSE)</f>
        <v>0.66210000000000002</v>
      </c>
      <c r="C225" s="7">
        <f>VLOOKUP($A225,'FX Database'!$A$11:$T$1267, MATCH(C$9,'FX Database'!$A$6:$X$6,0),FALSE)</f>
        <v>93.85</v>
      </c>
      <c r="D225" s="7">
        <f t="shared" si="13"/>
        <v>3.0984073613068007E-2</v>
      </c>
      <c r="E225" s="7">
        <f t="shared" si="12"/>
        <v>1.0655868729774441E-4</v>
      </c>
      <c r="F225" s="7">
        <f>VLOOKUP(A225,'Interest Rates'!$A$11:$B$3360, MATCH($F$9,'Interest Rates'!$A$11:$B$11,0),FALSE)</f>
        <v>2.85</v>
      </c>
    </row>
    <row r="226" spans="1:6">
      <c r="A226" s="138">
        <f>'FX Database'!A1235</f>
        <v>44879</v>
      </c>
      <c r="B226" s="7">
        <f>VLOOKUP($A226,'FX Database'!$A$11:$T$1267, MATCH($B$9,'FX Database'!$A$6:$X$6,0),FALSE)</f>
        <v>0.66820000000000002</v>
      </c>
      <c r="C226" s="7">
        <f>VLOOKUP($A226,'FX Database'!$A$11:$T$1267, MATCH(C$9,'FX Database'!$A$6:$X$6,0),FALSE)</f>
        <v>93.12</v>
      </c>
      <c r="D226" s="7">
        <f t="shared" si="13"/>
        <v>9.1709279918556867E-3</v>
      </c>
      <c r="E226" s="7">
        <f t="shared" si="12"/>
        <v>-7.8087790493899739E-3</v>
      </c>
      <c r="F226" s="7">
        <f>VLOOKUP(A226,'Interest Rates'!$A$11:$B$3360, MATCH($F$9,'Interest Rates'!$A$11:$B$11,0),FALSE)</f>
        <v>2.85</v>
      </c>
    </row>
    <row r="227" spans="1:6">
      <c r="A227" s="138">
        <f>'FX Database'!A1236</f>
        <v>44880</v>
      </c>
      <c r="B227" s="7">
        <f>VLOOKUP($A227,'FX Database'!$A$11:$T$1267, MATCH($B$9,'FX Database'!$A$6:$X$6,0),FALSE)</f>
        <v>0.66959999999999997</v>
      </c>
      <c r="C227" s="7">
        <f>VLOOKUP($A227,'FX Database'!$A$11:$T$1267, MATCH(C$9,'FX Database'!$A$6:$X$6,0),FALSE)</f>
        <v>94.01</v>
      </c>
      <c r="D227" s="7">
        <f t="shared" si="13"/>
        <v>2.0929892526093969E-3</v>
      </c>
      <c r="E227" s="7">
        <f t="shared" si="12"/>
        <v>9.512175607331896E-3</v>
      </c>
      <c r="F227" s="7">
        <f>VLOOKUP(A227,'Interest Rates'!$A$11:$B$3360, MATCH($F$9,'Interest Rates'!$A$11:$B$11,0),FALSE)</f>
        <v>2.85</v>
      </c>
    </row>
    <row r="228" spans="1:6">
      <c r="A228" s="138">
        <f>'FX Database'!A1237</f>
        <v>44881</v>
      </c>
      <c r="B228" s="7">
        <f>VLOOKUP($A228,'FX Database'!$A$11:$T$1267, MATCH($B$9,'FX Database'!$A$6:$X$6,0),FALSE)</f>
        <v>0.6744</v>
      </c>
      <c r="C228" s="7">
        <f>VLOOKUP($A228,'FX Database'!$A$11:$T$1267, MATCH(C$9,'FX Database'!$A$6:$X$6,0),FALSE)</f>
        <v>94.45</v>
      </c>
      <c r="D228" s="7">
        <f t="shared" si="13"/>
        <v>7.1428875123802039E-3</v>
      </c>
      <c r="E228" s="7">
        <f t="shared" si="12"/>
        <v>4.6694343570589329E-3</v>
      </c>
      <c r="F228" s="7">
        <f>VLOOKUP(A228,'Interest Rates'!$A$11:$B$3360, MATCH($F$9,'Interest Rates'!$A$11:$B$11,0),FALSE)</f>
        <v>2.85</v>
      </c>
    </row>
    <row r="229" spans="1:6">
      <c r="A229" s="138">
        <f>'FX Database'!A1238</f>
        <v>44882</v>
      </c>
      <c r="B229" s="7">
        <f>VLOOKUP($A229,'FX Database'!$A$11:$T$1267, MATCH($B$9,'FX Database'!$A$6:$X$6,0),FALSE)</f>
        <v>0.67079999999999995</v>
      </c>
      <c r="C229" s="7">
        <f>VLOOKUP($A229,'FX Database'!$A$11:$T$1267, MATCH(C$9,'FX Database'!$A$6:$X$6,0),FALSE)</f>
        <v>93.6</v>
      </c>
      <c r="D229" s="7">
        <f t="shared" si="13"/>
        <v>-5.3523767385919539E-3</v>
      </c>
      <c r="E229" s="7">
        <f t="shared" si="12"/>
        <v>-9.0402104639723153E-3</v>
      </c>
      <c r="F229" s="7">
        <f>VLOOKUP(A229,'Interest Rates'!$A$11:$B$3360, MATCH($F$9,'Interest Rates'!$A$11:$B$11,0),FALSE)</f>
        <v>2.85</v>
      </c>
    </row>
    <row r="230" spans="1:6">
      <c r="A230" s="138">
        <f>'FX Database'!A1239</f>
        <v>44883</v>
      </c>
      <c r="B230" s="7">
        <f>VLOOKUP($A230,'FX Database'!$A$11:$T$1267, MATCH($B$9,'FX Database'!$A$6:$X$6,0),FALSE)</f>
        <v>0.6704</v>
      </c>
      <c r="C230" s="7">
        <f>VLOOKUP($A230,'FX Database'!$A$11:$T$1267, MATCH(C$9,'FX Database'!$A$6:$X$6,0),FALSE)</f>
        <v>93.78</v>
      </c>
      <c r="D230" s="7">
        <f t="shared" si="13"/>
        <v>-5.964807811804679E-4</v>
      </c>
      <c r="E230" s="7">
        <f t="shared" ref="E230:E258" si="14">LN(C230/C229)</f>
        <v>1.9212301778938723E-3</v>
      </c>
      <c r="F230" s="7">
        <f>VLOOKUP(A230,'Interest Rates'!$A$11:$B$3360, MATCH($F$9,'Interest Rates'!$A$11:$B$11,0),FALSE)</f>
        <v>2.85</v>
      </c>
    </row>
    <row r="231" spans="1:6">
      <c r="A231" s="138">
        <f>'FX Database'!A1240</f>
        <v>44886</v>
      </c>
      <c r="B231" s="7">
        <f>VLOOKUP($A231,'FX Database'!$A$11:$T$1267, MATCH($B$9,'FX Database'!$A$6:$X$6,0),FALSE)</f>
        <v>0.66449999999999998</v>
      </c>
      <c r="C231" s="7">
        <f>VLOOKUP($A231,'FX Database'!$A$11:$T$1267, MATCH(C$9,'FX Database'!$A$6:$X$6,0),FALSE)</f>
        <v>93.32</v>
      </c>
      <c r="D231" s="7">
        <f t="shared" si="13"/>
        <v>-8.8396710145733151E-3</v>
      </c>
      <c r="E231" s="7">
        <f t="shared" si="14"/>
        <v>-4.9171665082111222E-3</v>
      </c>
      <c r="F231" s="7">
        <f>VLOOKUP(A231,'Interest Rates'!$A$11:$B$3360, MATCH($F$9,'Interest Rates'!$A$11:$B$11,0),FALSE)</f>
        <v>2.85</v>
      </c>
    </row>
    <row r="232" spans="1:6">
      <c r="A232" s="138">
        <f>'FX Database'!A1241</f>
        <v>44887</v>
      </c>
      <c r="B232" s="7">
        <f>VLOOKUP($A232,'FX Database'!$A$11:$T$1267, MATCH($B$9,'FX Database'!$A$6:$X$6,0),FALSE)</f>
        <v>0.66239999999999999</v>
      </c>
      <c r="C232" s="7">
        <f>VLOOKUP($A232,'FX Database'!$A$11:$T$1267, MATCH(C$9,'FX Database'!$A$6:$X$6,0),FALSE)</f>
        <v>93.86</v>
      </c>
      <c r="D232" s="7">
        <f t="shared" si="13"/>
        <v>-3.1652750822501029E-3</v>
      </c>
      <c r="E232" s="7">
        <f t="shared" si="14"/>
        <v>5.7698632130425004E-3</v>
      </c>
      <c r="F232" s="7">
        <f>VLOOKUP(A232,'Interest Rates'!$A$11:$B$3360, MATCH($F$9,'Interest Rates'!$A$11:$B$11,0),FALSE)</f>
        <v>2.85</v>
      </c>
    </row>
    <row r="233" spans="1:6">
      <c r="A233" s="138">
        <f>'FX Database'!A1242</f>
        <v>44888</v>
      </c>
      <c r="B233" s="7">
        <f>VLOOKUP($A233,'FX Database'!$A$11:$T$1267, MATCH($B$9,'FX Database'!$A$6:$X$6,0),FALSE)</f>
        <v>0.66390000000000005</v>
      </c>
      <c r="C233" s="7">
        <f>VLOOKUP($A233,'FX Database'!$A$11:$T$1267, MATCH(C$9,'FX Database'!$A$6:$X$6,0),FALSE)</f>
        <v>93.9</v>
      </c>
      <c r="D233" s="7">
        <f t="shared" si="13"/>
        <v>2.2619326540638221E-3</v>
      </c>
      <c r="E233" s="7">
        <f t="shared" si="14"/>
        <v>4.2607584794575912E-4</v>
      </c>
      <c r="F233" s="7">
        <f>VLOOKUP(A233,'Interest Rates'!$A$11:$B$3360, MATCH($F$9,'Interest Rates'!$A$11:$B$11,0),FALSE)</f>
        <v>2.85</v>
      </c>
    </row>
    <row r="234" spans="1:6">
      <c r="A234" s="138">
        <f>'FX Database'!A1243</f>
        <v>44889</v>
      </c>
      <c r="B234" s="7">
        <f>VLOOKUP($A234,'FX Database'!$A$11:$T$1267, MATCH($B$9,'FX Database'!$A$6:$X$6,0),FALSE)</f>
        <v>0.67669999999999997</v>
      </c>
      <c r="C234" s="7">
        <f>VLOOKUP($A234,'FX Database'!$A$11:$T$1267, MATCH(C$9,'FX Database'!$A$6:$X$6,0),FALSE)</f>
        <v>93.88</v>
      </c>
      <c r="D234" s="7">
        <f t="shared" si="13"/>
        <v>1.9096507513066033E-2</v>
      </c>
      <c r="E234" s="7">
        <f t="shared" si="14"/>
        <v>-2.1301523139451422E-4</v>
      </c>
      <c r="F234" s="7">
        <f>VLOOKUP(A234,'Interest Rates'!$A$11:$B$3360, MATCH($F$9,'Interest Rates'!$A$11:$B$11,0),FALSE)</f>
        <v>2.85</v>
      </c>
    </row>
    <row r="235" spans="1:6">
      <c r="A235" s="138">
        <f>'FX Database'!A1244</f>
        <v>44890</v>
      </c>
      <c r="B235" s="7">
        <f>VLOOKUP($A235,'FX Database'!$A$11:$T$1267, MATCH($B$9,'FX Database'!$A$6:$X$6,0),FALSE)</f>
        <v>0.67749999999999999</v>
      </c>
      <c r="C235" s="7">
        <f>VLOOKUP($A235,'FX Database'!$A$11:$T$1267, MATCH(C$9,'FX Database'!$A$6:$X$6,0),FALSE)</f>
        <v>93.8</v>
      </c>
      <c r="D235" s="7">
        <f t="shared" si="13"/>
        <v>1.1815095156761728E-3</v>
      </c>
      <c r="E235" s="7">
        <f t="shared" si="14"/>
        <v>-8.5251497064376932E-4</v>
      </c>
      <c r="F235" s="7">
        <f>VLOOKUP(A235,'Interest Rates'!$A$11:$B$3360, MATCH($F$9,'Interest Rates'!$A$11:$B$11,0),FALSE)</f>
        <v>2.85</v>
      </c>
    </row>
    <row r="236" spans="1:6">
      <c r="A236" s="138">
        <f>'FX Database'!A1245</f>
        <v>44893</v>
      </c>
      <c r="B236" s="7">
        <f>VLOOKUP($A236,'FX Database'!$A$11:$T$1267, MATCH($B$9,'FX Database'!$A$6:$X$6,0),FALSE)</f>
        <v>0.66930000000000001</v>
      </c>
      <c r="C236" s="7">
        <f>VLOOKUP($A236,'FX Database'!$A$11:$T$1267, MATCH(C$9,'FX Database'!$A$6:$X$6,0),FALSE)</f>
        <v>92.7</v>
      </c>
      <c r="D236" s="7">
        <f t="shared" si="13"/>
        <v>-1.2177162647259437E-2</v>
      </c>
      <c r="E236" s="7">
        <f t="shared" si="14"/>
        <v>-1.1796383440369427E-2</v>
      </c>
      <c r="F236" s="7">
        <f>VLOOKUP(A236,'Interest Rates'!$A$11:$B$3360, MATCH($F$9,'Interest Rates'!$A$11:$B$11,0),FALSE)</f>
        <v>2.85</v>
      </c>
    </row>
    <row r="237" spans="1:6">
      <c r="A237" s="138">
        <f>'FX Database'!A1246</f>
        <v>44894</v>
      </c>
      <c r="B237" s="7">
        <f>VLOOKUP($A237,'FX Database'!$A$11:$T$1267, MATCH($B$9,'FX Database'!$A$6:$X$6,0),FALSE)</f>
        <v>0.67059999999999997</v>
      </c>
      <c r="C237" s="7">
        <f>VLOOKUP($A237,'FX Database'!$A$11:$T$1267, MATCH(C$9,'FX Database'!$A$6:$X$6,0),FALSE)</f>
        <v>92.86</v>
      </c>
      <c r="D237" s="7">
        <f t="shared" si="13"/>
        <v>1.9404439255316288E-3</v>
      </c>
      <c r="E237" s="7">
        <f t="shared" si="14"/>
        <v>1.7245100199660853E-3</v>
      </c>
      <c r="F237" s="7">
        <f>VLOOKUP(A237,'Interest Rates'!$A$11:$B$3360, MATCH($F$9,'Interest Rates'!$A$11:$B$11,0),FALSE)</f>
        <v>2.85</v>
      </c>
    </row>
    <row r="238" spans="1:6">
      <c r="A238" s="138">
        <f>'FX Database'!A1247</f>
        <v>44895</v>
      </c>
      <c r="B238" s="7">
        <f>VLOOKUP($A238,'FX Database'!$A$11:$T$1267, MATCH($B$9,'FX Database'!$A$6:$X$6,0),FALSE)</f>
        <v>0.66979999999999995</v>
      </c>
      <c r="C238" s="7">
        <f>VLOOKUP($A238,'FX Database'!$A$11:$T$1267, MATCH(C$9,'FX Database'!$A$6:$X$6,0),FALSE)</f>
        <v>92.81</v>
      </c>
      <c r="D238" s="7">
        <f t="shared" si="13"/>
        <v>-1.1936736720239754E-3</v>
      </c>
      <c r="E238" s="7">
        <f t="shared" si="14"/>
        <v>-5.3858998447416117E-4</v>
      </c>
      <c r="F238" s="7">
        <f>VLOOKUP(A238,'Interest Rates'!$A$11:$B$3360, MATCH($F$9,'Interest Rates'!$A$11:$B$11,0),FALSE)</f>
        <v>2.85</v>
      </c>
    </row>
    <row r="239" spans="1:6">
      <c r="A239" s="138">
        <f>'FX Database'!A1248</f>
        <v>44896</v>
      </c>
      <c r="B239" s="7">
        <f>VLOOKUP($A239,'FX Database'!$A$11:$T$1267, MATCH($B$9,'FX Database'!$A$6:$X$6,0),FALSE)</f>
        <v>0.68089999999999995</v>
      </c>
      <c r="C239" s="7">
        <f>VLOOKUP($A239,'FX Database'!$A$11:$T$1267, MATCH(C$9,'FX Database'!$A$6:$X$6,0),FALSE)</f>
        <v>93.08</v>
      </c>
      <c r="D239" s="7">
        <f t="shared" si="13"/>
        <v>1.643629212881681E-2</v>
      </c>
      <c r="E239" s="7">
        <f t="shared" si="14"/>
        <v>2.9049458267895369E-3</v>
      </c>
      <c r="F239" s="7">
        <f>VLOOKUP(A239,'Interest Rates'!$A$11:$B$3360, MATCH($F$9,'Interest Rates'!$A$11:$B$11,0),FALSE)</f>
        <v>2.85</v>
      </c>
    </row>
    <row r="240" spans="1:6">
      <c r="A240" s="138">
        <f>'FX Database'!A1249</f>
        <v>44897</v>
      </c>
      <c r="B240" s="7">
        <f>VLOOKUP($A240,'FX Database'!$A$11:$T$1267, MATCH($B$9,'FX Database'!$A$6:$X$6,0),FALSE)</f>
        <v>0.68130000000000002</v>
      </c>
      <c r="C240" s="7">
        <f>VLOOKUP($A240,'FX Database'!$A$11:$T$1267, MATCH(C$9,'FX Database'!$A$6:$X$6,0),FALSE)</f>
        <v>92.04</v>
      </c>
      <c r="D240" s="7">
        <f t="shared" si="13"/>
        <v>5.8728529070159647E-4</v>
      </c>
      <c r="E240" s="7">
        <f t="shared" si="14"/>
        <v>-1.1236073266925731E-2</v>
      </c>
      <c r="F240" s="7">
        <f>VLOOKUP(A240,'Interest Rates'!$A$11:$B$3360, MATCH($F$9,'Interest Rates'!$A$11:$B$11,0),FALSE)</f>
        <v>2.85</v>
      </c>
    </row>
    <row r="241" spans="1:6">
      <c r="A241" s="138">
        <f>'FX Database'!A1250</f>
        <v>44900</v>
      </c>
      <c r="B241" s="7">
        <f>VLOOKUP($A241,'FX Database'!$A$11:$T$1267, MATCH($B$9,'FX Database'!$A$6:$X$6,0),FALSE)</f>
        <v>0.68410000000000004</v>
      </c>
      <c r="C241" s="7">
        <f>VLOOKUP($A241,'FX Database'!$A$11:$T$1267, MATCH(C$9,'FX Database'!$A$6:$X$6,0),FALSE)</f>
        <v>91.88</v>
      </c>
      <c r="D241" s="7">
        <f t="shared" si="13"/>
        <v>4.1013679873298167E-3</v>
      </c>
      <c r="E241" s="7">
        <f t="shared" si="14"/>
        <v>-1.7398873462677736E-3</v>
      </c>
      <c r="F241" s="7">
        <f>VLOOKUP(A241,'Interest Rates'!$A$11:$B$3360, MATCH($F$9,'Interest Rates'!$A$11:$B$11,0),FALSE)</f>
        <v>2.85</v>
      </c>
    </row>
    <row r="242" spans="1:6">
      <c r="A242" s="138">
        <f>'FX Database'!A1251</f>
        <v>44901</v>
      </c>
      <c r="B242" s="7">
        <f>VLOOKUP($A242,'FX Database'!$A$11:$T$1267, MATCH($B$9,'FX Database'!$A$6:$X$6,0),FALSE)</f>
        <v>0.67310000000000003</v>
      </c>
      <c r="C242" s="7">
        <f>VLOOKUP($A242,'FX Database'!$A$11:$T$1267, MATCH(C$9,'FX Database'!$A$6:$X$6,0),FALSE)</f>
        <v>92.13</v>
      </c>
      <c r="D242" s="7">
        <f t="shared" si="13"/>
        <v>-1.6210198750284892E-2</v>
      </c>
      <c r="E242" s="7">
        <f t="shared" si="14"/>
        <v>2.7172452999432591E-3</v>
      </c>
      <c r="F242" s="7">
        <f>VLOOKUP(A242,'Interest Rates'!$A$11:$B$3360, MATCH($F$9,'Interest Rates'!$A$11:$B$11,0),FALSE)</f>
        <v>2.85</v>
      </c>
    </row>
    <row r="243" spans="1:6">
      <c r="A243" s="138">
        <f>'FX Database'!A1252</f>
        <v>44902</v>
      </c>
      <c r="B243" s="7">
        <f>VLOOKUP($A243,'FX Database'!$A$11:$T$1267, MATCH($B$9,'FX Database'!$A$6:$X$6,0),FALSE)</f>
        <v>0.66920000000000002</v>
      </c>
      <c r="C243" s="7">
        <f>VLOOKUP($A243,'FX Database'!$A$11:$T$1267, MATCH(C$9,'FX Database'!$A$6:$X$6,0),FALSE)</f>
        <v>91.97</v>
      </c>
      <c r="D243" s="7">
        <f t="shared" si="13"/>
        <v>-5.8109379039985604E-3</v>
      </c>
      <c r="E243" s="7">
        <f t="shared" si="14"/>
        <v>-1.7381862062344369E-3</v>
      </c>
      <c r="F243" s="7">
        <f>VLOOKUP(A243,'Interest Rates'!$A$11:$B$3360, MATCH($F$9,'Interest Rates'!$A$11:$B$11,0),FALSE)</f>
        <v>3.1</v>
      </c>
    </row>
    <row r="244" spans="1:6">
      <c r="A244" s="138">
        <f>'FX Database'!A1253</f>
        <v>44903</v>
      </c>
      <c r="B244" s="7">
        <f>VLOOKUP($A244,'FX Database'!$A$11:$T$1267, MATCH($B$9,'FX Database'!$A$6:$X$6,0),FALSE)</f>
        <v>0.67159999999999997</v>
      </c>
      <c r="C244" s="7">
        <f>VLOOKUP($A244,'FX Database'!$A$11:$T$1267, MATCH(C$9,'FX Database'!$A$6:$X$6,0),FALSE)</f>
        <v>91.98</v>
      </c>
      <c r="D244" s="7">
        <f t="shared" si="13"/>
        <v>3.5799560907166833E-3</v>
      </c>
      <c r="E244" s="7">
        <f t="shared" si="14"/>
        <v>1.0872519717147371E-4</v>
      </c>
      <c r="F244" s="7">
        <f>VLOOKUP(A244,'Interest Rates'!$A$11:$B$3360, MATCH($F$9,'Interest Rates'!$A$11:$B$11,0),FALSE)</f>
        <v>3.1</v>
      </c>
    </row>
    <row r="245" spans="1:6">
      <c r="A245" s="138">
        <f>'FX Database'!A1254</f>
        <v>44904</v>
      </c>
      <c r="B245" s="7">
        <f>VLOOKUP($A245,'FX Database'!$A$11:$T$1267, MATCH($B$9,'FX Database'!$A$6:$X$6,0),FALSE)</f>
        <v>0.67920000000000003</v>
      </c>
      <c r="C245" s="7">
        <f>VLOOKUP($A245,'FX Database'!$A$11:$T$1267, MATCH(C$9,'FX Database'!$A$6:$X$6,0),FALSE)</f>
        <v>92.38</v>
      </c>
      <c r="D245" s="7">
        <f t="shared" si="13"/>
        <v>1.1252709793751831E-2</v>
      </c>
      <c r="E245" s="7">
        <f t="shared" si="14"/>
        <v>4.3393428906815697E-3</v>
      </c>
      <c r="F245" s="7">
        <f>VLOOKUP(A245,'Interest Rates'!$A$11:$B$3360, MATCH($F$9,'Interest Rates'!$A$11:$B$11,0),FALSE)</f>
        <v>3.1</v>
      </c>
    </row>
    <row r="246" spans="1:6">
      <c r="A246" s="138">
        <f>'FX Database'!A1255</f>
        <v>44907</v>
      </c>
      <c r="B246" s="7">
        <f>VLOOKUP($A246,'FX Database'!$A$11:$T$1267, MATCH($B$9,'FX Database'!$A$6:$X$6,0),FALSE)</f>
        <v>0.67789999999999995</v>
      </c>
      <c r="C246" s="7">
        <f>VLOOKUP($A246,'FX Database'!$A$11:$T$1267, MATCH(C$9,'FX Database'!$A$6:$X$6,0),FALSE)</f>
        <v>92.82</v>
      </c>
      <c r="D246" s="7">
        <f t="shared" si="13"/>
        <v>-1.9158505602177565E-3</v>
      </c>
      <c r="E246" s="7">
        <f t="shared" si="14"/>
        <v>4.7516288105703903E-3</v>
      </c>
      <c r="F246" s="7">
        <f>VLOOKUP(A246,'Interest Rates'!$A$11:$B$3360, MATCH($F$9,'Interest Rates'!$A$11:$B$11,0),FALSE)</f>
        <v>3.1</v>
      </c>
    </row>
    <row r="247" spans="1:6">
      <c r="A247" s="138">
        <f>'FX Database'!A1256</f>
        <v>44908</v>
      </c>
      <c r="B247" s="7">
        <f>VLOOKUP($A247,'FX Database'!$A$11:$T$1267, MATCH($B$9,'FX Database'!$A$6:$X$6,0),FALSE)</f>
        <v>0.67549999999999999</v>
      </c>
      <c r="C247" s="7">
        <f>VLOOKUP($A247,'FX Database'!$A$11:$T$1267, MATCH(C$9,'FX Database'!$A$6:$X$6,0),FALSE)</f>
        <v>93.01</v>
      </c>
      <c r="D247" s="7">
        <f t="shared" si="13"/>
        <v>-3.5466270366662877E-3</v>
      </c>
      <c r="E247" s="7">
        <f t="shared" si="14"/>
        <v>2.0448804413460576E-3</v>
      </c>
      <c r="F247" s="7">
        <f>VLOOKUP(A247,'Interest Rates'!$A$11:$B$3360, MATCH($F$9,'Interest Rates'!$A$11:$B$11,0),FALSE)</f>
        <v>3.1</v>
      </c>
    </row>
    <row r="248" spans="1:6">
      <c r="A248" s="138">
        <f>'FX Database'!A1257</f>
        <v>44909</v>
      </c>
      <c r="B248" s="7">
        <f>VLOOKUP($A248,'FX Database'!$A$11:$T$1267, MATCH($B$9,'FX Database'!$A$6:$X$6,0),FALSE)</f>
        <v>0.68369999999999997</v>
      </c>
      <c r="C248" s="7">
        <f>VLOOKUP($A248,'FX Database'!$A$11:$T$1267, MATCH(C$9,'FX Database'!$A$6:$X$6,0),FALSE)</f>
        <v>92.68</v>
      </c>
      <c r="D248" s="7">
        <f t="shared" si="13"/>
        <v>1.2066067519494773E-2</v>
      </c>
      <c r="E248" s="7">
        <f t="shared" si="14"/>
        <v>-3.5543146902001625E-3</v>
      </c>
      <c r="F248" s="7">
        <f>VLOOKUP(A248,'Interest Rates'!$A$11:$B$3360, MATCH($F$9,'Interest Rates'!$A$11:$B$11,0),FALSE)</f>
        <v>3.1</v>
      </c>
    </row>
    <row r="249" spans="1:6">
      <c r="A249" s="138">
        <f>'FX Database'!A1258</f>
        <v>44910</v>
      </c>
      <c r="B249" s="7">
        <f>VLOOKUP($A249,'FX Database'!$A$11:$T$1267, MATCH($B$9,'FX Database'!$A$6:$X$6,0),FALSE)</f>
        <v>0.68240000000000001</v>
      </c>
      <c r="C249" s="7">
        <f>VLOOKUP($A249,'FX Database'!$A$11:$T$1267, MATCH(C$9,'FX Database'!$A$6:$X$6,0),FALSE)</f>
        <v>92.63</v>
      </c>
      <c r="D249" s="7">
        <f t="shared" si="13"/>
        <v>-1.9032287422788559E-3</v>
      </c>
      <c r="E249" s="7">
        <f t="shared" si="14"/>
        <v>-5.396362982394748E-4</v>
      </c>
      <c r="F249" s="7">
        <f>VLOOKUP(A249,'Interest Rates'!$A$11:$B$3360, MATCH($F$9,'Interest Rates'!$A$11:$B$11,0),FALSE)</f>
        <v>3.1</v>
      </c>
    </row>
    <row r="250" spans="1:6">
      <c r="A250" s="138">
        <f>'FX Database'!A1259</f>
        <v>44911</v>
      </c>
      <c r="B250" s="7">
        <f>VLOOKUP($A250,'FX Database'!$A$11:$T$1267, MATCH($B$9,'FX Database'!$A$6:$X$6,0),FALSE)</f>
        <v>0.67059999999999997</v>
      </c>
      <c r="C250" s="7">
        <f>VLOOKUP($A250,'FX Database'!$A$11:$T$1267, MATCH(C$9,'FX Database'!$A$6:$X$6,0),FALSE)</f>
        <v>91.99</v>
      </c>
      <c r="D250" s="7">
        <f t="shared" si="13"/>
        <v>-1.7443162145341272E-2</v>
      </c>
      <c r="E250" s="7">
        <f t="shared" si="14"/>
        <v>-6.9331877768702022E-3</v>
      </c>
      <c r="F250" s="7">
        <f>VLOOKUP(A250,'Interest Rates'!$A$11:$B$3360, MATCH($F$9,'Interest Rates'!$A$11:$B$11,0),FALSE)</f>
        <v>3.1</v>
      </c>
    </row>
    <row r="251" spans="1:6">
      <c r="A251" s="138">
        <f>'FX Database'!A1260</f>
        <v>44914</v>
      </c>
      <c r="B251" s="7">
        <f>VLOOKUP($A251,'FX Database'!$A$11:$T$1267, MATCH($B$9,'FX Database'!$A$6:$X$6,0),FALSE)</f>
        <v>0.67130000000000001</v>
      </c>
      <c r="C251" s="7">
        <f>VLOOKUP($A251,'FX Database'!$A$11:$T$1267, MATCH(C$9,'FX Database'!$A$6:$X$6,0),FALSE)</f>
        <v>91.4</v>
      </c>
      <c r="D251" s="7">
        <f t="shared" si="13"/>
        <v>1.0432969125776675E-3</v>
      </c>
      <c r="E251" s="7">
        <f t="shared" si="14"/>
        <v>-6.4343970289613989E-3</v>
      </c>
      <c r="F251" s="7">
        <f>VLOOKUP(A251,'Interest Rates'!$A$11:$B$3360, MATCH($F$9,'Interest Rates'!$A$11:$B$11,0),FALSE)</f>
        <v>3.1</v>
      </c>
    </row>
    <row r="252" spans="1:6">
      <c r="A252" s="138">
        <f>'FX Database'!A1261</f>
        <v>44915</v>
      </c>
      <c r="B252" s="7">
        <f>VLOOKUP($A252,'FX Database'!$A$11:$T$1267, MATCH($B$9,'FX Database'!$A$6:$X$6,0),FALSE)</f>
        <v>0.66590000000000005</v>
      </c>
      <c r="C252" s="7">
        <f>VLOOKUP($A252,'FX Database'!$A$11:$T$1267, MATCH(C$9,'FX Database'!$A$6:$X$6,0),FALSE)</f>
        <v>88.76</v>
      </c>
      <c r="D252" s="7">
        <f t="shared" si="13"/>
        <v>-8.0766218281290696E-3</v>
      </c>
      <c r="E252" s="7">
        <f t="shared" si="14"/>
        <v>-2.930938039571121E-2</v>
      </c>
      <c r="F252" s="7">
        <f>VLOOKUP(A252,'Interest Rates'!$A$11:$B$3360, MATCH($F$9,'Interest Rates'!$A$11:$B$11,0),FALSE)</f>
        <v>3.1</v>
      </c>
    </row>
    <row r="253" spans="1:6">
      <c r="A253" s="138">
        <f>'FX Database'!A1262</f>
        <v>44916</v>
      </c>
      <c r="B253" s="7">
        <f>VLOOKUP($A253,'FX Database'!$A$11:$T$1267, MATCH($B$9,'FX Database'!$A$6:$X$6,0),FALSE)</f>
        <v>0.66639999999999999</v>
      </c>
      <c r="C253" s="7">
        <f>VLOOKUP($A253,'FX Database'!$A$11:$T$1267, MATCH(C$9,'FX Database'!$A$6:$X$6,0),FALSE)</f>
        <v>88.1</v>
      </c>
      <c r="D253" s="7">
        <f t="shared" si="13"/>
        <v>7.505817360561783E-4</v>
      </c>
      <c r="E253" s="7">
        <f t="shared" si="14"/>
        <v>-7.4635651222594432E-3</v>
      </c>
      <c r="F253" s="7">
        <f>VLOOKUP(A253,'Interest Rates'!$A$11:$B$3360, MATCH($F$9,'Interest Rates'!$A$11:$B$11,0),FALSE)</f>
        <v>3.1</v>
      </c>
    </row>
    <row r="254" spans="1:6">
      <c r="A254" s="138">
        <f>'FX Database'!A1263</f>
        <v>44917</v>
      </c>
      <c r="B254" s="7">
        <f>VLOOKUP($A254,'FX Database'!$A$11:$T$1267, MATCH($B$9,'FX Database'!$A$6:$X$6,0),FALSE)</f>
        <v>0.67610000000000003</v>
      </c>
      <c r="C254" s="7">
        <f>VLOOKUP($A254,'FX Database'!$A$11:$T$1267, MATCH(C$9,'FX Database'!$A$6:$X$6,0),FALSE)</f>
        <v>89.1</v>
      </c>
      <c r="D254" s="7">
        <f t="shared" si="13"/>
        <v>1.445090324399941E-2</v>
      </c>
      <c r="E254" s="7">
        <f t="shared" si="14"/>
        <v>1.1286801534629855E-2</v>
      </c>
      <c r="F254" s="7">
        <f>VLOOKUP(A254,'Interest Rates'!$A$11:$B$3360, MATCH($F$9,'Interest Rates'!$A$11:$B$11,0),FALSE)</f>
        <v>3.1</v>
      </c>
    </row>
    <row r="255" spans="1:6">
      <c r="A255" s="138">
        <f>'FX Database'!A1264</f>
        <v>44918</v>
      </c>
      <c r="B255" s="7">
        <f>VLOOKUP($A255,'FX Database'!$A$11:$T$1267, MATCH($B$9,'FX Database'!$A$6:$X$6,0),FALSE)</f>
        <v>0.66800000000000004</v>
      </c>
      <c r="C255" s="7">
        <f>VLOOKUP($A255,'FX Database'!$A$11:$T$1267, MATCH(C$9,'FX Database'!$A$6:$X$6,0),FALSE)</f>
        <v>88.64</v>
      </c>
      <c r="D255" s="7">
        <f t="shared" si="13"/>
        <v>-1.205282055998648E-2</v>
      </c>
      <c r="E255" s="7">
        <f t="shared" si="14"/>
        <v>-5.176111477789856E-3</v>
      </c>
      <c r="F255" s="7">
        <f>VLOOKUP(A255,'Interest Rates'!$A$11:$B$3360, MATCH($F$9,'Interest Rates'!$A$11:$B$11,0),FALSE)</f>
        <v>3.1</v>
      </c>
    </row>
    <row r="256" spans="1:6">
      <c r="A256" s="138">
        <f>'FX Database'!A1265</f>
        <v>44923</v>
      </c>
      <c r="B256" s="7">
        <f>VLOOKUP($A256,'FX Database'!$A$11:$T$1267, MATCH($B$9,'FX Database'!$A$6:$X$6,0),FALSE)</f>
        <v>0.67410000000000003</v>
      </c>
      <c r="C256" s="7">
        <f>VLOOKUP($A256,'FX Database'!$A$11:$T$1267, MATCH(C$9,'FX Database'!$A$6:$X$6,0),FALSE)</f>
        <v>90.33</v>
      </c>
      <c r="D256" s="7">
        <f t="shared" si="13"/>
        <v>9.0902943227474421E-3</v>
      </c>
      <c r="E256" s="7">
        <f t="shared" si="14"/>
        <v>1.8886408162778524E-2</v>
      </c>
      <c r="F256" s="7">
        <f>VLOOKUP(A256,'Interest Rates'!$A$11:$B$3360, MATCH($F$9,'Interest Rates'!$A$11:$B$11,0),FALSE)</f>
        <v>3.1</v>
      </c>
    </row>
    <row r="257" spans="1:6">
      <c r="A257" s="138">
        <f>'FX Database'!A1266</f>
        <v>44924</v>
      </c>
      <c r="B257" s="7">
        <f>VLOOKUP($A257,'FX Database'!$A$11:$T$1267, MATCH($B$9,'FX Database'!$A$6:$X$6,0),FALSE)</f>
        <v>0.67510000000000003</v>
      </c>
      <c r="C257" s="7">
        <f>VLOOKUP($A257,'FX Database'!$A$11:$T$1267, MATCH(C$9,'FX Database'!$A$6:$X$6,0),FALSE)</f>
        <v>90.21</v>
      </c>
      <c r="D257" s="7">
        <f t="shared" si="13"/>
        <v>1.482360188431662E-3</v>
      </c>
      <c r="E257" s="7">
        <f t="shared" si="14"/>
        <v>-1.3293454932048132E-3</v>
      </c>
      <c r="F257" s="7">
        <f>VLOOKUP(A257,'Interest Rates'!$A$11:$B$3360, MATCH($F$9,'Interest Rates'!$A$11:$B$11,0),FALSE)</f>
        <v>3.1</v>
      </c>
    </row>
    <row r="258" spans="1:6">
      <c r="A258" s="138">
        <f>'FX Database'!A1267</f>
        <v>44925</v>
      </c>
      <c r="B258" s="7">
        <f>VLOOKUP($A258,'FX Database'!$A$11:$T$1267, MATCH($B$9,'FX Database'!$A$6:$X$6,0),FALSE)</f>
        <v>0.67749999999999999</v>
      </c>
      <c r="C258" s="7">
        <f>VLOOKUP($A258,'FX Database'!$A$11:$T$1267, MATCH(C$9,'FX Database'!$A$6:$X$6,0),FALSE)</f>
        <v>89.88</v>
      </c>
      <c r="D258" s="7">
        <f t="shared" si="13"/>
        <v>3.5487247060310492E-3</v>
      </c>
      <c r="E258" s="7">
        <f t="shared" si="14"/>
        <v>-3.6648383514189722E-3</v>
      </c>
      <c r="F258" s="7">
        <f>VLOOKUP(A258,'Interest Rates'!$A$11:$B$3360, MATCH($F$9,'Interest Rates'!$A$11:$B$11,0),FALSE)</f>
        <v>3.1</v>
      </c>
    </row>
  </sheetData>
  <mergeCells count="9">
    <mergeCell ref="Y19:AF20"/>
    <mergeCell ref="A1:J2"/>
    <mergeCell ref="B7:C7"/>
    <mergeCell ref="D7:E7"/>
    <mergeCell ref="Q45:R45"/>
    <mergeCell ref="U3:W3"/>
    <mergeCell ref="U6:W8"/>
    <mergeCell ref="O3:R3"/>
    <mergeCell ref="O19:V20"/>
  </mergeCells>
  <conditionalFormatting sqref="AD41">
    <cfRule type="cellIs" dxfId="3" priority="3" operator="equal">
      <formula>"VALID"</formula>
    </cfRule>
    <cfRule type="cellIs" dxfId="2" priority="4" operator="equal">
      <formula>"INVALID"</formula>
    </cfRule>
  </conditionalFormatting>
  <conditionalFormatting sqref="T41">
    <cfRule type="cellIs" dxfId="1" priority="1" operator="equal">
      <formula>"VALID"</formula>
    </cfRule>
    <cfRule type="cellIs" dxfId="0" priority="2" operator="equal">
      <formula>"INVALID"</formula>
    </cfRule>
  </conditionalFormatting>
  <dataValidations count="1">
    <dataValidation type="list" allowBlank="1" showInputMessage="1" showErrorMessage="1" sqref="Q45" xr:uid="{CE269C0B-87A8-9F47-A15B-95D4BEB92DA9}">
      <formula1>$X$10:$X$12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5F15C-9392-484F-9048-FDF741C05C34}">
  <sheetPr codeName="Sheet14"/>
  <dimension ref="A1:NG1260"/>
  <sheetViews>
    <sheetView topLeftCell="D1" zoomScale="130" zoomScaleNormal="130" workbookViewId="0">
      <selection activeCell="Z104" sqref="Z104"/>
    </sheetView>
  </sheetViews>
  <sheetFormatPr baseColWidth="10" defaultRowHeight="13"/>
  <cols>
    <col min="1" max="1" width="16" style="138" customWidth="1"/>
    <col min="2" max="8" width="10.83203125" style="7"/>
    <col min="9" max="9" width="23.6640625" style="7" customWidth="1"/>
    <col min="10" max="10" width="10.83203125" style="7"/>
    <col min="11" max="11" width="21.5" style="7" customWidth="1"/>
    <col min="12" max="12" width="13.6640625" style="7" customWidth="1"/>
    <col min="13" max="13" width="17.33203125" style="7" customWidth="1"/>
    <col min="14" max="28" width="10.83203125" style="7"/>
    <col min="29" max="29" width="27.83203125" style="7" customWidth="1"/>
    <col min="30" max="30" width="17" style="7" customWidth="1"/>
    <col min="31" max="31" width="17.6640625" style="7" customWidth="1"/>
    <col min="32" max="32" width="16.5" style="7" customWidth="1"/>
    <col min="33" max="61" width="10.83203125" style="7"/>
    <col min="62" max="62" width="22" style="7" bestFit="1" customWidth="1"/>
    <col min="63" max="371" width="10.83203125" style="7"/>
  </cols>
  <sheetData>
    <row r="1" spans="1:70">
      <c r="A1" s="210"/>
      <c r="B1" s="210"/>
      <c r="C1" s="210"/>
      <c r="D1" s="210"/>
      <c r="E1" s="210"/>
      <c r="F1" s="210"/>
    </row>
    <row r="2" spans="1:70">
      <c r="A2" s="210"/>
      <c r="B2" s="210"/>
      <c r="C2" s="210"/>
      <c r="D2" s="210"/>
      <c r="E2" s="210"/>
      <c r="F2" s="210"/>
    </row>
    <row r="4" spans="1:70" ht="13" customHeight="1">
      <c r="K4" s="466" t="s">
        <v>345</v>
      </c>
      <c r="L4" s="6"/>
      <c r="M4" s="6"/>
    </row>
    <row r="5" spans="1:70">
      <c r="B5" s="8"/>
      <c r="K5" s="466"/>
      <c r="L5" s="278"/>
      <c r="M5" s="320" t="s">
        <v>512</v>
      </c>
      <c r="N5" s="210"/>
    </row>
    <row r="6" spans="1:70" ht="12" customHeight="1">
      <c r="B6" s="8"/>
      <c r="E6" s="45"/>
      <c r="K6" s="466"/>
      <c r="L6" s="6"/>
      <c r="M6" s="279" t="s">
        <v>511</v>
      </c>
      <c r="N6" s="210"/>
    </row>
    <row r="7" spans="1:70" ht="18" customHeight="1">
      <c r="A7" s="46"/>
      <c r="B7" s="435" t="s">
        <v>254</v>
      </c>
      <c r="C7" s="435"/>
      <c r="D7" s="434" t="s">
        <v>256</v>
      </c>
      <c r="E7" s="434"/>
      <c r="F7" s="51" t="s">
        <v>257</v>
      </c>
      <c r="K7" s="270" t="s">
        <v>509</v>
      </c>
      <c r="L7" s="278"/>
      <c r="M7" s="280" t="str">
        <f>VLOOKUP(K7,'Inputs &amp; Outputs'!H55:I56,2,FALSE)</f>
        <v>Meeting Day</v>
      </c>
      <c r="N7" s="210"/>
      <c r="BI7" s="285" t="s">
        <v>285</v>
      </c>
      <c r="BJ7" s="285" t="s">
        <v>310</v>
      </c>
      <c r="BK7" s="285" t="s">
        <v>307</v>
      </c>
      <c r="BL7" s="285" t="s">
        <v>296</v>
      </c>
      <c r="BM7" s="285" t="s">
        <v>297</v>
      </c>
      <c r="BN7" s="285" t="s">
        <v>300</v>
      </c>
      <c r="BO7" s="285" t="s">
        <v>301</v>
      </c>
      <c r="BP7" s="285" t="s">
        <v>304</v>
      </c>
      <c r="BQ7" s="285" t="s">
        <v>305</v>
      </c>
      <c r="BR7" s="285" t="s">
        <v>264</v>
      </c>
    </row>
    <row r="8" spans="1:70">
      <c r="A8" s="46"/>
      <c r="B8" s="48"/>
      <c r="C8" s="48"/>
      <c r="D8" s="141"/>
      <c r="E8" s="141"/>
      <c r="F8" s="50"/>
      <c r="K8" s="210"/>
      <c r="L8" s="222"/>
      <c r="N8" s="210"/>
      <c r="BI8" s="250">
        <v>1</v>
      </c>
      <c r="BJ8" s="250" t="s">
        <v>312</v>
      </c>
      <c r="BK8" s="250">
        <v>-3.1948863486025085E-3</v>
      </c>
      <c r="BL8" s="251">
        <v>5.6893823383521308E-3</v>
      </c>
      <c r="BM8" s="252">
        <v>5689.3823383521312</v>
      </c>
      <c r="BN8" s="251">
        <v>7.3003384918792942E-3</v>
      </c>
      <c r="BO8" s="252">
        <v>7300.3384918792945</v>
      </c>
      <c r="BP8" s="251">
        <v>1.0322545490645129E-2</v>
      </c>
      <c r="BQ8" s="252">
        <v>10322.545490645129</v>
      </c>
      <c r="BR8" s="289">
        <v>0.1</v>
      </c>
    </row>
    <row r="9" spans="1:70">
      <c r="A9" s="142" t="s">
        <v>0</v>
      </c>
      <c r="B9" s="140" t="str">
        <f>'Inputs &amp; Outputs'!B19</f>
        <v>USD</v>
      </c>
      <c r="C9" s="140" t="str">
        <f>'Inputs &amp; Outputs'!B20</f>
        <v>JPY</v>
      </c>
      <c r="D9" s="143" t="str">
        <f>before_gfc_start_ref</f>
        <v>USD</v>
      </c>
      <c r="E9" s="143" t="str">
        <f>before_gfc_end_ref</f>
        <v>JPY</v>
      </c>
      <c r="F9" s="47" t="s">
        <v>264</v>
      </c>
      <c r="K9" s="222"/>
      <c r="L9" s="222"/>
      <c r="M9" s="210"/>
      <c r="N9" s="210"/>
      <c r="BI9" s="286">
        <v>2</v>
      </c>
      <c r="BJ9" s="286" t="s">
        <v>311</v>
      </c>
      <c r="BK9" s="286">
        <v>-2.2782254787222364E-3</v>
      </c>
      <c r="BL9" s="287">
        <v>6.4853148785435069E-3</v>
      </c>
      <c r="BM9" s="288">
        <v>6485.3148785435069</v>
      </c>
      <c r="BN9" s="287">
        <v>8.3216403862746233E-3</v>
      </c>
      <c r="BO9" s="288">
        <v>8321.6403862746229</v>
      </c>
      <c r="BP9" s="287">
        <v>1.1766647743753663E-2</v>
      </c>
      <c r="BQ9" s="288">
        <v>11766.647743753663</v>
      </c>
      <c r="BR9" s="290">
        <v>0.1</v>
      </c>
    </row>
    <row r="10" spans="1:70">
      <c r="A10" s="138">
        <f>'2018'!A11</f>
        <v>43103</v>
      </c>
      <c r="B10" s="7">
        <f>'2018'!B11</f>
        <v>0.78159999999999996</v>
      </c>
      <c r="C10" s="7">
        <f>'2018'!C11</f>
        <v>87.8</v>
      </c>
      <c r="D10" s="7">
        <f>'2018'!D11</f>
        <v>-2.6831933302458887E-3</v>
      </c>
      <c r="E10" s="7">
        <f>'2018'!E11</f>
        <v>-6.0183001159698673E-3</v>
      </c>
      <c r="F10" s="7">
        <f>'2018'!F11</f>
        <v>1.5</v>
      </c>
      <c r="H10" s="321" t="s">
        <v>285</v>
      </c>
      <c r="I10" s="321" t="s">
        <v>310</v>
      </c>
      <c r="J10" s="321" t="s">
        <v>287</v>
      </c>
      <c r="K10" s="321" t="s">
        <v>288</v>
      </c>
      <c r="L10" s="321" t="s">
        <v>286</v>
      </c>
      <c r="M10" s="321" t="s">
        <v>292</v>
      </c>
      <c r="N10" s="321" t="s">
        <v>289</v>
      </c>
      <c r="O10" s="321" t="s">
        <v>290</v>
      </c>
      <c r="P10" s="321" t="s">
        <v>291</v>
      </c>
      <c r="Q10" s="321" t="s">
        <v>293</v>
      </c>
      <c r="R10" s="321" t="s">
        <v>308</v>
      </c>
      <c r="S10" s="321" t="s">
        <v>307</v>
      </c>
      <c r="T10" s="321" t="s">
        <v>296</v>
      </c>
      <c r="U10" s="321" t="s">
        <v>297</v>
      </c>
      <c r="V10" s="321" t="s">
        <v>300</v>
      </c>
      <c r="W10" s="321" t="s">
        <v>301</v>
      </c>
      <c r="X10" s="321" t="s">
        <v>304</v>
      </c>
      <c r="Y10" s="321" t="s">
        <v>305</v>
      </c>
      <c r="Z10" s="321" t="s">
        <v>264</v>
      </c>
      <c r="AC10" s="11"/>
      <c r="AD10" s="292" t="s">
        <v>297</v>
      </c>
      <c r="AE10" s="292" t="s">
        <v>301</v>
      </c>
      <c r="AF10" s="292" t="s">
        <v>305</v>
      </c>
      <c r="AG10" s="222"/>
      <c r="AH10" s="222"/>
      <c r="BI10" s="250">
        <v>3</v>
      </c>
      <c r="BJ10" s="250" t="s">
        <v>315</v>
      </c>
      <c r="BK10" s="250">
        <v>1.4338249397475252E-3</v>
      </c>
      <c r="BL10" s="251">
        <v>6.5915604774430467E-3</v>
      </c>
      <c r="BM10" s="252">
        <v>6591.5604774430467</v>
      </c>
      <c r="BN10" s="251">
        <v>8.4579695673898687E-3</v>
      </c>
      <c r="BO10" s="252">
        <v>8457.9695673898696</v>
      </c>
      <c r="BP10" s="251">
        <v>1.1959414719604156E-2</v>
      </c>
      <c r="BQ10" s="252">
        <v>11959.414719604156</v>
      </c>
      <c r="BR10" s="250">
        <v>0.1</v>
      </c>
    </row>
    <row r="11" spans="1:70">
      <c r="A11" s="138">
        <f>'2018'!A12</f>
        <v>43104</v>
      </c>
      <c r="B11" s="7">
        <f>'2018'!B12</f>
        <v>0.78349999999999997</v>
      </c>
      <c r="C11" s="7">
        <f>'2018'!C12</f>
        <v>88.27</v>
      </c>
      <c r="D11" s="7">
        <f>'2018'!D12</f>
        <v>2.42796106750261E-3</v>
      </c>
      <c r="E11" s="7">
        <f>'2018'!E12</f>
        <v>5.3387983910705202E-3</v>
      </c>
      <c r="F11" s="7">
        <f>'2018'!F12</f>
        <v>1.5</v>
      </c>
      <c r="H11" s="322">
        <v>1</v>
      </c>
      <c r="I11" s="322" t="s">
        <v>374</v>
      </c>
      <c r="J11" s="322">
        <v>-1.8441851444083457E-3</v>
      </c>
      <c r="K11" s="322">
        <v>-1.6708972707652826E-3</v>
      </c>
      <c r="L11" s="322">
        <v>5.9449771099059252E-3</v>
      </c>
      <c r="M11" s="322">
        <v>3.5342752837305403E-5</v>
      </c>
      <c r="N11" s="322">
        <v>-3.7987993088751371E-3</v>
      </c>
      <c r="O11" s="322">
        <v>-2.2733820933914647E-3</v>
      </c>
      <c r="P11" s="322">
        <v>7.1854027866370875E-3</v>
      </c>
      <c r="Q11" s="322">
        <v>5.1630013206212022E-5</v>
      </c>
      <c r="R11" s="322">
        <v>5.8485200205658687E-3</v>
      </c>
      <c r="S11" s="322">
        <v>-2.8214922266417415E-3</v>
      </c>
      <c r="T11" s="323">
        <v>7.4978026663654442E-3</v>
      </c>
      <c r="U11" s="324">
        <v>7497.8026663654446</v>
      </c>
      <c r="V11" s="323">
        <v>9.6208154338308545E-3</v>
      </c>
      <c r="W11" s="324">
        <v>9620.8154338308541</v>
      </c>
      <c r="X11" s="323">
        <v>1.360365756783621E-2</v>
      </c>
      <c r="Y11" s="324">
        <v>13603.65756783621</v>
      </c>
      <c r="Z11" s="325">
        <v>1.5</v>
      </c>
      <c r="AA11" s="225"/>
      <c r="AC11" s="291" t="s">
        <v>259</v>
      </c>
      <c r="AD11" s="293">
        <f>AVERAGE(U11:U175)</f>
        <v>7554.4724424525275</v>
      </c>
      <c r="AE11" s="293">
        <f>AVERAGE(W11:W175)</f>
        <v>9693.5313321641243</v>
      </c>
      <c r="AF11" s="293">
        <f>AVERAGE(Y11:Y175)</f>
        <v>13706.476521953653</v>
      </c>
      <c r="AG11" s="225"/>
      <c r="AH11" s="225"/>
      <c r="BI11" s="250">
        <v>4</v>
      </c>
      <c r="BJ11" s="250" t="s">
        <v>313</v>
      </c>
      <c r="BK11" s="250">
        <v>5.6966259603980927E-4</v>
      </c>
      <c r="BL11" s="251">
        <v>4.8820716997158876E-3</v>
      </c>
      <c r="BM11" s="252">
        <v>4882.0716997158879</v>
      </c>
      <c r="BN11" s="251">
        <v>6.2644367753764705E-3</v>
      </c>
      <c r="BO11" s="252">
        <v>6264.4367753764709</v>
      </c>
      <c r="BP11" s="251">
        <v>8.8577993553347542E-3</v>
      </c>
      <c r="BQ11" s="252">
        <v>8857.7993553347551</v>
      </c>
      <c r="BR11" s="250">
        <v>0.1</v>
      </c>
    </row>
    <row r="12" spans="1:70">
      <c r="A12" s="138">
        <f>'2018'!A13</f>
        <v>43105</v>
      </c>
      <c r="B12" s="7">
        <f>'2018'!B13</f>
        <v>0.78569999999999995</v>
      </c>
      <c r="C12" s="7">
        <f>'2018'!C13</f>
        <v>88.69</v>
      </c>
      <c r="D12" s="7">
        <f>'2018'!D13</f>
        <v>2.803978385700272E-3</v>
      </c>
      <c r="E12" s="7">
        <f>'2018'!E13</f>
        <v>4.7468443562194767E-3</v>
      </c>
      <c r="F12" s="7">
        <f>'2018'!F13</f>
        <v>1.5</v>
      </c>
      <c r="H12" s="326">
        <v>2</v>
      </c>
      <c r="I12" s="326" t="s">
        <v>513</v>
      </c>
      <c r="J12" s="326">
        <v>-1.3357053422133757E-3</v>
      </c>
      <c r="K12" s="326">
        <v>-1.4847820859081942E-3</v>
      </c>
      <c r="L12" s="326">
        <v>6.3143239029909504E-3</v>
      </c>
      <c r="M12" s="326">
        <v>3.9870686351882869E-5</v>
      </c>
      <c r="N12" s="326">
        <v>-2.6799588305319944E-3</v>
      </c>
      <c r="O12" s="326">
        <v>-2.2733820933914647E-3</v>
      </c>
      <c r="P12" s="326">
        <v>8.5128975304811973E-3</v>
      </c>
      <c r="Q12" s="326">
        <v>7.246942436447287E-5</v>
      </c>
      <c r="R12" s="326">
        <v>6.7022139139178002E-3</v>
      </c>
      <c r="S12" s="326">
        <v>-2.0078320863726852E-3</v>
      </c>
      <c r="T12" s="327">
        <v>8.5922382376426194E-3</v>
      </c>
      <c r="U12" s="328">
        <v>8592.2382376426194</v>
      </c>
      <c r="V12" s="327">
        <v>1.1025141888394782E-2</v>
      </c>
      <c r="W12" s="328">
        <v>11025.141888394783</v>
      </c>
      <c r="X12" s="327">
        <v>1.5589349563772803E-2</v>
      </c>
      <c r="Y12" s="328">
        <v>15589.349563772803</v>
      </c>
      <c r="Z12" s="329">
        <v>1.5</v>
      </c>
      <c r="AA12" s="225"/>
      <c r="AC12" s="291" t="s">
        <v>355</v>
      </c>
      <c r="AD12" s="272">
        <f>_xlfn.STDEV.P(U11:U175)</f>
        <v>4085.3293815627571</v>
      </c>
      <c r="AE12" s="272">
        <f>_xlfn.STDEV.P(W11:W175)</f>
        <v>5242.095813315701</v>
      </c>
      <c r="AF12" s="272">
        <f>_xlfn.STDEV.P(Y11:Y175)</f>
        <v>7412.2278794968615</v>
      </c>
      <c r="AG12" s="225"/>
      <c r="AH12" s="225"/>
      <c r="BI12" s="286">
        <v>5</v>
      </c>
      <c r="BJ12" s="286" t="s">
        <v>314</v>
      </c>
      <c r="BK12" s="286">
        <v>1.6490161813652951E-3</v>
      </c>
      <c r="BL12" s="287">
        <v>5.5363589181662695E-3</v>
      </c>
      <c r="BM12" s="288">
        <v>5536.3589181662692</v>
      </c>
      <c r="BN12" s="287">
        <v>7.1039862873506351E-3</v>
      </c>
      <c r="BO12" s="288">
        <v>7103.9862873506354</v>
      </c>
      <c r="BP12" s="287">
        <v>1.0044907054332874E-2</v>
      </c>
      <c r="BQ12" s="288">
        <v>10044.907054332874</v>
      </c>
      <c r="BR12" s="286">
        <v>0.1</v>
      </c>
    </row>
    <row r="13" spans="1:70">
      <c r="A13" s="138">
        <f>'2018'!A14</f>
        <v>43108</v>
      </c>
      <c r="B13" s="7">
        <f>'2018'!B14</f>
        <v>0.78420000000000001</v>
      </c>
      <c r="C13" s="7">
        <f>'2018'!C14</f>
        <v>88.78</v>
      </c>
      <c r="D13" s="7">
        <f>'2018'!D14</f>
        <v>-1.9109503235445584E-3</v>
      </c>
      <c r="E13" s="7">
        <f>'2018'!E14</f>
        <v>1.0142560175282807E-3</v>
      </c>
      <c r="F13" s="7">
        <f>'2018'!F14</f>
        <v>1.5</v>
      </c>
      <c r="H13" s="322">
        <v>3</v>
      </c>
      <c r="I13" s="322" t="s">
        <v>514</v>
      </c>
      <c r="J13" s="322">
        <v>-7.6834425600905663E-5</v>
      </c>
      <c r="K13" s="322">
        <v>8.2317361689206387E-4</v>
      </c>
      <c r="L13" s="322">
        <v>5.8773289577815323E-3</v>
      </c>
      <c r="M13" s="322">
        <v>3.4542995677977352E-5</v>
      </c>
      <c r="N13" s="322">
        <v>-2.0417302151375721E-3</v>
      </c>
      <c r="O13" s="322">
        <v>4.7494660422299549E-4</v>
      </c>
      <c r="P13" s="322">
        <v>6.1219736469695606E-3</v>
      </c>
      <c r="Q13" s="322">
        <v>3.7478561334189786E-5</v>
      </c>
      <c r="R13" s="322">
        <v>4.9154078754190247E-3</v>
      </c>
      <c r="S13" s="322">
        <v>-1.0592823203692389E-3</v>
      </c>
      <c r="T13" s="323">
        <v>6.3015528962871896E-3</v>
      </c>
      <c r="U13" s="324">
        <v>6301.5528962871895</v>
      </c>
      <c r="V13" s="323">
        <v>8.0858459550642962E-3</v>
      </c>
      <c r="W13" s="324">
        <v>8085.8459550642965</v>
      </c>
      <c r="X13" s="323">
        <v>1.1433238718224652E-2</v>
      </c>
      <c r="Y13" s="324">
        <v>11433.238718224651</v>
      </c>
      <c r="Z13" s="322">
        <v>1.5</v>
      </c>
      <c r="AA13" s="225"/>
      <c r="AC13" s="467" t="s">
        <v>621</v>
      </c>
      <c r="AD13" s="468"/>
      <c r="AE13" s="468"/>
      <c r="AF13" s="469"/>
      <c r="AG13" s="225"/>
      <c r="AH13" s="225"/>
      <c r="BI13" s="250">
        <v>6</v>
      </c>
      <c r="BJ13" s="250" t="s">
        <v>316</v>
      </c>
      <c r="BK13" s="250">
        <v>5.4478179392274161E-4</v>
      </c>
      <c r="BL13" s="251">
        <v>8.2780439392512589E-3</v>
      </c>
      <c r="BM13" s="252">
        <v>8278.0439392512581</v>
      </c>
      <c r="BN13" s="251">
        <v>1.0621983057775602E-2</v>
      </c>
      <c r="BO13" s="252">
        <v>10621.983057775602</v>
      </c>
      <c r="BP13" s="251">
        <v>1.5019290329717964E-2</v>
      </c>
      <c r="BQ13" s="252">
        <v>15019.290329717964</v>
      </c>
      <c r="BR13" s="250">
        <v>0.1</v>
      </c>
    </row>
    <row r="14" spans="1:70">
      <c r="A14" s="138">
        <f>'2018'!A15</f>
        <v>43109</v>
      </c>
      <c r="B14" s="7">
        <f>'2018'!B15</f>
        <v>0.78539999999999999</v>
      </c>
      <c r="C14" s="7">
        <f>'2018'!C15</f>
        <v>88.45</v>
      </c>
      <c r="D14" s="7">
        <f>'2018'!D15</f>
        <v>1.5290522856779554E-3</v>
      </c>
      <c r="E14" s="7">
        <f>'2018'!E15</f>
        <v>-3.7239788000948374E-3</v>
      </c>
      <c r="F14" s="7">
        <f>'2018'!F15</f>
        <v>1.5</v>
      </c>
      <c r="H14" s="322">
        <v>4</v>
      </c>
      <c r="I14" s="322" t="s">
        <v>377</v>
      </c>
      <c r="J14" s="322">
        <v>-1.9492304520160922E-3</v>
      </c>
      <c r="K14" s="322">
        <v>-1.2763913279915415E-3</v>
      </c>
      <c r="L14" s="322">
        <v>5.2734771500299567E-3</v>
      </c>
      <c r="M14" s="322">
        <v>2.7809561251888075E-5</v>
      </c>
      <c r="N14" s="322">
        <v>-2.415518614137079E-3</v>
      </c>
      <c r="O14" s="322">
        <v>-3.0732353277278029E-3</v>
      </c>
      <c r="P14" s="322">
        <v>6.1712112251328458E-3</v>
      </c>
      <c r="Q14" s="322">
        <v>3.8083847985205642E-5</v>
      </c>
      <c r="R14" s="322">
        <v>4.9114075934778255E-3</v>
      </c>
      <c r="S14" s="322">
        <v>-2.1823745330765854E-3</v>
      </c>
      <c r="T14" s="323">
        <v>6.296424534838572E-3</v>
      </c>
      <c r="U14" s="324">
        <v>6296.4245348385721</v>
      </c>
      <c r="V14" s="323">
        <v>8.0792654912710225E-3</v>
      </c>
      <c r="W14" s="324">
        <v>8079.2654912710223</v>
      </c>
      <c r="X14" s="323">
        <v>1.1423934062429423E-2</v>
      </c>
      <c r="Y14" s="324">
        <v>11423.934062429424</v>
      </c>
      <c r="Z14" s="322">
        <v>1.5</v>
      </c>
      <c r="AA14" s="225"/>
      <c r="AC14" s="281" t="s">
        <v>259</v>
      </c>
      <c r="AD14" s="294">
        <v>7516.8410448846635</v>
      </c>
      <c r="AE14" s="294">
        <v>9631.555923953114</v>
      </c>
      <c r="AF14" s="294">
        <v>13582.536774903067</v>
      </c>
      <c r="AG14" s="225"/>
      <c r="AH14" s="225"/>
      <c r="BI14" s="250">
        <v>7</v>
      </c>
      <c r="BJ14" s="250" t="s">
        <v>317</v>
      </c>
      <c r="BK14" s="250">
        <v>3.1185663010287893E-3</v>
      </c>
      <c r="BL14" s="251">
        <v>6.2678869352337675E-3</v>
      </c>
      <c r="BM14" s="252">
        <v>6267.8869352337679</v>
      </c>
      <c r="BN14" s="251">
        <v>8.0426474324957458E-3</v>
      </c>
      <c r="BO14" s="252">
        <v>8042.6474324957462</v>
      </c>
      <c r="BP14" s="251">
        <v>1.1372156795127724E-2</v>
      </c>
      <c r="BQ14" s="252">
        <v>11372.156795127723</v>
      </c>
      <c r="BR14" s="250">
        <v>0.1</v>
      </c>
    </row>
    <row r="15" spans="1:70">
      <c r="A15" s="138">
        <f>'2018'!A16</f>
        <v>43110</v>
      </c>
      <c r="B15" s="7">
        <f>'2018'!B16</f>
        <v>0.78280000000000005</v>
      </c>
      <c r="C15" s="7">
        <f>'2018'!C16</f>
        <v>87.9</v>
      </c>
      <c r="D15" s="7">
        <f>'2018'!D16</f>
        <v>-3.315906621987988E-3</v>
      </c>
      <c r="E15" s="7">
        <f>'2018'!E16</f>
        <v>-6.2376159146629029E-3</v>
      </c>
      <c r="F15" s="7">
        <f>'2018'!F16</f>
        <v>1.5</v>
      </c>
      <c r="H15" s="326">
        <v>5</v>
      </c>
      <c r="I15" s="326" t="s">
        <v>515</v>
      </c>
      <c r="J15" s="326">
        <v>-6.1318536533502626E-4</v>
      </c>
      <c r="K15" s="326">
        <v>7.0194603455550088E-4</v>
      </c>
      <c r="L15" s="326">
        <v>4.8576953426908449E-3</v>
      </c>
      <c r="M15" s="326">
        <v>2.3597204042400324E-5</v>
      </c>
      <c r="N15" s="326">
        <v>-2.5851128401284769E-3</v>
      </c>
      <c r="O15" s="326">
        <v>-3.0732353277278029E-3</v>
      </c>
      <c r="P15" s="326">
        <v>6.1205489024566424E-3</v>
      </c>
      <c r="Q15" s="326">
        <v>3.7461118867363211E-5</v>
      </c>
      <c r="R15" s="326">
        <v>4.9129690901423542E-3</v>
      </c>
      <c r="S15" s="326">
        <v>-1.5991491027317515E-3</v>
      </c>
      <c r="T15" s="327">
        <v>6.298426373562498E-3</v>
      </c>
      <c r="U15" s="328">
        <v>6298.4263735624982</v>
      </c>
      <c r="V15" s="327">
        <v>8.0818341532841731E-3</v>
      </c>
      <c r="W15" s="328">
        <v>8081.8341532841732</v>
      </c>
      <c r="X15" s="327">
        <v>1.1427566103671117E-2</v>
      </c>
      <c r="Y15" s="328">
        <v>11427.566103671117</v>
      </c>
      <c r="Z15" s="326">
        <v>1.5</v>
      </c>
      <c r="AA15" s="225"/>
      <c r="AC15" s="335" t="s">
        <v>355</v>
      </c>
      <c r="AD15" s="334">
        <v>4094.9257558448339</v>
      </c>
      <c r="AE15" s="334">
        <v>5254.5691973014927</v>
      </c>
      <c r="AF15" s="334">
        <v>7430.4248049430298</v>
      </c>
      <c r="AH15" s="225"/>
      <c r="BI15" s="286">
        <v>8</v>
      </c>
      <c r="BJ15" s="286" t="s">
        <v>318</v>
      </c>
      <c r="BK15" s="286">
        <v>3.7762937874802494E-3</v>
      </c>
      <c r="BL15" s="287">
        <v>7.195525493857876E-3</v>
      </c>
      <c r="BM15" s="288">
        <v>7195.5254938578755</v>
      </c>
      <c r="BN15" s="287">
        <v>9.2329480790922045E-3</v>
      </c>
      <c r="BO15" s="288">
        <v>9232.9480790922044</v>
      </c>
      <c r="BP15" s="287">
        <v>1.3055220201804539E-2</v>
      </c>
      <c r="BQ15" s="288">
        <v>13055.220201804539</v>
      </c>
      <c r="BR15" s="286">
        <v>0.1</v>
      </c>
    </row>
    <row r="16" spans="1:70">
      <c r="A16" s="138">
        <f>'2018'!A17</f>
        <v>43111</v>
      </c>
      <c r="B16" s="7">
        <f>'2018'!B17</f>
        <v>0.7873</v>
      </c>
      <c r="C16" s="7">
        <f>'2018'!C17</f>
        <v>87.98</v>
      </c>
      <c r="D16" s="7">
        <f>'2018'!D17</f>
        <v>5.7321346685003877E-3</v>
      </c>
      <c r="E16" s="7">
        <f>'2018'!E17</f>
        <v>9.0971122944234002E-4</v>
      </c>
      <c r="F16" s="7">
        <f>'2018'!F17</f>
        <v>1.5</v>
      </c>
      <c r="H16" s="322">
        <v>6</v>
      </c>
      <c r="I16" s="322" t="s">
        <v>516</v>
      </c>
      <c r="J16" s="322">
        <v>-1.1044160028435886E-3</v>
      </c>
      <c r="K16" s="322">
        <v>1.2706480373343942E-4</v>
      </c>
      <c r="L16" s="322">
        <v>6.9348590626225693E-3</v>
      </c>
      <c r="M16" s="322">
        <v>4.8092270218438377E-5</v>
      </c>
      <c r="N16" s="322">
        <v>-1.3701335890067734E-3</v>
      </c>
      <c r="O16" s="322">
        <v>-4.1507919383788807E-6</v>
      </c>
      <c r="P16" s="322">
        <v>7.3274742458967436E-3</v>
      </c>
      <c r="Q16" s="322">
        <v>5.3691878824280056E-5</v>
      </c>
      <c r="R16" s="322">
        <v>6.6519824840752043E-3</v>
      </c>
      <c r="S16" s="322">
        <v>-1.237274795925181E-3</v>
      </c>
      <c r="T16" s="323">
        <v>8.5278415445844118E-3</v>
      </c>
      <c r="U16" s="324">
        <v>8527.8415445844112</v>
      </c>
      <c r="V16" s="323">
        <v>1.0942511186303711E-2</v>
      </c>
      <c r="W16" s="324">
        <v>10942.511186303711</v>
      </c>
      <c r="X16" s="323">
        <v>1.5472511257958926E-2</v>
      </c>
      <c r="Y16" s="324">
        <v>15472.511257958926</v>
      </c>
      <c r="Z16" s="322">
        <v>1.5</v>
      </c>
      <c r="AA16" s="225"/>
      <c r="BI16" s="250">
        <v>9</v>
      </c>
      <c r="BJ16" s="250" t="s">
        <v>319</v>
      </c>
      <c r="BK16" s="250">
        <v>-1.4404656570022791E-3</v>
      </c>
      <c r="BL16" s="251">
        <v>8.8924285443416611E-3</v>
      </c>
      <c r="BM16" s="252">
        <v>8892.4285443416611</v>
      </c>
      <c r="BN16" s="251">
        <v>1.1410331478503927E-2</v>
      </c>
      <c r="BO16" s="252">
        <v>11410.331478503927</v>
      </c>
      <c r="BP16" s="251">
        <v>1.6134000619452967E-2</v>
      </c>
      <c r="BQ16" s="252">
        <v>16134.000619452967</v>
      </c>
      <c r="BR16" s="250">
        <v>0.1</v>
      </c>
    </row>
    <row r="17" spans="1:70" ht="13" customHeight="1">
      <c r="A17" s="138">
        <f>'2018'!A18</f>
        <v>43112</v>
      </c>
      <c r="B17" s="7">
        <f>'2018'!B18</f>
        <v>0.78849999999999998</v>
      </c>
      <c r="C17" s="7">
        <f>'2018'!C18</f>
        <v>87.71</v>
      </c>
      <c r="D17" s="7">
        <f>'2018'!D18</f>
        <v>1.5230362126715633E-3</v>
      </c>
      <c r="E17" s="7">
        <f>'2018'!E18</f>
        <v>-3.0735979572836252E-3</v>
      </c>
      <c r="F17" s="7">
        <f>'2018'!F18</f>
        <v>1.5</v>
      </c>
      <c r="H17" s="322">
        <v>7</v>
      </c>
      <c r="I17" s="322" t="s">
        <v>380</v>
      </c>
      <c r="J17" s="322">
        <v>-1.3570482892098E-3</v>
      </c>
      <c r="K17" s="322">
        <v>3.8789395882740543E-4</v>
      </c>
      <c r="L17" s="322">
        <v>5.4083918786861735E-3</v>
      </c>
      <c r="M17" s="322">
        <v>2.9250702713438562E-5</v>
      </c>
      <c r="N17" s="322">
        <v>-1.2564971652373859E-3</v>
      </c>
      <c r="O17" s="322">
        <v>6.1046334243371192E-5</v>
      </c>
      <c r="P17" s="322">
        <v>8.0402063506254395E-3</v>
      </c>
      <c r="Q17" s="322">
        <v>6.4644918160637648E-5</v>
      </c>
      <c r="R17" s="322">
        <v>6.0706075262301389E-3</v>
      </c>
      <c r="S17" s="322">
        <v>-1.3067727272235929E-3</v>
      </c>
      <c r="T17" s="323">
        <v>7.782518848627038E-3</v>
      </c>
      <c r="U17" s="324">
        <v>7782.5188486270381</v>
      </c>
      <c r="V17" s="323">
        <v>9.9861493806485783E-3</v>
      </c>
      <c r="W17" s="324">
        <v>9986.1493806485778</v>
      </c>
      <c r="X17" s="323">
        <v>1.4120233106011303E-2</v>
      </c>
      <c r="Y17" s="324">
        <v>14120.233106011303</v>
      </c>
      <c r="Z17" s="322">
        <v>1.5</v>
      </c>
      <c r="AA17" s="225"/>
      <c r="AC17" s="430" t="s">
        <v>622</v>
      </c>
      <c r="AD17" s="430"/>
      <c r="AE17" s="430"/>
      <c r="AF17" s="430"/>
      <c r="BI17" s="250">
        <v>10</v>
      </c>
      <c r="BJ17" s="250" t="s">
        <v>320</v>
      </c>
      <c r="BK17" s="250">
        <v>-3.152010950951383E-3</v>
      </c>
      <c r="BL17" s="251">
        <v>1.1424401060522626E-2</v>
      </c>
      <c r="BM17" s="252">
        <v>11424.401060522625</v>
      </c>
      <c r="BN17" s="251">
        <v>1.4659235370171388E-2</v>
      </c>
      <c r="BO17" s="252">
        <v>14659.235370171387</v>
      </c>
      <c r="BP17" s="251">
        <v>2.0727891471743858E-2</v>
      </c>
      <c r="BQ17" s="252">
        <v>20727.891471743857</v>
      </c>
      <c r="BR17" s="250">
        <v>0.1</v>
      </c>
    </row>
    <row r="18" spans="1:70">
      <c r="A18" s="138">
        <f>'2018'!A19</f>
        <v>43115</v>
      </c>
      <c r="B18" s="7">
        <f>'2018'!B19</f>
        <v>0.79459999999999997</v>
      </c>
      <c r="C18" s="7">
        <f>'2018'!C19</f>
        <v>87.95</v>
      </c>
      <c r="D18" s="7">
        <f>'2018'!D19</f>
        <v>7.7064369774055338E-3</v>
      </c>
      <c r="E18" s="7">
        <f>'2018'!E19</f>
        <v>2.7325532202771203E-3</v>
      </c>
      <c r="F18" s="7">
        <f>'2018'!F19</f>
        <v>1.5</v>
      </c>
      <c r="H18" s="326">
        <v>8</v>
      </c>
      <c r="I18" s="326" t="s">
        <v>517</v>
      </c>
      <c r="J18" s="326">
        <v>1.1695147847213597E-4</v>
      </c>
      <c r="K18" s="326">
        <v>1.5570290161075638E-3</v>
      </c>
      <c r="L18" s="326">
        <v>3.6780488344574438E-3</v>
      </c>
      <c r="M18" s="326">
        <v>1.352804322865376E-5</v>
      </c>
      <c r="N18" s="326">
        <v>9.060916650414899E-4</v>
      </c>
      <c r="O18" s="326">
        <v>1.4785137668931855E-3</v>
      </c>
      <c r="P18" s="326">
        <v>6.9006206930126903E-3</v>
      </c>
      <c r="Q18" s="326">
        <v>4.7618565948834946E-5</v>
      </c>
      <c r="R18" s="326">
        <v>4.5676784702314349E-3</v>
      </c>
      <c r="S18" s="326">
        <v>5.1152157175681293E-4</v>
      </c>
      <c r="T18" s="327">
        <v>5.8557637988366999E-3</v>
      </c>
      <c r="U18" s="328">
        <v>5855.7637988366996</v>
      </c>
      <c r="V18" s="327">
        <v>7.5138310835307105E-3</v>
      </c>
      <c r="W18" s="328">
        <v>7513.8310835307102</v>
      </c>
      <c r="X18" s="327">
        <v>1.0624420121758318E-2</v>
      </c>
      <c r="Y18" s="328">
        <v>10624.420121758318</v>
      </c>
      <c r="Z18" s="326">
        <v>1.5</v>
      </c>
      <c r="AA18" s="225"/>
      <c r="AC18" s="430"/>
      <c r="AD18" s="430"/>
      <c r="AE18" s="430"/>
      <c r="AF18" s="430"/>
      <c r="BI18" s="286">
        <v>11</v>
      </c>
      <c r="BJ18" s="286" t="s">
        <v>321</v>
      </c>
      <c r="BK18" s="286">
        <v>-2.6810424262553494E-3</v>
      </c>
      <c r="BL18" s="287">
        <v>1.2007204753230935E-2</v>
      </c>
      <c r="BM18" s="288">
        <v>12007.204753230935</v>
      </c>
      <c r="BN18" s="287">
        <v>1.5407060701298663E-2</v>
      </c>
      <c r="BO18" s="288">
        <v>15407.060701298664</v>
      </c>
      <c r="BP18" s="287">
        <v>2.1785302851805893E-2</v>
      </c>
      <c r="BQ18" s="288">
        <v>21785.302851805893</v>
      </c>
      <c r="BR18" s="286">
        <v>0.1</v>
      </c>
    </row>
    <row r="19" spans="1:70">
      <c r="A19" s="138">
        <f>'2018'!A20</f>
        <v>43116</v>
      </c>
      <c r="B19" s="7">
        <f>'2018'!B20</f>
        <v>0.79679999999999995</v>
      </c>
      <c r="C19" s="7">
        <f>'2018'!C20</f>
        <v>88.35</v>
      </c>
      <c r="D19" s="7">
        <f>'2018'!D20</f>
        <v>2.7648628898897958E-3</v>
      </c>
      <c r="E19" s="7">
        <f>'2018'!E20</f>
        <v>4.5377275821381667E-3</v>
      </c>
      <c r="F19" s="7">
        <f>'2018'!F20</f>
        <v>1.5</v>
      </c>
      <c r="H19" s="322">
        <v>9</v>
      </c>
      <c r="I19" s="322" t="s">
        <v>518</v>
      </c>
      <c r="J19" s="322">
        <v>1.4715639243312179E-3</v>
      </c>
      <c r="K19" s="322">
        <v>1.0400163733582293E-3</v>
      </c>
      <c r="L19" s="322">
        <v>2.4151615130666884E-3</v>
      </c>
      <c r="M19" s="322">
        <v>5.833005134198576E-6</v>
      </c>
      <c r="N19" s="322">
        <v>1.9513989485723984E-3</v>
      </c>
      <c r="O19" s="322">
        <v>1.63550190802685E-3</v>
      </c>
      <c r="P19" s="322">
        <v>4.0477701927897469E-3</v>
      </c>
      <c r="Q19" s="322">
        <v>1.6384443533637146E-5</v>
      </c>
      <c r="R19" s="322">
        <v>2.9737469088501295E-3</v>
      </c>
      <c r="S19" s="322">
        <v>1.7114814364518082E-3</v>
      </c>
      <c r="T19" s="323">
        <v>3.8123435371458661E-3</v>
      </c>
      <c r="U19" s="324">
        <v>3812.3435371458663</v>
      </c>
      <c r="V19" s="323">
        <v>4.8918136650584632E-3</v>
      </c>
      <c r="W19" s="324">
        <v>4891.8136650584629</v>
      </c>
      <c r="X19" s="323">
        <v>6.916935309985401E-3</v>
      </c>
      <c r="Y19" s="324">
        <v>6916.9353099854006</v>
      </c>
      <c r="Z19" s="322">
        <v>1.5</v>
      </c>
      <c r="AA19" s="225"/>
      <c r="AC19" s="430"/>
      <c r="AD19" s="430"/>
      <c r="AE19" s="430"/>
      <c r="AF19" s="430"/>
      <c r="BI19" s="250">
        <v>12</v>
      </c>
      <c r="BJ19" s="250" t="s">
        <v>322</v>
      </c>
      <c r="BK19" s="250">
        <v>-1.2924366851813102E-3</v>
      </c>
      <c r="BL19" s="251">
        <v>1.3597239343673071E-2</v>
      </c>
      <c r="BM19" s="252">
        <v>13597.239343673071</v>
      </c>
      <c r="BN19" s="251">
        <v>1.7447315694494699E-2</v>
      </c>
      <c r="BO19" s="252">
        <v>17447.3156944947</v>
      </c>
      <c r="BP19" s="251">
        <v>2.4670186203887338E-2</v>
      </c>
      <c r="BQ19" s="252">
        <v>24670.186203887337</v>
      </c>
      <c r="BR19" s="250">
        <v>0.35</v>
      </c>
    </row>
    <row r="20" spans="1:70">
      <c r="A20" s="138">
        <f>'2018'!A21</f>
        <v>43117</v>
      </c>
      <c r="B20" s="7">
        <f>'2018'!B21</f>
        <v>0.79549999999999998</v>
      </c>
      <c r="C20" s="7">
        <f>'2018'!C21</f>
        <v>88.18</v>
      </c>
      <c r="D20" s="7">
        <f>'2018'!D21</f>
        <v>-1.6328584925468842E-3</v>
      </c>
      <c r="E20" s="7">
        <f>'2018'!E21</f>
        <v>-1.9260188359136972E-3</v>
      </c>
      <c r="F20" s="7">
        <f>'2018'!F21</f>
        <v>1.5</v>
      </c>
      <c r="H20" s="322">
        <v>10</v>
      </c>
      <c r="I20" s="322" t="s">
        <v>383</v>
      </c>
      <c r="J20" s="322">
        <v>-2.9919273948418985E-3</v>
      </c>
      <c r="K20" s="322">
        <v>-3.903561344641782E-3</v>
      </c>
      <c r="L20" s="322">
        <v>5.0035625124587044E-3</v>
      </c>
      <c r="M20" s="322">
        <v>2.5035637816082061E-5</v>
      </c>
      <c r="N20" s="322">
        <v>-9.7726542385447425E-4</v>
      </c>
      <c r="O20" s="322">
        <v>-6.6022794340469507E-4</v>
      </c>
      <c r="P20" s="322">
        <v>4.2686557109748351E-3</v>
      </c>
      <c r="Q20" s="322">
        <v>1.8221421578838073E-5</v>
      </c>
      <c r="R20" s="322">
        <v>4.2653716394306235E-3</v>
      </c>
      <c r="S20" s="322">
        <v>-1.9845964093481864E-3</v>
      </c>
      <c r="T20" s="323">
        <v>5.468206441750059E-3</v>
      </c>
      <c r="U20" s="324">
        <v>5468.2064417500587</v>
      </c>
      <c r="V20" s="323">
        <v>7.016536346863376E-3</v>
      </c>
      <c r="W20" s="324">
        <v>7016.5363468633759</v>
      </c>
      <c r="X20" s="323">
        <v>9.9212544333156308E-3</v>
      </c>
      <c r="Y20" s="324">
        <v>9921.2544333156311</v>
      </c>
      <c r="Z20" s="322">
        <v>1.5</v>
      </c>
      <c r="AA20" s="225"/>
      <c r="AC20" s="430"/>
      <c r="AD20" s="430"/>
      <c r="AE20" s="430"/>
      <c r="AF20" s="430"/>
      <c r="BI20" s="250">
        <v>13</v>
      </c>
      <c r="BJ20" s="250" t="s">
        <v>323</v>
      </c>
      <c r="BK20" s="250">
        <v>3.0685518062762351E-3</v>
      </c>
      <c r="BL20" s="251">
        <v>7.7750131825469896E-3</v>
      </c>
      <c r="BM20" s="252">
        <v>7775.0131825469898</v>
      </c>
      <c r="BN20" s="251">
        <v>9.9765184752650532E-3</v>
      </c>
      <c r="BO20" s="252">
        <v>9976.518475265053</v>
      </c>
      <c r="BP20" s="251">
        <v>1.410661518143861E-2</v>
      </c>
      <c r="BQ20" s="252">
        <v>14106.61518143861</v>
      </c>
      <c r="BR20" s="250">
        <v>0.35</v>
      </c>
    </row>
    <row r="21" spans="1:70">
      <c r="A21" s="138">
        <f>'2018'!A22</f>
        <v>43118</v>
      </c>
      <c r="B21" s="7">
        <f>'2018'!B22</f>
        <v>0.7964</v>
      </c>
      <c r="C21" s="7">
        <f>'2018'!C22</f>
        <v>88.69</v>
      </c>
      <c r="D21" s="7">
        <f>'2018'!D22</f>
        <v>1.130724412199661E-3</v>
      </c>
      <c r="E21" s="7">
        <f>'2018'!E22</f>
        <v>5.7669634585692849E-3</v>
      </c>
      <c r="F21" s="7">
        <f>'2018'!F22</f>
        <v>1.5</v>
      </c>
      <c r="H21" s="326">
        <v>11</v>
      </c>
      <c r="I21" s="326" t="s">
        <v>519</v>
      </c>
      <c r="J21" s="326">
        <v>-3.5095915663513415E-3</v>
      </c>
      <c r="K21" s="326">
        <v>-4.2249405964894567E-3</v>
      </c>
      <c r="L21" s="326">
        <v>4.8966812762502943E-3</v>
      </c>
      <c r="M21" s="326">
        <v>2.3977487521180213E-5</v>
      </c>
      <c r="N21" s="326">
        <v>-9.4237739818775934E-4</v>
      </c>
      <c r="O21" s="326">
        <v>-4.8578781507112128E-4</v>
      </c>
      <c r="P21" s="326">
        <v>4.2647692864626044E-3</v>
      </c>
      <c r="Q21" s="326">
        <v>1.8188257066754754E-5</v>
      </c>
      <c r="R21" s="326">
        <v>4.2482152314445073E-3</v>
      </c>
      <c r="S21" s="326">
        <v>-2.2259844822695505E-3</v>
      </c>
      <c r="T21" s="327">
        <v>5.4462119267118586E-3</v>
      </c>
      <c r="U21" s="328">
        <v>5446.2119267118587</v>
      </c>
      <c r="V21" s="327">
        <v>6.9883140557262143E-3</v>
      </c>
      <c r="W21" s="328">
        <v>6988.3140557262141</v>
      </c>
      <c r="X21" s="327">
        <v>9.8813486283399251E-3</v>
      </c>
      <c r="Y21" s="328">
        <v>9881.3486283399252</v>
      </c>
      <c r="Z21" s="326">
        <v>1.5</v>
      </c>
      <c r="AA21" s="225"/>
      <c r="AC21" s="430"/>
      <c r="AD21" s="430"/>
      <c r="AE21" s="430"/>
      <c r="AF21" s="430"/>
      <c r="BI21" s="286">
        <v>14</v>
      </c>
      <c r="BJ21" s="286" t="s">
        <v>324</v>
      </c>
      <c r="BK21" s="286">
        <v>2.6103149151621785E-3</v>
      </c>
      <c r="BL21" s="287">
        <v>7.2823518705648592E-3</v>
      </c>
      <c r="BM21" s="288">
        <v>7282.3518705648594</v>
      </c>
      <c r="BN21" s="287">
        <v>9.3443594595001497E-3</v>
      </c>
      <c r="BO21" s="288">
        <v>9344.3594595001505</v>
      </c>
      <c r="BP21" s="287">
        <v>1.3212753861882887E-2</v>
      </c>
      <c r="BQ21" s="288">
        <v>13212.753861882888</v>
      </c>
      <c r="BR21" s="286">
        <v>0.35</v>
      </c>
    </row>
    <row r="22" spans="1:70">
      <c r="A22" s="138">
        <f>'2018'!A23</f>
        <v>43119</v>
      </c>
      <c r="B22" s="7">
        <f>'2018'!B23</f>
        <v>0.80189999999999995</v>
      </c>
      <c r="C22" s="7">
        <f>'2018'!C23</f>
        <v>88.9</v>
      </c>
      <c r="D22" s="7">
        <f>'2018'!D23</f>
        <v>6.8823396229417376E-3</v>
      </c>
      <c r="E22" s="7">
        <f>'2018'!E23</f>
        <v>2.3649991314981049E-3</v>
      </c>
      <c r="F22" s="7">
        <f>'2018'!F23</f>
        <v>1.5</v>
      </c>
      <c r="H22" s="322">
        <v>12</v>
      </c>
      <c r="I22" s="322" t="s">
        <v>520</v>
      </c>
      <c r="J22" s="322">
        <v>2.1242705810808112E-4</v>
      </c>
      <c r="K22" s="322">
        <v>5.3039629809420333E-4</v>
      </c>
      <c r="L22" s="322">
        <v>6.0813400985238551E-3</v>
      </c>
      <c r="M22" s="322">
        <v>3.6982697393914135E-5</v>
      </c>
      <c r="N22" s="322">
        <v>7.9700941157866026E-4</v>
      </c>
      <c r="O22" s="322">
        <v>-3.029018085003789E-4</v>
      </c>
      <c r="P22" s="322">
        <v>4.6520418348492652E-3</v>
      </c>
      <c r="Q22" s="322">
        <v>2.164149323318772E-5</v>
      </c>
      <c r="R22" s="322">
        <v>5.0535100921767348E-3</v>
      </c>
      <c r="S22" s="322">
        <v>5.0471823484337069E-4</v>
      </c>
      <c r="T22" s="323">
        <v>6.478599938170574E-3</v>
      </c>
      <c r="U22" s="324">
        <v>6478.5999381705742</v>
      </c>
      <c r="V22" s="323">
        <v>8.3130241016307286E-3</v>
      </c>
      <c r="W22" s="324">
        <v>8313.0241016307282</v>
      </c>
      <c r="X22" s="323">
        <v>1.1754464474403085E-2</v>
      </c>
      <c r="Y22" s="324">
        <v>11754.464474403085</v>
      </c>
      <c r="Z22" s="322">
        <v>1.5</v>
      </c>
      <c r="AA22" s="225"/>
      <c r="AC22" s="430"/>
      <c r="AD22" s="430"/>
      <c r="AE22" s="430"/>
      <c r="AF22" s="430"/>
      <c r="BI22" s="250">
        <v>15</v>
      </c>
      <c r="BJ22" s="250" t="s">
        <v>325</v>
      </c>
      <c r="BK22" s="250">
        <v>-2.7071559322146659E-3</v>
      </c>
      <c r="BL22" s="251">
        <v>9.6450615072448901E-3</v>
      </c>
      <c r="BM22" s="252">
        <v>9645.0615072448909</v>
      </c>
      <c r="BN22" s="251">
        <v>1.2376073462884433E-2</v>
      </c>
      <c r="BO22" s="252">
        <v>12376.073462884433</v>
      </c>
      <c r="BP22" s="251">
        <v>1.7499542173051181E-2</v>
      </c>
      <c r="BQ22" s="252">
        <v>17499.542173051181</v>
      </c>
      <c r="BR22" s="250">
        <v>0.85</v>
      </c>
    </row>
    <row r="23" spans="1:70">
      <c r="A23" s="138">
        <f>'2018'!A24</f>
        <v>43122</v>
      </c>
      <c r="B23" s="7">
        <f>'2018'!B24</f>
        <v>0.79900000000000004</v>
      </c>
      <c r="C23" s="7">
        <f>'2018'!C24</f>
        <v>88.53</v>
      </c>
      <c r="D23" s="7">
        <f>'2018'!D24</f>
        <v>-3.6229660467081764E-3</v>
      </c>
      <c r="E23" s="7">
        <f>'2018'!E24</f>
        <v>-4.1706648969011906E-3</v>
      </c>
      <c r="F23" s="7">
        <f>'2018'!F24</f>
        <v>1.5</v>
      </c>
      <c r="H23" s="322">
        <v>13</v>
      </c>
      <c r="I23" s="322" t="s">
        <v>386</v>
      </c>
      <c r="J23" s="322">
        <v>5.9129007435657359E-4</v>
      </c>
      <c r="K23" s="322">
        <v>1.0568035638340682E-3</v>
      </c>
      <c r="L23" s="322">
        <v>5.5671848052400294E-3</v>
      </c>
      <c r="M23" s="322">
        <v>3.0993546655695462E-5</v>
      </c>
      <c r="N23" s="322">
        <v>-3.5710072467829551E-4</v>
      </c>
      <c r="O23" s="322">
        <v>4.8165523375249424E-4</v>
      </c>
      <c r="P23" s="322">
        <v>8.3889518187051735E-3</v>
      </c>
      <c r="Q23" s="322">
        <v>7.0374512616556829E-5</v>
      </c>
      <c r="R23" s="322">
        <v>6.6368449890501042E-3</v>
      </c>
      <c r="S23" s="322">
        <v>1.1709467483913904E-4</v>
      </c>
      <c r="T23" s="323">
        <v>8.5084352759622339E-3</v>
      </c>
      <c r="U23" s="324">
        <v>8508.4352759622343</v>
      </c>
      <c r="V23" s="323">
        <v>1.0917610006987422E-2</v>
      </c>
      <c r="W23" s="324">
        <v>10917.610006987423</v>
      </c>
      <c r="X23" s="323">
        <v>1.5437301444530543E-2</v>
      </c>
      <c r="Y23" s="324">
        <v>15437.301444530543</v>
      </c>
      <c r="Z23" s="322">
        <v>1.5</v>
      </c>
      <c r="AA23" s="225"/>
      <c r="AC23" s="430"/>
      <c r="AD23" s="430"/>
      <c r="AE23" s="430"/>
      <c r="AF23" s="430"/>
      <c r="BI23" s="250">
        <v>16</v>
      </c>
      <c r="BJ23" s="250" t="s">
        <v>326</v>
      </c>
      <c r="BK23" s="250">
        <v>-1.9194515471729467E-3</v>
      </c>
      <c r="BL23" s="251">
        <v>5.9549099370932983E-3</v>
      </c>
      <c r="BM23" s="252">
        <v>5954.9099370932981</v>
      </c>
      <c r="BN23" s="251">
        <v>7.6410505823077029E-3</v>
      </c>
      <c r="BO23" s="252">
        <v>7641.0505823077028</v>
      </c>
      <c r="BP23" s="251">
        <v>1.0804306172916545E-2</v>
      </c>
      <c r="BQ23" s="252">
        <v>10804.306172916546</v>
      </c>
      <c r="BR23" s="250">
        <v>0.85</v>
      </c>
    </row>
    <row r="24" spans="1:70">
      <c r="A24" s="138">
        <f>'2018'!A25</f>
        <v>43123</v>
      </c>
      <c r="B24" s="7">
        <f>'2018'!B25</f>
        <v>0.79890000000000005</v>
      </c>
      <c r="C24" s="7">
        <f>'2018'!C25</f>
        <v>88.49</v>
      </c>
      <c r="D24" s="7">
        <f>'2018'!D25</f>
        <v>-1.2516427827836707E-4</v>
      </c>
      <c r="E24" s="7">
        <f>'2018'!E25</f>
        <v>-4.519263436990259E-4</v>
      </c>
      <c r="F24" s="7">
        <f>'2018'!F25</f>
        <v>1.5</v>
      </c>
      <c r="H24" s="326">
        <v>14</v>
      </c>
      <c r="I24" s="326" t="s">
        <v>521</v>
      </c>
      <c r="J24" s="326">
        <v>1.6179241448049733E-3</v>
      </c>
      <c r="K24" s="326">
        <v>2.0389659126490624E-3</v>
      </c>
      <c r="L24" s="326">
        <v>5.0999388250135887E-3</v>
      </c>
      <c r="M24" s="326">
        <v>2.6009376018880988E-5</v>
      </c>
      <c r="N24" s="326">
        <v>1.0503796739474497E-3</v>
      </c>
      <c r="O24" s="326">
        <v>1.4475281521531707E-3</v>
      </c>
      <c r="P24" s="326">
        <v>7.7895705313029816E-3</v>
      </c>
      <c r="Q24" s="326">
        <v>6.067740906214382E-5</v>
      </c>
      <c r="R24" s="326">
        <v>6.1031525551639848E-3</v>
      </c>
      <c r="S24" s="326">
        <v>1.3341519093762115E-3</v>
      </c>
      <c r="T24" s="327">
        <v>7.8242415757202293E-3</v>
      </c>
      <c r="U24" s="328">
        <v>7824.2415757202289</v>
      </c>
      <c r="V24" s="327">
        <v>1.0039685953244755E-2</v>
      </c>
      <c r="W24" s="328">
        <v>10039.685953244756</v>
      </c>
      <c r="X24" s="327">
        <v>1.4195932843311429E-2</v>
      </c>
      <c r="Y24" s="328">
        <v>14195.93284331143</v>
      </c>
      <c r="Z24" s="326">
        <v>1.5</v>
      </c>
      <c r="AA24" s="225"/>
      <c r="AC24" s="430"/>
      <c r="AD24" s="430"/>
      <c r="AE24" s="430"/>
      <c r="AF24" s="430"/>
      <c r="BI24" s="286">
        <v>17</v>
      </c>
      <c r="BJ24" s="286" t="s">
        <v>327</v>
      </c>
      <c r="BK24" s="286">
        <v>-8.3053933800546057E-4</v>
      </c>
      <c r="BL24" s="287">
        <v>7.2270673940798289E-3</v>
      </c>
      <c r="BM24" s="288">
        <v>7227.0673940798288</v>
      </c>
      <c r="BN24" s="287">
        <v>9.2734211101882357E-3</v>
      </c>
      <c r="BO24" s="288">
        <v>9273.4211101882356</v>
      </c>
      <c r="BP24" s="287">
        <v>1.311244832966434E-2</v>
      </c>
      <c r="BQ24" s="288">
        <v>13112.448329664339</v>
      </c>
      <c r="BR24" s="286">
        <v>0.85</v>
      </c>
    </row>
    <row r="25" spans="1:70">
      <c r="A25" s="138">
        <f>'2018'!A26</f>
        <v>43124</v>
      </c>
      <c r="B25" s="7">
        <f>'2018'!B26</f>
        <v>0.80159999999999998</v>
      </c>
      <c r="C25" s="7">
        <f>'2018'!C26</f>
        <v>88.09</v>
      </c>
      <c r="D25" s="7">
        <f>'2018'!D26</f>
        <v>3.3739488426039708E-3</v>
      </c>
      <c r="E25" s="7">
        <f>'2018'!E26</f>
        <v>-4.5305321575543544E-3</v>
      </c>
      <c r="F25" s="7">
        <f>'2018'!F26</f>
        <v>1.5</v>
      </c>
      <c r="H25" s="322">
        <v>15</v>
      </c>
      <c r="I25" s="322" t="s">
        <v>522</v>
      </c>
      <c r="J25" s="322">
        <v>-3.4671733517194318E-3</v>
      </c>
      <c r="K25" s="322">
        <v>-3.9551953112110924E-3</v>
      </c>
      <c r="L25" s="322">
        <v>5.4089177082533206E-3</v>
      </c>
      <c r="M25" s="322">
        <v>2.9256390774656353E-5</v>
      </c>
      <c r="N25" s="322">
        <v>-3.4311169507976586E-3</v>
      </c>
      <c r="O25" s="322">
        <v>-3.6000723844744073E-3</v>
      </c>
      <c r="P25" s="322">
        <v>7.5143243613804275E-3</v>
      </c>
      <c r="Q25" s="322">
        <v>5.6465070608035365E-5</v>
      </c>
      <c r="R25" s="322">
        <v>5.7593770525845994E-3</v>
      </c>
      <c r="S25" s="322">
        <v>-3.4491451512585454E-3</v>
      </c>
      <c r="T25" s="323">
        <v>7.3835213814134569E-3</v>
      </c>
      <c r="U25" s="324">
        <v>7383.5213814134568</v>
      </c>
      <c r="V25" s="323">
        <v>9.4741752515016663E-3</v>
      </c>
      <c r="W25" s="324">
        <v>9474.1752515016669</v>
      </c>
      <c r="X25" s="323">
        <v>1.3396311024311779E-2</v>
      </c>
      <c r="Y25" s="324">
        <v>13396.311024311779</v>
      </c>
      <c r="Z25" s="322">
        <v>1.5</v>
      </c>
      <c r="AA25" s="225"/>
      <c r="AC25" s="430"/>
      <c r="AD25" s="430"/>
      <c r="AE25" s="430"/>
      <c r="AF25" s="430"/>
      <c r="BI25" s="250">
        <v>18</v>
      </c>
      <c r="BJ25" s="250" t="s">
        <v>328</v>
      </c>
      <c r="BK25" s="250">
        <v>1.1226579331471136E-3</v>
      </c>
      <c r="BL25" s="251">
        <v>1.0786438217639967E-2</v>
      </c>
      <c r="BM25" s="252">
        <v>10786.438217639967</v>
      </c>
      <c r="BN25" s="251">
        <v>1.3840632502353937E-2</v>
      </c>
      <c r="BO25" s="252">
        <v>13840.632502353936</v>
      </c>
      <c r="BP25" s="251">
        <v>1.9570401945577666E-2</v>
      </c>
      <c r="BQ25" s="252">
        <v>19570.401945577665</v>
      </c>
      <c r="BR25" s="250">
        <v>1.35</v>
      </c>
    </row>
    <row r="26" spans="1:70">
      <c r="A26" s="138">
        <f>'2018'!A27</f>
        <v>43125</v>
      </c>
      <c r="B26" s="7">
        <f>'2018'!B27</f>
        <v>0.80940000000000001</v>
      </c>
      <c r="C26" s="7">
        <f>'2018'!C27</f>
        <v>88.24</v>
      </c>
      <c r="D26" s="7">
        <f>'2018'!D27</f>
        <v>9.6835021111649627E-3</v>
      </c>
      <c r="E26" s="7">
        <f>'2018'!E27</f>
        <v>1.7013558235427024E-3</v>
      </c>
      <c r="F26" s="7">
        <f>'2018'!F27</f>
        <v>1.5</v>
      </c>
      <c r="H26" s="322">
        <v>16</v>
      </c>
      <c r="I26" s="322" t="s">
        <v>389</v>
      </c>
      <c r="J26" s="322">
        <v>-2.7137058715964425E-4</v>
      </c>
      <c r="K26" s="322">
        <v>-8.1144406938883531E-4</v>
      </c>
      <c r="L26" s="322">
        <v>4.0729298165314912E-3</v>
      </c>
      <c r="M26" s="322">
        <v>1.6588757290391248E-5</v>
      </c>
      <c r="N26" s="322">
        <v>9.720162657968391E-4</v>
      </c>
      <c r="O26" s="322">
        <v>-9.1748756553407891E-4</v>
      </c>
      <c r="P26" s="322">
        <v>4.3075897534360693E-3</v>
      </c>
      <c r="Q26" s="322">
        <v>1.855532948390742E-5</v>
      </c>
      <c r="R26" s="322">
        <v>3.6149774278168311E-3</v>
      </c>
      <c r="S26" s="322">
        <v>3.503228393185974E-4</v>
      </c>
      <c r="T26" s="323">
        <v>4.6344010624611775E-3</v>
      </c>
      <c r="U26" s="324">
        <v>4634.4010624611774</v>
      </c>
      <c r="V26" s="323">
        <v>5.9466378687586877E-3</v>
      </c>
      <c r="W26" s="324">
        <v>5946.6378687586875</v>
      </c>
      <c r="X26" s="323">
        <v>8.4084374971019494E-3</v>
      </c>
      <c r="Y26" s="324">
        <v>8408.4374971019497</v>
      </c>
      <c r="Z26" s="322">
        <v>1.5</v>
      </c>
      <c r="AA26" s="225"/>
      <c r="AC26" s="430"/>
      <c r="AD26" s="430"/>
      <c r="AE26" s="430"/>
      <c r="AF26" s="430"/>
      <c r="BI26" s="250">
        <v>19</v>
      </c>
      <c r="BJ26" s="250" t="s">
        <v>329</v>
      </c>
      <c r="BK26" s="250">
        <v>1.4809960144628637E-3</v>
      </c>
      <c r="BL26" s="251">
        <v>7.3642618624682457E-3</v>
      </c>
      <c r="BM26" s="252">
        <v>7364.2618624682455</v>
      </c>
      <c r="BN26" s="251">
        <v>9.4494623742279737E-3</v>
      </c>
      <c r="BO26" s="252">
        <v>9449.4623742279746</v>
      </c>
      <c r="BP26" s="251">
        <v>1.3361367466537549E-2</v>
      </c>
      <c r="BQ26" s="252">
        <v>13361.367466537549</v>
      </c>
      <c r="BR26" s="250">
        <v>1.35</v>
      </c>
    </row>
    <row r="27" spans="1:70">
      <c r="A27" s="138">
        <f>'2018'!A28</f>
        <v>43129</v>
      </c>
      <c r="B27" s="7">
        <f>'2018'!B28</f>
        <v>0.80959999999999999</v>
      </c>
      <c r="C27" s="7">
        <f>'2018'!C28</f>
        <v>88.04</v>
      </c>
      <c r="D27" s="7">
        <f>'2018'!D28</f>
        <v>2.4706609143580987E-4</v>
      </c>
      <c r="E27" s="7">
        <f>'2018'!E28</f>
        <v>-2.269118286985965E-3</v>
      </c>
      <c r="F27" s="7">
        <f>'2018'!F28</f>
        <v>1.5</v>
      </c>
      <c r="H27" s="326">
        <v>17</v>
      </c>
      <c r="I27" s="326" t="s">
        <v>523</v>
      </c>
      <c r="J27" s="326">
        <v>-1.3510774863520134E-5</v>
      </c>
      <c r="K27" s="326">
        <v>-8.1144406938883531E-4</v>
      </c>
      <c r="L27" s="326">
        <v>4.3720509401761311E-3</v>
      </c>
      <c r="M27" s="326">
        <v>1.9114829423494991E-5</v>
      </c>
      <c r="N27" s="326">
        <v>1.5922595072036277E-4</v>
      </c>
      <c r="O27" s="326">
        <v>-9.1748756553407891E-4</v>
      </c>
      <c r="P27" s="326">
        <v>3.369306380693101E-3</v>
      </c>
      <c r="Q27" s="326">
        <v>1.1352225486979243E-5</v>
      </c>
      <c r="R27" s="326">
        <v>3.2590563859750637E-3</v>
      </c>
      <c r="S27" s="326">
        <v>7.2857587928421317E-5</v>
      </c>
      <c r="T27" s="327">
        <v>4.1781102868200318E-3</v>
      </c>
      <c r="U27" s="328">
        <v>4178.1102868200314</v>
      </c>
      <c r="V27" s="327">
        <v>5.3611477549289797E-3</v>
      </c>
      <c r="W27" s="328">
        <v>5361.1477549289793</v>
      </c>
      <c r="X27" s="327">
        <v>7.5805651537779982E-3</v>
      </c>
      <c r="Y27" s="328">
        <v>7580.5651537779986</v>
      </c>
      <c r="Z27" s="326">
        <v>1.5</v>
      </c>
      <c r="AA27" s="225"/>
      <c r="AC27" s="430"/>
      <c r="AD27" s="430"/>
      <c r="AE27" s="430"/>
      <c r="AF27" s="430"/>
      <c r="BI27" s="286">
        <v>20</v>
      </c>
      <c r="BJ27" s="286" t="s">
        <v>330</v>
      </c>
      <c r="BK27" s="286">
        <v>1.9987256907360359E-4</v>
      </c>
      <c r="BL27" s="287">
        <v>9.9184455451483914E-3</v>
      </c>
      <c r="BM27" s="288">
        <v>9918.4455451483918</v>
      </c>
      <c r="BN27" s="287">
        <v>1.2726866553642047E-2</v>
      </c>
      <c r="BO27" s="288">
        <v>12726.866553642047</v>
      </c>
      <c r="BP27" s="287">
        <v>1.7995557205940062E-2</v>
      </c>
      <c r="BQ27" s="288">
        <v>17995.557205940062</v>
      </c>
      <c r="BR27" s="286">
        <v>1.35</v>
      </c>
    </row>
    <row r="28" spans="1:70">
      <c r="A28" s="138">
        <f>'2018'!A29</f>
        <v>43130</v>
      </c>
      <c r="B28" s="7">
        <f>'2018'!B29</f>
        <v>0.80700000000000005</v>
      </c>
      <c r="C28" s="7">
        <f>'2018'!C29</f>
        <v>87.77</v>
      </c>
      <c r="D28" s="7">
        <f>'2018'!D29</f>
        <v>-3.2166302632521981E-3</v>
      </c>
      <c r="E28" s="7">
        <f>'2018'!E29</f>
        <v>-3.0715000542348003E-3</v>
      </c>
      <c r="F28" s="7">
        <f>'2018'!F29</f>
        <v>1.5</v>
      </c>
      <c r="H28" s="322">
        <v>18</v>
      </c>
      <c r="I28" s="322" t="s">
        <v>524</v>
      </c>
      <c r="J28" s="322">
        <v>4.462783794737752E-4</v>
      </c>
      <c r="K28" s="322">
        <v>7.4109021180265833E-4</v>
      </c>
      <c r="L28" s="322">
        <v>5.6383479484204491E-3</v>
      </c>
      <c r="M28" s="322">
        <v>3.1790967587457089E-5</v>
      </c>
      <c r="N28" s="322">
        <v>2.3482076294590432E-3</v>
      </c>
      <c r="O28" s="322">
        <v>4.7809306014870521E-3</v>
      </c>
      <c r="P28" s="322">
        <v>4.9410884508339541E-3</v>
      </c>
      <c r="Q28" s="322">
        <v>2.4414355078964689E-5</v>
      </c>
      <c r="R28" s="322">
        <v>4.7265478194340608E-3</v>
      </c>
      <c r="S28" s="322">
        <v>1.3972430044664093E-3</v>
      </c>
      <c r="T28" s="323">
        <v>6.0594343045144664E-3</v>
      </c>
      <c r="U28" s="324">
        <v>6059.434304514466</v>
      </c>
      <c r="V28" s="323">
        <v>7.7751711629690298E-3</v>
      </c>
      <c r="W28" s="324">
        <v>7775.1711629690299</v>
      </c>
      <c r="X28" s="323">
        <v>1.0993950228003625E-2</v>
      </c>
      <c r="Y28" s="324">
        <v>10993.950228003625</v>
      </c>
      <c r="Z28" s="322">
        <v>1.5</v>
      </c>
      <c r="AA28" s="225"/>
      <c r="BI28" s="250">
        <v>21</v>
      </c>
      <c r="BJ28" s="250" t="s">
        <v>331</v>
      </c>
      <c r="BK28" s="250">
        <v>2.0874088915171E-3</v>
      </c>
      <c r="BL28" s="251">
        <v>6.9431668440644908E-3</v>
      </c>
      <c r="BM28" s="252">
        <v>6943.1668440644908</v>
      </c>
      <c r="BN28" s="251">
        <v>8.9091337429688666E-3</v>
      </c>
      <c r="BO28" s="252">
        <v>8909.1337429688665</v>
      </c>
      <c r="BP28" s="251">
        <v>1.2597352635954764E-2</v>
      </c>
      <c r="BQ28" s="252">
        <v>12597.352635954763</v>
      </c>
      <c r="BR28" s="250">
        <v>1.85</v>
      </c>
    </row>
    <row r="29" spans="1:70">
      <c r="A29" s="138">
        <f>'2018'!A30</f>
        <v>43131</v>
      </c>
      <c r="B29" s="7">
        <f>'2018'!B30</f>
        <v>0.80730000000000002</v>
      </c>
      <c r="C29" s="7">
        <f>'2018'!C30</f>
        <v>87.87</v>
      </c>
      <c r="D29" s="7">
        <f>'2018'!D30</f>
        <v>3.7167813102092074E-4</v>
      </c>
      <c r="E29" s="7">
        <f>'2018'!E30</f>
        <v>1.1386929037255809E-3</v>
      </c>
      <c r="F29" s="7">
        <f>'2018'!F30</f>
        <v>1.5</v>
      </c>
      <c r="H29" s="322">
        <v>19</v>
      </c>
      <c r="I29" s="322" t="s">
        <v>392</v>
      </c>
      <c r="J29" s="322">
        <v>-2.8330541714456013E-4</v>
      </c>
      <c r="K29" s="322">
        <v>-4.7555249143892619E-4</v>
      </c>
      <c r="L29" s="322">
        <v>4.4415979015594229E-3</v>
      </c>
      <c r="M29" s="322">
        <v>1.9727791919137071E-5</v>
      </c>
      <c r="N29" s="322">
        <v>2.4271844779325359E-5</v>
      </c>
      <c r="O29" s="322">
        <v>3.6536355297656922E-4</v>
      </c>
      <c r="P29" s="322">
        <v>3.8107865161247727E-3</v>
      </c>
      <c r="Q29" s="322">
        <v>1.4522093871478383E-5</v>
      </c>
      <c r="R29" s="322">
        <v>3.6696592723570415E-3</v>
      </c>
      <c r="S29" s="322">
        <v>-1.2951678618261739E-4</v>
      </c>
      <c r="T29" s="323">
        <v>4.7045031871617276E-3</v>
      </c>
      <c r="U29" s="324">
        <v>4704.5031871617275</v>
      </c>
      <c r="V29" s="323">
        <v>6.0365895030273335E-3</v>
      </c>
      <c r="W29" s="324">
        <v>6036.5895030273332</v>
      </c>
      <c r="X29" s="323">
        <v>8.5356274675024782E-3</v>
      </c>
      <c r="Y29" s="324">
        <v>8535.6274675024779</v>
      </c>
      <c r="Z29" s="322">
        <v>1.5</v>
      </c>
      <c r="AA29" s="225"/>
      <c r="AB29" s="225"/>
      <c r="BI29" s="250">
        <v>22</v>
      </c>
      <c r="BJ29" s="250" t="s">
        <v>332</v>
      </c>
      <c r="BK29" s="250">
        <v>-3.4730406948262527E-4</v>
      </c>
      <c r="BL29" s="251">
        <v>5.6538954199819563E-3</v>
      </c>
      <c r="BM29" s="252">
        <v>5653.8954199819564</v>
      </c>
      <c r="BN29" s="251">
        <v>7.2548034055150692E-3</v>
      </c>
      <c r="BO29" s="252">
        <v>7254.8034055150692</v>
      </c>
      <c r="BP29" s="251">
        <v>1.0258159708953222E-2</v>
      </c>
      <c r="BQ29" s="252">
        <v>10258.159708953222</v>
      </c>
      <c r="BR29" s="250">
        <v>1.85</v>
      </c>
    </row>
    <row r="30" spans="1:70">
      <c r="A30" s="138">
        <f>'2018'!A31</f>
        <v>43132</v>
      </c>
      <c r="B30" s="7">
        <f>'2018'!B31</f>
        <v>0.8044</v>
      </c>
      <c r="C30" s="7">
        <f>'2018'!C31</f>
        <v>87.91</v>
      </c>
      <c r="D30" s="7">
        <f>'2018'!D31</f>
        <v>-3.5986885024728E-3</v>
      </c>
      <c r="E30" s="7">
        <f>'2018'!E31</f>
        <v>4.5511435533532053E-4</v>
      </c>
      <c r="F30" s="7">
        <f>'2018'!F31</f>
        <v>1.5</v>
      </c>
      <c r="H30" s="326">
        <v>20</v>
      </c>
      <c r="I30" s="326" t="s">
        <v>525</v>
      </c>
      <c r="J30" s="326">
        <v>6.8905224328667857E-4</v>
      </c>
      <c r="K30" s="326">
        <v>2.2269397612076948E-3</v>
      </c>
      <c r="L30" s="326">
        <v>4.0087168156586524E-3</v>
      </c>
      <c r="M30" s="326">
        <v>1.6069810508144444E-5</v>
      </c>
      <c r="N30" s="326">
        <v>6.6776184512080115E-4</v>
      </c>
      <c r="O30" s="326">
        <v>9.7245444834628619E-4</v>
      </c>
      <c r="P30" s="326">
        <v>3.6622145029745392E-3</v>
      </c>
      <c r="Q30" s="326">
        <v>1.341181506579705E-5</v>
      </c>
      <c r="R30" s="326">
        <v>3.3692984391802613E-3</v>
      </c>
      <c r="S30" s="326">
        <v>6.7840704420373986E-4</v>
      </c>
      <c r="T30" s="327">
        <v>4.3194405990290953E-3</v>
      </c>
      <c r="U30" s="328">
        <v>4319.4405990290952</v>
      </c>
      <c r="V30" s="327">
        <v>5.5424959324515298E-3</v>
      </c>
      <c r="W30" s="328">
        <v>5542.4959324515294</v>
      </c>
      <c r="X30" s="327">
        <v>7.836988169533288E-3</v>
      </c>
      <c r="Y30" s="328">
        <v>7836.9881695332879</v>
      </c>
      <c r="Z30" s="326">
        <v>1.5</v>
      </c>
      <c r="AA30" s="225"/>
      <c r="BI30" s="286">
        <v>23</v>
      </c>
      <c r="BJ30" s="286" t="s">
        <v>333</v>
      </c>
      <c r="BK30" s="286">
        <v>9.4060923924794071E-6</v>
      </c>
      <c r="BL30" s="287">
        <v>5.9598599888386426E-3</v>
      </c>
      <c r="BM30" s="288">
        <v>5959.8599888386425</v>
      </c>
      <c r="BN30" s="287">
        <v>7.6474022477687727E-3</v>
      </c>
      <c r="BO30" s="288">
        <v>7647.4022477687731</v>
      </c>
      <c r="BP30" s="287">
        <v>1.0813287312042653E-2</v>
      </c>
      <c r="BQ30" s="288">
        <v>10813.287312042654</v>
      </c>
      <c r="BR30" s="286">
        <v>1.85</v>
      </c>
    </row>
    <row r="31" spans="1:70">
      <c r="A31" s="138">
        <f>'2018'!A32</f>
        <v>43133</v>
      </c>
      <c r="B31" s="7">
        <f>'2018'!B32</f>
        <v>0.79969999999999997</v>
      </c>
      <c r="C31" s="7">
        <f>'2018'!C32</f>
        <v>87.71</v>
      </c>
      <c r="D31" s="7">
        <f>'2018'!D32</f>
        <v>-5.8600005606527818E-3</v>
      </c>
      <c r="E31" s="7">
        <f>'2018'!E32</f>
        <v>-2.2776458997969648E-3</v>
      </c>
      <c r="F31" s="7">
        <f>'2018'!F32</f>
        <v>1.5</v>
      </c>
      <c r="H31" s="322">
        <v>21</v>
      </c>
      <c r="I31" s="322" t="s">
        <v>526</v>
      </c>
      <c r="J31" s="322">
        <v>-1.9953156028635803E-3</v>
      </c>
      <c r="K31" s="322">
        <v>-8.9358899016472881E-4</v>
      </c>
      <c r="L31" s="322">
        <v>7.6180737959161754E-3</v>
      </c>
      <c r="M31" s="322">
        <v>5.8035048360024687E-5</v>
      </c>
      <c r="N31" s="322">
        <v>-2.0682374625521564E-3</v>
      </c>
      <c r="O31" s="322">
        <v>9.2908047791586085E-4</v>
      </c>
      <c r="P31" s="322">
        <v>7.129897706898411E-3</v>
      </c>
      <c r="Q31" s="322">
        <v>5.0835441310835216E-5</v>
      </c>
      <c r="R31" s="322">
        <v>6.9023933164116874E-3</v>
      </c>
      <c r="S31" s="322">
        <v>-2.0317765327078682E-3</v>
      </c>
      <c r="T31" s="323">
        <v>8.8488682316397831E-3</v>
      </c>
      <c r="U31" s="324">
        <v>8848.8682316397826</v>
      </c>
      <c r="V31" s="323">
        <v>1.1354437005497226E-2</v>
      </c>
      <c r="W31" s="324">
        <v>11354.437005497226</v>
      </c>
      <c r="X31" s="323">
        <v>1.6054966853973587E-2</v>
      </c>
      <c r="Y31" s="324">
        <v>16054.966853973587</v>
      </c>
      <c r="Z31" s="322">
        <v>1.5</v>
      </c>
      <c r="AA31" s="225"/>
      <c r="AC31" s="284"/>
      <c r="BI31" s="250">
        <v>24</v>
      </c>
      <c r="BJ31" s="250" t="s">
        <v>334</v>
      </c>
      <c r="BK31" s="250">
        <v>-8.6942285614987876E-4</v>
      </c>
      <c r="BL31" s="251">
        <v>9.0807388239404867E-3</v>
      </c>
      <c r="BM31" s="252">
        <v>9080.7388239404863</v>
      </c>
      <c r="BN31" s="251">
        <v>1.1651962063480577E-2</v>
      </c>
      <c r="BO31" s="252">
        <v>11651.962063480576</v>
      </c>
      <c r="BP31" s="251">
        <v>1.6475661859973144E-2</v>
      </c>
      <c r="BQ31" s="252">
        <v>16475.661859973145</v>
      </c>
      <c r="BR31" s="250">
        <v>2.35</v>
      </c>
    </row>
    <row r="32" spans="1:70">
      <c r="A32" s="138">
        <f>'2018'!A33</f>
        <v>43136</v>
      </c>
      <c r="B32" s="7">
        <f>'2018'!B33</f>
        <v>0.79290000000000005</v>
      </c>
      <c r="C32" s="7">
        <f>'2018'!C33</f>
        <v>87.22</v>
      </c>
      <c r="D32" s="7">
        <f>'2018'!D33</f>
        <v>-8.5395470594909397E-3</v>
      </c>
      <c r="E32" s="7">
        <f>'2018'!E33</f>
        <v>-5.6022555486697871E-3</v>
      </c>
      <c r="F32" s="7">
        <f>'2018'!F33</f>
        <v>1.5</v>
      </c>
      <c r="H32" s="322">
        <v>22</v>
      </c>
      <c r="I32" s="322" t="s">
        <v>395</v>
      </c>
      <c r="J32" s="322">
        <v>-1.8097560010802657E-3</v>
      </c>
      <c r="K32" s="322">
        <v>-2.2586960257342074E-3</v>
      </c>
      <c r="L32" s="322">
        <v>4.6197019192633828E-3</v>
      </c>
      <c r="M32" s="322">
        <v>2.1341645822845785E-5</v>
      </c>
      <c r="N32" s="322">
        <v>-7.8072148213448355E-4</v>
      </c>
      <c r="O32" s="322">
        <v>1.5357826216786108E-3</v>
      </c>
      <c r="P32" s="322">
        <v>5.2867497889045496E-3</v>
      </c>
      <c r="Q32" s="322">
        <v>2.7949723330482302E-5</v>
      </c>
      <c r="R32" s="322">
        <v>4.5354152775699021E-3</v>
      </c>
      <c r="S32" s="322">
        <v>-1.2952387416073747E-3</v>
      </c>
      <c r="T32" s="323">
        <v>5.8144023858446147E-3</v>
      </c>
      <c r="U32" s="324">
        <v>5814.4023858446144</v>
      </c>
      <c r="V32" s="323">
        <v>7.4607581316024889E-3</v>
      </c>
      <c r="W32" s="324">
        <v>7460.7581316024889</v>
      </c>
      <c r="X32" s="323">
        <v>1.0549375935627592E-2</v>
      </c>
      <c r="Y32" s="324">
        <v>10549.375935627593</v>
      </c>
      <c r="Z32" s="322">
        <v>1.5</v>
      </c>
      <c r="AA32" s="225"/>
      <c r="AD32" s="398" t="s">
        <v>297</v>
      </c>
      <c r="AE32" s="398" t="s">
        <v>301</v>
      </c>
      <c r="AF32" s="398" t="s">
        <v>305</v>
      </c>
      <c r="BI32" s="250">
        <v>25</v>
      </c>
      <c r="BJ32" s="250" t="s">
        <v>335</v>
      </c>
      <c r="BK32" s="250">
        <v>-2.8468579141690343E-3</v>
      </c>
      <c r="BL32" s="251">
        <v>1.1523045762094956E-2</v>
      </c>
      <c r="BM32" s="252">
        <v>11523.045762094956</v>
      </c>
      <c r="BN32" s="251">
        <v>1.4785811449802028E-2</v>
      </c>
      <c r="BO32" s="252">
        <v>14785.811449802028</v>
      </c>
      <c r="BP32" s="251">
        <v>2.0906867739963232E-2</v>
      </c>
      <c r="BQ32" s="252">
        <v>20906.867739963232</v>
      </c>
      <c r="BR32" s="250">
        <v>2.35</v>
      </c>
    </row>
    <row r="33" spans="1:70">
      <c r="A33" s="138">
        <f>'2018'!A34</f>
        <v>43137</v>
      </c>
      <c r="B33" s="7">
        <f>'2018'!B34</f>
        <v>0.78439999999999999</v>
      </c>
      <c r="C33" s="7">
        <f>'2018'!C34</f>
        <v>85.23</v>
      </c>
      <c r="D33" s="7">
        <f>'2018'!D34</f>
        <v>-1.0778015956162033E-2</v>
      </c>
      <c r="E33" s="7">
        <f>'2018'!E34</f>
        <v>-2.3080177880414079E-2</v>
      </c>
      <c r="F33" s="7">
        <f>'2018'!F34</f>
        <v>1.5</v>
      </c>
      <c r="H33" s="326">
        <v>23</v>
      </c>
      <c r="I33" s="326" t="s">
        <v>527</v>
      </c>
      <c r="J33" s="326">
        <v>-2.3381618050747534E-3</v>
      </c>
      <c r="K33" s="326">
        <v>-2.6735976227321768E-3</v>
      </c>
      <c r="L33" s="326">
        <v>4.7588904636000256E-3</v>
      </c>
      <c r="M33" s="326">
        <v>2.2647038444543266E-5</v>
      </c>
      <c r="N33" s="326">
        <v>-1.3636011460534155E-3</v>
      </c>
      <c r="O33" s="326">
        <v>-1.3738458374016394E-3</v>
      </c>
      <c r="P33" s="326">
        <v>5.1944735781309674E-3</v>
      </c>
      <c r="Q33" s="326">
        <v>2.6982555753900735E-5</v>
      </c>
      <c r="R33" s="326">
        <v>4.5586472922304099E-3</v>
      </c>
      <c r="S33" s="326">
        <v>-1.8508814755640846E-3</v>
      </c>
      <c r="T33" s="327">
        <v>5.8441858286393854E-3</v>
      </c>
      <c r="U33" s="328">
        <v>5844.1858286393854</v>
      </c>
      <c r="V33" s="327">
        <v>7.4989747957190239E-3</v>
      </c>
      <c r="W33" s="328">
        <v>7498.9747957190239</v>
      </c>
      <c r="X33" s="327">
        <v>1.0603413601727934E-2</v>
      </c>
      <c r="Y33" s="328">
        <v>10603.413601727934</v>
      </c>
      <c r="Z33" s="326">
        <v>1.5</v>
      </c>
      <c r="AA33" s="225"/>
      <c r="AC33" s="396" t="s">
        <v>626</v>
      </c>
      <c r="AD33" s="252">
        <v>7554.4724424525275</v>
      </c>
      <c r="AE33" s="252">
        <v>9693.5313321641243</v>
      </c>
      <c r="AF33" s="252">
        <v>13706.476521953653</v>
      </c>
      <c r="BI33" s="286">
        <v>26</v>
      </c>
      <c r="BJ33" s="286" t="s">
        <v>336</v>
      </c>
      <c r="BK33" s="286">
        <v>-3.391206162810466E-3</v>
      </c>
      <c r="BL33" s="287">
        <v>1.1289214372129777E-2</v>
      </c>
      <c r="BM33" s="288">
        <v>11289.214372129778</v>
      </c>
      <c r="BN33" s="287">
        <v>1.4485770391695385E-2</v>
      </c>
      <c r="BO33" s="288">
        <v>14485.770391695385</v>
      </c>
      <c r="BP33" s="287">
        <v>2.0482615155673838E-2</v>
      </c>
      <c r="BQ33" s="288">
        <v>20482.615155673837</v>
      </c>
      <c r="BR33" s="286">
        <v>2.35</v>
      </c>
    </row>
    <row r="34" spans="1:70">
      <c r="A34" s="138">
        <f>'2018'!A35</f>
        <v>43138</v>
      </c>
      <c r="B34" s="7">
        <f>'2018'!B35</f>
        <v>0.7883</v>
      </c>
      <c r="C34" s="7">
        <f>'2018'!C35</f>
        <v>86.15</v>
      </c>
      <c r="D34" s="7">
        <f>'2018'!D35</f>
        <v>4.9596337436713343E-3</v>
      </c>
      <c r="E34" s="7">
        <f>'2018'!E35</f>
        <v>1.0736478439732402E-2</v>
      </c>
      <c r="F34" s="7">
        <f>'2018'!F35</f>
        <v>1.5</v>
      </c>
      <c r="H34" s="322">
        <v>24</v>
      </c>
      <c r="I34" s="322" t="s">
        <v>528</v>
      </c>
      <c r="J34" s="322">
        <v>1.23347139362668E-3</v>
      </c>
      <c r="K34" s="322">
        <v>1.5995478689275029E-3</v>
      </c>
      <c r="L34" s="322">
        <v>5.3676644039113769E-3</v>
      </c>
      <c r="M34" s="322">
        <v>2.8811821153017279E-5</v>
      </c>
      <c r="N34" s="322">
        <v>1.9596311071624372E-3</v>
      </c>
      <c r="O34" s="322">
        <v>3.0871551415912499E-3</v>
      </c>
      <c r="P34" s="322">
        <v>6.4167780483661979E-3</v>
      </c>
      <c r="Q34" s="322">
        <v>4.1175040521994307E-5</v>
      </c>
      <c r="R34" s="322">
        <v>5.557283305795655E-3</v>
      </c>
      <c r="S34" s="322">
        <v>1.5965512503945587E-3</v>
      </c>
      <c r="T34" s="323">
        <v>7.1244371980300298E-3</v>
      </c>
      <c r="U34" s="324">
        <v>7124.4371980300302</v>
      </c>
      <c r="V34" s="323">
        <v>9.1417310380338523E-3</v>
      </c>
      <c r="W34" s="324">
        <v>9141.7310380338531</v>
      </c>
      <c r="X34" s="323">
        <v>1.2926240969280694E-2</v>
      </c>
      <c r="Y34" s="324">
        <v>12926.240969280694</v>
      </c>
      <c r="Z34" s="322">
        <v>1.5</v>
      </c>
      <c r="AA34" s="225"/>
      <c r="AC34" s="396" t="s">
        <v>355</v>
      </c>
      <c r="AD34" s="397">
        <v>4085.3293815627571</v>
      </c>
      <c r="AE34" s="397">
        <v>5242.095813315701</v>
      </c>
      <c r="AF34" s="397">
        <v>7412.2278794968615</v>
      </c>
      <c r="BI34" s="250">
        <v>27</v>
      </c>
      <c r="BJ34" s="250" t="s">
        <v>337</v>
      </c>
      <c r="BK34" s="250">
        <v>-9.1008384326196244E-4</v>
      </c>
      <c r="BL34" s="251">
        <v>1.3230455309348847E-2</v>
      </c>
      <c r="BM34" s="252">
        <v>13230.455309348847</v>
      </c>
      <c r="BN34" s="251">
        <v>1.6976676274476486E-2</v>
      </c>
      <c r="BO34" s="252">
        <v>16976.676274476486</v>
      </c>
      <c r="BP34" s="251">
        <v>2.4004710647071308E-2</v>
      </c>
      <c r="BQ34" s="252">
        <v>24004.710647071308</v>
      </c>
      <c r="BR34" s="250">
        <v>2.6</v>
      </c>
    </row>
    <row r="35" spans="1:70">
      <c r="A35" s="138">
        <f>'2018'!A36</f>
        <v>43139</v>
      </c>
      <c r="B35" s="7">
        <f>'2018'!B36</f>
        <v>0.78120000000000001</v>
      </c>
      <c r="C35" s="7">
        <f>'2018'!C36</f>
        <v>85.6</v>
      </c>
      <c r="D35" s="7">
        <f>'2018'!D36</f>
        <v>-9.0475290633387287E-3</v>
      </c>
      <c r="E35" s="7">
        <f>'2018'!E36</f>
        <v>-6.4046798262423019E-3</v>
      </c>
      <c r="F35" s="7">
        <f>'2018'!F36</f>
        <v>1.5</v>
      </c>
      <c r="H35" s="322">
        <v>25</v>
      </c>
      <c r="I35" s="322" t="s">
        <v>398</v>
      </c>
      <c r="J35" s="322">
        <v>5.2917544457687011E-4</v>
      </c>
      <c r="K35" s="322">
        <v>6.6147542074322403E-5</v>
      </c>
      <c r="L35" s="322">
        <v>4.2335841366614576E-3</v>
      </c>
      <c r="M35" s="322">
        <v>1.7923234642191539E-5</v>
      </c>
      <c r="N35" s="322">
        <v>2.1588453299788012E-3</v>
      </c>
      <c r="O35" s="322">
        <v>1.8943553439197298E-3</v>
      </c>
      <c r="P35" s="322">
        <v>5.7928761124943409E-3</v>
      </c>
      <c r="Q35" s="322">
        <v>3.3557413654707551E-5</v>
      </c>
      <c r="R35" s="322">
        <v>4.7115059254271641E-3</v>
      </c>
      <c r="S35" s="322">
        <v>1.3440103872778358E-3</v>
      </c>
      <c r="T35" s="323">
        <v>6.0401505963976242E-3</v>
      </c>
      <c r="U35" s="324">
        <v>6040.1505963976242</v>
      </c>
      <c r="V35" s="323">
        <v>7.7504272473276851E-3</v>
      </c>
      <c r="W35" s="324">
        <v>7750.4272473276851</v>
      </c>
      <c r="X35" s="323">
        <v>1.0958962782543585E-2</v>
      </c>
      <c r="Y35" s="324">
        <v>10958.962782543585</v>
      </c>
      <c r="Z35" s="322">
        <v>1.5</v>
      </c>
      <c r="AA35" s="225"/>
      <c r="AC35" s="396" t="s">
        <v>627</v>
      </c>
      <c r="AD35" s="463"/>
      <c r="AE35" s="464"/>
      <c r="AF35" s="465"/>
      <c r="BI35" s="250">
        <v>28</v>
      </c>
      <c r="BJ35" s="250" t="s">
        <v>338</v>
      </c>
      <c r="BK35" s="250">
        <v>1.4841195211974427E-3</v>
      </c>
      <c r="BL35" s="251">
        <v>1.0123660425367274E-2</v>
      </c>
      <c r="BM35" s="252">
        <v>10123.660425367274</v>
      </c>
      <c r="BN35" s="251">
        <v>1.2990188299320721E-2</v>
      </c>
      <c r="BO35" s="252">
        <v>12990.18829932072</v>
      </c>
      <c r="BP35" s="251">
        <v>1.836788935210942E-2</v>
      </c>
      <c r="BQ35" s="252">
        <v>18367.889352109421</v>
      </c>
      <c r="BR35" s="250">
        <v>2.6</v>
      </c>
    </row>
    <row r="36" spans="1:70">
      <c r="A36" s="138">
        <f>'2018'!A37</f>
        <v>43140</v>
      </c>
      <c r="B36" s="7">
        <f>'2018'!B37</f>
        <v>0.77790000000000004</v>
      </c>
      <c r="C36" s="7">
        <f>'2018'!C37</f>
        <v>84.74</v>
      </c>
      <c r="D36" s="7">
        <f>'2018'!D37</f>
        <v>-4.2332177897953932E-3</v>
      </c>
      <c r="E36" s="7">
        <f>'2018'!E37</f>
        <v>-1.0097537949283211E-2</v>
      </c>
      <c r="F36" s="7">
        <f>'2018'!F37</f>
        <v>1.5</v>
      </c>
      <c r="H36" s="326">
        <v>26</v>
      </c>
      <c r="I36" s="326" t="s">
        <v>529</v>
      </c>
      <c r="J36" s="326">
        <v>-3.4748801384130469E-4</v>
      </c>
      <c r="K36" s="326">
        <v>-2.0018489914273934E-3</v>
      </c>
      <c r="L36" s="326">
        <v>3.7996501745217355E-3</v>
      </c>
      <c r="M36" s="326">
        <v>1.4437341448743055E-5</v>
      </c>
      <c r="N36" s="326">
        <v>1.231694349336301E-3</v>
      </c>
      <c r="O36" s="326">
        <v>1.2367462465751568E-4</v>
      </c>
      <c r="P36" s="326">
        <v>5.8133249700868727E-3</v>
      </c>
      <c r="Q36" s="326">
        <v>3.3794747207835545E-5</v>
      </c>
      <c r="R36" s="326">
        <v>4.5395092937561823E-3</v>
      </c>
      <c r="S36" s="326">
        <v>4.4210316774749814E-4</v>
      </c>
      <c r="T36" s="327">
        <v>5.8196509145954254E-3</v>
      </c>
      <c r="U36" s="328">
        <v>5819.6509145954251</v>
      </c>
      <c r="V36" s="327">
        <v>7.4674927882289197E-3</v>
      </c>
      <c r="W36" s="328">
        <v>7467.4927882289194</v>
      </c>
      <c r="X36" s="327">
        <v>1.055889861727688E-2</v>
      </c>
      <c r="Y36" s="328">
        <v>10558.89861727688</v>
      </c>
      <c r="Z36" s="326">
        <v>1.5</v>
      </c>
      <c r="AA36" s="225"/>
      <c r="AC36" s="396" t="s">
        <v>259</v>
      </c>
      <c r="AD36" s="252">
        <v>7513.296068312693</v>
      </c>
      <c r="AE36" s="252">
        <v>9625.7176775861208</v>
      </c>
      <c r="AF36" s="252">
        <v>13570.861324932453</v>
      </c>
      <c r="BI36" s="286">
        <v>29</v>
      </c>
      <c r="BJ36" s="286" t="s">
        <v>339</v>
      </c>
      <c r="BK36" s="286">
        <v>2.6536429606829675E-3</v>
      </c>
      <c r="BL36" s="287">
        <v>8.716551886382852E-3</v>
      </c>
      <c r="BM36" s="288">
        <v>8716.5518863828529</v>
      </c>
      <c r="BN36" s="287">
        <v>1.1184655111622302E-2</v>
      </c>
      <c r="BO36" s="288">
        <v>11184.655111622302</v>
      </c>
      <c r="BP36" s="287">
        <v>1.5814898352360773E-2</v>
      </c>
      <c r="BQ36" s="288">
        <v>15814.898352360773</v>
      </c>
      <c r="BR36" s="286">
        <v>2.6</v>
      </c>
    </row>
    <row r="37" spans="1:70">
      <c r="A37" s="138">
        <f>'2018'!A38</f>
        <v>43143</v>
      </c>
      <c r="B37" s="7">
        <f>'2018'!B38</f>
        <v>0.78339999999999999</v>
      </c>
      <c r="C37" s="7">
        <f>'2018'!C38</f>
        <v>85.13</v>
      </c>
      <c r="D37" s="7">
        <f>'2018'!D38</f>
        <v>7.0454400190025175E-3</v>
      </c>
      <c r="E37" s="7">
        <f>'2018'!E38</f>
        <v>4.5917546975526207E-3</v>
      </c>
      <c r="F37" s="7">
        <f>'2018'!F38</f>
        <v>1.5</v>
      </c>
      <c r="H37" s="322">
        <v>27</v>
      </c>
      <c r="I37" s="322" t="s">
        <v>530</v>
      </c>
      <c r="J37" s="322">
        <v>6.4716039035226714E-4</v>
      </c>
      <c r="K37" s="322">
        <v>6.3144609529021032E-4</v>
      </c>
      <c r="L37" s="322">
        <v>4.0220746959880004E-3</v>
      </c>
      <c r="M37" s="322">
        <v>1.6177084860106963E-5</v>
      </c>
      <c r="N37" s="322">
        <v>-9.4270110187585389E-4</v>
      </c>
      <c r="O37" s="322">
        <v>1.887192795237292E-4</v>
      </c>
      <c r="P37" s="322">
        <v>6.5474692597281515E-3</v>
      </c>
      <c r="Q37" s="322">
        <v>4.2869353707085105E-5</v>
      </c>
      <c r="R37" s="322">
        <v>5.0090979036127191E-3</v>
      </c>
      <c r="S37" s="322">
        <v>-1.4777035576179337E-4</v>
      </c>
      <c r="T37" s="323">
        <v>6.4216635124315063E-3</v>
      </c>
      <c r="U37" s="324">
        <v>6421.6635124315062</v>
      </c>
      <c r="V37" s="323">
        <v>8.2399660514429224E-3</v>
      </c>
      <c r="W37" s="324">
        <v>8239.9660514429233</v>
      </c>
      <c r="X37" s="323">
        <v>1.1651161723803184E-2</v>
      </c>
      <c r="Y37" s="324">
        <v>11651.161723803185</v>
      </c>
      <c r="Z37" s="322">
        <v>1.5</v>
      </c>
      <c r="AA37" s="225"/>
      <c r="AC37" s="396" t="s">
        <v>355</v>
      </c>
      <c r="AD37" s="397">
        <v>4094.9257558448339</v>
      </c>
      <c r="AE37" s="397">
        <v>5254.5691973014927</v>
      </c>
      <c r="AF37" s="397">
        <v>7430.4248049430298</v>
      </c>
      <c r="BI37" s="250">
        <v>30</v>
      </c>
      <c r="BJ37" s="250" t="s">
        <v>340</v>
      </c>
      <c r="BK37" s="250">
        <v>1.7999483700398375E-3</v>
      </c>
      <c r="BL37" s="251">
        <v>9.7750683268643078E-3</v>
      </c>
      <c r="BM37" s="252">
        <v>9775.0683268643079</v>
      </c>
      <c r="BN37" s="251">
        <v>1.2542891885875027E-2</v>
      </c>
      <c r="BO37" s="252">
        <v>12542.891885875026</v>
      </c>
      <c r="BP37" s="251">
        <v>1.7735420380878612E-2</v>
      </c>
      <c r="BQ37" s="252">
        <v>17735.420380878611</v>
      </c>
      <c r="BR37" s="250">
        <v>2.85</v>
      </c>
    </row>
    <row r="38" spans="1:70">
      <c r="A38" s="138">
        <f>'2018'!A39</f>
        <v>43144</v>
      </c>
      <c r="B38" s="7">
        <f>'2018'!B39</f>
        <v>0.78700000000000003</v>
      </c>
      <c r="C38" s="7">
        <f>'2018'!C39</f>
        <v>85.29</v>
      </c>
      <c r="D38" s="7">
        <f>'2018'!D39</f>
        <v>4.5848271856722767E-3</v>
      </c>
      <c r="E38" s="7">
        <f>'2018'!E39</f>
        <v>1.8777144350526358E-3</v>
      </c>
      <c r="F38" s="7">
        <f>'2018'!F39</f>
        <v>1.5</v>
      </c>
      <c r="H38" s="322">
        <v>28</v>
      </c>
      <c r="I38" s="322" t="s">
        <v>401</v>
      </c>
      <c r="J38" s="322">
        <v>2.1015063094750445E-3</v>
      </c>
      <c r="K38" s="322">
        <v>1.2436633412510241E-3</v>
      </c>
      <c r="L38" s="322">
        <v>7.3183891018443669E-3</v>
      </c>
      <c r="M38" s="322">
        <v>5.3558819045994395E-5</v>
      </c>
      <c r="N38" s="322">
        <v>2.8156898870372988E-3</v>
      </c>
      <c r="O38" s="322">
        <v>3.8930406775547124E-3</v>
      </c>
      <c r="P38" s="322">
        <v>7.3292394560747522E-3</v>
      </c>
      <c r="Q38" s="322">
        <v>5.3717751004482934E-5</v>
      </c>
      <c r="R38" s="322">
        <v>6.9460143047417391E-3</v>
      </c>
      <c r="S38" s="322">
        <v>2.4585980982561716E-3</v>
      </c>
      <c r="T38" s="323">
        <v>8.9047903386789105E-3</v>
      </c>
      <c r="U38" s="324">
        <v>8904.7903386789112</v>
      </c>
      <c r="V38" s="323">
        <v>1.1426193531300161E-2</v>
      </c>
      <c r="W38" s="324">
        <v>11426.193531300161</v>
      </c>
      <c r="X38" s="323">
        <v>1.6156429272829287E-2</v>
      </c>
      <c r="Y38" s="324">
        <v>16156.429272829288</v>
      </c>
      <c r="Z38" s="322">
        <v>1.5</v>
      </c>
      <c r="AA38" s="225"/>
      <c r="AC38" s="396" t="s">
        <v>625</v>
      </c>
      <c r="AD38" s="252">
        <f>AVERAGE('Backtest-10-day-window'!U11:U136)</f>
        <v>7330.0307715460794</v>
      </c>
      <c r="AE38" s="252">
        <f>AVERAGE('Backtest-10-day-window'!W11:W136)</f>
        <v>9405.5387045189527</v>
      </c>
      <c r="AF38" s="252">
        <f>AVERAGE('Backtest-10-day-window'!Y11:Y136)</f>
        <v>13299.260198608566</v>
      </c>
      <c r="BI38" s="250">
        <v>31</v>
      </c>
      <c r="BJ38" s="250" t="s">
        <v>341</v>
      </c>
      <c r="BK38" s="250">
        <v>-1.0849056430162034E-5</v>
      </c>
      <c r="BL38" s="251">
        <v>8.1092550146780254E-3</v>
      </c>
      <c r="BM38" s="252">
        <v>8109.255014678025</v>
      </c>
      <c r="BN38" s="251">
        <v>1.0405401325386391E-2</v>
      </c>
      <c r="BO38" s="252">
        <v>10405.40132538639</v>
      </c>
      <c r="BP38" s="251">
        <v>1.4713047709938447E-2</v>
      </c>
      <c r="BQ38" s="252">
        <v>14713.047709938446</v>
      </c>
      <c r="BR38" s="250">
        <v>2.85</v>
      </c>
    </row>
    <row r="39" spans="1:70">
      <c r="A39" s="138">
        <f>'2018'!A40</f>
        <v>43145</v>
      </c>
      <c r="B39" s="7">
        <f>'2018'!B40</f>
        <v>0.78769999999999996</v>
      </c>
      <c r="C39" s="7">
        <f>'2018'!C40</f>
        <v>84.36</v>
      </c>
      <c r="D39" s="7">
        <f>'2018'!D40</f>
        <v>8.8905829187537009E-4</v>
      </c>
      <c r="E39" s="7">
        <f>'2018'!E40</f>
        <v>-1.0963858720444345E-2</v>
      </c>
      <c r="F39" s="7">
        <f>'2018'!F40</f>
        <v>1.5</v>
      </c>
      <c r="H39" s="326">
        <v>29</v>
      </c>
      <c r="I39" s="326" t="s">
        <v>531</v>
      </c>
      <c r="J39" s="326">
        <v>2.2272635609123137E-3</v>
      </c>
      <c r="K39" s="326">
        <v>1.2436633412510241E-3</v>
      </c>
      <c r="L39" s="326">
        <v>7.3991370920500786E-3</v>
      </c>
      <c r="M39" s="326">
        <v>5.4747229706951298E-5</v>
      </c>
      <c r="N39" s="326">
        <v>2.7368572120771368E-3</v>
      </c>
      <c r="O39" s="326">
        <v>3.8930406775547124E-3</v>
      </c>
      <c r="P39" s="326">
        <v>7.289094054170062E-3</v>
      </c>
      <c r="Q39" s="326">
        <v>5.3130892130537353E-5</v>
      </c>
      <c r="R39" s="326">
        <v>6.959922777482282E-3</v>
      </c>
      <c r="S39" s="326">
        <v>2.4820603864947255E-3</v>
      </c>
      <c r="T39" s="327">
        <v>8.9226210007322861E-3</v>
      </c>
      <c r="U39" s="328">
        <v>8922.6210007322861</v>
      </c>
      <c r="V39" s="327">
        <v>1.1449072968958354E-2</v>
      </c>
      <c r="W39" s="328">
        <v>11449.072968958353</v>
      </c>
      <c r="X39" s="327">
        <v>1.618878038042379E-2</v>
      </c>
      <c r="Y39" s="328">
        <v>16188.78038042379</v>
      </c>
      <c r="Z39" s="326">
        <v>1.5</v>
      </c>
      <c r="AA39" s="225"/>
      <c r="AC39" s="396" t="s">
        <v>628</v>
      </c>
      <c r="AD39" s="252">
        <f>AVERAGE('2018'!Z11,'2019'!Y10,'2020'!V16,'2021'!AB12,'2022'!AA10)</f>
        <v>8288.5057987647178</v>
      </c>
      <c r="AE39" s="252">
        <f>AVERAGE('2018'!Z12,'2019'!Y11,'2020'!V17,'2021'!AB13,'2022'!AA11)</f>
        <v>10624.276899727885</v>
      </c>
      <c r="AF39" s="252">
        <f>AVERAGE('2018'!Z13,'2019'!Y12,'2020'!V18,'2021'!AB14,'2022'!AA12)</f>
        <v>15005.795027260023</v>
      </c>
      <c r="BI39" s="286">
        <v>32</v>
      </c>
      <c r="BJ39" s="286" t="s">
        <v>342</v>
      </c>
      <c r="BK39" s="286">
        <v>1.145674135419935E-6</v>
      </c>
      <c r="BL39" s="287">
        <v>8.1417242248517773E-3</v>
      </c>
      <c r="BM39" s="288">
        <v>8141.7242248517778</v>
      </c>
      <c r="BN39" s="287">
        <v>1.0447064235476734E-2</v>
      </c>
      <c r="BO39" s="288">
        <v>10447.064235476735</v>
      </c>
      <c r="BP39" s="287">
        <v>1.4771958304996283E-2</v>
      </c>
      <c r="BQ39" s="288">
        <v>14771.958304996284</v>
      </c>
      <c r="BR39" s="286">
        <v>2.85</v>
      </c>
    </row>
    <row r="40" spans="1:70">
      <c r="A40" s="138">
        <f>'2018'!A41</f>
        <v>43146</v>
      </c>
      <c r="B40" s="7">
        <f>'2018'!B41</f>
        <v>0.79330000000000001</v>
      </c>
      <c r="C40" s="7">
        <f>'2018'!C41</f>
        <v>84.57</v>
      </c>
      <c r="D40" s="7">
        <f>'2018'!D41</f>
        <v>7.0841535986787448E-3</v>
      </c>
      <c r="E40" s="7">
        <f>'2018'!E41</f>
        <v>2.4862381835569947E-3</v>
      </c>
      <c r="F40" s="7">
        <f>'2018'!F41</f>
        <v>1.5</v>
      </c>
      <c r="H40" s="322">
        <v>30</v>
      </c>
      <c r="I40" s="322" t="s">
        <v>532</v>
      </c>
      <c r="J40" s="322">
        <v>-3.3048776982142391E-4</v>
      </c>
      <c r="K40" s="322">
        <v>-1.6570435090001051E-3</v>
      </c>
      <c r="L40" s="322">
        <v>4.5344520239866178E-3</v>
      </c>
      <c r="M40" s="322">
        <v>2.0561255157836336E-5</v>
      </c>
      <c r="N40" s="322">
        <v>-9.5950210833667165E-4</v>
      </c>
      <c r="O40" s="322">
        <v>-1.6366398694940853E-3</v>
      </c>
      <c r="P40" s="322">
        <v>3.1273573083582655E-3</v>
      </c>
      <c r="Q40" s="322">
        <v>9.7803637341418555E-6</v>
      </c>
      <c r="R40" s="322">
        <v>3.5562490826205836E-3</v>
      </c>
      <c r="S40" s="322">
        <v>-6.4499493907904778E-4</v>
      </c>
      <c r="T40" s="323">
        <v>4.5591113239195884E-3</v>
      </c>
      <c r="U40" s="324">
        <v>4559.1113239195884</v>
      </c>
      <c r="V40" s="323">
        <v>5.8500297409108601E-3</v>
      </c>
      <c r="W40" s="324">
        <v>5850.0297409108598</v>
      </c>
      <c r="X40" s="323">
        <v>8.271835366175477E-3</v>
      </c>
      <c r="Y40" s="324">
        <v>8271.8353661754772</v>
      </c>
      <c r="Z40" s="322">
        <v>1.5</v>
      </c>
      <c r="AA40" s="225"/>
      <c r="BI40" s="250">
        <v>33</v>
      </c>
      <c r="BJ40" s="250" t="s">
        <v>343</v>
      </c>
      <c r="BK40" s="250">
        <v>-2.4878139246700686E-3</v>
      </c>
      <c r="BL40" s="251">
        <v>9.37822638025744E-3</v>
      </c>
      <c r="BM40" s="252">
        <v>9378.2263802574398</v>
      </c>
      <c r="BN40" s="251">
        <v>1.2033683615852955E-2</v>
      </c>
      <c r="BO40" s="252">
        <v>12033.683615852955</v>
      </c>
      <c r="BP40" s="251">
        <v>1.701540917354041E-2</v>
      </c>
      <c r="BQ40" s="252">
        <v>17015.409173540411</v>
      </c>
      <c r="BR40" s="250">
        <v>3.1</v>
      </c>
    </row>
    <row r="41" spans="1:70">
      <c r="A41" s="138">
        <f>'2018'!A42</f>
        <v>43147</v>
      </c>
      <c r="B41" s="7">
        <f>'2018'!B42</f>
        <v>0.79649999999999999</v>
      </c>
      <c r="C41" s="7">
        <f>'2018'!C42</f>
        <v>84.18</v>
      </c>
      <c r="D41" s="7">
        <f>'2018'!D42</f>
        <v>4.0256690421460271E-3</v>
      </c>
      <c r="E41" s="7">
        <f>'2018'!E42</f>
        <v>-4.6222304517061392E-3</v>
      </c>
      <c r="F41" s="7">
        <f>'2018'!F42</f>
        <v>1.5</v>
      </c>
      <c r="H41" s="322">
        <v>31</v>
      </c>
      <c r="I41" s="322" t="s">
        <v>404</v>
      </c>
      <c r="J41" s="322">
        <v>1.3789555661086242E-3</v>
      </c>
      <c r="K41" s="322">
        <v>4.8246296929576319E-4</v>
      </c>
      <c r="L41" s="322">
        <v>4.6835551784362777E-3</v>
      </c>
      <c r="M41" s="322">
        <v>2.1935689109457274E-5</v>
      </c>
      <c r="N41" s="322">
        <v>1.9002084610149302E-3</v>
      </c>
      <c r="O41" s="322">
        <v>2.0655443068342124E-3</v>
      </c>
      <c r="P41" s="322">
        <v>3.4527281750470584E-3</v>
      </c>
      <c r="Q41" s="322">
        <v>1.1921331850763789E-5</v>
      </c>
      <c r="R41" s="322">
        <v>3.7855467481603205E-3</v>
      </c>
      <c r="S41" s="322">
        <v>1.6395820135617772E-3</v>
      </c>
      <c r="T41" s="323">
        <v>4.8530709311415312E-3</v>
      </c>
      <c r="U41" s="324">
        <v>4853.0709311415312</v>
      </c>
      <c r="V41" s="323">
        <v>6.2272244007237276E-3</v>
      </c>
      <c r="W41" s="324">
        <v>6227.2244007237277</v>
      </c>
      <c r="X41" s="323">
        <v>8.8051817362209059E-3</v>
      </c>
      <c r="Y41" s="324">
        <v>8805.1817362209058</v>
      </c>
      <c r="Z41" s="322">
        <v>1.5</v>
      </c>
      <c r="AA41" s="225"/>
    </row>
    <row r="42" spans="1:70">
      <c r="A42" s="138">
        <f>'2018'!A43</f>
        <v>43150</v>
      </c>
      <c r="B42" s="7">
        <f>'2018'!B43</f>
        <v>0.79200000000000004</v>
      </c>
      <c r="C42" s="7">
        <f>'2018'!C43</f>
        <v>84.26</v>
      </c>
      <c r="D42" s="7">
        <f>'2018'!D43</f>
        <v>-5.6657375356773077E-3</v>
      </c>
      <c r="E42" s="7">
        <f>'2018'!E43</f>
        <v>9.4989320844599098E-4</v>
      </c>
      <c r="F42" s="7">
        <f>'2018'!F43</f>
        <v>1.5</v>
      </c>
      <c r="H42" s="326">
        <v>32</v>
      </c>
      <c r="I42" s="326" t="s">
        <v>533</v>
      </c>
      <c r="J42" s="326">
        <v>7.2987998742099784E-4</v>
      </c>
      <c r="K42" s="326">
        <v>4.8246296929576319E-4</v>
      </c>
      <c r="L42" s="326">
        <v>5.9909884175281701E-3</v>
      </c>
      <c r="M42" s="326">
        <v>3.5891942218956691E-5</v>
      </c>
      <c r="N42" s="326">
        <v>8.1692827672391025E-4</v>
      </c>
      <c r="O42" s="326">
        <v>2.0655443068342124E-3</v>
      </c>
      <c r="P42" s="326">
        <v>5.7394757936281154E-3</v>
      </c>
      <c r="Q42" s="326">
        <v>3.2941582385643083E-5</v>
      </c>
      <c r="R42" s="326">
        <v>5.5811395516278456E-3</v>
      </c>
      <c r="S42" s="326">
        <v>7.7340413207245399E-4</v>
      </c>
      <c r="T42" s="327">
        <v>7.1550209051868983E-3</v>
      </c>
      <c r="U42" s="328">
        <v>7155.0209051868987</v>
      </c>
      <c r="V42" s="327">
        <v>9.1809745624278054E-3</v>
      </c>
      <c r="W42" s="328">
        <v>9180.9745624278057</v>
      </c>
      <c r="X42" s="327">
        <v>1.2981730597086369E-2</v>
      </c>
      <c r="Y42" s="328">
        <v>12981.730597086369</v>
      </c>
      <c r="Z42" s="326">
        <v>1.5</v>
      </c>
      <c r="AA42" s="225"/>
    </row>
    <row r="43" spans="1:70">
      <c r="A43" s="138">
        <f>'2018'!A44</f>
        <v>43151</v>
      </c>
      <c r="B43" s="7">
        <f>'2018'!B44</f>
        <v>0.79259999999999997</v>
      </c>
      <c r="C43" s="7">
        <f>'2018'!C44</f>
        <v>84.64</v>
      </c>
      <c r="D43" s="7">
        <f>'2018'!D44</f>
        <v>7.5728894190875765E-4</v>
      </c>
      <c r="E43" s="7">
        <f>'2018'!E44</f>
        <v>4.4997115591188285E-3</v>
      </c>
      <c r="F43" s="7">
        <f>'2018'!F44</f>
        <v>1.5</v>
      </c>
      <c r="H43" s="322">
        <v>33</v>
      </c>
      <c r="I43" s="322" t="s">
        <v>534</v>
      </c>
      <c r="J43" s="322">
        <v>-1.829532211344231E-3</v>
      </c>
      <c r="K43" s="322">
        <v>-5.5209475730715767E-4</v>
      </c>
      <c r="L43" s="322">
        <v>4.7628594421812069E-3</v>
      </c>
      <c r="M43" s="322">
        <v>2.268483006597468E-5</v>
      </c>
      <c r="N43" s="322">
        <v>-2.1610378982892349E-3</v>
      </c>
      <c r="O43" s="322">
        <v>-1.8481164828539963E-3</v>
      </c>
      <c r="P43" s="322">
        <v>5.7361198846225085E-3</v>
      </c>
      <c r="Q43" s="322">
        <v>3.2903071330761745E-5</v>
      </c>
      <c r="R43" s="322">
        <v>4.8060490281397585E-3</v>
      </c>
      <c r="S43" s="322">
        <v>-1.995285054816733E-3</v>
      </c>
      <c r="T43" s="323">
        <v>6.1613548540751708E-3</v>
      </c>
      <c r="U43" s="324">
        <v>6161.3548540751708</v>
      </c>
      <c r="V43" s="323">
        <v>7.9059506512899023E-3</v>
      </c>
      <c r="W43" s="324">
        <v>7905.9506512899025</v>
      </c>
      <c r="X43" s="323">
        <v>1.1178870039453078E-2</v>
      </c>
      <c r="Y43" s="324">
        <v>11178.870039453079</v>
      </c>
      <c r="Z43" s="322">
        <v>1.5</v>
      </c>
      <c r="AA43" s="225"/>
      <c r="AB43" s="225"/>
    </row>
    <row r="44" spans="1:70">
      <c r="A44" s="138">
        <f>'2018'!A45</f>
        <v>43152</v>
      </c>
      <c r="B44" s="7">
        <f>'2018'!B45</f>
        <v>0.78520000000000001</v>
      </c>
      <c r="C44" s="7">
        <f>'2018'!C45</f>
        <v>84.64</v>
      </c>
      <c r="D44" s="7">
        <f>'2018'!D45</f>
        <v>-9.3802183540286077E-3</v>
      </c>
      <c r="E44" s="7">
        <f>'2018'!E45</f>
        <v>0</v>
      </c>
      <c r="F44" s="7">
        <f>'2018'!F45</f>
        <v>1.5</v>
      </c>
      <c r="H44" s="322">
        <v>34</v>
      </c>
      <c r="I44" s="322" t="s">
        <v>441</v>
      </c>
      <c r="J44" s="322">
        <v>1.2613653965969575E-3</v>
      </c>
      <c r="K44" s="322">
        <v>-9.6765305291979979E-4</v>
      </c>
      <c r="L44" s="322">
        <v>5.5810956293416694E-3</v>
      </c>
      <c r="M44" s="322">
        <v>3.1148628423856681E-5</v>
      </c>
      <c r="N44" s="322">
        <v>1.5282899289530815E-3</v>
      </c>
      <c r="O44" s="322">
        <v>3.3158851048868459E-3</v>
      </c>
      <c r="P44" s="322">
        <v>4.7318926435044751E-3</v>
      </c>
      <c r="Q44" s="322">
        <v>2.2390807989651772E-5</v>
      </c>
      <c r="R44" s="322">
        <v>4.7307665510757362E-3</v>
      </c>
      <c r="S44" s="322">
        <v>1.3948276627750195E-3</v>
      </c>
      <c r="T44" s="323">
        <v>6.0648427184790939E-3</v>
      </c>
      <c r="U44" s="324">
        <v>6064.8427184790935</v>
      </c>
      <c r="V44" s="323">
        <v>7.7821109765195857E-3</v>
      </c>
      <c r="W44" s="324">
        <v>7782.1109765195861</v>
      </c>
      <c r="X44" s="323">
        <v>1.1003762997802162E-2</v>
      </c>
      <c r="Y44" s="324">
        <v>11003.762997802163</v>
      </c>
      <c r="Z44" s="322">
        <v>1.5</v>
      </c>
      <c r="AA44" s="225"/>
    </row>
    <row r="45" spans="1:70">
      <c r="A45" s="138">
        <f>'2018'!A46</f>
        <v>43153</v>
      </c>
      <c r="B45" s="7">
        <f>'2018'!B46</f>
        <v>0.78059999999999996</v>
      </c>
      <c r="C45" s="7">
        <f>'2018'!C46</f>
        <v>83.87</v>
      </c>
      <c r="D45" s="7">
        <f>'2018'!D46</f>
        <v>-5.8756076557914382E-3</v>
      </c>
      <c r="E45" s="7">
        <f>'2018'!E46</f>
        <v>-9.1389871136690944E-3</v>
      </c>
      <c r="F45" s="7">
        <f>'2018'!F46</f>
        <v>1.5</v>
      </c>
      <c r="H45" s="326">
        <v>35</v>
      </c>
      <c r="I45" s="326" t="s">
        <v>535</v>
      </c>
      <c r="J45" s="326">
        <v>2.2393291373165296E-4</v>
      </c>
      <c r="K45" s="326">
        <v>-9.6765305291979979E-4</v>
      </c>
      <c r="L45" s="326">
        <v>7.4251489804296571E-3</v>
      </c>
      <c r="M45" s="326">
        <v>5.5132837381575579E-5</v>
      </c>
      <c r="N45" s="326">
        <v>4.8518992015116719E-4</v>
      </c>
      <c r="O45" s="326">
        <v>3.3158851048868459E-3</v>
      </c>
      <c r="P45" s="326">
        <v>7.0591416136403812E-3</v>
      </c>
      <c r="Q45" s="326">
        <v>4.9831480321429323E-5</v>
      </c>
      <c r="R45" s="326">
        <v>6.8412648987806008E-3</v>
      </c>
      <c r="S45" s="326">
        <v>3.5456141694141009E-4</v>
      </c>
      <c r="T45" s="327">
        <v>8.7705016002367301E-3</v>
      </c>
      <c r="U45" s="328">
        <v>8770.5016002367302</v>
      </c>
      <c r="V45" s="327">
        <v>1.1253880758494088E-2</v>
      </c>
      <c r="W45" s="328">
        <v>11253.880758494088</v>
      </c>
      <c r="X45" s="327">
        <v>1.5912782154563678E-2</v>
      </c>
      <c r="Y45" s="328">
        <v>15912.782154563678</v>
      </c>
      <c r="Z45" s="326">
        <v>1.5</v>
      </c>
      <c r="AA45" s="225"/>
    </row>
    <row r="46" spans="1:70">
      <c r="A46" s="138">
        <f>'2018'!A47</f>
        <v>43154</v>
      </c>
      <c r="B46" s="7">
        <f>'2018'!B47</f>
        <v>0.78210000000000002</v>
      </c>
      <c r="C46" s="7">
        <f>'2018'!C47</f>
        <v>83.66</v>
      </c>
      <c r="D46" s="7">
        <f>'2018'!D47</f>
        <v>1.9197548610511937E-3</v>
      </c>
      <c r="E46" s="7">
        <f>'2018'!E47</f>
        <v>-2.507014982267893E-3</v>
      </c>
      <c r="F46" s="7">
        <f>'2018'!F47</f>
        <v>1.5</v>
      </c>
      <c r="H46" s="322">
        <v>36</v>
      </c>
      <c r="I46" s="322" t="s">
        <v>536</v>
      </c>
      <c r="J46" s="322">
        <v>8.8353425189920609E-4</v>
      </c>
      <c r="K46" s="322">
        <v>-1.1222184355185088E-3</v>
      </c>
      <c r="L46" s="322">
        <v>5.2846906984946708E-3</v>
      </c>
      <c r="M46" s="322">
        <v>2.7927955778756096E-5</v>
      </c>
      <c r="N46" s="322">
        <v>1.677507884374796E-3</v>
      </c>
      <c r="O46" s="322">
        <v>2.1031280777632851E-3</v>
      </c>
      <c r="P46" s="322">
        <v>6.678970995426789E-3</v>
      </c>
      <c r="Q46" s="322">
        <v>4.4608653557752314E-5</v>
      </c>
      <c r="R46" s="322">
        <v>5.6582843155452379E-3</v>
      </c>
      <c r="S46" s="322">
        <v>1.280521068137001E-3</v>
      </c>
      <c r="T46" s="323">
        <v>7.2539204925289955E-3</v>
      </c>
      <c r="U46" s="324">
        <v>7253.920492528996</v>
      </c>
      <c r="V46" s="323">
        <v>9.3078776990719158E-3</v>
      </c>
      <c r="W46" s="324">
        <v>9307.8776990719161</v>
      </c>
      <c r="X46" s="323">
        <v>1.3161169317958224E-2</v>
      </c>
      <c r="Y46" s="324">
        <v>13161.169317958223</v>
      </c>
      <c r="Z46" s="322">
        <v>1.5</v>
      </c>
    </row>
    <row r="47" spans="1:70">
      <c r="A47" s="138">
        <f>'2018'!A48</f>
        <v>43157</v>
      </c>
      <c r="B47" s="7">
        <f>'2018'!B48</f>
        <v>0.7863</v>
      </c>
      <c r="C47" s="7">
        <f>'2018'!C48</f>
        <v>83.84</v>
      </c>
      <c r="D47" s="7">
        <f>'2018'!D48</f>
        <v>5.3557893899045059E-3</v>
      </c>
      <c r="E47" s="7">
        <f>'2018'!E48</f>
        <v>2.1492545586796431E-3</v>
      </c>
      <c r="F47" s="7">
        <f>'2018'!F48</f>
        <v>1.5</v>
      </c>
      <c r="H47" s="322">
        <v>37</v>
      </c>
      <c r="I47" s="322" t="s">
        <v>444</v>
      </c>
      <c r="J47" s="322">
        <v>-5.2153194538393703E-4</v>
      </c>
      <c r="K47" s="322">
        <v>7.1156167991486073E-5</v>
      </c>
      <c r="L47" s="322">
        <v>5.7385230239951606E-3</v>
      </c>
      <c r="M47" s="322">
        <v>3.2930646496922563E-5</v>
      </c>
      <c r="N47" s="322">
        <v>5.9535295236256625E-4</v>
      </c>
      <c r="O47" s="322">
        <v>5.668181463197421E-4</v>
      </c>
      <c r="P47" s="322">
        <v>5.1444284480923856E-3</v>
      </c>
      <c r="Q47" s="322">
        <v>2.6465144057542233E-5</v>
      </c>
      <c r="R47" s="322">
        <v>5.1652111060913096E-3</v>
      </c>
      <c r="S47" s="322">
        <v>3.691050348931461E-5</v>
      </c>
      <c r="T47" s="323">
        <v>6.6218006380090594E-3</v>
      </c>
      <c r="U47" s="324">
        <v>6621.8006380090592</v>
      </c>
      <c r="V47" s="323">
        <v>8.4967722695202044E-3</v>
      </c>
      <c r="W47" s="324">
        <v>8496.7722695202046</v>
      </c>
      <c r="X47" s="323">
        <v>1.2014281032768387E-2</v>
      </c>
      <c r="Y47" s="324">
        <v>12014.281032768387</v>
      </c>
      <c r="Z47" s="322">
        <v>1.5</v>
      </c>
      <c r="AB47" s="225"/>
    </row>
    <row r="48" spans="1:70">
      <c r="A48" s="138">
        <f>'2018'!A49</f>
        <v>43158</v>
      </c>
      <c r="B48" s="7">
        <f>'2018'!B49</f>
        <v>0.78469999999999995</v>
      </c>
      <c r="C48" s="7">
        <f>'2018'!C49</f>
        <v>83.92</v>
      </c>
      <c r="D48" s="7">
        <f>'2018'!D49</f>
        <v>-2.0369198640428909E-3</v>
      </c>
      <c r="E48" s="7">
        <f>'2018'!E49</f>
        <v>9.5374351530963498E-4</v>
      </c>
      <c r="F48" s="7">
        <f>'2018'!F49</f>
        <v>1.5</v>
      </c>
      <c r="H48" s="326">
        <v>38</v>
      </c>
      <c r="I48" s="326" t="s">
        <v>537</v>
      </c>
      <c r="J48" s="326">
        <v>-1.8031197065961867E-3</v>
      </c>
      <c r="K48" s="326">
        <v>-1.4105751852702421E-3</v>
      </c>
      <c r="L48" s="326">
        <v>5.2839902377073414E-3</v>
      </c>
      <c r="M48" s="326">
        <v>2.792055283218649E-5</v>
      </c>
      <c r="N48" s="326">
        <v>-9.3671570993597727E-4</v>
      </c>
      <c r="O48" s="326">
        <v>-2.5223881566427306E-4</v>
      </c>
      <c r="P48" s="326">
        <v>4.8513075817629755E-3</v>
      </c>
      <c r="Q48" s="326">
        <v>2.3535185252870929E-5</v>
      </c>
      <c r="R48" s="326">
        <v>4.7744466742703677E-3</v>
      </c>
      <c r="S48" s="326">
        <v>-1.3699177082660821E-3</v>
      </c>
      <c r="T48" s="327">
        <v>6.1208406364146118E-3</v>
      </c>
      <c r="U48" s="328">
        <v>6120.8406364146122</v>
      </c>
      <c r="V48" s="327">
        <v>7.8539647791747557E-3</v>
      </c>
      <c r="W48" s="328">
        <v>7853.9647791747557</v>
      </c>
      <c r="X48" s="327">
        <v>1.1105362964352876E-2</v>
      </c>
      <c r="Y48" s="328">
        <v>11105.362964352877</v>
      </c>
      <c r="Z48" s="326">
        <v>1.5</v>
      </c>
    </row>
    <row r="49" spans="1:26">
      <c r="A49" s="138">
        <f>'2018'!A50</f>
        <v>43159</v>
      </c>
      <c r="B49" s="7">
        <f>'2018'!B50</f>
        <v>0.7792</v>
      </c>
      <c r="C49" s="7">
        <f>'2018'!C50</f>
        <v>83.52</v>
      </c>
      <c r="D49" s="7">
        <f>'2018'!D50</f>
        <v>-7.033726805102173E-3</v>
      </c>
      <c r="E49" s="7">
        <f>'2018'!E50</f>
        <v>-4.7778399537131968E-3</v>
      </c>
      <c r="F49" s="7">
        <f>'2018'!F50</f>
        <v>1.5</v>
      </c>
      <c r="H49" s="322">
        <v>39</v>
      </c>
      <c r="I49" s="322" t="s">
        <v>538</v>
      </c>
      <c r="J49" s="322">
        <v>1.3527048590092408E-3</v>
      </c>
      <c r="K49" s="322">
        <v>1.8392776824297011E-3</v>
      </c>
      <c r="L49" s="322">
        <v>4.77426630237419E-3</v>
      </c>
      <c r="M49" s="322">
        <v>2.2793618725985723E-5</v>
      </c>
      <c r="N49" s="322">
        <v>2.7904635052751221E-4</v>
      </c>
      <c r="O49" s="322">
        <v>1.6410012205460166E-3</v>
      </c>
      <c r="P49" s="322">
        <v>4.6830327484985619E-3</v>
      </c>
      <c r="Q49" s="322">
        <v>2.1930795723509993E-5</v>
      </c>
      <c r="R49" s="322">
        <v>4.2418696139665613E-3</v>
      </c>
      <c r="S49" s="322">
        <v>8.1587560476837652E-4</v>
      </c>
      <c r="T49" s="323">
        <v>5.4380768451051317E-3</v>
      </c>
      <c r="U49" s="324">
        <v>5438.0768451051317</v>
      </c>
      <c r="V49" s="323">
        <v>6.9778755149749938E-3</v>
      </c>
      <c r="W49" s="324">
        <v>6977.8755149749941</v>
      </c>
      <c r="X49" s="323">
        <v>9.8665887220862215E-3</v>
      </c>
      <c r="Y49" s="324">
        <v>9866.5887220862223</v>
      </c>
      <c r="Z49" s="322">
        <v>1.5</v>
      </c>
    </row>
    <row r="50" spans="1:26">
      <c r="A50" s="138">
        <f>'2018'!A51</f>
        <v>43160</v>
      </c>
      <c r="B50" s="7">
        <f>'2018'!B51</f>
        <v>0.77310000000000001</v>
      </c>
      <c r="C50" s="7">
        <f>'2018'!C51</f>
        <v>82.58</v>
      </c>
      <c r="D50" s="7">
        <f>'2018'!D51</f>
        <v>-7.8593460018962485E-3</v>
      </c>
      <c r="E50" s="7">
        <f>'2018'!E51</f>
        <v>-1.1318603676384369E-2</v>
      </c>
      <c r="F50" s="7">
        <f>'2018'!F51</f>
        <v>1.5</v>
      </c>
      <c r="H50" s="322">
        <v>40</v>
      </c>
      <c r="I50" s="322" t="s">
        <v>447</v>
      </c>
      <c r="J50" s="322">
        <v>-3.5248538434355122E-4</v>
      </c>
      <c r="K50" s="322">
        <v>-2.1815026851782675E-3</v>
      </c>
      <c r="L50" s="322">
        <v>5.3953719505762639E-3</v>
      </c>
      <c r="M50" s="322">
        <v>2.9110038485065121E-5</v>
      </c>
      <c r="N50" s="322">
        <v>-2.7865755840200522E-4</v>
      </c>
      <c r="O50" s="322">
        <v>-6.9615858344415377E-4</v>
      </c>
      <c r="P50" s="322">
        <v>5.5588623428502616E-3</v>
      </c>
      <c r="Q50" s="322">
        <v>3.0900950546758701E-5</v>
      </c>
      <c r="R50" s="322">
        <v>4.7230522624518746E-3</v>
      </c>
      <c r="S50" s="322">
        <v>-3.1557147137277822E-4</v>
      </c>
      <c r="T50" s="323">
        <v>6.0549530004633031E-3</v>
      </c>
      <c r="U50" s="324">
        <v>6054.9530004633034</v>
      </c>
      <c r="V50" s="323">
        <v>7.7694209717333335E-3</v>
      </c>
      <c r="W50" s="324">
        <v>7769.4209717333333</v>
      </c>
      <c r="X50" s="323">
        <v>1.0985819562463061E-2</v>
      </c>
      <c r="Y50" s="324">
        <v>10985.819562463061</v>
      </c>
      <c r="Z50" s="322">
        <v>1.5</v>
      </c>
    </row>
    <row r="51" spans="1:26">
      <c r="A51" s="138">
        <f>'2018'!A52</f>
        <v>43161</v>
      </c>
      <c r="B51" s="7">
        <f>'2018'!B52</f>
        <v>0.77559999999999996</v>
      </c>
      <c r="C51" s="7">
        <f>'2018'!C52</f>
        <v>82.28</v>
      </c>
      <c r="D51" s="7">
        <f>'2018'!D52</f>
        <v>3.2285170420675081E-3</v>
      </c>
      <c r="E51" s="7">
        <f>'2018'!E52</f>
        <v>-3.6394556731877132E-3</v>
      </c>
      <c r="F51" s="7">
        <f>'2018'!F52</f>
        <v>1.5</v>
      </c>
      <c r="H51" s="326">
        <v>41</v>
      </c>
      <c r="I51" s="326" t="s">
        <v>539</v>
      </c>
      <c r="J51" s="326">
        <v>4.3720540695340947E-4</v>
      </c>
      <c r="K51" s="326">
        <v>-9.8674968591877478E-4</v>
      </c>
      <c r="L51" s="326">
        <v>5.3422198593371228E-3</v>
      </c>
      <c r="M51" s="326">
        <v>2.8539313025495944E-5</v>
      </c>
      <c r="N51" s="326">
        <v>2.277328919450775E-4</v>
      </c>
      <c r="O51" s="326">
        <v>1.0196281891891605E-3</v>
      </c>
      <c r="P51" s="326">
        <v>5.6755659438369717E-3</v>
      </c>
      <c r="Q51" s="326">
        <v>3.2212048782842053E-5</v>
      </c>
      <c r="R51" s="326">
        <v>4.7822593024838718E-3</v>
      </c>
      <c r="S51" s="326">
        <v>3.3246914944924351E-4</v>
      </c>
      <c r="T51" s="327">
        <v>6.1308564257843241E-3</v>
      </c>
      <c r="U51" s="328">
        <v>6130.8564257843245</v>
      </c>
      <c r="V51" s="327">
        <v>7.8668165525859687E-3</v>
      </c>
      <c r="W51" s="328">
        <v>7866.8165525859686</v>
      </c>
      <c r="X51" s="327">
        <v>1.1123535137577486E-2</v>
      </c>
      <c r="Y51" s="328">
        <v>11123.535137577486</v>
      </c>
      <c r="Z51" s="326">
        <v>1.5</v>
      </c>
    </row>
    <row r="52" spans="1:26">
      <c r="A52" s="138">
        <f>'2018'!A53</f>
        <v>43164</v>
      </c>
      <c r="B52" s="7">
        <f>'2018'!B53</f>
        <v>0.7752</v>
      </c>
      <c r="C52" s="7">
        <f>'2018'!C53</f>
        <v>81.78</v>
      </c>
      <c r="D52" s="7">
        <f>'2018'!D53</f>
        <v>-5.1586279194019188E-4</v>
      </c>
      <c r="E52" s="7">
        <f>'2018'!E53</f>
        <v>-6.0953498482601261E-3</v>
      </c>
      <c r="F52" s="7">
        <f>'2018'!F53</f>
        <v>1.5</v>
      </c>
      <c r="H52" s="322">
        <v>42</v>
      </c>
      <c r="I52" s="322" t="s">
        <v>540</v>
      </c>
      <c r="J52" s="322">
        <v>1.0074242191283641E-3</v>
      </c>
      <c r="K52" s="322">
        <v>1.5436467749115903E-3</v>
      </c>
      <c r="L52" s="322">
        <v>4.331206447181179E-3</v>
      </c>
      <c r="M52" s="322">
        <v>1.8759349288103809E-5</v>
      </c>
      <c r="N52" s="322">
        <v>1.4287747752963138E-3</v>
      </c>
      <c r="O52" s="322">
        <v>1.947850405649346E-3</v>
      </c>
      <c r="P52" s="322">
        <v>4.7320522876811164E-3</v>
      </c>
      <c r="Q52" s="322">
        <v>2.2392318853348091E-5</v>
      </c>
      <c r="R52" s="322">
        <v>4.2537342492430276E-3</v>
      </c>
      <c r="S52" s="322">
        <v>1.2180994972123388E-3</v>
      </c>
      <c r="T52" s="323">
        <v>5.4532873075295611E-3</v>
      </c>
      <c r="U52" s="324">
        <v>5453.2873075295611</v>
      </c>
      <c r="V52" s="323">
        <v>6.9973928400047809E-3</v>
      </c>
      <c r="W52" s="324">
        <v>6997.3928400047807</v>
      </c>
      <c r="X52" s="323">
        <v>9.894185863739283E-3</v>
      </c>
      <c r="Y52" s="324">
        <v>9894.1858637392834</v>
      </c>
      <c r="Z52" s="322">
        <v>1.5</v>
      </c>
    </row>
    <row r="53" spans="1:26">
      <c r="A53" s="138">
        <f>'2018'!A54</f>
        <v>43165</v>
      </c>
      <c r="B53" s="7">
        <f>'2018'!B54</f>
        <v>0.77729999999999999</v>
      </c>
      <c r="C53" s="7">
        <f>'2018'!C54</f>
        <v>82.62</v>
      </c>
      <c r="D53" s="7">
        <f>'2018'!D54</f>
        <v>2.7053156596174239E-3</v>
      </c>
      <c r="E53" s="7">
        <f>'2018'!E54</f>
        <v>1.0219067032122322E-2</v>
      </c>
      <c r="F53" s="7">
        <f>'2018'!F54</f>
        <v>1.5</v>
      </c>
      <c r="H53" s="322">
        <v>43</v>
      </c>
      <c r="I53" s="322" t="s">
        <v>450</v>
      </c>
      <c r="J53" s="322">
        <v>-2.0961589040874107E-3</v>
      </c>
      <c r="K53" s="322">
        <v>-2.2015517423403467E-3</v>
      </c>
      <c r="L53" s="322">
        <v>5.5287257352653841E-3</v>
      </c>
      <c r="M53" s="322">
        <v>3.0566808255785758E-5</v>
      </c>
      <c r="N53" s="322">
        <v>-3.2118072390326319E-3</v>
      </c>
      <c r="O53" s="322">
        <v>-3.5730530531680295E-3</v>
      </c>
      <c r="P53" s="322">
        <v>5.539002665100129E-3</v>
      </c>
      <c r="Q53" s="322">
        <v>3.0680550523986333E-5</v>
      </c>
      <c r="R53" s="322">
        <v>5.3102866714511646E-3</v>
      </c>
      <c r="S53" s="322">
        <v>-2.6539830715600213E-3</v>
      </c>
      <c r="T53" s="323">
        <v>6.8077875128003933E-3</v>
      </c>
      <c r="U53" s="324">
        <v>6807.7875128003934</v>
      </c>
      <c r="V53" s="323">
        <v>8.7354215745371663E-3</v>
      </c>
      <c r="W53" s="324">
        <v>8735.4215745371657</v>
      </c>
      <c r="X53" s="323">
        <v>1.235172679779541E-2</v>
      </c>
      <c r="Y53" s="324">
        <v>12351.726797795411</v>
      </c>
      <c r="Z53" s="322">
        <v>1.5</v>
      </c>
    </row>
    <row r="54" spans="1:26">
      <c r="A54" s="138">
        <f>'2018'!A55</f>
        <v>43166</v>
      </c>
      <c r="B54" s="7">
        <f>'2018'!B55</f>
        <v>0.78039999999999998</v>
      </c>
      <c r="C54" s="7">
        <f>'2018'!C55</f>
        <v>82.48</v>
      </c>
      <c r="D54" s="7">
        <f>'2018'!D55</f>
        <v>3.9802325127820497E-3</v>
      </c>
      <c r="E54" s="7">
        <f>'2018'!E55</f>
        <v>-1.6959422599139788E-3</v>
      </c>
      <c r="F54" s="7">
        <f>'2018'!F55</f>
        <v>1.5</v>
      </c>
      <c r="H54" s="326">
        <v>44</v>
      </c>
      <c r="I54" s="326" t="s">
        <v>541</v>
      </c>
      <c r="J54" s="326">
        <v>-1.3857687823104442E-3</v>
      </c>
      <c r="K54" s="326">
        <v>-1.7779781405461905E-3</v>
      </c>
      <c r="L54" s="326">
        <v>5.0236674655824501E-3</v>
      </c>
      <c r="M54" s="326">
        <v>2.5237234804751599E-5</v>
      </c>
      <c r="N54" s="326">
        <v>-3.0830467321052084E-3</v>
      </c>
      <c r="O54" s="326">
        <v>-3.5730530531680295E-3</v>
      </c>
      <c r="P54" s="326">
        <v>5.4260034417113077E-3</v>
      </c>
      <c r="Q54" s="326">
        <v>2.9441513349462956E-5</v>
      </c>
      <c r="R54" s="326">
        <v>4.9801158280996863E-3</v>
      </c>
      <c r="S54" s="326">
        <v>-2.2344077572078263E-3</v>
      </c>
      <c r="T54" s="327">
        <v>6.3845084916237978E-3</v>
      </c>
      <c r="U54" s="328">
        <v>6384.5084916237975</v>
      </c>
      <c r="V54" s="327">
        <v>8.1922905372239837E-3</v>
      </c>
      <c r="W54" s="328">
        <v>8192.2905372239838</v>
      </c>
      <c r="X54" s="327">
        <v>1.1583749416159871E-2</v>
      </c>
      <c r="Y54" s="328">
        <v>11583.749416159872</v>
      </c>
      <c r="Z54" s="326">
        <v>1.5</v>
      </c>
    </row>
    <row r="55" spans="1:26">
      <c r="A55" s="138">
        <f>'2018'!A56</f>
        <v>43167</v>
      </c>
      <c r="B55" s="7">
        <f>'2018'!B56</f>
        <v>0.78300000000000003</v>
      </c>
      <c r="C55" s="7">
        <f>'2018'!C56</f>
        <v>83.04</v>
      </c>
      <c r="D55" s="7">
        <f>'2018'!D56</f>
        <v>3.3260872418471124E-3</v>
      </c>
      <c r="E55" s="7">
        <f>'2018'!E56</f>
        <v>6.7665797088741209E-3</v>
      </c>
      <c r="F55" s="7">
        <f>'2018'!F56</f>
        <v>1.5</v>
      </c>
      <c r="H55" s="322">
        <v>45</v>
      </c>
      <c r="I55" s="322" t="s">
        <v>542</v>
      </c>
      <c r="J55" s="322">
        <v>-1.4438599086075579E-3</v>
      </c>
      <c r="K55" s="322">
        <v>-2.6599759323464598E-3</v>
      </c>
      <c r="L55" s="322">
        <v>3.5414474171510308E-3</v>
      </c>
      <c r="M55" s="322">
        <v>1.2541849808445707E-5</v>
      </c>
      <c r="N55" s="322">
        <v>-1.1145463830001215E-3</v>
      </c>
      <c r="O55" s="322">
        <v>-2.814292922497825E-3</v>
      </c>
      <c r="P55" s="322">
        <v>4.6859716121186489E-3</v>
      </c>
      <c r="Q55" s="322">
        <v>2.1958329949581846E-5</v>
      </c>
      <c r="R55" s="322">
        <v>3.9260020657383944E-3</v>
      </c>
      <c r="S55" s="322">
        <v>-1.2792031458038397E-3</v>
      </c>
      <c r="T55" s="323">
        <v>5.0331346482766215E-3</v>
      </c>
      <c r="U55" s="324">
        <v>5033.1346482766212</v>
      </c>
      <c r="V55" s="323">
        <v>6.4582733981396589E-3</v>
      </c>
      <c r="W55" s="324">
        <v>6458.2733981396586</v>
      </c>
      <c r="X55" s="323">
        <v>9.1318808049075054E-3</v>
      </c>
      <c r="Y55" s="324">
        <v>9131.8808049075051</v>
      </c>
      <c r="Z55" s="322">
        <v>1.5</v>
      </c>
    </row>
    <row r="56" spans="1:26">
      <c r="A56" s="138">
        <f>'2018'!A57</f>
        <v>43168</v>
      </c>
      <c r="B56" s="7">
        <f>'2018'!B57</f>
        <v>0.7792</v>
      </c>
      <c r="C56" s="7">
        <f>'2018'!C57</f>
        <v>83.09</v>
      </c>
      <c r="D56" s="7">
        <f>'2018'!D57</f>
        <v>-4.8649436624777836E-3</v>
      </c>
      <c r="E56" s="7">
        <f>'2018'!E57</f>
        <v>6.0193825931154099E-4</v>
      </c>
      <c r="F56" s="7">
        <f>'2018'!F57</f>
        <v>1.5</v>
      </c>
      <c r="H56" s="322">
        <v>46</v>
      </c>
      <c r="I56" s="322" t="s">
        <v>453</v>
      </c>
      <c r="J56" s="322">
        <v>1.5007496672769839E-3</v>
      </c>
      <c r="K56" s="322">
        <v>1.4487726226765553E-4</v>
      </c>
      <c r="L56" s="322">
        <v>3.0003266901805102E-3</v>
      </c>
      <c r="M56" s="322">
        <v>9.0019602478095347E-6</v>
      </c>
      <c r="N56" s="322">
        <v>-5.6912336793869551E-4</v>
      </c>
      <c r="O56" s="322">
        <v>-9.2227495928685563E-4</v>
      </c>
      <c r="P56" s="322">
        <v>4.3192478245692792E-3</v>
      </c>
      <c r="Q56" s="322">
        <v>1.8655901770046449E-5</v>
      </c>
      <c r="R56" s="322">
        <v>3.1388361432084602E-3</v>
      </c>
      <c r="S56" s="322">
        <v>4.6581314966914419E-4</v>
      </c>
      <c r="T56" s="323">
        <v>4.0239879355932458E-3</v>
      </c>
      <c r="U56" s="324">
        <v>4023.9879355932458</v>
      </c>
      <c r="V56" s="323">
        <v>5.1633854555779169E-3</v>
      </c>
      <c r="W56" s="324">
        <v>5163.3854555779171</v>
      </c>
      <c r="X56" s="323">
        <v>7.3009328691028786E-3</v>
      </c>
      <c r="Y56" s="324">
        <v>7300.9328691028786</v>
      </c>
      <c r="Z56" s="322">
        <v>1.5</v>
      </c>
    </row>
    <row r="57" spans="1:26">
      <c r="A57" s="138">
        <f>'2018'!A58</f>
        <v>43171</v>
      </c>
      <c r="B57" s="7">
        <f>'2018'!B58</f>
        <v>0.78690000000000004</v>
      </c>
      <c r="C57" s="7">
        <f>'2018'!C58</f>
        <v>83.73</v>
      </c>
      <c r="D57" s="7">
        <f>'2018'!D58</f>
        <v>9.8334232126123938E-3</v>
      </c>
      <c r="E57" s="7">
        <f>'2018'!E58</f>
        <v>7.672978539450522E-3</v>
      </c>
      <c r="F57" s="7">
        <f>'2018'!F58</f>
        <v>1.5</v>
      </c>
      <c r="H57" s="326">
        <v>47</v>
      </c>
      <c r="I57" s="326" t="s">
        <v>543</v>
      </c>
      <c r="J57" s="326">
        <v>1.801850550267809E-3</v>
      </c>
      <c r="K57" s="326">
        <v>9.4456178639728628E-4</v>
      </c>
      <c r="L57" s="326">
        <v>2.9347050132332228E-3</v>
      </c>
      <c r="M57" s="326">
        <v>8.6124935146962112E-6</v>
      </c>
      <c r="N57" s="326">
        <v>-3.6944229907775376E-4</v>
      </c>
      <c r="O57" s="326">
        <v>-9.2227495928685563E-4</v>
      </c>
      <c r="P57" s="326">
        <v>4.4992438957247808E-3</v>
      </c>
      <c r="Q57" s="326">
        <v>2.0243195633216701E-5</v>
      </c>
      <c r="R57" s="326">
        <v>3.2607011258662649E-3</v>
      </c>
      <c r="S57" s="326">
        <v>7.1620412559502767E-4</v>
      </c>
      <c r="T57" s="327">
        <v>4.1802188433605518E-3</v>
      </c>
      <c r="U57" s="328">
        <v>4180.2188433605515</v>
      </c>
      <c r="V57" s="327">
        <v>5.3638533520500055E-3</v>
      </c>
      <c r="W57" s="328">
        <v>5363.8533520500059</v>
      </c>
      <c r="X57" s="327">
        <v>7.5843908187649325E-3</v>
      </c>
      <c r="Y57" s="328">
        <v>7584.3908187649322</v>
      </c>
      <c r="Z57" s="326">
        <v>1.25</v>
      </c>
    </row>
    <row r="58" spans="1:26">
      <c r="A58" s="138">
        <f>'2018'!A59</f>
        <v>43172</v>
      </c>
      <c r="B58" s="7">
        <f>'2018'!B59</f>
        <v>0.78700000000000003</v>
      </c>
      <c r="C58" s="7">
        <f>'2018'!C59</f>
        <v>84.04</v>
      </c>
      <c r="D58" s="7">
        <f>'2018'!D59</f>
        <v>1.2707287646560964E-4</v>
      </c>
      <c r="E58" s="7">
        <f>'2018'!E59</f>
        <v>3.6955397604593056E-3</v>
      </c>
      <c r="F58" s="7">
        <f>'2018'!F59</f>
        <v>1.5</v>
      </c>
      <c r="H58" s="322">
        <v>48</v>
      </c>
      <c r="I58" s="322" t="s">
        <v>544</v>
      </c>
      <c r="J58" s="322">
        <v>-6.0397077470757945E-4</v>
      </c>
      <c r="K58" s="322">
        <v>-1.4457775932505709E-3</v>
      </c>
      <c r="L58" s="322">
        <v>3.939670212353163E-3</v>
      </c>
      <c r="M58" s="322">
        <v>1.5521001382102819E-5</v>
      </c>
      <c r="N58" s="322">
        <v>-1.4690435128337446E-3</v>
      </c>
      <c r="O58" s="322">
        <v>-1.5332243325364005E-3</v>
      </c>
      <c r="P58" s="322">
        <v>4.2030114239363066E-3</v>
      </c>
      <c r="Q58" s="322">
        <v>1.7665305029739102E-5</v>
      </c>
      <c r="R58" s="322">
        <v>3.7039657594209745E-3</v>
      </c>
      <c r="S58" s="322">
        <v>-1.0365071437706619E-3</v>
      </c>
      <c r="T58" s="323">
        <v>4.7484841035776897E-3</v>
      </c>
      <c r="U58" s="324">
        <v>4748.4841035776899</v>
      </c>
      <c r="V58" s="323">
        <v>6.0930236742475028E-3</v>
      </c>
      <c r="W58" s="324">
        <v>6093.0236742475026</v>
      </c>
      <c r="X58" s="323">
        <v>8.6154243564131872E-3</v>
      </c>
      <c r="Y58" s="324">
        <v>8615.4243564131866</v>
      </c>
      <c r="Z58" s="322">
        <v>1.25</v>
      </c>
    </row>
    <row r="59" spans="1:26">
      <c r="A59" s="138">
        <f>'2018'!A60</f>
        <v>43173</v>
      </c>
      <c r="B59" s="7">
        <f>'2018'!B60</f>
        <v>0.78710000000000002</v>
      </c>
      <c r="C59" s="7">
        <f>'2018'!C60</f>
        <v>83.84</v>
      </c>
      <c r="D59" s="7">
        <f>'2018'!D60</f>
        <v>1.2705673100126924E-4</v>
      </c>
      <c r="E59" s="7">
        <f>'2018'!E60</f>
        <v>-2.3826554040676526E-3</v>
      </c>
      <c r="F59" s="7">
        <f>'2018'!F60</f>
        <v>1.5</v>
      </c>
      <c r="H59" s="322">
        <v>49</v>
      </c>
      <c r="I59" s="322" t="s">
        <v>456</v>
      </c>
      <c r="J59" s="322">
        <v>2.0117908400555705E-3</v>
      </c>
      <c r="K59" s="322">
        <v>2.7337652183649086E-3</v>
      </c>
      <c r="L59" s="322">
        <v>2.7861433436497602E-3</v>
      </c>
      <c r="M59" s="322">
        <v>7.7625947313638655E-6</v>
      </c>
      <c r="N59" s="322">
        <v>2.0845222977320362E-3</v>
      </c>
      <c r="O59" s="322">
        <v>2.3279227070656162E-3</v>
      </c>
      <c r="P59" s="322">
        <v>4.4719367936914842E-3</v>
      </c>
      <c r="Q59" s="322">
        <v>1.9998218686771671E-5</v>
      </c>
      <c r="R59" s="322">
        <v>2.9760378476253626E-3</v>
      </c>
      <c r="S59" s="322">
        <v>2.0481565688938034E-3</v>
      </c>
      <c r="T59" s="323">
        <v>3.815280520655715E-3</v>
      </c>
      <c r="U59" s="324">
        <v>3815.280520655715</v>
      </c>
      <c r="V59" s="323">
        <v>4.8955822593437217E-3</v>
      </c>
      <c r="W59" s="324">
        <v>4895.5822593437215</v>
      </c>
      <c r="X59" s="323">
        <v>6.9222640335765938E-3</v>
      </c>
      <c r="Y59" s="324">
        <v>6922.2640335765936</v>
      </c>
      <c r="Z59" s="322">
        <v>1.25</v>
      </c>
    </row>
    <row r="60" spans="1:26">
      <c r="A60" s="138">
        <f>'2018'!A61</f>
        <v>43174</v>
      </c>
      <c r="B60" s="7">
        <f>'2018'!B61</f>
        <v>0.78759999999999997</v>
      </c>
      <c r="C60" s="7">
        <f>'2018'!C61</f>
        <v>83.46</v>
      </c>
      <c r="D60" s="7">
        <f>'2018'!D61</f>
        <v>6.3504161656589755E-4</v>
      </c>
      <c r="E60" s="7">
        <f>'2018'!E61</f>
        <v>-4.5427454093256133E-3</v>
      </c>
      <c r="F60" s="7">
        <f>'2018'!F61</f>
        <v>1.5</v>
      </c>
      <c r="H60" s="326">
        <v>50</v>
      </c>
      <c r="I60" s="326" t="s">
        <v>545</v>
      </c>
      <c r="J60" s="326">
        <v>1.7296481935421982E-3</v>
      </c>
      <c r="K60" s="326">
        <v>2.5936765728362082E-3</v>
      </c>
      <c r="L60" s="326">
        <v>2.5192056049644241E-3</v>
      </c>
      <c r="M60" s="326">
        <v>6.346396880084171E-6</v>
      </c>
      <c r="N60" s="326">
        <v>1.1341772121991093E-3</v>
      </c>
      <c r="O60" s="326">
        <v>6.7550070308103024E-4</v>
      </c>
      <c r="P60" s="326">
        <v>4.5116901126561167E-3</v>
      </c>
      <c r="Q60" s="326">
        <v>2.035534767263896E-5</v>
      </c>
      <c r="R60" s="326">
        <v>2.746378535093338E-3</v>
      </c>
      <c r="S60" s="326">
        <v>1.4319127028706536E-3</v>
      </c>
      <c r="T60" s="327">
        <v>3.5208572819896596E-3</v>
      </c>
      <c r="U60" s="328">
        <v>3520.8572819896594</v>
      </c>
      <c r="V60" s="327">
        <v>4.5177926902285406E-3</v>
      </c>
      <c r="W60" s="328">
        <v>4517.7926902285408</v>
      </c>
      <c r="X60" s="327">
        <v>6.3880764726271045E-3</v>
      </c>
      <c r="Y60" s="328">
        <v>6388.0764726271045</v>
      </c>
      <c r="Z60" s="326">
        <v>1</v>
      </c>
    </row>
    <row r="61" spans="1:26">
      <c r="A61" s="138">
        <f>'2018'!A62</f>
        <v>43175</v>
      </c>
      <c r="B61" s="7">
        <f>'2018'!B62</f>
        <v>0.77900000000000003</v>
      </c>
      <c r="C61" s="7">
        <f>'2018'!C62</f>
        <v>82.49</v>
      </c>
      <c r="D61" s="7">
        <f>'2018'!D62</f>
        <v>-1.0979300894222084E-2</v>
      </c>
      <c r="E61" s="7">
        <f>'2018'!E62</f>
        <v>-1.1690401290766175E-2</v>
      </c>
      <c r="F61" s="7">
        <f>'2018'!F62</f>
        <v>1.5</v>
      </c>
      <c r="H61" s="322">
        <v>51</v>
      </c>
      <c r="I61" s="322" t="s">
        <v>546</v>
      </c>
      <c r="J61" s="322">
        <v>-2.8429282352099382E-5</v>
      </c>
      <c r="K61" s="322">
        <v>-9.9615800703551955E-4</v>
      </c>
      <c r="L61" s="322">
        <v>4.4858278318706734E-3</v>
      </c>
      <c r="M61" s="322">
        <v>2.0122651337185546E-5</v>
      </c>
      <c r="N61" s="322">
        <v>-1.4510918712744202E-4</v>
      </c>
      <c r="O61" s="322">
        <v>-6.6270286592948527E-4</v>
      </c>
      <c r="P61" s="322">
        <v>2.9971310733259942E-3</v>
      </c>
      <c r="Q61" s="322">
        <v>8.9827946706962273E-6</v>
      </c>
      <c r="R61" s="322">
        <v>3.2036419265641996E-3</v>
      </c>
      <c r="S61" s="322">
        <v>-8.6769234739770708E-5</v>
      </c>
      <c r="T61" s="323">
        <v>4.107068949855304E-3</v>
      </c>
      <c r="U61" s="324">
        <v>4107.0689498553038</v>
      </c>
      <c r="V61" s="323">
        <v>5.2699909691981085E-3</v>
      </c>
      <c r="W61" s="324">
        <v>5269.9909691981084</v>
      </c>
      <c r="X61" s="323">
        <v>7.4516711211883285E-3</v>
      </c>
      <c r="Y61" s="324">
        <v>7451.6711211883285</v>
      </c>
      <c r="Z61" s="322">
        <v>1</v>
      </c>
    </row>
    <row r="62" spans="1:26">
      <c r="A62" s="138">
        <f>'2018'!A63</f>
        <v>43178</v>
      </c>
      <c r="B62" s="7">
        <f>'2018'!B63</f>
        <v>0.76910000000000001</v>
      </c>
      <c r="C62" s="7">
        <f>'2018'!C63</f>
        <v>81.3</v>
      </c>
      <c r="D62" s="7">
        <f>'2018'!D63</f>
        <v>-1.2790045807740204E-2</v>
      </c>
      <c r="E62" s="7">
        <f>'2018'!E63</f>
        <v>-1.453105731887536E-2</v>
      </c>
      <c r="F62" s="7">
        <f>'2018'!F63</f>
        <v>1.5</v>
      </c>
      <c r="H62" s="322">
        <v>52</v>
      </c>
      <c r="I62" s="322" t="s">
        <v>459</v>
      </c>
      <c r="J62" s="322">
        <v>-3.6757140409791451E-3</v>
      </c>
      <c r="K62" s="322">
        <v>-3.7845632514962708E-3</v>
      </c>
      <c r="L62" s="322">
        <v>1.9122479154260548E-3</v>
      </c>
      <c r="M62" s="322">
        <v>3.656692090051292E-6</v>
      </c>
      <c r="N62" s="322">
        <v>-4.9079679759236917E-3</v>
      </c>
      <c r="O62" s="322">
        <v>-2.1269914348559038E-3</v>
      </c>
      <c r="P62" s="322">
        <v>7.6319407409574224E-3</v>
      </c>
      <c r="Q62" s="322">
        <v>5.824651947348573E-5</v>
      </c>
      <c r="R62" s="322">
        <v>4.306062627739444E-3</v>
      </c>
      <c r="S62" s="322">
        <v>-4.2918410084514186E-3</v>
      </c>
      <c r="T62" s="323">
        <v>5.5203722887619674E-3</v>
      </c>
      <c r="U62" s="324">
        <v>5520.3722887619679</v>
      </c>
      <c r="V62" s="323">
        <v>7.0834730226313853E-3</v>
      </c>
      <c r="W62" s="324">
        <v>7083.473022631385</v>
      </c>
      <c r="X62" s="323">
        <v>1.0015901672121947E-2</v>
      </c>
      <c r="Y62" s="324">
        <v>10015.901672121947</v>
      </c>
      <c r="Z62" s="322">
        <v>1</v>
      </c>
    </row>
    <row r="63" spans="1:26">
      <c r="A63" s="138">
        <f>'2018'!A64</f>
        <v>43179</v>
      </c>
      <c r="B63" s="7">
        <f>'2018'!B64</f>
        <v>0.77029999999999998</v>
      </c>
      <c r="C63" s="7">
        <f>'2018'!C64</f>
        <v>81.900000000000006</v>
      </c>
      <c r="D63" s="7">
        <f>'2018'!D64</f>
        <v>1.5590492959120016E-3</v>
      </c>
      <c r="E63" s="7">
        <f>'2018'!E64</f>
        <v>7.3529743052589535E-3</v>
      </c>
      <c r="F63" s="7">
        <f>'2018'!F64</f>
        <v>1.5</v>
      </c>
      <c r="H63" s="326">
        <v>53</v>
      </c>
      <c r="I63" s="326" t="s">
        <v>547</v>
      </c>
      <c r="J63" s="326">
        <v>-4.4128018532990148E-3</v>
      </c>
      <c r="K63" s="326">
        <v>-4.4873146750996282E-3</v>
      </c>
      <c r="L63" s="326">
        <v>2.7380390399448632E-3</v>
      </c>
      <c r="M63" s="326">
        <v>7.4968577842621875E-6</v>
      </c>
      <c r="N63" s="326">
        <v>-6.2766761808716849E-3</v>
      </c>
      <c r="O63" s="326">
        <v>-3.9661762698806075E-3</v>
      </c>
      <c r="P63" s="326">
        <v>8.0283488369374215E-3</v>
      </c>
      <c r="Q63" s="326">
        <v>6.4454385047554445E-5</v>
      </c>
      <c r="R63" s="326">
        <v>4.8384734457658958E-3</v>
      </c>
      <c r="S63" s="326">
        <v>-5.3447390170853499E-3</v>
      </c>
      <c r="T63" s="327">
        <v>6.2029229574718783E-3</v>
      </c>
      <c r="U63" s="328">
        <v>6202.9229574718784</v>
      </c>
      <c r="V63" s="327">
        <v>7.9592888182848983E-3</v>
      </c>
      <c r="W63" s="328">
        <v>7959.2888182848983</v>
      </c>
      <c r="X63" s="327">
        <v>1.1254289234851474E-2</v>
      </c>
      <c r="Y63" s="328">
        <v>11254.289234851474</v>
      </c>
      <c r="Z63" s="326">
        <v>1</v>
      </c>
    </row>
    <row r="64" spans="1:26">
      <c r="A64" s="138">
        <f>'2018'!A65</f>
        <v>43180</v>
      </c>
      <c r="B64" s="7">
        <f>'2018'!B65</f>
        <v>0.76970000000000005</v>
      </c>
      <c r="C64" s="7">
        <f>'2018'!C65</f>
        <v>81.96</v>
      </c>
      <c r="D64" s="7">
        <f>'2018'!D65</f>
        <v>-7.7922081864831522E-4</v>
      </c>
      <c r="E64" s="7">
        <f>'2018'!E65</f>
        <v>7.3233251167504113E-4</v>
      </c>
      <c r="F64" s="7">
        <f>'2018'!F65</f>
        <v>1.5</v>
      </c>
      <c r="H64" s="322">
        <v>54</v>
      </c>
      <c r="I64" s="322" t="s">
        <v>548</v>
      </c>
      <c r="J64" s="322">
        <v>-8.8600123929378274E-5</v>
      </c>
      <c r="K64" s="322">
        <v>-8.8416250734979279E-4</v>
      </c>
      <c r="L64" s="322">
        <v>2.7889893639979979E-3</v>
      </c>
      <c r="M64" s="322">
        <v>7.7784616724939566E-6</v>
      </c>
      <c r="N64" s="322">
        <v>2.0840577185299866E-4</v>
      </c>
      <c r="O64" s="322">
        <v>7.1300492708101151E-5</v>
      </c>
      <c r="P64" s="322">
        <v>6.0172958934619899E-3</v>
      </c>
      <c r="Q64" s="322">
        <v>3.6207849869474526E-5</v>
      </c>
      <c r="R64" s="322">
        <v>4.1062007829838253E-3</v>
      </c>
      <c r="S64" s="322">
        <v>5.9902823961810196E-5</v>
      </c>
      <c r="T64" s="323">
        <v>5.264149403785264E-3</v>
      </c>
      <c r="U64" s="324">
        <v>5264.1494037852644</v>
      </c>
      <c r="V64" s="323">
        <v>6.7547002880083929E-3</v>
      </c>
      <c r="W64" s="324">
        <v>6754.7002880083928</v>
      </c>
      <c r="X64" s="323">
        <v>9.5510230212203784E-3</v>
      </c>
      <c r="Y64" s="324">
        <v>9551.0230212203787</v>
      </c>
      <c r="Z64" s="322">
        <v>1</v>
      </c>
    </row>
    <row r="65" spans="1:26">
      <c r="A65" s="138">
        <f>'2018'!A66</f>
        <v>43181</v>
      </c>
      <c r="B65" s="7">
        <f>'2018'!B66</f>
        <v>0.77439999999999998</v>
      </c>
      <c r="C65" s="7">
        <f>'2018'!C66</f>
        <v>81.91</v>
      </c>
      <c r="D65" s="7">
        <f>'2018'!D66</f>
        <v>6.0877074220953278E-3</v>
      </c>
      <c r="E65" s="7">
        <f>'2018'!E66</f>
        <v>-6.1023984318829875E-4</v>
      </c>
      <c r="F65" s="7">
        <f>'2018'!F66</f>
        <v>1.5</v>
      </c>
      <c r="H65" s="322">
        <v>55</v>
      </c>
      <c r="I65" s="322" t="s">
        <v>462</v>
      </c>
      <c r="J65" s="322">
        <v>-1.0364321381496951E-3</v>
      </c>
      <c r="K65" s="322">
        <v>-1.5549034539342533E-3</v>
      </c>
      <c r="L65" s="322">
        <v>2.0968653175475883E-3</v>
      </c>
      <c r="M65" s="322">
        <v>4.3968441599339493E-6</v>
      </c>
      <c r="N65" s="322">
        <v>-1.3219423009582666E-3</v>
      </c>
      <c r="O65" s="322">
        <v>-1.2509017710454684E-3</v>
      </c>
      <c r="P65" s="322">
        <v>6.1331137936445658E-3</v>
      </c>
      <c r="Q65" s="322">
        <v>3.7615084805793239E-5</v>
      </c>
      <c r="R65" s="322">
        <v>3.819901498399426E-3</v>
      </c>
      <c r="S65" s="322">
        <v>-1.1791872195539808E-3</v>
      </c>
      <c r="T65" s="323">
        <v>4.8971137209480641E-3</v>
      </c>
      <c r="U65" s="324">
        <v>4897.1137209480639</v>
      </c>
      <c r="V65" s="323">
        <v>6.2837379648670562E-3</v>
      </c>
      <c r="W65" s="324">
        <v>6283.7379648670558</v>
      </c>
      <c r="X65" s="323">
        <v>8.8850908852770652E-3</v>
      </c>
      <c r="Y65" s="324">
        <v>8885.0908852770644</v>
      </c>
      <c r="Z65" s="322">
        <v>1</v>
      </c>
    </row>
    <row r="66" spans="1:26">
      <c r="A66" s="138">
        <f>'2018'!A67</f>
        <v>43182</v>
      </c>
      <c r="B66" s="7">
        <f>'2018'!B67</f>
        <v>0.77110000000000001</v>
      </c>
      <c r="C66" s="7">
        <f>'2018'!C67</f>
        <v>80.819999999999993</v>
      </c>
      <c r="D66" s="7">
        <f>'2018'!D67</f>
        <v>-4.2704691234523202E-3</v>
      </c>
      <c r="E66" s="7">
        <f>'2018'!E67</f>
        <v>-1.3396623877183052E-2</v>
      </c>
      <c r="F66" s="7">
        <f>'2018'!F67</f>
        <v>1.5</v>
      </c>
      <c r="H66" s="326">
        <v>56</v>
      </c>
      <c r="I66" s="326" t="s">
        <v>549</v>
      </c>
      <c r="J66" s="326">
        <v>-8.8521693594061961E-5</v>
      </c>
      <c r="K66" s="326">
        <v>-1.5549034539342533E-3</v>
      </c>
      <c r="L66" s="326">
        <v>3.6168661599169736E-3</v>
      </c>
      <c r="M66" s="326">
        <v>1.3081720818752554E-5</v>
      </c>
      <c r="N66" s="326">
        <v>-5.1356903773827687E-4</v>
      </c>
      <c r="O66" s="326">
        <v>-5.5942560933503198E-4</v>
      </c>
      <c r="P66" s="326">
        <v>6.6174631513400252E-3</v>
      </c>
      <c r="Q66" s="326">
        <v>4.3790818559343062E-5</v>
      </c>
      <c r="R66" s="326">
        <v>4.6478639868014898E-3</v>
      </c>
      <c r="S66" s="326">
        <v>-3.0104536566616944E-4</v>
      </c>
      <c r="T66" s="327">
        <v>5.9585616310795101E-3</v>
      </c>
      <c r="U66" s="328">
        <v>5958.5616310795103</v>
      </c>
      <c r="V66" s="327">
        <v>7.6457362582884507E-3</v>
      </c>
      <c r="W66" s="328">
        <v>7645.7362582884507</v>
      </c>
      <c r="X66" s="327">
        <v>1.0810931633300266E-2</v>
      </c>
      <c r="Y66" s="328">
        <v>10810.931633300266</v>
      </c>
      <c r="Z66" s="326">
        <v>1</v>
      </c>
    </row>
    <row r="67" spans="1:26">
      <c r="A67" s="138">
        <f>'2018'!A68</f>
        <v>43185</v>
      </c>
      <c r="B67" s="7">
        <f>'2018'!B68</f>
        <v>0.77229999999999999</v>
      </c>
      <c r="C67" s="7">
        <f>'2018'!C68</f>
        <v>81</v>
      </c>
      <c r="D67" s="7">
        <f>'2018'!D68</f>
        <v>1.5550087363031262E-3</v>
      </c>
      <c r="E67" s="7">
        <f>'2018'!E68</f>
        <v>2.2246950221113302E-3</v>
      </c>
      <c r="F67" s="7">
        <f>'2018'!F68</f>
        <v>1.5</v>
      </c>
      <c r="H67" s="322">
        <v>57</v>
      </c>
      <c r="I67" s="322" t="s">
        <v>550</v>
      </c>
      <c r="J67" s="322">
        <v>-3.9685508100435507E-4</v>
      </c>
      <c r="K67" s="322">
        <v>5.8164904043730579E-4</v>
      </c>
      <c r="L67" s="322">
        <v>3.9229770146040352E-3</v>
      </c>
      <c r="M67" s="322">
        <v>1.538974865711159E-5</v>
      </c>
      <c r="N67" s="322">
        <v>8.4966935728192914E-4</v>
      </c>
      <c r="O67" s="322">
        <v>2.022656480001472E-3</v>
      </c>
      <c r="P67" s="322">
        <v>5.2006784349662525E-3</v>
      </c>
      <c r="Q67" s="322">
        <v>2.7047056183923027E-5</v>
      </c>
      <c r="R67" s="322">
        <v>4.2927854730973177E-3</v>
      </c>
      <c r="S67" s="322">
        <v>2.2640713813878703E-4</v>
      </c>
      <c r="T67" s="323">
        <v>5.5033509765107617E-3</v>
      </c>
      <c r="U67" s="324">
        <v>5503.3509765107619</v>
      </c>
      <c r="V67" s="323">
        <v>7.0616321032450878E-3</v>
      </c>
      <c r="W67" s="324">
        <v>7061.6321032450878</v>
      </c>
      <c r="X67" s="323">
        <v>9.9850190104243605E-3</v>
      </c>
      <c r="Y67" s="324">
        <v>9985.0190104243611</v>
      </c>
      <c r="Z67" s="322">
        <v>1</v>
      </c>
    </row>
    <row r="68" spans="1:26">
      <c r="A68" s="138">
        <f>'2018'!A69</f>
        <v>43186</v>
      </c>
      <c r="B68" s="7">
        <f>'2018'!B69</f>
        <v>0.77380000000000004</v>
      </c>
      <c r="C68" s="7">
        <f>'2018'!C69</f>
        <v>81.739999999999995</v>
      </c>
      <c r="D68" s="7">
        <f>'2018'!D69</f>
        <v>1.9403666911945562E-3</v>
      </c>
      <c r="E68" s="7">
        <f>'2018'!E69</f>
        <v>9.0943234636923827E-3</v>
      </c>
      <c r="F68" s="7">
        <f>'2018'!F69</f>
        <v>1.5</v>
      </c>
      <c r="H68" s="322">
        <v>58</v>
      </c>
      <c r="I68" s="322" t="s">
        <v>465</v>
      </c>
      <c r="J68" s="322">
        <v>-1.9633075817898976E-3</v>
      </c>
      <c r="K68" s="322">
        <v>-8.8844926134153709E-4</v>
      </c>
      <c r="L68" s="322">
        <v>3.5928856140138602E-3</v>
      </c>
      <c r="M68" s="322">
        <v>1.2908827035387754E-5</v>
      </c>
      <c r="N68" s="322">
        <v>-1.9786413402493892E-3</v>
      </c>
      <c r="O68" s="322">
        <v>-1.5802418638355465E-3</v>
      </c>
      <c r="P68" s="322">
        <v>3.9287081618448096E-3</v>
      </c>
      <c r="Q68" s="322">
        <v>1.5434747820946021E-5</v>
      </c>
      <c r="R68" s="322">
        <v>3.5344754997481127E-3</v>
      </c>
      <c r="S68" s="322">
        <v>-1.9709744610196434E-3</v>
      </c>
      <c r="T68" s="323">
        <v>4.5311975906770809E-3</v>
      </c>
      <c r="U68" s="324">
        <v>4531.1975906770813</v>
      </c>
      <c r="V68" s="323">
        <v>5.8142121970856456E-3</v>
      </c>
      <c r="W68" s="324">
        <v>5814.2121970856451</v>
      </c>
      <c r="X68" s="323">
        <v>8.2211900124141112E-3</v>
      </c>
      <c r="Y68" s="324">
        <v>8221.1900124141121</v>
      </c>
      <c r="Z68" s="322">
        <v>1</v>
      </c>
    </row>
    <row r="69" spans="1:26">
      <c r="A69" s="138">
        <f>'2018'!A70</f>
        <v>43187</v>
      </c>
      <c r="B69" s="7">
        <f>'2018'!B70</f>
        <v>0.76939999999999997</v>
      </c>
      <c r="C69" s="7">
        <f>'2018'!C70</f>
        <v>81.23</v>
      </c>
      <c r="D69" s="7">
        <f>'2018'!D70</f>
        <v>-5.7024519482179545E-3</v>
      </c>
      <c r="E69" s="7">
        <f>'2018'!E70</f>
        <v>-6.258841073268657E-3</v>
      </c>
      <c r="F69" s="7">
        <f>'2018'!F70</f>
        <v>1.5</v>
      </c>
      <c r="H69" s="326">
        <v>59</v>
      </c>
      <c r="I69" s="326" t="s">
        <v>551</v>
      </c>
      <c r="J69" s="326">
        <v>-1.9907757657925112E-3</v>
      </c>
      <c r="K69" s="326">
        <v>-8.8844926134153709E-4</v>
      </c>
      <c r="L69" s="326">
        <v>3.5672385397018682E-3</v>
      </c>
      <c r="M69" s="326">
        <v>1.2725190799134316E-5</v>
      </c>
      <c r="N69" s="326">
        <v>-2.3755383281562755E-3</v>
      </c>
      <c r="O69" s="326">
        <v>-1.9218712925052419E-3</v>
      </c>
      <c r="P69" s="326">
        <v>3.7356325872492445E-3</v>
      </c>
      <c r="Q69" s="326">
        <v>1.3954950826918486E-5</v>
      </c>
      <c r="R69" s="326">
        <v>3.3847593767771344E-3</v>
      </c>
      <c r="S69" s="326">
        <v>-2.1831570469743934E-3</v>
      </c>
      <c r="T69" s="327">
        <v>4.3392615210282861E-3</v>
      </c>
      <c r="U69" s="328">
        <v>4339.2615210282866</v>
      </c>
      <c r="V69" s="327">
        <v>5.5679291747983859E-3</v>
      </c>
      <c r="W69" s="328">
        <v>5567.9291747983862</v>
      </c>
      <c r="X69" s="327">
        <v>7.8729503103836147E-3</v>
      </c>
      <c r="Y69" s="328">
        <v>7872.950310383615</v>
      </c>
      <c r="Z69" s="326">
        <v>0.75</v>
      </c>
    </row>
    <row r="70" spans="1:26">
      <c r="A70" s="138">
        <f>'2018'!A71</f>
        <v>43188</v>
      </c>
      <c r="B70" s="7">
        <f>'2018'!B71</f>
        <v>0.76649999999999996</v>
      </c>
      <c r="C70" s="7">
        <f>'2018'!C71</f>
        <v>81.61</v>
      </c>
      <c r="D70" s="7">
        <f>'2018'!D71</f>
        <v>-3.7762920063259546E-3</v>
      </c>
      <c r="E70" s="7">
        <f>'2018'!E71</f>
        <v>4.6671664182889065E-3</v>
      </c>
      <c r="F70" s="7">
        <f>'2018'!F71</f>
        <v>1.5</v>
      </c>
      <c r="H70" s="322">
        <v>60</v>
      </c>
      <c r="I70" s="322" t="s">
        <v>552</v>
      </c>
      <c r="J70" s="322">
        <v>1.6829449464984916E-3</v>
      </c>
      <c r="K70" s="322">
        <v>1.5526404587184761E-3</v>
      </c>
      <c r="L70" s="322">
        <v>4.4524564678987584E-3</v>
      </c>
      <c r="M70" s="322">
        <v>1.9824368598533489E-5</v>
      </c>
      <c r="N70" s="322">
        <v>3.0249346666134463E-3</v>
      </c>
      <c r="O70" s="322">
        <v>4.4930970194147924E-3</v>
      </c>
      <c r="P70" s="322">
        <v>4.5782640214179736E-3</v>
      </c>
      <c r="Q70" s="322">
        <v>2.0960501449810273E-5</v>
      </c>
      <c r="R70" s="322">
        <v>4.1836411413885468E-3</v>
      </c>
      <c r="S70" s="322">
        <v>2.3539398065559689E-3</v>
      </c>
      <c r="T70" s="323">
        <v>5.3634279432601172E-3</v>
      </c>
      <c r="U70" s="324">
        <v>5363.427943260117</v>
      </c>
      <c r="V70" s="323">
        <v>6.8820896775841599E-3</v>
      </c>
      <c r="W70" s="324">
        <v>6882.0896775841602</v>
      </c>
      <c r="X70" s="323">
        <v>9.7311492948697603E-3</v>
      </c>
      <c r="Y70" s="324">
        <v>9731.1492948697596</v>
      </c>
      <c r="Z70" s="322">
        <v>0.75</v>
      </c>
    </row>
    <row r="71" spans="1:26">
      <c r="A71" s="138">
        <f>'2018'!A72</f>
        <v>43193</v>
      </c>
      <c r="B71" s="7">
        <f>'2018'!B72</f>
        <v>0.76849999999999996</v>
      </c>
      <c r="C71" s="7">
        <f>'2018'!C72</f>
        <v>81.459999999999994</v>
      </c>
      <c r="D71" s="7">
        <f>'2018'!D72</f>
        <v>2.6058646667817356E-3</v>
      </c>
      <c r="E71" s="7">
        <f>'2018'!E72</f>
        <v>-1.839701260885103E-3</v>
      </c>
      <c r="F71" s="7">
        <f>'2018'!F72</f>
        <v>1.5</v>
      </c>
      <c r="H71" s="322">
        <v>61</v>
      </c>
      <c r="I71" s="322" t="s">
        <v>468</v>
      </c>
      <c r="J71" s="322">
        <v>4.0638662605238746E-4</v>
      </c>
      <c r="K71" s="322">
        <v>-2.9342723846823785E-4</v>
      </c>
      <c r="L71" s="322">
        <v>4.3856025396241064E-3</v>
      </c>
      <c r="M71" s="322">
        <v>1.9233509635557412E-5</v>
      </c>
      <c r="N71" s="322">
        <v>5.6067427612359387E-4</v>
      </c>
      <c r="O71" s="322">
        <v>1.3476373323359973E-3</v>
      </c>
      <c r="P71" s="322">
        <v>5.6647678103175277E-3</v>
      </c>
      <c r="Q71" s="322">
        <v>3.2089594344809639E-5</v>
      </c>
      <c r="R71" s="322">
        <v>4.7088155244672915E-3</v>
      </c>
      <c r="S71" s="322">
        <v>4.8353045108799066E-4</v>
      </c>
      <c r="T71" s="323">
        <v>6.0367015023670674E-3</v>
      </c>
      <c r="U71" s="324">
        <v>6036.7015023670674</v>
      </c>
      <c r="V71" s="323">
        <v>7.7460015377486943E-3</v>
      </c>
      <c r="W71" s="324">
        <v>7746.0015377486943</v>
      </c>
      <c r="X71" s="323">
        <v>1.095270490991092E-2</v>
      </c>
      <c r="Y71" s="324">
        <v>10952.704909910919</v>
      </c>
      <c r="Z71" s="322">
        <v>0.75</v>
      </c>
    </row>
    <row r="72" spans="1:26">
      <c r="A72" s="138">
        <f>'2018'!A73</f>
        <v>43194</v>
      </c>
      <c r="B72" s="7">
        <f>'2018'!B73</f>
        <v>0.77</v>
      </c>
      <c r="C72" s="7">
        <f>'2018'!C73</f>
        <v>82.04</v>
      </c>
      <c r="D72" s="7">
        <f>'2018'!D73</f>
        <v>1.9499518690791566E-3</v>
      </c>
      <c r="E72" s="7">
        <f>'2018'!E73</f>
        <v>7.094830983913396E-3</v>
      </c>
      <c r="F72" s="7">
        <f>'2018'!F73</f>
        <v>1.5</v>
      </c>
      <c r="H72" s="326">
        <v>62</v>
      </c>
      <c r="I72" s="326" t="s">
        <v>553</v>
      </c>
      <c r="J72" s="326">
        <v>7.8603024787934005E-4</v>
      </c>
      <c r="K72" s="326">
        <v>-2.9342723846823785E-4</v>
      </c>
      <c r="L72" s="326">
        <v>4.0340132700758232E-3</v>
      </c>
      <c r="M72" s="326">
        <v>1.6273263063147839E-5</v>
      </c>
      <c r="N72" s="326">
        <v>1.4460018988189265E-3</v>
      </c>
      <c r="O72" s="326">
        <v>1.8093581287797955E-3</v>
      </c>
      <c r="P72" s="326">
        <v>4.9280303803852449E-3</v>
      </c>
      <c r="Q72" s="326">
        <v>2.4285483429999945E-5</v>
      </c>
      <c r="R72" s="326">
        <v>4.1443509188056485E-3</v>
      </c>
      <c r="S72" s="326">
        <v>1.1160160733491332E-3</v>
      </c>
      <c r="T72" s="327">
        <v>5.3130578779088415E-3</v>
      </c>
      <c r="U72" s="328">
        <v>5313.0578779088419</v>
      </c>
      <c r="V72" s="327">
        <v>6.8174572614352917E-3</v>
      </c>
      <c r="W72" s="328">
        <v>6817.4572614352919</v>
      </c>
      <c r="X72" s="327">
        <v>9.6397602371419387E-3</v>
      </c>
      <c r="Y72" s="328">
        <v>9639.760237141938</v>
      </c>
      <c r="Z72" s="326">
        <v>0.75</v>
      </c>
    </row>
    <row r="73" spans="1:26">
      <c r="A73" s="138">
        <f>'2018'!A74</f>
        <v>43195</v>
      </c>
      <c r="B73" s="7">
        <f>'2018'!B74</f>
        <v>0.76900000000000002</v>
      </c>
      <c r="C73" s="7">
        <f>'2018'!C74</f>
        <v>82.21</v>
      </c>
      <c r="D73" s="7">
        <f>'2018'!D74</f>
        <v>-1.2995453420856146E-3</v>
      </c>
      <c r="E73" s="7">
        <f>'2018'!E74</f>
        <v>2.0700159598619678E-3</v>
      </c>
      <c r="F73" s="7">
        <f>'2018'!F74</f>
        <v>1.5</v>
      </c>
      <c r="H73" s="322">
        <v>63</v>
      </c>
      <c r="I73" s="322" t="s">
        <v>554</v>
      </c>
      <c r="J73" s="322">
        <v>-1.0245991274038086E-3</v>
      </c>
      <c r="K73" s="322">
        <v>-7.3014031666294868E-4</v>
      </c>
      <c r="L73" s="322">
        <v>2.9947020154159911E-3</v>
      </c>
      <c r="M73" s="322">
        <v>8.9682401611365996E-6</v>
      </c>
      <c r="N73" s="322">
        <v>-1.1724411642877659E-3</v>
      </c>
      <c r="O73" s="322">
        <v>-1.4150985943684846E-3</v>
      </c>
      <c r="P73" s="322">
        <v>4.9945268399687638E-3</v>
      </c>
      <c r="Q73" s="322">
        <v>2.494529835516837E-5</v>
      </c>
      <c r="R73" s="322">
        <v>3.8472043191241059E-3</v>
      </c>
      <c r="S73" s="322">
        <v>-1.0985201458457872E-3</v>
      </c>
      <c r="T73" s="323">
        <v>4.9321159371171043E-3</v>
      </c>
      <c r="U73" s="324">
        <v>4932.1159371171043</v>
      </c>
      <c r="V73" s="323">
        <v>6.3286511049591545E-3</v>
      </c>
      <c r="W73" s="324">
        <v>6328.6511049591545</v>
      </c>
      <c r="X73" s="323">
        <v>8.9485972462826704E-3</v>
      </c>
      <c r="Y73" s="324">
        <v>8948.5972462826703</v>
      </c>
      <c r="Z73" s="322">
        <v>0.75</v>
      </c>
    </row>
    <row r="74" spans="1:26">
      <c r="A74" s="138">
        <f>'2018'!A75</f>
        <v>43196</v>
      </c>
      <c r="B74" s="7">
        <f>'2018'!B75</f>
        <v>0.76770000000000005</v>
      </c>
      <c r="C74" s="7">
        <f>'2018'!C75</f>
        <v>82.37</v>
      </c>
      <c r="D74" s="7">
        <f>'2018'!D75</f>
        <v>-1.6919376717910958E-3</v>
      </c>
      <c r="E74" s="7">
        <f>'2018'!E75</f>
        <v>1.9443437891154321E-3</v>
      </c>
      <c r="F74" s="7">
        <f>'2018'!F75</f>
        <v>1.5</v>
      </c>
      <c r="H74" s="322">
        <v>64</v>
      </c>
      <c r="I74" s="322" t="s">
        <v>471</v>
      </c>
      <c r="J74" s="322">
        <v>6.3054685049368443E-4</v>
      </c>
      <c r="K74" s="322">
        <v>-5.9014465393349938E-4</v>
      </c>
      <c r="L74" s="322">
        <v>3.7158698786657865E-3</v>
      </c>
      <c r="M74" s="322">
        <v>1.3807688955175687E-5</v>
      </c>
      <c r="N74" s="322">
        <v>1.1850394536919227E-3</v>
      </c>
      <c r="O74" s="322">
        <v>9.4432595942822825E-4</v>
      </c>
      <c r="P74" s="322">
        <v>2.1980540566572397E-3</v>
      </c>
      <c r="Q74" s="322">
        <v>4.8314416359873477E-6</v>
      </c>
      <c r="R74" s="322">
        <v>2.8318357205786276E-3</v>
      </c>
      <c r="S74" s="322">
        <v>9.0779315209280358E-4</v>
      </c>
      <c r="T74" s="323">
        <v>3.6304133937818004E-3</v>
      </c>
      <c r="U74" s="324">
        <v>3630.4133937818006</v>
      </c>
      <c r="V74" s="323">
        <v>4.6583697603518421E-3</v>
      </c>
      <c r="W74" s="324">
        <v>4658.3697603518422</v>
      </c>
      <c r="X74" s="323">
        <v>6.5868498860658879E-3</v>
      </c>
      <c r="Y74" s="324">
        <v>6586.8498860658874</v>
      </c>
      <c r="Z74" s="322">
        <v>0.75</v>
      </c>
    </row>
    <row r="75" spans="1:26">
      <c r="A75" s="138">
        <f>'2018'!A76</f>
        <v>43199</v>
      </c>
      <c r="B75" s="7">
        <f>'2018'!B76</f>
        <v>0.76910000000000001</v>
      </c>
      <c r="C75" s="7">
        <f>'2018'!C76</f>
        <v>82.28</v>
      </c>
      <c r="D75" s="7">
        <f>'2018'!D76</f>
        <v>1.8219682291552779E-3</v>
      </c>
      <c r="E75" s="7">
        <f>'2018'!E76</f>
        <v>-1.0932281684009608E-3</v>
      </c>
      <c r="F75" s="7">
        <f>'2018'!F76</f>
        <v>1.5</v>
      </c>
      <c r="H75" s="326">
        <v>65</v>
      </c>
      <c r="I75" s="326" t="s">
        <v>555</v>
      </c>
      <c r="J75" s="326">
        <v>1.1728486903754181E-4</v>
      </c>
      <c r="K75" s="326">
        <v>-1.0312542709962234E-3</v>
      </c>
      <c r="L75" s="326">
        <v>3.7386958047452945E-3</v>
      </c>
      <c r="M75" s="326">
        <v>1.3977846320420066E-5</v>
      </c>
      <c r="N75" s="326">
        <v>1.8906150128511498E-4</v>
      </c>
      <c r="O75" s="326">
        <v>6.7609622073772102E-4</v>
      </c>
      <c r="P75" s="326">
        <v>3.5471163750345576E-3</v>
      </c>
      <c r="Q75" s="326">
        <v>1.2582034578038301E-5</v>
      </c>
      <c r="R75" s="326">
        <v>3.3124699312001606E-3</v>
      </c>
      <c r="S75" s="326">
        <v>1.531731851613284E-4</v>
      </c>
      <c r="T75" s="327">
        <v>4.2465864517986056E-3</v>
      </c>
      <c r="U75" s="328">
        <v>4246.5864517986056</v>
      </c>
      <c r="V75" s="327">
        <v>5.4490130368242641E-3</v>
      </c>
      <c r="W75" s="328">
        <v>5449.0130368242644</v>
      </c>
      <c r="X75" s="327">
        <v>7.704805059971574E-3</v>
      </c>
      <c r="Y75" s="328">
        <v>7704.8050599715743</v>
      </c>
      <c r="Z75" s="326">
        <v>0.75</v>
      </c>
    </row>
    <row r="76" spans="1:26">
      <c r="A76" s="138">
        <f>'2018'!A77</f>
        <v>43200</v>
      </c>
      <c r="B76" s="7">
        <f>'2018'!B77</f>
        <v>0.77329999999999999</v>
      </c>
      <c r="C76" s="7">
        <f>'2018'!C77</f>
        <v>82.86</v>
      </c>
      <c r="D76" s="7">
        <f>'2018'!D77</f>
        <v>5.4460715519816698E-3</v>
      </c>
      <c r="E76" s="7">
        <f>'2018'!E77</f>
        <v>7.0243718644993798E-3</v>
      </c>
      <c r="F76" s="7">
        <f>'2018'!F77</f>
        <v>1.5</v>
      </c>
      <c r="H76" s="322">
        <v>66</v>
      </c>
      <c r="I76" s="322" t="s">
        <v>556</v>
      </c>
      <c r="J76" s="322">
        <v>5.9771298292930373E-4</v>
      </c>
      <c r="K76" s="322">
        <v>-3.6512129892296477E-4</v>
      </c>
      <c r="L76" s="322">
        <v>5.0219994796293476E-3</v>
      </c>
      <c r="M76" s="322">
        <v>2.5220478773397439E-5</v>
      </c>
      <c r="N76" s="322">
        <v>1.2813843239860676E-3</v>
      </c>
      <c r="O76" s="322">
        <v>-2.0225173875179034E-4</v>
      </c>
      <c r="P76" s="322">
        <v>7.1746549575076764E-3</v>
      </c>
      <c r="Q76" s="322">
        <v>5.1475673759289474E-5</v>
      </c>
      <c r="R76" s="322">
        <v>5.8159713481111689E-3</v>
      </c>
      <c r="S76" s="322">
        <v>9.3954865345768565E-4</v>
      </c>
      <c r="T76" s="323">
        <v>7.4560752682785187E-3</v>
      </c>
      <c r="U76" s="324">
        <v>7456.0752682785187</v>
      </c>
      <c r="V76" s="323">
        <v>9.5672728676428724E-3</v>
      </c>
      <c r="W76" s="324">
        <v>9567.2728676428724</v>
      </c>
      <c r="X76" s="323">
        <v>1.352794935570658E-2</v>
      </c>
      <c r="Y76" s="324">
        <v>13527.94935570658</v>
      </c>
      <c r="Z76" s="322">
        <v>0.75</v>
      </c>
    </row>
    <row r="77" spans="1:26">
      <c r="A77" s="138">
        <f>'2018'!A78</f>
        <v>43201</v>
      </c>
      <c r="B77" s="7">
        <f>'2018'!B78</f>
        <v>0.77490000000000003</v>
      </c>
      <c r="C77" s="7">
        <f>'2018'!C78</f>
        <v>82.97</v>
      </c>
      <c r="D77" s="7">
        <f>'2018'!D78</f>
        <v>2.0669171549147635E-3</v>
      </c>
      <c r="E77" s="7">
        <f>'2018'!E78</f>
        <v>1.3266600269382679E-3</v>
      </c>
      <c r="F77" s="7">
        <f>'2018'!F78</f>
        <v>1.5</v>
      </c>
      <c r="H77" s="322">
        <v>67</v>
      </c>
      <c r="I77" s="322" t="s">
        <v>474</v>
      </c>
      <c r="J77" s="322">
        <v>-2.4260544411280156E-3</v>
      </c>
      <c r="K77" s="322">
        <v>-2.8402843144860442E-3</v>
      </c>
      <c r="L77" s="322">
        <v>4.8136735479374837E-3</v>
      </c>
      <c r="M77" s="322">
        <v>2.3171453026113038E-5</v>
      </c>
      <c r="N77" s="322">
        <v>-3.7476684427404892E-3</v>
      </c>
      <c r="O77" s="322">
        <v>-3.5217872297588397E-3</v>
      </c>
      <c r="P77" s="322">
        <v>6.8503999249553381E-3</v>
      </c>
      <c r="Q77" s="322">
        <v>4.6927979131828099E-5</v>
      </c>
      <c r="R77" s="322">
        <v>5.6015542622535504E-3</v>
      </c>
      <c r="S77" s="322">
        <v>-3.0868614419342524E-3</v>
      </c>
      <c r="T77" s="323">
        <v>7.1811925642090522E-3</v>
      </c>
      <c r="U77" s="324">
        <v>7181.1925642090519</v>
      </c>
      <c r="V77" s="323">
        <v>9.2145567614070906E-3</v>
      </c>
      <c r="W77" s="324">
        <v>9214.5567614070915</v>
      </c>
      <c r="X77" s="323">
        <v>1.3029215214001759E-2</v>
      </c>
      <c r="Y77" s="324">
        <v>13029.215214001759</v>
      </c>
      <c r="Z77" s="322">
        <v>0.75</v>
      </c>
    </row>
    <row r="78" spans="1:26">
      <c r="A78" s="138">
        <f>'2018'!A79</f>
        <v>43202</v>
      </c>
      <c r="B78" s="7">
        <f>'2018'!B79</f>
        <v>0.77510000000000001</v>
      </c>
      <c r="C78" s="7">
        <f>'2018'!C79</f>
        <v>82.88</v>
      </c>
      <c r="D78" s="7">
        <f>'2018'!D79</f>
        <v>2.5806451756118072E-4</v>
      </c>
      <c r="E78" s="7">
        <f>'2018'!E79</f>
        <v>-1.0853181650209889E-3</v>
      </c>
      <c r="F78" s="7">
        <f>'2018'!F79</f>
        <v>1.5</v>
      </c>
      <c r="H78" s="326">
        <v>68</v>
      </c>
      <c r="I78" s="326" t="s">
        <v>557</v>
      </c>
      <c r="J78" s="326">
        <v>-1.8672894235573529E-3</v>
      </c>
      <c r="K78" s="326">
        <v>-2.5725299586621666E-3</v>
      </c>
      <c r="L78" s="326">
        <v>5.0866697567421718E-3</v>
      </c>
      <c r="M78" s="326">
        <v>2.5874209214155467E-5</v>
      </c>
      <c r="N78" s="326">
        <v>-2.3048052255322791E-3</v>
      </c>
      <c r="O78" s="326">
        <v>-1.9311873433423441E-3</v>
      </c>
      <c r="P78" s="326">
        <v>8.0317250831623554E-3</v>
      </c>
      <c r="Q78" s="326">
        <v>6.4508607811499333E-5</v>
      </c>
      <c r="R78" s="326">
        <v>6.2889134863984017E-3</v>
      </c>
      <c r="S78" s="326">
        <v>-2.0860473245448161E-3</v>
      </c>
      <c r="T78" s="327">
        <v>8.062387089562752E-3</v>
      </c>
      <c r="U78" s="328">
        <v>8062.3870895627524</v>
      </c>
      <c r="V78" s="327">
        <v>1.0345262685125371E-2</v>
      </c>
      <c r="W78" s="328">
        <v>10345.26268512537</v>
      </c>
      <c r="X78" s="327">
        <v>1.4628012769362682E-2</v>
      </c>
      <c r="Y78" s="328">
        <v>14628.012769362682</v>
      </c>
      <c r="Z78" s="326">
        <v>0.75</v>
      </c>
    </row>
    <row r="79" spans="1:26">
      <c r="A79" s="138">
        <f>'2018'!A80</f>
        <v>43203</v>
      </c>
      <c r="B79" s="7">
        <f>'2018'!B80</f>
        <v>0.77800000000000002</v>
      </c>
      <c r="C79" s="7">
        <f>'2018'!C80</f>
        <v>83.61</v>
      </c>
      <c r="D79" s="7">
        <f>'2018'!D80</f>
        <v>3.7344708909258987E-3</v>
      </c>
      <c r="E79" s="7">
        <f>'2018'!E80</f>
        <v>8.7693516507935509E-3</v>
      </c>
      <c r="F79" s="7">
        <f>'2018'!F80</f>
        <v>1.5</v>
      </c>
      <c r="H79" s="322">
        <v>69</v>
      </c>
      <c r="I79" s="322" t="s">
        <v>558</v>
      </c>
      <c r="J79" s="322">
        <v>-1.6406035387110016E-3</v>
      </c>
      <c r="K79" s="322">
        <v>-6.6929436631694744E-4</v>
      </c>
      <c r="L79" s="322">
        <v>3.4129623598960425E-3</v>
      </c>
      <c r="M79" s="322">
        <v>1.1648312070067163E-5</v>
      </c>
      <c r="N79" s="322">
        <v>-3.6390632517354618E-4</v>
      </c>
      <c r="O79" s="322">
        <v>3.385928212280918E-4</v>
      </c>
      <c r="P79" s="322">
        <v>4.0691719504166403E-3</v>
      </c>
      <c r="Q79" s="322">
        <v>1.6558160362057563E-5</v>
      </c>
      <c r="R79" s="322">
        <v>3.137980648350345E-3</v>
      </c>
      <c r="S79" s="322">
        <v>-1.002254931942274E-3</v>
      </c>
      <c r="T79" s="323">
        <v>4.0228911911851422E-3</v>
      </c>
      <c r="U79" s="324">
        <v>4022.8911911851424</v>
      </c>
      <c r="V79" s="323">
        <v>5.1619781665363179E-3</v>
      </c>
      <c r="W79" s="324">
        <v>5161.978166536318</v>
      </c>
      <c r="X79" s="323">
        <v>7.2989429880629024E-3</v>
      </c>
      <c r="Y79" s="324">
        <v>7298.9429880629023</v>
      </c>
      <c r="Z79" s="322">
        <v>0.75</v>
      </c>
    </row>
    <row r="80" spans="1:26">
      <c r="A80" s="138">
        <f>'2018'!A81</f>
        <v>43206</v>
      </c>
      <c r="B80" s="7">
        <f>'2018'!B81</f>
        <v>0.77690000000000003</v>
      </c>
      <c r="C80" s="7">
        <f>'2018'!C81</f>
        <v>83.29</v>
      </c>
      <c r="D80" s="7">
        <f>'2018'!D81</f>
        <v>-1.4148822220165264E-3</v>
      </c>
      <c r="E80" s="7">
        <f>'2018'!E81</f>
        <v>-3.8346362147173448E-3</v>
      </c>
      <c r="F80" s="7">
        <f>'2018'!F81</f>
        <v>1.5</v>
      </c>
      <c r="H80" s="322">
        <v>70</v>
      </c>
      <c r="I80" s="322" t="s">
        <v>477</v>
      </c>
      <c r="J80" s="322">
        <v>-2.1142436573809513E-3</v>
      </c>
      <c r="K80" s="322">
        <v>-1.5159086269443478E-3</v>
      </c>
      <c r="L80" s="322">
        <v>3.9461789490664112E-3</v>
      </c>
      <c r="M80" s="322">
        <v>1.5572328298054888E-5</v>
      </c>
      <c r="N80" s="322">
        <v>-3.8872190016530474E-3</v>
      </c>
      <c r="O80" s="322">
        <v>-4.362684826914277E-3</v>
      </c>
      <c r="P80" s="322">
        <v>6.2272363774814998E-3</v>
      </c>
      <c r="Q80" s="322">
        <v>3.8778472901028911E-5</v>
      </c>
      <c r="R80" s="322">
        <v>3.9911990901467694E-3</v>
      </c>
      <c r="S80" s="322">
        <v>-3.0007313295169992E-3</v>
      </c>
      <c r="T80" s="323">
        <v>5.1167172335681585E-3</v>
      </c>
      <c r="U80" s="324">
        <v>5116.7172335681589</v>
      </c>
      <c r="V80" s="323">
        <v>6.5655225032914353E-3</v>
      </c>
      <c r="W80" s="324">
        <v>6565.522503291435</v>
      </c>
      <c r="X80" s="323">
        <v>9.2835290836813852E-3</v>
      </c>
      <c r="Y80" s="324">
        <v>9283.5290836813856</v>
      </c>
      <c r="Z80" s="322">
        <v>0.75</v>
      </c>
    </row>
    <row r="81" spans="1:26">
      <c r="A81" s="138">
        <f>'2018'!A82</f>
        <v>43207</v>
      </c>
      <c r="B81" s="7">
        <f>'2018'!B82</f>
        <v>0.77710000000000001</v>
      </c>
      <c r="C81" s="7">
        <f>'2018'!C82</f>
        <v>83.16</v>
      </c>
      <c r="D81" s="7">
        <f>'2018'!D82</f>
        <v>2.5740025882140931E-4</v>
      </c>
      <c r="E81" s="7">
        <f>'2018'!E82</f>
        <v>-1.5620309574370639E-3</v>
      </c>
      <c r="F81" s="7">
        <f>'2018'!F82</f>
        <v>1.5</v>
      </c>
      <c r="H81" s="326">
        <v>71</v>
      </c>
      <c r="I81" s="326" t="s">
        <v>559</v>
      </c>
      <c r="J81" s="326">
        <v>-1.5198547017896472E-3</v>
      </c>
      <c r="K81" s="326">
        <v>-1.5159086269443478E-3</v>
      </c>
      <c r="L81" s="326">
        <v>4.7631105636037965E-3</v>
      </c>
      <c r="M81" s="326">
        <v>2.268722224111408E-5</v>
      </c>
      <c r="N81" s="326">
        <v>-3.973115828336894E-3</v>
      </c>
      <c r="O81" s="326">
        <v>-4.362684826914277E-3</v>
      </c>
      <c r="P81" s="326">
        <v>6.1227017118853679E-3</v>
      </c>
      <c r="Q81" s="326">
        <v>3.7487476252724014E-5</v>
      </c>
      <c r="R81" s="326">
        <v>4.3777077320537343E-3</v>
      </c>
      <c r="S81" s="326">
        <v>-2.7464852650632707E-3</v>
      </c>
      <c r="T81" s="327">
        <v>5.6122213124928872E-3</v>
      </c>
      <c r="U81" s="328">
        <v>5612.2213124928876</v>
      </c>
      <c r="V81" s="327">
        <v>7.2013292192283926E-3</v>
      </c>
      <c r="W81" s="328">
        <v>7201.3292192283925</v>
      </c>
      <c r="X81" s="327">
        <v>1.0182548184756985E-2</v>
      </c>
      <c r="Y81" s="328">
        <v>10182.548184756984</v>
      </c>
      <c r="Z81" s="326">
        <v>0.5</v>
      </c>
    </row>
    <row r="82" spans="1:26">
      <c r="A82" s="138">
        <f>'2018'!A83</f>
        <v>43208</v>
      </c>
      <c r="B82" s="7">
        <f>'2018'!B83</f>
        <v>0.77710000000000001</v>
      </c>
      <c r="C82" s="7">
        <f>'2018'!C83</f>
        <v>83.41</v>
      </c>
      <c r="D82" s="7">
        <f>'2018'!D83</f>
        <v>0</v>
      </c>
      <c r="E82" s="7">
        <f>'2018'!E83</f>
        <v>3.0017432637081632E-3</v>
      </c>
      <c r="F82" s="7">
        <f>'2018'!F83</f>
        <v>1.5</v>
      </c>
      <c r="H82" s="322">
        <v>72</v>
      </c>
      <c r="I82" s="322" t="s">
        <v>479</v>
      </c>
      <c r="J82" s="322">
        <v>-1.7252079891023842E-2</v>
      </c>
      <c r="K82" s="322">
        <v>-9.4610459833972989E-3</v>
      </c>
      <c r="L82" s="322">
        <v>2.2607304746628993E-2</v>
      </c>
      <c r="M82" s="322">
        <v>5.1109022790695379E-4</v>
      </c>
      <c r="N82" s="322">
        <v>-1.562876083958457E-2</v>
      </c>
      <c r="O82" s="322">
        <v>-1.0960105754405956E-2</v>
      </c>
      <c r="P82" s="322">
        <v>2.0566352067191297E-2</v>
      </c>
      <c r="Q82" s="322">
        <v>4.2297483735166371E-4</v>
      </c>
      <c r="R82" s="322">
        <v>1.9913175628163395E-2</v>
      </c>
      <c r="S82" s="322">
        <v>-1.6440420365304208E-2</v>
      </c>
      <c r="T82" s="323">
        <v>2.5528691155305473E-2</v>
      </c>
      <c r="U82" s="324">
        <v>25528.691155305474</v>
      </c>
      <c r="V82" s="323">
        <v>3.2757173908328788E-2</v>
      </c>
      <c r="W82" s="324">
        <v>32757.173908328787</v>
      </c>
      <c r="X82" s="323">
        <v>4.631804651110806E-2</v>
      </c>
      <c r="Y82" s="324">
        <v>46318.046511108063</v>
      </c>
      <c r="Z82" s="322">
        <v>0.5</v>
      </c>
    </row>
    <row r="83" spans="1:26">
      <c r="A83" s="138">
        <f>'2018'!A84</f>
        <v>43209</v>
      </c>
      <c r="B83" s="7">
        <f>'2018'!B84</f>
        <v>0.78039999999999998</v>
      </c>
      <c r="C83" s="7">
        <f>'2018'!C84</f>
        <v>83.83</v>
      </c>
      <c r="D83" s="7">
        <f>'2018'!D84</f>
        <v>4.2375665337595998E-3</v>
      </c>
      <c r="E83" s="7">
        <f>'2018'!E84</f>
        <v>5.0227323962455479E-3</v>
      </c>
      <c r="F83" s="7">
        <f>'2018'!F84</f>
        <v>1.5</v>
      </c>
      <c r="H83" s="322">
        <v>73</v>
      </c>
      <c r="I83" s="322" t="s">
        <v>479</v>
      </c>
      <c r="J83" s="322">
        <v>-1.7252079891023842E-2</v>
      </c>
      <c r="K83" s="322">
        <v>-9.4610459833972989E-3</v>
      </c>
      <c r="L83" s="322">
        <v>2.2607304746628993E-2</v>
      </c>
      <c r="M83" s="322">
        <v>5.1109022790695379E-4</v>
      </c>
      <c r="N83" s="322">
        <v>-1.562876083958457E-2</v>
      </c>
      <c r="O83" s="322">
        <v>-1.0960105754405956E-2</v>
      </c>
      <c r="P83" s="322">
        <v>2.0566352067191297E-2</v>
      </c>
      <c r="Q83" s="322">
        <v>4.2297483735166371E-4</v>
      </c>
      <c r="R83" s="322">
        <v>1.9913175628163395E-2</v>
      </c>
      <c r="S83" s="322">
        <v>-1.6440420365304208E-2</v>
      </c>
      <c r="T83" s="323">
        <v>2.5528691155305473E-2</v>
      </c>
      <c r="U83" s="324">
        <v>25528.691155305474</v>
      </c>
      <c r="V83" s="323">
        <v>3.2757173908328788E-2</v>
      </c>
      <c r="W83" s="324">
        <v>32757.173908328787</v>
      </c>
      <c r="X83" s="323">
        <v>4.631804651110806E-2</v>
      </c>
      <c r="Y83" s="324">
        <v>46318.046511108063</v>
      </c>
      <c r="Z83" s="322">
        <v>0.5</v>
      </c>
    </row>
    <row r="84" spans="1:26">
      <c r="A84" s="138">
        <f>'2018'!A85</f>
        <v>43210</v>
      </c>
      <c r="B84" s="7">
        <f>'2018'!B85</f>
        <v>0.77139999999999997</v>
      </c>
      <c r="C84" s="7">
        <f>'2018'!C85</f>
        <v>83.03</v>
      </c>
      <c r="D84" s="7">
        <f>'2018'!D85</f>
        <v>-1.1599562974828751E-2</v>
      </c>
      <c r="E84" s="7">
        <f>'2018'!E85</f>
        <v>-9.5889503758267106E-3</v>
      </c>
      <c r="F84" s="7">
        <f>'2018'!F85</f>
        <v>1.5</v>
      </c>
      <c r="H84" s="326">
        <v>74</v>
      </c>
      <c r="I84" s="326" t="s">
        <v>560</v>
      </c>
      <c r="J84" s="326">
        <v>-1.2041828312191727E-2</v>
      </c>
      <c r="K84" s="326">
        <v>-9.4610459833972989E-3</v>
      </c>
      <c r="L84" s="326">
        <v>3.0834770547531479E-2</v>
      </c>
      <c r="M84" s="326">
        <v>9.5078307471891472E-4</v>
      </c>
      <c r="N84" s="326">
        <v>-8.2131799201331235E-3</v>
      </c>
      <c r="O84" s="326">
        <v>-1.0239265671770286E-2</v>
      </c>
      <c r="P84" s="326">
        <v>3.0932282854692204E-2</v>
      </c>
      <c r="Q84" s="326">
        <v>9.5680612260268521E-4</v>
      </c>
      <c r="R84" s="326">
        <v>2.9412794231902777E-2</v>
      </c>
      <c r="S84" s="326">
        <v>-1.0127504116162426E-2</v>
      </c>
      <c r="T84" s="327">
        <v>3.7707202205299363E-2</v>
      </c>
      <c r="U84" s="328">
        <v>37707.202205299363</v>
      </c>
      <c r="V84" s="327">
        <v>4.8384046511480067E-2</v>
      </c>
      <c r="W84" s="328">
        <v>48384.046511480068</v>
      </c>
      <c r="X84" s="327">
        <v>6.8414159383405865E-2</v>
      </c>
      <c r="Y84" s="328">
        <v>68414.159383405859</v>
      </c>
      <c r="Z84" s="326">
        <v>0.25</v>
      </c>
    </row>
    <row r="85" spans="1:26">
      <c r="A85" s="138">
        <f>'2018'!A86</f>
        <v>43213</v>
      </c>
      <c r="B85" s="7">
        <f>'2018'!B86</f>
        <v>0.76729999999999998</v>
      </c>
      <c r="C85" s="7">
        <f>'2018'!C86</f>
        <v>82.71</v>
      </c>
      <c r="D85" s="7">
        <f>'2018'!D86</f>
        <v>-5.3291865905078862E-3</v>
      </c>
      <c r="E85" s="7">
        <f>'2018'!E86</f>
        <v>-3.8614745701242483E-3</v>
      </c>
      <c r="F85" s="7">
        <f>'2018'!F86</f>
        <v>1.5</v>
      </c>
      <c r="H85" s="322">
        <v>75</v>
      </c>
      <c r="I85" s="322" t="s">
        <v>481</v>
      </c>
      <c r="J85" s="322">
        <v>4.6291217887157879E-3</v>
      </c>
      <c r="K85" s="322">
        <v>1.2878423254852917E-3</v>
      </c>
      <c r="L85" s="322">
        <v>1.4553231743799229E-2</v>
      </c>
      <c r="M85" s="322">
        <v>2.1179655418872555E-4</v>
      </c>
      <c r="N85" s="322">
        <v>3.6840569221069782E-3</v>
      </c>
      <c r="O85" s="322">
        <v>3.3546938897619496E-3</v>
      </c>
      <c r="P85" s="322">
        <v>1.5040373855472262E-2</v>
      </c>
      <c r="Q85" s="322">
        <v>2.2621284571237353E-4</v>
      </c>
      <c r="R85" s="322">
        <v>1.3703015178230577E-2</v>
      </c>
      <c r="S85" s="322">
        <v>4.1565893554113831E-3</v>
      </c>
      <c r="T85" s="323">
        <v>1.7567265458491601E-2</v>
      </c>
      <c r="U85" s="324">
        <v>17567.265458491602</v>
      </c>
      <c r="V85" s="323">
        <v>2.2541459968189299E-2</v>
      </c>
      <c r="W85" s="324">
        <v>22541.459968189298</v>
      </c>
      <c r="X85" s="323">
        <v>3.1873213304564323E-2</v>
      </c>
      <c r="Y85" s="324">
        <v>31873.213304564324</v>
      </c>
      <c r="Z85" s="322">
        <v>0.25</v>
      </c>
    </row>
    <row r="86" spans="1:26">
      <c r="A86" s="138">
        <f>'2018'!A87</f>
        <v>43214</v>
      </c>
      <c r="B86" s="7">
        <f>'2018'!B87</f>
        <v>0.76080000000000003</v>
      </c>
      <c r="C86" s="7">
        <f>'2018'!C87</f>
        <v>82.78</v>
      </c>
      <c r="D86" s="7">
        <f>'2018'!D87</f>
        <v>-8.5073479524389491E-3</v>
      </c>
      <c r="E86" s="7">
        <f>'2018'!E87</f>
        <v>8.459726167713605E-4</v>
      </c>
      <c r="F86" s="7">
        <f>'2018'!F87</f>
        <v>1.5</v>
      </c>
      <c r="H86" s="322">
        <v>76</v>
      </c>
      <c r="I86" s="322" t="s">
        <v>482</v>
      </c>
      <c r="J86" s="322">
        <v>3.8654559372097602E-3</v>
      </c>
      <c r="K86" s="322">
        <v>1.2878423254852917E-3</v>
      </c>
      <c r="L86" s="322">
        <v>1.3485961431908274E-2</v>
      </c>
      <c r="M86" s="322">
        <v>1.8187115574291746E-4</v>
      </c>
      <c r="N86" s="322">
        <v>2.5287137371334881E-3</v>
      </c>
      <c r="O86" s="322">
        <v>3.3546938897619496E-3</v>
      </c>
      <c r="P86" s="322">
        <v>1.3325122017820407E-2</v>
      </c>
      <c r="Q86" s="322">
        <v>1.7755887678980219E-4</v>
      </c>
      <c r="R86" s="322">
        <v>1.2276206799380738E-2</v>
      </c>
      <c r="S86" s="322">
        <v>3.1970848371716239E-3</v>
      </c>
      <c r="T86" s="323">
        <v>1.5738097116806106E-2</v>
      </c>
      <c r="U86" s="324">
        <v>15738.097116806106</v>
      </c>
      <c r="V86" s="323">
        <v>2.0194360184981313E-2</v>
      </c>
      <c r="W86" s="324">
        <v>20194.360184981313</v>
      </c>
      <c r="X86" s="323">
        <v>2.8554457015359597E-2</v>
      </c>
      <c r="Y86" s="324">
        <v>28554.457015359596</v>
      </c>
      <c r="Z86" s="322">
        <v>0.25</v>
      </c>
    </row>
    <row r="87" spans="1:26">
      <c r="A87" s="138">
        <f>'2018'!A88</f>
        <v>43216</v>
      </c>
      <c r="B87" s="7">
        <f>'2018'!B88</f>
        <v>0.75739999999999996</v>
      </c>
      <c r="C87" s="7">
        <f>'2018'!C88</f>
        <v>82.8</v>
      </c>
      <c r="D87" s="7">
        <f>'2018'!D88</f>
        <v>-4.4789957634861818E-3</v>
      </c>
      <c r="E87" s="7">
        <f>'2018'!E88</f>
        <v>2.415750706276738E-4</v>
      </c>
      <c r="F87" s="7">
        <f>'2018'!F88</f>
        <v>1.5</v>
      </c>
      <c r="H87" s="326">
        <v>77</v>
      </c>
      <c r="I87" s="326" t="s">
        <v>561</v>
      </c>
      <c r="J87" s="326">
        <v>2.2876007840268516E-3</v>
      </c>
      <c r="K87" s="326">
        <v>-6.5919767717461037E-4</v>
      </c>
      <c r="L87" s="326">
        <v>1.2822848713673191E-2</v>
      </c>
      <c r="M87" s="326">
        <v>1.6442544913375021E-4</v>
      </c>
      <c r="N87" s="326">
        <v>4.4846401827906836E-5</v>
      </c>
      <c r="O87" s="326">
        <v>2.2842354984856489E-3</v>
      </c>
      <c r="P87" s="326">
        <v>1.0659974537666277E-2</v>
      </c>
      <c r="Q87" s="326">
        <v>1.1363505714369335E-4</v>
      </c>
      <c r="R87" s="326">
        <v>1.0726000370161359E-2</v>
      </c>
      <c r="S87" s="326">
        <v>1.1662235929273792E-3</v>
      </c>
      <c r="T87" s="327">
        <v>1.3750732474546863E-2</v>
      </c>
      <c r="U87" s="328">
        <v>13750.732474546863</v>
      </c>
      <c r="V87" s="327">
        <v>1.7644270608915436E-2</v>
      </c>
      <c r="W87" s="328">
        <v>17644.270608915434</v>
      </c>
      <c r="X87" s="327">
        <v>2.4948676860995323E-2</v>
      </c>
      <c r="Y87" s="328">
        <v>24948.676860995321</v>
      </c>
      <c r="Z87" s="326">
        <v>0.25</v>
      </c>
    </row>
    <row r="88" spans="1:26">
      <c r="A88" s="138">
        <f>'2018'!A89</f>
        <v>43217</v>
      </c>
      <c r="B88" s="7">
        <f>'2018'!B89</f>
        <v>0.75449999999999995</v>
      </c>
      <c r="C88" s="7">
        <f>'2018'!C89</f>
        <v>82.43</v>
      </c>
      <c r="D88" s="7">
        <f>'2018'!D89</f>
        <v>-3.8362372597908327E-3</v>
      </c>
      <c r="E88" s="7">
        <f>'2018'!E89</f>
        <v>-4.4786130660777893E-3</v>
      </c>
      <c r="F88" s="7">
        <f>'2018'!F89</f>
        <v>1.5</v>
      </c>
      <c r="H88" s="322">
        <v>78</v>
      </c>
      <c r="I88" s="322" t="s">
        <v>562</v>
      </c>
      <c r="J88" s="322">
        <v>3.9616953825140789E-3</v>
      </c>
      <c r="K88" s="322">
        <v>8.698734372709553E-4</v>
      </c>
      <c r="L88" s="322">
        <v>1.3825913592072274E-2</v>
      </c>
      <c r="M88" s="322">
        <v>1.9115588665544883E-4</v>
      </c>
      <c r="N88" s="322">
        <v>2.4533940817025985E-3</v>
      </c>
      <c r="O88" s="322">
        <v>1.1056563814601898E-3</v>
      </c>
      <c r="P88" s="322">
        <v>1.0855746853749732E-2</v>
      </c>
      <c r="Q88" s="322">
        <v>1.1784723975269721E-4</v>
      </c>
      <c r="R88" s="322">
        <v>1.1874496654997423E-2</v>
      </c>
      <c r="S88" s="322">
        <v>3.2075447321083389E-3</v>
      </c>
      <c r="T88" s="323">
        <v>1.5223104711706697E-2</v>
      </c>
      <c r="U88" s="324">
        <v>15223.104711706697</v>
      </c>
      <c r="V88" s="323">
        <v>1.9533546997470761E-2</v>
      </c>
      <c r="W88" s="324">
        <v>19533.546997470759</v>
      </c>
      <c r="X88" s="323">
        <v>2.7620079219524005E-2</v>
      </c>
      <c r="Y88" s="324">
        <v>27620.079219524006</v>
      </c>
      <c r="Z88" s="322">
        <v>0.25</v>
      </c>
    </row>
    <row r="89" spans="1:26">
      <c r="A89" s="138">
        <f>'2018'!A90</f>
        <v>43220</v>
      </c>
      <c r="B89" s="7">
        <f>'2018'!B90</f>
        <v>0.75700000000000001</v>
      </c>
      <c r="C89" s="7">
        <f>'2018'!C90</f>
        <v>82.63</v>
      </c>
      <c r="D89" s="7">
        <f>'2018'!D90</f>
        <v>3.3079752295453405E-3</v>
      </c>
      <c r="E89" s="7">
        <f>'2018'!E90</f>
        <v>2.4233623879567497E-3</v>
      </c>
      <c r="F89" s="7">
        <f>'2018'!F90</f>
        <v>1.5</v>
      </c>
      <c r="H89" s="322">
        <v>79</v>
      </c>
      <c r="I89" s="322" t="s">
        <v>485</v>
      </c>
      <c r="J89" s="322">
        <v>2.2705116914536186E-3</v>
      </c>
      <c r="K89" s="322">
        <v>2.1335472910474053E-3</v>
      </c>
      <c r="L89" s="322">
        <v>1.0784755292188173E-2</v>
      </c>
      <c r="M89" s="322">
        <v>1.1631094671238081E-4</v>
      </c>
      <c r="N89" s="322">
        <v>1.5068678072959571E-3</v>
      </c>
      <c r="O89" s="322">
        <v>2.9025878153686791E-3</v>
      </c>
      <c r="P89" s="322">
        <v>8.9806782530848974E-3</v>
      </c>
      <c r="Q89" s="322">
        <v>8.0652581885431996E-5</v>
      </c>
      <c r="R89" s="322">
        <v>9.5559985573863276E-3</v>
      </c>
      <c r="S89" s="322">
        <v>1.8886897493747877E-3</v>
      </c>
      <c r="T89" s="323">
        <v>1.2250790150569272E-2</v>
      </c>
      <c r="U89" s="324">
        <v>12250.790150569272</v>
      </c>
      <c r="V89" s="323">
        <v>1.5719617626900509E-2</v>
      </c>
      <c r="W89" s="324">
        <v>15719.617626900508</v>
      </c>
      <c r="X89" s="323">
        <v>2.22272526444806E-2</v>
      </c>
      <c r="Y89" s="324">
        <v>22227.252644480599</v>
      </c>
      <c r="Z89" s="322">
        <v>0.25</v>
      </c>
    </row>
    <row r="90" spans="1:26">
      <c r="A90" s="138">
        <f>'2018'!A91</f>
        <v>43221</v>
      </c>
      <c r="B90" s="7">
        <f>'2018'!B91</f>
        <v>0.754</v>
      </c>
      <c r="C90" s="7">
        <f>'2018'!C91</f>
        <v>82.48</v>
      </c>
      <c r="D90" s="7">
        <f>'2018'!D91</f>
        <v>-3.9708854294927317E-3</v>
      </c>
      <c r="E90" s="7">
        <f>'2018'!E91</f>
        <v>-1.8169710043884246E-3</v>
      </c>
      <c r="F90" s="7">
        <f>'2018'!F91</f>
        <v>1.5</v>
      </c>
      <c r="H90" s="326">
        <v>80</v>
      </c>
      <c r="I90" s="326" t="s">
        <v>563</v>
      </c>
      <c r="J90" s="326">
        <v>1.9731300951764505E-3</v>
      </c>
      <c r="K90" s="326">
        <v>1.5790317876420187E-3</v>
      </c>
      <c r="L90" s="326">
        <v>1.0851472866437537E-2</v>
      </c>
      <c r="M90" s="326">
        <v>1.1775446337103012E-4</v>
      </c>
      <c r="N90" s="326">
        <v>8.1979671542608407E-4</v>
      </c>
      <c r="O90" s="326">
        <v>1.2114513235070268E-3</v>
      </c>
      <c r="P90" s="326">
        <v>9.1325658690539786E-3</v>
      </c>
      <c r="Q90" s="326">
        <v>8.3403759352609642E-5</v>
      </c>
      <c r="R90" s="326">
        <v>9.663545185644289E-3</v>
      </c>
      <c r="S90" s="326">
        <v>1.3964634053012673E-3</v>
      </c>
      <c r="T90" s="327">
        <v>1.2388664927995979E-2</v>
      </c>
      <c r="U90" s="328">
        <v>12388.66492799598</v>
      </c>
      <c r="V90" s="327">
        <v>1.5896531830384857E-2</v>
      </c>
      <c r="W90" s="328">
        <v>15896.531830384856</v>
      </c>
      <c r="X90" s="327">
        <v>2.2477406101808615E-2</v>
      </c>
      <c r="Y90" s="328">
        <v>22477.406101808614</v>
      </c>
      <c r="Z90" s="326">
        <v>0.25</v>
      </c>
    </row>
    <row r="91" spans="1:26">
      <c r="A91" s="138">
        <f>'2018'!A92</f>
        <v>43222</v>
      </c>
      <c r="B91" s="7">
        <f>'2018'!B92</f>
        <v>0.75029999999999997</v>
      </c>
      <c r="C91" s="7">
        <f>'2018'!C92</f>
        <v>82.38</v>
      </c>
      <c r="D91" s="7">
        <f>'2018'!D92</f>
        <v>-4.919241456273018E-3</v>
      </c>
      <c r="E91" s="7">
        <f>'2018'!E92</f>
        <v>-1.2131507007699163E-3</v>
      </c>
      <c r="F91" s="7">
        <f>'2018'!F92</f>
        <v>1.5</v>
      </c>
      <c r="H91" s="322">
        <v>81</v>
      </c>
      <c r="I91" s="322" t="s">
        <v>564</v>
      </c>
      <c r="J91" s="322">
        <v>2.0028400187916615E-3</v>
      </c>
      <c r="K91" s="322">
        <v>1.375891865552929E-3</v>
      </c>
      <c r="L91" s="322">
        <v>8.2247973160990678E-3</v>
      </c>
      <c r="M91" s="322">
        <v>6.7647290890910438E-5</v>
      </c>
      <c r="N91" s="322">
        <v>3.2973975755437963E-3</v>
      </c>
      <c r="O91" s="322">
        <v>3.4412229579903288E-3</v>
      </c>
      <c r="P91" s="322">
        <v>9.1805883924656034E-3</v>
      </c>
      <c r="Q91" s="322">
        <v>8.428320323187418E-5</v>
      </c>
      <c r="R91" s="322">
        <v>8.3792888080746995E-3</v>
      </c>
      <c r="S91" s="322">
        <v>2.6501187971677289E-3</v>
      </c>
      <c r="T91" s="323">
        <v>1.0742248251951764E-2</v>
      </c>
      <c r="U91" s="324">
        <v>10742.248251951765</v>
      </c>
      <c r="V91" s="323">
        <v>1.3783930089282881E-2</v>
      </c>
      <c r="W91" s="324">
        <v>13783.930089282881</v>
      </c>
      <c r="X91" s="323">
        <v>1.9490225767581752E-2</v>
      </c>
      <c r="Y91" s="324">
        <v>19490.225767581753</v>
      </c>
      <c r="Z91" s="322">
        <v>0.25</v>
      </c>
    </row>
    <row r="92" spans="1:26">
      <c r="A92" s="138">
        <f>'2018'!A93</f>
        <v>43223</v>
      </c>
      <c r="B92" s="7">
        <f>'2018'!B93</f>
        <v>0.75239999999999996</v>
      </c>
      <c r="C92" s="7">
        <f>'2018'!C93</f>
        <v>82.48</v>
      </c>
      <c r="D92" s="7">
        <f>'2018'!D93</f>
        <v>2.7949708751923404E-3</v>
      </c>
      <c r="E92" s="7">
        <f>'2018'!E93</f>
        <v>1.2131507007699974E-3</v>
      </c>
      <c r="F92" s="7">
        <f>'2018'!F93</f>
        <v>1.5</v>
      </c>
      <c r="H92" s="322">
        <v>82</v>
      </c>
      <c r="I92" s="322" t="s">
        <v>488</v>
      </c>
      <c r="J92" s="322">
        <v>4.2489315424361863E-3</v>
      </c>
      <c r="K92" s="322">
        <v>5.9132384904426417E-3</v>
      </c>
      <c r="L92" s="322">
        <v>5.7571576162902824E-3</v>
      </c>
      <c r="M92" s="322">
        <v>3.3144863818809207E-5</v>
      </c>
      <c r="N92" s="322">
        <v>4.5370332645352576E-3</v>
      </c>
      <c r="O92" s="322">
        <v>3.3743914303379771E-3</v>
      </c>
      <c r="P92" s="322">
        <v>6.4835691109030539E-3</v>
      </c>
      <c r="Q92" s="322">
        <v>4.2036668415856215E-5</v>
      </c>
      <c r="R92" s="322">
        <v>5.7465170512814379E-3</v>
      </c>
      <c r="S92" s="322">
        <v>4.3929824034857224E-3</v>
      </c>
      <c r="T92" s="323">
        <v>7.3670348597428036E-3</v>
      </c>
      <c r="U92" s="324">
        <v>7367.0348597428037</v>
      </c>
      <c r="V92" s="323">
        <v>9.4530205493579648E-3</v>
      </c>
      <c r="W92" s="324">
        <v>9453.0205493579651</v>
      </c>
      <c r="X92" s="323">
        <v>1.3366398661280626E-2</v>
      </c>
      <c r="Y92" s="324">
        <v>13366.398661280626</v>
      </c>
      <c r="Z92" s="322">
        <v>0.25</v>
      </c>
    </row>
    <row r="93" spans="1:26">
      <c r="A93" s="138">
        <f>'2018'!A94</f>
        <v>43224</v>
      </c>
      <c r="B93" s="7">
        <f>'2018'!B94</f>
        <v>0.75380000000000003</v>
      </c>
      <c r="C93" s="7">
        <f>'2018'!C94</f>
        <v>82.24</v>
      </c>
      <c r="D93" s="7">
        <f>'2018'!D94</f>
        <v>1.8589834061597866E-3</v>
      </c>
      <c r="E93" s="7">
        <f>'2018'!E94</f>
        <v>-2.9140380018496462E-3</v>
      </c>
      <c r="F93" s="7">
        <f>'2018'!F94</f>
        <v>1.5</v>
      </c>
      <c r="H93" s="326">
        <v>83</v>
      </c>
      <c r="I93" s="326" t="s">
        <v>565</v>
      </c>
      <c r="J93" s="326">
        <v>5.7684064768973361E-3</v>
      </c>
      <c r="K93" s="326">
        <v>7.2040326422124316E-3</v>
      </c>
      <c r="L93" s="326">
        <v>7.6093566551550165E-3</v>
      </c>
      <c r="M93" s="326">
        <v>5.7902308705351947E-5</v>
      </c>
      <c r="N93" s="326">
        <v>6.5388138860726416E-3</v>
      </c>
      <c r="O93" s="326">
        <v>3.3743914303379771E-3</v>
      </c>
      <c r="P93" s="326">
        <v>9.899047009160002E-3</v>
      </c>
      <c r="Q93" s="326">
        <v>9.7991131689559584E-5</v>
      </c>
      <c r="R93" s="326">
        <v>8.37229970553636E-3</v>
      </c>
      <c r="S93" s="326">
        <v>6.1536101814849888E-3</v>
      </c>
      <c r="T93" s="327">
        <v>1.0733288222497613E-2</v>
      </c>
      <c r="U93" s="328">
        <v>10733.288222497613</v>
      </c>
      <c r="V93" s="327">
        <v>1.3772433015607313E-2</v>
      </c>
      <c r="W93" s="328">
        <v>13772.433015607314</v>
      </c>
      <c r="X93" s="327">
        <v>1.9473969115077573E-2</v>
      </c>
      <c r="Y93" s="328">
        <v>19473.969115077572</v>
      </c>
      <c r="Z93" s="326">
        <v>0.25</v>
      </c>
    </row>
    <row r="94" spans="1:26">
      <c r="A94" s="138">
        <f>'2018'!A95</f>
        <v>43227</v>
      </c>
      <c r="B94" s="7">
        <f>'2018'!B95</f>
        <v>0.752</v>
      </c>
      <c r="C94" s="7">
        <f>'2018'!C95</f>
        <v>82.1</v>
      </c>
      <c r="D94" s="7">
        <f>'2018'!D95</f>
        <v>-2.3907568831952322E-3</v>
      </c>
      <c r="E94" s="7">
        <f>'2018'!E95</f>
        <v>-1.7037852484724338E-3</v>
      </c>
      <c r="F94" s="7">
        <f>'2018'!F95</f>
        <v>1.5</v>
      </c>
      <c r="H94" s="322">
        <v>84</v>
      </c>
      <c r="I94" s="322" t="s">
        <v>566</v>
      </c>
      <c r="J94" s="322">
        <v>-6.5373952590467958E-4</v>
      </c>
      <c r="K94" s="322">
        <v>-1.5280518332674118E-3</v>
      </c>
      <c r="L94" s="322">
        <v>1.0999176197631364E-2</v>
      </c>
      <c r="M94" s="322">
        <v>1.2098187702654034E-4</v>
      </c>
      <c r="N94" s="322">
        <v>-2.6783109570352611E-3</v>
      </c>
      <c r="O94" s="322">
        <v>-6.4343274653759514E-3</v>
      </c>
      <c r="P94" s="322">
        <v>1.3270013837444581E-2</v>
      </c>
      <c r="Q94" s="322">
        <v>1.7609326724597066E-4</v>
      </c>
      <c r="R94" s="322">
        <v>1.1704302620968573E-2</v>
      </c>
      <c r="S94" s="322">
        <v>-1.6660252414699703E-3</v>
      </c>
      <c r="T94" s="323">
        <v>1.5004915960081711E-2</v>
      </c>
      <c r="U94" s="324">
        <v>15004.915960081711</v>
      </c>
      <c r="V94" s="323">
        <v>1.9253577811493304E-2</v>
      </c>
      <c r="W94" s="324">
        <v>19253.577811493305</v>
      </c>
      <c r="X94" s="323">
        <v>2.7224207896372903E-2</v>
      </c>
      <c r="Y94" s="324">
        <v>27224.207896372904</v>
      </c>
      <c r="Z94" s="322">
        <v>0.25</v>
      </c>
    </row>
    <row r="95" spans="1:26">
      <c r="A95" s="138">
        <f>'2018'!A96</f>
        <v>43228</v>
      </c>
      <c r="B95" s="7">
        <f>'2018'!B96</f>
        <v>0.75139999999999996</v>
      </c>
      <c r="C95" s="7">
        <f>'2018'!C96</f>
        <v>81.93</v>
      </c>
      <c r="D95" s="7">
        <f>'2018'!D96</f>
        <v>-7.9819080997138006E-4</v>
      </c>
      <c r="E95" s="7">
        <f>'2018'!E96</f>
        <v>-2.0727923046590128E-3</v>
      </c>
      <c r="F95" s="7">
        <f>'2018'!F96</f>
        <v>1.5</v>
      </c>
      <c r="H95" s="322">
        <v>85</v>
      </c>
      <c r="I95" s="322" t="s">
        <v>491</v>
      </c>
      <c r="J95" s="322">
        <v>8.8055422805960568E-4</v>
      </c>
      <c r="K95" s="322">
        <v>1.3776497303217877E-3</v>
      </c>
      <c r="L95" s="322">
        <v>4.9951320470203687E-3</v>
      </c>
      <c r="M95" s="322">
        <v>2.4951344167169901E-5</v>
      </c>
      <c r="N95" s="322">
        <v>1.2643073588960835E-3</v>
      </c>
      <c r="O95" s="322">
        <v>1.2807075248063788E-3</v>
      </c>
      <c r="P95" s="322">
        <v>3.5134804188127378E-3</v>
      </c>
      <c r="Q95" s="322">
        <v>1.234454465338053E-5</v>
      </c>
      <c r="R95" s="322">
        <v>3.8832972875635185E-3</v>
      </c>
      <c r="S95" s="322">
        <v>1.0724307934778447E-3</v>
      </c>
      <c r="T95" s="323">
        <v>4.9783871226564309E-3</v>
      </c>
      <c r="U95" s="324">
        <v>4978.3871226564306</v>
      </c>
      <c r="V95" s="323">
        <v>6.3880240380419879E-3</v>
      </c>
      <c r="W95" s="324">
        <v>6388.0240380419882</v>
      </c>
      <c r="X95" s="323">
        <v>9.0325494908727443E-3</v>
      </c>
      <c r="Y95" s="324">
        <v>9032.5494908727451</v>
      </c>
      <c r="Z95" s="322">
        <v>0.25</v>
      </c>
    </row>
    <row r="96" spans="1:26">
      <c r="A96" s="138">
        <f>'2018'!A97</f>
        <v>43229</v>
      </c>
      <c r="B96" s="7">
        <f>'2018'!B97</f>
        <v>0.74350000000000005</v>
      </c>
      <c r="C96" s="7">
        <f>'2018'!C97</f>
        <v>81.42</v>
      </c>
      <c r="D96" s="7">
        <f>'2018'!D97</f>
        <v>-1.0569367239658602E-2</v>
      </c>
      <c r="E96" s="7">
        <f>'2018'!E97</f>
        <v>-6.2442810788906683E-3</v>
      </c>
      <c r="F96" s="7">
        <f>'2018'!F97</f>
        <v>1.5</v>
      </c>
      <c r="H96" s="326">
        <v>86</v>
      </c>
      <c r="I96" s="326" t="s">
        <v>567</v>
      </c>
      <c r="J96" s="326">
        <v>-2.8810141368971946E-5</v>
      </c>
      <c r="K96" s="326">
        <v>-2.2064934685178846E-4</v>
      </c>
      <c r="L96" s="326">
        <v>4.6440321565046992E-3</v>
      </c>
      <c r="M96" s="326">
        <v>2.1567034670649688E-5</v>
      </c>
      <c r="N96" s="326">
        <v>9.1496870821297161E-4</v>
      </c>
      <c r="O96" s="326">
        <v>1.01139241764544E-3</v>
      </c>
      <c r="P96" s="326">
        <v>3.6737383094045243E-3</v>
      </c>
      <c r="Q96" s="326">
        <v>1.3496353165986411E-5</v>
      </c>
      <c r="R96" s="326">
        <v>3.8605648255556633E-3</v>
      </c>
      <c r="S96" s="326">
        <v>4.4307928342199982E-4</v>
      </c>
      <c r="T96" s="327">
        <v>4.9492441063623601E-3</v>
      </c>
      <c r="U96" s="328">
        <v>4949.2441063623601</v>
      </c>
      <c r="V96" s="327">
        <v>6.3506291380390663E-3</v>
      </c>
      <c r="W96" s="328">
        <v>6350.6291380390667</v>
      </c>
      <c r="X96" s="327">
        <v>8.9796737842424736E-3</v>
      </c>
      <c r="Y96" s="328">
        <v>8979.6737842424736</v>
      </c>
      <c r="Z96" s="326">
        <v>0.25</v>
      </c>
    </row>
    <row r="97" spans="1:26">
      <c r="A97" s="138">
        <f>'2018'!A98</f>
        <v>43230</v>
      </c>
      <c r="B97" s="7">
        <f>'2018'!B98</f>
        <v>0.74580000000000002</v>
      </c>
      <c r="C97" s="7">
        <f>'2018'!C98</f>
        <v>81.91</v>
      </c>
      <c r="D97" s="7">
        <f>'2018'!D98</f>
        <v>3.0887018445105688E-3</v>
      </c>
      <c r="E97" s="7">
        <f>'2018'!E98</f>
        <v>6.0001404526777635E-3</v>
      </c>
      <c r="F97" s="7">
        <f>'2018'!F98</f>
        <v>1.5</v>
      </c>
      <c r="H97" s="322">
        <v>87</v>
      </c>
      <c r="I97" s="322" t="s">
        <v>568</v>
      </c>
      <c r="J97" s="322">
        <v>2.3344060681618666E-3</v>
      </c>
      <c r="K97" s="322">
        <v>2.8802004125757651E-4</v>
      </c>
      <c r="L97" s="322">
        <v>7.1482846500173468E-3</v>
      </c>
      <c r="M97" s="322">
        <v>5.1097973437673624E-5</v>
      </c>
      <c r="N97" s="322">
        <v>2.2170345906961783E-3</v>
      </c>
      <c r="O97" s="322">
        <v>2.1718870693579941E-3</v>
      </c>
      <c r="P97" s="322">
        <v>6.7677746712573794E-3</v>
      </c>
      <c r="Q97" s="322">
        <v>4.5802774000912929E-5</v>
      </c>
      <c r="R97" s="322">
        <v>6.653921138763186E-3</v>
      </c>
      <c r="S97" s="322">
        <v>2.2757203294290224E-3</v>
      </c>
      <c r="T97" s="323">
        <v>8.5303268998944051E-3</v>
      </c>
      <c r="U97" s="324">
        <v>8530.3268998944059</v>
      </c>
      <c r="V97" s="323">
        <v>1.0945700273265441E-2</v>
      </c>
      <c r="W97" s="324">
        <v>10945.70027326544</v>
      </c>
      <c r="X97" s="323">
        <v>1.5477020568763171E-2</v>
      </c>
      <c r="Y97" s="324">
        <v>15477.020568763171</v>
      </c>
      <c r="Z97" s="322">
        <v>0.25</v>
      </c>
    </row>
    <row r="98" spans="1:26">
      <c r="A98" s="138">
        <f>'2018'!A99</f>
        <v>43231</v>
      </c>
      <c r="B98" s="7">
        <f>'2018'!B99</f>
        <v>0.75339999999999996</v>
      </c>
      <c r="C98" s="7">
        <f>'2018'!C99</f>
        <v>82.5</v>
      </c>
      <c r="D98" s="7">
        <f>'2018'!D99</f>
        <v>1.0138827513220207E-2</v>
      </c>
      <c r="E98" s="7">
        <f>'2018'!E99</f>
        <v>7.177209813124627E-3</v>
      </c>
      <c r="F98" s="7">
        <f>'2018'!F99</f>
        <v>1.5</v>
      </c>
      <c r="H98" s="322">
        <v>88</v>
      </c>
      <c r="I98" s="322" t="s">
        <v>494</v>
      </c>
      <c r="J98" s="322">
        <v>2.5553074424617423E-3</v>
      </c>
      <c r="K98" s="322">
        <v>3.8840829455340838E-3</v>
      </c>
      <c r="L98" s="322">
        <v>6.036681328197754E-3</v>
      </c>
      <c r="M98" s="322">
        <v>3.6441521458211395E-5</v>
      </c>
      <c r="N98" s="322">
        <v>2.5615889618281137E-3</v>
      </c>
      <c r="O98" s="322">
        <v>2.0150677231089782E-3</v>
      </c>
      <c r="P98" s="322">
        <v>4.8103089039269352E-3</v>
      </c>
      <c r="Q98" s="322">
        <v>2.3139071751198756E-5</v>
      </c>
      <c r="R98" s="322">
        <v>5.0218204217078915E-3</v>
      </c>
      <c r="S98" s="322">
        <v>2.558448202144928E-3</v>
      </c>
      <c r="T98" s="323">
        <v>6.4379737806295172E-3</v>
      </c>
      <c r="U98" s="324">
        <v>6437.973780629517</v>
      </c>
      <c r="V98" s="323">
        <v>8.2608945937094821E-3</v>
      </c>
      <c r="W98" s="324">
        <v>8260.8945937094813</v>
      </c>
      <c r="X98" s="323">
        <v>1.1680754300892555E-2</v>
      </c>
      <c r="Y98" s="324">
        <v>11680.754300892555</v>
      </c>
      <c r="Z98" s="322">
        <v>0.25</v>
      </c>
    </row>
    <row r="99" spans="1:26">
      <c r="A99" s="138">
        <f>'2018'!A100</f>
        <v>43234</v>
      </c>
      <c r="B99" s="7">
        <f>'2018'!B100</f>
        <v>0.75490000000000002</v>
      </c>
      <c r="C99" s="7">
        <f>'2018'!C100</f>
        <v>82.56</v>
      </c>
      <c r="D99" s="7">
        <f>'2018'!D100</f>
        <v>1.9889948876384371E-3</v>
      </c>
      <c r="E99" s="7">
        <f>'2018'!E100</f>
        <v>7.2700839261726304E-4</v>
      </c>
      <c r="F99" s="7">
        <f>'2018'!F100</f>
        <v>1.5</v>
      </c>
      <c r="H99" s="326">
        <v>89</v>
      </c>
      <c r="I99" s="326" t="s">
        <v>569</v>
      </c>
      <c r="J99" s="326">
        <v>1.5196404422044203E-3</v>
      </c>
      <c r="K99" s="326">
        <v>3.548411672975863E-3</v>
      </c>
      <c r="L99" s="326">
        <v>6.7391531397820448E-3</v>
      </c>
      <c r="M99" s="326">
        <v>4.5416185041434195E-5</v>
      </c>
      <c r="N99" s="326">
        <v>1.9666826139611323E-3</v>
      </c>
      <c r="O99" s="326">
        <v>1.1061007384422796E-3</v>
      </c>
      <c r="P99" s="326">
        <v>5.1243351651825211E-3</v>
      </c>
      <c r="Q99" s="326">
        <v>2.6258810885126174E-5</v>
      </c>
      <c r="R99" s="326">
        <v>5.5339142750465637E-3</v>
      </c>
      <c r="S99" s="326">
        <v>1.7431615280827763E-3</v>
      </c>
      <c r="T99" s="327">
        <v>7.0944781006096946E-3</v>
      </c>
      <c r="U99" s="328">
        <v>7094.4781006096946</v>
      </c>
      <c r="V99" s="327">
        <v>9.1032889824515968E-3</v>
      </c>
      <c r="W99" s="328">
        <v>9103.2889824515969</v>
      </c>
      <c r="X99" s="327">
        <v>1.2871884603758307E-2</v>
      </c>
      <c r="Y99" s="328">
        <v>12871.884603758308</v>
      </c>
      <c r="Z99" s="326">
        <v>0.25</v>
      </c>
    </row>
    <row r="100" spans="1:26">
      <c r="A100" s="138">
        <f>'2018'!A101</f>
        <v>43235</v>
      </c>
      <c r="B100" s="7">
        <f>'2018'!B101</f>
        <v>0.75080000000000002</v>
      </c>
      <c r="C100" s="7">
        <f>'2018'!C101</f>
        <v>82.5</v>
      </c>
      <c r="D100" s="7">
        <f>'2018'!D101</f>
        <v>-5.4459854332253969E-3</v>
      </c>
      <c r="E100" s="7">
        <f>'2018'!E101</f>
        <v>-7.2700839261735954E-4</v>
      </c>
      <c r="F100" s="7">
        <f>'2018'!F101</f>
        <v>1.5</v>
      </c>
      <c r="H100" s="322">
        <v>90</v>
      </c>
      <c r="I100" s="322" t="s">
        <v>570</v>
      </c>
      <c r="J100" s="322">
        <v>-3.839829183122813E-4</v>
      </c>
      <c r="K100" s="322">
        <v>4.8053823977532045E-4</v>
      </c>
      <c r="L100" s="322">
        <v>4.9403917186186374E-3</v>
      </c>
      <c r="M100" s="322">
        <v>2.4407470333395611E-5</v>
      </c>
      <c r="N100" s="322">
        <v>-1.635762813104626E-3</v>
      </c>
      <c r="O100" s="322">
        <v>1.9411194032224901E-4</v>
      </c>
      <c r="P100" s="322">
        <v>6.2173423695032507E-3</v>
      </c>
      <c r="Q100" s="322">
        <v>3.8655346139620298E-5</v>
      </c>
      <c r="R100" s="322">
        <v>5.3845482630880568E-3</v>
      </c>
      <c r="S100" s="322">
        <v>-1.0098728657084537E-3</v>
      </c>
      <c r="T100" s="323">
        <v>6.9029908732788888E-3</v>
      </c>
      <c r="U100" s="324">
        <v>6902.990873278889</v>
      </c>
      <c r="V100" s="323">
        <v>8.8575818927798533E-3</v>
      </c>
      <c r="W100" s="324">
        <v>8857.5818927798537</v>
      </c>
      <c r="X100" s="323">
        <v>1.2524459259942821E-2</v>
      </c>
      <c r="Y100" s="324">
        <v>12524.459259942822</v>
      </c>
      <c r="Z100" s="322">
        <v>0.25</v>
      </c>
    </row>
    <row r="101" spans="1:26">
      <c r="A101" s="138">
        <f>'2018'!A102</f>
        <v>43236</v>
      </c>
      <c r="B101" s="7">
        <f>'2018'!B102</f>
        <v>0.74839999999999995</v>
      </c>
      <c r="C101" s="7">
        <f>'2018'!C102</f>
        <v>82.51</v>
      </c>
      <c r="D101" s="7">
        <f>'2018'!D102</f>
        <v>-3.2017103124192636E-3</v>
      </c>
      <c r="E101" s="7">
        <f>'2018'!E102</f>
        <v>1.2120477561660171E-4</v>
      </c>
      <c r="F101" s="7">
        <f>'2018'!F102</f>
        <v>1.5</v>
      </c>
      <c r="H101" s="322">
        <v>91</v>
      </c>
      <c r="I101" s="322" t="s">
        <v>497</v>
      </c>
      <c r="J101" s="322">
        <v>-1.7096790351731092E-3</v>
      </c>
      <c r="K101" s="322">
        <v>4.9677102943880384E-4</v>
      </c>
      <c r="L101" s="322">
        <v>9.0009150070931472E-3</v>
      </c>
      <c r="M101" s="322">
        <v>8.1016470964914635E-5</v>
      </c>
      <c r="N101" s="322">
        <v>-4.8597980982489458E-4</v>
      </c>
      <c r="O101" s="322">
        <v>2.5872101796369515E-4</v>
      </c>
      <c r="P101" s="322">
        <v>9.2113106578112676E-3</v>
      </c>
      <c r="Q101" s="322">
        <v>8.4848244034707452E-5</v>
      </c>
      <c r="R101" s="322">
        <v>8.7809157872751585E-3</v>
      </c>
      <c r="S101" s="322">
        <v>-1.097829422499002E-3</v>
      </c>
      <c r="T101" s="323">
        <v>1.1257134039286753E-2</v>
      </c>
      <c r="U101" s="324">
        <v>11257.134039286753</v>
      </c>
      <c r="V101" s="323">
        <v>1.4444606470067636E-2</v>
      </c>
      <c r="W101" s="324">
        <v>14444.606470067636</v>
      </c>
      <c r="X101" s="323">
        <v>2.0424410121202018E-2</v>
      </c>
      <c r="Y101" s="324">
        <v>20424.410121202018</v>
      </c>
      <c r="Z101" s="322">
        <v>0.25</v>
      </c>
    </row>
    <row r="102" spans="1:26">
      <c r="A102" s="138">
        <f>'2018'!A103</f>
        <v>43237</v>
      </c>
      <c r="B102" s="7">
        <f>'2018'!B103</f>
        <v>0.754</v>
      </c>
      <c r="C102" s="7">
        <f>'2018'!C103</f>
        <v>83.14</v>
      </c>
      <c r="D102" s="7">
        <f>'2018'!D103</f>
        <v>7.4547736080216864E-3</v>
      </c>
      <c r="E102" s="7">
        <f>'2018'!E103</f>
        <v>7.6064357082394687E-3</v>
      </c>
      <c r="F102" s="7">
        <f>'2018'!F103</f>
        <v>1.5</v>
      </c>
      <c r="H102" s="326">
        <v>92</v>
      </c>
      <c r="I102" s="326" t="s">
        <v>571</v>
      </c>
      <c r="J102" s="326">
        <v>-1.2415588094120743E-3</v>
      </c>
      <c r="K102" s="326">
        <v>4.9677102943880384E-4</v>
      </c>
      <c r="L102" s="326">
        <v>8.3892099510632159E-3</v>
      </c>
      <c r="M102" s="326">
        <v>7.0378843603018072E-5</v>
      </c>
      <c r="N102" s="326">
        <v>-1.326788041259368E-4</v>
      </c>
      <c r="O102" s="326">
        <v>2.5872101796369515E-4</v>
      </c>
      <c r="P102" s="326">
        <v>8.784336883707099E-3</v>
      </c>
      <c r="Q102" s="326">
        <v>7.7164574486456949E-5</v>
      </c>
      <c r="R102" s="326">
        <v>8.2720661282982832E-3</v>
      </c>
      <c r="S102" s="326">
        <v>-6.8711880676900557E-4</v>
      </c>
      <c r="T102" s="327">
        <v>1.0604788776478399E-2</v>
      </c>
      <c r="U102" s="328">
        <v>10604.788776478399</v>
      </c>
      <c r="V102" s="327">
        <v>1.3607548781050676E-2</v>
      </c>
      <c r="W102" s="328">
        <v>13607.548781050677</v>
      </c>
      <c r="X102" s="327">
        <v>1.9240825814421807E-2</v>
      </c>
      <c r="Y102" s="328">
        <v>19240.825814421809</v>
      </c>
      <c r="Z102" s="326">
        <v>0.25</v>
      </c>
    </row>
    <row r="103" spans="1:26">
      <c r="A103" s="138">
        <f>'2018'!A104</f>
        <v>43238</v>
      </c>
      <c r="B103" s="7">
        <f>'2018'!B104</f>
        <v>0.75190000000000001</v>
      </c>
      <c r="C103" s="7">
        <f>'2018'!C104</f>
        <v>83.33</v>
      </c>
      <c r="D103" s="7">
        <f>'2018'!D104</f>
        <v>-2.789031623974824E-3</v>
      </c>
      <c r="E103" s="7">
        <f>'2018'!E104</f>
        <v>2.2826945696240632E-3</v>
      </c>
      <c r="F103" s="7">
        <f>'2018'!F104</f>
        <v>1.5</v>
      </c>
      <c r="H103" s="322">
        <v>93</v>
      </c>
      <c r="I103" s="322" t="s">
        <v>572</v>
      </c>
      <c r="J103" s="322">
        <v>-7.3044291618808643E-4</v>
      </c>
      <c r="K103" s="322">
        <v>-1.9831168457325405E-4</v>
      </c>
      <c r="L103" s="322">
        <v>5.6130089767657543E-3</v>
      </c>
      <c r="M103" s="322">
        <v>3.1505869773252936E-5</v>
      </c>
      <c r="N103" s="322">
        <v>-1.933522465991714E-3</v>
      </c>
      <c r="O103" s="322">
        <v>-2.9396149500610122E-3</v>
      </c>
      <c r="P103" s="322">
        <v>5.1283390012728637E-3</v>
      </c>
      <c r="Q103" s="322">
        <v>2.6299860911976352E-5</v>
      </c>
      <c r="R103" s="322">
        <v>5.1402133796204993E-3</v>
      </c>
      <c r="S103" s="322">
        <v>-1.3319826910899002E-3</v>
      </c>
      <c r="T103" s="323">
        <v>6.5897535526734802E-3</v>
      </c>
      <c r="U103" s="324">
        <v>6589.75355267348</v>
      </c>
      <c r="V103" s="323">
        <v>8.4556510094757221E-3</v>
      </c>
      <c r="W103" s="324">
        <v>8455.6510094757214</v>
      </c>
      <c r="X103" s="323">
        <v>1.1956136320997282E-2</v>
      </c>
      <c r="Y103" s="324">
        <v>11956.136320997282</v>
      </c>
      <c r="Z103" s="322">
        <v>0.25</v>
      </c>
    </row>
    <row r="104" spans="1:26">
      <c r="A104" s="138">
        <f>'2018'!A105</f>
        <v>43241</v>
      </c>
      <c r="B104" s="7">
        <f>'2018'!B105</f>
        <v>0.75190000000000001</v>
      </c>
      <c r="C104" s="7">
        <f>'2018'!C105</f>
        <v>83.69</v>
      </c>
      <c r="D104" s="7">
        <f>'2018'!D105</f>
        <v>0</v>
      </c>
      <c r="E104" s="7">
        <f>'2018'!E105</f>
        <v>4.3108676506672166E-3</v>
      </c>
      <c r="F104" s="7">
        <f>'2018'!F105</f>
        <v>1.5</v>
      </c>
      <c r="H104" s="322">
        <v>94</v>
      </c>
      <c r="I104" s="322" t="s">
        <v>500</v>
      </c>
      <c r="J104" s="322">
        <v>-1.8475099407002632E-4</v>
      </c>
      <c r="K104" s="322">
        <v>1.6169829977218469E-3</v>
      </c>
      <c r="L104" s="322">
        <v>5.2592308385029764E-3</v>
      </c>
      <c r="M104" s="322">
        <v>2.7659509012660716E-5</v>
      </c>
      <c r="N104" s="322">
        <v>-9.3275431249575621E-4</v>
      </c>
      <c r="O104" s="322">
        <v>-8.2797121062611187E-4</v>
      </c>
      <c r="P104" s="322">
        <v>4.465892041446237E-3</v>
      </c>
      <c r="Q104" s="322">
        <v>1.9944191725852839E-5</v>
      </c>
      <c r="R104" s="322">
        <v>4.5518709168600137E-3</v>
      </c>
      <c r="S104" s="322">
        <v>-5.5875265328289125E-4</v>
      </c>
      <c r="T104" s="323">
        <v>5.835498515414538E-3</v>
      </c>
      <c r="U104" s="324">
        <v>5835.4985154145379</v>
      </c>
      <c r="V104" s="323">
        <v>7.4878276582347227E-3</v>
      </c>
      <c r="W104" s="324">
        <v>7487.8276582347225</v>
      </c>
      <c r="X104" s="323">
        <v>1.0587651752616393E-2</v>
      </c>
      <c r="Y104" s="324">
        <v>10587.651752616393</v>
      </c>
      <c r="Z104" s="322">
        <v>0.25</v>
      </c>
    </row>
    <row r="105" spans="1:26">
      <c r="A105" s="138">
        <f>'2018'!A106</f>
        <v>43242</v>
      </c>
      <c r="B105" s="7">
        <f>'2018'!B106</f>
        <v>0.75880000000000003</v>
      </c>
      <c r="C105" s="7">
        <f>'2018'!C106</f>
        <v>84.16</v>
      </c>
      <c r="D105" s="7">
        <f>'2018'!D106</f>
        <v>9.1349016768778393E-3</v>
      </c>
      <c r="E105" s="7">
        <f>'2018'!E106</f>
        <v>5.6002529446169567E-3</v>
      </c>
      <c r="F105" s="7">
        <f>'2018'!F106</f>
        <v>1.5</v>
      </c>
      <c r="H105" s="326">
        <v>95</v>
      </c>
      <c r="I105" s="326" t="s">
        <v>573</v>
      </c>
      <c r="J105" s="326">
        <v>3.3836208794268659E-4</v>
      </c>
      <c r="K105" s="326">
        <v>1.6169829977218469E-3</v>
      </c>
      <c r="L105" s="326">
        <v>6.071732274150937E-3</v>
      </c>
      <c r="M105" s="326">
        <v>3.6865932808966111E-5</v>
      </c>
      <c r="N105" s="326">
        <v>-1.0735374085238808E-4</v>
      </c>
      <c r="O105" s="326">
        <v>-8.2797121062611187E-4</v>
      </c>
      <c r="P105" s="326">
        <v>5.8635832339104807E-3</v>
      </c>
      <c r="Q105" s="326">
        <v>3.4381608340996089E-5</v>
      </c>
      <c r="R105" s="326">
        <v>5.6531134229054845E-3</v>
      </c>
      <c r="S105" s="326">
        <v>1.1550417354514925E-4</v>
      </c>
      <c r="T105" s="327">
        <v>7.2472914081648313E-3</v>
      </c>
      <c r="U105" s="328">
        <v>7247.2914081648314</v>
      </c>
      <c r="V105" s="327">
        <v>9.2993715806795225E-3</v>
      </c>
      <c r="W105" s="328">
        <v>9299.3715806795226</v>
      </c>
      <c r="X105" s="327">
        <v>1.3149141821678157E-2</v>
      </c>
      <c r="Y105" s="328">
        <v>13149.141821678157</v>
      </c>
      <c r="Z105" s="326">
        <v>0.1</v>
      </c>
    </row>
    <row r="106" spans="1:26">
      <c r="A106" s="138">
        <f>'2018'!A107</f>
        <v>43243</v>
      </c>
      <c r="B106" s="7">
        <f>'2018'!B107</f>
        <v>0.75409999999999999</v>
      </c>
      <c r="C106" s="7">
        <f>'2018'!C107</f>
        <v>83.34</v>
      </c>
      <c r="D106" s="7">
        <f>'2018'!D107</f>
        <v>-6.2132528522578553E-3</v>
      </c>
      <c r="E106" s="7">
        <f>'2018'!E107</f>
        <v>-9.7911229950922822E-3</v>
      </c>
      <c r="F106" s="7">
        <f>'2018'!F107</f>
        <v>1.5</v>
      </c>
      <c r="H106" s="322">
        <v>96</v>
      </c>
      <c r="I106" s="322" t="s">
        <v>574</v>
      </c>
      <c r="J106" s="322">
        <v>1.7841563091987027E-3</v>
      </c>
      <c r="K106" s="322">
        <v>1.8504578725065295E-3</v>
      </c>
      <c r="L106" s="322">
        <v>6.1285854185732722E-3</v>
      </c>
      <c r="M106" s="322">
        <v>3.7559559232748926E-5</v>
      </c>
      <c r="N106" s="322">
        <v>1.2762736386065503E-3</v>
      </c>
      <c r="O106" s="322">
        <v>4.2235911209076871E-3</v>
      </c>
      <c r="P106" s="322">
        <v>6.9043614729934694E-3</v>
      </c>
      <c r="Q106" s="322">
        <v>4.7670207349756549E-5</v>
      </c>
      <c r="R106" s="322">
        <v>5.6727592004130762E-3</v>
      </c>
      <c r="S106" s="322">
        <v>1.5302149739026265E-3</v>
      </c>
      <c r="T106" s="323">
        <v>7.2724772949295637E-3</v>
      </c>
      <c r="U106" s="324">
        <v>7272.4772949295639</v>
      </c>
      <c r="V106" s="323">
        <v>9.3316888846795096E-3</v>
      </c>
      <c r="W106" s="324">
        <v>9331.68888467951</v>
      </c>
      <c r="X106" s="323">
        <v>1.3194837900160815E-2</v>
      </c>
      <c r="Y106" s="324">
        <v>13194.837900160815</v>
      </c>
      <c r="Z106" s="322">
        <v>0.1</v>
      </c>
    </row>
    <row r="107" spans="1:26">
      <c r="A107" s="138">
        <f>'2018'!A108</f>
        <v>43244</v>
      </c>
      <c r="B107" s="7">
        <f>'2018'!B108</f>
        <v>0.75619999999999998</v>
      </c>
      <c r="C107" s="7">
        <f>'2018'!C108</f>
        <v>82.78</v>
      </c>
      <c r="D107" s="7">
        <f>'2018'!D108</f>
        <v>2.7809062482312356E-3</v>
      </c>
      <c r="E107" s="7">
        <f>'2018'!E108</f>
        <v>-6.7421396737210801E-3</v>
      </c>
      <c r="F107" s="7">
        <f>'2018'!F108</f>
        <v>1.5</v>
      </c>
      <c r="H107" s="322">
        <v>97</v>
      </c>
      <c r="I107" s="322" t="s">
        <v>503</v>
      </c>
      <c r="J107" s="322">
        <v>6.2627842549610522E-4</v>
      </c>
      <c r="K107" s="322">
        <v>6.8107491391673097E-4</v>
      </c>
      <c r="L107" s="322">
        <v>2.6987771943042514E-3</v>
      </c>
      <c r="M107" s="322">
        <v>7.2833983444967276E-6</v>
      </c>
      <c r="N107" s="322">
        <v>5.214455825201822E-4</v>
      </c>
      <c r="O107" s="322">
        <v>9.7976447279081859E-4</v>
      </c>
      <c r="P107" s="322">
        <v>4.255763354561631E-3</v>
      </c>
      <c r="Q107" s="322">
        <v>1.8111521730029669E-5</v>
      </c>
      <c r="R107" s="322">
        <v>3.0163529997917775E-3</v>
      </c>
      <c r="S107" s="322">
        <v>5.7386200400814371E-4</v>
      </c>
      <c r="T107" s="323">
        <v>3.8669645457330586E-3</v>
      </c>
      <c r="U107" s="324">
        <v>3866.9645457330585</v>
      </c>
      <c r="V107" s="323">
        <v>4.9619006846574739E-3</v>
      </c>
      <c r="W107" s="324">
        <v>4961.9006846574739</v>
      </c>
      <c r="X107" s="323">
        <v>7.0160370775156746E-3</v>
      </c>
      <c r="Y107" s="324">
        <v>7016.0370775156744</v>
      </c>
      <c r="Z107" s="322">
        <v>0.1</v>
      </c>
    </row>
    <row r="108" spans="1:26">
      <c r="A108" s="138">
        <f>'2018'!A109</f>
        <v>43245</v>
      </c>
      <c r="B108" s="7">
        <f>'2018'!B109</f>
        <v>0.75649999999999995</v>
      </c>
      <c r="C108" s="7">
        <f>'2018'!C109</f>
        <v>82.89</v>
      </c>
      <c r="D108" s="7">
        <f>'2018'!D109</f>
        <v>3.9664177157815633E-4</v>
      </c>
      <c r="E108" s="7">
        <f>'2018'!E109</f>
        <v>1.3279412828485753E-3</v>
      </c>
      <c r="F108" s="7">
        <f>'2018'!F109</f>
        <v>1.5</v>
      </c>
      <c r="H108" s="326">
        <v>98</v>
      </c>
      <c r="I108" s="326" t="s">
        <v>575</v>
      </c>
      <c r="J108" s="326">
        <v>1.0906720251134339E-3</v>
      </c>
      <c r="K108" s="326">
        <v>8.8246574381621373E-4</v>
      </c>
      <c r="L108" s="326">
        <v>2.2318609376404527E-3</v>
      </c>
      <c r="M108" s="326">
        <v>4.9812032449653204E-6</v>
      </c>
      <c r="N108" s="326">
        <v>1.3863680064815761E-3</v>
      </c>
      <c r="O108" s="326">
        <v>1.2354515681659089E-3</v>
      </c>
      <c r="P108" s="326">
        <v>3.1566086177435989E-3</v>
      </c>
      <c r="Q108" s="326">
        <v>9.9641779656131526E-6</v>
      </c>
      <c r="R108" s="326">
        <v>2.1300220558671313E-3</v>
      </c>
      <c r="S108" s="326">
        <v>1.2385200157975051E-3</v>
      </c>
      <c r="T108" s="327">
        <v>2.7306882756216624E-3</v>
      </c>
      <c r="U108" s="328">
        <v>2730.6882756216623</v>
      </c>
      <c r="V108" s="327">
        <v>3.5038862819014309E-3</v>
      </c>
      <c r="W108" s="328">
        <v>3503.8862819014307</v>
      </c>
      <c r="X108" s="327">
        <v>4.9544313019469479E-3</v>
      </c>
      <c r="Y108" s="328">
        <v>4954.4313019469482</v>
      </c>
      <c r="Z108" s="326">
        <v>0.1</v>
      </c>
    </row>
    <row r="109" spans="1:26">
      <c r="A109" s="138">
        <f>'2018'!A110</f>
        <v>43248</v>
      </c>
      <c r="B109" s="7">
        <f>'2018'!B110</f>
        <v>0.75780000000000003</v>
      </c>
      <c r="C109" s="7">
        <f>'2018'!C110</f>
        <v>83.02</v>
      </c>
      <c r="D109" s="7">
        <f>'2018'!D110</f>
        <v>1.71696535608998E-3</v>
      </c>
      <c r="E109" s="7">
        <f>'2018'!E110</f>
        <v>1.5671150214577661E-3</v>
      </c>
      <c r="F109" s="7">
        <f>'2018'!F110</f>
        <v>1.5</v>
      </c>
      <c r="H109" s="322">
        <v>99</v>
      </c>
      <c r="I109" s="322" t="s">
        <v>576</v>
      </c>
      <c r="J109" s="322">
        <v>2.3740778921417724E-3</v>
      </c>
      <c r="K109" s="322">
        <v>2.356720112740923E-3</v>
      </c>
      <c r="L109" s="322">
        <v>4.4559828154963283E-3</v>
      </c>
      <c r="M109" s="322">
        <v>1.9855782851998588E-5</v>
      </c>
      <c r="N109" s="322">
        <v>1.2837146760680536E-3</v>
      </c>
      <c r="O109" s="322">
        <v>8.3994070425032598E-4</v>
      </c>
      <c r="P109" s="322">
        <v>3.822073431874243E-3</v>
      </c>
      <c r="Q109" s="322">
        <v>1.4608245318638955E-5</v>
      </c>
      <c r="R109" s="322">
        <v>3.7642079594113155E-3</v>
      </c>
      <c r="S109" s="322">
        <v>1.828896284104913E-3</v>
      </c>
      <c r="T109" s="323">
        <v>4.8257146039653066E-3</v>
      </c>
      <c r="U109" s="324">
        <v>4825.7146039653062</v>
      </c>
      <c r="V109" s="323">
        <v>6.1921220932316138E-3</v>
      </c>
      <c r="W109" s="324">
        <v>6192.1220932316137</v>
      </c>
      <c r="X109" s="323">
        <v>8.7555477135907202E-3</v>
      </c>
      <c r="Y109" s="324">
        <v>8755.5477135907204</v>
      </c>
      <c r="Z109" s="322">
        <v>0.1</v>
      </c>
    </row>
    <row r="110" spans="1:26">
      <c r="A110" s="138">
        <f>'2018'!A111</f>
        <v>43249</v>
      </c>
      <c r="B110" s="7">
        <f>'2018'!B111</f>
        <v>0.75349999999999995</v>
      </c>
      <c r="C110" s="7">
        <f>'2018'!C111</f>
        <v>82.2</v>
      </c>
      <c r="D110" s="7">
        <f>'2018'!D111</f>
        <v>-5.6904805179503566E-3</v>
      </c>
      <c r="E110" s="7">
        <f>'2018'!E111</f>
        <v>-9.9262405627584035E-3</v>
      </c>
      <c r="F110" s="7">
        <f>'2018'!F111</f>
        <v>1.5</v>
      </c>
      <c r="H110" s="322">
        <v>100</v>
      </c>
      <c r="I110" s="322" t="s">
        <v>408</v>
      </c>
      <c r="J110" s="322">
        <v>-8.100383984422485E-4</v>
      </c>
      <c r="K110" s="322">
        <v>1.2981829964472149E-4</v>
      </c>
      <c r="L110" s="322">
        <v>5.5923025677088916E-3</v>
      </c>
      <c r="M110" s="322">
        <v>3.1273848008803461E-5</v>
      </c>
      <c r="N110" s="322">
        <v>3.7556378645506029E-4</v>
      </c>
      <c r="O110" s="322">
        <v>4.3693347551165829E-17</v>
      </c>
      <c r="P110" s="322">
        <v>4.1607529272835123E-3</v>
      </c>
      <c r="Q110" s="322">
        <v>1.7311864921898314E-5</v>
      </c>
      <c r="R110" s="322">
        <v>4.6349226698118289E-3</v>
      </c>
      <c r="S110" s="322">
        <v>-2.172373059935941E-4</v>
      </c>
      <c r="T110" s="323">
        <v>5.9419708626987644E-3</v>
      </c>
      <c r="U110" s="324">
        <v>5941.970862698764</v>
      </c>
      <c r="V110" s="323">
        <v>7.624447791840459E-3</v>
      </c>
      <c r="W110" s="324">
        <v>7624.4477918404591</v>
      </c>
      <c r="X110" s="323">
        <v>1.0780830129982315E-2</v>
      </c>
      <c r="Y110" s="324">
        <v>10780.830129982314</v>
      </c>
      <c r="Z110" s="322">
        <v>0.1</v>
      </c>
    </row>
    <row r="111" spans="1:26">
      <c r="A111" s="138">
        <f>'2018'!A112</f>
        <v>43250</v>
      </c>
      <c r="B111" s="7">
        <f>'2018'!B112</f>
        <v>0.75009999999999999</v>
      </c>
      <c r="C111" s="7">
        <f>'2018'!C112</f>
        <v>81.53</v>
      </c>
      <c r="D111" s="7">
        <f>'2018'!D112</f>
        <v>-4.5224870909594964E-3</v>
      </c>
      <c r="E111" s="7">
        <f>'2018'!E112</f>
        <v>-8.1842513873148105E-3</v>
      </c>
      <c r="F111" s="7">
        <f>'2018'!F112</f>
        <v>1.5</v>
      </c>
      <c r="H111" s="326">
        <v>101</v>
      </c>
      <c r="I111" s="326" t="s">
        <v>577</v>
      </c>
      <c r="J111" s="326">
        <v>-1.3697950791351577E-3</v>
      </c>
      <c r="K111" s="326">
        <v>-6.4591147078362963E-4</v>
      </c>
      <c r="L111" s="326">
        <v>5.2980683065778503E-3</v>
      </c>
      <c r="M111" s="326">
        <v>2.8069527781164694E-5</v>
      </c>
      <c r="N111" s="326">
        <v>-4.1195988603080422E-4</v>
      </c>
      <c r="O111" s="326">
        <v>-9.9802880290700844E-4</v>
      </c>
      <c r="P111" s="326">
        <v>3.515417004091016E-3</v>
      </c>
      <c r="Q111" s="326">
        <v>1.2358156712652254E-5</v>
      </c>
      <c r="R111" s="326">
        <v>4.1995759041753983E-3</v>
      </c>
      <c r="S111" s="326">
        <v>-8.9087748258298094E-4</v>
      </c>
      <c r="T111" s="327">
        <v>5.3838563091528607E-3</v>
      </c>
      <c r="U111" s="328">
        <v>5383.8563091528604</v>
      </c>
      <c r="V111" s="327">
        <v>6.90830236236853E-3</v>
      </c>
      <c r="W111" s="328">
        <v>6908.3023623685303</v>
      </c>
      <c r="X111" s="327">
        <v>9.7682135531119759E-3</v>
      </c>
      <c r="Y111" s="328">
        <v>9768.2135531119766</v>
      </c>
      <c r="Z111" s="326">
        <v>0.1</v>
      </c>
    </row>
    <row r="112" spans="1:26">
      <c r="A112" s="138">
        <f>'2018'!A113</f>
        <v>43251</v>
      </c>
      <c r="B112" s="7">
        <f>'2018'!B113</f>
        <v>0.75639999999999996</v>
      </c>
      <c r="C112" s="7">
        <f>'2018'!C113</f>
        <v>82.29</v>
      </c>
      <c r="D112" s="7">
        <f>'2018'!D113</f>
        <v>8.363805808711728E-3</v>
      </c>
      <c r="E112" s="7">
        <f>'2018'!E113</f>
        <v>9.2785429428022901E-3</v>
      </c>
      <c r="F112" s="7">
        <f>'2018'!F113</f>
        <v>1.5</v>
      </c>
      <c r="H112" s="322">
        <v>102</v>
      </c>
      <c r="I112" s="322" t="s">
        <v>578</v>
      </c>
      <c r="J112" s="322">
        <v>1.6907672896836398E-3</v>
      </c>
      <c r="K112" s="322">
        <v>1.4864942469957274E-3</v>
      </c>
      <c r="L112" s="322">
        <v>4.8132941590042352E-3</v>
      </c>
      <c r="M112" s="322">
        <v>2.3167800661104291E-5</v>
      </c>
      <c r="N112" s="322">
        <v>2.3791569023620088E-3</v>
      </c>
      <c r="O112" s="322">
        <v>4.9298459006023258E-4</v>
      </c>
      <c r="P112" s="322">
        <v>4.2414081486002418E-3</v>
      </c>
      <c r="Q112" s="322">
        <v>1.7989543083012531E-5</v>
      </c>
      <c r="R112" s="322">
        <v>4.1355927104561535E-3</v>
      </c>
      <c r="S112" s="322">
        <v>2.0349620960228242E-3</v>
      </c>
      <c r="T112" s="323">
        <v>5.3018298548047887E-3</v>
      </c>
      <c r="U112" s="324">
        <v>5301.8298548047887</v>
      </c>
      <c r="V112" s="323">
        <v>6.8030500087003726E-3</v>
      </c>
      <c r="W112" s="324">
        <v>6803.0500087003729</v>
      </c>
      <c r="X112" s="323">
        <v>9.6193886445210142E-3</v>
      </c>
      <c r="Y112" s="324">
        <v>9619.3886445210137</v>
      </c>
      <c r="Z112" s="322">
        <v>0.1</v>
      </c>
    </row>
    <row r="113" spans="1:26">
      <c r="A113" s="138">
        <f>'2018'!A114</f>
        <v>43252</v>
      </c>
      <c r="B113" s="7">
        <f>'2018'!B114</f>
        <v>0.75409999999999999</v>
      </c>
      <c r="C113" s="7">
        <f>'2018'!C114</f>
        <v>82.26</v>
      </c>
      <c r="D113" s="7">
        <f>'2018'!D114</f>
        <v>-3.0453515757010228E-3</v>
      </c>
      <c r="E113" s="7">
        <f>'2018'!E114</f>
        <v>-3.6463081534358682E-4</v>
      </c>
      <c r="F113" s="7">
        <f>'2018'!F114</f>
        <v>1.5</v>
      </c>
      <c r="H113" s="322">
        <v>103</v>
      </c>
      <c r="I113" s="322" t="s">
        <v>411</v>
      </c>
      <c r="J113" s="322">
        <v>-5.2729850168120942E-4</v>
      </c>
      <c r="K113" s="322">
        <v>7.0964838579276092E-4</v>
      </c>
      <c r="L113" s="322">
        <v>9.0727502051407335E-3</v>
      </c>
      <c r="M113" s="322">
        <v>8.2314796284881225E-5</v>
      </c>
      <c r="N113" s="322">
        <v>6.5407209925511824E-4</v>
      </c>
      <c r="O113" s="322">
        <v>-1.1934349656272215E-4</v>
      </c>
      <c r="P113" s="322">
        <v>8.4283257271966505E-3</v>
      </c>
      <c r="Q113" s="322">
        <v>7.1036674563724935E-5</v>
      </c>
      <c r="R113" s="322">
        <v>8.3831082682196516E-3</v>
      </c>
      <c r="S113" s="322">
        <v>6.3386798786954407E-5</v>
      </c>
      <c r="T113" s="323">
        <v>1.0747144799857593E-2</v>
      </c>
      <c r="U113" s="324">
        <v>10747.144799857593</v>
      </c>
      <c r="V113" s="323">
        <v>1.3790213101221327E-2</v>
      </c>
      <c r="W113" s="324">
        <v>13790.213101221327</v>
      </c>
      <c r="X113" s="323">
        <v>1.949910983187891E-2</v>
      </c>
      <c r="Y113" s="324">
        <v>19499.109831878912</v>
      </c>
      <c r="Z113" s="322">
        <v>0.1</v>
      </c>
    </row>
    <row r="114" spans="1:26">
      <c r="A114" s="138">
        <f>'2018'!A115</f>
        <v>43255</v>
      </c>
      <c r="B114" s="7">
        <f>'2018'!B115</f>
        <v>0.76149999999999995</v>
      </c>
      <c r="C114" s="7">
        <f>'2018'!C115</f>
        <v>83.48</v>
      </c>
      <c r="D114" s="7">
        <f>'2018'!D115</f>
        <v>9.7651871266152216E-3</v>
      </c>
      <c r="E114" s="7">
        <f>'2018'!E115</f>
        <v>1.4722119406721926E-2</v>
      </c>
      <c r="F114" s="7">
        <f>'2018'!F115</f>
        <v>1.5</v>
      </c>
      <c r="H114" s="326">
        <v>104</v>
      </c>
      <c r="I114" s="326" t="s">
        <v>579</v>
      </c>
      <c r="J114" s="326">
        <v>8.8604110965005592E-4</v>
      </c>
      <c r="K114" s="326">
        <v>1.6758239452444854E-3</v>
      </c>
      <c r="L114" s="326">
        <v>9.3045659994130375E-3</v>
      </c>
      <c r="M114" s="326">
        <v>8.6574948437433152E-5</v>
      </c>
      <c r="N114" s="326">
        <v>1.8229514288605377E-3</v>
      </c>
      <c r="O114" s="326">
        <v>1.8006706582307458E-3</v>
      </c>
      <c r="P114" s="326">
        <v>8.7386106792287938E-3</v>
      </c>
      <c r="Q114" s="326">
        <v>7.6363316603131516E-5</v>
      </c>
      <c r="R114" s="326">
        <v>8.6553504413196727E-3</v>
      </c>
      <c r="S114" s="326">
        <v>1.3544962692552968E-3</v>
      </c>
      <c r="T114" s="327">
        <v>1.1096159265771821E-2</v>
      </c>
      <c r="U114" s="328">
        <v>11096.159265771821</v>
      </c>
      <c r="V114" s="327">
        <v>1.4238051475970862E-2</v>
      </c>
      <c r="W114" s="328">
        <v>14238.051475970862</v>
      </c>
      <c r="X114" s="327">
        <v>2.0132345126509559E-2</v>
      </c>
      <c r="Y114" s="328">
        <v>20132.345126509561</v>
      </c>
      <c r="Z114" s="326">
        <v>0.1</v>
      </c>
    </row>
    <row r="115" spans="1:26">
      <c r="A115" s="138">
        <f>'2018'!A116</f>
        <v>43256</v>
      </c>
      <c r="B115" s="7">
        <f>'2018'!B116</f>
        <v>0.76329999999999998</v>
      </c>
      <c r="C115" s="7">
        <f>'2018'!C116</f>
        <v>83.86</v>
      </c>
      <c r="D115" s="7">
        <f>'2018'!D116</f>
        <v>2.3609664692081449E-3</v>
      </c>
      <c r="E115" s="7">
        <f>'2018'!E116</f>
        <v>4.5416595336166517E-3</v>
      </c>
      <c r="F115" s="7">
        <f>'2018'!F116</f>
        <v>1.5</v>
      </c>
      <c r="H115" s="322">
        <v>105</v>
      </c>
      <c r="I115" s="322" t="s">
        <v>580</v>
      </c>
      <c r="J115" s="322">
        <v>4.3533999612773257E-4</v>
      </c>
      <c r="K115" s="322">
        <v>-1.9618981469963278E-4</v>
      </c>
      <c r="L115" s="322">
        <v>6.6669148604683159E-3</v>
      </c>
      <c r="M115" s="322">
        <v>4.4447753756733268E-5</v>
      </c>
      <c r="N115" s="322">
        <v>2.1697454423081118E-3</v>
      </c>
      <c r="O115" s="322">
        <v>1.3147893284075878E-3</v>
      </c>
      <c r="P115" s="322">
        <v>3.9521946458353115E-3</v>
      </c>
      <c r="Q115" s="322">
        <v>1.5619842518569302E-5</v>
      </c>
      <c r="R115" s="322">
        <v>4.9604850429914651E-3</v>
      </c>
      <c r="S115" s="322">
        <v>1.3025427192179223E-3</v>
      </c>
      <c r="T115" s="323">
        <v>6.3593418251150589E-3</v>
      </c>
      <c r="U115" s="324">
        <v>6359.3418251150588</v>
      </c>
      <c r="V115" s="323">
        <v>8.1599978957209596E-3</v>
      </c>
      <c r="W115" s="324">
        <v>8159.9978957209596</v>
      </c>
      <c r="X115" s="323">
        <v>1.1538088209998148E-2</v>
      </c>
      <c r="Y115" s="324">
        <v>11538.088209998148</v>
      </c>
      <c r="Z115" s="322">
        <v>0.1</v>
      </c>
    </row>
    <row r="116" spans="1:26">
      <c r="A116" s="138">
        <f>'2018'!A117</f>
        <v>43257</v>
      </c>
      <c r="B116" s="7">
        <f>'2018'!B117</f>
        <v>0.76639999999999997</v>
      </c>
      <c r="C116" s="7">
        <f>'2018'!C117</f>
        <v>84.22</v>
      </c>
      <c r="D116" s="7">
        <f>'2018'!D117</f>
        <v>4.0530878522261442E-3</v>
      </c>
      <c r="E116" s="7">
        <f>'2018'!E117</f>
        <v>4.2836809911651662E-3</v>
      </c>
      <c r="F116" s="7">
        <f>'2018'!F117</f>
        <v>1.5</v>
      </c>
      <c r="H116" s="322">
        <v>106</v>
      </c>
      <c r="I116" s="322" t="s">
        <v>414</v>
      </c>
      <c r="J116" s="322">
        <v>-1.3635689487721961E-3</v>
      </c>
      <c r="K116" s="322">
        <v>-1.751252838034674E-3</v>
      </c>
      <c r="L116" s="322">
        <v>7.3276939774834394E-3</v>
      </c>
      <c r="M116" s="322">
        <v>5.3695099027647065E-5</v>
      </c>
      <c r="N116" s="322">
        <v>-1.7786214447578253E-4</v>
      </c>
      <c r="O116" s="322">
        <v>2.645389910606115E-3</v>
      </c>
      <c r="P116" s="322">
        <v>7.6375851935159894E-3</v>
      </c>
      <c r="Q116" s="322">
        <v>5.8332707588214668E-5</v>
      </c>
      <c r="R116" s="322">
        <v>7.0724230552923987E-3</v>
      </c>
      <c r="S116" s="322">
        <v>-7.7071554662398929E-4</v>
      </c>
      <c r="T116" s="323">
        <v>9.0668463568848549E-3</v>
      </c>
      <c r="U116" s="324">
        <v>9066.8463568848547</v>
      </c>
      <c r="V116" s="323">
        <v>1.1634135925955996E-2</v>
      </c>
      <c r="W116" s="324">
        <v>11634.135925955996</v>
      </c>
      <c r="X116" s="323">
        <v>1.6450456026610119E-2</v>
      </c>
      <c r="Y116" s="324">
        <v>16450.456026610118</v>
      </c>
      <c r="Z116" s="322">
        <v>0.1</v>
      </c>
    </row>
    <row r="117" spans="1:26">
      <c r="A117" s="138">
        <f>'2018'!A118</f>
        <v>43258</v>
      </c>
      <c r="B117" s="7">
        <f>'2018'!B118</f>
        <v>0.76590000000000003</v>
      </c>
      <c r="C117" s="7">
        <f>'2018'!C118</f>
        <v>84.2</v>
      </c>
      <c r="D117" s="7">
        <f>'2018'!D118</f>
        <v>-6.5261374110289403E-4</v>
      </c>
      <c r="E117" s="7">
        <f>'2018'!E118</f>
        <v>-2.3750148550064686E-4</v>
      </c>
      <c r="F117" s="7">
        <f>'2018'!F118</f>
        <v>1.5</v>
      </c>
      <c r="H117" s="326">
        <v>107</v>
      </c>
      <c r="I117" s="326" t="s">
        <v>581</v>
      </c>
      <c r="J117" s="326">
        <v>-8.5792804915896996E-4</v>
      </c>
      <c r="K117" s="326">
        <v>7.1811885589088248E-4</v>
      </c>
      <c r="L117" s="326">
        <v>7.3392125955420951E-3</v>
      </c>
      <c r="M117" s="326">
        <v>5.3864041522563739E-5</v>
      </c>
      <c r="N117" s="326">
        <v>2.3789699172520978E-5</v>
      </c>
      <c r="O117" s="326">
        <v>2.645389910606115E-3</v>
      </c>
      <c r="P117" s="326">
        <v>7.5469930829268365E-3</v>
      </c>
      <c r="Q117" s="326">
        <v>5.695710459374552E-5</v>
      </c>
      <c r="R117" s="326">
        <v>6.9968968692514875E-3</v>
      </c>
      <c r="S117" s="326">
        <v>-4.170691749932245E-4</v>
      </c>
      <c r="T117" s="327">
        <v>8.9700217863804069E-3</v>
      </c>
      <c r="U117" s="328">
        <v>8970.0217863804064</v>
      </c>
      <c r="V117" s="327">
        <v>1.1509895349918697E-2</v>
      </c>
      <c r="W117" s="328">
        <v>11509.895349918697</v>
      </c>
      <c r="X117" s="327">
        <v>1.6274782117878962E-2</v>
      </c>
      <c r="Y117" s="328">
        <v>16274.782117878962</v>
      </c>
      <c r="Z117" s="326">
        <v>0.1</v>
      </c>
    </row>
    <row r="118" spans="1:26">
      <c r="A118" s="138">
        <f>'2018'!A119</f>
        <v>43259</v>
      </c>
      <c r="B118" s="7">
        <f>'2018'!B119</f>
        <v>0.76090000000000002</v>
      </c>
      <c r="C118" s="7">
        <f>'2018'!C119</f>
        <v>83.44</v>
      </c>
      <c r="D118" s="7">
        <f>'2018'!D119</f>
        <v>-6.5496697330707865E-3</v>
      </c>
      <c r="E118" s="7">
        <f>'2018'!E119</f>
        <v>-9.0671105557641116E-3</v>
      </c>
      <c r="F118" s="7">
        <f>'2018'!F119</f>
        <v>1.5</v>
      </c>
      <c r="H118" s="322">
        <v>108</v>
      </c>
      <c r="I118" s="322" t="s">
        <v>582</v>
      </c>
      <c r="J118" s="322">
        <v>1.3911685065507286E-3</v>
      </c>
      <c r="K118" s="322">
        <v>1.8099388701379089E-3</v>
      </c>
      <c r="L118" s="322">
        <v>6.0781519007869558E-3</v>
      </c>
      <c r="M118" s="322">
        <v>3.6943930529040088E-5</v>
      </c>
      <c r="N118" s="322">
        <v>-1.074947849105421E-4</v>
      </c>
      <c r="O118" s="322">
        <v>1.4981733507735641E-3</v>
      </c>
      <c r="P118" s="322">
        <v>5.8493213617917079E-3</v>
      </c>
      <c r="Q118" s="322">
        <v>3.4214560393512798E-5</v>
      </c>
      <c r="R118" s="322">
        <v>5.6894455154848393E-3</v>
      </c>
      <c r="S118" s="322">
        <v>6.4183686082009328E-4</v>
      </c>
      <c r="T118" s="323">
        <v>7.2938691508515644E-3</v>
      </c>
      <c r="U118" s="324">
        <v>7293.8691508515649</v>
      </c>
      <c r="V118" s="323">
        <v>9.3591378729725606E-3</v>
      </c>
      <c r="W118" s="324">
        <v>9359.1378729725602</v>
      </c>
      <c r="X118" s="323">
        <v>1.3233650269017736E-2</v>
      </c>
      <c r="Y118" s="324">
        <v>13233.650269017737</v>
      </c>
      <c r="Z118" s="322">
        <v>0.1</v>
      </c>
    </row>
    <row r="119" spans="1:26">
      <c r="A119" s="138">
        <f>'2018'!A120</f>
        <v>43263</v>
      </c>
      <c r="B119" s="7">
        <f>'2018'!B120</f>
        <v>0.76149999999999995</v>
      </c>
      <c r="C119" s="7">
        <f>'2018'!C120</f>
        <v>83.99</v>
      </c>
      <c r="D119" s="7">
        <f>'2018'!D120</f>
        <v>7.8822915273929082E-4</v>
      </c>
      <c r="E119" s="7">
        <f>'2018'!E120</f>
        <v>6.5699334450187337E-3</v>
      </c>
      <c r="F119" s="7">
        <f>'2018'!F120</f>
        <v>1.5</v>
      </c>
      <c r="H119" s="322">
        <v>109</v>
      </c>
      <c r="I119" s="322" t="s">
        <v>417</v>
      </c>
      <c r="J119" s="322">
        <v>-7.7190657300378422E-4</v>
      </c>
      <c r="K119" s="322">
        <v>1.0230379396611513E-3</v>
      </c>
      <c r="L119" s="322">
        <v>6.2647480558215467E-3</v>
      </c>
      <c r="M119" s="322">
        <v>3.9247068202919853E-5</v>
      </c>
      <c r="N119" s="322">
        <v>2.6023198977359206E-4</v>
      </c>
      <c r="O119" s="322">
        <v>1.1839876676028355E-4</v>
      </c>
      <c r="P119" s="322">
        <v>5.6885391231791035E-3</v>
      </c>
      <c r="Q119" s="322">
        <v>3.2359477355939282E-5</v>
      </c>
      <c r="R119" s="322">
        <v>5.5737748010075772E-3</v>
      </c>
      <c r="S119" s="322">
        <v>-2.5583729161509608E-4</v>
      </c>
      <c r="T119" s="323">
        <v>7.1455792948917143E-3</v>
      </c>
      <c r="U119" s="324">
        <v>7145.5792948917142</v>
      </c>
      <c r="V119" s="323">
        <v>9.1688595476574642E-3</v>
      </c>
      <c r="W119" s="324">
        <v>9168.8595476574646</v>
      </c>
      <c r="X119" s="323">
        <v>1.2964600187143625E-2</v>
      </c>
      <c r="Y119" s="324">
        <v>12964.600187143626</v>
      </c>
      <c r="Z119" s="322">
        <v>0.1</v>
      </c>
    </row>
    <row r="120" spans="1:26">
      <c r="A120" s="138">
        <f>'2018'!A121</f>
        <v>43264</v>
      </c>
      <c r="B120" s="7">
        <f>'2018'!B121</f>
        <v>0.75739999999999996</v>
      </c>
      <c r="C120" s="7">
        <f>'2018'!C121</f>
        <v>83.74</v>
      </c>
      <c r="D120" s="7">
        <f>'2018'!D121</f>
        <v>-5.3986568675220246E-3</v>
      </c>
      <c r="E120" s="7">
        <f>'2018'!E121</f>
        <v>-2.9809835465385167E-3</v>
      </c>
      <c r="F120" s="7">
        <f>'2018'!F121</f>
        <v>1.5</v>
      </c>
      <c r="H120" s="326">
        <v>110</v>
      </c>
      <c r="I120" s="326" t="s">
        <v>583</v>
      </c>
      <c r="J120" s="326">
        <v>1.2953369686848149E-4</v>
      </c>
      <c r="K120" s="326">
        <v>1.0230379396611513E-3</v>
      </c>
      <c r="L120" s="326">
        <v>5.1185367389208966E-3</v>
      </c>
      <c r="M120" s="326">
        <v>2.6199418347682967E-5</v>
      </c>
      <c r="N120" s="326">
        <v>1.3824555770638131E-3</v>
      </c>
      <c r="O120" s="326">
        <v>1.1839876676028355E-4</v>
      </c>
      <c r="P120" s="326">
        <v>3.4058584627059286E-3</v>
      </c>
      <c r="Q120" s="326">
        <v>1.1599871867985593E-5</v>
      </c>
      <c r="R120" s="326">
        <v>3.899799589525554E-3</v>
      </c>
      <c r="S120" s="326">
        <v>7.5599463696614732E-4</v>
      </c>
      <c r="T120" s="327">
        <v>4.9995430737717608E-3</v>
      </c>
      <c r="U120" s="328">
        <v>4999.5430737717606</v>
      </c>
      <c r="V120" s="327">
        <v>6.4151703247695363E-3</v>
      </c>
      <c r="W120" s="328">
        <v>6415.1703247695359</v>
      </c>
      <c r="X120" s="327">
        <v>9.0709338452364396E-3</v>
      </c>
      <c r="Y120" s="328">
        <v>9070.9338452364391</v>
      </c>
      <c r="Z120" s="326">
        <v>0.1</v>
      </c>
    </row>
    <row r="121" spans="1:26">
      <c r="A121" s="138">
        <f>'2018'!A122</f>
        <v>43265</v>
      </c>
      <c r="B121" s="7">
        <f>'2018'!B122</f>
        <v>0.75549999999999995</v>
      </c>
      <c r="C121" s="7">
        <f>'2018'!C122</f>
        <v>83.13</v>
      </c>
      <c r="D121" s="7">
        <f>'2018'!D122</f>
        <v>-2.5117337549001605E-3</v>
      </c>
      <c r="E121" s="7">
        <f>'2018'!E122</f>
        <v>-7.3111130480005204E-3</v>
      </c>
      <c r="F121" s="7">
        <f>'2018'!F122</f>
        <v>1.5</v>
      </c>
      <c r="H121" s="322">
        <v>111</v>
      </c>
      <c r="I121" s="322" t="s">
        <v>584</v>
      </c>
      <c r="J121" s="322">
        <v>1.0329245592370344E-4</v>
      </c>
      <c r="K121" s="322">
        <v>1.2253269511267022E-3</v>
      </c>
      <c r="L121" s="322">
        <v>6.235691925071056E-3</v>
      </c>
      <c r="M121" s="322">
        <v>3.8883853784396372E-5</v>
      </c>
      <c r="N121" s="322">
        <v>-7.0913606564674495E-5</v>
      </c>
      <c r="O121" s="322">
        <v>-4.7051072492677089E-4</v>
      </c>
      <c r="P121" s="322">
        <v>3.8865903754734827E-3</v>
      </c>
      <c r="Q121" s="322">
        <v>1.5105584746723107E-5</v>
      </c>
      <c r="R121" s="322">
        <v>4.8440670467735343E-3</v>
      </c>
      <c r="S121" s="322">
        <v>1.6189424679514472E-5</v>
      </c>
      <c r="T121" s="323">
        <v>6.2100939539636709E-3</v>
      </c>
      <c r="U121" s="324">
        <v>6210.0939539636711</v>
      </c>
      <c r="V121" s="323">
        <v>7.9684902919424649E-3</v>
      </c>
      <c r="W121" s="324">
        <v>7968.4902919424649</v>
      </c>
      <c r="X121" s="323">
        <v>1.1267299950795241E-2</v>
      </c>
      <c r="Y121" s="324">
        <v>11267.299950795241</v>
      </c>
      <c r="Z121" s="322">
        <v>0.1</v>
      </c>
    </row>
    <row r="122" spans="1:26">
      <c r="A122" s="138">
        <f>'2018'!A123</f>
        <v>43266</v>
      </c>
      <c r="B122" s="7">
        <f>'2018'!B123</f>
        <v>0.74650000000000005</v>
      </c>
      <c r="C122" s="7">
        <f>'2018'!C123</f>
        <v>82.78</v>
      </c>
      <c r="D122" s="7">
        <f>'2018'!D123</f>
        <v>-1.1984164733549046E-2</v>
      </c>
      <c r="E122" s="7">
        <f>'2018'!E123</f>
        <v>-4.2191612224102976E-3</v>
      </c>
      <c r="F122" s="7">
        <f>'2018'!F123</f>
        <v>1.5</v>
      </c>
      <c r="H122" s="322">
        <v>112</v>
      </c>
      <c r="I122" s="322" t="s">
        <v>420</v>
      </c>
      <c r="J122" s="322">
        <v>-5.5373266205730137E-4</v>
      </c>
      <c r="K122" s="322">
        <v>1.273392931171972E-4</v>
      </c>
      <c r="L122" s="322">
        <v>3.216932446494106E-3</v>
      </c>
      <c r="M122" s="322">
        <v>1.0348654365306556E-5</v>
      </c>
      <c r="N122" s="322">
        <v>-2.4739365860436684E-4</v>
      </c>
      <c r="O122" s="322">
        <v>-1.5315192097742044E-3</v>
      </c>
      <c r="P122" s="322">
        <v>3.0037397505464896E-3</v>
      </c>
      <c r="Q122" s="322">
        <v>9.022452489013087E-6</v>
      </c>
      <c r="R122" s="322">
        <v>2.6388373247688748E-3</v>
      </c>
      <c r="S122" s="322">
        <v>-4.0056316033083411E-4</v>
      </c>
      <c r="T122" s="323">
        <v>3.3829894503536974E-3</v>
      </c>
      <c r="U122" s="324">
        <v>3382.9894503536975</v>
      </c>
      <c r="V122" s="323">
        <v>4.3408873992447994E-3</v>
      </c>
      <c r="W122" s="324">
        <v>4340.8873992447998</v>
      </c>
      <c r="X122" s="323">
        <v>6.1379356174124031E-3</v>
      </c>
      <c r="Y122" s="324">
        <v>6137.9356174124032</v>
      </c>
      <c r="Z122" s="322">
        <v>0.1</v>
      </c>
    </row>
    <row r="123" spans="1:26">
      <c r="A123" s="138">
        <f>'2018'!A124</f>
        <v>43269</v>
      </c>
      <c r="B123" s="7">
        <f>'2018'!B124</f>
        <v>0.745</v>
      </c>
      <c r="C123" s="7">
        <f>'2018'!C124</f>
        <v>82.32</v>
      </c>
      <c r="D123" s="7">
        <f>'2018'!D124</f>
        <v>-2.0113985996856498E-3</v>
      </c>
      <c r="E123" s="7">
        <f>'2018'!E124</f>
        <v>-5.5723947947923253E-3</v>
      </c>
      <c r="F123" s="7">
        <f>'2018'!F124</f>
        <v>1.5</v>
      </c>
      <c r="H123" s="326">
        <v>113</v>
      </c>
      <c r="I123" s="326" t="s">
        <v>585</v>
      </c>
      <c r="J123" s="326">
        <v>-6.3091691932646676E-4</v>
      </c>
      <c r="K123" s="326">
        <v>-2.5858199322862925E-4</v>
      </c>
      <c r="L123" s="326">
        <v>3.1976817271979836E-3</v>
      </c>
      <c r="M123" s="326">
        <v>1.0225168428455881E-5</v>
      </c>
      <c r="N123" s="326">
        <v>7.0663057939742628E-5</v>
      </c>
      <c r="O123" s="326">
        <v>-8.2498545528212328E-4</v>
      </c>
      <c r="P123" s="326">
        <v>3.0485301772930277E-3</v>
      </c>
      <c r="Q123" s="326">
        <v>9.2935362418662586E-6</v>
      </c>
      <c r="R123" s="326">
        <v>2.6645923551169687E-3</v>
      </c>
      <c r="S123" s="326">
        <v>-2.8012693069336207E-4</v>
      </c>
      <c r="T123" s="327">
        <v>3.4160073992599541E-3</v>
      </c>
      <c r="U123" s="328">
        <v>3416.0073992599541</v>
      </c>
      <c r="V123" s="327">
        <v>4.3832544241674135E-3</v>
      </c>
      <c r="W123" s="328">
        <v>4383.2544241674132</v>
      </c>
      <c r="X123" s="327">
        <v>6.1978418180020697E-3</v>
      </c>
      <c r="Y123" s="328">
        <v>6197.8418180020699</v>
      </c>
      <c r="Z123" s="326">
        <v>0.1</v>
      </c>
    </row>
    <row r="124" spans="1:26">
      <c r="A124" s="138">
        <f>'2018'!A125</f>
        <v>43270</v>
      </c>
      <c r="B124" s="7">
        <f>'2018'!B125</f>
        <v>0.73799999999999999</v>
      </c>
      <c r="C124" s="7">
        <f>'2018'!C125</f>
        <v>80.88</v>
      </c>
      <c r="D124" s="7">
        <f>'2018'!D125</f>
        <v>-9.4403937790870727E-3</v>
      </c>
      <c r="E124" s="7">
        <f>'2018'!E125</f>
        <v>-1.7647516813578113E-2</v>
      </c>
      <c r="F124" s="7">
        <f>'2018'!F125</f>
        <v>1.5</v>
      </c>
      <c r="H124" s="322">
        <v>114</v>
      </c>
      <c r="I124" s="322" t="s">
        <v>586</v>
      </c>
      <c r="J124" s="322">
        <v>-2.5672660765565423E-3</v>
      </c>
      <c r="K124" s="322">
        <v>-1.6214813738487581E-3</v>
      </c>
      <c r="L124" s="322">
        <v>6.783936494151468E-3</v>
      </c>
      <c r="M124" s="322">
        <v>4.602179435668011E-5</v>
      </c>
      <c r="N124" s="322">
        <v>-2.3238845931641207E-3</v>
      </c>
      <c r="O124" s="322">
        <v>-1.1798017987723499E-4</v>
      </c>
      <c r="P124" s="322">
        <v>6.0955017554737275E-3</v>
      </c>
      <c r="Q124" s="322">
        <v>3.7155141650983294E-5</v>
      </c>
      <c r="R124" s="322">
        <v>5.9687986328282785E-3</v>
      </c>
      <c r="S124" s="322">
        <v>-2.4455753348603315E-3</v>
      </c>
      <c r="T124" s="323">
        <v>7.6519998472858531E-3</v>
      </c>
      <c r="U124" s="324">
        <v>7651.9998472858533</v>
      </c>
      <c r="V124" s="323">
        <v>9.8186737510025188E-3</v>
      </c>
      <c r="W124" s="324">
        <v>9818.6737510025196</v>
      </c>
      <c r="X124" s="323">
        <v>1.3883425619958575E-2</v>
      </c>
      <c r="Y124" s="324">
        <v>13883.425619958576</v>
      </c>
      <c r="Z124" s="322">
        <v>0.1</v>
      </c>
    </row>
    <row r="125" spans="1:26">
      <c r="A125" s="138">
        <f>'2018'!A126</f>
        <v>43271</v>
      </c>
      <c r="B125" s="7">
        <f>'2018'!B126</f>
        <v>0.74019999999999997</v>
      </c>
      <c r="C125" s="7">
        <f>'2018'!C126</f>
        <v>81.58</v>
      </c>
      <c r="D125" s="7">
        <f>'2018'!D126</f>
        <v>2.9765953515831322E-3</v>
      </c>
      <c r="E125" s="7">
        <f>'2018'!E126</f>
        <v>8.6175591771964488E-3</v>
      </c>
      <c r="F125" s="7">
        <f>'2018'!F126</f>
        <v>1.5</v>
      </c>
      <c r="H125" s="322">
        <v>115</v>
      </c>
      <c r="I125" s="322" t="s">
        <v>423</v>
      </c>
      <c r="J125" s="322">
        <v>9.1470114786622E-4</v>
      </c>
      <c r="K125" s="322">
        <v>1.3903696661194129E-3</v>
      </c>
      <c r="L125" s="322">
        <v>5.0048078383777249E-3</v>
      </c>
      <c r="M125" s="322">
        <v>2.5048101499087114E-5</v>
      </c>
      <c r="N125" s="322">
        <v>1.1981931031160432E-3</v>
      </c>
      <c r="O125" s="322">
        <v>2.0400844334988533E-3</v>
      </c>
      <c r="P125" s="322">
        <v>4.4055499309726218E-3</v>
      </c>
      <c r="Q125" s="322">
        <v>1.9408870194292873E-5</v>
      </c>
      <c r="R125" s="322">
        <v>4.3439610892637487E-3</v>
      </c>
      <c r="S125" s="322">
        <v>1.0564471254911317E-3</v>
      </c>
      <c r="T125" s="323">
        <v>5.5689581164361261E-3</v>
      </c>
      <c r="U125" s="324">
        <v>5568.9581164361261</v>
      </c>
      <c r="V125" s="323">
        <v>7.1458159918388669E-3</v>
      </c>
      <c r="W125" s="324">
        <v>7145.8159918388665</v>
      </c>
      <c r="X125" s="323">
        <v>1.0104053493627479E-2</v>
      </c>
      <c r="Y125" s="324">
        <v>10104.05349362748</v>
      </c>
      <c r="Z125" s="322">
        <v>0.1</v>
      </c>
    </row>
    <row r="126" spans="1:26">
      <c r="A126" s="138">
        <f>'2018'!A127</f>
        <v>43272</v>
      </c>
      <c r="B126" s="7">
        <f>'2018'!B127</f>
        <v>0.73599999999999999</v>
      </c>
      <c r="C126" s="7">
        <f>'2018'!C127</f>
        <v>81.47</v>
      </c>
      <c r="D126" s="7">
        <f>'2018'!D127</f>
        <v>-5.6903012231793058E-3</v>
      </c>
      <c r="E126" s="7">
        <f>'2018'!E127</f>
        <v>-1.3492795668620153E-3</v>
      </c>
      <c r="F126" s="7">
        <f>'2018'!F127</f>
        <v>1.5</v>
      </c>
      <c r="H126" s="326">
        <v>116</v>
      </c>
      <c r="I126" s="326" t="s">
        <v>587</v>
      </c>
      <c r="J126" s="326">
        <v>-5.4488805158886566E-4</v>
      </c>
      <c r="K126" s="326">
        <v>-1.3347636904043115E-3</v>
      </c>
      <c r="L126" s="326">
        <v>5.814278630170591E-3</v>
      </c>
      <c r="M126" s="326">
        <v>3.3805835989258402E-5</v>
      </c>
      <c r="N126" s="326">
        <v>-7.0841384094126809E-4</v>
      </c>
      <c r="O126" s="326">
        <v>1.5604203007632835E-3</v>
      </c>
      <c r="P126" s="326">
        <v>5.4120523708793668E-3</v>
      </c>
      <c r="Q126" s="326">
        <v>2.9290310865140974E-5</v>
      </c>
      <c r="R126" s="326">
        <v>5.2731223632296355E-3</v>
      </c>
      <c r="S126" s="326">
        <v>-6.2665094626506682E-4</v>
      </c>
      <c r="T126" s="327">
        <v>6.7601428696603925E-3</v>
      </c>
      <c r="U126" s="328">
        <v>6760.1428696603925</v>
      </c>
      <c r="V126" s="327">
        <v>8.6742862875127513E-3</v>
      </c>
      <c r="W126" s="328">
        <v>8674.2862875127521</v>
      </c>
      <c r="X126" s="327">
        <v>1.2265282616872132E-2</v>
      </c>
      <c r="Y126" s="328">
        <v>12265.282616872131</v>
      </c>
      <c r="Z126" s="326">
        <v>0.1</v>
      </c>
    </row>
    <row r="127" spans="1:26">
      <c r="A127" s="138">
        <f>'2018'!A128</f>
        <v>43273</v>
      </c>
      <c r="B127" s="7">
        <f>'2018'!B128</f>
        <v>0.73980000000000001</v>
      </c>
      <c r="C127" s="7">
        <f>'2018'!C128</f>
        <v>81.36</v>
      </c>
      <c r="D127" s="7">
        <f>'2018'!D128</f>
        <v>5.1497606694773058E-3</v>
      </c>
      <c r="E127" s="7">
        <f>'2018'!E128</f>
        <v>-1.3511025822458675E-3</v>
      </c>
      <c r="F127" s="7">
        <f>'2018'!F128</f>
        <v>1.5</v>
      </c>
      <c r="H127" s="322">
        <v>117</v>
      </c>
      <c r="I127" s="322" t="s">
        <v>588</v>
      </c>
      <c r="J127" s="322">
        <v>-1.4039107473594902E-3</v>
      </c>
      <c r="K127" s="322">
        <v>-3.6513068788149167E-3</v>
      </c>
      <c r="L127" s="322">
        <v>5.6482190893272161E-3</v>
      </c>
      <c r="M127" s="322">
        <v>3.1902378881040366E-5</v>
      </c>
      <c r="N127" s="322">
        <v>-1.5063661240410872E-3</v>
      </c>
      <c r="O127" s="322">
        <v>-3.0948578693103558E-3</v>
      </c>
      <c r="P127" s="322">
        <v>7.1179181127735743E-3</v>
      </c>
      <c r="Q127" s="322">
        <v>5.0664758260150118E-5</v>
      </c>
      <c r="R127" s="322">
        <v>6.075495971137523E-3</v>
      </c>
      <c r="S127" s="322">
        <v>-1.4551384357002887E-3</v>
      </c>
      <c r="T127" s="323">
        <v>7.7887858349983043E-3</v>
      </c>
      <c r="U127" s="324">
        <v>7788.7858349983044</v>
      </c>
      <c r="V127" s="323">
        <v>9.9941908725212254E-3</v>
      </c>
      <c r="W127" s="324">
        <v>9994.1908725212252</v>
      </c>
      <c r="X127" s="323">
        <v>1.4131603628865879E-2</v>
      </c>
      <c r="Y127" s="324">
        <v>14131.60362886588</v>
      </c>
      <c r="Z127" s="322">
        <v>0.1</v>
      </c>
    </row>
    <row r="128" spans="1:26">
      <c r="A128" s="138">
        <f>'2018'!A129</f>
        <v>43276</v>
      </c>
      <c r="B128" s="7">
        <f>'2018'!B129</f>
        <v>0.7419</v>
      </c>
      <c r="C128" s="7">
        <f>'2018'!C129</f>
        <v>81.19</v>
      </c>
      <c r="D128" s="7">
        <f>'2018'!D129</f>
        <v>2.8345837971265019E-3</v>
      </c>
      <c r="E128" s="7">
        <f>'2018'!E129</f>
        <v>-2.0916648659494276E-3</v>
      </c>
      <c r="F128" s="7">
        <f>'2018'!F129</f>
        <v>1.5</v>
      </c>
      <c r="H128" s="322">
        <v>118</v>
      </c>
      <c r="I128" s="322" t="s">
        <v>426</v>
      </c>
      <c r="J128" s="322">
        <v>2.0299079979240392E-4</v>
      </c>
      <c r="K128" s="322">
        <v>4.7590694170287259E-4</v>
      </c>
      <c r="L128" s="322">
        <v>4.2665323856121021E-3</v>
      </c>
      <c r="M128" s="322">
        <v>1.8203298597476892E-5</v>
      </c>
      <c r="N128" s="322">
        <v>-4.9401113188795014E-4</v>
      </c>
      <c r="O128" s="322">
        <v>-3.6978329697393659E-4</v>
      </c>
      <c r="P128" s="322">
        <v>5.745258168739371E-3</v>
      </c>
      <c r="Q128" s="322">
        <v>3.3007991425466474E-5</v>
      </c>
      <c r="R128" s="322">
        <v>4.7686645101587882E-3</v>
      </c>
      <c r="S128" s="322">
        <v>-1.4551016604777311E-4</v>
      </c>
      <c r="T128" s="323">
        <v>6.1134279020235664E-3</v>
      </c>
      <c r="U128" s="324">
        <v>6113.4279020235663</v>
      </c>
      <c r="V128" s="323">
        <v>7.8444531192112064E-3</v>
      </c>
      <c r="W128" s="324">
        <v>7844.4531192112063</v>
      </c>
      <c r="X128" s="323">
        <v>1.1091913650629342E-2</v>
      </c>
      <c r="Y128" s="324">
        <v>11091.913650629342</v>
      </c>
      <c r="Z128" s="322">
        <v>0.1</v>
      </c>
    </row>
    <row r="129" spans="1:26">
      <c r="A129" s="138">
        <f>'2018'!A130</f>
        <v>43277</v>
      </c>
      <c r="B129" s="7">
        <f>'2018'!B130</f>
        <v>0.74160000000000004</v>
      </c>
      <c r="C129" s="7">
        <f>'2018'!C130</f>
        <v>81.28</v>
      </c>
      <c r="D129" s="7">
        <f>'2018'!D130</f>
        <v>-4.0444894383480969E-4</v>
      </c>
      <c r="E129" s="7">
        <f>'2018'!E130</f>
        <v>1.1078969558167247E-3</v>
      </c>
      <c r="F129" s="7">
        <f>'2018'!F130</f>
        <v>1.5</v>
      </c>
      <c r="H129" s="326">
        <v>119</v>
      </c>
      <c r="I129" s="326" t="s">
        <v>589</v>
      </c>
      <c r="J129" s="326">
        <v>9.9178857934665047E-4</v>
      </c>
      <c r="K129" s="326">
        <v>6.1137158625946013E-4</v>
      </c>
      <c r="L129" s="326">
        <v>3.20043574222671E-3</v>
      </c>
      <c r="M129" s="326">
        <v>1.0242788940122232E-5</v>
      </c>
      <c r="N129" s="326">
        <v>5.96868223086105E-4</v>
      </c>
      <c r="O129" s="326">
        <v>-3.6978329697393659E-4</v>
      </c>
      <c r="P129" s="326">
        <v>4.0444015502699203E-3</v>
      </c>
      <c r="Q129" s="326">
        <v>1.6357183899825733E-5</v>
      </c>
      <c r="R129" s="326">
        <v>3.3765807780156412E-3</v>
      </c>
      <c r="S129" s="326">
        <v>7.9432840121637779E-4</v>
      </c>
      <c r="T129" s="327">
        <v>4.328776557416052E-3</v>
      </c>
      <c r="U129" s="328">
        <v>4328.7765574160521</v>
      </c>
      <c r="V129" s="327">
        <v>5.5544753798357294E-3</v>
      </c>
      <c r="W129" s="328">
        <v>5554.4753798357297</v>
      </c>
      <c r="X129" s="327">
        <v>7.853926889664381E-3</v>
      </c>
      <c r="Y129" s="328">
        <v>7853.9268896643807</v>
      </c>
      <c r="Z129" s="326">
        <v>0.1</v>
      </c>
    </row>
    <row r="130" spans="1:26">
      <c r="A130" s="138">
        <f>'2018'!A131</f>
        <v>43278</v>
      </c>
      <c r="B130" s="7">
        <f>'2018'!B131</f>
        <v>0.73799999999999999</v>
      </c>
      <c r="C130" s="7">
        <f>'2018'!C131</f>
        <v>81.08</v>
      </c>
      <c r="D130" s="7">
        <f>'2018'!D131</f>
        <v>-4.8661896511730113E-3</v>
      </c>
      <c r="E130" s="7">
        <f>'2018'!E131</f>
        <v>-2.4636622463724703E-3</v>
      </c>
      <c r="F130" s="7">
        <f>'2018'!F131</f>
        <v>1.5</v>
      </c>
      <c r="H130" s="322">
        <v>120</v>
      </c>
      <c r="I130" s="322" t="s">
        <v>590</v>
      </c>
      <c r="J130" s="322">
        <v>-2.8112924429807857E-3</v>
      </c>
      <c r="K130" s="322">
        <v>-3.5451983472761404E-3</v>
      </c>
      <c r="L130" s="322">
        <v>3.9308834406952828E-3</v>
      </c>
      <c r="M130" s="322">
        <v>1.5451844624332387E-5</v>
      </c>
      <c r="N130" s="322">
        <v>-2.3709620734144871E-3</v>
      </c>
      <c r="O130" s="322">
        <v>-2.9598169255402886E-3</v>
      </c>
      <c r="P130" s="322">
        <v>3.7208405232548604E-3</v>
      </c>
      <c r="Q130" s="322">
        <v>1.3844654199495503E-5</v>
      </c>
      <c r="R130" s="322">
        <v>3.2390588793422374E-3</v>
      </c>
      <c r="S130" s="322">
        <v>-2.5911272581976364E-3</v>
      </c>
      <c r="T130" s="323">
        <v>4.1524734833167489E-3</v>
      </c>
      <c r="U130" s="324">
        <v>4152.4734833167486</v>
      </c>
      <c r="V130" s="323">
        <v>5.3282518565179807E-3</v>
      </c>
      <c r="W130" s="324">
        <v>5328.2518565179807</v>
      </c>
      <c r="X130" s="323">
        <v>7.5340509533500443E-3</v>
      </c>
      <c r="Y130" s="324">
        <v>7534.0509533500444</v>
      </c>
      <c r="Z130" s="322">
        <v>0.1</v>
      </c>
    </row>
    <row r="131" spans="1:26">
      <c r="A131" s="138">
        <f>'2018'!A132</f>
        <v>43279</v>
      </c>
      <c r="B131" s="7">
        <f>'2018'!B132</f>
        <v>0.73529999999999995</v>
      </c>
      <c r="C131" s="7">
        <f>'2018'!C132</f>
        <v>81.069999999999993</v>
      </c>
      <c r="D131" s="7">
        <f>'2018'!D132</f>
        <v>-3.6652453982959172E-3</v>
      </c>
      <c r="E131" s="7">
        <f>'2018'!E132</f>
        <v>-1.2334258418361904E-4</v>
      </c>
      <c r="F131" s="7">
        <f>'2018'!F132</f>
        <v>1.5</v>
      </c>
      <c r="H131" s="322">
        <v>121</v>
      </c>
      <c r="I131" s="322" t="s">
        <v>429</v>
      </c>
      <c r="J131" s="322">
        <v>2.5656429108499397E-3</v>
      </c>
      <c r="K131" s="322">
        <v>2.1171786515275775E-3</v>
      </c>
      <c r="L131" s="322">
        <v>3.6564957162512207E-3</v>
      </c>
      <c r="M131" s="322">
        <v>1.3369960922963526E-5</v>
      </c>
      <c r="N131" s="322">
        <v>2.5720495931743988E-3</v>
      </c>
      <c r="O131" s="322">
        <v>3.4935461844723013E-3</v>
      </c>
      <c r="P131" s="322">
        <v>3.249974535544509E-3</v>
      </c>
      <c r="Q131" s="322">
        <v>1.0562334481687747E-5</v>
      </c>
      <c r="R131" s="322">
        <v>3.2287640246319062E-3</v>
      </c>
      <c r="S131" s="322">
        <v>2.5688462520121694E-3</v>
      </c>
      <c r="T131" s="323">
        <v>4.1392754795781042E-3</v>
      </c>
      <c r="U131" s="324">
        <v>4139.2754795781038</v>
      </c>
      <c r="V131" s="323">
        <v>5.3113168205194856E-3</v>
      </c>
      <c r="W131" s="324">
        <v>5311.3168205194852</v>
      </c>
      <c r="X131" s="323">
        <v>7.510105121293814E-3</v>
      </c>
      <c r="Y131" s="324">
        <v>7510.1051212938137</v>
      </c>
      <c r="Z131" s="322">
        <v>0.1</v>
      </c>
    </row>
    <row r="132" spans="1:26">
      <c r="A132" s="138">
        <f>'2018'!A133</f>
        <v>43280</v>
      </c>
      <c r="B132" s="7">
        <f>'2018'!B133</f>
        <v>0.73909999999999998</v>
      </c>
      <c r="C132" s="7">
        <f>'2018'!C133</f>
        <v>81.819999999999993</v>
      </c>
      <c r="D132" s="7">
        <f>'2018'!D133</f>
        <v>5.1546505886644221E-3</v>
      </c>
      <c r="E132" s="7">
        <f>'2018'!E133</f>
        <v>9.2087335016367757E-3</v>
      </c>
      <c r="F132" s="7">
        <f>'2018'!F133</f>
        <v>1.5</v>
      </c>
      <c r="H132" s="326">
        <v>122</v>
      </c>
      <c r="I132" s="326" t="s">
        <v>591</v>
      </c>
      <c r="J132" s="326">
        <v>1.9003921427905E-3</v>
      </c>
      <c r="K132" s="326">
        <v>2.1171786515275775E-3</v>
      </c>
      <c r="L132" s="326">
        <v>4.3979747468212583E-3</v>
      </c>
      <c r="M132" s="326">
        <v>1.9342181873677514E-5</v>
      </c>
      <c r="N132" s="326">
        <v>2.5465632991202975E-3</v>
      </c>
      <c r="O132" s="326">
        <v>3.4935461844723013E-3</v>
      </c>
      <c r="P132" s="326">
        <v>3.2700335723060904E-3</v>
      </c>
      <c r="Q132" s="326">
        <v>1.0693119564008931E-5</v>
      </c>
      <c r="R132" s="326">
        <v>3.5735488948849198E-3</v>
      </c>
      <c r="S132" s="326">
        <v>2.2234777209553989E-3</v>
      </c>
      <c r="T132" s="327">
        <v>4.5812896832424675E-3</v>
      </c>
      <c r="U132" s="328">
        <v>4581.2896832424676</v>
      </c>
      <c r="V132" s="327">
        <v>5.8784879320856933E-3</v>
      </c>
      <c r="W132" s="328">
        <v>5878.4879320856935</v>
      </c>
      <c r="X132" s="327">
        <v>8.312074729502324E-3</v>
      </c>
      <c r="Y132" s="328">
        <v>8312.0747295023248</v>
      </c>
      <c r="Z132" s="326">
        <v>0.1</v>
      </c>
    </row>
    <row r="133" spans="1:26">
      <c r="A133" s="138">
        <f>'2018'!A134</f>
        <v>43283</v>
      </c>
      <c r="B133" s="7">
        <f>'2018'!B134</f>
        <v>0.73819999999999997</v>
      </c>
      <c r="C133" s="7">
        <f>'2018'!C134</f>
        <v>81.709999999999994</v>
      </c>
      <c r="D133" s="7">
        <f>'2018'!D134</f>
        <v>-1.2184391949428609E-3</v>
      </c>
      <c r="E133" s="7">
        <f>'2018'!E134</f>
        <v>-1.3453191046364484E-3</v>
      </c>
      <c r="F133" s="7">
        <f>'2018'!F134</f>
        <v>1.5</v>
      </c>
      <c r="H133" s="322">
        <v>123</v>
      </c>
      <c r="I133" s="322" t="s">
        <v>592</v>
      </c>
      <c r="J133" s="322">
        <v>-1.4390709525567223E-3</v>
      </c>
      <c r="K133" s="322">
        <v>-1.5022549951876464E-3</v>
      </c>
      <c r="L133" s="322">
        <v>3.7261280500779513E-3</v>
      </c>
      <c r="M133" s="322">
        <v>1.3884030245577714E-5</v>
      </c>
      <c r="N133" s="322">
        <v>-1.7071002058275963E-3</v>
      </c>
      <c r="O133" s="322">
        <v>-1.6290116414111567E-3</v>
      </c>
      <c r="P133" s="322">
        <v>4.0809445014066822E-3</v>
      </c>
      <c r="Q133" s="322">
        <v>1.6654108023561433E-5</v>
      </c>
      <c r="R133" s="322">
        <v>3.4859279478144738E-3</v>
      </c>
      <c r="S133" s="322">
        <v>-1.5730855791921592E-3</v>
      </c>
      <c r="T133" s="323">
        <v>4.4689596290981553E-3</v>
      </c>
      <c r="U133" s="324">
        <v>4468.9596290981553</v>
      </c>
      <c r="V133" s="323">
        <v>5.7343514741548095E-3</v>
      </c>
      <c r="W133" s="324">
        <v>5734.3514741548097</v>
      </c>
      <c r="X133" s="323">
        <v>8.1082684066164663E-3</v>
      </c>
      <c r="Y133" s="324">
        <v>8108.2684066164666</v>
      </c>
      <c r="Z133" s="322">
        <v>0.1</v>
      </c>
    </row>
    <row r="134" spans="1:26">
      <c r="A134" s="138">
        <f>'2018'!A135</f>
        <v>43284</v>
      </c>
      <c r="B134" s="7">
        <f>'2018'!B135</f>
        <v>0.73599999999999999</v>
      </c>
      <c r="C134" s="7">
        <f>'2018'!C135</f>
        <v>81.67</v>
      </c>
      <c r="D134" s="7">
        <f>'2018'!D135</f>
        <v>-2.9846718670219E-3</v>
      </c>
      <c r="E134" s="7">
        <f>'2018'!E135</f>
        <v>-4.8965602643170946E-4</v>
      </c>
      <c r="F134" s="7">
        <f>'2018'!F135</f>
        <v>1.5</v>
      </c>
      <c r="H134" s="322">
        <v>124</v>
      </c>
      <c r="I134" s="322" t="s">
        <v>432</v>
      </c>
      <c r="J134" s="322">
        <v>3.3089786155625974E-4</v>
      </c>
      <c r="K134" s="322">
        <v>-6.7151618347773261E-5</v>
      </c>
      <c r="L134" s="322">
        <v>5.24898250019455E-3</v>
      </c>
      <c r="M134" s="322">
        <v>2.7551817287348629E-5</v>
      </c>
      <c r="N134" s="322">
        <v>1.4966605136484464E-3</v>
      </c>
      <c r="O134" s="322">
        <v>-1.2249503713188852E-4</v>
      </c>
      <c r="P134" s="322">
        <v>6.3145178908865628E-3</v>
      </c>
      <c r="Q134" s="322">
        <v>3.9873136194326483E-5</v>
      </c>
      <c r="R134" s="322">
        <v>5.3845159526356582E-3</v>
      </c>
      <c r="S134" s="322">
        <v>9.1377918760235312E-4</v>
      </c>
      <c r="T134" s="323">
        <v>6.9029494512789138E-3</v>
      </c>
      <c r="U134" s="324">
        <v>6902.9494512789133</v>
      </c>
      <c r="V134" s="323">
        <v>8.8575287420856585E-3</v>
      </c>
      <c r="W134" s="324">
        <v>8857.5287420856585</v>
      </c>
      <c r="X134" s="323">
        <v>1.2524384105830542E-2</v>
      </c>
      <c r="Y134" s="324">
        <v>12524.384105830542</v>
      </c>
      <c r="Z134" s="322">
        <v>0.1</v>
      </c>
    </row>
    <row r="135" spans="1:26">
      <c r="A135" s="138">
        <f>'2018'!A136</f>
        <v>43285</v>
      </c>
      <c r="B135" s="7">
        <f>'2018'!B136</f>
        <v>0.74009999999999998</v>
      </c>
      <c r="C135" s="7">
        <f>'2018'!C136</f>
        <v>81.709999999999994</v>
      </c>
      <c r="D135" s="7">
        <f>'2018'!D136</f>
        <v>5.5551934745443742E-3</v>
      </c>
      <c r="E135" s="7">
        <f>'2018'!E136</f>
        <v>4.8965602643168441E-4</v>
      </c>
      <c r="F135" s="7">
        <f>'2018'!F136</f>
        <v>1.5</v>
      </c>
      <c r="H135" s="326">
        <v>125</v>
      </c>
      <c r="I135" s="326" t="s">
        <v>593</v>
      </c>
      <c r="J135" s="326">
        <v>-1.1013216972201146E-4</v>
      </c>
      <c r="K135" s="326">
        <v>-7.5819851547898076E-4</v>
      </c>
      <c r="L135" s="326">
        <v>5.1160092155792293E-3</v>
      </c>
      <c r="M135" s="326">
        <v>2.6173550293891599E-5</v>
      </c>
      <c r="N135" s="326">
        <v>1.9038713556636471E-3</v>
      </c>
      <c r="O135" s="326">
        <v>8.2124560526736624E-4</v>
      </c>
      <c r="P135" s="326">
        <v>6.3564446826192469E-3</v>
      </c>
      <c r="Q135" s="326">
        <v>4.0404389003198497E-5</v>
      </c>
      <c r="R135" s="326">
        <v>5.37941721026683E-3</v>
      </c>
      <c r="S135" s="326">
        <v>8.9686959297081786E-4</v>
      </c>
      <c r="T135" s="327">
        <v>6.8964128635620762E-3</v>
      </c>
      <c r="U135" s="328">
        <v>6896.4128635620764</v>
      </c>
      <c r="V135" s="327">
        <v>8.8491413108889357E-3</v>
      </c>
      <c r="W135" s="328">
        <v>8849.1413108889355</v>
      </c>
      <c r="X135" s="327">
        <v>1.2512524431080647E-2</v>
      </c>
      <c r="Y135" s="328">
        <v>12512.524431080647</v>
      </c>
      <c r="Z135" s="326">
        <v>0.1</v>
      </c>
    </row>
    <row r="136" spans="1:26">
      <c r="A136" s="138">
        <f>'2018'!A137</f>
        <v>43286</v>
      </c>
      <c r="B136" s="7">
        <f>'2018'!B137</f>
        <v>0.73780000000000001</v>
      </c>
      <c r="C136" s="7">
        <f>'2018'!C137</f>
        <v>81.650000000000006</v>
      </c>
      <c r="D136" s="7">
        <f>'2018'!D137</f>
        <v>-3.1125270408454593E-3</v>
      </c>
      <c r="E136" s="7">
        <f>'2018'!E137</f>
        <v>-7.3457398014177241E-4</v>
      </c>
      <c r="F136" s="7">
        <f>'2018'!F137</f>
        <v>1.5</v>
      </c>
      <c r="H136" s="322">
        <v>126</v>
      </c>
      <c r="I136" s="322" t="s">
        <v>594</v>
      </c>
      <c r="J136" s="322">
        <v>3.0700903311688425E-3</v>
      </c>
      <c r="K136" s="322">
        <v>3.4819557662391521E-3</v>
      </c>
      <c r="L136" s="322">
        <v>3.2124302118925877E-3</v>
      </c>
      <c r="M136" s="322">
        <v>1.0319707866280256E-5</v>
      </c>
      <c r="N136" s="322">
        <v>5.4456432344351848E-3</v>
      </c>
      <c r="O136" s="322">
        <v>6.9691730500035243E-3</v>
      </c>
      <c r="P136" s="322">
        <v>4.4826562762472332E-3</v>
      </c>
      <c r="Q136" s="322">
        <v>2.0094207290978708E-5</v>
      </c>
      <c r="R136" s="322">
        <v>3.4685410069022955E-3</v>
      </c>
      <c r="S136" s="322">
        <v>4.2578667828020132E-3</v>
      </c>
      <c r="T136" s="323">
        <v>4.4466695708487427E-3</v>
      </c>
      <c r="U136" s="324">
        <v>4446.6695708487423</v>
      </c>
      <c r="V136" s="323">
        <v>5.7057499563542757E-3</v>
      </c>
      <c r="W136" s="324">
        <v>5705.749956354276</v>
      </c>
      <c r="X136" s="323">
        <v>8.0678263820547387E-3</v>
      </c>
      <c r="Y136" s="324">
        <v>8067.826382054739</v>
      </c>
      <c r="Z136" s="322">
        <v>0.1</v>
      </c>
    </row>
    <row r="137" spans="1:26">
      <c r="A137" s="138">
        <f>'2018'!A138</f>
        <v>43287</v>
      </c>
      <c r="B137" s="7">
        <f>'2018'!B138</f>
        <v>0.74080000000000001</v>
      </c>
      <c r="C137" s="7">
        <f>'2018'!C138</f>
        <v>82.04</v>
      </c>
      <c r="D137" s="7">
        <f>'2018'!D138</f>
        <v>4.0578981693943214E-3</v>
      </c>
      <c r="E137" s="7">
        <f>'2018'!E138</f>
        <v>4.7651137877056503E-3</v>
      </c>
      <c r="F137" s="7">
        <f>'2018'!F138</f>
        <v>1.5</v>
      </c>
      <c r="H137" s="322">
        <v>127</v>
      </c>
      <c r="I137" s="322" t="s">
        <v>435</v>
      </c>
      <c r="J137" s="322">
        <v>5.6179923042232746E-4</v>
      </c>
      <c r="K137" s="322">
        <v>1.2679908178898794E-3</v>
      </c>
      <c r="L137" s="322">
        <v>3.7432801613736838E-3</v>
      </c>
      <c r="M137" s="322">
        <v>1.4012146366533792E-5</v>
      </c>
      <c r="N137" s="322">
        <v>8.2193393930459722E-5</v>
      </c>
      <c r="O137" s="322">
        <v>-1.0561410254240431E-3</v>
      </c>
      <c r="P137" s="322">
        <v>5.3799814884195694E-3</v>
      </c>
      <c r="Q137" s="322">
        <v>2.8944200815737241E-5</v>
      </c>
      <c r="R137" s="322">
        <v>4.1969712823562268E-3</v>
      </c>
      <c r="S137" s="322">
        <v>3.2199631217639358E-4</v>
      </c>
      <c r="T137" s="323">
        <v>5.3805171839806827E-3</v>
      </c>
      <c r="U137" s="324">
        <v>5380.5171839806826</v>
      </c>
      <c r="V137" s="323">
        <v>6.9040177594759935E-3</v>
      </c>
      <c r="W137" s="324">
        <v>6904.0177594759934</v>
      </c>
      <c r="X137" s="323">
        <v>9.7621552027605842E-3</v>
      </c>
      <c r="Y137" s="324">
        <v>9762.1552027605849</v>
      </c>
      <c r="Z137" s="322">
        <v>0.1</v>
      </c>
    </row>
    <row r="138" spans="1:26">
      <c r="A138" s="138">
        <f>'2018'!A139</f>
        <v>43290</v>
      </c>
      <c r="B138" s="7">
        <f>'2018'!B139</f>
        <v>0.74670000000000003</v>
      </c>
      <c r="C138" s="7">
        <f>'2018'!C139</f>
        <v>82.47</v>
      </c>
      <c r="D138" s="7">
        <f>'2018'!D139</f>
        <v>7.9328147096864778E-3</v>
      </c>
      <c r="E138" s="7">
        <f>'2018'!E139</f>
        <v>5.2276576410840228E-3</v>
      </c>
      <c r="F138" s="7">
        <f>'2018'!F139</f>
        <v>1.5</v>
      </c>
      <c r="H138" s="326">
        <v>128</v>
      </c>
      <c r="I138" s="326" t="s">
        <v>595</v>
      </c>
      <c r="J138" s="326">
        <v>-8.5710984071337717E-4</v>
      </c>
      <c r="K138" s="326">
        <v>6.645792025499267E-5</v>
      </c>
      <c r="L138" s="326">
        <v>4.1666864666541946E-3</v>
      </c>
      <c r="M138" s="326">
        <v>1.7361276111399219E-5</v>
      </c>
      <c r="N138" s="326">
        <v>-1.4660439668144087E-3</v>
      </c>
      <c r="O138" s="326">
        <v>-2.3385463827691674E-3</v>
      </c>
      <c r="P138" s="326">
        <v>4.7558687421772319E-3</v>
      </c>
      <c r="Q138" s="326">
        <v>2.2618287492818444E-5</v>
      </c>
      <c r="R138" s="326">
        <v>4.0482309599148203E-3</v>
      </c>
      <c r="S138" s="326">
        <v>-1.1615769037638928E-3</v>
      </c>
      <c r="T138" s="327">
        <v>5.1898320906107994E-3</v>
      </c>
      <c r="U138" s="328">
        <v>5189.8320906107992</v>
      </c>
      <c r="V138" s="327">
        <v>6.6593399290598796E-3</v>
      </c>
      <c r="W138" s="328">
        <v>6659.33992905988</v>
      </c>
      <c r="X138" s="327">
        <v>9.4161852127618729E-3</v>
      </c>
      <c r="Y138" s="328">
        <v>9416.1852127618731</v>
      </c>
      <c r="Z138" s="326">
        <v>0.1</v>
      </c>
    </row>
    <row r="139" spans="1:26">
      <c r="A139" s="138">
        <f>'2018'!A140</f>
        <v>43291</v>
      </c>
      <c r="B139" s="7">
        <f>'2018'!B140</f>
        <v>0.74570000000000003</v>
      </c>
      <c r="C139" s="7">
        <f>'2018'!C140</f>
        <v>82.89</v>
      </c>
      <c r="D139" s="7">
        <f>'2018'!D140</f>
        <v>-1.3401234919068986E-3</v>
      </c>
      <c r="E139" s="7">
        <f>'2018'!E140</f>
        <v>5.0798367581708359E-3</v>
      </c>
      <c r="F139" s="7">
        <f>'2018'!F140</f>
        <v>1.5</v>
      </c>
      <c r="H139" s="322">
        <v>129</v>
      </c>
      <c r="I139" s="322" t="s">
        <v>596</v>
      </c>
      <c r="J139" s="322">
        <v>-2.3776678802362528E-3</v>
      </c>
      <c r="K139" s="322">
        <v>-1.9207526487401796E-3</v>
      </c>
      <c r="L139" s="322">
        <v>5.3932017426536766E-3</v>
      </c>
      <c r="M139" s="322">
        <v>2.9086625036962653E-5</v>
      </c>
      <c r="N139" s="322">
        <v>-2.4763170112420533E-3</v>
      </c>
      <c r="O139" s="322">
        <v>-2.0870967070886325E-3</v>
      </c>
      <c r="P139" s="322">
        <v>5.1501187285343582E-3</v>
      </c>
      <c r="Q139" s="322">
        <v>2.6523722918000354E-5</v>
      </c>
      <c r="R139" s="322">
        <v>4.430669009053409E-3</v>
      </c>
      <c r="S139" s="322">
        <v>-2.4269924457391533E-3</v>
      </c>
      <c r="T139" s="323">
        <v>5.6801176696064703E-3</v>
      </c>
      <c r="U139" s="324">
        <v>5680.1176696064704</v>
      </c>
      <c r="V139" s="323">
        <v>7.2884505198928581E-3</v>
      </c>
      <c r="W139" s="324">
        <v>7288.4505198928582</v>
      </c>
      <c r="X139" s="323">
        <v>1.030573611505823E-2</v>
      </c>
      <c r="Y139" s="324">
        <v>10305.736115058229</v>
      </c>
      <c r="Z139" s="322">
        <v>0.1</v>
      </c>
    </row>
    <row r="140" spans="1:26">
      <c r="A140" s="138">
        <f>'2018'!A141</f>
        <v>43292</v>
      </c>
      <c r="B140" s="7">
        <f>'2018'!B141</f>
        <v>0.74080000000000001</v>
      </c>
      <c r="C140" s="7">
        <f>'2018'!C141</f>
        <v>82.28</v>
      </c>
      <c r="D140" s="7">
        <f>'2018'!D141</f>
        <v>-6.59269121777953E-3</v>
      </c>
      <c r="E140" s="7">
        <f>'2018'!E141</f>
        <v>-7.3863628186784814E-3</v>
      </c>
      <c r="F140" s="7">
        <f>'2018'!F141</f>
        <v>1.5</v>
      </c>
      <c r="H140" s="322">
        <v>130</v>
      </c>
      <c r="I140" s="322" t="s">
        <v>438</v>
      </c>
      <c r="J140" s="322">
        <v>-2.0991534846940755E-3</v>
      </c>
      <c r="K140" s="322">
        <v>-1.1785100776673797E-3</v>
      </c>
      <c r="L140" s="322">
        <v>5.2716582959339755E-3</v>
      </c>
      <c r="M140" s="322">
        <v>2.7790381189089506E-5</v>
      </c>
      <c r="N140" s="322">
        <v>-3.3893254607450392E-3</v>
      </c>
      <c r="O140" s="322">
        <v>-2.3791518565603421E-3</v>
      </c>
      <c r="P140" s="322">
        <v>8.3995920356853843E-3</v>
      </c>
      <c r="Q140" s="322">
        <v>7.0553146365949336E-5</v>
      </c>
      <c r="R140" s="322">
        <v>6.4992693306271665E-3</v>
      </c>
      <c r="S140" s="322">
        <v>-2.7442394727195574E-3</v>
      </c>
      <c r="T140" s="323">
        <v>8.3320632818640276E-3</v>
      </c>
      <c r="U140" s="324">
        <v>8332.0632818640279</v>
      </c>
      <c r="V140" s="323">
        <v>1.0691298048881689E-2</v>
      </c>
      <c r="W140" s="324">
        <v>10691.298048881688</v>
      </c>
      <c r="X140" s="323">
        <v>1.511730046303879E-2</v>
      </c>
      <c r="Y140" s="324">
        <v>15117.30046303879</v>
      </c>
      <c r="Z140" s="322">
        <v>0.1</v>
      </c>
    </row>
    <row r="141" spans="1:26">
      <c r="A141" s="138">
        <f>'2018'!A142</f>
        <v>43293</v>
      </c>
      <c r="B141" s="7">
        <f>'2018'!B142</f>
        <v>0.73839999999999995</v>
      </c>
      <c r="C141" s="7">
        <f>'2018'!C142</f>
        <v>82.92</v>
      </c>
      <c r="D141" s="7">
        <f>'2018'!D142</f>
        <v>-3.245000143327301E-3</v>
      </c>
      <c r="E141" s="7">
        <f>'2018'!E142</f>
        <v>7.7482227828225107E-3</v>
      </c>
      <c r="F141" s="7">
        <f>'2018'!F142</f>
        <v>1.5</v>
      </c>
      <c r="H141" s="326">
        <v>131</v>
      </c>
      <c r="I141" s="326" t="s">
        <v>597</v>
      </c>
      <c r="J141" s="326">
        <v>-1.0598342126540402E-3</v>
      </c>
      <c r="K141" s="326">
        <v>-4.86945464747744E-4</v>
      </c>
      <c r="L141" s="326">
        <v>6.292781532645896E-3</v>
      </c>
      <c r="M141" s="326">
        <v>3.9599099417609234E-5</v>
      </c>
      <c r="N141" s="326">
        <v>-2.3194399162928085E-3</v>
      </c>
      <c r="O141" s="326">
        <v>-6.2651795237647937E-4</v>
      </c>
      <c r="P141" s="326">
        <v>9.1047375499584849E-3</v>
      </c>
      <c r="Q141" s="326">
        <v>8.2896245853624026E-5</v>
      </c>
      <c r="R141" s="326">
        <v>7.3288070388275129E-3</v>
      </c>
      <c r="S141" s="326">
        <v>-1.6896370644734243E-3</v>
      </c>
      <c r="T141" s="327">
        <v>9.3955306237768713E-3</v>
      </c>
      <c r="U141" s="328">
        <v>9395.5306237768709</v>
      </c>
      <c r="V141" s="327">
        <v>1.2055887578871259E-2</v>
      </c>
      <c r="W141" s="328">
        <v>12055.887578871259</v>
      </c>
      <c r="X141" s="327">
        <v>1.7046805172312794E-2</v>
      </c>
      <c r="Y141" s="328">
        <v>17046.805172312794</v>
      </c>
      <c r="Z141" s="326">
        <v>0.1</v>
      </c>
    </row>
    <row r="142" spans="1:26">
      <c r="A142" s="138">
        <f>'2018'!A143</f>
        <v>43294</v>
      </c>
      <c r="B142" s="7">
        <f>'2018'!B143</f>
        <v>0.74160000000000004</v>
      </c>
      <c r="C142" s="7">
        <f>'2018'!C143</f>
        <v>83.48</v>
      </c>
      <c r="D142" s="7">
        <f>'2018'!D143</f>
        <v>4.3243310630030245E-3</v>
      </c>
      <c r="E142" s="7">
        <f>'2018'!E143</f>
        <v>6.7307946414212191E-3</v>
      </c>
      <c r="F142" s="7">
        <f>'2018'!F143</f>
        <v>1.5</v>
      </c>
      <c r="H142" s="322">
        <v>132</v>
      </c>
      <c r="I142" s="322" t="s">
        <v>598</v>
      </c>
      <c r="J142" s="322">
        <v>5.0055721867668082E-4</v>
      </c>
      <c r="K142" s="322">
        <v>1.1919219378111752E-3</v>
      </c>
      <c r="L142" s="322">
        <v>6.2863157991280864E-3</v>
      </c>
      <c r="M142" s="322">
        <v>3.9517766326367388E-5</v>
      </c>
      <c r="N142" s="322">
        <v>9.7680874362072101E-4</v>
      </c>
      <c r="O142" s="322">
        <v>2.5370882620130079E-3</v>
      </c>
      <c r="P142" s="322">
        <v>7.0745893833329574E-3</v>
      </c>
      <c r="Q142" s="322">
        <v>5.0049814942767397E-5</v>
      </c>
      <c r="R142" s="322">
        <v>6.4382549487649893E-3</v>
      </c>
      <c r="S142" s="322">
        <v>7.3868298114870097E-4</v>
      </c>
      <c r="T142" s="323">
        <v>8.2538428443167163E-3</v>
      </c>
      <c r="U142" s="324">
        <v>8253.8428443167159</v>
      </c>
      <c r="V142" s="323">
        <v>1.0590929390718408E-2</v>
      </c>
      <c r="W142" s="324">
        <v>10590.929390718407</v>
      </c>
      <c r="X142" s="323">
        <v>1.4975381010827366E-2</v>
      </c>
      <c r="Y142" s="324">
        <v>14975.381010827366</v>
      </c>
      <c r="Z142" s="322">
        <v>0.1</v>
      </c>
    </row>
    <row r="143" spans="1:26">
      <c r="A143" s="138">
        <f>'2018'!A144</f>
        <v>43297</v>
      </c>
      <c r="B143" s="7">
        <f>'2018'!B144</f>
        <v>0.74360000000000004</v>
      </c>
      <c r="C143" s="7">
        <f>'2018'!C144</f>
        <v>83.59</v>
      </c>
      <c r="D143" s="7">
        <f>'2018'!D144</f>
        <v>2.6932415956435027E-3</v>
      </c>
      <c r="E143" s="7">
        <f>'2018'!E144</f>
        <v>1.3168135020646436E-3</v>
      </c>
      <c r="F143" s="7">
        <f>'2018'!F144</f>
        <v>1.5</v>
      </c>
      <c r="H143" s="322">
        <v>133</v>
      </c>
      <c r="I143" s="322" t="s">
        <v>362</v>
      </c>
      <c r="J143" s="322">
        <v>-1.9758227005350739E-3</v>
      </c>
      <c r="K143" s="322">
        <v>-2.0458701046032887E-3</v>
      </c>
      <c r="L143" s="322">
        <v>5.5408466143875047E-3</v>
      </c>
      <c r="M143" s="322">
        <v>3.070098120416947E-5</v>
      </c>
      <c r="N143" s="322">
        <v>-1.527493498443487E-3</v>
      </c>
      <c r="O143" s="322">
        <v>-7.9896343889326567E-4</v>
      </c>
      <c r="P143" s="322">
        <v>5.7200043717346421E-3</v>
      </c>
      <c r="Q143" s="322">
        <v>3.2718450012663419E-5</v>
      </c>
      <c r="R143" s="322">
        <v>5.0072335506275399E-3</v>
      </c>
      <c r="S143" s="322">
        <v>-1.7516580994892804E-3</v>
      </c>
      <c r="T143" s="323">
        <v>6.4192734119045067E-3</v>
      </c>
      <c r="U143" s="324">
        <v>6419.2734119045062</v>
      </c>
      <c r="V143" s="323">
        <v>8.2368991907823038E-3</v>
      </c>
      <c r="W143" s="324">
        <v>8236.8991907823038</v>
      </c>
      <c r="X143" s="323">
        <v>1.1646825238759657E-2</v>
      </c>
      <c r="Y143" s="324">
        <v>11646.825238759657</v>
      </c>
      <c r="Z143" s="322">
        <v>0.1</v>
      </c>
    </row>
    <row r="144" spans="1:26">
      <c r="A144" s="138">
        <f>'2018'!A145</f>
        <v>43298</v>
      </c>
      <c r="B144" s="7">
        <f>'2018'!B145</f>
        <v>0.74270000000000003</v>
      </c>
      <c r="C144" s="7">
        <f>'2018'!C145</f>
        <v>83.49</v>
      </c>
      <c r="D144" s="7">
        <f>'2018'!D145</f>
        <v>-1.2110611720381858E-3</v>
      </c>
      <c r="E144" s="7">
        <f>'2018'!E145</f>
        <v>-1.1970315051557249E-3</v>
      </c>
      <c r="F144" s="7">
        <f>'2018'!F145</f>
        <v>1.5</v>
      </c>
      <c r="H144" s="326">
        <v>134</v>
      </c>
      <c r="I144" s="326" t="s">
        <v>599</v>
      </c>
      <c r="J144" s="326">
        <v>-8.5142534026315972E-4</v>
      </c>
      <c r="K144" s="326">
        <v>-2.0458701046032887E-3</v>
      </c>
      <c r="L144" s="326">
        <v>6.6420425213126648E-3</v>
      </c>
      <c r="M144" s="326">
        <v>4.4116728854925499E-5</v>
      </c>
      <c r="N144" s="326">
        <v>-9.3612014230266512E-4</v>
      </c>
      <c r="O144" s="326">
        <v>-7.9896343889326567E-4</v>
      </c>
      <c r="P144" s="326">
        <v>6.4100373746308024E-3</v>
      </c>
      <c r="Q144" s="326">
        <v>4.1088579144163748E-5</v>
      </c>
      <c r="R144" s="326">
        <v>5.9738756444576799E-3</v>
      </c>
      <c r="S144" s="326">
        <v>-8.9377274128291237E-4</v>
      </c>
      <c r="T144" s="327">
        <v>7.6585085761947461E-3</v>
      </c>
      <c r="U144" s="328">
        <v>7658.5085761947457</v>
      </c>
      <c r="V144" s="327">
        <v>9.8270254351328842E-3</v>
      </c>
      <c r="W144" s="328">
        <v>9827.025435132884</v>
      </c>
      <c r="X144" s="327">
        <v>1.3895234749008565E-2</v>
      </c>
      <c r="Y144" s="328">
        <v>13895.234749008565</v>
      </c>
      <c r="Z144" s="326">
        <v>0.1</v>
      </c>
    </row>
    <row r="145" spans="1:26">
      <c r="A145" s="138">
        <f>'2018'!A146</f>
        <v>43299</v>
      </c>
      <c r="B145" s="7">
        <f>'2018'!B146</f>
        <v>0.73609999999999998</v>
      </c>
      <c r="C145" s="7">
        <f>'2018'!C146</f>
        <v>83.19</v>
      </c>
      <c r="D145" s="7">
        <f>'2018'!D146</f>
        <v>-8.9262156105906348E-3</v>
      </c>
      <c r="E145" s="7">
        <f>'2018'!E146</f>
        <v>-3.5997159101127003E-3</v>
      </c>
      <c r="F145" s="7">
        <f>'2018'!F146</f>
        <v>1.5</v>
      </c>
      <c r="H145" s="322">
        <v>135</v>
      </c>
      <c r="I145" s="322" t="s">
        <v>600</v>
      </c>
      <c r="J145" s="322">
        <v>7.2768303190020298E-4</v>
      </c>
      <c r="K145" s="322">
        <v>1.8183720831024396E-3</v>
      </c>
      <c r="L145" s="322">
        <v>4.9438803688972776E-3</v>
      </c>
      <c r="M145" s="322">
        <v>2.4441953101967878E-5</v>
      </c>
      <c r="N145" s="322">
        <v>1.388572858976477E-3</v>
      </c>
      <c r="O145" s="322">
        <v>1.4495259873002495E-3</v>
      </c>
      <c r="P145" s="322">
        <v>5.0016944873608827E-3</v>
      </c>
      <c r="Q145" s="322">
        <v>2.5016947744896244E-5</v>
      </c>
      <c r="R145" s="322">
        <v>4.6110641160353565E-3</v>
      </c>
      <c r="S145" s="322">
        <v>1.0581279454383399E-3</v>
      </c>
      <c r="T145" s="323">
        <v>5.911384196757327E-3</v>
      </c>
      <c r="U145" s="324">
        <v>5911.3841967573271</v>
      </c>
      <c r="V145" s="323">
        <v>7.5852004708781614E-3</v>
      </c>
      <c r="W145" s="324">
        <v>7585.2004708781615</v>
      </c>
      <c r="X145" s="323">
        <v>1.0725335133898239E-2</v>
      </c>
      <c r="Y145" s="324">
        <v>10725.335133898239</v>
      </c>
      <c r="Z145" s="322">
        <v>0.1</v>
      </c>
    </row>
    <row r="146" spans="1:26">
      <c r="A146" s="138">
        <f>'2018'!A147</f>
        <v>43300</v>
      </c>
      <c r="B146" s="7">
        <f>'2018'!B147</f>
        <v>0.74109999999999998</v>
      </c>
      <c r="C146" s="7">
        <f>'2018'!C147</f>
        <v>83.59</v>
      </c>
      <c r="D146" s="7">
        <f>'2018'!D147</f>
        <v>6.769589892652977E-3</v>
      </c>
      <c r="E146" s="7">
        <f>'2018'!E147</f>
        <v>4.7967474152684538E-3</v>
      </c>
      <c r="F146" s="7">
        <f>'2018'!F147</f>
        <v>1.5</v>
      </c>
      <c r="H146" s="322">
        <v>136</v>
      </c>
      <c r="I146" s="322" t="s">
        <v>363</v>
      </c>
      <c r="J146" s="322">
        <v>1.8489440316971132E-3</v>
      </c>
      <c r="K146" s="322">
        <v>1.8106613172024261E-3</v>
      </c>
      <c r="L146" s="322">
        <v>4.5070228009061082E-3</v>
      </c>
      <c r="M146" s="322">
        <v>2.0313254527887543E-5</v>
      </c>
      <c r="N146" s="322">
        <v>1.6160506065583569E-3</v>
      </c>
      <c r="O146" s="322">
        <v>2.6548517705885879E-3</v>
      </c>
      <c r="P146" s="322">
        <v>5.2938272626752011E-3</v>
      </c>
      <c r="Q146" s="322">
        <v>2.8024607087043215E-5</v>
      </c>
      <c r="R146" s="322">
        <v>4.533712031068525E-3</v>
      </c>
      <c r="S146" s="322">
        <v>1.732497319127735E-3</v>
      </c>
      <c r="T146" s="323">
        <v>5.812218823829849E-3</v>
      </c>
      <c r="U146" s="324">
        <v>5812.2188238298486</v>
      </c>
      <c r="V146" s="323">
        <v>7.4579562911077238E-3</v>
      </c>
      <c r="W146" s="324">
        <v>7457.9562911077237</v>
      </c>
      <c r="X146" s="323">
        <v>1.0545414184265389E-2</v>
      </c>
      <c r="Y146" s="324">
        <v>10545.414184265388</v>
      </c>
      <c r="Z146" s="322">
        <v>0.1</v>
      </c>
    </row>
    <row r="147" spans="1:26">
      <c r="A147" s="138">
        <f>'2018'!A148</f>
        <v>43301</v>
      </c>
      <c r="B147" s="7">
        <f>'2018'!B148</f>
        <v>0.73750000000000004</v>
      </c>
      <c r="C147" s="7">
        <f>'2018'!C148</f>
        <v>82.84</v>
      </c>
      <c r="D147" s="7">
        <f>'2018'!D148</f>
        <v>-4.8694807433381946E-3</v>
      </c>
      <c r="E147" s="7">
        <f>'2018'!E148</f>
        <v>-9.0128591836813269E-3</v>
      </c>
      <c r="F147" s="7">
        <f>'2018'!F148</f>
        <v>1.5</v>
      </c>
      <c r="H147" s="326">
        <v>137</v>
      </c>
      <c r="I147" s="326" t="s">
        <v>601</v>
      </c>
      <c r="J147" s="326">
        <v>1.5807317494084226E-3</v>
      </c>
      <c r="K147" s="326">
        <v>1.2435407828631753E-3</v>
      </c>
      <c r="L147" s="326">
        <v>4.4494512362670746E-3</v>
      </c>
      <c r="M147" s="326">
        <v>1.9797616303918598E-5</v>
      </c>
      <c r="N147" s="326">
        <v>1.0217049031114793E-3</v>
      </c>
      <c r="O147" s="326">
        <v>7.8211527808565813E-4</v>
      </c>
      <c r="P147" s="326">
        <v>5.0366300996129085E-3</v>
      </c>
      <c r="Q147" s="326">
        <v>2.5367642760326737E-5</v>
      </c>
      <c r="R147" s="326">
        <v>4.3857181453840766E-3</v>
      </c>
      <c r="S147" s="326">
        <v>1.3012183262599509E-3</v>
      </c>
      <c r="T147" s="327">
        <v>5.6224906623823859E-3</v>
      </c>
      <c r="U147" s="328">
        <v>5622.4906623823863</v>
      </c>
      <c r="V147" s="327">
        <v>7.2145063491568058E-3</v>
      </c>
      <c r="W147" s="328">
        <v>7214.5063491568062</v>
      </c>
      <c r="X147" s="327">
        <v>1.0201180406163362E-2</v>
      </c>
      <c r="Y147" s="328">
        <v>10201.180406163363</v>
      </c>
      <c r="Z147" s="326">
        <v>0.1</v>
      </c>
    </row>
    <row r="148" spans="1:26">
      <c r="A148" s="138">
        <f>'2018'!A149</f>
        <v>43304</v>
      </c>
      <c r="B148" s="7">
        <f>'2018'!B149</f>
        <v>0.74229999999999996</v>
      </c>
      <c r="C148" s="7">
        <f>'2018'!C149</f>
        <v>82.39</v>
      </c>
      <c r="D148" s="7">
        <f>'2018'!D149</f>
        <v>6.4873859095263206E-3</v>
      </c>
      <c r="E148" s="7">
        <f>'2018'!E149</f>
        <v>-5.4469661998847565E-3</v>
      </c>
      <c r="F148" s="7">
        <f>'2018'!F149</f>
        <v>1.5</v>
      </c>
      <c r="H148" s="322">
        <v>138</v>
      </c>
      <c r="I148" s="322" t="s">
        <v>602</v>
      </c>
      <c r="J148" s="322">
        <v>2.3257415230662422E-4</v>
      </c>
      <c r="K148" s="322">
        <v>2.4824457703175101E-3</v>
      </c>
      <c r="L148" s="322">
        <v>9.6967092155785372E-3</v>
      </c>
      <c r="M148" s="322">
        <v>9.4026169611485742E-5</v>
      </c>
      <c r="N148" s="322">
        <v>2.8483307597305715E-3</v>
      </c>
      <c r="O148" s="322">
        <v>2.6436086793768646E-3</v>
      </c>
      <c r="P148" s="322">
        <v>7.8719036215343062E-3</v>
      </c>
      <c r="Q148" s="322">
        <v>6.1966866626724927E-5</v>
      </c>
      <c r="R148" s="322">
        <v>8.3822473312782815E-3</v>
      </c>
      <c r="S148" s="322">
        <v>1.5404524560185978E-3</v>
      </c>
      <c r="T148" s="323">
        <v>1.0746041078698757E-2</v>
      </c>
      <c r="U148" s="324">
        <v>10746.041078698758</v>
      </c>
      <c r="V148" s="323">
        <v>1.3788796859952773E-2</v>
      </c>
      <c r="W148" s="324">
        <v>13788.796859952772</v>
      </c>
      <c r="X148" s="323">
        <v>1.9497107292553283E-2</v>
      </c>
      <c r="Y148" s="324">
        <v>19497.107292553283</v>
      </c>
      <c r="Z148" s="322">
        <v>0.1</v>
      </c>
    </row>
    <row r="149" spans="1:26">
      <c r="A149" s="138">
        <f>'2018'!A150</f>
        <v>43305</v>
      </c>
      <c r="B149" s="7">
        <f>'2018'!B150</f>
        <v>0.73760000000000003</v>
      </c>
      <c r="C149" s="7">
        <f>'2018'!C150</f>
        <v>82.09</v>
      </c>
      <c r="D149" s="7">
        <f>'2018'!D150</f>
        <v>-6.3518018811171036E-3</v>
      </c>
      <c r="E149" s="7">
        <f>'2018'!E150</f>
        <v>-3.6478639673238641E-3</v>
      </c>
      <c r="F149" s="7">
        <f>'2018'!F150</f>
        <v>1.5</v>
      </c>
      <c r="H149" s="322">
        <v>139</v>
      </c>
      <c r="I149" s="322" t="s">
        <v>364</v>
      </c>
      <c r="J149" s="322">
        <v>2.9451125832685122E-3</v>
      </c>
      <c r="K149" s="322">
        <v>3.4057365545627546E-3</v>
      </c>
      <c r="L149" s="322">
        <v>6.2337896658369342E-3</v>
      </c>
      <c r="M149" s="322">
        <v>3.8860133597895358E-5</v>
      </c>
      <c r="N149" s="322">
        <v>4.6856999631342319E-3</v>
      </c>
      <c r="O149" s="322">
        <v>4.4858012578756325E-3</v>
      </c>
      <c r="P149" s="322">
        <v>7.2638829673641854E-3</v>
      </c>
      <c r="Q149" s="322">
        <v>5.2763995763563527E-5</v>
      </c>
      <c r="R149" s="322">
        <v>5.8988564024897395E-3</v>
      </c>
      <c r="S149" s="322">
        <v>3.815406273201372E-3</v>
      </c>
      <c r="T149" s="323">
        <v>7.5623339079918458E-3</v>
      </c>
      <c r="U149" s="324">
        <v>7562.333907991846</v>
      </c>
      <c r="V149" s="323">
        <v>9.7036187820956216E-3</v>
      </c>
      <c r="W149" s="324">
        <v>9703.618782095622</v>
      </c>
      <c r="X149" s="323">
        <v>1.3720739992191134E-2</v>
      </c>
      <c r="Y149" s="324">
        <v>13720.739992191135</v>
      </c>
      <c r="Z149" s="322">
        <v>0.1</v>
      </c>
    </row>
    <row r="150" spans="1:26">
      <c r="A150" s="138">
        <f>'2018'!A151</f>
        <v>43306</v>
      </c>
      <c r="B150" s="7">
        <f>'2018'!B151</f>
        <v>0.74019999999999997</v>
      </c>
      <c r="C150" s="7">
        <f>'2018'!C151</f>
        <v>82.31</v>
      </c>
      <c r="D150" s="7">
        <f>'2018'!D151</f>
        <v>3.5187477096714666E-3</v>
      </c>
      <c r="E150" s="7">
        <f>'2018'!E151</f>
        <v>2.676400624377853E-3</v>
      </c>
      <c r="F150" s="7">
        <f>'2018'!F151</f>
        <v>1.5</v>
      </c>
      <c r="H150" s="326">
        <v>140</v>
      </c>
      <c r="I150" s="326" t="s">
        <v>603</v>
      </c>
      <c r="J150" s="326">
        <v>1.5035876374050361E-3</v>
      </c>
      <c r="K150" s="326">
        <v>8.0469362133256525E-4</v>
      </c>
      <c r="L150" s="326">
        <v>6.4059946153821731E-3</v>
      </c>
      <c r="M150" s="326">
        <v>4.1036767012305399E-5</v>
      </c>
      <c r="N150" s="326">
        <v>3.8556114103564334E-3</v>
      </c>
      <c r="O150" s="326">
        <v>4.4858012578756325E-3</v>
      </c>
      <c r="P150" s="326">
        <v>6.4460511113227882E-3</v>
      </c>
      <c r="Q150" s="326">
        <v>4.1551574929785755E-5</v>
      </c>
      <c r="R150" s="326">
        <v>5.3327768688903017E-3</v>
      </c>
      <c r="S150" s="326">
        <v>2.6795995238807348E-3</v>
      </c>
      <c r="T150" s="327">
        <v>6.8366199459173674E-3</v>
      </c>
      <c r="U150" s="328">
        <v>6836.6199459173677</v>
      </c>
      <c r="V150" s="327">
        <v>8.7724179493245472E-3</v>
      </c>
      <c r="W150" s="328">
        <v>8772.4179493245465</v>
      </c>
      <c r="X150" s="327">
        <v>1.2404038997038843E-2</v>
      </c>
      <c r="Y150" s="328">
        <v>12404.038997038842</v>
      </c>
      <c r="Z150" s="326">
        <v>0.1</v>
      </c>
    </row>
    <row r="151" spans="1:26">
      <c r="A151" s="138">
        <f>'2018'!A152</f>
        <v>43307</v>
      </c>
      <c r="B151" s="7">
        <f>'2018'!B152</f>
        <v>0.74360000000000004</v>
      </c>
      <c r="C151" s="7">
        <f>'2018'!C152</f>
        <v>82.31</v>
      </c>
      <c r="D151" s="7">
        <f>'2018'!D152</f>
        <v>4.5828358952334199E-3</v>
      </c>
      <c r="E151" s="7">
        <f>'2018'!E152</f>
        <v>0</v>
      </c>
      <c r="F151" s="7">
        <f>'2018'!F152</f>
        <v>1.5</v>
      </c>
      <c r="H151" s="322">
        <v>141</v>
      </c>
      <c r="I151" s="322" t="s">
        <v>604</v>
      </c>
      <c r="J151" s="322">
        <v>-3.5778828193486394E-3</v>
      </c>
      <c r="K151" s="322">
        <v>-1.0079971158047818E-3</v>
      </c>
      <c r="L151" s="322">
        <v>7.8925225562665995E-3</v>
      </c>
      <c r="M151" s="322">
        <v>6.2291912301177071E-5</v>
      </c>
      <c r="N151" s="322">
        <v>-1.4059376133003474E-4</v>
      </c>
      <c r="O151" s="322">
        <v>2.2607758000878293E-3</v>
      </c>
      <c r="P151" s="322">
        <v>9.3567442471769041E-3</v>
      </c>
      <c r="Q151" s="322">
        <v>8.7548662907078103E-5</v>
      </c>
      <c r="R151" s="322">
        <v>7.7057833377426064E-3</v>
      </c>
      <c r="S151" s="322">
        <v>-1.859238290339337E-3</v>
      </c>
      <c r="T151" s="323">
        <v>9.8788142389860216E-3</v>
      </c>
      <c r="U151" s="324">
        <v>9878.8142389860222</v>
      </c>
      <c r="V151" s="323">
        <v>1.2676013590586588E-2</v>
      </c>
      <c r="W151" s="324">
        <v>12676.013590586588</v>
      </c>
      <c r="X151" s="323">
        <v>1.7923652043589304E-2</v>
      </c>
      <c r="Y151" s="324">
        <v>17923.652043589304</v>
      </c>
      <c r="Z151" s="322">
        <v>0.1</v>
      </c>
    </row>
    <row r="152" spans="1:26">
      <c r="A152" s="138">
        <f>'2018'!A153</f>
        <v>43308</v>
      </c>
      <c r="B152" s="7">
        <f>'2018'!B153</f>
        <v>0.7389</v>
      </c>
      <c r="C152" s="7">
        <f>'2018'!C153</f>
        <v>82.08</v>
      </c>
      <c r="D152" s="7">
        <f>'2018'!D153</f>
        <v>-6.3406620526870582E-3</v>
      </c>
      <c r="E152" s="7">
        <f>'2018'!E153</f>
        <v>-2.7982255620932106E-3</v>
      </c>
      <c r="F152" s="7">
        <f>'2018'!F153</f>
        <v>1.5</v>
      </c>
      <c r="H152" s="322">
        <v>142</v>
      </c>
      <c r="I152" s="322" t="s">
        <v>365</v>
      </c>
      <c r="J152" s="322">
        <v>-4.8207067911870891E-3</v>
      </c>
      <c r="K152" s="322">
        <v>-8.5787290297522564E-3</v>
      </c>
      <c r="L152" s="322">
        <v>1.0248388950142863E-2</v>
      </c>
      <c r="M152" s="322">
        <v>1.0502947607341031E-4</v>
      </c>
      <c r="N152" s="322">
        <v>-1.1287408201718925E-3</v>
      </c>
      <c r="O152" s="322">
        <v>2.5242546875927497E-3</v>
      </c>
      <c r="P152" s="322">
        <v>1.1571871057521017E-2</v>
      </c>
      <c r="Q152" s="322">
        <v>1.3390819977189257E-4</v>
      </c>
      <c r="R152" s="322">
        <v>9.8013330041210652E-3</v>
      </c>
      <c r="S152" s="322">
        <v>-2.9747238056794909E-3</v>
      </c>
      <c r="T152" s="323">
        <v>1.2565308911283206E-2</v>
      </c>
      <c r="U152" s="324">
        <v>12565.308911283206</v>
      </c>
      <c r="V152" s="323">
        <v>1.6123192791779154E-2</v>
      </c>
      <c r="W152" s="324">
        <v>16123.192791779155</v>
      </c>
      <c r="X152" s="323">
        <v>2.2797900567585599E-2</v>
      </c>
      <c r="Y152" s="324">
        <v>22797.900567585599</v>
      </c>
      <c r="Z152" s="322">
        <v>0.1</v>
      </c>
    </row>
    <row r="153" spans="1:26">
      <c r="A153" s="138">
        <f>'2018'!A154</f>
        <v>43311</v>
      </c>
      <c r="B153" s="7">
        <f>'2018'!B154</f>
        <v>0.73970000000000002</v>
      </c>
      <c r="C153" s="7">
        <f>'2018'!C154</f>
        <v>82.14</v>
      </c>
      <c r="D153" s="7">
        <f>'2018'!D154</f>
        <v>1.0821047992201041E-3</v>
      </c>
      <c r="E153" s="7">
        <f>'2018'!E154</f>
        <v>7.3072710595313843E-4</v>
      </c>
      <c r="F153" s="7">
        <f>'2018'!F154</f>
        <v>1.5</v>
      </c>
      <c r="H153" s="326">
        <v>143</v>
      </c>
      <c r="I153" s="326" t="s">
        <v>605</v>
      </c>
      <c r="J153" s="326">
        <v>-3.632243519236389E-3</v>
      </c>
      <c r="K153" s="326">
        <v>-2.6364126699987478E-3</v>
      </c>
      <c r="L153" s="326">
        <v>1.008030170408381E-2</v>
      </c>
      <c r="M153" s="326">
        <v>1.0161248244535496E-4</v>
      </c>
      <c r="N153" s="326">
        <v>-2.0853025315680689E-3</v>
      </c>
      <c r="O153" s="326">
        <v>-4.1210285373700993E-4</v>
      </c>
      <c r="P153" s="326">
        <v>1.0927321930560669E-2</v>
      </c>
      <c r="Q153" s="326">
        <v>1.1940636457411214E-4</v>
      </c>
      <c r="R153" s="326">
        <v>9.8111760434743643E-3</v>
      </c>
      <c r="S153" s="326">
        <v>-2.8587730254022291E-3</v>
      </c>
      <c r="T153" s="327">
        <v>1.2577927687734136E-2</v>
      </c>
      <c r="U153" s="328">
        <v>12577.927687734136</v>
      </c>
      <c r="V153" s="327">
        <v>1.6139384591515329E-2</v>
      </c>
      <c r="W153" s="328">
        <v>16139.384591515329</v>
      </c>
      <c r="X153" s="327">
        <v>2.2820795477121372E-2</v>
      </c>
      <c r="Y153" s="328">
        <v>22820.79547712137</v>
      </c>
      <c r="Z153" s="326">
        <v>0.35</v>
      </c>
    </row>
    <row r="154" spans="1:26">
      <c r="A154" s="138">
        <f>'2018'!A155</f>
        <v>43312</v>
      </c>
      <c r="B154" s="7">
        <f>'2018'!B155</f>
        <v>0.74309999999999998</v>
      </c>
      <c r="C154" s="7">
        <f>'2018'!C155</f>
        <v>82.68</v>
      </c>
      <c r="D154" s="7">
        <f>'2018'!D155</f>
        <v>4.5859265696014742E-3</v>
      </c>
      <c r="E154" s="7">
        <f>'2018'!E155</f>
        <v>6.5526262851549836E-3</v>
      </c>
      <c r="F154" s="7">
        <f>'2018'!F155</f>
        <v>1.5</v>
      </c>
      <c r="H154" s="322">
        <v>144</v>
      </c>
      <c r="I154" s="322" t="s">
        <v>606</v>
      </c>
      <c r="J154" s="322">
        <v>-3.4420761250328106E-3</v>
      </c>
      <c r="K154" s="322">
        <v>-3.3674985785338892E-3</v>
      </c>
      <c r="L154" s="322">
        <v>1.030805186185672E-2</v>
      </c>
      <c r="M154" s="322">
        <v>1.0625593318672779E-4</v>
      </c>
      <c r="N154" s="322">
        <v>-4.0190543808012649E-3</v>
      </c>
      <c r="O154" s="322">
        <v>-5.8114689317997261E-3</v>
      </c>
      <c r="P154" s="322">
        <v>1.0077740364058112E-2</v>
      </c>
      <c r="Q154" s="322">
        <v>1.0156085084536612E-4</v>
      </c>
      <c r="R154" s="322">
        <v>9.6507422680646923E-3</v>
      </c>
      <c r="S154" s="322">
        <v>-3.7305652529170379E-3</v>
      </c>
      <c r="T154" s="323">
        <v>1.2372251587658936E-2</v>
      </c>
      <c r="U154" s="324">
        <v>12372.251587658937</v>
      </c>
      <c r="V154" s="323">
        <v>1.5875471030966419E-2</v>
      </c>
      <c r="W154" s="324">
        <v>15875.471030966419</v>
      </c>
      <c r="X154" s="323">
        <v>2.2447626515518473E-2</v>
      </c>
      <c r="Y154" s="324">
        <v>22447.626515518474</v>
      </c>
      <c r="Z154" s="322">
        <v>0.35</v>
      </c>
    </row>
    <row r="155" spans="1:26">
      <c r="A155" s="138">
        <f>'2018'!A156</f>
        <v>43313</v>
      </c>
      <c r="B155" s="7">
        <f>'2018'!B156</f>
        <v>0.74070000000000003</v>
      </c>
      <c r="C155" s="7">
        <f>'2018'!C156</f>
        <v>82.95</v>
      </c>
      <c r="D155" s="7">
        <f>'2018'!D156</f>
        <v>-3.2349401441799943E-3</v>
      </c>
      <c r="E155" s="7">
        <f>'2018'!E156</f>
        <v>3.2602818228858522E-3</v>
      </c>
      <c r="F155" s="7">
        <f>'2018'!F156</f>
        <v>1.5</v>
      </c>
      <c r="H155" s="322">
        <v>145</v>
      </c>
      <c r="I155" s="322" t="s">
        <v>366</v>
      </c>
      <c r="J155" s="322">
        <v>1.318392167644916E-3</v>
      </c>
      <c r="K155" s="322">
        <v>-5.5913471488090293E-4</v>
      </c>
      <c r="L155" s="322">
        <v>7.002159565771467E-3</v>
      </c>
      <c r="M155" s="322">
        <v>4.9030238584524861E-5</v>
      </c>
      <c r="N155" s="322">
        <v>5.3735271059758343E-3</v>
      </c>
      <c r="O155" s="322">
        <v>6.4854155738072287E-3</v>
      </c>
      <c r="P155" s="322">
        <v>5.8547863608607413E-3</v>
      </c>
      <c r="Q155" s="322">
        <v>3.4278523331320959E-5</v>
      </c>
      <c r="R155" s="322">
        <v>5.423955658079781E-3</v>
      </c>
      <c r="S155" s="322">
        <v>3.3459596368103752E-3</v>
      </c>
      <c r="T155" s="323">
        <v>6.9535111536582796E-3</v>
      </c>
      <c r="U155" s="324">
        <v>6953.5111536582799</v>
      </c>
      <c r="V155" s="323">
        <v>8.9224070575412394E-3</v>
      </c>
      <c r="W155" s="324">
        <v>8922.4070575412388</v>
      </c>
      <c r="X155" s="323">
        <v>1.2616120860693572E-2</v>
      </c>
      <c r="Y155" s="324">
        <v>12616.120860693572</v>
      </c>
      <c r="Z155" s="322">
        <v>0.35</v>
      </c>
    </row>
    <row r="156" spans="1:26">
      <c r="A156" s="138">
        <f>'2018'!A157</f>
        <v>43314</v>
      </c>
      <c r="B156" s="7">
        <f>'2018'!B157</f>
        <v>0.73850000000000005</v>
      </c>
      <c r="C156" s="7">
        <f>'2018'!C157</f>
        <v>82.39</v>
      </c>
      <c r="D156" s="7">
        <f>'2018'!D157</f>
        <v>-2.9745830478089758E-3</v>
      </c>
      <c r="E156" s="7">
        <f>'2018'!E157</f>
        <v>-6.7739463089549166E-3</v>
      </c>
      <c r="F156" s="7">
        <f>'2018'!F157</f>
        <v>1.5</v>
      </c>
      <c r="H156" s="326">
        <v>146</v>
      </c>
      <c r="I156" s="326" t="s">
        <v>607</v>
      </c>
      <c r="J156" s="326">
        <v>1.3278551381925212E-3</v>
      </c>
      <c r="K156" s="326">
        <v>-5.5913471488090293E-4</v>
      </c>
      <c r="L156" s="326">
        <v>7.0053225004392877E-3</v>
      </c>
      <c r="M156" s="326">
        <v>4.9074543335160959E-5</v>
      </c>
      <c r="N156" s="326">
        <v>6.0813579519792393E-3</v>
      </c>
      <c r="O156" s="326">
        <v>6.4854155738072287E-3</v>
      </c>
      <c r="P156" s="326">
        <v>5.3616064768566033E-3</v>
      </c>
      <c r="Q156" s="326">
        <v>2.8746824012670677E-5</v>
      </c>
      <c r="R156" s="326">
        <v>5.3643691633891016E-3</v>
      </c>
      <c r="S156" s="326">
        <v>3.7046065450858801E-3</v>
      </c>
      <c r="T156" s="327">
        <v>6.8771212674648289E-3</v>
      </c>
      <c r="U156" s="328">
        <v>6877.1212674648286</v>
      </c>
      <c r="V156" s="327">
        <v>8.8243872737750716E-3</v>
      </c>
      <c r="W156" s="328">
        <v>8824.3872737750717</v>
      </c>
      <c r="X156" s="327">
        <v>1.247752267404305E-2</v>
      </c>
      <c r="Y156" s="328">
        <v>12477.52267404305</v>
      </c>
      <c r="Z156" s="326">
        <v>0.85</v>
      </c>
    </row>
    <row r="157" spans="1:26">
      <c r="A157" s="138">
        <f>'2018'!A158</f>
        <v>43315</v>
      </c>
      <c r="B157" s="7">
        <f>'2018'!B158</f>
        <v>0.73699999999999999</v>
      </c>
      <c r="C157" s="7">
        <f>'2018'!C158</f>
        <v>82.31</v>
      </c>
      <c r="D157" s="7">
        <f>'2018'!D158</f>
        <v>-2.0332097820979565E-3</v>
      </c>
      <c r="E157" s="7">
        <f>'2018'!E158</f>
        <v>-9.7146334294601555E-4</v>
      </c>
      <c r="F157" s="7">
        <f>'2018'!F158</f>
        <v>1.5</v>
      </c>
      <c r="H157" s="322">
        <v>147</v>
      </c>
      <c r="I157" s="322" t="s">
        <v>608</v>
      </c>
      <c r="J157" s="322">
        <v>-3.8061964472062572E-3</v>
      </c>
      <c r="K157" s="322">
        <v>-4.4739799158395278E-3</v>
      </c>
      <c r="L157" s="322">
        <v>9.1066401719862855E-3</v>
      </c>
      <c r="M157" s="322">
        <v>8.2930895222034395E-5</v>
      </c>
      <c r="N157" s="322">
        <v>-3.1950247557101749E-3</v>
      </c>
      <c r="O157" s="322">
        <v>-2.9988071895016384E-3</v>
      </c>
      <c r="P157" s="322">
        <v>7.09173061856042E-3</v>
      </c>
      <c r="Q157" s="322">
        <v>5.0292643166227361E-5</v>
      </c>
      <c r="R157" s="322">
        <v>7.497751638264139E-3</v>
      </c>
      <c r="S157" s="322">
        <v>-3.5006106014582161E-3</v>
      </c>
      <c r="T157" s="323">
        <v>9.6121176002546271E-3</v>
      </c>
      <c r="U157" s="324">
        <v>9612.1176002546272</v>
      </c>
      <c r="V157" s="323">
        <v>1.2333801444944508E-2</v>
      </c>
      <c r="W157" s="324">
        <v>12333.801444944509</v>
      </c>
      <c r="X157" s="323">
        <v>1.7439770310602388E-2</v>
      </c>
      <c r="Y157" s="324">
        <v>17439.770310602387</v>
      </c>
      <c r="Z157" s="322">
        <v>0.85</v>
      </c>
    </row>
    <row r="158" spans="1:26">
      <c r="A158" s="138">
        <f>'2018'!A159</f>
        <v>43319</v>
      </c>
      <c r="B158" s="7">
        <f>'2018'!B159</f>
        <v>0.74019999999999997</v>
      </c>
      <c r="C158" s="7">
        <f>'2018'!C159</f>
        <v>82.41</v>
      </c>
      <c r="D158" s="7">
        <f>'2018'!D159</f>
        <v>4.3325277627190217E-3</v>
      </c>
      <c r="E158" s="7">
        <f>'2018'!E159</f>
        <v>1.2141817907394339E-3</v>
      </c>
      <c r="F158" s="7">
        <f>'2018'!F159</f>
        <v>1.5</v>
      </c>
      <c r="H158" s="322">
        <v>148</v>
      </c>
      <c r="I158" s="322" t="s">
        <v>367</v>
      </c>
      <c r="J158" s="322">
        <v>-1.257878220685988E-3</v>
      </c>
      <c r="K158" s="322">
        <v>-7.9710992263405753E-4</v>
      </c>
      <c r="L158" s="322">
        <v>4.3421222060617314E-3</v>
      </c>
      <c r="M158" s="322">
        <v>1.8854025252374396E-5</v>
      </c>
      <c r="N158" s="322">
        <v>-3.8371396472937391E-4</v>
      </c>
      <c r="O158" s="322">
        <v>2.2617700415669979E-3</v>
      </c>
      <c r="P158" s="322">
        <v>8.6131556258169997E-3</v>
      </c>
      <c r="Q158" s="322">
        <v>7.4186449834543025E-5</v>
      </c>
      <c r="R158" s="322">
        <v>5.9319857311319075E-3</v>
      </c>
      <c r="S158" s="322">
        <v>-8.2079609270768088E-4</v>
      </c>
      <c r="T158" s="323">
        <v>7.6048057073111056E-3</v>
      </c>
      <c r="U158" s="324">
        <v>7604.8057073111058</v>
      </c>
      <c r="V158" s="323">
        <v>9.7581165277119877E-3</v>
      </c>
      <c r="W158" s="324">
        <v>9758.1165277119871</v>
      </c>
      <c r="X158" s="323">
        <v>1.3797798810612816E-2</v>
      </c>
      <c r="Y158" s="324">
        <v>13797.798810612816</v>
      </c>
      <c r="Z158" s="322">
        <v>0.85</v>
      </c>
    </row>
    <row r="159" spans="1:26">
      <c r="A159" s="138">
        <f>'2018'!A160</f>
        <v>43320</v>
      </c>
      <c r="B159" s="7">
        <f>'2018'!B160</f>
        <v>0.74270000000000003</v>
      </c>
      <c r="C159" s="7">
        <f>'2018'!C160</f>
        <v>82.64</v>
      </c>
      <c r="D159" s="7">
        <f>'2018'!D160</f>
        <v>3.371774723195285E-3</v>
      </c>
      <c r="E159" s="7">
        <f>'2018'!E160</f>
        <v>2.7870360360908938E-3</v>
      </c>
      <c r="F159" s="7">
        <f>'2018'!F160</f>
        <v>1.5</v>
      </c>
      <c r="H159" s="326">
        <v>149</v>
      </c>
      <c r="I159" s="326" t="s">
        <v>609</v>
      </c>
      <c r="J159" s="326">
        <v>-1.9415251128845619E-3</v>
      </c>
      <c r="K159" s="326">
        <v>-7.9710992263405753E-4</v>
      </c>
      <c r="L159" s="326">
        <v>5.5706228350857756E-3</v>
      </c>
      <c r="M159" s="326">
        <v>3.1031838770779085E-5</v>
      </c>
      <c r="N159" s="326">
        <v>-2.7737749034229121E-3</v>
      </c>
      <c r="O159" s="326">
        <v>7.4563286080736038E-4</v>
      </c>
      <c r="P159" s="326">
        <v>1.0572860037159086E-2</v>
      </c>
      <c r="Q159" s="326">
        <v>1.1178536936535564E-4</v>
      </c>
      <c r="R159" s="326">
        <v>7.7221524905482751E-3</v>
      </c>
      <c r="S159" s="326">
        <v>-2.357650008153737E-3</v>
      </c>
      <c r="T159" s="327">
        <v>9.8997994928828881E-3</v>
      </c>
      <c r="U159" s="328">
        <v>9899.7994928828884</v>
      </c>
      <c r="V159" s="327">
        <v>1.2702940846951912E-2</v>
      </c>
      <c r="W159" s="328">
        <v>12702.940846951913</v>
      </c>
      <c r="X159" s="327">
        <v>1.7961726693015288E-2</v>
      </c>
      <c r="Y159" s="328">
        <v>17961.726693015287</v>
      </c>
      <c r="Z159" s="326">
        <v>1.35</v>
      </c>
    </row>
    <row r="160" spans="1:26">
      <c r="A160" s="138">
        <f>'2018'!A161</f>
        <v>43321</v>
      </c>
      <c r="B160" s="7">
        <f>'2018'!B161</f>
        <v>0.74409999999999998</v>
      </c>
      <c r="C160" s="7">
        <f>'2018'!C161</f>
        <v>82.56</v>
      </c>
      <c r="D160" s="7">
        <f>'2018'!D161</f>
        <v>1.8832397279646509E-3</v>
      </c>
      <c r="E160" s="7">
        <f>'2018'!E161</f>
        <v>-9.6852307813053698E-4</v>
      </c>
      <c r="F160" s="7">
        <f>'2018'!F161</f>
        <v>1.5</v>
      </c>
      <c r="H160" s="322">
        <v>150</v>
      </c>
      <c r="I160" s="322" t="s">
        <v>610</v>
      </c>
      <c r="J160" s="322">
        <v>1.281695378312427E-3</v>
      </c>
      <c r="K160" s="322">
        <v>1.8662353739795829E-6</v>
      </c>
      <c r="L160" s="322">
        <v>7.4242417247827736E-3</v>
      </c>
      <c r="M160" s="322">
        <v>5.5119365188005492E-5</v>
      </c>
      <c r="N160" s="322">
        <v>2.9542048455188045E-3</v>
      </c>
      <c r="O160" s="322">
        <v>4.8136318427457149E-3</v>
      </c>
      <c r="P160" s="322">
        <v>6.1522715754221136E-3</v>
      </c>
      <c r="Q160" s="322">
        <v>3.7850445537746892E-5</v>
      </c>
      <c r="R160" s="322">
        <v>6.1670112692592356E-3</v>
      </c>
      <c r="S160" s="322">
        <v>2.1179501119156156E-3</v>
      </c>
      <c r="T160" s="323">
        <v>7.9061084471903405E-3</v>
      </c>
      <c r="U160" s="324">
        <v>7906.1084471903405</v>
      </c>
      <c r="V160" s="323">
        <v>1.0144733537931442E-2</v>
      </c>
      <c r="W160" s="324">
        <v>10144.733537931443</v>
      </c>
      <c r="X160" s="323">
        <v>1.4344468212296983E-2</v>
      </c>
      <c r="Y160" s="324">
        <v>14344.468212296983</v>
      </c>
      <c r="Z160" s="322">
        <v>1.35</v>
      </c>
    </row>
    <row r="161" spans="1:26">
      <c r="A161" s="138">
        <f>'2018'!A162</f>
        <v>43322</v>
      </c>
      <c r="B161" s="7">
        <f>'2018'!B162</f>
        <v>0.73309999999999997</v>
      </c>
      <c r="C161" s="7">
        <f>'2018'!C162</f>
        <v>81.37</v>
      </c>
      <c r="D161" s="7">
        <f>'2018'!D162</f>
        <v>-1.4893316173674715E-2</v>
      </c>
      <c r="E161" s="7">
        <f>'2018'!E162</f>
        <v>-1.4518647024686648E-2</v>
      </c>
      <c r="F161" s="7">
        <f>'2018'!F162</f>
        <v>1.5</v>
      </c>
      <c r="H161" s="322">
        <v>151</v>
      </c>
      <c r="I161" s="322" t="s">
        <v>368</v>
      </c>
      <c r="J161" s="322">
        <v>2.2387909907032794E-3</v>
      </c>
      <c r="K161" s="322">
        <v>1.0027013854491563E-3</v>
      </c>
      <c r="L161" s="322">
        <v>5.4401844812272298E-3</v>
      </c>
      <c r="M161" s="322">
        <v>2.9595607189785583E-5</v>
      </c>
      <c r="N161" s="322">
        <v>-3.4282892386223022E-3</v>
      </c>
      <c r="O161" s="322">
        <v>-2.0466622630450912E-3</v>
      </c>
      <c r="P161" s="322">
        <v>1.1196193082932805E-2</v>
      </c>
      <c r="Q161" s="322">
        <v>1.2535473955031239E-4</v>
      </c>
      <c r="R161" s="322">
        <v>7.6769812898115691E-3</v>
      </c>
      <c r="S161" s="322">
        <v>-5.9474912395951138E-4</v>
      </c>
      <c r="T161" s="323">
        <v>9.8418900135384315E-3</v>
      </c>
      <c r="U161" s="324">
        <v>9841.890013538432</v>
      </c>
      <c r="V161" s="323">
        <v>1.2628634221740031E-2</v>
      </c>
      <c r="W161" s="324">
        <v>12628.634221740031</v>
      </c>
      <c r="X161" s="323">
        <v>1.7856658480101709E-2</v>
      </c>
      <c r="Y161" s="324">
        <v>17856.658480101709</v>
      </c>
      <c r="Z161" s="322">
        <v>1.35</v>
      </c>
    </row>
    <row r="162" spans="1:26">
      <c r="A162" s="138">
        <f>'2018'!A163</f>
        <v>43325</v>
      </c>
      <c r="B162" s="7">
        <f>'2018'!B163</f>
        <v>0.72789999999999999</v>
      </c>
      <c r="C162" s="7">
        <f>'2018'!C163</f>
        <v>80.25</v>
      </c>
      <c r="D162" s="7">
        <f>'2018'!D163</f>
        <v>-7.1184421053286685E-3</v>
      </c>
      <c r="E162" s="7">
        <f>'2018'!E163</f>
        <v>-1.3859892698440691E-2</v>
      </c>
      <c r="F162" s="7">
        <f>'2018'!F163</f>
        <v>1.5</v>
      </c>
      <c r="H162" s="326">
        <v>152</v>
      </c>
      <c r="I162" s="326" t="s">
        <v>611</v>
      </c>
      <c r="J162" s="326">
        <v>1.2042220242069622E-3</v>
      </c>
      <c r="K162" s="326">
        <v>7.2458408340539187E-5</v>
      </c>
      <c r="L162" s="326">
        <v>5.3799278718068234E-3</v>
      </c>
      <c r="M162" s="326">
        <v>2.8943623905843896E-5</v>
      </c>
      <c r="N162" s="326">
        <v>-2.3112520362631164E-3</v>
      </c>
      <c r="O162" s="326">
        <v>-2.0466622630450912E-3</v>
      </c>
      <c r="P162" s="326">
        <v>1.2608640736340437E-2</v>
      </c>
      <c r="Q162" s="326">
        <v>1.5897782121810351E-4</v>
      </c>
      <c r="R162" s="326">
        <v>7.7672732157050423E-3</v>
      </c>
      <c r="S162" s="326">
        <v>-5.535150060280771E-4</v>
      </c>
      <c r="T162" s="327">
        <v>9.9576442625338643E-3</v>
      </c>
      <c r="U162" s="328">
        <v>9957.6442625338641</v>
      </c>
      <c r="V162" s="327">
        <v>1.2777164439834794E-2</v>
      </c>
      <c r="W162" s="328">
        <v>12777.164439834794</v>
      </c>
      <c r="X162" s="327">
        <v>1.8066677499729927E-2</v>
      </c>
      <c r="Y162" s="328">
        <v>18066.677499729929</v>
      </c>
      <c r="Z162" s="326">
        <v>1.85</v>
      </c>
    </row>
    <row r="163" spans="1:26">
      <c r="A163" s="138">
        <f>'2018'!A164</f>
        <v>43326</v>
      </c>
      <c r="B163" s="7">
        <f>'2018'!B164</f>
        <v>0.72709999999999997</v>
      </c>
      <c r="C163" s="7">
        <f>'2018'!C164</f>
        <v>80.61</v>
      </c>
      <c r="D163" s="7">
        <f>'2018'!D164</f>
        <v>-1.0996564682011361E-3</v>
      </c>
      <c r="E163" s="7">
        <f>'2018'!E164</f>
        <v>4.4759492853843567E-3</v>
      </c>
      <c r="F163" s="7">
        <f>'2018'!F164</f>
        <v>1.5</v>
      </c>
      <c r="H163" s="322">
        <v>153</v>
      </c>
      <c r="I163" s="322" t="s">
        <v>612</v>
      </c>
      <c r="J163" s="322">
        <v>-4.8963231460616549E-4</v>
      </c>
      <c r="K163" s="322">
        <v>-2.3594568909852767E-3</v>
      </c>
      <c r="L163" s="322">
        <v>8.5340595866348554E-3</v>
      </c>
      <c r="M163" s="322">
        <v>7.283017302823427E-5</v>
      </c>
      <c r="N163" s="322">
        <v>3.6363676433835441E-4</v>
      </c>
      <c r="O163" s="322">
        <v>1.5926103017269069E-4</v>
      </c>
      <c r="P163" s="322">
        <v>5.8917115319322708E-3</v>
      </c>
      <c r="Q163" s="322">
        <v>3.4712264775503703E-5</v>
      </c>
      <c r="R163" s="322">
        <v>6.1585340943150499E-3</v>
      </c>
      <c r="S163" s="322">
        <v>-6.2997775133905541E-5</v>
      </c>
      <c r="T163" s="323">
        <v>7.895240708911894E-3</v>
      </c>
      <c r="U163" s="324">
        <v>7895.2407089118942</v>
      </c>
      <c r="V163" s="323">
        <v>1.0130788585148258E-2</v>
      </c>
      <c r="W163" s="324">
        <v>10130.788585148259</v>
      </c>
      <c r="X163" s="323">
        <v>1.4324750303376807E-2</v>
      </c>
      <c r="Y163" s="324">
        <v>14324.750303376806</v>
      </c>
      <c r="Z163" s="322">
        <v>1.85</v>
      </c>
    </row>
    <row r="164" spans="1:26">
      <c r="A164" s="138">
        <f>'2018'!A165</f>
        <v>43327</v>
      </c>
      <c r="B164" s="7">
        <f>'2018'!B165</f>
        <v>0.72130000000000005</v>
      </c>
      <c r="C164" s="7">
        <f>'2018'!C165</f>
        <v>80.27</v>
      </c>
      <c r="D164" s="7">
        <f>'2018'!D165</f>
        <v>-8.0088801463840346E-3</v>
      </c>
      <c r="E164" s="7">
        <f>'2018'!E165</f>
        <v>-4.2267591520241191E-3</v>
      </c>
      <c r="F164" s="7">
        <f>'2018'!F165</f>
        <v>1.5</v>
      </c>
      <c r="H164" s="322">
        <v>154</v>
      </c>
      <c r="I164" s="322" t="s">
        <v>369</v>
      </c>
      <c r="J164" s="322">
        <v>-1.1259898155638087E-3</v>
      </c>
      <c r="K164" s="322">
        <v>-7.3520309672893273E-5</v>
      </c>
      <c r="L164" s="322">
        <v>7.0977325419445585E-3</v>
      </c>
      <c r="M164" s="322">
        <v>5.0377807236978761E-5</v>
      </c>
      <c r="N164" s="322">
        <v>1.5655691444281025E-3</v>
      </c>
      <c r="O164" s="322">
        <v>2.6240381233564642E-4</v>
      </c>
      <c r="P164" s="322">
        <v>3.6662356306702499E-3</v>
      </c>
      <c r="Q164" s="322">
        <v>1.3441283699596085E-5</v>
      </c>
      <c r="R164" s="322">
        <v>4.8388385388823223E-3</v>
      </c>
      <c r="S164" s="322">
        <v>2.1978966443214685E-4</v>
      </c>
      <c r="T164" s="323">
        <v>6.2033910068471374E-3</v>
      </c>
      <c r="U164" s="324">
        <v>6203.3910068471378</v>
      </c>
      <c r="V164" s="323">
        <v>7.9598893964614205E-3</v>
      </c>
      <c r="W164" s="324">
        <v>7959.8893964614208</v>
      </c>
      <c r="X164" s="323">
        <v>1.1255138441440281E-2</v>
      </c>
      <c r="Y164" s="324">
        <v>11255.138441440282</v>
      </c>
      <c r="Z164" s="322">
        <v>1.85</v>
      </c>
    </row>
    <row r="165" spans="1:26">
      <c r="A165" s="138">
        <f>'2018'!A166</f>
        <v>43328</v>
      </c>
      <c r="B165" s="7">
        <f>'2018'!B166</f>
        <v>0.72750000000000004</v>
      </c>
      <c r="C165" s="7">
        <f>'2018'!C166</f>
        <v>80.650000000000006</v>
      </c>
      <c r="D165" s="7">
        <f>'2018'!D166</f>
        <v>8.5588595360206327E-3</v>
      </c>
      <c r="E165" s="7">
        <f>'2018'!E166</f>
        <v>4.7228524277324784E-3</v>
      </c>
      <c r="F165" s="7">
        <f>'2018'!F166</f>
        <v>1.5</v>
      </c>
      <c r="H165" s="326">
        <v>155</v>
      </c>
      <c r="I165" s="326" t="s">
        <v>613</v>
      </c>
      <c r="J165" s="326">
        <v>-2.8497815685153195E-3</v>
      </c>
      <c r="K165" s="326">
        <v>-5.8560523460808437E-4</v>
      </c>
      <c r="L165" s="326">
        <v>7.75977659634643E-3</v>
      </c>
      <c r="M165" s="326">
        <v>6.0214132825205787E-5</v>
      </c>
      <c r="N165" s="326">
        <v>2.4909712855362932E-3</v>
      </c>
      <c r="O165" s="326">
        <v>1.1031154340519276E-3</v>
      </c>
      <c r="P165" s="326">
        <v>4.1545723365843824E-3</v>
      </c>
      <c r="Q165" s="326">
        <v>1.7260471299912214E-5</v>
      </c>
      <c r="R165" s="326">
        <v>4.9030013629483742E-3</v>
      </c>
      <c r="S165" s="326">
        <v>-1.7940514148951313E-4</v>
      </c>
      <c r="T165" s="327">
        <v>6.2856477472998159E-3</v>
      </c>
      <c r="U165" s="328">
        <v>6285.6477472998158</v>
      </c>
      <c r="V165" s="327">
        <v>8.0654372420500761E-3</v>
      </c>
      <c r="W165" s="328">
        <v>8065.4372420500758</v>
      </c>
      <c r="X165" s="327">
        <v>1.140438117021792E-2</v>
      </c>
      <c r="Y165" s="328">
        <v>11404.381170217919</v>
      </c>
      <c r="Z165" s="326">
        <v>2.35</v>
      </c>
    </row>
    <row r="166" spans="1:26">
      <c r="A166" s="138">
        <f>'2018'!A167</f>
        <v>43329</v>
      </c>
      <c r="B166" s="7">
        <f>'2018'!B167</f>
        <v>0.72699999999999998</v>
      </c>
      <c r="C166" s="7">
        <f>'2018'!C167</f>
        <v>80.62</v>
      </c>
      <c r="D166" s="7">
        <f>'2018'!D167</f>
        <v>-6.8752151212832149E-4</v>
      </c>
      <c r="E166" s="7">
        <f>'2018'!E167</f>
        <v>-3.7204688219814224E-4</v>
      </c>
      <c r="F166" s="7">
        <f>'2018'!F167</f>
        <v>1.5</v>
      </c>
      <c r="H166" s="322">
        <v>156</v>
      </c>
      <c r="I166" s="322" t="s">
        <v>614</v>
      </c>
      <c r="J166" s="322">
        <v>-1.7508864788343362E-3</v>
      </c>
      <c r="K166" s="322">
        <v>5.0002025609137434E-4</v>
      </c>
      <c r="L166" s="322">
        <v>9.5818633442079099E-3</v>
      </c>
      <c r="M166" s="322">
        <v>9.1812105147075177E-5</v>
      </c>
      <c r="N166" s="322">
        <v>-2.8999676773462332E-3</v>
      </c>
      <c r="O166" s="322">
        <v>-2.2749657425337765E-3</v>
      </c>
      <c r="P166" s="322">
        <v>8.1601033186221063E-3</v>
      </c>
      <c r="Q166" s="322">
        <v>6.6587286170587516E-5</v>
      </c>
      <c r="R166" s="322">
        <v>8.1453896824203124E-3</v>
      </c>
      <c r="S166" s="322">
        <v>-2.3254270780902848E-3</v>
      </c>
      <c r="T166" s="323">
        <v>1.044238957286284E-2</v>
      </c>
      <c r="U166" s="324">
        <v>10442.389572862839</v>
      </c>
      <c r="V166" s="323">
        <v>1.3399166027581413E-2</v>
      </c>
      <c r="W166" s="324">
        <v>13399.166027581414</v>
      </c>
      <c r="X166" s="323">
        <v>1.8946176401309647E-2</v>
      </c>
      <c r="Y166" s="324">
        <v>18946.176401309647</v>
      </c>
      <c r="Z166" s="322">
        <v>2.35</v>
      </c>
    </row>
    <row r="167" spans="1:26">
      <c r="A167" s="138">
        <f>'2018'!A168</f>
        <v>43332</v>
      </c>
      <c r="B167" s="7">
        <f>'2018'!B168</f>
        <v>0.73060000000000003</v>
      </c>
      <c r="C167" s="7">
        <f>'2018'!C168</f>
        <v>80.8</v>
      </c>
      <c r="D167" s="7">
        <f>'2018'!D168</f>
        <v>4.9396368276627932E-3</v>
      </c>
      <c r="E167" s="7">
        <f>'2018'!E168</f>
        <v>2.2302078380298639E-3</v>
      </c>
      <c r="F167" s="7">
        <f>'2018'!F168</f>
        <v>1.5</v>
      </c>
      <c r="H167" s="322">
        <v>157</v>
      </c>
      <c r="I167" s="322" t="s">
        <v>370</v>
      </c>
      <c r="J167" s="322">
        <v>-3.4611833811066459E-3</v>
      </c>
      <c r="K167" s="322">
        <v>-2.7550264518224721E-3</v>
      </c>
      <c r="L167" s="322">
        <v>9.9964370880091646E-3</v>
      </c>
      <c r="M167" s="322">
        <v>9.9928754454525163E-5</v>
      </c>
      <c r="N167" s="322">
        <v>-2.6008309878613289E-3</v>
      </c>
      <c r="O167" s="322">
        <v>-2.6792549248430548E-3</v>
      </c>
      <c r="P167" s="322">
        <v>9.8042862537823169E-3</v>
      </c>
      <c r="Q167" s="322">
        <v>9.6124028946104889E-5</v>
      </c>
      <c r="R167" s="322">
        <v>9.180908305787527E-3</v>
      </c>
      <c r="S167" s="322">
        <v>-3.0310071844839876E-3</v>
      </c>
      <c r="T167" s="323">
        <v>1.176992444801961E-2</v>
      </c>
      <c r="U167" s="324">
        <v>11769.92444801961</v>
      </c>
      <c r="V167" s="323">
        <v>1.5102594163020483E-2</v>
      </c>
      <c r="W167" s="324">
        <v>15102.594163020483</v>
      </c>
      <c r="X167" s="323">
        <v>2.135479271926179E-2</v>
      </c>
      <c r="Y167" s="324">
        <v>21354.79271926179</v>
      </c>
      <c r="Z167" s="322">
        <v>2.35</v>
      </c>
    </row>
    <row r="168" spans="1:26">
      <c r="A168" s="138">
        <f>'2018'!A169</f>
        <v>43333</v>
      </c>
      <c r="B168" s="7">
        <f>'2018'!B169</f>
        <v>0.73599999999999999</v>
      </c>
      <c r="C168" s="7">
        <f>'2018'!C169</f>
        <v>81.010000000000005</v>
      </c>
      <c r="D168" s="7">
        <f>'2018'!D169</f>
        <v>7.3640043676939607E-3</v>
      </c>
      <c r="E168" s="7">
        <f>'2018'!E169</f>
        <v>2.5956383153503491E-3</v>
      </c>
      <c r="F168" s="7">
        <f>'2018'!F169</f>
        <v>1.5</v>
      </c>
      <c r="H168" s="326">
        <v>158</v>
      </c>
      <c r="I168" s="326" t="s">
        <v>615</v>
      </c>
      <c r="J168" s="326">
        <v>-3.1103167150103709E-3</v>
      </c>
      <c r="K168" s="326">
        <v>-1.8500935268617319E-3</v>
      </c>
      <c r="L168" s="326">
        <v>1.0145307217078752E-2</v>
      </c>
      <c r="M168" s="326">
        <v>1.0292725852891021E-4</v>
      </c>
      <c r="N168" s="326">
        <v>-2.5026384001776989E-3</v>
      </c>
      <c r="O168" s="326">
        <v>-2.2937043478306936E-3</v>
      </c>
      <c r="P168" s="326">
        <v>9.801070784597703E-3</v>
      </c>
      <c r="Q168" s="326">
        <v>9.6060988524694648E-5</v>
      </c>
      <c r="R168" s="326">
        <v>9.2282755365292596E-3</v>
      </c>
      <c r="S168" s="326">
        <v>-2.8064775575940351E-3</v>
      </c>
      <c r="T168" s="327">
        <v>1.1830649237830511E-2</v>
      </c>
      <c r="U168" s="328">
        <v>11830.64923783051</v>
      </c>
      <c r="V168" s="327">
        <v>1.5180513257590632E-2</v>
      </c>
      <c r="W168" s="328">
        <v>15180.513257590632</v>
      </c>
      <c r="X168" s="327">
        <v>2.1464968897967059E-2</v>
      </c>
      <c r="Y168" s="328">
        <v>21464.968897967061</v>
      </c>
      <c r="Z168" s="326">
        <v>2.6</v>
      </c>
    </row>
    <row r="169" spans="1:26">
      <c r="A169" s="138">
        <f>'2018'!A170</f>
        <v>43334</v>
      </c>
      <c r="B169" s="7">
        <f>'2018'!B170</f>
        <v>0.73560000000000003</v>
      </c>
      <c r="C169" s="7">
        <f>'2018'!C170</f>
        <v>81.22</v>
      </c>
      <c r="D169" s="7">
        <f>'2018'!D170</f>
        <v>-5.4362599871018134E-4</v>
      </c>
      <c r="E169" s="7">
        <f>'2018'!E170</f>
        <v>2.5889184157518578E-3</v>
      </c>
      <c r="F169" s="7">
        <f>'2018'!F170</f>
        <v>1.5</v>
      </c>
      <c r="H169" s="322">
        <v>159</v>
      </c>
      <c r="I169" s="322" t="s">
        <v>616</v>
      </c>
      <c r="J169" s="322">
        <v>-4.3951088040535755E-3</v>
      </c>
      <c r="K169" s="322">
        <v>-5.4071773788882047E-3</v>
      </c>
      <c r="L169" s="322">
        <v>1.122939184393776E-2</v>
      </c>
      <c r="M169" s="322">
        <v>1.260992411846959E-4</v>
      </c>
      <c r="N169" s="322">
        <v>-7.333047366792141E-4</v>
      </c>
      <c r="O169" s="322">
        <v>-1.703760566669924E-3</v>
      </c>
      <c r="P169" s="322">
        <v>1.0362467374208558E-2</v>
      </c>
      <c r="Q169" s="322">
        <v>1.073807300815368E-4</v>
      </c>
      <c r="R169" s="322">
        <v>1.0475527567905632E-2</v>
      </c>
      <c r="S169" s="322">
        <v>-2.5642067703663947E-3</v>
      </c>
      <c r="T169" s="323">
        <v>1.3429626342055022E-2</v>
      </c>
      <c r="U169" s="324">
        <v>13429.626342055022</v>
      </c>
      <c r="V169" s="323">
        <v>1.7232242849204764E-2</v>
      </c>
      <c r="W169" s="324">
        <v>17232.242849204766</v>
      </c>
      <c r="X169" s="323">
        <v>2.4366077122948502E-2</v>
      </c>
      <c r="Y169" s="324">
        <v>24366.077122948504</v>
      </c>
      <c r="Z169" s="322">
        <v>2.6</v>
      </c>
    </row>
    <row r="170" spans="1:26">
      <c r="A170" s="138">
        <f>'2018'!A171</f>
        <v>43335</v>
      </c>
      <c r="B170" s="7">
        <f>'2018'!B171</f>
        <v>0.72940000000000005</v>
      </c>
      <c r="C170" s="7">
        <f>'2018'!C171</f>
        <v>80.87</v>
      </c>
      <c r="D170" s="7">
        <f>'2018'!D171</f>
        <v>-8.4642143555861363E-3</v>
      </c>
      <c r="E170" s="7">
        <f>'2018'!E171</f>
        <v>-4.3185951504208682E-3</v>
      </c>
      <c r="F170" s="7">
        <f>'2018'!F171</f>
        <v>1.5</v>
      </c>
      <c r="H170" s="322">
        <v>160</v>
      </c>
      <c r="I170" s="322" t="s">
        <v>371</v>
      </c>
      <c r="J170" s="322">
        <v>1.5849684482229457E-3</v>
      </c>
      <c r="K170" s="322">
        <v>-5.5792483803364704E-4</v>
      </c>
      <c r="L170" s="322">
        <v>9.2592766458269964E-3</v>
      </c>
      <c r="M170" s="322">
        <v>8.573420400395723E-5</v>
      </c>
      <c r="N170" s="322">
        <v>1.3200466246681174E-3</v>
      </c>
      <c r="O170" s="322">
        <v>2.333534721028002E-3</v>
      </c>
      <c r="P170" s="322">
        <v>4.1580297497568744E-3</v>
      </c>
      <c r="Q170" s="322">
        <v>1.7289211399863218E-5</v>
      </c>
      <c r="R170" s="322">
        <v>5.8690504274866986E-3</v>
      </c>
      <c r="S170" s="322">
        <v>1.4525075364455317E-3</v>
      </c>
      <c r="T170" s="323">
        <v>7.5241226480379474E-3</v>
      </c>
      <c r="U170" s="324">
        <v>7524.1226480379473</v>
      </c>
      <c r="V170" s="323">
        <v>9.6545879532156185E-3</v>
      </c>
      <c r="W170" s="324">
        <v>9654.5879532156177</v>
      </c>
      <c r="X170" s="323">
        <v>1.3651411294334061E-2</v>
      </c>
      <c r="Y170" s="324">
        <v>13651.411294334061</v>
      </c>
      <c r="Z170" s="322">
        <v>2.6</v>
      </c>
    </row>
    <row r="171" spans="1:26">
      <c r="A171" s="138">
        <f>'2018'!A172</f>
        <v>43336</v>
      </c>
      <c r="B171" s="7">
        <f>'2018'!B172</f>
        <v>0.72799999999999998</v>
      </c>
      <c r="C171" s="7">
        <f>'2018'!C172</f>
        <v>81.08</v>
      </c>
      <c r="D171" s="7">
        <f>'2018'!D172</f>
        <v>-1.9212301778939326E-3</v>
      </c>
      <c r="E171" s="7">
        <f>'2018'!E172</f>
        <v>2.5933944760683277E-3</v>
      </c>
      <c r="F171" s="7">
        <f>'2018'!F172</f>
        <v>1.5</v>
      </c>
      <c r="H171" s="326">
        <v>161</v>
      </c>
      <c r="I171" s="326" t="s">
        <v>617</v>
      </c>
      <c r="J171" s="326">
        <v>1.571865120373338E-3</v>
      </c>
      <c r="K171" s="326">
        <v>-6.2344147728168268E-4</v>
      </c>
      <c r="L171" s="326">
        <v>9.2643493223278084E-3</v>
      </c>
      <c r="M171" s="326">
        <v>8.5828168366115719E-5</v>
      </c>
      <c r="N171" s="326">
        <v>4.3411577520553236E-4</v>
      </c>
      <c r="O171" s="326">
        <v>1.4834353760520798E-3</v>
      </c>
      <c r="P171" s="326">
        <v>4.9175349682158264E-3</v>
      </c>
      <c r="Q171" s="326">
        <v>2.4182150163625431E-5</v>
      </c>
      <c r="R171" s="326">
        <v>6.1355399706778035E-3</v>
      </c>
      <c r="S171" s="326">
        <v>1.0029904477894351E-3</v>
      </c>
      <c r="T171" s="327">
        <v>7.8657622424089437E-3</v>
      </c>
      <c r="U171" s="328">
        <v>7865.7622424089441</v>
      </c>
      <c r="V171" s="327">
        <v>1.0092963251764987E-2</v>
      </c>
      <c r="W171" s="328">
        <v>10092.963251764988</v>
      </c>
      <c r="X171" s="327">
        <v>1.4271265971796572E-2</v>
      </c>
      <c r="Y171" s="328">
        <v>14271.265971796573</v>
      </c>
      <c r="Z171" s="326">
        <v>2.85</v>
      </c>
    </row>
    <row r="172" spans="1:26">
      <c r="A172" s="138">
        <f>'2018'!A173</f>
        <v>43339</v>
      </c>
      <c r="B172" s="7">
        <f>'2018'!B173</f>
        <v>0.73229999999999995</v>
      </c>
      <c r="C172" s="7">
        <f>'2018'!C173</f>
        <v>81.31</v>
      </c>
      <c r="D172" s="7">
        <f>'2018'!D173</f>
        <v>5.8892178703380859E-3</v>
      </c>
      <c r="E172" s="7">
        <f>'2018'!E173</f>
        <v>2.8326886359470137E-3</v>
      </c>
      <c r="F172" s="7">
        <f>'2018'!F173</f>
        <v>1.5</v>
      </c>
      <c r="H172" s="322">
        <v>162</v>
      </c>
      <c r="I172" s="322" t="s">
        <v>618</v>
      </c>
      <c r="J172" s="322">
        <v>5.1858372571733907E-3</v>
      </c>
      <c r="K172" s="322">
        <v>5.4138193260317479E-3</v>
      </c>
      <c r="L172" s="322">
        <v>1.1788801886106136E-2</v>
      </c>
      <c r="M172" s="322">
        <v>1.3897584990985959E-4</v>
      </c>
      <c r="N172" s="322">
        <v>-2.0278570373010791E-4</v>
      </c>
      <c r="O172" s="322">
        <v>4.7958225767554398E-4</v>
      </c>
      <c r="P172" s="322">
        <v>6.6844632752335693E-3</v>
      </c>
      <c r="Q172" s="322">
        <v>4.4682049277946297E-5</v>
      </c>
      <c r="R172" s="322">
        <v>7.6451101352858599E-3</v>
      </c>
      <c r="S172" s="322">
        <v>2.4915257767216415E-3</v>
      </c>
      <c r="T172" s="323">
        <v>9.8010311934364734E-3</v>
      </c>
      <c r="U172" s="324">
        <v>9801.0311934364727</v>
      </c>
      <c r="V172" s="323">
        <v>1.257620617254524E-2</v>
      </c>
      <c r="W172" s="324">
        <v>12576.20617254524</v>
      </c>
      <c r="X172" s="323">
        <v>1.778252617467491E-2</v>
      </c>
      <c r="Y172" s="324">
        <v>17782.526174674909</v>
      </c>
      <c r="Z172" s="322">
        <v>2.85</v>
      </c>
    </row>
    <row r="173" spans="1:26">
      <c r="A173" s="138">
        <f>'2018'!A174</f>
        <v>43340</v>
      </c>
      <c r="B173" s="7">
        <f>'2018'!B174</f>
        <v>0.73280000000000001</v>
      </c>
      <c r="C173" s="7">
        <f>'2018'!C174</f>
        <v>81.52</v>
      </c>
      <c r="D173" s="7">
        <f>'2018'!D174</f>
        <v>6.825472928965984E-4</v>
      </c>
      <c r="E173" s="7">
        <f>'2018'!E174</f>
        <v>2.5793786947230384E-3</v>
      </c>
      <c r="F173" s="7">
        <f>'2018'!F174</f>
        <v>1.5</v>
      </c>
      <c r="H173" s="322">
        <v>163</v>
      </c>
      <c r="I173" s="322" t="s">
        <v>372</v>
      </c>
      <c r="J173" s="322">
        <v>1.602430394561758E-3</v>
      </c>
      <c r="K173" s="322">
        <v>1.5609767206039007E-3</v>
      </c>
      <c r="L173" s="322">
        <v>1.0796464992551576E-2</v>
      </c>
      <c r="M173" s="322">
        <v>1.1656365633539172E-4</v>
      </c>
      <c r="N173" s="322">
        <v>-1.8603687245430738E-3</v>
      </c>
      <c r="O173" s="322">
        <v>-3.758026079343377E-4</v>
      </c>
      <c r="P173" s="322">
        <v>5.3110088908295324E-3</v>
      </c>
      <c r="Q173" s="322">
        <v>2.8206815438470336E-5</v>
      </c>
      <c r="R173" s="322">
        <v>6.6601523054763551E-3</v>
      </c>
      <c r="S173" s="322">
        <v>-1.289691649906579E-4</v>
      </c>
      <c r="T173" s="323">
        <v>8.5383152556206873E-3</v>
      </c>
      <c r="U173" s="324">
        <v>8538.3152556206878</v>
      </c>
      <c r="V173" s="323">
        <v>1.0955950542508605E-2</v>
      </c>
      <c r="W173" s="324">
        <v>10955.950542508604</v>
      </c>
      <c r="X173" s="323">
        <v>1.5491514262538003E-2</v>
      </c>
      <c r="Y173" s="324">
        <v>15491.514262538003</v>
      </c>
      <c r="Z173" s="322">
        <v>2.85</v>
      </c>
    </row>
    <row r="174" spans="1:26">
      <c r="A174" s="138">
        <f>'2018'!A175</f>
        <v>43341</v>
      </c>
      <c r="B174" s="7">
        <f>'2018'!B175</f>
        <v>0.73089999999999999</v>
      </c>
      <c r="C174" s="7">
        <f>'2018'!C175</f>
        <v>81.25</v>
      </c>
      <c r="D174" s="7">
        <f>'2018'!D175</f>
        <v>-2.5961618735744828E-3</v>
      </c>
      <c r="E174" s="7">
        <f>'2018'!E175</f>
        <v>-3.3175677046224181E-3</v>
      </c>
      <c r="F174" s="7">
        <f>'2018'!F175</f>
        <v>1.5</v>
      </c>
      <c r="H174" s="326">
        <v>164</v>
      </c>
      <c r="I174" s="326" t="s">
        <v>619</v>
      </c>
      <c r="J174" s="326">
        <v>7.9514333875551919E-4</v>
      </c>
      <c r="K174" s="326">
        <v>8.8439740318888471E-4</v>
      </c>
      <c r="L174" s="326">
        <v>1.1040726975931798E-2</v>
      </c>
      <c r="M174" s="326">
        <v>1.2189765215706811E-4</v>
      </c>
      <c r="N174" s="326">
        <v>-2.0767949299610937E-3</v>
      </c>
      <c r="O174" s="326">
        <v>-6.9555247755896524E-4</v>
      </c>
      <c r="P174" s="326">
        <v>5.2512436168019941E-3</v>
      </c>
      <c r="Q174" s="326">
        <v>2.7575559523003687E-5</v>
      </c>
      <c r="R174" s="326">
        <v>6.7324044518378666E-3</v>
      </c>
      <c r="S174" s="326">
        <v>-6.4082579560278724E-4</v>
      </c>
      <c r="T174" s="327">
        <v>8.6309425072561459E-3</v>
      </c>
      <c r="U174" s="328">
        <v>8630.9425072561462</v>
      </c>
      <c r="V174" s="327">
        <v>1.107480532327329E-2</v>
      </c>
      <c r="W174" s="328">
        <v>11074.805323273291</v>
      </c>
      <c r="X174" s="327">
        <v>1.5659572754974878E-2</v>
      </c>
      <c r="Y174" s="328">
        <v>15659.572754974877</v>
      </c>
      <c r="Z174" s="326">
        <v>3.1</v>
      </c>
    </row>
    <row r="175" spans="1:26">
      <c r="A175" s="138">
        <f>'2018'!A176</f>
        <v>43342</v>
      </c>
      <c r="B175" s="7">
        <f>'2018'!B176</f>
        <v>0.72799999999999998</v>
      </c>
      <c r="C175" s="7">
        <f>'2018'!C176</f>
        <v>81.290000000000006</v>
      </c>
      <c r="D175" s="7">
        <f>'2018'!D176</f>
        <v>-3.9756032896600488E-3</v>
      </c>
      <c r="E175" s="7">
        <f>'2018'!E176</f>
        <v>4.9218654863418326E-4</v>
      </c>
      <c r="F175" s="7">
        <f>'2018'!F176</f>
        <v>1.5</v>
      </c>
      <c r="H175" s="330">
        <v>165</v>
      </c>
      <c r="I175" s="330" t="s">
        <v>620</v>
      </c>
      <c r="J175" s="330">
        <v>6.6780688932466161E-4</v>
      </c>
      <c r="K175" s="330">
        <v>-5.7632350311133873E-4</v>
      </c>
      <c r="L175" s="330">
        <v>9.8183575270784987E-3</v>
      </c>
      <c r="M175" s="330">
        <v>9.6400144529539024E-5</v>
      </c>
      <c r="N175" s="330">
        <v>-3.1811827635014021E-3</v>
      </c>
      <c r="O175" s="330">
        <v>-2.0469754942198186E-3</v>
      </c>
      <c r="P175" s="330">
        <v>1.0999603840702617E-2</v>
      </c>
      <c r="Q175" s="330">
        <v>1.2099128465239975E-4</v>
      </c>
      <c r="R175" s="330">
        <v>8.9645475508992479E-3</v>
      </c>
      <c r="S175" s="330">
        <v>-1.2566879370883703E-3</v>
      </c>
      <c r="T175" s="331">
        <v>1.1492549960252837E-2</v>
      </c>
      <c r="U175" s="332">
        <v>11492.549960252836</v>
      </c>
      <c r="V175" s="331">
        <v>1.4746680721229264E-2</v>
      </c>
      <c r="W175" s="332">
        <v>14746.680721229264</v>
      </c>
      <c r="X175" s="331">
        <v>2.0851537603391652E-2</v>
      </c>
      <c r="Y175" s="332">
        <v>20851.537603391651</v>
      </c>
      <c r="Z175" s="330">
        <v>3.1</v>
      </c>
    </row>
    <row r="176" spans="1:26">
      <c r="A176" s="138">
        <f>'2018'!A177</f>
        <v>43343</v>
      </c>
      <c r="B176" s="7">
        <f>'2018'!B177</f>
        <v>0.72599999999999998</v>
      </c>
      <c r="C176" s="7">
        <f>'2018'!C177</f>
        <v>80.58</v>
      </c>
      <c r="D176" s="7">
        <f>'2018'!D177</f>
        <v>-2.7510333718898708E-3</v>
      </c>
      <c r="E176" s="7">
        <f>'2018'!E177</f>
        <v>-8.7725279952798763E-3</v>
      </c>
      <c r="F176" s="7">
        <f>'2018'!F177</f>
        <v>1.5</v>
      </c>
    </row>
    <row r="177" spans="1:6">
      <c r="A177" s="138">
        <f>'2018'!A178</f>
        <v>43346</v>
      </c>
      <c r="B177" s="7">
        <f>'2018'!B178</f>
        <v>0.72</v>
      </c>
      <c r="C177" s="7">
        <f>'2018'!C178</f>
        <v>79.86</v>
      </c>
      <c r="D177" s="7">
        <f>'2018'!D178</f>
        <v>-8.2988028146950658E-3</v>
      </c>
      <c r="E177" s="7">
        <f>'2018'!E178</f>
        <v>-8.9753781281259239E-3</v>
      </c>
      <c r="F177" s="7">
        <f>'2018'!F178</f>
        <v>1.5</v>
      </c>
    </row>
    <row r="178" spans="1:6">
      <c r="A178" s="138">
        <f>'2018'!A179</f>
        <v>43347</v>
      </c>
      <c r="B178" s="7">
        <f>'2018'!B179</f>
        <v>0.7228</v>
      </c>
      <c r="C178" s="7">
        <f>'2018'!C179</f>
        <v>80.38</v>
      </c>
      <c r="D178" s="7">
        <f>'2018'!D179</f>
        <v>3.8813467079723751E-3</v>
      </c>
      <c r="E178" s="7">
        <f>'2018'!E179</f>
        <v>6.4902873859798305E-3</v>
      </c>
      <c r="F178" s="7">
        <f>'2018'!F179</f>
        <v>1.5</v>
      </c>
    </row>
    <row r="179" spans="1:6">
      <c r="A179" s="138">
        <f>'2018'!A180</f>
        <v>43348</v>
      </c>
      <c r="B179" s="7">
        <f>'2018'!B180</f>
        <v>0.71860000000000002</v>
      </c>
      <c r="C179" s="7">
        <f>'2018'!C180</f>
        <v>80.12</v>
      </c>
      <c r="D179" s="7">
        <f>'2018'!D180</f>
        <v>-5.8276840386550536E-3</v>
      </c>
      <c r="E179" s="7">
        <f>'2018'!E180</f>
        <v>-3.239878223437462E-3</v>
      </c>
      <c r="F179" s="7">
        <f>'2018'!F180</f>
        <v>1.5</v>
      </c>
    </row>
    <row r="180" spans="1:6">
      <c r="A180" s="138">
        <f>'2018'!A181</f>
        <v>43349</v>
      </c>
      <c r="B180" s="7">
        <f>'2018'!B181</f>
        <v>0.71709999999999996</v>
      </c>
      <c r="C180" s="7">
        <f>'2018'!C181</f>
        <v>79.84</v>
      </c>
      <c r="D180" s="7">
        <f>'2018'!D181</f>
        <v>-2.0895737908892885E-3</v>
      </c>
      <c r="E180" s="7">
        <f>'2018'!E181</f>
        <v>-3.5008787944089659E-3</v>
      </c>
      <c r="F180" s="7">
        <f>'2018'!F181</f>
        <v>1.5</v>
      </c>
    </row>
    <row r="181" spans="1:6">
      <c r="A181" s="138">
        <f>'2018'!A182</f>
        <v>43350</v>
      </c>
      <c r="B181" s="7">
        <f>'2018'!B182</f>
        <v>0.71509999999999996</v>
      </c>
      <c r="C181" s="7">
        <f>'2018'!C182</f>
        <v>79.09</v>
      </c>
      <c r="D181" s="7">
        <f>'2018'!D182</f>
        <v>-2.7929078341789779E-3</v>
      </c>
      <c r="E181" s="7">
        <f>'2018'!E182</f>
        <v>-9.4381874718826725E-3</v>
      </c>
      <c r="F181" s="7">
        <f>'2018'!F182</f>
        <v>1.5</v>
      </c>
    </row>
    <row r="182" spans="1:6">
      <c r="A182" s="138">
        <f>'2018'!A183</f>
        <v>43353</v>
      </c>
      <c r="B182" s="7">
        <f>'2018'!B183</f>
        <v>0.71150000000000002</v>
      </c>
      <c r="C182" s="7">
        <f>'2018'!C183</f>
        <v>78.959999999999994</v>
      </c>
      <c r="D182" s="7">
        <f>'2018'!D183</f>
        <v>-5.0469755244431447E-3</v>
      </c>
      <c r="E182" s="7">
        <f>'2018'!E183</f>
        <v>-1.6450494060998519E-3</v>
      </c>
      <c r="F182" s="7">
        <f>'2018'!F183</f>
        <v>1.5</v>
      </c>
    </row>
    <row r="183" spans="1:6">
      <c r="A183" s="138">
        <f>'2018'!A184</f>
        <v>43354</v>
      </c>
      <c r="B183" s="7">
        <f>'2018'!B184</f>
        <v>0.71260000000000001</v>
      </c>
      <c r="C183" s="7">
        <f>'2018'!C184</f>
        <v>79.41</v>
      </c>
      <c r="D183" s="7">
        <f>'2018'!D184</f>
        <v>1.5448356418285376E-3</v>
      </c>
      <c r="E183" s="7">
        <f>'2018'!E184</f>
        <v>5.6829097818934943E-3</v>
      </c>
      <c r="F183" s="7">
        <f>'2018'!F184</f>
        <v>1.5</v>
      </c>
    </row>
    <row r="184" spans="1:6">
      <c r="A184" s="138">
        <f>'2018'!A185</f>
        <v>43355</v>
      </c>
      <c r="B184" s="7">
        <f>'2018'!B185</f>
        <v>0.71030000000000004</v>
      </c>
      <c r="C184" s="7">
        <f>'2018'!C185</f>
        <v>79.209999999999994</v>
      </c>
      <c r="D184" s="7">
        <f>'2018'!D185</f>
        <v>-3.2328371679714008E-3</v>
      </c>
      <c r="E184" s="7">
        <f>'2018'!E185</f>
        <v>-2.5217514309312876E-3</v>
      </c>
      <c r="F184" s="7">
        <f>'2018'!F185</f>
        <v>1.5</v>
      </c>
    </row>
    <row r="185" spans="1:6">
      <c r="A185" s="138">
        <f>'2018'!A186</f>
        <v>43356</v>
      </c>
      <c r="B185" s="7">
        <f>'2018'!B186</f>
        <v>0.71809999999999996</v>
      </c>
      <c r="C185" s="7">
        <f>'2018'!C186</f>
        <v>80.02</v>
      </c>
      <c r="D185" s="7">
        <f>'2018'!D186</f>
        <v>1.0921419112507361E-2</v>
      </c>
      <c r="E185" s="7">
        <f>'2018'!E186</f>
        <v>1.0174049952900752E-2</v>
      </c>
      <c r="F185" s="7">
        <f>'2018'!F186</f>
        <v>1.5</v>
      </c>
    </row>
    <row r="186" spans="1:6">
      <c r="A186" s="138">
        <f>'2018'!A187</f>
        <v>43357</v>
      </c>
      <c r="B186" s="7">
        <f>'2018'!B187</f>
        <v>0.72</v>
      </c>
      <c r="C186" s="7">
        <f>'2018'!C187</f>
        <v>80.55</v>
      </c>
      <c r="D186" s="7">
        <f>'2018'!D187</f>
        <v>2.6423768938292646E-3</v>
      </c>
      <c r="E186" s="7">
        <f>'2018'!E187</f>
        <v>6.6015061938943399E-3</v>
      </c>
      <c r="F186" s="7">
        <f>'2018'!F187</f>
        <v>1.5</v>
      </c>
    </row>
    <row r="187" spans="1:6">
      <c r="A187" s="138">
        <f>'2018'!A188</f>
        <v>43360</v>
      </c>
      <c r="B187" s="7">
        <f>'2018'!B188</f>
        <v>0.71619999999999995</v>
      </c>
      <c r="C187" s="7">
        <f>'2018'!C188</f>
        <v>80.19</v>
      </c>
      <c r="D187" s="7">
        <f>'2018'!D188</f>
        <v>-5.2917544457687172E-3</v>
      </c>
      <c r="E187" s="7">
        <f>'2018'!E188</f>
        <v>-4.4792908040460567E-3</v>
      </c>
      <c r="F187" s="7">
        <f>'2018'!F188</f>
        <v>1.5</v>
      </c>
    </row>
    <row r="188" spans="1:6">
      <c r="A188" s="138">
        <f>'2018'!A189</f>
        <v>43361</v>
      </c>
      <c r="B188" s="7">
        <f>'2018'!B189</f>
        <v>0.72070000000000001</v>
      </c>
      <c r="C188" s="7">
        <f>'2018'!C189</f>
        <v>80.69</v>
      </c>
      <c r="D188" s="7">
        <f>'2018'!D189</f>
        <v>6.2635043660631603E-3</v>
      </c>
      <c r="E188" s="7">
        <f>'2018'!E189</f>
        <v>6.2158330414779171E-3</v>
      </c>
      <c r="F188" s="7">
        <f>'2018'!F189</f>
        <v>1.5</v>
      </c>
    </row>
    <row r="189" spans="1:6">
      <c r="A189" s="138">
        <f>'2018'!A190</f>
        <v>43362</v>
      </c>
      <c r="B189" s="7">
        <f>'2018'!B190</f>
        <v>0.7248</v>
      </c>
      <c r="C189" s="7">
        <f>'2018'!C190</f>
        <v>81.38</v>
      </c>
      <c r="D189" s="7">
        <f>'2018'!D190</f>
        <v>5.6727927983742481E-3</v>
      </c>
      <c r="E189" s="7">
        <f>'2018'!E190</f>
        <v>8.5148907131287286E-3</v>
      </c>
      <c r="F189" s="7">
        <f>'2018'!F190</f>
        <v>1.5</v>
      </c>
    </row>
    <row r="190" spans="1:6">
      <c r="A190" s="138">
        <f>'2018'!A191</f>
        <v>43363</v>
      </c>
      <c r="B190" s="7">
        <f>'2018'!B191</f>
        <v>0.72599999999999998</v>
      </c>
      <c r="C190" s="7">
        <f>'2018'!C191</f>
        <v>81.42</v>
      </c>
      <c r="D190" s="7">
        <f>'2018'!D191</f>
        <v>1.6542600960264681E-3</v>
      </c>
      <c r="E190" s="7">
        <f>'2018'!E191</f>
        <v>4.9140050128900598E-4</v>
      </c>
      <c r="F190" s="7">
        <f>'2018'!F191</f>
        <v>1.5</v>
      </c>
    </row>
    <row r="191" spans="1:6">
      <c r="A191" s="138">
        <f>'2018'!A192</f>
        <v>43364</v>
      </c>
      <c r="B191" s="7">
        <f>'2018'!B192</f>
        <v>0.72960000000000003</v>
      </c>
      <c r="C191" s="7">
        <f>'2018'!C192</f>
        <v>82.27</v>
      </c>
      <c r="D191" s="7">
        <f>'2018'!D192</f>
        <v>4.9464239353256166E-3</v>
      </c>
      <c r="E191" s="7">
        <f>'2018'!E192</f>
        <v>1.0385578106006143E-2</v>
      </c>
      <c r="F191" s="7">
        <f>'2018'!F192</f>
        <v>1.5</v>
      </c>
    </row>
    <row r="192" spans="1:6">
      <c r="A192" s="138">
        <f>'2018'!A193</f>
        <v>43367</v>
      </c>
      <c r="B192" s="7">
        <f>'2018'!B193</f>
        <v>0.72619999999999996</v>
      </c>
      <c r="C192" s="7">
        <f>'2018'!C193</f>
        <v>81.77</v>
      </c>
      <c r="D192" s="7">
        <f>'2018'!D193</f>
        <v>-4.6709797798863556E-3</v>
      </c>
      <c r="E192" s="7">
        <f>'2018'!E193</f>
        <v>-6.0960930069530184E-3</v>
      </c>
      <c r="F192" s="7">
        <f>'2018'!F193</f>
        <v>1.5</v>
      </c>
    </row>
    <row r="193" spans="1:6">
      <c r="A193" s="138">
        <f>'2018'!A194</f>
        <v>43368</v>
      </c>
      <c r="B193" s="7">
        <f>'2018'!B194</f>
        <v>0.72440000000000004</v>
      </c>
      <c r="C193" s="7">
        <f>'2018'!C194</f>
        <v>81.75</v>
      </c>
      <c r="D193" s="7">
        <f>'2018'!D194</f>
        <v>-2.4817329709769637E-3</v>
      </c>
      <c r="E193" s="7">
        <f>'2018'!E194</f>
        <v>-2.4461839652303478E-4</v>
      </c>
      <c r="F193" s="7">
        <f>'2018'!F194</f>
        <v>1.5</v>
      </c>
    </row>
    <row r="194" spans="1:6">
      <c r="A194" s="138">
        <f>'2018'!A195</f>
        <v>43369</v>
      </c>
      <c r="B194" s="7">
        <f>'2018'!B195</f>
        <v>0.72640000000000005</v>
      </c>
      <c r="C194" s="7">
        <f>'2018'!C195</f>
        <v>82.02</v>
      </c>
      <c r="D194" s="7">
        <f>'2018'!D195</f>
        <v>2.7571012778251935E-3</v>
      </c>
      <c r="E194" s="7">
        <f>'2018'!E195</f>
        <v>3.2973101865504538E-3</v>
      </c>
      <c r="F194" s="7">
        <f>'2018'!F195</f>
        <v>1.5</v>
      </c>
    </row>
    <row r="195" spans="1:6">
      <c r="A195" s="138">
        <f>'2018'!A196</f>
        <v>43370</v>
      </c>
      <c r="B195" s="7">
        <f>'2018'!B196</f>
        <v>0.72330000000000005</v>
      </c>
      <c r="C195" s="7">
        <f>'2018'!C196</f>
        <v>81.47</v>
      </c>
      <c r="D195" s="7">
        <f>'2018'!D196</f>
        <v>-4.2767534318485217E-3</v>
      </c>
      <c r="E195" s="7">
        <f>'2018'!E196</f>
        <v>-6.7282656413627743E-3</v>
      </c>
      <c r="F195" s="7">
        <f>'2018'!F196</f>
        <v>1.5</v>
      </c>
    </row>
    <row r="196" spans="1:6">
      <c r="A196" s="138">
        <f>'2018'!A197</f>
        <v>43371</v>
      </c>
      <c r="B196" s="7">
        <f>'2018'!B197</f>
        <v>0.72219999999999995</v>
      </c>
      <c r="C196" s="7">
        <f>'2018'!C197</f>
        <v>81.96</v>
      </c>
      <c r="D196" s="7">
        <f>'2018'!D197</f>
        <v>-1.5219650118778233E-3</v>
      </c>
      <c r="E196" s="7">
        <f>'2018'!E197</f>
        <v>5.9964690481485675E-3</v>
      </c>
      <c r="F196" s="7">
        <f>'2018'!F197</f>
        <v>1.5</v>
      </c>
    </row>
    <row r="197" spans="1:6">
      <c r="A197" s="138">
        <f>'2018'!A198</f>
        <v>43375</v>
      </c>
      <c r="B197" s="7">
        <f>'2018'!B198</f>
        <v>0.72</v>
      </c>
      <c r="C197" s="7">
        <f>'2018'!C198</f>
        <v>81.94</v>
      </c>
      <c r="D197" s="7">
        <f>'2018'!D198</f>
        <v>-3.0508968332563198E-3</v>
      </c>
      <c r="E197" s="7">
        <f>'2018'!E198</f>
        <v>-2.440512519739746E-4</v>
      </c>
      <c r="F197" s="7">
        <f>'2018'!F198</f>
        <v>1.5</v>
      </c>
    </row>
    <row r="198" spans="1:6">
      <c r="A198" s="138">
        <f>'2018'!A199</f>
        <v>43376</v>
      </c>
      <c r="B198" s="7">
        <f>'2018'!B199</f>
        <v>0.71819999999999995</v>
      </c>
      <c r="C198" s="7">
        <f>'2018'!C199</f>
        <v>81.69</v>
      </c>
      <c r="D198" s="7">
        <f>'2018'!D199</f>
        <v>-2.5031302181185884E-3</v>
      </c>
      <c r="E198" s="7">
        <f>'2018'!E199</f>
        <v>-3.0556767649470851E-3</v>
      </c>
      <c r="F198" s="7">
        <f>'2018'!F199</f>
        <v>1.5</v>
      </c>
    </row>
    <row r="199" spans="1:6">
      <c r="A199" s="138">
        <f>'2018'!A200</f>
        <v>43377</v>
      </c>
      <c r="B199" s="7">
        <f>'2018'!B200</f>
        <v>0.70850000000000002</v>
      </c>
      <c r="C199" s="7">
        <f>'2018'!C200</f>
        <v>81</v>
      </c>
      <c r="D199" s="7">
        <f>'2018'!D200</f>
        <v>-1.3598022661247195E-2</v>
      </c>
      <c r="E199" s="7">
        <f>'2018'!E200</f>
        <v>-8.4824406813391127E-3</v>
      </c>
      <c r="F199" s="7">
        <f>'2018'!F200</f>
        <v>1.5</v>
      </c>
    </row>
    <row r="200" spans="1:6">
      <c r="A200" s="138">
        <f>'2018'!A201</f>
        <v>43378</v>
      </c>
      <c r="B200" s="7">
        <f>'2018'!B201</f>
        <v>0.70650000000000002</v>
      </c>
      <c r="C200" s="7">
        <f>'2018'!C201</f>
        <v>80.459999999999994</v>
      </c>
      <c r="D200" s="7">
        <f>'2018'!D201</f>
        <v>-2.8268570061529964E-3</v>
      </c>
      <c r="E200" s="7">
        <f>'2018'!E201</f>
        <v>-6.688988150796652E-3</v>
      </c>
      <c r="F200" s="7">
        <f>'2018'!F201</f>
        <v>1.5</v>
      </c>
    </row>
    <row r="201" spans="1:6">
      <c r="A201" s="138">
        <f>'2018'!A202</f>
        <v>43381</v>
      </c>
      <c r="B201" s="7">
        <f>'2018'!B202</f>
        <v>0.70589999999999997</v>
      </c>
      <c r="C201" s="7">
        <f>'2018'!C202</f>
        <v>80.37</v>
      </c>
      <c r="D201" s="7">
        <f>'2018'!D202</f>
        <v>-8.4961772315575142E-4</v>
      </c>
      <c r="E201" s="7">
        <f>'2018'!E202</f>
        <v>-1.1191942970150007E-3</v>
      </c>
      <c r="F201" s="7">
        <f>'2018'!F202</f>
        <v>1.5</v>
      </c>
    </row>
    <row r="202" spans="1:6">
      <c r="A202" s="138">
        <f>'2018'!A203</f>
        <v>43382</v>
      </c>
      <c r="B202" s="7">
        <f>'2018'!B203</f>
        <v>0.70899999999999996</v>
      </c>
      <c r="C202" s="7">
        <f>'2018'!C203</f>
        <v>80.17</v>
      </c>
      <c r="D202" s="7">
        <f>'2018'!D203</f>
        <v>4.3819421307009039E-3</v>
      </c>
      <c r="E202" s="7">
        <f>'2018'!E203</f>
        <v>-2.4915921697668286E-3</v>
      </c>
      <c r="F202" s="7">
        <f>'2018'!F203</f>
        <v>1.5</v>
      </c>
    </row>
    <row r="203" spans="1:6">
      <c r="A203" s="138">
        <f>'2018'!A204</f>
        <v>43383</v>
      </c>
      <c r="B203" s="7">
        <f>'2018'!B204</f>
        <v>0.71179999999999999</v>
      </c>
      <c r="C203" s="7">
        <f>'2018'!C204</f>
        <v>80.48</v>
      </c>
      <c r="D203" s="7">
        <f>'2018'!D204</f>
        <v>3.9414465439648397E-3</v>
      </c>
      <c r="E203" s="7">
        <f>'2018'!E204</f>
        <v>3.8593262965689094E-3</v>
      </c>
      <c r="F203" s="7">
        <f>'2018'!F204</f>
        <v>1.5</v>
      </c>
    </row>
    <row r="204" spans="1:6">
      <c r="A204" s="138">
        <f>'2018'!A205</f>
        <v>43384</v>
      </c>
      <c r="B204" s="7">
        <f>'2018'!B205</f>
        <v>0.70720000000000005</v>
      </c>
      <c r="C204" s="7">
        <f>'2018'!C205</f>
        <v>79.33</v>
      </c>
      <c r="D204" s="7">
        <f>'2018'!D205</f>
        <v>-6.4834617526585009E-3</v>
      </c>
      <c r="E204" s="7">
        <f>'2018'!E205</f>
        <v>-1.4392339037517592E-2</v>
      </c>
      <c r="F204" s="7">
        <f>'2018'!F205</f>
        <v>1.5</v>
      </c>
    </row>
    <row r="205" spans="1:6">
      <c r="A205" s="138">
        <f>'2018'!A206</f>
        <v>43385</v>
      </c>
      <c r="B205" s="7">
        <f>'2018'!B206</f>
        <v>0.71230000000000004</v>
      </c>
      <c r="C205" s="7">
        <f>'2018'!C206</f>
        <v>80.02</v>
      </c>
      <c r="D205" s="7">
        <f>'2018'!D206</f>
        <v>7.1856596608745327E-3</v>
      </c>
      <c r="E205" s="7">
        <f>'2018'!E206</f>
        <v>8.6602361151773624E-3</v>
      </c>
      <c r="F205" s="7">
        <f>'2018'!F206</f>
        <v>1.5</v>
      </c>
    </row>
    <row r="206" spans="1:6">
      <c r="A206" s="138">
        <f>'2018'!A207</f>
        <v>43388</v>
      </c>
      <c r="B206" s="7">
        <f>'2018'!B207</f>
        <v>0.71079999999999999</v>
      </c>
      <c r="C206" s="7">
        <f>'2018'!C207</f>
        <v>79.64</v>
      </c>
      <c r="D206" s="7">
        <f>'2018'!D207</f>
        <v>-2.1080747038119815E-3</v>
      </c>
      <c r="E206" s="7">
        <f>'2018'!E207</f>
        <v>-4.7601242330933546E-3</v>
      </c>
      <c r="F206" s="7">
        <f>'2018'!F207</f>
        <v>1.5</v>
      </c>
    </row>
    <row r="207" spans="1:6">
      <c r="A207" s="138">
        <f>'2018'!A208</f>
        <v>43389</v>
      </c>
      <c r="B207" s="7">
        <f>'2018'!B208</f>
        <v>0.71220000000000006</v>
      </c>
      <c r="C207" s="7">
        <f>'2018'!C208</f>
        <v>79.790000000000006</v>
      </c>
      <c r="D207" s="7">
        <f>'2018'!D208</f>
        <v>1.9676745631812056E-3</v>
      </c>
      <c r="E207" s="7">
        <f>'2018'!E208</f>
        <v>1.8817041241941438E-3</v>
      </c>
      <c r="F207" s="7">
        <f>'2018'!F208</f>
        <v>1.5</v>
      </c>
    </row>
    <row r="208" spans="1:6">
      <c r="A208" s="138">
        <f>'2018'!A209</f>
        <v>43390</v>
      </c>
      <c r="B208" s="7">
        <f>'2018'!B209</f>
        <v>0.71360000000000001</v>
      </c>
      <c r="C208" s="7">
        <f>'2018'!C209</f>
        <v>80.12</v>
      </c>
      <c r="D208" s="7">
        <f>'2018'!D209</f>
        <v>1.9638104221222316E-3</v>
      </c>
      <c r="E208" s="7">
        <f>'2018'!E209</f>
        <v>4.1273274774280147E-3</v>
      </c>
      <c r="F208" s="7">
        <f>'2018'!F209</f>
        <v>1.5</v>
      </c>
    </row>
    <row r="209" spans="1:6">
      <c r="A209" s="138">
        <f>'2018'!A210</f>
        <v>43391</v>
      </c>
      <c r="B209" s="7">
        <f>'2018'!B210</f>
        <v>0.71309999999999996</v>
      </c>
      <c r="C209" s="7">
        <f>'2018'!C210</f>
        <v>80.239999999999995</v>
      </c>
      <c r="D209" s="7">
        <f>'2018'!D210</f>
        <v>-7.0091823154181093E-4</v>
      </c>
      <c r="E209" s="7">
        <f>'2018'!E210</f>
        <v>1.4966328560624589E-3</v>
      </c>
      <c r="F209" s="7">
        <f>'2018'!F210</f>
        <v>1.5</v>
      </c>
    </row>
    <row r="210" spans="1:6">
      <c r="A210" s="138">
        <f>'2018'!A211</f>
        <v>43392</v>
      </c>
      <c r="B210" s="7">
        <f>'2018'!B211</f>
        <v>0.71089999999999998</v>
      </c>
      <c r="C210" s="7">
        <f>'2018'!C211</f>
        <v>79.88</v>
      </c>
      <c r="D210" s="7">
        <f>'2018'!D211</f>
        <v>-3.0898900988204385E-3</v>
      </c>
      <c r="E210" s="7">
        <f>'2018'!E211</f>
        <v>-4.4966351060656386E-3</v>
      </c>
      <c r="F210" s="7">
        <f>'2018'!F211</f>
        <v>1.5</v>
      </c>
    </row>
    <row r="211" spans="1:6">
      <c r="A211" s="138">
        <f>'2018'!A212</f>
        <v>43395</v>
      </c>
      <c r="B211" s="7">
        <f>'2018'!B212</f>
        <v>0.7107</v>
      </c>
      <c r="C211" s="7">
        <f>'2018'!C212</f>
        <v>80.02</v>
      </c>
      <c r="D211" s="7">
        <f>'2018'!D212</f>
        <v>-2.8137310258792775E-4</v>
      </c>
      <c r="E211" s="7">
        <f>'2018'!E212</f>
        <v>1.7510948814744821E-3</v>
      </c>
      <c r="F211" s="7">
        <f>'2018'!F212</f>
        <v>1.5</v>
      </c>
    </row>
    <row r="212" spans="1:6">
      <c r="A212" s="138">
        <f>'2018'!A213</f>
        <v>43396</v>
      </c>
      <c r="B212" s="7">
        <f>'2018'!B213</f>
        <v>0.70630000000000004</v>
      </c>
      <c r="C212" s="7">
        <f>'2018'!C213</f>
        <v>79.489999999999995</v>
      </c>
      <c r="D212" s="7">
        <f>'2018'!D213</f>
        <v>-6.2103234179728753E-3</v>
      </c>
      <c r="E212" s="7">
        <f>'2018'!E213</f>
        <v>-6.6453758440677317E-3</v>
      </c>
      <c r="F212" s="7">
        <f>'2018'!F213</f>
        <v>1.5</v>
      </c>
    </row>
    <row r="213" spans="1:6">
      <c r="A213" s="138">
        <f>'2018'!A214</f>
        <v>43397</v>
      </c>
      <c r="B213" s="7">
        <f>'2018'!B214</f>
        <v>0.71040000000000003</v>
      </c>
      <c r="C213" s="7">
        <f>'2018'!C214</f>
        <v>80.010000000000005</v>
      </c>
      <c r="D213" s="7">
        <f>'2018'!D214</f>
        <v>5.7881152630838047E-3</v>
      </c>
      <c r="E213" s="7">
        <f>'2018'!E214</f>
        <v>6.5203992770114924E-3</v>
      </c>
      <c r="F213" s="7">
        <f>'2018'!F214</f>
        <v>1.5</v>
      </c>
    </row>
    <row r="214" spans="1:6">
      <c r="A214" s="138">
        <f>'2018'!A215</f>
        <v>43398</v>
      </c>
      <c r="B214" s="7">
        <f>'2018'!B215</f>
        <v>0.7077</v>
      </c>
      <c r="C214" s="7">
        <f>'2018'!C215</f>
        <v>79.33</v>
      </c>
      <c r="D214" s="7">
        <f>'2018'!D215</f>
        <v>-3.8079165962213645E-3</v>
      </c>
      <c r="E214" s="7">
        <f>'2018'!E215</f>
        <v>-8.5352595481210953E-3</v>
      </c>
      <c r="F214" s="7">
        <f>'2018'!F215</f>
        <v>1.5</v>
      </c>
    </row>
    <row r="215" spans="1:6">
      <c r="A215" s="138">
        <f>'2018'!A216</f>
        <v>43399</v>
      </c>
      <c r="B215" s="7">
        <f>'2018'!B216</f>
        <v>0.70340000000000003</v>
      </c>
      <c r="C215" s="7">
        <f>'2018'!C216</f>
        <v>78.94</v>
      </c>
      <c r="D215" s="7">
        <f>'2018'!D216</f>
        <v>-6.0945550418569066E-3</v>
      </c>
      <c r="E215" s="7">
        <f>'2018'!E216</f>
        <v>-4.9282970792105633E-3</v>
      </c>
      <c r="F215" s="7">
        <f>'2018'!F216</f>
        <v>1.5</v>
      </c>
    </row>
    <row r="216" spans="1:6">
      <c r="A216" s="138">
        <f>'2018'!A217</f>
        <v>43402</v>
      </c>
      <c r="B216" s="7">
        <f>'2018'!B217</f>
        <v>0.70989999999999998</v>
      </c>
      <c r="C216" s="7">
        <f>'2018'!C217</f>
        <v>79.489999999999995</v>
      </c>
      <c r="D216" s="7">
        <f>'2018'!D217</f>
        <v>9.1983950054579915E-3</v>
      </c>
      <c r="E216" s="7">
        <f>'2018'!E217</f>
        <v>6.9431573503201159E-3</v>
      </c>
      <c r="F216" s="7">
        <f>'2018'!F217</f>
        <v>1.5</v>
      </c>
    </row>
    <row r="217" spans="1:6">
      <c r="A217" s="138">
        <f>'2018'!A218</f>
        <v>43403</v>
      </c>
      <c r="B217" s="7">
        <f>'2018'!B218</f>
        <v>0.70930000000000004</v>
      </c>
      <c r="C217" s="7">
        <f>'2018'!C218</f>
        <v>79.95</v>
      </c>
      <c r="D217" s="7">
        <f>'2018'!D218</f>
        <v>-8.4554683729903802E-4</v>
      </c>
      <c r="E217" s="7">
        <f>'2018'!E218</f>
        <v>5.7702116949420153E-3</v>
      </c>
      <c r="F217" s="7">
        <f>'2018'!F218</f>
        <v>1.5</v>
      </c>
    </row>
    <row r="218" spans="1:6">
      <c r="A218" s="138">
        <f>'2018'!A219</f>
        <v>43404</v>
      </c>
      <c r="B218" s="7">
        <f>'2018'!B219</f>
        <v>0.70850000000000002</v>
      </c>
      <c r="C218" s="7">
        <f>'2018'!C219</f>
        <v>80.23</v>
      </c>
      <c r="D218" s="7">
        <f>'2018'!D219</f>
        <v>-1.1285090773059446E-3</v>
      </c>
      <c r="E218" s="7">
        <f>'2018'!E219</f>
        <v>3.4960704856012905E-3</v>
      </c>
      <c r="F218" s="7">
        <f>'2018'!F219</f>
        <v>1.5</v>
      </c>
    </row>
    <row r="219" spans="1:6">
      <c r="A219" s="138">
        <f>'2018'!A220</f>
        <v>43405</v>
      </c>
      <c r="B219" s="7">
        <f>'2018'!B220</f>
        <v>0.71299999999999997</v>
      </c>
      <c r="C219" s="7">
        <f>'2018'!C220</f>
        <v>80.47</v>
      </c>
      <c r="D219" s="7">
        <f>'2018'!D220</f>
        <v>6.3313612835607545E-3</v>
      </c>
      <c r="E219" s="7">
        <f>'2018'!E220</f>
        <v>2.9869343924767032E-3</v>
      </c>
      <c r="F219" s="7">
        <f>'2018'!F220</f>
        <v>1.5</v>
      </c>
    </row>
    <row r="220" spans="1:6">
      <c r="A220" s="138">
        <f>'2018'!A221</f>
        <v>43406</v>
      </c>
      <c r="B220" s="7">
        <f>'2018'!B221</f>
        <v>0.72430000000000005</v>
      </c>
      <c r="C220" s="7">
        <f>'2018'!C221</f>
        <v>81.819999999999993</v>
      </c>
      <c r="D220" s="7">
        <f>'2018'!D221</f>
        <v>1.5724250786984632E-2</v>
      </c>
      <c r="E220" s="7">
        <f>'2018'!E221</f>
        <v>1.6637268343211015E-2</v>
      </c>
      <c r="F220" s="7">
        <f>'2018'!F221</f>
        <v>1.5</v>
      </c>
    </row>
    <row r="221" spans="1:6">
      <c r="A221" s="138">
        <f>'2018'!A222</f>
        <v>43409</v>
      </c>
      <c r="B221" s="7">
        <f>'2018'!B222</f>
        <v>0.71889999999999998</v>
      </c>
      <c r="C221" s="7">
        <f>'2018'!C222</f>
        <v>81.41</v>
      </c>
      <c r="D221" s="7">
        <f>'2018'!D222</f>
        <v>-7.4834052114545677E-3</v>
      </c>
      <c r="E221" s="7">
        <f>'2018'!E222</f>
        <v>-5.0235969153661205E-3</v>
      </c>
      <c r="F221" s="7">
        <f>'2018'!F222</f>
        <v>1.5</v>
      </c>
    </row>
    <row r="222" spans="1:6">
      <c r="A222" s="138">
        <f>'2018'!A223</f>
        <v>43410</v>
      </c>
      <c r="B222" s="7">
        <f>'2018'!B223</f>
        <v>0.72130000000000005</v>
      </c>
      <c r="C222" s="7">
        <f>'2018'!C223</f>
        <v>81.760000000000005</v>
      </c>
      <c r="D222" s="7">
        <f>'2018'!D223</f>
        <v>3.3328735198010859E-3</v>
      </c>
      <c r="E222" s="7">
        <f>'2018'!E223</f>
        <v>4.2900108695081342E-3</v>
      </c>
      <c r="F222" s="7">
        <f>'2018'!F223</f>
        <v>1.5</v>
      </c>
    </row>
    <row r="223" spans="1:6">
      <c r="A223" s="138">
        <f>'2018'!A224</f>
        <v>43411</v>
      </c>
      <c r="B223" s="7">
        <f>'2018'!B224</f>
        <v>0.72640000000000005</v>
      </c>
      <c r="C223" s="7">
        <f>'2018'!C224</f>
        <v>82.23</v>
      </c>
      <c r="D223" s="7">
        <f>'2018'!D224</f>
        <v>7.0456877774564917E-3</v>
      </c>
      <c r="E223" s="7">
        <f>'2018'!E224</f>
        <v>5.7320725274098696E-3</v>
      </c>
      <c r="F223" s="7">
        <f>'2018'!F224</f>
        <v>1.5</v>
      </c>
    </row>
    <row r="224" spans="1:6">
      <c r="A224" s="138">
        <f>'2018'!A225</f>
        <v>43412</v>
      </c>
      <c r="B224" s="7">
        <f>'2018'!B225</f>
        <v>0.72740000000000005</v>
      </c>
      <c r="C224" s="7">
        <f>'2018'!C225</f>
        <v>82.73</v>
      </c>
      <c r="D224" s="7">
        <f>'2018'!D225</f>
        <v>1.3757052658050634E-3</v>
      </c>
      <c r="E224" s="7">
        <f>'2018'!E225</f>
        <v>6.0620942192873058E-3</v>
      </c>
      <c r="F224" s="7">
        <f>'2018'!F225</f>
        <v>1.5</v>
      </c>
    </row>
    <row r="225" spans="1:6">
      <c r="A225" s="138">
        <f>'2018'!A226</f>
        <v>43413</v>
      </c>
      <c r="B225" s="7">
        <f>'2018'!B226</f>
        <v>0.72440000000000004</v>
      </c>
      <c r="C225" s="7">
        <f>'2018'!C226</f>
        <v>82.52</v>
      </c>
      <c r="D225" s="7">
        <f>'2018'!D226</f>
        <v>-4.1328065436303345E-3</v>
      </c>
      <c r="E225" s="7">
        <f>'2018'!E226</f>
        <v>-2.5416049990405979E-3</v>
      </c>
      <c r="F225" s="7">
        <f>'2018'!F226</f>
        <v>1.5</v>
      </c>
    </row>
    <row r="226" spans="1:6">
      <c r="A226" s="138">
        <f>'2018'!A227</f>
        <v>43416</v>
      </c>
      <c r="B226" s="7">
        <f>'2018'!B227</f>
        <v>0.72260000000000002</v>
      </c>
      <c r="C226" s="7">
        <f>'2018'!C227</f>
        <v>82.38</v>
      </c>
      <c r="D226" s="7">
        <f>'2018'!D227</f>
        <v>-2.4879072957185314E-3</v>
      </c>
      <c r="E226" s="7">
        <f>'2018'!E227</f>
        <v>-1.6979991951164145E-3</v>
      </c>
      <c r="F226" s="7">
        <f>'2018'!F227</f>
        <v>1.5</v>
      </c>
    </row>
    <row r="227" spans="1:6">
      <c r="A227" s="138">
        <f>'2018'!A228</f>
        <v>43417</v>
      </c>
      <c r="B227" s="7">
        <f>'2018'!B228</f>
        <v>0.72119999999999995</v>
      </c>
      <c r="C227" s="7">
        <f>'2018'!C228</f>
        <v>82.21</v>
      </c>
      <c r="D227" s="7">
        <f>'2018'!D228</f>
        <v>-1.9393273843777096E-3</v>
      </c>
      <c r="E227" s="7">
        <f>'2018'!E228</f>
        <v>-2.0657398438927023E-3</v>
      </c>
      <c r="F227" s="7">
        <f>'2018'!F228</f>
        <v>1.5</v>
      </c>
    </row>
    <row r="228" spans="1:6">
      <c r="A228" s="138">
        <f>'2018'!A229</f>
        <v>43418</v>
      </c>
      <c r="B228" s="7">
        <f>'2018'!B229</f>
        <v>0.72170000000000001</v>
      </c>
      <c r="C228" s="7">
        <f>'2018'!C229</f>
        <v>82.22</v>
      </c>
      <c r="D228" s="7">
        <f>'2018'!D229</f>
        <v>6.9304874906534028E-4</v>
      </c>
      <c r="E228" s="7">
        <f>'2018'!E229</f>
        <v>1.2163230569030069E-4</v>
      </c>
      <c r="F228" s="7">
        <f>'2018'!F229</f>
        <v>1.5</v>
      </c>
    </row>
    <row r="229" spans="1:6">
      <c r="A229" s="138">
        <f>'2018'!A230</f>
        <v>43419</v>
      </c>
      <c r="B229" s="7">
        <f>'2018'!B230</f>
        <v>0.72789999999999999</v>
      </c>
      <c r="C229" s="7">
        <f>'2018'!C230</f>
        <v>82.59</v>
      </c>
      <c r="D229" s="7">
        <f>'2018'!D230</f>
        <v>8.5541360459846141E-3</v>
      </c>
      <c r="E229" s="7">
        <f>'2018'!E230</f>
        <v>4.4900263528932635E-3</v>
      </c>
      <c r="F229" s="7">
        <f>'2018'!F230</f>
        <v>1.5</v>
      </c>
    </row>
    <row r="230" spans="1:6">
      <c r="A230" s="138">
        <f>'2018'!A231</f>
        <v>43420</v>
      </c>
      <c r="B230" s="7">
        <f>'2018'!B231</f>
        <v>0.72689999999999999</v>
      </c>
      <c r="C230" s="7">
        <f>'2018'!C231</f>
        <v>82.46</v>
      </c>
      <c r="D230" s="7">
        <f>'2018'!D231</f>
        <v>-1.3747596336225003E-3</v>
      </c>
      <c r="E230" s="7">
        <f>'2018'!E231</f>
        <v>-1.5752805438717563E-3</v>
      </c>
      <c r="F230" s="7">
        <f>'2018'!F231</f>
        <v>1.5</v>
      </c>
    </row>
    <row r="231" spans="1:6">
      <c r="A231" s="138">
        <f>'2018'!A232</f>
        <v>43423</v>
      </c>
      <c r="B231" s="7">
        <f>'2018'!B232</f>
        <v>0.73080000000000001</v>
      </c>
      <c r="C231" s="7">
        <f>'2018'!C232</f>
        <v>82.4</v>
      </c>
      <c r="D231" s="7">
        <f>'2018'!D232</f>
        <v>5.3509080132619138E-3</v>
      </c>
      <c r="E231" s="7">
        <f>'2018'!E232</f>
        <v>-7.2789036332781729E-4</v>
      </c>
      <c r="F231" s="7">
        <f>'2018'!F232</f>
        <v>1.5</v>
      </c>
    </row>
    <row r="232" spans="1:6">
      <c r="A232" s="138">
        <f>'2018'!A233</f>
        <v>43424</v>
      </c>
      <c r="B232" s="7">
        <f>'2018'!B233</f>
        <v>0.72740000000000005</v>
      </c>
      <c r="C232" s="7">
        <f>'2018'!C233</f>
        <v>81.84</v>
      </c>
      <c r="D232" s="7">
        <f>'2018'!D233</f>
        <v>-4.6632919509629655E-3</v>
      </c>
      <c r="E232" s="7">
        <f>'2018'!E233</f>
        <v>-6.8193152720549483E-3</v>
      </c>
      <c r="F232" s="7">
        <f>'2018'!F233</f>
        <v>1.5</v>
      </c>
    </row>
    <row r="233" spans="1:6">
      <c r="A233" s="138">
        <f>'2018'!A234</f>
        <v>43425</v>
      </c>
      <c r="B233" s="7">
        <f>'2018'!B234</f>
        <v>0.72350000000000003</v>
      </c>
      <c r="C233" s="7">
        <f>'2018'!C234</f>
        <v>81.680000000000007</v>
      </c>
      <c r="D233" s="7">
        <f>'2018'!D234</f>
        <v>-5.3759864813501639E-3</v>
      </c>
      <c r="E233" s="7">
        <f>'2018'!E234</f>
        <v>-1.9569477869609241E-3</v>
      </c>
      <c r="F233" s="7">
        <f>'2018'!F234</f>
        <v>1.5</v>
      </c>
    </row>
    <row r="234" spans="1:6">
      <c r="A234" s="138">
        <f>'2018'!A235</f>
        <v>43426</v>
      </c>
      <c r="B234" s="7">
        <f>'2018'!B235</f>
        <v>0.72499999999999998</v>
      </c>
      <c r="C234" s="7">
        <f>'2018'!C235</f>
        <v>81.94</v>
      </c>
      <c r="D234" s="7">
        <f>'2018'!D235</f>
        <v>2.0711087831360984E-3</v>
      </c>
      <c r="E234" s="7">
        <f>'2018'!E235</f>
        <v>3.1780982623148802E-3</v>
      </c>
      <c r="F234" s="7">
        <f>'2018'!F235</f>
        <v>1.5</v>
      </c>
    </row>
    <row r="235" spans="1:6">
      <c r="A235" s="138">
        <f>'2018'!A236</f>
        <v>43427</v>
      </c>
      <c r="B235" s="7">
        <f>'2018'!B236</f>
        <v>0.72499999999999998</v>
      </c>
      <c r="C235" s="7">
        <f>'2018'!C236</f>
        <v>81.86</v>
      </c>
      <c r="D235" s="7">
        <f>'2018'!D236</f>
        <v>0</v>
      </c>
      <c r="E235" s="7">
        <f>'2018'!E236</f>
        <v>-9.7680105446807026E-4</v>
      </c>
      <c r="F235" s="7">
        <f>'2018'!F236</f>
        <v>1.5</v>
      </c>
    </row>
    <row r="236" spans="1:6">
      <c r="A236" s="138">
        <f>'2018'!A237</f>
        <v>43430</v>
      </c>
      <c r="B236" s="7">
        <f>'2018'!B237</f>
        <v>0.72499999999999998</v>
      </c>
      <c r="C236" s="7">
        <f>'2018'!C237</f>
        <v>82.08</v>
      </c>
      <c r="D236" s="7">
        <f>'2018'!D237</f>
        <v>0</v>
      </c>
      <c r="E236" s="7">
        <f>'2018'!E237</f>
        <v>2.6839103582023535E-3</v>
      </c>
      <c r="F236" s="7">
        <f>'2018'!F237</f>
        <v>1.5</v>
      </c>
    </row>
    <row r="237" spans="1:6">
      <c r="A237" s="138">
        <f>'2018'!A238</f>
        <v>43431</v>
      </c>
      <c r="B237" s="7">
        <f>'2018'!B238</f>
        <v>0.7228</v>
      </c>
      <c r="C237" s="7">
        <f>'2018'!C238</f>
        <v>82.04</v>
      </c>
      <c r="D237" s="7">
        <f>'2018'!D238</f>
        <v>-3.0390961366012744E-3</v>
      </c>
      <c r="E237" s="7">
        <f>'2018'!E238</f>
        <v>-4.8744821827944478E-4</v>
      </c>
      <c r="F237" s="7">
        <f>'2018'!F238</f>
        <v>1.5</v>
      </c>
    </row>
    <row r="238" spans="1:6">
      <c r="A238" s="138">
        <f>'2018'!A239</f>
        <v>43432</v>
      </c>
      <c r="B238" s="7">
        <f>'2018'!B239</f>
        <v>0.72330000000000005</v>
      </c>
      <c r="C238" s="7">
        <f>'2018'!C239</f>
        <v>82.33</v>
      </c>
      <c r="D238" s="7">
        <f>'2018'!D239</f>
        <v>6.9151513716172715E-4</v>
      </c>
      <c r="E238" s="7">
        <f>'2018'!E239</f>
        <v>3.528628106154728E-3</v>
      </c>
      <c r="F238" s="7">
        <f>'2018'!F239</f>
        <v>1.5</v>
      </c>
    </row>
    <row r="239" spans="1:6">
      <c r="A239" s="138">
        <f>'2018'!A240</f>
        <v>43433</v>
      </c>
      <c r="B239" s="7">
        <f>'2018'!B240</f>
        <v>0.73140000000000005</v>
      </c>
      <c r="C239" s="7">
        <f>'2018'!C240</f>
        <v>82.86</v>
      </c>
      <c r="D239" s="7">
        <f>'2018'!D240</f>
        <v>1.1136431860045754E-2</v>
      </c>
      <c r="E239" s="7">
        <f>'2018'!E240</f>
        <v>6.4168753389211262E-3</v>
      </c>
      <c r="F239" s="7">
        <f>'2018'!F240</f>
        <v>1.5</v>
      </c>
    </row>
    <row r="240" spans="1:6">
      <c r="A240" s="138">
        <f>'2018'!A241</f>
        <v>43434</v>
      </c>
      <c r="B240" s="7">
        <f>'2018'!B241</f>
        <v>0.73160000000000003</v>
      </c>
      <c r="C240" s="7">
        <f>'2018'!C241</f>
        <v>82.98</v>
      </c>
      <c r="D240" s="7">
        <f>'2018'!D241</f>
        <v>2.7341080142979923E-4</v>
      </c>
      <c r="E240" s="7">
        <f>'2018'!E241</f>
        <v>1.4471782554660718E-3</v>
      </c>
      <c r="F240" s="7">
        <f>'2018'!F241</f>
        <v>1.5</v>
      </c>
    </row>
    <row r="241" spans="1:6">
      <c r="A241" s="138">
        <f>'2018'!A242</f>
        <v>43437</v>
      </c>
      <c r="B241" s="7">
        <f>'2018'!B242</f>
        <v>0.73670000000000002</v>
      </c>
      <c r="C241" s="7">
        <f>'2018'!C242</f>
        <v>83.62</v>
      </c>
      <c r="D241" s="7">
        <f>'2018'!D242</f>
        <v>6.9468371720572365E-3</v>
      </c>
      <c r="E241" s="7">
        <f>'2018'!E242</f>
        <v>7.683111023697147E-3</v>
      </c>
      <c r="F241" s="7">
        <f>'2018'!F242</f>
        <v>1.5</v>
      </c>
    </row>
    <row r="242" spans="1:6">
      <c r="A242" s="138">
        <f>'2018'!A243</f>
        <v>43438</v>
      </c>
      <c r="B242" s="7">
        <f>'2018'!B243</f>
        <v>0.73750000000000004</v>
      </c>
      <c r="C242" s="7">
        <f>'2018'!C243</f>
        <v>83.41</v>
      </c>
      <c r="D242" s="7">
        <f>'2018'!D243</f>
        <v>1.0853345252070641E-3</v>
      </c>
      <c r="E242" s="7">
        <f>'2018'!E243</f>
        <v>-2.5145196748985674E-3</v>
      </c>
      <c r="F242" s="7">
        <f>'2018'!F243</f>
        <v>1.5</v>
      </c>
    </row>
    <row r="243" spans="1:6">
      <c r="A243" s="138">
        <f>'2018'!A244</f>
        <v>43439</v>
      </c>
      <c r="B243" s="7">
        <f>'2018'!B244</f>
        <v>0.7288</v>
      </c>
      <c r="C243" s="7">
        <f>'2018'!C244</f>
        <v>82.35</v>
      </c>
      <c r="D243" s="7">
        <f>'2018'!D244</f>
        <v>-1.1866742268226428E-2</v>
      </c>
      <c r="E243" s="7">
        <f>'2018'!E244</f>
        <v>-1.2789749629871124E-2</v>
      </c>
      <c r="F243" s="7">
        <f>'2018'!F244</f>
        <v>1.5</v>
      </c>
    </row>
    <row r="244" spans="1:6">
      <c r="A244" s="138">
        <f>'2018'!A245</f>
        <v>43440</v>
      </c>
      <c r="B244" s="7">
        <f>'2018'!B245</f>
        <v>0.72260000000000002</v>
      </c>
      <c r="C244" s="7">
        <f>'2018'!C245</f>
        <v>81.39</v>
      </c>
      <c r="D244" s="7">
        <f>'2018'!D245</f>
        <v>-8.5435272322086763E-3</v>
      </c>
      <c r="E244" s="7">
        <f>'2018'!E245</f>
        <v>-1.1726041284699177E-2</v>
      </c>
      <c r="F244" s="7">
        <f>'2018'!F245</f>
        <v>1.5</v>
      </c>
    </row>
    <row r="245" spans="1:6">
      <c r="A245" s="138">
        <f>'2018'!A246</f>
        <v>43441</v>
      </c>
      <c r="B245" s="7">
        <f>'2018'!B246</f>
        <v>0.72330000000000005</v>
      </c>
      <c r="C245" s="7">
        <f>'2018'!C246</f>
        <v>81.62</v>
      </c>
      <c r="D245" s="7">
        <f>'2018'!D246</f>
        <v>9.6825514169529558E-4</v>
      </c>
      <c r="E245" s="7">
        <f>'2018'!E246</f>
        <v>2.8219146387096212E-3</v>
      </c>
      <c r="F245" s="7">
        <f>'2018'!F246</f>
        <v>1.5</v>
      </c>
    </row>
    <row r="246" spans="1:6">
      <c r="A246" s="138">
        <f>'2018'!A247</f>
        <v>43444</v>
      </c>
      <c r="B246" s="7">
        <f>'2018'!B247</f>
        <v>0.72209999999999996</v>
      </c>
      <c r="C246" s="7">
        <f>'2018'!C247</f>
        <v>81.2</v>
      </c>
      <c r="D246" s="7">
        <f>'2018'!D247</f>
        <v>-1.6604403980991808E-3</v>
      </c>
      <c r="E246" s="7">
        <f>'2018'!E247</f>
        <v>-5.1590828100273357E-3</v>
      </c>
      <c r="F246" s="7">
        <f>'2018'!F247</f>
        <v>1.5</v>
      </c>
    </row>
    <row r="247" spans="1:6">
      <c r="A247" s="138">
        <f>'2018'!A248</f>
        <v>43445</v>
      </c>
      <c r="B247" s="7">
        <f>'2018'!B248</f>
        <v>0.72050000000000003</v>
      </c>
      <c r="C247" s="7">
        <f>'2018'!C248</f>
        <v>81.47</v>
      </c>
      <c r="D247" s="7">
        <f>'2018'!D248</f>
        <v>-2.2182180175590572E-3</v>
      </c>
      <c r="E247" s="7">
        <f>'2018'!E248</f>
        <v>3.319607154918166E-3</v>
      </c>
      <c r="F247" s="7">
        <f>'2018'!F248</f>
        <v>1.5</v>
      </c>
    </row>
    <row r="248" spans="1:6">
      <c r="A248" s="138">
        <f>'2018'!A249</f>
        <v>43446</v>
      </c>
      <c r="B248" s="7">
        <f>'2018'!B249</f>
        <v>0.72150000000000003</v>
      </c>
      <c r="C248" s="7">
        <f>'2018'!C249</f>
        <v>81.87</v>
      </c>
      <c r="D248" s="7">
        <f>'2018'!D249</f>
        <v>1.386962774348806E-3</v>
      </c>
      <c r="E248" s="7">
        <f>'2018'!E249</f>
        <v>4.8977690658063488E-3</v>
      </c>
      <c r="F248" s="7">
        <f>'2018'!F249</f>
        <v>1.5</v>
      </c>
    </row>
    <row r="249" spans="1:6">
      <c r="A249" s="138">
        <f>'2018'!A250</f>
        <v>43447</v>
      </c>
      <c r="B249" s="7">
        <f>'2018'!B250</f>
        <v>0.72260000000000002</v>
      </c>
      <c r="C249" s="7">
        <f>'2018'!C250</f>
        <v>82.02</v>
      </c>
      <c r="D249" s="7">
        <f>'2018'!D250</f>
        <v>1.5234404996143057E-3</v>
      </c>
      <c r="E249" s="7">
        <f>'2018'!E250</f>
        <v>1.8304965755563663E-3</v>
      </c>
      <c r="F249" s="7">
        <f>'2018'!F250</f>
        <v>1.5</v>
      </c>
    </row>
    <row r="250" spans="1:6">
      <c r="A250" s="138">
        <f>'2018'!A251</f>
        <v>43448</v>
      </c>
      <c r="B250" s="7">
        <f>'2018'!B251</f>
        <v>0.71889999999999998</v>
      </c>
      <c r="C250" s="7">
        <f>'2018'!C251</f>
        <v>81.56</v>
      </c>
      <c r="D250" s="7">
        <f>'2018'!D251</f>
        <v>-5.1335527237140206E-3</v>
      </c>
      <c r="E250" s="7">
        <f>'2018'!E251</f>
        <v>-5.6241742576586366E-3</v>
      </c>
      <c r="F250" s="7">
        <f>'2018'!F251</f>
        <v>1.5</v>
      </c>
    </row>
    <row r="251" spans="1:6">
      <c r="A251" s="138">
        <f>'2018'!A252</f>
        <v>43451</v>
      </c>
      <c r="B251" s="7">
        <f>'2018'!B252</f>
        <v>0.71730000000000005</v>
      </c>
      <c r="C251" s="7">
        <f>'2018'!C252</f>
        <v>81.41</v>
      </c>
      <c r="D251" s="7">
        <f>'2018'!D252</f>
        <v>-2.2281028574370702E-3</v>
      </c>
      <c r="E251" s="7">
        <f>'2018'!E252</f>
        <v>-1.8408301203681663E-3</v>
      </c>
      <c r="F251" s="7">
        <f>'2018'!F252</f>
        <v>1.5</v>
      </c>
    </row>
    <row r="252" spans="1:6">
      <c r="A252" s="138">
        <f>'2018'!A253</f>
        <v>43452</v>
      </c>
      <c r="B252" s="7">
        <f>'2018'!B253</f>
        <v>0.71889999999999998</v>
      </c>
      <c r="C252" s="7">
        <f>'2018'!C253</f>
        <v>80.92</v>
      </c>
      <c r="D252" s="7">
        <f>'2018'!D253</f>
        <v>2.2281028574369587E-3</v>
      </c>
      <c r="E252" s="7">
        <f>'2018'!E253</f>
        <v>-6.0371032863416052E-3</v>
      </c>
      <c r="F252" s="7">
        <f>'2018'!F253</f>
        <v>1.5</v>
      </c>
    </row>
    <row r="253" spans="1:6">
      <c r="A253" s="138">
        <f>'2018'!A254</f>
        <v>43453</v>
      </c>
      <c r="B253" s="7">
        <f>'2018'!B254</f>
        <v>0.71930000000000005</v>
      </c>
      <c r="C253" s="7">
        <f>'2018'!C254</f>
        <v>80.77</v>
      </c>
      <c r="D253" s="7">
        <f>'2018'!D254</f>
        <v>5.5625088348486534E-4</v>
      </c>
      <c r="E253" s="7">
        <f>'2018'!E254</f>
        <v>-1.8554028453398261E-3</v>
      </c>
      <c r="F253" s="7">
        <f>'2018'!F254</f>
        <v>1.5</v>
      </c>
    </row>
    <row r="254" spans="1:6">
      <c r="A254" s="138">
        <f>'2018'!A255</f>
        <v>43454</v>
      </c>
      <c r="B254" s="7">
        <f>'2018'!B255</f>
        <v>0.70950000000000002</v>
      </c>
      <c r="C254" s="7">
        <f>'2018'!C255</f>
        <v>79.650000000000006</v>
      </c>
      <c r="D254" s="7">
        <f>'2018'!D255</f>
        <v>-1.3718020273213213E-2</v>
      </c>
      <c r="E254" s="7">
        <f>'2018'!E255</f>
        <v>-1.3963573098147284E-2</v>
      </c>
      <c r="F254" s="7">
        <f>'2018'!F255</f>
        <v>1.5</v>
      </c>
    </row>
    <row r="255" spans="1:6">
      <c r="A255" s="138">
        <f>'2018'!A256</f>
        <v>43455</v>
      </c>
      <c r="B255" s="7">
        <f>'2018'!B256</f>
        <v>0.71099999999999997</v>
      </c>
      <c r="C255" s="7">
        <f>'2018'!C256</f>
        <v>79.19</v>
      </c>
      <c r="D255" s="7">
        <f>'2018'!D256</f>
        <v>2.1119332031435513E-3</v>
      </c>
      <c r="E255" s="7">
        <f>'2018'!E256</f>
        <v>-5.7920081337365431E-3</v>
      </c>
      <c r="F255" s="7">
        <f>'2018'!F256</f>
        <v>1.5</v>
      </c>
    </row>
    <row r="256" spans="1:6">
      <c r="A256" s="138">
        <f>'2018'!A257</f>
        <v>43458</v>
      </c>
      <c r="B256" s="7">
        <f>'2018'!B257</f>
        <v>0.70650000000000002</v>
      </c>
      <c r="C256" s="7">
        <f>'2018'!C257</f>
        <v>78.489999999999995</v>
      </c>
      <c r="D256" s="7">
        <f>'2018'!D257</f>
        <v>-6.3492276786586681E-3</v>
      </c>
      <c r="E256" s="7">
        <f>'2018'!E257</f>
        <v>-8.8788000835988042E-3</v>
      </c>
      <c r="F256" s="7">
        <f>'2018'!F257</f>
        <v>1.5</v>
      </c>
    </row>
    <row r="257" spans="1:6">
      <c r="A257" s="138">
        <f>'2018'!A258</f>
        <v>43461</v>
      </c>
      <c r="B257" s="7">
        <f>'2018'!B258</f>
        <v>0.70599999999999996</v>
      </c>
      <c r="C257" s="7">
        <f>'2018'!C258</f>
        <v>78.37</v>
      </c>
      <c r="D257" s="7">
        <f>'2018'!D258</f>
        <v>-7.0796463134012791E-4</v>
      </c>
      <c r="E257" s="7">
        <f>'2018'!E258</f>
        <v>-1.530027073949027E-3</v>
      </c>
      <c r="F257" s="7">
        <f>'2018'!F258</f>
        <v>1.5</v>
      </c>
    </row>
    <row r="258" spans="1:6">
      <c r="A258" s="138">
        <f>'2018'!A259</f>
        <v>43462</v>
      </c>
      <c r="B258" s="7">
        <f>'2018'!B259</f>
        <v>0.70509999999999995</v>
      </c>
      <c r="C258" s="7">
        <f>'2018'!C259</f>
        <v>78.010000000000005</v>
      </c>
      <c r="D258" s="7">
        <f>'2018'!D259</f>
        <v>-1.2756007682471829E-3</v>
      </c>
      <c r="E258" s="7">
        <f>'2018'!E259</f>
        <v>-4.6041774645514425E-3</v>
      </c>
      <c r="F258" s="7">
        <f>'2018'!F259</f>
        <v>1.5</v>
      </c>
    </row>
    <row r="259" spans="1:6">
      <c r="A259" s="138">
        <f>'2018'!A260</f>
        <v>43465</v>
      </c>
      <c r="B259" s="7">
        <f>'2018'!B260</f>
        <v>0.70579999999999998</v>
      </c>
      <c r="C259" s="7">
        <f>'2018'!C260</f>
        <v>77.930000000000007</v>
      </c>
      <c r="D259" s="7">
        <f>'2018'!D260</f>
        <v>9.9227451617485136E-4</v>
      </c>
      <c r="E259" s="7">
        <f>'2018'!E260</f>
        <v>-1.026035744752159E-3</v>
      </c>
      <c r="F259" s="7">
        <f>'2018'!F260</f>
        <v>1.5</v>
      </c>
    </row>
    <row r="260" spans="1:6">
      <c r="A260" s="138">
        <f>'2019'!A11</f>
        <v>43468</v>
      </c>
      <c r="B260" s="7">
        <f>'2019'!B11</f>
        <v>0.69450000000000001</v>
      </c>
      <c r="C260" s="7">
        <f>'2019'!C11</f>
        <v>74.42</v>
      </c>
      <c r="D260" s="7">
        <f>'2019'!D11</f>
        <v>-1.0741241831412625E-2</v>
      </c>
      <c r="E260" s="7">
        <f>'2019'!E11</f>
        <v>-3.121946665417525E-2</v>
      </c>
      <c r="F260" s="7">
        <f>'2019'!F11</f>
        <v>1.5</v>
      </c>
    </row>
    <row r="261" spans="1:6">
      <c r="A261" s="138">
        <f>'2019'!A12</f>
        <v>43469</v>
      </c>
      <c r="B261" s="7">
        <f>'2019'!B12</f>
        <v>0.70240000000000002</v>
      </c>
      <c r="C261" s="7">
        <f>'2019'!C12</f>
        <v>76.099999999999994</v>
      </c>
      <c r="D261" s="7">
        <f>'2019'!D12</f>
        <v>1.1310880126508551E-2</v>
      </c>
      <c r="E261" s="7">
        <f>'2019'!E12</f>
        <v>2.2323541949163622E-2</v>
      </c>
      <c r="F261" s="7">
        <f>'2019'!F12</f>
        <v>1.5</v>
      </c>
    </row>
    <row r="262" spans="1:6">
      <c r="A262" s="138">
        <f>'2019'!A13</f>
        <v>43472</v>
      </c>
      <c r="B262" s="7">
        <f>'2019'!B13</f>
        <v>0.71330000000000005</v>
      </c>
      <c r="C262" s="7">
        <f>'2019'!C13</f>
        <v>77.25</v>
      </c>
      <c r="D262" s="7">
        <f>'2019'!D13</f>
        <v>1.5399046963085646E-2</v>
      </c>
      <c r="E262" s="7">
        <f>'2019'!E13</f>
        <v>1.4998650910214732E-2</v>
      </c>
      <c r="F262" s="7">
        <f>'2019'!F13</f>
        <v>1.5</v>
      </c>
    </row>
    <row r="263" spans="1:6">
      <c r="A263" s="138">
        <f>'2019'!A14</f>
        <v>43473</v>
      </c>
      <c r="B263" s="7">
        <f>'2019'!B14</f>
        <v>0.71299999999999997</v>
      </c>
      <c r="C263" s="7">
        <f>'2019'!C14</f>
        <v>77.709999999999994</v>
      </c>
      <c r="D263" s="7">
        <f>'2019'!D14</f>
        <v>-4.2066886969656766E-4</v>
      </c>
      <c r="E263" s="7">
        <f>'2019'!E14</f>
        <v>5.9370334432959681E-3</v>
      </c>
      <c r="F263" s="7">
        <f>'2019'!F14</f>
        <v>1.5</v>
      </c>
    </row>
    <row r="264" spans="1:6">
      <c r="A264" s="138">
        <f>'2019'!A15</f>
        <v>43474</v>
      </c>
      <c r="B264" s="7">
        <f>'2019'!B15</f>
        <v>0.71540000000000004</v>
      </c>
      <c r="C264" s="7">
        <f>'2019'!C15</f>
        <v>77.89</v>
      </c>
      <c r="D264" s="7">
        <f>'2019'!D15</f>
        <v>3.3604064106214941E-3</v>
      </c>
      <c r="E264" s="7">
        <f>'2019'!E15</f>
        <v>2.313625710706489E-3</v>
      </c>
      <c r="F264" s="7">
        <f>'2019'!F15</f>
        <v>1.5</v>
      </c>
    </row>
    <row r="265" spans="1:6">
      <c r="A265" s="138">
        <f>'2019'!A16</f>
        <v>43475</v>
      </c>
      <c r="B265" s="7">
        <f>'2019'!B16</f>
        <v>0.71850000000000003</v>
      </c>
      <c r="C265" s="7">
        <f>'2019'!C16</f>
        <v>77.58</v>
      </c>
      <c r="D265" s="7">
        <f>'2019'!D16</f>
        <v>4.3238786941623194E-3</v>
      </c>
      <c r="E265" s="7">
        <f>'2019'!E16</f>
        <v>-3.9879129200360583E-3</v>
      </c>
      <c r="F265" s="7">
        <f>'2019'!F16</f>
        <v>1.5</v>
      </c>
    </row>
    <row r="266" spans="1:6">
      <c r="A266" s="138">
        <f>'2019'!A17</f>
        <v>43476</v>
      </c>
      <c r="B266" s="7">
        <f>'2019'!B17</f>
        <v>0.72199999999999998</v>
      </c>
      <c r="C266" s="7">
        <f>'2019'!C17</f>
        <v>78.209999999999994</v>
      </c>
      <c r="D266" s="7">
        <f>'2019'!D17</f>
        <v>4.8594333737466472E-3</v>
      </c>
      <c r="E266" s="7">
        <f>'2019'!E17</f>
        <v>8.0878546016989062E-3</v>
      </c>
      <c r="F266" s="7">
        <f>'2019'!F17</f>
        <v>1.5</v>
      </c>
    </row>
    <row r="267" spans="1:6">
      <c r="A267" s="138">
        <f>'2019'!A18</f>
        <v>43479</v>
      </c>
      <c r="B267" s="7">
        <f>'2019'!B18</f>
        <v>0.71840000000000004</v>
      </c>
      <c r="C267" s="7">
        <f>'2019'!C18</f>
        <v>77.67</v>
      </c>
      <c r="D267" s="7">
        <f>'2019'!D18</f>
        <v>-4.9986219048362458E-3</v>
      </c>
      <c r="E267" s="7">
        <f>'2019'!E18</f>
        <v>-6.928434181963988E-3</v>
      </c>
      <c r="F267" s="7">
        <f>'2019'!F18</f>
        <v>1.5</v>
      </c>
    </row>
    <row r="268" spans="1:6">
      <c r="A268" s="138">
        <f>'2019'!A19</f>
        <v>43480</v>
      </c>
      <c r="B268" s="7">
        <f>'2019'!B19</f>
        <v>0.72119999999999995</v>
      </c>
      <c r="C268" s="7">
        <f>'2019'!C19</f>
        <v>78.290000000000006</v>
      </c>
      <c r="D268" s="7">
        <f>'2019'!D19</f>
        <v>3.8899743411722897E-3</v>
      </c>
      <c r="E268" s="7">
        <f>'2019'!E19</f>
        <v>7.9507984882668352E-3</v>
      </c>
      <c r="F268" s="7">
        <f>'2019'!F19</f>
        <v>1.5</v>
      </c>
    </row>
    <row r="269" spans="1:6">
      <c r="A269" s="138">
        <f>'2019'!A20</f>
        <v>43481</v>
      </c>
      <c r="B269" s="7">
        <f>'2019'!B20</f>
        <v>0.71960000000000002</v>
      </c>
      <c r="C269" s="7">
        <f>'2019'!C20</f>
        <v>78.06</v>
      </c>
      <c r="D269" s="7">
        <f>'2019'!D20</f>
        <v>-2.2209892527840541E-3</v>
      </c>
      <c r="E269" s="7">
        <f>'2019'!E20</f>
        <v>-2.9421191673539406E-3</v>
      </c>
      <c r="F269" s="7">
        <f>'2019'!F20</f>
        <v>1.5</v>
      </c>
    </row>
    <row r="270" spans="1:6">
      <c r="A270" s="138">
        <f>'2019'!A21</f>
        <v>43482</v>
      </c>
      <c r="B270" s="7">
        <f>'2019'!B21</f>
        <v>0.71519999999999995</v>
      </c>
      <c r="C270" s="7">
        <f>'2019'!C21</f>
        <v>77.97</v>
      </c>
      <c r="D270" s="7">
        <f>'2019'!D21</f>
        <v>-6.1332782170737425E-3</v>
      </c>
      <c r="E270" s="7">
        <f>'2019'!E21</f>
        <v>-1.1536244309603761E-3</v>
      </c>
      <c r="F270" s="7">
        <f>'2019'!F21</f>
        <v>1.5</v>
      </c>
    </row>
    <row r="271" spans="1:6">
      <c r="A271" s="138">
        <f>'2019'!A22</f>
        <v>43483</v>
      </c>
      <c r="B271" s="7">
        <f>'2019'!B22</f>
        <v>0.71930000000000005</v>
      </c>
      <c r="C271" s="7">
        <f>'2019'!C22</f>
        <v>78.680000000000007</v>
      </c>
      <c r="D271" s="7">
        <f>'2019'!D22</f>
        <v>5.7162930140062882E-3</v>
      </c>
      <c r="E271" s="7">
        <f>'2019'!E22</f>
        <v>9.0648561993497846E-3</v>
      </c>
      <c r="F271" s="7">
        <f>'2019'!F22</f>
        <v>1.5</v>
      </c>
    </row>
    <row r="272" spans="1:6">
      <c r="A272" s="138">
        <f>'2019'!A23</f>
        <v>43486</v>
      </c>
      <c r="B272" s="7">
        <f>'2019'!B23</f>
        <v>0.71689999999999998</v>
      </c>
      <c r="C272" s="7">
        <f>'2019'!C23</f>
        <v>78.569999999999993</v>
      </c>
      <c r="D272" s="7">
        <f>'2019'!D23</f>
        <v>-3.3421560144840804E-3</v>
      </c>
      <c r="E272" s="7">
        <f>'2019'!E23</f>
        <v>-1.3990463331282994E-3</v>
      </c>
      <c r="F272" s="7">
        <f>'2019'!F23</f>
        <v>1.5</v>
      </c>
    </row>
    <row r="273" spans="1:6">
      <c r="A273" s="138">
        <f>'2019'!A24</f>
        <v>43487</v>
      </c>
      <c r="B273" s="7">
        <f>'2019'!B24</f>
        <v>0.7137</v>
      </c>
      <c r="C273" s="7">
        <f>'2019'!C24</f>
        <v>78.13</v>
      </c>
      <c r="D273" s="7">
        <f>'2019'!D24</f>
        <v>-4.4736548818047877E-3</v>
      </c>
      <c r="E273" s="7">
        <f>'2019'!E24</f>
        <v>-5.6158411790771905E-3</v>
      </c>
      <c r="F273" s="7">
        <f>'2019'!F24</f>
        <v>1.5</v>
      </c>
    </row>
    <row r="274" spans="1:6">
      <c r="A274" s="138">
        <f>'2019'!A25</f>
        <v>43488</v>
      </c>
      <c r="B274" s="7">
        <f>'2019'!B25</f>
        <v>0.7137</v>
      </c>
      <c r="C274" s="7">
        <f>'2019'!C25</f>
        <v>78.290000000000006</v>
      </c>
      <c r="D274" s="7">
        <f>'2019'!D25</f>
        <v>0</v>
      </c>
      <c r="E274" s="7">
        <f>'2019'!E25</f>
        <v>2.0457749111701118E-3</v>
      </c>
      <c r="F274" s="7">
        <f>'2019'!F25</f>
        <v>1.5</v>
      </c>
    </row>
    <row r="275" spans="1:6">
      <c r="A275" s="138">
        <f>'2019'!A26</f>
        <v>43489</v>
      </c>
      <c r="B275" s="7">
        <f>'2019'!B26</f>
        <v>0.71099999999999997</v>
      </c>
      <c r="C275" s="7">
        <f>'2019'!C26</f>
        <v>77.900000000000006</v>
      </c>
      <c r="D275" s="7">
        <f>'2019'!D26</f>
        <v>-3.7902761737808022E-3</v>
      </c>
      <c r="E275" s="7">
        <f>'2019'!E26</f>
        <v>-4.9939280431202616E-3</v>
      </c>
      <c r="F275" s="7">
        <f>'2019'!F26</f>
        <v>1.5</v>
      </c>
    </row>
    <row r="276" spans="1:6">
      <c r="A276" s="138">
        <f>'2019'!A27</f>
        <v>43490</v>
      </c>
      <c r="B276" s="7">
        <f>'2019'!B27</f>
        <v>0.70950000000000002</v>
      </c>
      <c r="C276" s="7">
        <f>'2019'!C27</f>
        <v>77.87</v>
      </c>
      <c r="D276" s="7">
        <f>'2019'!D27</f>
        <v>-2.1119332031435015E-3</v>
      </c>
      <c r="E276" s="7">
        <f>'2019'!E27</f>
        <v>-3.8518328780787507E-4</v>
      </c>
      <c r="F276" s="7">
        <f>'2019'!F27</f>
        <v>1.5</v>
      </c>
    </row>
    <row r="277" spans="1:6">
      <c r="A277" s="138">
        <f>'2019'!A28</f>
        <v>43494</v>
      </c>
      <c r="B277" s="7">
        <f>'2019'!B28</f>
        <v>0.7167</v>
      </c>
      <c r="C277" s="7">
        <f>'2019'!C28</f>
        <v>78.319999999999993</v>
      </c>
      <c r="D277" s="7">
        <f>'2019'!D28</f>
        <v>1.0096846399776262E-2</v>
      </c>
      <c r="E277" s="7">
        <f>'2019'!E28</f>
        <v>5.7622286333601858E-3</v>
      </c>
      <c r="F277" s="7">
        <f>'2019'!F28</f>
        <v>1.5</v>
      </c>
    </row>
    <row r="278" spans="1:6">
      <c r="A278" s="138">
        <f>'2019'!A29</f>
        <v>43495</v>
      </c>
      <c r="B278" s="7">
        <f>'2019'!B29</f>
        <v>0.71950000000000003</v>
      </c>
      <c r="C278" s="7">
        <f>'2019'!C29</f>
        <v>78.680000000000007</v>
      </c>
      <c r="D278" s="7">
        <f>'2019'!D29</f>
        <v>3.8991833275489173E-3</v>
      </c>
      <c r="E278" s="7">
        <f>'2019'!E29</f>
        <v>4.5859952986035801E-3</v>
      </c>
      <c r="F278" s="7">
        <f>'2019'!F29</f>
        <v>1.5</v>
      </c>
    </row>
    <row r="279" spans="1:6">
      <c r="A279" s="138">
        <f>'2019'!A30</f>
        <v>43496</v>
      </c>
      <c r="B279" s="7">
        <f>'2019'!B30</f>
        <v>0.7268</v>
      </c>
      <c r="C279" s="7">
        <f>'2019'!C30</f>
        <v>79.09</v>
      </c>
      <c r="D279" s="7">
        <f>'2019'!D30</f>
        <v>1.0094810194593552E-2</v>
      </c>
      <c r="E279" s="7">
        <f>'2019'!E30</f>
        <v>5.1974510104674833E-3</v>
      </c>
      <c r="F279" s="7">
        <f>'2019'!F30</f>
        <v>1.5</v>
      </c>
    </row>
    <row r="280" spans="1:6">
      <c r="A280" s="138">
        <f>'2019'!A31</f>
        <v>43497</v>
      </c>
      <c r="B280" s="7">
        <f>'2019'!B31</f>
        <v>0.72409999999999997</v>
      </c>
      <c r="C280" s="7">
        <f>'2019'!C31</f>
        <v>78.83</v>
      </c>
      <c r="D280" s="7">
        <f>'2019'!D31</f>
        <v>-3.7218321272411287E-3</v>
      </c>
      <c r="E280" s="7">
        <f>'2019'!E31</f>
        <v>-3.2928094595090379E-3</v>
      </c>
      <c r="F280" s="7">
        <f>'2019'!F31</f>
        <v>1.5</v>
      </c>
    </row>
    <row r="281" spans="1:6">
      <c r="A281" s="138">
        <f>'2019'!A32</f>
        <v>43500</v>
      </c>
      <c r="B281" s="7">
        <f>'2019'!B32</f>
        <v>0.72270000000000001</v>
      </c>
      <c r="C281" s="7">
        <f>'2019'!C32</f>
        <v>79.33</v>
      </c>
      <c r="D281" s="7">
        <f>'2019'!D32</f>
        <v>-1.9353061058395996E-3</v>
      </c>
      <c r="E281" s="7">
        <f>'2019'!E32</f>
        <v>6.3227322420947403E-3</v>
      </c>
      <c r="F281" s="7">
        <f>'2019'!F32</f>
        <v>1.5</v>
      </c>
    </row>
    <row r="282" spans="1:6">
      <c r="A282" s="138">
        <f>'2019'!A33</f>
        <v>43501</v>
      </c>
      <c r="B282" s="7">
        <f>'2019'!B33</f>
        <v>0.72599999999999998</v>
      </c>
      <c r="C282" s="7">
        <f>'2019'!C33</f>
        <v>79.78</v>
      </c>
      <c r="D282" s="7">
        <f>'2019'!D33</f>
        <v>4.5558165358606613E-3</v>
      </c>
      <c r="E282" s="7">
        <f>'2019'!E33</f>
        <v>5.6564791633490798E-3</v>
      </c>
      <c r="F282" s="7">
        <f>'2019'!F33</f>
        <v>1.5</v>
      </c>
    </row>
    <row r="283" spans="1:6">
      <c r="A283" s="138">
        <f>'2019'!A34</f>
        <v>43502</v>
      </c>
      <c r="B283" s="7">
        <f>'2019'!B34</f>
        <v>0.71530000000000005</v>
      </c>
      <c r="C283" s="7">
        <f>'2019'!C34</f>
        <v>78.510000000000005</v>
      </c>
      <c r="D283" s="7">
        <f>'2019'!D34</f>
        <v>-1.4847979710457834E-2</v>
      </c>
      <c r="E283" s="7">
        <f>'2019'!E34</f>
        <v>-1.6046841267096334E-2</v>
      </c>
      <c r="F283" s="7">
        <f>'2019'!F34</f>
        <v>1.5</v>
      </c>
    </row>
    <row r="284" spans="1:6">
      <c r="A284" s="138">
        <f>'2019'!A35</f>
        <v>43503</v>
      </c>
      <c r="B284" s="7">
        <f>'2019'!B35</f>
        <v>0.70989999999999998</v>
      </c>
      <c r="C284" s="7">
        <f>'2019'!C35</f>
        <v>78.03</v>
      </c>
      <c r="D284" s="7">
        <f>'2019'!D35</f>
        <v>-7.5779200689980149E-3</v>
      </c>
      <c r="E284" s="7">
        <f>'2019'!E35</f>
        <v>-6.1326370814943571E-3</v>
      </c>
      <c r="F284" s="7">
        <f>'2019'!F35</f>
        <v>1.5</v>
      </c>
    </row>
    <row r="285" spans="1:6">
      <c r="A285" s="138">
        <f>'2019'!A36</f>
        <v>43504</v>
      </c>
      <c r="B285" s="7">
        <f>'2019'!B36</f>
        <v>0.70760000000000001</v>
      </c>
      <c r="C285" s="7">
        <f>'2019'!C36</f>
        <v>77.64</v>
      </c>
      <c r="D285" s="7">
        <f>'2019'!D36</f>
        <v>-3.2451527597099281E-3</v>
      </c>
      <c r="E285" s="7">
        <f>'2019'!E36</f>
        <v>-5.0106098278603749E-3</v>
      </c>
      <c r="F285" s="7">
        <f>'2019'!F36</f>
        <v>1.5</v>
      </c>
    </row>
    <row r="286" spans="1:6">
      <c r="A286" s="138">
        <f>'2019'!A37</f>
        <v>43507</v>
      </c>
      <c r="B286" s="7">
        <f>'2019'!B37</f>
        <v>0.70930000000000004</v>
      </c>
      <c r="C286" s="7">
        <f>'2019'!C37</f>
        <v>78.02</v>
      </c>
      <c r="D286" s="7">
        <f>'2019'!D37</f>
        <v>2.3996059224109943E-3</v>
      </c>
      <c r="E286" s="7">
        <f>'2019'!E37</f>
        <v>4.8824457777008968E-3</v>
      </c>
      <c r="F286" s="7">
        <f>'2019'!F37</f>
        <v>1.5</v>
      </c>
    </row>
    <row r="287" spans="1:6">
      <c r="A287" s="138">
        <f>'2019'!A38</f>
        <v>43508</v>
      </c>
      <c r="B287" s="7">
        <f>'2019'!B38</f>
        <v>0.70720000000000005</v>
      </c>
      <c r="C287" s="7">
        <f>'2019'!C38</f>
        <v>78.22</v>
      </c>
      <c r="D287" s="7">
        <f>'2019'!D38</f>
        <v>-2.9650568846074279E-3</v>
      </c>
      <c r="E287" s="7">
        <f>'2019'!E38</f>
        <v>2.5601652488576316E-3</v>
      </c>
      <c r="F287" s="7">
        <f>'2019'!F38</f>
        <v>1.5</v>
      </c>
    </row>
    <row r="288" spans="1:6">
      <c r="A288" s="138">
        <f>'2019'!A39</f>
        <v>43509</v>
      </c>
      <c r="B288" s="7">
        <f>'2019'!B39</f>
        <v>0.71340000000000003</v>
      </c>
      <c r="C288" s="7">
        <f>'2019'!C39</f>
        <v>78.91</v>
      </c>
      <c r="D288" s="7">
        <f>'2019'!D39</f>
        <v>8.7287616013574376E-3</v>
      </c>
      <c r="E288" s="7">
        <f>'2019'!E39</f>
        <v>8.7825932055754629E-3</v>
      </c>
      <c r="F288" s="7">
        <f>'2019'!F39</f>
        <v>1.5</v>
      </c>
    </row>
    <row r="289" spans="1:6">
      <c r="A289" s="138">
        <f>'2019'!A40</f>
        <v>43510</v>
      </c>
      <c r="B289" s="7">
        <f>'2019'!B40</f>
        <v>0.71189999999999998</v>
      </c>
      <c r="C289" s="7">
        <f>'2019'!C40</f>
        <v>79.040000000000006</v>
      </c>
      <c r="D289" s="7">
        <f>'2019'!D40</f>
        <v>-2.1048208149636503E-3</v>
      </c>
      <c r="E289" s="7">
        <f>'2019'!E40</f>
        <v>1.6460909066689385E-3</v>
      </c>
      <c r="F289" s="7">
        <f>'2019'!F40</f>
        <v>1.5</v>
      </c>
    </row>
    <row r="290" spans="1:6">
      <c r="A290" s="138">
        <f>'2019'!A41</f>
        <v>43511</v>
      </c>
      <c r="B290" s="7">
        <f>'2019'!B41</f>
        <v>0.70930000000000004</v>
      </c>
      <c r="C290" s="7">
        <f>'2019'!C41</f>
        <v>78.239999999999995</v>
      </c>
      <c r="D290" s="7">
        <f>'2019'!D41</f>
        <v>-3.6588839017864514E-3</v>
      </c>
      <c r="E290" s="7">
        <f>'2019'!E41</f>
        <v>-1.0173027713050632E-2</v>
      </c>
      <c r="F290" s="7">
        <f>'2019'!F41</f>
        <v>1.5</v>
      </c>
    </row>
    <row r="291" spans="1:6">
      <c r="A291" s="138">
        <f>'2019'!A42</f>
        <v>43514</v>
      </c>
      <c r="B291" s="7">
        <f>'2019'!B42</f>
        <v>0.71499999999999997</v>
      </c>
      <c r="C291" s="7">
        <f>'2019'!C42</f>
        <v>79.040000000000006</v>
      </c>
      <c r="D291" s="7">
        <f>'2019'!D42</f>
        <v>8.0039744859664291E-3</v>
      </c>
      <c r="E291" s="7">
        <f>'2019'!E42</f>
        <v>1.0173027713050568E-2</v>
      </c>
      <c r="F291" s="7">
        <f>'2019'!F42</f>
        <v>1.5</v>
      </c>
    </row>
    <row r="292" spans="1:6">
      <c r="A292" s="138">
        <f>'2019'!A43</f>
        <v>43515</v>
      </c>
      <c r="B292" s="7">
        <f>'2019'!B43</f>
        <v>0.71130000000000004</v>
      </c>
      <c r="C292" s="7">
        <f>'2019'!C43</f>
        <v>78.709999999999994</v>
      </c>
      <c r="D292" s="7">
        <f>'2019'!D43</f>
        <v>-5.1882609545380294E-3</v>
      </c>
      <c r="E292" s="7">
        <f>'2019'!E43</f>
        <v>-4.1838412852537848E-3</v>
      </c>
      <c r="F292" s="7">
        <f>'2019'!F43</f>
        <v>1.5</v>
      </c>
    </row>
    <row r="293" spans="1:6">
      <c r="A293" s="138">
        <f>'2019'!A44</f>
        <v>43516</v>
      </c>
      <c r="B293" s="7">
        <f>'2019'!B44</f>
        <v>0.71630000000000005</v>
      </c>
      <c r="C293" s="7">
        <f>'2019'!C44</f>
        <v>79.37</v>
      </c>
      <c r="D293" s="7">
        <f>'2019'!D44</f>
        <v>7.0047918809360539E-3</v>
      </c>
      <c r="E293" s="7">
        <f>'2019'!E44</f>
        <v>8.3502509484254406E-3</v>
      </c>
      <c r="F293" s="7">
        <f>'2019'!F44</f>
        <v>1.5</v>
      </c>
    </row>
    <row r="294" spans="1:6">
      <c r="A294" s="138">
        <f>'2019'!A45</f>
        <v>43517</v>
      </c>
      <c r="B294" s="7">
        <f>'2019'!B45</f>
        <v>0.71619999999999995</v>
      </c>
      <c r="C294" s="7">
        <f>'2019'!C45</f>
        <v>79.349999999999994</v>
      </c>
      <c r="D294" s="7">
        <f>'2019'!D45</f>
        <v>-1.3961605607336732E-4</v>
      </c>
      <c r="E294" s="7">
        <f>'2019'!E45</f>
        <v>-2.5201613036618712E-4</v>
      </c>
      <c r="F294" s="7">
        <f>'2019'!F45</f>
        <v>1.5</v>
      </c>
    </row>
    <row r="295" spans="1:6">
      <c r="A295" s="138">
        <f>'2019'!A46</f>
        <v>43518</v>
      </c>
      <c r="B295" s="7">
        <f>'2019'!B46</f>
        <v>0.70930000000000004</v>
      </c>
      <c r="C295" s="7">
        <f>'2019'!C46</f>
        <v>78.58</v>
      </c>
      <c r="D295" s="7">
        <f>'2019'!D46</f>
        <v>-9.6808893562911631E-3</v>
      </c>
      <c r="E295" s="7">
        <f>'2019'!E46</f>
        <v>-9.7512328421043622E-3</v>
      </c>
      <c r="F295" s="7">
        <f>'2019'!F46</f>
        <v>1.5</v>
      </c>
    </row>
    <row r="296" spans="1:6">
      <c r="A296" s="138">
        <f>'2019'!A47</f>
        <v>43521</v>
      </c>
      <c r="B296" s="7">
        <f>'2019'!B47</f>
        <v>0.71440000000000003</v>
      </c>
      <c r="C296" s="7">
        <f>'2019'!C47</f>
        <v>79.06</v>
      </c>
      <c r="D296" s="7">
        <f>'2019'!D47</f>
        <v>7.1644613542481174E-3</v>
      </c>
      <c r="E296" s="7">
        <f>'2019'!E47</f>
        <v>6.0898437382257255E-3</v>
      </c>
      <c r="F296" s="7">
        <f>'2019'!F47</f>
        <v>1.5</v>
      </c>
    </row>
    <row r="297" spans="1:6">
      <c r="A297" s="138">
        <f>'2019'!A48</f>
        <v>43522</v>
      </c>
      <c r="B297" s="7">
        <f>'2019'!B48</f>
        <v>0.71589999999999998</v>
      </c>
      <c r="C297" s="7">
        <f>'2019'!C48</f>
        <v>79.33</v>
      </c>
      <c r="D297" s="7">
        <f>'2019'!D48</f>
        <v>2.0974628398500324E-3</v>
      </c>
      <c r="E297" s="7">
        <f>'2019'!E48</f>
        <v>3.4093094453719781E-3</v>
      </c>
      <c r="F297" s="7">
        <f>'2019'!F48</f>
        <v>1.5</v>
      </c>
    </row>
    <row r="298" spans="1:6">
      <c r="A298" s="138">
        <f>'2019'!A49</f>
        <v>43523</v>
      </c>
      <c r="B298" s="7">
        <f>'2019'!B49</f>
        <v>0.71830000000000005</v>
      </c>
      <c r="C298" s="7">
        <f>'2019'!C49</f>
        <v>79.44</v>
      </c>
      <c r="D298" s="7">
        <f>'2019'!D49</f>
        <v>3.3468166786165834E-3</v>
      </c>
      <c r="E298" s="7">
        <f>'2019'!E49</f>
        <v>1.3856524230056713E-3</v>
      </c>
      <c r="F298" s="7">
        <f>'2019'!F49</f>
        <v>1.5</v>
      </c>
    </row>
    <row r="299" spans="1:6">
      <c r="A299" s="138">
        <f>'2019'!A50</f>
        <v>43524</v>
      </c>
      <c r="B299" s="7">
        <f>'2019'!B50</f>
        <v>0.71460000000000001</v>
      </c>
      <c r="C299" s="7">
        <f>'2019'!C50</f>
        <v>79.23</v>
      </c>
      <c r="D299" s="7">
        <f>'2019'!D50</f>
        <v>-5.1643634914465466E-3</v>
      </c>
      <c r="E299" s="7">
        <f>'2019'!E50</f>
        <v>-2.6470047597665757E-3</v>
      </c>
      <c r="F299" s="7">
        <f>'2019'!F50</f>
        <v>1.5</v>
      </c>
    </row>
    <row r="300" spans="1:6">
      <c r="A300" s="138">
        <f>'2019'!A51</f>
        <v>43525</v>
      </c>
      <c r="B300" s="7">
        <f>'2019'!B51</f>
        <v>0.70930000000000004</v>
      </c>
      <c r="C300" s="7">
        <f>'2019'!C51</f>
        <v>79.209999999999994</v>
      </c>
      <c r="D300" s="7">
        <f>'2019'!D51</f>
        <v>-7.4443773812683028E-3</v>
      </c>
      <c r="E300" s="7">
        <f>'2019'!E51</f>
        <v>-2.5246150096235899E-4</v>
      </c>
      <c r="F300" s="7">
        <f>'2019'!F51</f>
        <v>1.5</v>
      </c>
    </row>
    <row r="301" spans="1:6">
      <c r="A301" s="138">
        <f>'2019'!A52</f>
        <v>43528</v>
      </c>
      <c r="B301" s="7">
        <f>'2019'!B52</f>
        <v>0.70950000000000002</v>
      </c>
      <c r="C301" s="7">
        <f>'2019'!C52</f>
        <v>79.44</v>
      </c>
      <c r="D301" s="7">
        <f>'2019'!D52</f>
        <v>2.8192839205633946E-4</v>
      </c>
      <c r="E301" s="7">
        <f>'2019'!E52</f>
        <v>2.899466260728796E-3</v>
      </c>
      <c r="F301" s="7">
        <f>'2019'!F52</f>
        <v>1.5</v>
      </c>
    </row>
    <row r="302" spans="1:6">
      <c r="A302" s="138">
        <f>'2019'!A53</f>
        <v>43529</v>
      </c>
      <c r="B302" s="7">
        <f>'2019'!B53</f>
        <v>0.70760000000000001</v>
      </c>
      <c r="C302" s="7">
        <f>'2019'!C53</f>
        <v>79.180000000000007</v>
      </c>
      <c r="D302" s="7">
        <f>'2019'!D53</f>
        <v>-2.681534314467117E-3</v>
      </c>
      <c r="E302" s="7">
        <f>'2019'!E53</f>
        <v>-3.2782780589324639E-3</v>
      </c>
      <c r="F302" s="7">
        <f>'2019'!F53</f>
        <v>1.5</v>
      </c>
    </row>
    <row r="303" spans="1:6">
      <c r="A303" s="138">
        <f>'2019'!A54</f>
        <v>43530</v>
      </c>
      <c r="B303" s="7">
        <f>'2019'!B54</f>
        <v>0.70350000000000001</v>
      </c>
      <c r="C303" s="7">
        <f>'2019'!C54</f>
        <v>78.63</v>
      </c>
      <c r="D303" s="7">
        <f>'2019'!D54</f>
        <v>-5.8110857311864453E-3</v>
      </c>
      <c r="E303" s="7">
        <f>'2019'!E54</f>
        <v>-6.9704356745599961E-3</v>
      </c>
      <c r="F303" s="7">
        <f>'2019'!F54</f>
        <v>1.5</v>
      </c>
    </row>
    <row r="304" spans="1:6">
      <c r="A304" s="138">
        <f>'2019'!A55</f>
        <v>43531</v>
      </c>
      <c r="B304" s="7">
        <f>'2019'!B55</f>
        <v>0.70489999999999997</v>
      </c>
      <c r="C304" s="7">
        <f>'2019'!C55</f>
        <v>78.73</v>
      </c>
      <c r="D304" s="7">
        <f>'2019'!D55</f>
        <v>1.9880722253861152E-3</v>
      </c>
      <c r="E304" s="7">
        <f>'2019'!E55</f>
        <v>1.2709711929512954E-3</v>
      </c>
      <c r="F304" s="7">
        <f>'2019'!F55</f>
        <v>1.5</v>
      </c>
    </row>
    <row r="305" spans="1:6">
      <c r="A305" s="138">
        <f>'2019'!A56</f>
        <v>43532</v>
      </c>
      <c r="B305" s="7">
        <f>'2019'!B56</f>
        <v>0.70089999999999997</v>
      </c>
      <c r="C305" s="7">
        <f>'2019'!C56</f>
        <v>77.97</v>
      </c>
      <c r="D305" s="7">
        <f>'2019'!D56</f>
        <v>-5.690725273550812E-3</v>
      </c>
      <c r="E305" s="7">
        <f>'2019'!E56</f>
        <v>-9.7001398748673487E-3</v>
      </c>
      <c r="F305" s="7">
        <f>'2019'!F56</f>
        <v>1.5</v>
      </c>
    </row>
    <row r="306" spans="1:6">
      <c r="A306" s="138">
        <f>'2019'!A57</f>
        <v>43535</v>
      </c>
      <c r="B306" s="7">
        <f>'2019'!B57</f>
        <v>0.70440000000000003</v>
      </c>
      <c r="C306" s="7">
        <f>'2019'!C57</f>
        <v>78.28</v>
      </c>
      <c r="D306" s="7">
        <f>'2019'!D57</f>
        <v>4.9811531157721517E-3</v>
      </c>
      <c r="E306" s="7">
        <f>'2019'!E57</f>
        <v>3.9680052063669593E-3</v>
      </c>
      <c r="F306" s="7">
        <f>'2019'!F57</f>
        <v>1.5</v>
      </c>
    </row>
    <row r="307" spans="1:6">
      <c r="A307" s="138">
        <f>'2019'!A58</f>
        <v>43536</v>
      </c>
      <c r="B307" s="7">
        <f>'2019'!B58</f>
        <v>0.70689999999999997</v>
      </c>
      <c r="C307" s="7">
        <f>'2019'!C58</f>
        <v>78.709999999999994</v>
      </c>
      <c r="D307" s="7">
        <f>'2019'!D58</f>
        <v>3.5428365548573217E-3</v>
      </c>
      <c r="E307" s="7">
        <f>'2019'!E58</f>
        <v>5.4780696264831105E-3</v>
      </c>
      <c r="F307" s="7">
        <f>'2019'!F58</f>
        <v>1.5</v>
      </c>
    </row>
    <row r="308" spans="1:6">
      <c r="A308" s="138">
        <f>'2019'!A59</f>
        <v>43537</v>
      </c>
      <c r="B308" s="7">
        <f>'2019'!B59</f>
        <v>0.70550000000000002</v>
      </c>
      <c r="C308" s="7">
        <f>'2019'!C59</f>
        <v>78.52</v>
      </c>
      <c r="D308" s="7">
        <f>'2019'!D59</f>
        <v>-1.9824418840396524E-3</v>
      </c>
      <c r="E308" s="7">
        <f>'2019'!E59</f>
        <v>-2.4168427460984849E-3</v>
      </c>
      <c r="F308" s="7">
        <f>'2019'!F59</f>
        <v>1.5</v>
      </c>
    </row>
    <row r="309" spans="1:6">
      <c r="A309" s="138">
        <f>'2019'!A60</f>
        <v>43538</v>
      </c>
      <c r="B309" s="7">
        <f>'2019'!B60</f>
        <v>0.70589999999999997</v>
      </c>
      <c r="C309" s="7">
        <f>'2019'!C60</f>
        <v>78.78</v>
      </c>
      <c r="D309" s="7">
        <f>'2019'!D60</f>
        <v>5.6681310855773517E-4</v>
      </c>
      <c r="E309" s="7">
        <f>'2019'!E60</f>
        <v>3.3057881344996315E-3</v>
      </c>
      <c r="F309" s="7">
        <f>'2019'!F60</f>
        <v>1.5</v>
      </c>
    </row>
    <row r="310" spans="1:6">
      <c r="A310" s="138">
        <f>'2019'!A61</f>
        <v>43539</v>
      </c>
      <c r="B310" s="7">
        <f>'2019'!B61</f>
        <v>0.70809999999999995</v>
      </c>
      <c r="C310" s="7">
        <f>'2019'!C61</f>
        <v>79.09</v>
      </c>
      <c r="D310" s="7">
        <f>'2019'!D61</f>
        <v>3.1117422563016668E-3</v>
      </c>
      <c r="E310" s="7">
        <f>'2019'!E61</f>
        <v>3.9272869885660202E-3</v>
      </c>
      <c r="F310" s="7">
        <f>'2019'!F61</f>
        <v>1.5</v>
      </c>
    </row>
    <row r="311" spans="1:6">
      <c r="A311" s="138">
        <f>'2019'!A62</f>
        <v>43542</v>
      </c>
      <c r="B311" s="7">
        <f>'2019'!B62</f>
        <v>0.71150000000000002</v>
      </c>
      <c r="C311" s="7">
        <f>'2019'!C62</f>
        <v>79.349999999999994</v>
      </c>
      <c r="D311" s="7">
        <f>'2019'!D62</f>
        <v>4.7900908721788841E-3</v>
      </c>
      <c r="E311" s="7">
        <f>'2019'!E62</f>
        <v>3.2820024410920331E-3</v>
      </c>
      <c r="F311" s="7">
        <f>'2019'!F62</f>
        <v>1.5</v>
      </c>
    </row>
    <row r="312" spans="1:6">
      <c r="A312" s="138">
        <f>'2019'!A63</f>
        <v>43543</v>
      </c>
      <c r="B312" s="7">
        <f>'2019'!B63</f>
        <v>0.71050000000000002</v>
      </c>
      <c r="C312" s="7">
        <f>'2019'!C63</f>
        <v>79.06</v>
      </c>
      <c r="D312" s="7">
        <f>'2019'!D63</f>
        <v>-1.4064699927517131E-3</v>
      </c>
      <c r="E312" s="7">
        <f>'2019'!E63</f>
        <v>-3.6613891038784919E-3</v>
      </c>
      <c r="F312" s="7">
        <f>'2019'!F63</f>
        <v>1.5</v>
      </c>
    </row>
    <row r="313" spans="1:6">
      <c r="A313" s="138">
        <f>'2019'!A64</f>
        <v>43544</v>
      </c>
      <c r="B313" s="7">
        <f>'2019'!B64</f>
        <v>0.70750000000000002</v>
      </c>
      <c r="C313" s="7">
        <f>'2019'!C64</f>
        <v>78.95</v>
      </c>
      <c r="D313" s="7">
        <f>'2019'!D64</f>
        <v>-4.2313180197626971E-3</v>
      </c>
      <c r="E313" s="7">
        <f>'2019'!E64</f>
        <v>-1.3923171668883075E-3</v>
      </c>
      <c r="F313" s="7">
        <f>'2019'!F64</f>
        <v>1.5</v>
      </c>
    </row>
    <row r="314" spans="1:6">
      <c r="A314" s="138">
        <f>'2019'!A65</f>
        <v>43545</v>
      </c>
      <c r="B314" s="7">
        <f>'2019'!B65</f>
        <v>0.71450000000000002</v>
      </c>
      <c r="C314" s="7">
        <f>'2019'!C65</f>
        <v>78.95</v>
      </c>
      <c r="D314" s="7">
        <f>'2019'!D65</f>
        <v>9.8453678525295216E-3</v>
      </c>
      <c r="E314" s="7">
        <f>'2019'!E65</f>
        <v>0</v>
      </c>
      <c r="F314" s="7">
        <f>'2019'!F65</f>
        <v>1.5</v>
      </c>
    </row>
    <row r="315" spans="1:6">
      <c r="A315" s="138">
        <f>'2019'!A66</f>
        <v>43546</v>
      </c>
      <c r="B315" s="7">
        <f>'2019'!B66</f>
        <v>0.71060000000000001</v>
      </c>
      <c r="C315" s="7">
        <f>'2019'!C66</f>
        <v>78.72</v>
      </c>
      <c r="D315" s="7">
        <f>'2019'!D66</f>
        <v>-5.4733137829954068E-3</v>
      </c>
      <c r="E315" s="7">
        <f>'2019'!E66</f>
        <v>-2.9174879576532105E-3</v>
      </c>
      <c r="F315" s="7">
        <f>'2019'!F66</f>
        <v>1.5</v>
      </c>
    </row>
    <row r="316" spans="1:6">
      <c r="A316" s="138">
        <f>'2019'!A67</f>
        <v>43549</v>
      </c>
      <c r="B316" s="7">
        <f>'2019'!B67</f>
        <v>0.70789999999999997</v>
      </c>
      <c r="C316" s="7">
        <f>'2019'!C67</f>
        <v>77.849999999999994</v>
      </c>
      <c r="D316" s="7">
        <f>'2019'!D67</f>
        <v>-3.8068428067831511E-3</v>
      </c>
      <c r="E316" s="7">
        <f>'2019'!E67</f>
        <v>-1.1113354463990699E-2</v>
      </c>
      <c r="F316" s="7">
        <f>'2019'!F67</f>
        <v>1.5</v>
      </c>
    </row>
    <row r="317" spans="1:6">
      <c r="A317" s="138">
        <f>'2019'!A68</f>
        <v>43550</v>
      </c>
      <c r="B317" s="7">
        <f>'2019'!B68</f>
        <v>0.71220000000000006</v>
      </c>
      <c r="C317" s="7">
        <f>'2019'!C68</f>
        <v>78.38</v>
      </c>
      <c r="D317" s="7">
        <f>'2019'!D68</f>
        <v>6.055930063534002E-3</v>
      </c>
      <c r="E317" s="7">
        <f>'2019'!E68</f>
        <v>6.784894491478068E-3</v>
      </c>
      <c r="F317" s="7">
        <f>'2019'!F68</f>
        <v>1.5</v>
      </c>
    </row>
    <row r="318" spans="1:6">
      <c r="A318" s="138">
        <f>'2019'!A69</f>
        <v>43551</v>
      </c>
      <c r="B318" s="7">
        <f>'2019'!B69</f>
        <v>0.71009999999999995</v>
      </c>
      <c r="C318" s="7">
        <f>'2019'!C69</f>
        <v>78.540000000000006</v>
      </c>
      <c r="D318" s="7">
        <f>'2019'!D69</f>
        <v>-2.9529656556295807E-3</v>
      </c>
      <c r="E318" s="7">
        <f>'2019'!E69</f>
        <v>2.039256378378321E-3</v>
      </c>
      <c r="F318" s="7">
        <f>'2019'!F69</f>
        <v>1.5</v>
      </c>
    </row>
    <row r="319" spans="1:6">
      <c r="A319" s="138">
        <f>'2019'!A70</f>
        <v>43552</v>
      </c>
      <c r="B319" s="7">
        <f>'2019'!B70</f>
        <v>0.7097</v>
      </c>
      <c r="C319" s="7">
        <f>'2019'!C70</f>
        <v>78.19</v>
      </c>
      <c r="D319" s="7">
        <f>'2019'!D70</f>
        <v>-5.634596571105952E-4</v>
      </c>
      <c r="E319" s="7">
        <f>'2019'!E70</f>
        <v>-4.4662870134409716E-3</v>
      </c>
      <c r="F319" s="7">
        <f>'2019'!F70</f>
        <v>1.5</v>
      </c>
    </row>
    <row r="320" spans="1:6">
      <c r="A320" s="138">
        <f>'2019'!A71</f>
        <v>43553</v>
      </c>
      <c r="B320" s="7">
        <f>'2019'!B71</f>
        <v>0.7087</v>
      </c>
      <c r="C320" s="7">
        <f>'2019'!C71</f>
        <v>78.489999999999995</v>
      </c>
      <c r="D320" s="7">
        <f>'2019'!D71</f>
        <v>-1.4100397147269546E-3</v>
      </c>
      <c r="E320" s="7">
        <f>'2019'!E71</f>
        <v>3.8294660022995725E-3</v>
      </c>
      <c r="F320" s="7">
        <f>'2019'!F71</f>
        <v>1.5</v>
      </c>
    </row>
    <row r="321" spans="1:6">
      <c r="A321" s="138">
        <f>'2019'!A72</f>
        <v>43556</v>
      </c>
      <c r="B321" s="7">
        <f>'2019'!B72</f>
        <v>0.71209999999999996</v>
      </c>
      <c r="C321" s="7">
        <f>'2019'!C72</f>
        <v>79.06</v>
      </c>
      <c r="D321" s="7">
        <f>'2019'!D72</f>
        <v>4.7860451718686444E-3</v>
      </c>
      <c r="E321" s="7">
        <f>'2019'!E72</f>
        <v>7.2358297298171894E-3</v>
      </c>
      <c r="F321" s="7">
        <f>'2019'!F72</f>
        <v>1.5</v>
      </c>
    </row>
    <row r="322" spans="1:6">
      <c r="A322" s="138">
        <f>'2019'!A73</f>
        <v>43557</v>
      </c>
      <c r="B322" s="7">
        <f>'2019'!B73</f>
        <v>0.70799999999999996</v>
      </c>
      <c r="C322" s="7">
        <f>'2019'!C73</f>
        <v>78.84</v>
      </c>
      <c r="D322" s="7">
        <f>'2019'!D73</f>
        <v>-5.7742572943592944E-3</v>
      </c>
      <c r="E322" s="7">
        <f>'2019'!E73</f>
        <v>-2.786575584020015E-3</v>
      </c>
      <c r="F322" s="7">
        <f>'2019'!F73</f>
        <v>1.5</v>
      </c>
    </row>
    <row r="323" spans="1:6">
      <c r="A323" s="138">
        <f>'2019'!A74</f>
        <v>43558</v>
      </c>
      <c r="B323" s="7">
        <f>'2019'!B74</f>
        <v>0.71060000000000001</v>
      </c>
      <c r="C323" s="7">
        <f>'2019'!C74</f>
        <v>79.13</v>
      </c>
      <c r="D323" s="7">
        <f>'2019'!D74</f>
        <v>3.6655898932069098E-3</v>
      </c>
      <c r="E323" s="7">
        <f>'2019'!E74</f>
        <v>3.6715873365825197E-3</v>
      </c>
      <c r="F323" s="7">
        <f>'2019'!F74</f>
        <v>1.5</v>
      </c>
    </row>
    <row r="324" spans="1:6">
      <c r="A324" s="138">
        <f>'2019'!A75</f>
        <v>43559</v>
      </c>
      <c r="B324" s="7">
        <f>'2019'!B75</f>
        <v>0.71109999999999995</v>
      </c>
      <c r="C324" s="7">
        <f>'2019'!C75</f>
        <v>79.22</v>
      </c>
      <c r="D324" s="7">
        <f>'2019'!D75</f>
        <v>7.0338330254551568E-4</v>
      </c>
      <c r="E324" s="7">
        <f>'2019'!E75</f>
        <v>1.136722572668652E-3</v>
      </c>
      <c r="F324" s="7">
        <f>'2019'!F75</f>
        <v>1.5</v>
      </c>
    </row>
    <row r="325" spans="1:6">
      <c r="A325" s="138">
        <f>'2019'!A76</f>
        <v>43560</v>
      </c>
      <c r="B325" s="7">
        <f>'2019'!B76</f>
        <v>0.71250000000000002</v>
      </c>
      <c r="C325" s="7">
        <f>'2019'!C76</f>
        <v>79.59</v>
      </c>
      <c r="D325" s="7">
        <f>'2019'!D76</f>
        <v>1.9668452533334528E-3</v>
      </c>
      <c r="E325" s="7">
        <f>'2019'!E76</f>
        <v>4.6596646239875032E-3</v>
      </c>
      <c r="F325" s="7">
        <f>'2019'!F76</f>
        <v>1.5</v>
      </c>
    </row>
    <row r="326" spans="1:6">
      <c r="A326" s="138">
        <f>'2019'!A77</f>
        <v>43563</v>
      </c>
      <c r="B326" s="7">
        <f>'2019'!B77</f>
        <v>0.70940000000000003</v>
      </c>
      <c r="C326" s="7">
        <f>'2019'!C77</f>
        <v>79.05</v>
      </c>
      <c r="D326" s="7">
        <f>'2019'!D77</f>
        <v>-4.3603698032841174E-3</v>
      </c>
      <c r="E326" s="7">
        <f>'2019'!E77</f>
        <v>-6.8078931622770648E-3</v>
      </c>
      <c r="F326" s="7">
        <f>'2019'!F77</f>
        <v>1.5</v>
      </c>
    </row>
    <row r="327" spans="1:6">
      <c r="A327" s="138">
        <f>'2019'!A78</f>
        <v>43564</v>
      </c>
      <c r="B327" s="7">
        <f>'2019'!B78</f>
        <v>0.71360000000000001</v>
      </c>
      <c r="C327" s="7">
        <f>'2019'!C78</f>
        <v>79.45</v>
      </c>
      <c r="D327" s="7">
        <f>'2019'!D78</f>
        <v>5.903038926278162E-3</v>
      </c>
      <c r="E327" s="7">
        <f>'2019'!E78</f>
        <v>5.0473293272440233E-3</v>
      </c>
      <c r="F327" s="7">
        <f>'2019'!F78</f>
        <v>1.5</v>
      </c>
    </row>
    <row r="328" spans="1:6">
      <c r="A328" s="138">
        <f>'2019'!A79</f>
        <v>43565</v>
      </c>
      <c r="B328" s="7">
        <f>'2019'!B79</f>
        <v>0.71440000000000003</v>
      </c>
      <c r="C328" s="7">
        <f>'2019'!C79</f>
        <v>79.42</v>
      </c>
      <c r="D328" s="7">
        <f>'2019'!D79</f>
        <v>1.120448296489728E-3</v>
      </c>
      <c r="E328" s="7">
        <f>'2019'!E79</f>
        <v>-3.7766727961963809E-4</v>
      </c>
      <c r="F328" s="7">
        <f>'2019'!F79</f>
        <v>1.5</v>
      </c>
    </row>
    <row r="329" spans="1:6">
      <c r="A329" s="138">
        <f>'2019'!A80</f>
        <v>43566</v>
      </c>
      <c r="B329" s="7">
        <f>'2019'!B80</f>
        <v>0.71630000000000005</v>
      </c>
      <c r="C329" s="7">
        <f>'2019'!C80</f>
        <v>79.569999999999993</v>
      </c>
      <c r="D329" s="7">
        <f>'2019'!D80</f>
        <v>2.6560440581162104E-3</v>
      </c>
      <c r="E329" s="7">
        <f>'2019'!E80</f>
        <v>1.8869116863380279E-3</v>
      </c>
      <c r="F329" s="7">
        <f>'2019'!F80</f>
        <v>1.5</v>
      </c>
    </row>
    <row r="330" spans="1:6">
      <c r="A330" s="138">
        <f>'2019'!A81</f>
        <v>43567</v>
      </c>
      <c r="B330" s="7">
        <f>'2019'!B81</f>
        <v>0.71319999999999995</v>
      </c>
      <c r="C330" s="7">
        <f>'2019'!C81</f>
        <v>79.73</v>
      </c>
      <c r="D330" s="7">
        <f>'2019'!D81</f>
        <v>-4.3371876314203216E-3</v>
      </c>
      <c r="E330" s="7">
        <f>'2019'!E81</f>
        <v>2.0087891249606642E-3</v>
      </c>
      <c r="F330" s="7">
        <f>'2019'!F81</f>
        <v>1.5</v>
      </c>
    </row>
    <row r="331" spans="1:6">
      <c r="A331" s="138">
        <f>'2019'!A82</f>
        <v>43570</v>
      </c>
      <c r="B331" s="7">
        <f>'2019'!B82</f>
        <v>0.71679999999999999</v>
      </c>
      <c r="C331" s="7">
        <f>'2019'!C82</f>
        <v>80.22</v>
      </c>
      <c r="D331" s="7">
        <f>'2019'!D82</f>
        <v>5.0349756717353545E-3</v>
      </c>
      <c r="E331" s="7">
        <f>'2019'!E82</f>
        <v>6.1269338275027384E-3</v>
      </c>
      <c r="F331" s="7">
        <f>'2019'!F82</f>
        <v>1.5</v>
      </c>
    </row>
    <row r="332" spans="1:6">
      <c r="A332" s="138">
        <f>'2019'!A83</f>
        <v>43571</v>
      </c>
      <c r="B332" s="7">
        <f>'2019'!B83</f>
        <v>0.7147</v>
      </c>
      <c r="C332" s="7">
        <f>'2019'!C83</f>
        <v>80</v>
      </c>
      <c r="D332" s="7">
        <f>'2019'!D83</f>
        <v>-2.9339874347875383E-3</v>
      </c>
      <c r="E332" s="7">
        <f>'2019'!E83</f>
        <v>-2.7462256680251883E-3</v>
      </c>
      <c r="F332" s="7">
        <f>'2019'!F83</f>
        <v>1.5</v>
      </c>
    </row>
    <row r="333" spans="1:6">
      <c r="A333" s="138">
        <f>'2019'!A84</f>
        <v>43572</v>
      </c>
      <c r="B333" s="7">
        <f>'2019'!B84</f>
        <v>0.72</v>
      </c>
      <c r="C333" s="7">
        <f>'2019'!C84</f>
        <v>80.64</v>
      </c>
      <c r="D333" s="7">
        <f>'2019'!D84</f>
        <v>7.3883377841677091E-3</v>
      </c>
      <c r="E333" s="7">
        <f>'2019'!E84</f>
        <v>7.9681696491768813E-3</v>
      </c>
      <c r="F333" s="7">
        <f>'2019'!F84</f>
        <v>1.5</v>
      </c>
    </row>
    <row r="334" spans="1:6">
      <c r="A334" s="138">
        <f>'2019'!A85</f>
        <v>43573</v>
      </c>
      <c r="B334" s="7">
        <f>'2019'!B85</f>
        <v>0.71830000000000005</v>
      </c>
      <c r="C334" s="7">
        <f>'2019'!C85</f>
        <v>80.36</v>
      </c>
      <c r="D334" s="7">
        <f>'2019'!D85</f>
        <v>-2.3639029293449983E-3</v>
      </c>
      <c r="E334" s="7">
        <f>'2019'!E85</f>
        <v>-3.4782643763248086E-3</v>
      </c>
      <c r="F334" s="7">
        <f>'2019'!F85</f>
        <v>1.5</v>
      </c>
    </row>
    <row r="335" spans="1:6">
      <c r="A335" s="138">
        <f>'2019'!A86</f>
        <v>43578</v>
      </c>
      <c r="B335" s="7">
        <f>'2019'!B86</f>
        <v>0.71209999999999996</v>
      </c>
      <c r="C335" s="7">
        <f>'2019'!C86</f>
        <v>79.709999999999994</v>
      </c>
      <c r="D335" s="7">
        <f>'2019'!D86</f>
        <v>-8.6689580926769816E-3</v>
      </c>
      <c r="E335" s="7">
        <f>'2019'!E86</f>
        <v>-8.1214915069019542E-3</v>
      </c>
      <c r="F335" s="7">
        <f>'2019'!F86</f>
        <v>1.5</v>
      </c>
    </row>
    <row r="336" spans="1:6">
      <c r="A336" s="138">
        <f>'2019'!A87</f>
        <v>43579</v>
      </c>
      <c r="B336" s="7">
        <f>'2019'!B87</f>
        <v>0.70389999999999997</v>
      </c>
      <c r="C336" s="7">
        <f>'2019'!C87</f>
        <v>78.72</v>
      </c>
      <c r="D336" s="7">
        <f>'2019'!D87</f>
        <v>-1.1582050373993116E-2</v>
      </c>
      <c r="E336" s="7">
        <f>'2019'!E87</f>
        <v>-1.2497795695833751E-2</v>
      </c>
      <c r="F336" s="7">
        <f>'2019'!F87</f>
        <v>1.5</v>
      </c>
    </row>
    <row r="337" spans="1:6">
      <c r="A337" s="138">
        <f>'2019'!A88</f>
        <v>43581</v>
      </c>
      <c r="B337" s="7">
        <f>'2019'!B88</f>
        <v>0.70250000000000001</v>
      </c>
      <c r="C337" s="7">
        <f>'2019'!C88</f>
        <v>78.459999999999994</v>
      </c>
      <c r="D337" s="7">
        <f>'2019'!D88</f>
        <v>-1.9908994061850595E-3</v>
      </c>
      <c r="E337" s="7">
        <f>'2019'!E88</f>
        <v>-3.3083119625915837E-3</v>
      </c>
      <c r="F337" s="7">
        <f>'2019'!F88</f>
        <v>1.5</v>
      </c>
    </row>
    <row r="338" spans="1:6">
      <c r="A338" s="138">
        <f>'2019'!A89</f>
        <v>43584</v>
      </c>
      <c r="B338" s="7">
        <f>'2019'!B89</f>
        <v>0.7056</v>
      </c>
      <c r="C338" s="7">
        <f>'2019'!C89</f>
        <v>78.760000000000005</v>
      </c>
      <c r="D338" s="7">
        <f>'2019'!D89</f>
        <v>4.4031034846806448E-3</v>
      </c>
      <c r="E338" s="7">
        <f>'2019'!E89</f>
        <v>3.8163129895183619E-3</v>
      </c>
      <c r="F338" s="7">
        <f>'2019'!F89</f>
        <v>1.5</v>
      </c>
    </row>
    <row r="339" spans="1:6">
      <c r="A339" s="138">
        <f>'2019'!A90</f>
        <v>43585</v>
      </c>
      <c r="B339" s="7">
        <f>'2019'!B90</f>
        <v>0.70389999999999997</v>
      </c>
      <c r="C339" s="7">
        <f>'2019'!C90</f>
        <v>78.5</v>
      </c>
      <c r="D339" s="7">
        <f>'2019'!D90</f>
        <v>-2.4122040784956343E-3</v>
      </c>
      <c r="E339" s="7">
        <f>'2019'!E90</f>
        <v>-3.3066289825620723E-3</v>
      </c>
      <c r="F339" s="7">
        <f>'2019'!F90</f>
        <v>1.5</v>
      </c>
    </row>
    <row r="340" spans="1:6">
      <c r="A340" s="138">
        <f>'2019'!A91</f>
        <v>43586</v>
      </c>
      <c r="B340" s="7">
        <f>'2019'!B91</f>
        <v>0.70540000000000003</v>
      </c>
      <c r="C340" s="7">
        <f>'2019'!C91</f>
        <v>78.64</v>
      </c>
      <c r="D340" s="7">
        <f>'2019'!D91</f>
        <v>2.1287171878656762E-3</v>
      </c>
      <c r="E340" s="7">
        <f>'2019'!E91</f>
        <v>1.7818510505484082E-3</v>
      </c>
      <c r="F340" s="7">
        <f>'2019'!F91</f>
        <v>1.5</v>
      </c>
    </row>
    <row r="341" spans="1:6">
      <c r="A341" s="138">
        <f>'2019'!A92</f>
        <v>43587</v>
      </c>
      <c r="B341" s="7">
        <f>'2019'!B92</f>
        <v>0.70199999999999996</v>
      </c>
      <c r="C341" s="7">
        <f>'2019'!C92</f>
        <v>78.319999999999993</v>
      </c>
      <c r="D341" s="7">
        <f>'2019'!D92</f>
        <v>-4.8316137761406051E-3</v>
      </c>
      <c r="E341" s="7">
        <f>'2019'!E92</f>
        <v>-4.077477616656262E-3</v>
      </c>
      <c r="F341" s="7">
        <f>'2019'!F92</f>
        <v>1.5</v>
      </c>
    </row>
    <row r="342" spans="1:6">
      <c r="A342" s="138">
        <f>'2019'!A93</f>
        <v>43588</v>
      </c>
      <c r="B342" s="7">
        <f>'2019'!B93</f>
        <v>0.69979999999999998</v>
      </c>
      <c r="C342" s="7">
        <f>'2019'!C93</f>
        <v>78.02</v>
      </c>
      <c r="D342" s="7">
        <f>'2019'!D93</f>
        <v>-3.1388240922234937E-3</v>
      </c>
      <c r="E342" s="7">
        <f>'2019'!E93</f>
        <v>-3.8377941437444749E-3</v>
      </c>
      <c r="F342" s="7">
        <f>'2019'!F93</f>
        <v>1.5</v>
      </c>
    </row>
    <row r="343" spans="1:6">
      <c r="A343" s="138">
        <f>'2019'!A94</f>
        <v>43591</v>
      </c>
      <c r="B343" s="7">
        <f>'2019'!B94</f>
        <v>0.69889999999999997</v>
      </c>
      <c r="C343" s="7">
        <f>'2019'!C94</f>
        <v>77.42</v>
      </c>
      <c r="D343" s="7">
        <f>'2019'!D94</f>
        <v>-1.2869094505043208E-3</v>
      </c>
      <c r="E343" s="7">
        <f>'2019'!E94</f>
        <v>-7.7200589290083617E-3</v>
      </c>
      <c r="F343" s="7">
        <f>'2019'!F94</f>
        <v>1.5</v>
      </c>
    </row>
    <row r="344" spans="1:6">
      <c r="A344" s="138">
        <f>'2019'!A95</f>
        <v>43592</v>
      </c>
      <c r="B344" s="7">
        <f>'2019'!B95</f>
        <v>0.70340000000000003</v>
      </c>
      <c r="C344" s="7">
        <f>'2019'!C95</f>
        <v>77.819999999999993</v>
      </c>
      <c r="D344" s="7">
        <f>'2019'!D95</f>
        <v>6.418049556798788E-3</v>
      </c>
      <c r="E344" s="7">
        <f>'2019'!E95</f>
        <v>5.1533224069053654E-3</v>
      </c>
      <c r="F344" s="7">
        <f>'2019'!F95</f>
        <v>1.5</v>
      </c>
    </row>
    <row r="345" spans="1:6">
      <c r="A345" s="138">
        <f>'2019'!A96</f>
        <v>43593</v>
      </c>
      <c r="B345" s="7">
        <f>'2019'!B96</f>
        <v>0.70230000000000004</v>
      </c>
      <c r="C345" s="7">
        <f>'2019'!C96</f>
        <v>77.290000000000006</v>
      </c>
      <c r="D345" s="7">
        <f>'2019'!D96</f>
        <v>-1.5650568749073215E-3</v>
      </c>
      <c r="E345" s="7">
        <f>'2019'!E96</f>
        <v>-6.8338864376277161E-3</v>
      </c>
      <c r="F345" s="7">
        <f>'2019'!F96</f>
        <v>1.5</v>
      </c>
    </row>
    <row r="346" spans="1:6">
      <c r="A346" s="138">
        <f>'2019'!A97</f>
        <v>43594</v>
      </c>
      <c r="B346" s="7">
        <f>'2019'!B97</f>
        <v>0.6976</v>
      </c>
      <c r="C346" s="7">
        <f>'2019'!C97</f>
        <v>76.69</v>
      </c>
      <c r="D346" s="7">
        <f>'2019'!D97</f>
        <v>-6.7147905702049813E-3</v>
      </c>
      <c r="E346" s="7">
        <f>'2019'!E97</f>
        <v>-7.7932593420118696E-3</v>
      </c>
      <c r="F346" s="7">
        <f>'2019'!F97</f>
        <v>1.5</v>
      </c>
    </row>
    <row r="347" spans="1:6">
      <c r="A347" s="138">
        <f>'2019'!A98</f>
        <v>43595</v>
      </c>
      <c r="B347" s="7">
        <f>'2019'!B98</f>
        <v>0.69950000000000001</v>
      </c>
      <c r="C347" s="7">
        <f>'2019'!C98</f>
        <v>76.760000000000005</v>
      </c>
      <c r="D347" s="7">
        <f>'2019'!D98</f>
        <v>2.7199215107661049E-3</v>
      </c>
      <c r="E347" s="7">
        <f>'2019'!E98</f>
        <v>9.1234936273138357E-4</v>
      </c>
      <c r="F347" s="7">
        <f>'2019'!F98</f>
        <v>1.5</v>
      </c>
    </row>
    <row r="348" spans="1:6">
      <c r="A348" s="138">
        <f>'2019'!A99</f>
        <v>43598</v>
      </c>
      <c r="B348" s="7">
        <f>'2019'!B99</f>
        <v>0.6976</v>
      </c>
      <c r="C348" s="7">
        <f>'2019'!C99</f>
        <v>76.55</v>
      </c>
      <c r="D348" s="7">
        <f>'2019'!D99</f>
        <v>-2.7199215107660238E-3</v>
      </c>
      <c r="E348" s="7">
        <f>'2019'!E99</f>
        <v>-2.7395490358064502E-3</v>
      </c>
      <c r="F348" s="7">
        <f>'2019'!F99</f>
        <v>1.5</v>
      </c>
    </row>
    <row r="349" spans="1:6">
      <c r="A349" s="138">
        <f>'2019'!A100</f>
        <v>43599</v>
      </c>
      <c r="B349" s="7">
        <f>'2019'!B100</f>
        <v>0.69550000000000001</v>
      </c>
      <c r="C349" s="7">
        <f>'2019'!C100</f>
        <v>76.260000000000005</v>
      </c>
      <c r="D349" s="7">
        <f>'2019'!D100</f>
        <v>-3.0148612312722095E-3</v>
      </c>
      <c r="E349" s="7">
        <f>'2019'!E100</f>
        <v>-3.7955676742750149E-3</v>
      </c>
      <c r="F349" s="7">
        <f>'2019'!F100</f>
        <v>1.5</v>
      </c>
    </row>
    <row r="350" spans="1:6">
      <c r="A350" s="138">
        <f>'2019'!A101</f>
        <v>43600</v>
      </c>
      <c r="B350" s="7">
        <f>'2019'!B101</f>
        <v>0.69320000000000004</v>
      </c>
      <c r="C350" s="7">
        <f>'2019'!C101</f>
        <v>76.040000000000006</v>
      </c>
      <c r="D350" s="7">
        <f>'2019'!D101</f>
        <v>-3.3124535220465309E-3</v>
      </c>
      <c r="E350" s="7">
        <f>'2019'!E101</f>
        <v>-2.8890368091891998E-3</v>
      </c>
      <c r="F350" s="7">
        <f>'2019'!F101</f>
        <v>1.5</v>
      </c>
    </row>
    <row r="351" spans="1:6">
      <c r="A351" s="138">
        <f>'2019'!A102</f>
        <v>43601</v>
      </c>
      <c r="B351" s="7">
        <f>'2019'!B102</f>
        <v>0.69140000000000001</v>
      </c>
      <c r="C351" s="7">
        <f>'2019'!C102</f>
        <v>75.69</v>
      </c>
      <c r="D351" s="7">
        <f>'2019'!D102</f>
        <v>-2.6000303539268957E-3</v>
      </c>
      <c r="E351" s="7">
        <f>'2019'!E102</f>
        <v>-4.6134662991524052E-3</v>
      </c>
      <c r="F351" s="7">
        <f>'2019'!F102</f>
        <v>1.5</v>
      </c>
    </row>
    <row r="352" spans="1:6">
      <c r="A352" s="138">
        <f>'2019'!A103</f>
        <v>43602</v>
      </c>
      <c r="B352" s="7">
        <f>'2019'!B103</f>
        <v>0.68810000000000004</v>
      </c>
      <c r="C352" s="7">
        <f>'2019'!C103</f>
        <v>75.44</v>
      </c>
      <c r="D352" s="7">
        <f>'2019'!D103</f>
        <v>-4.7843512790899578E-3</v>
      </c>
      <c r="E352" s="7">
        <f>'2019'!E103</f>
        <v>-3.3084129958740036E-3</v>
      </c>
      <c r="F352" s="7">
        <f>'2019'!F103</f>
        <v>1.5</v>
      </c>
    </row>
    <row r="353" spans="1:6">
      <c r="A353" s="138">
        <f>'2019'!A104</f>
        <v>43605</v>
      </c>
      <c r="B353" s="7">
        <f>'2019'!B104</f>
        <v>0.69199999999999995</v>
      </c>
      <c r="C353" s="7">
        <f>'2019'!C104</f>
        <v>76.22</v>
      </c>
      <c r="D353" s="7">
        <f>'2019'!D104</f>
        <v>5.6517794092353106E-3</v>
      </c>
      <c r="E353" s="7">
        <f>'2019'!E104</f>
        <v>1.0286257120512119E-2</v>
      </c>
      <c r="F353" s="7">
        <f>'2019'!F104</f>
        <v>1.5</v>
      </c>
    </row>
    <row r="354" spans="1:6">
      <c r="A354" s="138">
        <f>'2019'!A105</f>
        <v>43606</v>
      </c>
      <c r="B354" s="7">
        <f>'2019'!B105</f>
        <v>0.68779999999999997</v>
      </c>
      <c r="C354" s="7">
        <f>'2019'!C105</f>
        <v>75.77</v>
      </c>
      <c r="D354" s="7">
        <f>'2019'!D105</f>
        <v>-6.0878576195036883E-3</v>
      </c>
      <c r="E354" s="7">
        <f>'2019'!E105</f>
        <v>-5.9214595024321597E-3</v>
      </c>
      <c r="F354" s="7">
        <f>'2019'!F105</f>
        <v>1.5</v>
      </c>
    </row>
    <row r="355" spans="1:6">
      <c r="A355" s="138">
        <f>'2019'!A106</f>
        <v>43607</v>
      </c>
      <c r="B355" s="7">
        <f>'2019'!B106</f>
        <v>0.6875</v>
      </c>
      <c r="C355" s="7">
        <f>'2019'!C106</f>
        <v>75.930000000000007</v>
      </c>
      <c r="D355" s="7">
        <f>'2019'!D106</f>
        <v>-4.36268457439423E-4</v>
      </c>
      <c r="E355" s="7">
        <f>'2019'!E106</f>
        <v>2.1094272818606122E-3</v>
      </c>
      <c r="F355" s="7">
        <f>'2019'!F106</f>
        <v>1.5</v>
      </c>
    </row>
    <row r="356" spans="1:6">
      <c r="A356" s="138">
        <f>'2019'!A107</f>
        <v>43608</v>
      </c>
      <c r="B356" s="7">
        <f>'2019'!B107</f>
        <v>0.68759999999999999</v>
      </c>
      <c r="C356" s="7">
        <f>'2019'!C107</f>
        <v>75.84</v>
      </c>
      <c r="D356" s="7">
        <f>'2019'!D107</f>
        <v>1.4544396796773527E-4</v>
      </c>
      <c r="E356" s="7">
        <f>'2019'!E107</f>
        <v>-1.1860052783760936E-3</v>
      </c>
      <c r="F356" s="7">
        <f>'2019'!F107</f>
        <v>1.5</v>
      </c>
    </row>
    <row r="357" spans="1:6">
      <c r="A357" s="138">
        <f>'2019'!A108</f>
        <v>43609</v>
      </c>
      <c r="B357" s="7">
        <f>'2019'!B108</f>
        <v>0.68879999999999997</v>
      </c>
      <c r="C357" s="7">
        <f>'2019'!C108</f>
        <v>75.5</v>
      </c>
      <c r="D357" s="7">
        <f>'2019'!D108</f>
        <v>1.7436796048268374E-3</v>
      </c>
      <c r="E357" s="7">
        <f>'2019'!E108</f>
        <v>-4.4932016917874438E-3</v>
      </c>
      <c r="F357" s="7">
        <f>'2019'!F108</f>
        <v>1.5</v>
      </c>
    </row>
    <row r="358" spans="1:6">
      <c r="A358" s="138">
        <f>'2019'!A109</f>
        <v>43612</v>
      </c>
      <c r="B358" s="7">
        <f>'2019'!B109</f>
        <v>0.69369999999999998</v>
      </c>
      <c r="C358" s="7">
        <f>'2019'!C109</f>
        <v>75.95</v>
      </c>
      <c r="D358" s="7">
        <f>'2019'!D109</f>
        <v>7.088637277734536E-3</v>
      </c>
      <c r="E358" s="7">
        <f>'2019'!E109</f>
        <v>5.9425727868028513E-3</v>
      </c>
      <c r="F358" s="7">
        <f>'2019'!F109</f>
        <v>1.5</v>
      </c>
    </row>
    <row r="359" spans="1:6">
      <c r="A359" s="138">
        <f>'2019'!A110</f>
        <v>43613</v>
      </c>
      <c r="B359" s="7">
        <f>'2019'!B110</f>
        <v>0.69289999999999996</v>
      </c>
      <c r="C359" s="7">
        <f>'2019'!C110</f>
        <v>75.900000000000006</v>
      </c>
      <c r="D359" s="7">
        <f>'2019'!D110</f>
        <v>-1.1539017579200053E-3</v>
      </c>
      <c r="E359" s="7">
        <f>'2019'!E110</f>
        <v>-6.5854464019761763E-4</v>
      </c>
      <c r="F359" s="7">
        <f>'2019'!F110</f>
        <v>1.5</v>
      </c>
    </row>
    <row r="360" spans="1:6">
      <c r="A360" s="138">
        <f>'2019'!A111</f>
        <v>43614</v>
      </c>
      <c r="B360" s="7">
        <f>'2019'!B111</f>
        <v>0.69299999999999995</v>
      </c>
      <c r="C360" s="7">
        <f>'2019'!C111</f>
        <v>75.709999999999994</v>
      </c>
      <c r="D360" s="7">
        <f>'2019'!D111</f>
        <v>1.4431055656757575E-4</v>
      </c>
      <c r="E360" s="7">
        <f>'2019'!E111</f>
        <v>-2.5064322863691531E-3</v>
      </c>
      <c r="F360" s="7">
        <f>'2019'!F111</f>
        <v>1.5</v>
      </c>
    </row>
    <row r="361" spans="1:6">
      <c r="A361" s="138">
        <f>'2019'!A112</f>
        <v>43615</v>
      </c>
      <c r="B361" s="7">
        <f>'2019'!B112</f>
        <v>0.69289999999999996</v>
      </c>
      <c r="C361" s="7">
        <f>'2019'!C112</f>
        <v>76.010000000000005</v>
      </c>
      <c r="D361" s="7">
        <f>'2019'!D112</f>
        <v>-1.443105565676092E-4</v>
      </c>
      <c r="E361" s="7">
        <f>'2019'!E112</f>
        <v>3.9546584627340427E-3</v>
      </c>
      <c r="F361" s="7">
        <f>'2019'!F112</f>
        <v>1.5</v>
      </c>
    </row>
    <row r="362" spans="1:6">
      <c r="A362" s="138">
        <f>'2019'!A113</f>
        <v>43616</v>
      </c>
      <c r="B362" s="7">
        <f>'2019'!B113</f>
        <v>0.69159999999999999</v>
      </c>
      <c r="C362" s="7">
        <f>'2019'!C113</f>
        <v>75.34</v>
      </c>
      <c r="D362" s="7">
        <f>'2019'!D113</f>
        <v>-1.8779348242000977E-3</v>
      </c>
      <c r="E362" s="7">
        <f>'2019'!E113</f>
        <v>-8.8537083140541005E-3</v>
      </c>
      <c r="F362" s="7">
        <f>'2019'!F113</f>
        <v>1.5</v>
      </c>
    </row>
    <row r="363" spans="1:6">
      <c r="A363" s="138">
        <f>'2019'!A114</f>
        <v>43619</v>
      </c>
      <c r="B363" s="7">
        <f>'2019'!B114</f>
        <v>0.69479999999999997</v>
      </c>
      <c r="C363" s="7">
        <f>'2019'!C114</f>
        <v>75.180000000000007</v>
      </c>
      <c r="D363" s="7">
        <f>'2019'!D114</f>
        <v>4.6162805578143819E-3</v>
      </c>
      <c r="E363" s="7">
        <f>'2019'!E114</f>
        <v>-2.125964127862999E-3</v>
      </c>
      <c r="F363" s="7">
        <f>'2019'!F114</f>
        <v>1.5</v>
      </c>
    </row>
    <row r="364" spans="1:6">
      <c r="A364" s="138">
        <f>'2019'!A115</f>
        <v>43620</v>
      </c>
      <c r="B364" s="7">
        <f>'2019'!B115</f>
        <v>0.69820000000000004</v>
      </c>
      <c r="C364" s="7">
        <f>'2019'!C115</f>
        <v>75.34</v>
      </c>
      <c r="D364" s="7">
        <f>'2019'!D115</f>
        <v>4.8815603039859051E-3</v>
      </c>
      <c r="E364" s="7">
        <f>'2019'!E115</f>
        <v>2.1259641278629469E-3</v>
      </c>
      <c r="F364" s="7">
        <f>'2019'!F115</f>
        <v>1.5</v>
      </c>
    </row>
    <row r="365" spans="1:6">
      <c r="A365" s="138">
        <f>'2019'!A116</f>
        <v>43621</v>
      </c>
      <c r="B365" s="7">
        <f>'2019'!B116</f>
        <v>0.7</v>
      </c>
      <c r="C365" s="7">
        <f>'2019'!C116</f>
        <v>75.650000000000006</v>
      </c>
      <c r="D365" s="7">
        <f>'2019'!D116</f>
        <v>2.5747403724688321E-3</v>
      </c>
      <c r="E365" s="7">
        <f>'2019'!E116</f>
        <v>4.1062379704700294E-3</v>
      </c>
      <c r="F365" s="7">
        <f>'2019'!F116</f>
        <v>1.25</v>
      </c>
    </row>
    <row r="366" spans="1:6">
      <c r="A366" s="138">
        <f>'2019'!A117</f>
        <v>43622</v>
      </c>
      <c r="B366" s="7">
        <f>'2019'!B117</f>
        <v>0.69750000000000001</v>
      </c>
      <c r="C366" s="7">
        <f>'2019'!C117</f>
        <v>75.430000000000007</v>
      </c>
      <c r="D366" s="7">
        <f>'2019'!D117</f>
        <v>-3.5778213478838551E-3</v>
      </c>
      <c r="E366" s="7">
        <f>'2019'!E117</f>
        <v>-2.9123663688253722E-3</v>
      </c>
      <c r="F366" s="7">
        <f>'2019'!F117</f>
        <v>1.25</v>
      </c>
    </row>
    <row r="367" spans="1:6">
      <c r="A367" s="138">
        <f>'2019'!A118</f>
        <v>43623</v>
      </c>
      <c r="B367" s="7">
        <f>'2019'!B118</f>
        <v>0.69699999999999995</v>
      </c>
      <c r="C367" s="7">
        <f>'2019'!C118</f>
        <v>75.58</v>
      </c>
      <c r="D367" s="7">
        <f>'2019'!D118</f>
        <v>-7.1710293499686103E-4</v>
      </c>
      <c r="E367" s="7">
        <f>'2019'!E118</f>
        <v>1.9866240558033843E-3</v>
      </c>
      <c r="F367" s="7">
        <f>'2019'!F118</f>
        <v>1.25</v>
      </c>
    </row>
    <row r="368" spans="1:6">
      <c r="A368" s="138">
        <f>'2019'!A119</f>
        <v>43627</v>
      </c>
      <c r="B368" s="7">
        <f>'2019'!B119</f>
        <v>0.69530000000000003</v>
      </c>
      <c r="C368" s="7">
        <f>'2019'!C119</f>
        <v>75.52</v>
      </c>
      <c r="D368" s="7">
        <f>'2019'!D119</f>
        <v>-2.4420036555516333E-3</v>
      </c>
      <c r="E368" s="7">
        <f>'2019'!E119</f>
        <v>-7.9417608409772386E-4</v>
      </c>
      <c r="F368" s="7">
        <f>'2019'!F119</f>
        <v>1.25</v>
      </c>
    </row>
    <row r="369" spans="1:6">
      <c r="A369" s="138">
        <f>'2019'!A120</f>
        <v>43628</v>
      </c>
      <c r="B369" s="7">
        <f>'2019'!B120</f>
        <v>0.69479999999999997</v>
      </c>
      <c r="C369" s="7">
        <f>'2019'!C120</f>
        <v>75.319999999999993</v>
      </c>
      <c r="D369" s="7">
        <f>'2019'!D120</f>
        <v>-7.193727380223183E-4</v>
      </c>
      <c r="E369" s="7">
        <f>'2019'!E120</f>
        <v>-2.6518180482936072E-3</v>
      </c>
      <c r="F369" s="7">
        <f>'2019'!F120</f>
        <v>1.25</v>
      </c>
    </row>
    <row r="370" spans="1:6">
      <c r="A370" s="138">
        <f>'2019'!A121</f>
        <v>43629</v>
      </c>
      <c r="B370" s="7">
        <f>'2019'!B121</f>
        <v>0.69130000000000003</v>
      </c>
      <c r="C370" s="7">
        <f>'2019'!C121</f>
        <v>74.900000000000006</v>
      </c>
      <c r="D370" s="7">
        <f>'2019'!D121</f>
        <v>-5.0501514157305048E-3</v>
      </c>
      <c r="E370" s="7">
        <f>'2019'!E121</f>
        <v>-5.5918132657777186E-3</v>
      </c>
      <c r="F370" s="7">
        <f>'2019'!F121</f>
        <v>1.25</v>
      </c>
    </row>
    <row r="371" spans="1:6">
      <c r="A371" s="138">
        <f>'2019'!A122</f>
        <v>43630</v>
      </c>
      <c r="B371" s="7">
        <f>'2019'!B122</f>
        <v>0.68979999999999997</v>
      </c>
      <c r="C371" s="7">
        <f>'2019'!C122</f>
        <v>74.73</v>
      </c>
      <c r="D371" s="7">
        <f>'2019'!D122</f>
        <v>-2.1721824484788235E-3</v>
      </c>
      <c r="E371" s="7">
        <f>'2019'!E122</f>
        <v>-2.2722725809750772E-3</v>
      </c>
      <c r="F371" s="7">
        <f>'2019'!F122</f>
        <v>1.25</v>
      </c>
    </row>
    <row r="372" spans="1:6">
      <c r="A372" s="138">
        <f>'2019'!A123</f>
        <v>43633</v>
      </c>
      <c r="B372" s="7">
        <f>'2019'!B123</f>
        <v>0.68779999999999997</v>
      </c>
      <c r="C372" s="7">
        <f>'2019'!C123</f>
        <v>74.7</v>
      </c>
      <c r="D372" s="7">
        <f>'2019'!D123</f>
        <v>-2.9036025045747448E-3</v>
      </c>
      <c r="E372" s="7">
        <f>'2019'!E123</f>
        <v>-4.0152580342718341E-4</v>
      </c>
      <c r="F372" s="7">
        <f>'2019'!F123</f>
        <v>1.25</v>
      </c>
    </row>
    <row r="373" spans="1:6">
      <c r="A373" s="138">
        <f>'2019'!A124</f>
        <v>43634</v>
      </c>
      <c r="B373" s="7">
        <f>'2019'!B124</f>
        <v>0.68400000000000005</v>
      </c>
      <c r="C373" s="7">
        <f>'2019'!C124</f>
        <v>74.06</v>
      </c>
      <c r="D373" s="7">
        <f>'2019'!D124</f>
        <v>-5.5401803756152451E-3</v>
      </c>
      <c r="E373" s="7">
        <f>'2019'!E124</f>
        <v>-8.6045166533050121E-3</v>
      </c>
      <c r="F373" s="7">
        <f>'2019'!F124</f>
        <v>1.25</v>
      </c>
    </row>
    <row r="374" spans="1:6">
      <c r="A374" s="138">
        <f>'2019'!A125</f>
        <v>43635</v>
      </c>
      <c r="B374" s="7">
        <f>'2019'!B125</f>
        <v>0.68779999999999997</v>
      </c>
      <c r="C374" s="7">
        <f>'2019'!C125</f>
        <v>74.52</v>
      </c>
      <c r="D374" s="7">
        <f>'2019'!D125</f>
        <v>5.5401803756153509E-3</v>
      </c>
      <c r="E374" s="7">
        <f>'2019'!E125</f>
        <v>6.1919702479209804E-3</v>
      </c>
      <c r="F374" s="7">
        <f>'2019'!F125</f>
        <v>1.25</v>
      </c>
    </row>
    <row r="375" spans="1:6">
      <c r="A375" s="138">
        <f>'2019'!A126</f>
        <v>43636</v>
      </c>
      <c r="B375" s="7">
        <f>'2019'!B126</f>
        <v>0.6895</v>
      </c>
      <c r="C375" s="7">
        <f>'2019'!C126</f>
        <v>74.209999999999994</v>
      </c>
      <c r="D375" s="7">
        <f>'2019'!D126</f>
        <v>2.4685992351907893E-3</v>
      </c>
      <c r="E375" s="7">
        <f>'2019'!E126</f>
        <v>-4.1686337513455428E-3</v>
      </c>
      <c r="F375" s="7">
        <f>'2019'!F126</f>
        <v>1.25</v>
      </c>
    </row>
    <row r="376" spans="1:6">
      <c r="A376" s="138">
        <f>'2019'!A127</f>
        <v>43637</v>
      </c>
      <c r="B376" s="7">
        <f>'2019'!B127</f>
        <v>0.69330000000000003</v>
      </c>
      <c r="C376" s="7">
        <f>'2019'!C127</f>
        <v>74.33</v>
      </c>
      <c r="D376" s="7">
        <f>'2019'!D127</f>
        <v>5.4961087150881974E-3</v>
      </c>
      <c r="E376" s="7">
        <f>'2019'!E127</f>
        <v>1.6157267551600548E-3</v>
      </c>
      <c r="F376" s="7">
        <f>'2019'!F127</f>
        <v>1.25</v>
      </c>
    </row>
    <row r="377" spans="1:6">
      <c r="A377" s="138">
        <f>'2019'!A128</f>
        <v>43640</v>
      </c>
      <c r="B377" s="7">
        <f>'2019'!B128</f>
        <v>0.69540000000000002</v>
      </c>
      <c r="C377" s="7">
        <f>'2019'!C128</f>
        <v>74.739999999999995</v>
      </c>
      <c r="D377" s="7">
        <f>'2019'!D128</f>
        <v>3.0244136253163552E-3</v>
      </c>
      <c r="E377" s="7">
        <f>'2019'!E128</f>
        <v>5.5007853201357645E-3</v>
      </c>
      <c r="F377" s="7">
        <f>'2019'!F128</f>
        <v>1.25</v>
      </c>
    </row>
    <row r="378" spans="1:6">
      <c r="A378" s="138">
        <f>'2019'!A129</f>
        <v>43641</v>
      </c>
      <c r="B378" s="7">
        <f>'2019'!B129</f>
        <v>0.69579999999999997</v>
      </c>
      <c r="C378" s="7">
        <f>'2019'!C129</f>
        <v>74.48</v>
      </c>
      <c r="D378" s="7">
        <f>'2019'!D129</f>
        <v>5.7504314408053853E-4</v>
      </c>
      <c r="E378" s="7">
        <f>'2019'!E129</f>
        <v>-3.4847910885260438E-3</v>
      </c>
      <c r="F378" s="7">
        <f>'2019'!F129</f>
        <v>1.25</v>
      </c>
    </row>
    <row r="379" spans="1:6">
      <c r="A379" s="138">
        <f>'2019'!A130</f>
        <v>43642</v>
      </c>
      <c r="B379" s="7">
        <f>'2019'!B130</f>
        <v>0.69699999999999995</v>
      </c>
      <c r="C379" s="7">
        <f>'2019'!C130</f>
        <v>74.89</v>
      </c>
      <c r="D379" s="7">
        <f>'2019'!D130</f>
        <v>1.7231480426822385E-3</v>
      </c>
      <c r="E379" s="7">
        <f>'2019'!E130</f>
        <v>5.4897372924639825E-3</v>
      </c>
      <c r="F379" s="7">
        <f>'2019'!F130</f>
        <v>1.25</v>
      </c>
    </row>
    <row r="380" spans="1:6">
      <c r="A380" s="138">
        <f>'2019'!A131</f>
        <v>43643</v>
      </c>
      <c r="B380" s="7">
        <f>'2019'!B131</f>
        <v>0.69920000000000004</v>
      </c>
      <c r="C380" s="7">
        <f>'2019'!C131</f>
        <v>75.56</v>
      </c>
      <c r="D380" s="7">
        <f>'2019'!D131</f>
        <v>3.1514135808020575E-3</v>
      </c>
      <c r="E380" s="7">
        <f>'2019'!E131</f>
        <v>8.9066723720331292E-3</v>
      </c>
      <c r="F380" s="7">
        <f>'2019'!F131</f>
        <v>1.25</v>
      </c>
    </row>
    <row r="381" spans="1:6">
      <c r="A381" s="138">
        <f>'2019'!A132</f>
        <v>43644</v>
      </c>
      <c r="B381" s="7">
        <f>'2019'!B132</f>
        <v>0.70130000000000003</v>
      </c>
      <c r="C381" s="7">
        <f>'2019'!C132</f>
        <v>75.540000000000006</v>
      </c>
      <c r="D381" s="7">
        <f>'2019'!D132</f>
        <v>2.9989312015390279E-3</v>
      </c>
      <c r="E381" s="7">
        <f>'2019'!E132</f>
        <v>-2.6472534899799418E-4</v>
      </c>
      <c r="F381" s="7">
        <f>'2019'!F132</f>
        <v>1.25</v>
      </c>
    </row>
    <row r="382" spans="1:6">
      <c r="A382" s="138">
        <f>'2019'!A133</f>
        <v>43647</v>
      </c>
      <c r="B382" s="7">
        <f>'2019'!B133</f>
        <v>0.69940000000000002</v>
      </c>
      <c r="C382" s="7">
        <f>'2019'!C133</f>
        <v>75.77</v>
      </c>
      <c r="D382" s="7">
        <f>'2019'!D133</f>
        <v>-2.7129309135892825E-3</v>
      </c>
      <c r="E382" s="7">
        <f>'2019'!E133</f>
        <v>3.0401186589711776E-3</v>
      </c>
      <c r="F382" s="7">
        <f>'2019'!F133</f>
        <v>1.25</v>
      </c>
    </row>
    <row r="383" spans="1:6">
      <c r="A383" s="138">
        <f>'2019'!A134</f>
        <v>43648</v>
      </c>
      <c r="B383" s="7">
        <f>'2019'!B134</f>
        <v>0.69789999999999996</v>
      </c>
      <c r="C383" s="7">
        <f>'2019'!C134</f>
        <v>75.62</v>
      </c>
      <c r="D383" s="7">
        <f>'2019'!D134</f>
        <v>-2.1469986061695705E-3</v>
      </c>
      <c r="E383" s="7">
        <f>'2019'!E134</f>
        <v>-1.9816374804951498E-3</v>
      </c>
      <c r="F383" s="7">
        <f>'2019'!F134</f>
        <v>1.25</v>
      </c>
    </row>
    <row r="384" spans="1:6">
      <c r="A384" s="138">
        <f>'2019'!A135</f>
        <v>43649</v>
      </c>
      <c r="B384" s="7">
        <f>'2019'!B135</f>
        <v>0.69979999999999998</v>
      </c>
      <c r="C384" s="7">
        <f>'2019'!C135</f>
        <v>75.37</v>
      </c>
      <c r="D384" s="7">
        <f>'2019'!D135</f>
        <v>2.7187539104816271E-3</v>
      </c>
      <c r="E384" s="7">
        <f>'2019'!E135</f>
        <v>-3.3114806074082859E-3</v>
      </c>
      <c r="F384" s="7">
        <f>'2019'!F135</f>
        <v>1</v>
      </c>
    </row>
    <row r="385" spans="1:6">
      <c r="A385" s="138">
        <f>'2019'!A136</f>
        <v>43650</v>
      </c>
      <c r="B385" s="7">
        <f>'2019'!B136</f>
        <v>0.7036</v>
      </c>
      <c r="C385" s="7">
        <f>'2019'!C136</f>
        <v>75.86</v>
      </c>
      <c r="D385" s="7">
        <f>'2019'!D136</f>
        <v>5.4154329298153857E-3</v>
      </c>
      <c r="E385" s="7">
        <f>'2019'!E136</f>
        <v>6.4802184053742917E-3</v>
      </c>
      <c r="F385" s="7">
        <f>'2019'!F136</f>
        <v>1</v>
      </c>
    </row>
    <row r="386" spans="1:6">
      <c r="A386" s="138">
        <f>'2019'!A137</f>
        <v>43651</v>
      </c>
      <c r="B386" s="7">
        <f>'2019'!B137</f>
        <v>0.70199999999999996</v>
      </c>
      <c r="C386" s="7">
        <f>'2019'!C137</f>
        <v>75.73</v>
      </c>
      <c r="D386" s="7">
        <f>'2019'!D137</f>
        <v>-2.2766088375920654E-3</v>
      </c>
      <c r="E386" s="7">
        <f>'2019'!E137</f>
        <v>-1.7151531350215455E-3</v>
      </c>
      <c r="F386" s="7">
        <f>'2019'!F137</f>
        <v>1</v>
      </c>
    </row>
    <row r="387" spans="1:6">
      <c r="A387" s="138">
        <f>'2019'!A138</f>
        <v>43654</v>
      </c>
      <c r="B387" s="7">
        <f>'2019'!B138</f>
        <v>0.69899999999999995</v>
      </c>
      <c r="C387" s="7">
        <f>'2019'!C138</f>
        <v>75.7</v>
      </c>
      <c r="D387" s="7">
        <f>'2019'!D138</f>
        <v>-4.2826617920008478E-3</v>
      </c>
      <c r="E387" s="7">
        <f>'2019'!E138</f>
        <v>-3.9622268232828784E-4</v>
      </c>
      <c r="F387" s="7">
        <f>'2019'!F138</f>
        <v>1</v>
      </c>
    </row>
    <row r="388" spans="1:6">
      <c r="A388" s="138">
        <f>'2019'!A139</f>
        <v>43655</v>
      </c>
      <c r="B388" s="7">
        <f>'2019'!B139</f>
        <v>0.69579999999999997</v>
      </c>
      <c r="C388" s="7">
        <f>'2019'!C139</f>
        <v>75.680000000000007</v>
      </c>
      <c r="D388" s="7">
        <f>'2019'!D139</f>
        <v>-4.5884795159685217E-3</v>
      </c>
      <c r="E388" s="7">
        <f>'2019'!E139</f>
        <v>-2.6423569978024214E-4</v>
      </c>
      <c r="F388" s="7">
        <f>'2019'!F139</f>
        <v>1</v>
      </c>
    </row>
    <row r="389" spans="1:6">
      <c r="A389" s="138">
        <f>'2019'!A140</f>
        <v>43656</v>
      </c>
      <c r="B389" s="7">
        <f>'2019'!B140</f>
        <v>0.69240000000000002</v>
      </c>
      <c r="C389" s="7">
        <f>'2019'!C140</f>
        <v>75.37</v>
      </c>
      <c r="D389" s="7">
        <f>'2019'!D140</f>
        <v>-4.8984394157873899E-3</v>
      </c>
      <c r="E389" s="7">
        <f>'2019'!E140</f>
        <v>-4.1046068882442917E-3</v>
      </c>
      <c r="F389" s="7">
        <f>'2019'!F140</f>
        <v>1</v>
      </c>
    </row>
    <row r="390" spans="1:6">
      <c r="A390" s="138">
        <f>'2019'!A141</f>
        <v>43657</v>
      </c>
      <c r="B390" s="7">
        <f>'2019'!B141</f>
        <v>0.69720000000000004</v>
      </c>
      <c r="C390" s="7">
        <f>'2019'!C141</f>
        <v>75.3</v>
      </c>
      <c r="D390" s="7">
        <f>'2019'!D141</f>
        <v>6.9084903438116092E-3</v>
      </c>
      <c r="E390" s="7">
        <f>'2019'!E141</f>
        <v>-9.2918304953068282E-4</v>
      </c>
      <c r="F390" s="7">
        <f>'2019'!F141</f>
        <v>1</v>
      </c>
    </row>
    <row r="391" spans="1:6">
      <c r="A391" s="138">
        <f>'2019'!A142</f>
        <v>43658</v>
      </c>
      <c r="B391" s="7">
        <f>'2019'!B142</f>
        <v>0.70009999999999994</v>
      </c>
      <c r="C391" s="7">
        <f>'2019'!C142</f>
        <v>75.84</v>
      </c>
      <c r="D391" s="7">
        <f>'2019'!D142</f>
        <v>4.1508683372858401E-3</v>
      </c>
      <c r="E391" s="7">
        <f>'2019'!E142</f>
        <v>7.1457231409185525E-3</v>
      </c>
      <c r="F391" s="7">
        <f>'2019'!F142</f>
        <v>1</v>
      </c>
    </row>
    <row r="392" spans="1:6">
      <c r="A392" s="138">
        <f>'2019'!A143</f>
        <v>43661</v>
      </c>
      <c r="B392" s="7">
        <f>'2019'!B143</f>
        <v>0.70340000000000003</v>
      </c>
      <c r="C392" s="7">
        <f>'2019'!C143</f>
        <v>75.97</v>
      </c>
      <c r="D392" s="7">
        <f>'2019'!D143</f>
        <v>4.7025380567302967E-3</v>
      </c>
      <c r="E392" s="7">
        <f>'2019'!E143</f>
        <v>1.7126675683637787E-3</v>
      </c>
      <c r="F392" s="7">
        <f>'2019'!F143</f>
        <v>1</v>
      </c>
    </row>
    <row r="393" spans="1:6">
      <c r="A393" s="138">
        <f>'2019'!A144</f>
        <v>43662</v>
      </c>
      <c r="B393" s="7">
        <f>'2019'!B144</f>
        <v>0.7036</v>
      </c>
      <c r="C393" s="7">
        <f>'2019'!C144</f>
        <v>76.010000000000005</v>
      </c>
      <c r="D393" s="7">
        <f>'2019'!D144</f>
        <v>2.8429282352102623E-4</v>
      </c>
      <c r="E393" s="7">
        <f>'2019'!E144</f>
        <v>5.2638506281890544E-4</v>
      </c>
      <c r="F393" s="7">
        <f>'2019'!F144</f>
        <v>1</v>
      </c>
    </row>
    <row r="394" spans="1:6">
      <c r="A394" s="138">
        <f>'2019'!A145</f>
        <v>43663</v>
      </c>
      <c r="B394" s="7">
        <f>'2019'!B145</f>
        <v>0.70099999999999996</v>
      </c>
      <c r="C394" s="7">
        <f>'2019'!C145</f>
        <v>75.87</v>
      </c>
      <c r="D394" s="7">
        <f>'2019'!D145</f>
        <v>-3.7021258288130895E-3</v>
      </c>
      <c r="E394" s="7">
        <f>'2019'!E145</f>
        <v>-1.8435612279656276E-3</v>
      </c>
      <c r="F394" s="7">
        <f>'2019'!F145</f>
        <v>1</v>
      </c>
    </row>
    <row r="395" spans="1:6">
      <c r="A395" s="138">
        <f>'2019'!A146</f>
        <v>43664</v>
      </c>
      <c r="B395" s="7">
        <f>'2019'!B146</f>
        <v>0.70340000000000003</v>
      </c>
      <c r="C395" s="7">
        <f>'2019'!C146</f>
        <v>75.75</v>
      </c>
      <c r="D395" s="7">
        <f>'2019'!D146</f>
        <v>3.4178330052921473E-3</v>
      </c>
      <c r="E395" s="7">
        <f>'2019'!E146</f>
        <v>-1.5829049605049798E-3</v>
      </c>
      <c r="F395" s="7">
        <f>'2019'!F146</f>
        <v>1</v>
      </c>
    </row>
    <row r="396" spans="1:6">
      <c r="A396" s="138">
        <f>'2019'!A147</f>
        <v>43665</v>
      </c>
      <c r="B396" s="7">
        <f>'2019'!B147</f>
        <v>0.70650000000000002</v>
      </c>
      <c r="C396" s="7">
        <f>'2019'!C147</f>
        <v>76.05</v>
      </c>
      <c r="D396" s="7">
        <f>'2019'!D147</f>
        <v>4.3974820847000893E-3</v>
      </c>
      <c r="E396" s="7">
        <f>'2019'!E147</f>
        <v>3.9525743158233418E-3</v>
      </c>
      <c r="F396" s="7">
        <f>'2019'!F147</f>
        <v>1</v>
      </c>
    </row>
    <row r="397" spans="1:6">
      <c r="A397" s="138">
        <f>'2019'!A148</f>
        <v>43668</v>
      </c>
      <c r="B397" s="7">
        <f>'2019'!B148</f>
        <v>0.70379999999999998</v>
      </c>
      <c r="C397" s="7">
        <f>'2019'!C148</f>
        <v>76</v>
      </c>
      <c r="D397" s="7">
        <f>'2019'!D148</f>
        <v>-3.8289772370973508E-3</v>
      </c>
      <c r="E397" s="7">
        <f>'2019'!E148</f>
        <v>-6.5767841897071194E-4</v>
      </c>
      <c r="F397" s="7">
        <f>'2019'!F148</f>
        <v>1</v>
      </c>
    </row>
    <row r="398" spans="1:6">
      <c r="A398" s="138">
        <f>'2019'!A149</f>
        <v>43669</v>
      </c>
      <c r="B398" s="7">
        <f>'2019'!B149</f>
        <v>0.70189999999999997</v>
      </c>
      <c r="C398" s="7">
        <f>'2019'!C149</f>
        <v>75.94</v>
      </c>
      <c r="D398" s="7">
        <f>'2019'!D149</f>
        <v>-2.7032811511089479E-3</v>
      </c>
      <c r="E398" s="7">
        <f>'2019'!E149</f>
        <v>-7.8978548267484832E-4</v>
      </c>
      <c r="F398" s="7">
        <f>'2019'!F149</f>
        <v>1</v>
      </c>
    </row>
    <row r="399" spans="1:6">
      <c r="A399" s="138">
        <f>'2019'!A150</f>
        <v>43670</v>
      </c>
      <c r="B399" s="7">
        <f>'2019'!B150</f>
        <v>0.69850000000000001</v>
      </c>
      <c r="C399" s="7">
        <f>'2019'!C150</f>
        <v>75.52</v>
      </c>
      <c r="D399" s="7">
        <f>'2019'!D150</f>
        <v>-4.8557650393592743E-3</v>
      </c>
      <c r="E399" s="7">
        <f>'2019'!E150</f>
        <v>-5.5460329664110807E-3</v>
      </c>
      <c r="F399" s="7">
        <f>'2019'!F150</f>
        <v>1</v>
      </c>
    </row>
    <row r="400" spans="1:6">
      <c r="A400" s="138">
        <f>'2019'!A151</f>
        <v>43671</v>
      </c>
      <c r="B400" s="7">
        <f>'2019'!B151</f>
        <v>0.69679999999999997</v>
      </c>
      <c r="C400" s="7">
        <f>'2019'!C151</f>
        <v>75.34</v>
      </c>
      <c r="D400" s="7">
        <f>'2019'!D151</f>
        <v>-2.4367531587235021E-3</v>
      </c>
      <c r="E400" s="7">
        <f>'2019'!E151</f>
        <v>-2.3863195733501348E-3</v>
      </c>
      <c r="F400" s="7">
        <f>'2019'!F151</f>
        <v>1</v>
      </c>
    </row>
    <row r="401" spans="1:6">
      <c r="A401" s="138">
        <f>'2019'!A152</f>
        <v>43672</v>
      </c>
      <c r="B401" s="7">
        <f>'2019'!B152</f>
        <v>0.69440000000000002</v>
      </c>
      <c r="C401" s="7">
        <f>'2019'!C152</f>
        <v>75.45</v>
      </c>
      <c r="D401" s="7">
        <f>'2019'!D152</f>
        <v>-3.4502621921525586E-3</v>
      </c>
      <c r="E401" s="7">
        <f>'2019'!E152</f>
        <v>1.4589829499628275E-3</v>
      </c>
      <c r="F401" s="7">
        <f>'2019'!F152</f>
        <v>1</v>
      </c>
    </row>
    <row r="402" spans="1:6">
      <c r="A402" s="138">
        <f>'2019'!A153</f>
        <v>43675</v>
      </c>
      <c r="B402" s="7">
        <f>'2019'!B153</f>
        <v>0.69079999999999997</v>
      </c>
      <c r="C402" s="7">
        <f>'2019'!C153</f>
        <v>75.03</v>
      </c>
      <c r="D402" s="7">
        <f>'2019'!D153</f>
        <v>-5.1978170736169532E-3</v>
      </c>
      <c r="E402" s="7">
        <f>'2019'!E153</f>
        <v>-5.5821516562205775E-3</v>
      </c>
      <c r="F402" s="7">
        <f>'2019'!F153</f>
        <v>1</v>
      </c>
    </row>
    <row r="403" spans="1:6">
      <c r="A403" s="138">
        <f>'2019'!A154</f>
        <v>43676</v>
      </c>
      <c r="B403" s="7">
        <f>'2019'!B154</f>
        <v>0.6895</v>
      </c>
      <c r="C403" s="7">
        <f>'2019'!C154</f>
        <v>74.89</v>
      </c>
      <c r="D403" s="7">
        <f>'2019'!D154</f>
        <v>-1.8836490391669677E-3</v>
      </c>
      <c r="E403" s="7">
        <f>'2019'!E154</f>
        <v>-1.8676632963616729E-3</v>
      </c>
      <c r="F403" s="7">
        <f>'2019'!F154</f>
        <v>1</v>
      </c>
    </row>
    <row r="404" spans="1:6">
      <c r="A404" s="138">
        <f>'2019'!A155</f>
        <v>43677</v>
      </c>
      <c r="B404" s="7">
        <f>'2019'!B155</f>
        <v>0.68940000000000001</v>
      </c>
      <c r="C404" s="7">
        <f>'2019'!C155</f>
        <v>74.84</v>
      </c>
      <c r="D404" s="7">
        <f>'2019'!D155</f>
        <v>-1.450431505914508E-4</v>
      </c>
      <c r="E404" s="7">
        <f>'2019'!E155</f>
        <v>-6.6786885538678089E-4</v>
      </c>
      <c r="F404" s="7">
        <f>'2019'!F155</f>
        <v>1</v>
      </c>
    </row>
    <row r="405" spans="1:6">
      <c r="A405" s="138">
        <f>'2019'!A156</f>
        <v>43678</v>
      </c>
      <c r="B405" s="7">
        <f>'2019'!B156</f>
        <v>0.68510000000000004</v>
      </c>
      <c r="C405" s="7">
        <f>'2019'!C156</f>
        <v>74.81</v>
      </c>
      <c r="D405" s="7">
        <f>'2019'!D156</f>
        <v>-6.2568410739116077E-3</v>
      </c>
      <c r="E405" s="7">
        <f>'2019'!E156</f>
        <v>-4.0093552157536736E-4</v>
      </c>
      <c r="F405" s="7">
        <f>'2019'!F156</f>
        <v>1</v>
      </c>
    </row>
    <row r="406" spans="1:6">
      <c r="A406" s="138">
        <f>'2019'!A157</f>
        <v>43679</v>
      </c>
      <c r="B406" s="7">
        <f>'2019'!B157</f>
        <v>0.68120000000000003</v>
      </c>
      <c r="C406" s="7">
        <f>'2019'!C157</f>
        <v>72.97</v>
      </c>
      <c r="D406" s="7">
        <f>'2019'!D157</f>
        <v>-5.708864220320204E-3</v>
      </c>
      <c r="E406" s="7">
        <f>'2019'!E157</f>
        <v>-2.4903168106784883E-2</v>
      </c>
      <c r="F406" s="7">
        <f>'2019'!F157</f>
        <v>1</v>
      </c>
    </row>
    <row r="407" spans="1:6">
      <c r="A407" s="138">
        <f>'2019'!A158</f>
        <v>43683</v>
      </c>
      <c r="B407" s="7">
        <f>'2019'!B158</f>
        <v>0.6784</v>
      </c>
      <c r="C407" s="7">
        <f>'2019'!C158</f>
        <v>72.36</v>
      </c>
      <c r="D407" s="7">
        <f>'2019'!D158</f>
        <v>-4.118864310839983E-3</v>
      </c>
      <c r="E407" s="7">
        <f>'2019'!E158</f>
        <v>-8.3947372504344017E-3</v>
      </c>
      <c r="F407" s="7">
        <f>'2019'!F158</f>
        <v>1</v>
      </c>
    </row>
    <row r="408" spans="1:6">
      <c r="A408" s="138">
        <f>'2019'!A159</f>
        <v>43684</v>
      </c>
      <c r="B408" s="7">
        <f>'2019'!B159</f>
        <v>0.67159999999999997</v>
      </c>
      <c r="C408" s="7">
        <f>'2019'!C159</f>
        <v>71.319999999999993</v>
      </c>
      <c r="D408" s="7">
        <f>'2019'!D159</f>
        <v>-1.007415927430765E-2</v>
      </c>
      <c r="E408" s="7">
        <f>'2019'!E159</f>
        <v>-1.4476867532154773E-2</v>
      </c>
      <c r="F408" s="7">
        <f>'2019'!F159</f>
        <v>1</v>
      </c>
    </row>
    <row r="409" spans="1:6">
      <c r="A409" s="138">
        <f>'2019'!A160</f>
        <v>43685</v>
      </c>
      <c r="B409" s="7">
        <f>'2019'!B160</f>
        <v>0.67749999999999999</v>
      </c>
      <c r="C409" s="7">
        <f>'2019'!C160</f>
        <v>71.900000000000006</v>
      </c>
      <c r="D409" s="7">
        <f>'2019'!D160</f>
        <v>8.746627550470289E-3</v>
      </c>
      <c r="E409" s="7">
        <f>'2019'!E160</f>
        <v>8.0994717320614518E-3</v>
      </c>
      <c r="F409" s="7">
        <f>'2019'!F160</f>
        <v>1</v>
      </c>
    </row>
    <row r="410" spans="1:6">
      <c r="A410" s="138">
        <f>'2019'!A161</f>
        <v>43686</v>
      </c>
      <c r="B410" s="7">
        <f>'2019'!B161</f>
        <v>0.68100000000000005</v>
      </c>
      <c r="C410" s="7">
        <f>'2019'!C161</f>
        <v>72.12</v>
      </c>
      <c r="D410" s="7">
        <f>'2019'!D161</f>
        <v>5.1527533956565522E-3</v>
      </c>
      <c r="E410" s="7">
        <f>'2019'!E161</f>
        <v>3.0551336081155859E-3</v>
      </c>
      <c r="F410" s="7">
        <f>'2019'!F161</f>
        <v>1</v>
      </c>
    </row>
    <row r="411" spans="1:6">
      <c r="A411" s="138">
        <f>'2019'!A162</f>
        <v>43689</v>
      </c>
      <c r="B411" s="7">
        <f>'2019'!B162</f>
        <v>0.67859999999999998</v>
      </c>
      <c r="C411" s="7">
        <f>'2019'!C162</f>
        <v>71.540000000000006</v>
      </c>
      <c r="D411" s="7">
        <f>'2019'!D162</f>
        <v>-3.530453799382645E-3</v>
      </c>
      <c r="E411" s="7">
        <f>'2019'!E162</f>
        <v>-8.0746645042448339E-3</v>
      </c>
      <c r="F411" s="7">
        <f>'2019'!F162</f>
        <v>1</v>
      </c>
    </row>
    <row r="412" spans="1:6">
      <c r="A412" s="138">
        <f>'2019'!A163</f>
        <v>43690</v>
      </c>
      <c r="B412" s="7">
        <f>'2019'!B163</f>
        <v>0.6764</v>
      </c>
      <c r="C412" s="7">
        <f>'2019'!C163</f>
        <v>71.290000000000006</v>
      </c>
      <c r="D412" s="7">
        <f>'2019'!D163</f>
        <v>-3.247235325704523E-3</v>
      </c>
      <c r="E412" s="7">
        <f>'2019'!E163</f>
        <v>-3.5006687013346294E-3</v>
      </c>
      <c r="F412" s="7">
        <f>'2019'!F163</f>
        <v>1</v>
      </c>
    </row>
    <row r="413" spans="1:6">
      <c r="A413" s="138">
        <f>'2019'!A164</f>
        <v>43691</v>
      </c>
      <c r="B413" s="7">
        <f>'2019'!B164</f>
        <v>0.67879999999999996</v>
      </c>
      <c r="C413" s="7">
        <f>'2019'!C164</f>
        <v>72.260000000000005</v>
      </c>
      <c r="D413" s="7">
        <f>'2019'!D164</f>
        <v>3.5419163356459906E-3</v>
      </c>
      <c r="E413" s="7">
        <f>'2019'!E164</f>
        <v>1.351466058995715E-2</v>
      </c>
      <c r="F413" s="7">
        <f>'2019'!F164</f>
        <v>1</v>
      </c>
    </row>
    <row r="414" spans="1:6">
      <c r="A414" s="138">
        <f>'2019'!A165</f>
        <v>43692</v>
      </c>
      <c r="B414" s="7">
        <f>'2019'!B165</f>
        <v>0.67830000000000001</v>
      </c>
      <c r="C414" s="7">
        <f>'2019'!C165</f>
        <v>71.849999999999994</v>
      </c>
      <c r="D414" s="7">
        <f>'2019'!D165</f>
        <v>-7.3686540803731483E-4</v>
      </c>
      <c r="E414" s="7">
        <f>'2019'!E165</f>
        <v>-5.6901131944604166E-3</v>
      </c>
      <c r="F414" s="7">
        <f>'2019'!F165</f>
        <v>1</v>
      </c>
    </row>
    <row r="415" spans="1:6">
      <c r="A415" s="138">
        <f>'2019'!A166</f>
        <v>43693</v>
      </c>
      <c r="B415" s="7">
        <f>'2019'!B166</f>
        <v>0.67900000000000005</v>
      </c>
      <c r="C415" s="7">
        <f>'2019'!C166</f>
        <v>72.040000000000006</v>
      </c>
      <c r="D415" s="7">
        <f>'2019'!D166</f>
        <v>1.0314596066624342E-3</v>
      </c>
      <c r="E415" s="7">
        <f>'2019'!E166</f>
        <v>2.6409077827215226E-3</v>
      </c>
      <c r="F415" s="7">
        <f>'2019'!F166</f>
        <v>1</v>
      </c>
    </row>
    <row r="416" spans="1:6">
      <c r="A416" s="138">
        <f>'2019'!A167</f>
        <v>43696</v>
      </c>
      <c r="B416" s="7">
        <f>'2019'!B167</f>
        <v>0.67830000000000001</v>
      </c>
      <c r="C416" s="7">
        <f>'2019'!C167</f>
        <v>72.16</v>
      </c>
      <c r="D416" s="7">
        <f>'2019'!D167</f>
        <v>-1.0314596066622707E-3</v>
      </c>
      <c r="E416" s="7">
        <f>'2019'!E167</f>
        <v>1.6643554466126652E-3</v>
      </c>
      <c r="F416" s="7">
        <f>'2019'!F167</f>
        <v>1</v>
      </c>
    </row>
    <row r="417" spans="1:6">
      <c r="A417" s="138">
        <f>'2019'!A168</f>
        <v>43697</v>
      </c>
      <c r="B417" s="7">
        <f>'2019'!B168</f>
        <v>0.67889999999999995</v>
      </c>
      <c r="C417" s="7">
        <f>'2019'!C168</f>
        <v>72.34</v>
      </c>
      <c r="D417" s="7">
        <f>'2019'!D168</f>
        <v>8.8417335556744477E-4</v>
      </c>
      <c r="E417" s="7">
        <f>'2019'!E168</f>
        <v>2.4913507695838444E-3</v>
      </c>
      <c r="F417" s="7">
        <f>'2019'!F168</f>
        <v>1</v>
      </c>
    </row>
    <row r="418" spans="1:6">
      <c r="A418" s="138">
        <f>'2019'!A169</f>
        <v>43698</v>
      </c>
      <c r="B418" s="7">
        <f>'2019'!B169</f>
        <v>0.67810000000000004</v>
      </c>
      <c r="C418" s="7">
        <f>'2019'!C169</f>
        <v>72.23</v>
      </c>
      <c r="D418" s="7">
        <f>'2019'!D169</f>
        <v>-1.1790716178048393E-3</v>
      </c>
      <c r="E418" s="7">
        <f>'2019'!E169</f>
        <v>-1.5217544611964631E-3</v>
      </c>
      <c r="F418" s="7">
        <f>'2019'!F169</f>
        <v>1</v>
      </c>
    </row>
    <row r="419" spans="1:6">
      <c r="A419" s="138">
        <f>'2019'!A170</f>
        <v>43699</v>
      </c>
      <c r="B419" s="7">
        <f>'2019'!B170</f>
        <v>0.67689999999999995</v>
      </c>
      <c r="C419" s="7">
        <f>'2019'!C170</f>
        <v>72.05</v>
      </c>
      <c r="D419" s="7">
        <f>'2019'!D170</f>
        <v>-1.7712181752346117E-3</v>
      </c>
      <c r="E419" s="7">
        <f>'2019'!E170</f>
        <v>-2.4951496172244386E-3</v>
      </c>
      <c r="F419" s="7">
        <f>'2019'!F170</f>
        <v>1</v>
      </c>
    </row>
    <row r="420" spans="1:6">
      <c r="A420" s="138">
        <f>'2019'!A171</f>
        <v>43700</v>
      </c>
      <c r="B420" s="7">
        <f>'2019'!B171</f>
        <v>0.67559999999999998</v>
      </c>
      <c r="C420" s="7">
        <f>'2019'!C171</f>
        <v>72.040000000000006</v>
      </c>
      <c r="D420" s="7">
        <f>'2019'!D171</f>
        <v>-1.9223665809168617E-3</v>
      </c>
      <c r="E420" s="7">
        <f>'2019'!E171</f>
        <v>-1.3880213777559013E-4</v>
      </c>
      <c r="F420" s="7">
        <f>'2019'!F171</f>
        <v>1</v>
      </c>
    </row>
    <row r="421" spans="1:6">
      <c r="A421" s="138">
        <f>'2019'!A172</f>
        <v>43703</v>
      </c>
      <c r="B421" s="7">
        <f>'2019'!B172</f>
        <v>0.6734</v>
      </c>
      <c r="C421" s="7">
        <f>'2019'!C172</f>
        <v>70.88</v>
      </c>
      <c r="D421" s="7">
        <f>'2019'!D172</f>
        <v>-3.2616782066709061E-3</v>
      </c>
      <c r="E421" s="7">
        <f>'2019'!E172</f>
        <v>-1.6233214010929919E-2</v>
      </c>
      <c r="F421" s="7">
        <f>'2019'!F172</f>
        <v>1</v>
      </c>
    </row>
    <row r="422" spans="1:6">
      <c r="A422" s="138">
        <f>'2019'!A173</f>
        <v>43704</v>
      </c>
      <c r="B422" s="7">
        <f>'2019'!B173</f>
        <v>0.67579999999999996</v>
      </c>
      <c r="C422" s="7">
        <f>'2019'!C173</f>
        <v>71.430000000000007</v>
      </c>
      <c r="D422" s="7">
        <f>'2019'!D173</f>
        <v>3.5576675532153347E-3</v>
      </c>
      <c r="E422" s="7">
        <f>'2019'!E173</f>
        <v>7.7296428700556882E-3</v>
      </c>
      <c r="F422" s="7">
        <f>'2019'!F173</f>
        <v>1</v>
      </c>
    </row>
    <row r="423" spans="1:6">
      <c r="A423" s="138">
        <f>'2019'!A174</f>
        <v>43705</v>
      </c>
      <c r="B423" s="7">
        <f>'2019'!B174</f>
        <v>0.67379999999999995</v>
      </c>
      <c r="C423" s="7">
        <f>'2019'!C174</f>
        <v>71.31</v>
      </c>
      <c r="D423" s="7">
        <f>'2019'!D174</f>
        <v>-2.9638433077371321E-3</v>
      </c>
      <c r="E423" s="7">
        <f>'2019'!E174</f>
        <v>-1.6813791266688991E-3</v>
      </c>
      <c r="F423" s="7">
        <f>'2019'!F174</f>
        <v>1</v>
      </c>
    </row>
    <row r="424" spans="1:6">
      <c r="A424" s="138">
        <f>'2019'!A175</f>
        <v>43706</v>
      </c>
      <c r="B424" s="7">
        <f>'2019'!B175</f>
        <v>0.67220000000000002</v>
      </c>
      <c r="C424" s="7">
        <f>'2019'!C175</f>
        <v>71.17</v>
      </c>
      <c r="D424" s="7">
        <f>'2019'!D175</f>
        <v>-2.3774156814470667E-3</v>
      </c>
      <c r="E424" s="7">
        <f>'2019'!E175</f>
        <v>-1.9651887290325089E-3</v>
      </c>
      <c r="F424" s="7">
        <f>'2019'!F175</f>
        <v>1</v>
      </c>
    </row>
    <row r="425" spans="1:6">
      <c r="A425" s="138">
        <f>'2019'!A176</f>
        <v>43707</v>
      </c>
      <c r="B425" s="7">
        <f>'2019'!B176</f>
        <v>0.67179999999999995</v>
      </c>
      <c r="C425" s="7">
        <f>'2019'!C176</f>
        <v>71.459999999999994</v>
      </c>
      <c r="D425" s="7">
        <f>'2019'!D176</f>
        <v>-5.9523811281300785E-4</v>
      </c>
      <c r="E425" s="7">
        <f>'2019'!E176</f>
        <v>4.0664712840839407E-3</v>
      </c>
      <c r="F425" s="7">
        <f>'2019'!F176</f>
        <v>1</v>
      </c>
    </row>
    <row r="426" spans="1:6">
      <c r="A426" s="138">
        <f>'2019'!A177</f>
        <v>43710</v>
      </c>
      <c r="B426" s="7">
        <f>'2019'!B177</f>
        <v>0.67279999999999995</v>
      </c>
      <c r="C426" s="7">
        <f>'2019'!C177</f>
        <v>71.459999999999994</v>
      </c>
      <c r="D426" s="7">
        <f>'2019'!D177</f>
        <v>1.4874314805460324E-3</v>
      </c>
      <c r="E426" s="7">
        <f>'2019'!E177</f>
        <v>0</v>
      </c>
      <c r="F426" s="7">
        <f>'2019'!F177</f>
        <v>1</v>
      </c>
    </row>
    <row r="427" spans="1:6">
      <c r="A427" s="138">
        <f>'2019'!A178</f>
        <v>43711</v>
      </c>
      <c r="B427" s="7">
        <f>'2019'!B178</f>
        <v>0.67190000000000005</v>
      </c>
      <c r="C427" s="7">
        <f>'2019'!C178</f>
        <v>71.39</v>
      </c>
      <c r="D427" s="7">
        <f>'2019'!D178</f>
        <v>-1.3385887326338949E-3</v>
      </c>
      <c r="E427" s="7">
        <f>'2019'!E178</f>
        <v>-9.8004908089447383E-4</v>
      </c>
      <c r="F427" s="7">
        <f>'2019'!F178</f>
        <v>1</v>
      </c>
    </row>
    <row r="428" spans="1:6">
      <c r="A428" s="138">
        <f>'2019'!A179</f>
        <v>43712</v>
      </c>
      <c r="B428" s="7">
        <f>'2019'!B179</f>
        <v>0.67749999999999999</v>
      </c>
      <c r="C428" s="7">
        <f>'2019'!C179</f>
        <v>71.86</v>
      </c>
      <c r="D428" s="7">
        <f>'2019'!D179</f>
        <v>8.3000328277514947E-3</v>
      </c>
      <c r="E428" s="7">
        <f>'2019'!E179</f>
        <v>6.5619781710034341E-3</v>
      </c>
      <c r="F428" s="7">
        <f>'2019'!F179</f>
        <v>1</v>
      </c>
    </row>
    <row r="429" spans="1:6">
      <c r="A429" s="138">
        <f>'2019'!A180</f>
        <v>43713</v>
      </c>
      <c r="B429" s="7">
        <f>'2019'!B180</f>
        <v>0.68169999999999997</v>
      </c>
      <c r="C429" s="7">
        <f>'2019'!C180</f>
        <v>72.66</v>
      </c>
      <c r="D429" s="7">
        <f>'2019'!D180</f>
        <v>6.1801256148835771E-3</v>
      </c>
      <c r="E429" s="7">
        <f>'2019'!E180</f>
        <v>1.1071245107683191E-2</v>
      </c>
      <c r="F429" s="7">
        <f>'2019'!F180</f>
        <v>1</v>
      </c>
    </row>
    <row r="430" spans="1:6">
      <c r="A430" s="138">
        <f>'2019'!A181</f>
        <v>43714</v>
      </c>
      <c r="B430" s="7">
        <f>'2019'!B181</f>
        <v>0.68230000000000002</v>
      </c>
      <c r="C430" s="7">
        <f>'2019'!C181</f>
        <v>73.02</v>
      </c>
      <c r="D430" s="7">
        <f>'2019'!D181</f>
        <v>8.7976545263835824E-4</v>
      </c>
      <c r="E430" s="7">
        <f>'2019'!E181</f>
        <v>4.9423494344348392E-3</v>
      </c>
      <c r="F430" s="7">
        <f>'2019'!F181</f>
        <v>1</v>
      </c>
    </row>
    <row r="431" spans="1:6">
      <c r="A431" s="138">
        <f>'2019'!A182</f>
        <v>43717</v>
      </c>
      <c r="B431" s="7">
        <f>'2019'!B182</f>
        <v>0.68600000000000005</v>
      </c>
      <c r="C431" s="7">
        <f>'2019'!C182</f>
        <v>73.31</v>
      </c>
      <c r="D431" s="7">
        <f>'2019'!D182</f>
        <v>5.4081839045073766E-3</v>
      </c>
      <c r="E431" s="7">
        <f>'2019'!E182</f>
        <v>3.9636490080045715E-3</v>
      </c>
      <c r="F431" s="7">
        <f>'2019'!F182</f>
        <v>1</v>
      </c>
    </row>
    <row r="432" spans="1:6">
      <c r="A432" s="138">
        <f>'2019'!A183</f>
        <v>43718</v>
      </c>
      <c r="B432" s="7">
        <f>'2019'!B183</f>
        <v>0.68569999999999998</v>
      </c>
      <c r="C432" s="7">
        <f>'2019'!C183</f>
        <v>73.62</v>
      </c>
      <c r="D432" s="7">
        <f>'2019'!D183</f>
        <v>-4.3741343556661717E-4</v>
      </c>
      <c r="E432" s="7">
        <f>'2019'!E183</f>
        <v>4.2197027153799693E-3</v>
      </c>
      <c r="F432" s="7">
        <f>'2019'!F183</f>
        <v>1</v>
      </c>
    </row>
    <row r="433" spans="1:6">
      <c r="A433" s="138">
        <f>'2019'!A184</f>
        <v>43719</v>
      </c>
      <c r="B433" s="7">
        <f>'2019'!B184</f>
        <v>0.6875</v>
      </c>
      <c r="C433" s="7">
        <f>'2019'!C184</f>
        <v>74.12</v>
      </c>
      <c r="D433" s="7">
        <f>'2019'!D184</f>
        <v>2.6216152504075288E-3</v>
      </c>
      <c r="E433" s="7">
        <f>'2019'!E184</f>
        <v>6.7686734662839743E-3</v>
      </c>
      <c r="F433" s="7">
        <f>'2019'!F184</f>
        <v>1</v>
      </c>
    </row>
    <row r="434" spans="1:6">
      <c r="A434" s="138">
        <f>'2019'!A185</f>
        <v>43720</v>
      </c>
      <c r="B434" s="7">
        <f>'2019'!B185</f>
        <v>0.68810000000000004</v>
      </c>
      <c r="C434" s="7">
        <f>'2019'!C185</f>
        <v>74.31</v>
      </c>
      <c r="D434" s="7">
        <f>'2019'!D185</f>
        <v>8.7234666770790023E-4</v>
      </c>
      <c r="E434" s="7">
        <f>'2019'!E185</f>
        <v>2.5601307522189155E-3</v>
      </c>
      <c r="F434" s="7">
        <f>'2019'!F185</f>
        <v>1</v>
      </c>
    </row>
    <row r="435" spans="1:6">
      <c r="A435" s="138">
        <f>'2019'!A186</f>
        <v>43721</v>
      </c>
      <c r="B435" s="7">
        <f>'2019'!B186</f>
        <v>0.68730000000000002</v>
      </c>
      <c r="C435" s="7">
        <f>'2019'!C186</f>
        <v>74.31</v>
      </c>
      <c r="D435" s="7">
        <f>'2019'!D186</f>
        <v>-1.1632980808746389E-3</v>
      </c>
      <c r="E435" s="7">
        <f>'2019'!E186</f>
        <v>0</v>
      </c>
      <c r="F435" s="7">
        <f>'2019'!F186</f>
        <v>1</v>
      </c>
    </row>
    <row r="436" spans="1:6">
      <c r="A436" s="138">
        <f>'2019'!A187</f>
        <v>43724</v>
      </c>
      <c r="B436" s="7">
        <f>'2019'!B187</f>
        <v>0.6875</v>
      </c>
      <c r="C436" s="7">
        <f>'2019'!C187</f>
        <v>74.150000000000006</v>
      </c>
      <c r="D436" s="7">
        <f>'2019'!D187</f>
        <v>2.9095141316671136E-4</v>
      </c>
      <c r="E436" s="7">
        <f>'2019'!E187</f>
        <v>-2.1554635854367024E-3</v>
      </c>
      <c r="F436" s="7">
        <f>'2019'!F187</f>
        <v>1</v>
      </c>
    </row>
    <row r="437" spans="1:6">
      <c r="A437" s="138">
        <f>'2019'!A188</f>
        <v>43725</v>
      </c>
      <c r="B437" s="7">
        <f>'2019'!B188</f>
        <v>0.68410000000000004</v>
      </c>
      <c r="C437" s="7">
        <f>'2019'!C188</f>
        <v>74.010000000000005</v>
      </c>
      <c r="D437" s="7">
        <f>'2019'!D188</f>
        <v>-4.9577237737739675E-3</v>
      </c>
      <c r="E437" s="7">
        <f>'2019'!E188</f>
        <v>-1.8898493745660675E-3</v>
      </c>
      <c r="F437" s="7">
        <f>'2019'!F188</f>
        <v>1</v>
      </c>
    </row>
    <row r="438" spans="1:6">
      <c r="A438" s="138">
        <f>'2019'!A189</f>
        <v>43726</v>
      </c>
      <c r="B438" s="7">
        <f>'2019'!B189</f>
        <v>0.68489999999999995</v>
      </c>
      <c r="C438" s="7">
        <f>'2019'!C189</f>
        <v>74.12</v>
      </c>
      <c r="D438" s="7">
        <f>'2019'!D189</f>
        <v>1.1687364369070692E-3</v>
      </c>
      <c r="E438" s="7">
        <f>'2019'!E189</f>
        <v>1.485182207784029E-3</v>
      </c>
      <c r="F438" s="7">
        <f>'2019'!F189</f>
        <v>1</v>
      </c>
    </row>
    <row r="439" spans="1:6">
      <c r="A439" s="138">
        <f>'2019'!A190</f>
        <v>43727</v>
      </c>
      <c r="B439" s="7">
        <f>'2019'!B190</f>
        <v>0.67900000000000005</v>
      </c>
      <c r="C439" s="7">
        <f>'2019'!C190</f>
        <v>73.28</v>
      </c>
      <c r="D439" s="7">
        <f>'2019'!D190</f>
        <v>-8.6517146451632748E-3</v>
      </c>
      <c r="E439" s="7">
        <f>'2019'!E190</f>
        <v>-1.1397681051284234E-2</v>
      </c>
      <c r="F439" s="7">
        <f>'2019'!F190</f>
        <v>1</v>
      </c>
    </row>
    <row r="440" spans="1:6">
      <c r="A440" s="138">
        <f>'2019'!A191</f>
        <v>43728</v>
      </c>
      <c r="B440" s="7">
        <f>'2019'!B191</f>
        <v>0.68020000000000003</v>
      </c>
      <c r="C440" s="7">
        <f>'2019'!C191</f>
        <v>73.36</v>
      </c>
      <c r="D440" s="7">
        <f>'2019'!D191</f>
        <v>1.7657450143989482E-3</v>
      </c>
      <c r="E440" s="7">
        <f>'2019'!E191</f>
        <v>1.0911075823345569E-3</v>
      </c>
      <c r="F440" s="7">
        <f>'2019'!F191</f>
        <v>1</v>
      </c>
    </row>
    <row r="441" spans="1:6">
      <c r="A441" s="138">
        <f>'2019'!A192</f>
        <v>43731</v>
      </c>
      <c r="B441" s="7">
        <f>'2019'!B192</f>
        <v>0.67779999999999996</v>
      </c>
      <c r="C441" s="7">
        <f>'2019'!C192</f>
        <v>73.010000000000005</v>
      </c>
      <c r="D441" s="7">
        <f>'2019'!D192</f>
        <v>-3.5346134001442509E-3</v>
      </c>
      <c r="E441" s="7">
        <f>'2019'!E192</f>
        <v>-4.7824098802149084E-3</v>
      </c>
      <c r="F441" s="7">
        <f>'2019'!F192</f>
        <v>1</v>
      </c>
    </row>
    <row r="442" spans="1:6">
      <c r="A442" s="138">
        <f>'2019'!A193</f>
        <v>43732</v>
      </c>
      <c r="B442" s="7">
        <f>'2019'!B193</f>
        <v>0.67810000000000004</v>
      </c>
      <c r="C442" s="7">
        <f>'2019'!C193</f>
        <v>72.959999999999994</v>
      </c>
      <c r="D442" s="7">
        <f>'2019'!D193</f>
        <v>4.4251051684552874E-4</v>
      </c>
      <c r="E442" s="7">
        <f>'2019'!E193</f>
        <v>-6.850723019186188E-4</v>
      </c>
      <c r="F442" s="7">
        <f>'2019'!F193</f>
        <v>1</v>
      </c>
    </row>
    <row r="443" spans="1:6">
      <c r="A443" s="138">
        <f>'2019'!A194</f>
        <v>43733</v>
      </c>
      <c r="B443" s="7">
        <f>'2019'!B194</f>
        <v>0.67820000000000003</v>
      </c>
      <c r="C443" s="7">
        <f>'2019'!C194</f>
        <v>72.8</v>
      </c>
      <c r="D443" s="7">
        <f>'2019'!D194</f>
        <v>1.4746000174169308E-4</v>
      </c>
      <c r="E443" s="7">
        <f>'2019'!E194</f>
        <v>-2.1953905634356152E-3</v>
      </c>
      <c r="F443" s="7">
        <f>'2019'!F194</f>
        <v>1</v>
      </c>
    </row>
    <row r="444" spans="1:6">
      <c r="A444" s="138">
        <f>'2019'!A195</f>
        <v>43734</v>
      </c>
      <c r="B444" s="7">
        <f>'2019'!B195</f>
        <v>0.67520000000000002</v>
      </c>
      <c r="C444" s="7">
        <f>'2019'!C195</f>
        <v>72.69</v>
      </c>
      <c r="D444" s="7">
        <f>'2019'!D195</f>
        <v>-4.433286409790892E-3</v>
      </c>
      <c r="E444" s="7">
        <f>'2019'!E195</f>
        <v>-1.5121317060962246E-3</v>
      </c>
      <c r="F444" s="7">
        <f>'2019'!F195</f>
        <v>1</v>
      </c>
    </row>
    <row r="445" spans="1:6">
      <c r="A445" s="138">
        <f>'2019'!A196</f>
        <v>43735</v>
      </c>
      <c r="B445" s="7">
        <f>'2019'!B196</f>
        <v>0.67620000000000002</v>
      </c>
      <c r="C445" s="7">
        <f>'2019'!C196</f>
        <v>72.86</v>
      </c>
      <c r="D445" s="7">
        <f>'2019'!D196</f>
        <v>1.4799469920381981E-3</v>
      </c>
      <c r="E445" s="7">
        <f>'2019'!E196</f>
        <v>2.3359680838737065E-3</v>
      </c>
      <c r="F445" s="7">
        <f>'2019'!F196</f>
        <v>1</v>
      </c>
    </row>
    <row r="446" spans="1:6">
      <c r="A446" s="138">
        <f>'2019'!A197</f>
        <v>43738</v>
      </c>
      <c r="B446" s="7">
        <f>'2019'!B197</f>
        <v>0.67490000000000006</v>
      </c>
      <c r="C446" s="7">
        <f>'2019'!C197</f>
        <v>72.739999999999995</v>
      </c>
      <c r="D446" s="7">
        <f>'2019'!D197</f>
        <v>-1.9243585244247672E-3</v>
      </c>
      <c r="E446" s="7">
        <f>'2019'!E197</f>
        <v>-1.6483520215748687E-3</v>
      </c>
      <c r="F446" s="7">
        <f>'2019'!F197</f>
        <v>1</v>
      </c>
    </row>
    <row r="447" spans="1:6">
      <c r="A447" s="138">
        <f>'2019'!A198</f>
        <v>43739</v>
      </c>
      <c r="B447" s="7">
        <f>'2019'!B198</f>
        <v>0.67079999999999995</v>
      </c>
      <c r="C447" s="7">
        <f>'2019'!C198</f>
        <v>72.56</v>
      </c>
      <c r="D447" s="7">
        <f>'2019'!D198</f>
        <v>-6.0935018003072279E-3</v>
      </c>
      <c r="E447" s="7">
        <f>'2019'!E198</f>
        <v>-2.4776337519617185E-3</v>
      </c>
      <c r="F447" s="7">
        <f>'2019'!F198</f>
        <v>1</v>
      </c>
    </row>
    <row r="448" spans="1:6">
      <c r="A448" s="138">
        <f>'2019'!A199</f>
        <v>43740</v>
      </c>
      <c r="B448" s="7">
        <f>'2019'!B199</f>
        <v>0.6714</v>
      </c>
      <c r="C448" s="7">
        <f>'2019'!C199</f>
        <v>72.38</v>
      </c>
      <c r="D448" s="7">
        <f>'2019'!D199</f>
        <v>8.9405459688093598E-4</v>
      </c>
      <c r="E448" s="7">
        <f>'2019'!E199</f>
        <v>-2.4837876712848288E-3</v>
      </c>
      <c r="F448" s="7">
        <f>'2019'!F199</f>
        <v>0.75</v>
      </c>
    </row>
    <row r="449" spans="1:6">
      <c r="A449" s="138">
        <f>'2019'!A200</f>
        <v>43741</v>
      </c>
      <c r="B449" s="7">
        <f>'2019'!B200</f>
        <v>0.67169999999999996</v>
      </c>
      <c r="C449" s="7">
        <f>'2019'!C200</f>
        <v>71.959999999999994</v>
      </c>
      <c r="D449" s="7">
        <f>'2019'!D200</f>
        <v>4.4672772688424822E-4</v>
      </c>
      <c r="E449" s="7">
        <f>'2019'!E200</f>
        <v>-5.8196090532640415E-3</v>
      </c>
      <c r="F449" s="7">
        <f>'2019'!F200</f>
        <v>0.75</v>
      </c>
    </row>
    <row r="450" spans="1:6">
      <c r="A450" s="138">
        <f>'2019'!A201</f>
        <v>43742</v>
      </c>
      <c r="B450" s="7">
        <f>'2019'!B201</f>
        <v>0.67549999999999999</v>
      </c>
      <c r="C450" s="7">
        <f>'2019'!C201</f>
        <v>72.16</v>
      </c>
      <c r="D450" s="7">
        <f>'2019'!D201</f>
        <v>5.6413451274346989E-3</v>
      </c>
      <c r="E450" s="7">
        <f>'2019'!E201</f>
        <v>2.7754666720358535E-3</v>
      </c>
      <c r="F450" s="7">
        <f>'2019'!F201</f>
        <v>0.75</v>
      </c>
    </row>
    <row r="451" spans="1:6">
      <c r="A451" s="138">
        <f>'2019'!A202</f>
        <v>43746</v>
      </c>
      <c r="B451" s="7">
        <f>'2019'!B202</f>
        <v>0.67479999999999996</v>
      </c>
      <c r="C451" s="7">
        <f>'2019'!C202</f>
        <v>72.47</v>
      </c>
      <c r="D451" s="7">
        <f>'2019'!D202</f>
        <v>-1.0368067284403603E-3</v>
      </c>
      <c r="E451" s="7">
        <f>'2019'!E202</f>
        <v>4.286807366821921E-3</v>
      </c>
      <c r="F451" s="7">
        <f>'2019'!F202</f>
        <v>0.75</v>
      </c>
    </row>
    <row r="452" spans="1:6">
      <c r="A452" s="138">
        <f>'2019'!A203</f>
        <v>43747</v>
      </c>
      <c r="B452" s="7">
        <f>'2019'!B203</f>
        <v>0.67359999999999998</v>
      </c>
      <c r="C452" s="7">
        <f>'2019'!C203</f>
        <v>72.180000000000007</v>
      </c>
      <c r="D452" s="7">
        <f>'2019'!D203</f>
        <v>-1.7798877436962578E-3</v>
      </c>
      <c r="E452" s="7">
        <f>'2019'!E203</f>
        <v>-4.0096839065474456E-3</v>
      </c>
      <c r="F452" s="7">
        <f>'2019'!F203</f>
        <v>0.75</v>
      </c>
    </row>
    <row r="453" spans="1:6">
      <c r="A453" s="138">
        <f>'2019'!A204</f>
        <v>43748</v>
      </c>
      <c r="B453" s="7">
        <f>'2019'!B204</f>
        <v>0.67459999999999998</v>
      </c>
      <c r="C453" s="7">
        <f>'2019'!C204</f>
        <v>72.52</v>
      </c>
      <c r="D453" s="7">
        <f>'2019'!D204</f>
        <v>1.4834596994329307E-3</v>
      </c>
      <c r="E453" s="7">
        <f>'2019'!E204</f>
        <v>4.6993866720076629E-3</v>
      </c>
      <c r="F453" s="7">
        <f>'2019'!F204</f>
        <v>0.75</v>
      </c>
    </row>
    <row r="454" spans="1:6">
      <c r="A454" s="138">
        <f>'2019'!A205</f>
        <v>43749</v>
      </c>
      <c r="B454" s="7">
        <f>'2019'!B205</f>
        <v>0.67769999999999997</v>
      </c>
      <c r="C454" s="7">
        <f>'2019'!C205</f>
        <v>73.17</v>
      </c>
      <c r="D454" s="7">
        <f>'2019'!D205</f>
        <v>4.5847895145174535E-3</v>
      </c>
      <c r="E454" s="7">
        <f>'2019'!E205</f>
        <v>8.9231150092884647E-3</v>
      </c>
      <c r="F454" s="7">
        <f>'2019'!F205</f>
        <v>0.75</v>
      </c>
    </row>
    <row r="455" spans="1:6">
      <c r="A455" s="138">
        <f>'2019'!A206</f>
        <v>43752</v>
      </c>
      <c r="B455" s="7">
        <f>'2019'!B206</f>
        <v>0.67879999999999996</v>
      </c>
      <c r="C455" s="7">
        <f>'2019'!C206</f>
        <v>73.53</v>
      </c>
      <c r="D455" s="7">
        <f>'2019'!D206</f>
        <v>1.6218212180040216E-3</v>
      </c>
      <c r="E455" s="7">
        <f>'2019'!E206</f>
        <v>4.9079853121922253E-3</v>
      </c>
      <c r="F455" s="7">
        <f>'2019'!F206</f>
        <v>0.75</v>
      </c>
    </row>
    <row r="456" spans="1:6">
      <c r="A456" s="138">
        <f>'2019'!A207</f>
        <v>43753</v>
      </c>
      <c r="B456" s="7">
        <f>'2019'!B207</f>
        <v>0.67730000000000001</v>
      </c>
      <c r="C456" s="7">
        <f>'2019'!C207</f>
        <v>73.38</v>
      </c>
      <c r="D456" s="7">
        <f>'2019'!D207</f>
        <v>-2.2122271392132544E-3</v>
      </c>
      <c r="E456" s="7">
        <f>'2019'!E207</f>
        <v>-2.0420672809949372E-3</v>
      </c>
      <c r="F456" s="7">
        <f>'2019'!F207</f>
        <v>0.75</v>
      </c>
    </row>
    <row r="457" spans="1:6">
      <c r="A457" s="138">
        <f>'2019'!A208</f>
        <v>43754</v>
      </c>
      <c r="B457" s="7">
        <f>'2019'!B208</f>
        <v>0.67330000000000001</v>
      </c>
      <c r="C457" s="7">
        <f>'2019'!C208</f>
        <v>73.16</v>
      </c>
      <c r="D457" s="7">
        <f>'2019'!D208</f>
        <v>-5.9233106696227472E-3</v>
      </c>
      <c r="E457" s="7">
        <f>'2019'!E208</f>
        <v>-3.0025954044710611E-3</v>
      </c>
      <c r="F457" s="7">
        <f>'2019'!F208</f>
        <v>0.75</v>
      </c>
    </row>
    <row r="458" spans="1:6">
      <c r="A458" s="138">
        <f>'2019'!A209</f>
        <v>43755</v>
      </c>
      <c r="B458" s="7">
        <f>'2019'!B209</f>
        <v>0.67849999999999999</v>
      </c>
      <c r="C458" s="7">
        <f>'2019'!C209</f>
        <v>73.78</v>
      </c>
      <c r="D458" s="7">
        <f>'2019'!D209</f>
        <v>7.6934837236885224E-3</v>
      </c>
      <c r="E458" s="7">
        <f>'2019'!E209</f>
        <v>8.4388686458646035E-3</v>
      </c>
      <c r="F458" s="7">
        <f>'2019'!F209</f>
        <v>0.75</v>
      </c>
    </row>
    <row r="459" spans="1:6">
      <c r="A459" s="138">
        <f>'2019'!A210</f>
        <v>43756</v>
      </c>
      <c r="B459" s="7">
        <f>'2019'!B210</f>
        <v>0.68310000000000004</v>
      </c>
      <c r="C459" s="7">
        <f>'2019'!C210</f>
        <v>74.17</v>
      </c>
      <c r="D459" s="7">
        <f>'2019'!D210</f>
        <v>6.7567824628799074E-3</v>
      </c>
      <c r="E459" s="7">
        <f>'2019'!E210</f>
        <v>5.272063579937176E-3</v>
      </c>
      <c r="F459" s="7">
        <f>'2019'!F210</f>
        <v>0.75</v>
      </c>
    </row>
    <row r="460" spans="1:6">
      <c r="A460" s="138">
        <f>'2019'!A211</f>
        <v>43759</v>
      </c>
      <c r="B460" s="7">
        <f>'2019'!B211</f>
        <v>0.68600000000000005</v>
      </c>
      <c r="C460" s="7">
        <f>'2019'!C211</f>
        <v>74.459999999999994</v>
      </c>
      <c r="D460" s="7">
        <f>'2019'!D211</f>
        <v>4.2363659880815183E-3</v>
      </c>
      <c r="E460" s="7">
        <f>'2019'!E211</f>
        <v>3.9023126961040648E-3</v>
      </c>
      <c r="F460" s="7">
        <f>'2019'!F211</f>
        <v>0.75</v>
      </c>
    </row>
    <row r="461" spans="1:6">
      <c r="A461" s="138">
        <f>'2019'!A212</f>
        <v>43760</v>
      </c>
      <c r="B461" s="7">
        <f>'2019'!B212</f>
        <v>0.68759999999999999</v>
      </c>
      <c r="C461" s="7">
        <f>'2019'!C212</f>
        <v>74.7</v>
      </c>
      <c r="D461" s="7">
        <f>'2019'!D212</f>
        <v>2.3296457828088672E-3</v>
      </c>
      <c r="E461" s="7">
        <f>'2019'!E212</f>
        <v>3.2180236942007932E-3</v>
      </c>
      <c r="F461" s="7">
        <f>'2019'!F212</f>
        <v>0.75</v>
      </c>
    </row>
    <row r="462" spans="1:6">
      <c r="A462" s="138">
        <f>'2019'!A213</f>
        <v>43761</v>
      </c>
      <c r="B462" s="7">
        <f>'2019'!B213</f>
        <v>0.68430000000000002</v>
      </c>
      <c r="C462" s="7">
        <f>'2019'!C213</f>
        <v>74.150000000000006</v>
      </c>
      <c r="D462" s="7">
        <f>'2019'!D213</f>
        <v>-4.8108555502421619E-3</v>
      </c>
      <c r="E462" s="7">
        <f>'2019'!E213</f>
        <v>-7.3900235548305009E-3</v>
      </c>
      <c r="F462" s="7">
        <f>'2019'!F213</f>
        <v>0.75</v>
      </c>
    </row>
    <row r="463" spans="1:6">
      <c r="A463" s="138">
        <f>'2019'!A214</f>
        <v>43762</v>
      </c>
      <c r="B463" s="7">
        <f>'2019'!B214</f>
        <v>0.68430000000000002</v>
      </c>
      <c r="C463" s="7">
        <f>'2019'!C214</f>
        <v>74.31</v>
      </c>
      <c r="D463" s="7">
        <f>'2019'!D214</f>
        <v>0</v>
      </c>
      <c r="E463" s="7">
        <f>'2019'!E214</f>
        <v>2.1554635854367649E-3</v>
      </c>
      <c r="F463" s="7">
        <f>'2019'!F214</f>
        <v>0.75</v>
      </c>
    </row>
    <row r="464" spans="1:6">
      <c r="A464" s="138">
        <f>'2019'!A215</f>
        <v>43763</v>
      </c>
      <c r="B464" s="7">
        <f>'2019'!B215</f>
        <v>0.68179999999999996</v>
      </c>
      <c r="C464" s="7">
        <f>'2019'!C215</f>
        <v>74.08</v>
      </c>
      <c r="D464" s="7">
        <f>'2019'!D215</f>
        <v>-3.6600582546493883E-3</v>
      </c>
      <c r="E464" s="7">
        <f>'2019'!E215</f>
        <v>-3.0999418314540425E-3</v>
      </c>
      <c r="F464" s="7">
        <f>'2019'!F215</f>
        <v>0.75</v>
      </c>
    </row>
    <row r="465" spans="1:6">
      <c r="A465" s="138">
        <f>'2019'!A216</f>
        <v>43766</v>
      </c>
      <c r="B465" s="7">
        <f>'2019'!B216</f>
        <v>0.68140000000000001</v>
      </c>
      <c r="C465" s="7">
        <f>'2019'!C216</f>
        <v>74.12</v>
      </c>
      <c r="D465" s="7">
        <f>'2019'!D216</f>
        <v>-5.8685447693647571E-4</v>
      </c>
      <c r="E465" s="7">
        <f>'2019'!E216</f>
        <v>5.3981107923522956E-4</v>
      </c>
      <c r="F465" s="7">
        <f>'2019'!F216</f>
        <v>0.75</v>
      </c>
    </row>
    <row r="466" spans="1:6">
      <c r="A466" s="138">
        <f>'2019'!A217</f>
        <v>43767</v>
      </c>
      <c r="B466" s="7">
        <f>'2019'!B217</f>
        <v>0.68540000000000001</v>
      </c>
      <c r="C466" s="7">
        <f>'2019'!C217</f>
        <v>74.709999999999994</v>
      </c>
      <c r="D466" s="7">
        <f>'2019'!D217</f>
        <v>5.8531042136422276E-3</v>
      </c>
      <c r="E466" s="7">
        <f>'2019'!E217</f>
        <v>7.9285505705507329E-3</v>
      </c>
      <c r="F466" s="7">
        <f>'2019'!F217</f>
        <v>0.75</v>
      </c>
    </row>
    <row r="467" spans="1:6">
      <c r="A467" s="138">
        <f>'2019'!A218</f>
        <v>43768</v>
      </c>
      <c r="B467" s="7">
        <f>'2019'!B218</f>
        <v>0.68640000000000001</v>
      </c>
      <c r="C467" s="7">
        <f>'2019'!C218</f>
        <v>74.709999999999994</v>
      </c>
      <c r="D467" s="7">
        <f>'2019'!D218</f>
        <v>1.4579387332440609E-3</v>
      </c>
      <c r="E467" s="7">
        <f>'2019'!E218</f>
        <v>0</v>
      </c>
      <c r="F467" s="7">
        <f>'2019'!F218</f>
        <v>0.75</v>
      </c>
    </row>
    <row r="468" spans="1:6">
      <c r="A468" s="138">
        <f>'2019'!A219</f>
        <v>43769</v>
      </c>
      <c r="B468" s="7">
        <f>'2019'!B219</f>
        <v>0.69259999999999999</v>
      </c>
      <c r="C468" s="7">
        <f>'2019'!C219</f>
        <v>75.260000000000005</v>
      </c>
      <c r="D468" s="7">
        <f>'2019'!D219</f>
        <v>8.9920837945691307E-3</v>
      </c>
      <c r="E468" s="7">
        <f>'2019'!E219</f>
        <v>7.3348331775813826E-3</v>
      </c>
      <c r="F468" s="7">
        <f>'2019'!F219</f>
        <v>0.75</v>
      </c>
    </row>
    <row r="469" spans="1:6">
      <c r="A469" s="138">
        <f>'2019'!A220</f>
        <v>43770</v>
      </c>
      <c r="B469" s="7">
        <f>'2019'!B220</f>
        <v>0.6905</v>
      </c>
      <c r="C469" s="7">
        <f>'2019'!C220</f>
        <v>74.59</v>
      </c>
      <c r="D469" s="7">
        <f>'2019'!D220</f>
        <v>-3.0366591189748111E-3</v>
      </c>
      <c r="E469" s="7">
        <f>'2019'!E220</f>
        <v>-8.942335198219303E-3</v>
      </c>
      <c r="F469" s="7">
        <f>'2019'!F220</f>
        <v>0.75</v>
      </c>
    </row>
    <row r="470" spans="1:6">
      <c r="A470" s="138">
        <f>'2019'!A221</f>
        <v>43773</v>
      </c>
      <c r="B470" s="7">
        <f>'2019'!B221</f>
        <v>0.69210000000000005</v>
      </c>
      <c r="C470" s="7">
        <f>'2019'!C221</f>
        <v>74.91</v>
      </c>
      <c r="D470" s="7">
        <f>'2019'!D221</f>
        <v>2.3144809984708332E-3</v>
      </c>
      <c r="E470" s="7">
        <f>'2019'!E221</f>
        <v>4.2809429927196255E-3</v>
      </c>
      <c r="F470" s="7">
        <f>'2019'!F221</f>
        <v>0.75</v>
      </c>
    </row>
    <row r="471" spans="1:6">
      <c r="A471" s="138">
        <f>'2019'!A222</f>
        <v>43774</v>
      </c>
      <c r="B471" s="7">
        <f>'2019'!B222</f>
        <v>0.69040000000000001</v>
      </c>
      <c r="C471" s="7">
        <f>'2019'!C222</f>
        <v>75.12</v>
      </c>
      <c r="D471" s="7">
        <f>'2019'!D222</f>
        <v>-2.4593140785995407E-3</v>
      </c>
      <c r="E471" s="7">
        <f>'2019'!E222</f>
        <v>2.7994419402160484E-3</v>
      </c>
      <c r="F471" s="7">
        <f>'2019'!F222</f>
        <v>0.75</v>
      </c>
    </row>
    <row r="472" spans="1:6">
      <c r="A472" s="138">
        <f>'2019'!A223</f>
        <v>43775</v>
      </c>
      <c r="B472" s="7">
        <f>'2019'!B223</f>
        <v>0.68969999999999998</v>
      </c>
      <c r="C472" s="7">
        <f>'2019'!C223</f>
        <v>75.23</v>
      </c>
      <c r="D472" s="7">
        <f>'2019'!D223</f>
        <v>-1.0144193319726366E-3</v>
      </c>
      <c r="E472" s="7">
        <f>'2019'!E223</f>
        <v>1.4632526721228263E-3</v>
      </c>
      <c r="F472" s="7">
        <f>'2019'!F223</f>
        <v>0.75</v>
      </c>
    </row>
    <row r="473" spans="1:6">
      <c r="A473" s="138">
        <f>'2019'!A224</f>
        <v>43776</v>
      </c>
      <c r="B473" s="7">
        <f>'2019'!B224</f>
        <v>0.68669999999999998</v>
      </c>
      <c r="C473" s="7">
        <f>'2019'!C224</f>
        <v>74.64</v>
      </c>
      <c r="D473" s="7">
        <f>'2019'!D224</f>
        <v>-4.3592048106148133E-3</v>
      </c>
      <c r="E473" s="7">
        <f>'2019'!E224</f>
        <v>-7.8735310330418831E-3</v>
      </c>
      <c r="F473" s="7">
        <f>'2019'!F224</f>
        <v>0.75</v>
      </c>
    </row>
    <row r="474" spans="1:6">
      <c r="A474" s="138">
        <f>'2019'!A225</f>
        <v>43777</v>
      </c>
      <c r="B474" s="7">
        <f>'2019'!B225</f>
        <v>0.68810000000000004</v>
      </c>
      <c r="C474" s="7">
        <f>'2019'!C225</f>
        <v>75.17</v>
      </c>
      <c r="D474" s="7">
        <f>'2019'!D225</f>
        <v>2.036660581803555E-3</v>
      </c>
      <c r="E474" s="7">
        <f>'2019'!E225</f>
        <v>7.0756586502890503E-3</v>
      </c>
      <c r="F474" s="7">
        <f>'2019'!F225</f>
        <v>0.75</v>
      </c>
    </row>
    <row r="475" spans="1:6">
      <c r="A475" s="138">
        <f>'2019'!A226</f>
        <v>43780</v>
      </c>
      <c r="B475" s="7">
        <f>'2019'!B226</f>
        <v>0.68530000000000002</v>
      </c>
      <c r="C475" s="7">
        <f>'2019'!C226</f>
        <v>74.73</v>
      </c>
      <c r="D475" s="7">
        <f>'2019'!D226</f>
        <v>-4.0774776166561501E-3</v>
      </c>
      <c r="E475" s="7">
        <f>'2019'!E226</f>
        <v>-5.8705972471786985E-3</v>
      </c>
      <c r="F475" s="7">
        <f>'2019'!F226</f>
        <v>0.75</v>
      </c>
    </row>
    <row r="476" spans="1:6">
      <c r="A476" s="138">
        <f>'2019'!A227</f>
        <v>43781</v>
      </c>
      <c r="B476" s="7">
        <f>'2019'!B227</f>
        <v>0.68469999999999998</v>
      </c>
      <c r="C476" s="7">
        <f>'2019'!C227</f>
        <v>74.73</v>
      </c>
      <c r="D476" s="7">
        <f>'2019'!D227</f>
        <v>-8.7591246476082039E-4</v>
      </c>
      <c r="E476" s="7">
        <f>'2019'!E227</f>
        <v>0</v>
      </c>
      <c r="F476" s="7">
        <f>'2019'!F227</f>
        <v>0.75</v>
      </c>
    </row>
    <row r="477" spans="1:6">
      <c r="A477" s="138">
        <f>'2019'!A228</f>
        <v>43782</v>
      </c>
      <c r="B477" s="7">
        <f>'2019'!B228</f>
        <v>0.68430000000000002</v>
      </c>
      <c r="C477" s="7">
        <f>'2019'!C228</f>
        <v>74.64</v>
      </c>
      <c r="D477" s="7">
        <f>'2019'!D228</f>
        <v>-5.8436816856507698E-4</v>
      </c>
      <c r="E477" s="7">
        <f>'2019'!E228</f>
        <v>-1.2050614031104316E-3</v>
      </c>
      <c r="F477" s="7">
        <f>'2019'!F228</f>
        <v>0.75</v>
      </c>
    </row>
    <row r="478" spans="1:6">
      <c r="A478" s="138">
        <f>'2019'!A229</f>
        <v>43783</v>
      </c>
      <c r="B478" s="7">
        <f>'2019'!B229</f>
        <v>0.67979999999999996</v>
      </c>
      <c r="C478" s="7">
        <f>'2019'!C229</f>
        <v>73.900000000000006</v>
      </c>
      <c r="D478" s="7">
        <f>'2019'!D229</f>
        <v>-6.597780696436446E-3</v>
      </c>
      <c r="E478" s="7">
        <f>'2019'!E229</f>
        <v>-9.9637285849322136E-3</v>
      </c>
      <c r="F478" s="7">
        <f>'2019'!F229</f>
        <v>0.75</v>
      </c>
    </row>
    <row r="479" spans="1:6">
      <c r="A479" s="138">
        <f>'2019'!A230</f>
        <v>43784</v>
      </c>
      <c r="B479" s="7">
        <f>'2019'!B230</f>
        <v>0.67949999999999999</v>
      </c>
      <c r="C479" s="7">
        <f>'2019'!C230</f>
        <v>73.78</v>
      </c>
      <c r="D479" s="7">
        <f>'2019'!D230</f>
        <v>-4.4140367081716867E-4</v>
      </c>
      <c r="E479" s="7">
        <f>'2019'!E230</f>
        <v>-1.6251357856265376E-3</v>
      </c>
      <c r="F479" s="7">
        <f>'2019'!F230</f>
        <v>0.75</v>
      </c>
    </row>
    <row r="480" spans="1:6">
      <c r="A480" s="138">
        <f>'2019'!A231</f>
        <v>43787</v>
      </c>
      <c r="B480" s="7">
        <f>'2019'!B231</f>
        <v>0.68110000000000004</v>
      </c>
      <c r="C480" s="7">
        <f>'2019'!C231</f>
        <v>74.12</v>
      </c>
      <c r="D480" s="7">
        <f>'2019'!D231</f>
        <v>2.3519046560743226E-3</v>
      </c>
      <c r="E480" s="7">
        <f>'2019'!E231</f>
        <v>4.5977092486295494E-3</v>
      </c>
      <c r="F480" s="7">
        <f>'2019'!F231</f>
        <v>0.75</v>
      </c>
    </row>
    <row r="481" spans="1:6">
      <c r="A481" s="138">
        <f>'2019'!A232</f>
        <v>43788</v>
      </c>
      <c r="B481" s="7">
        <f>'2019'!B232</f>
        <v>0.67979999999999996</v>
      </c>
      <c r="C481" s="7">
        <f>'2019'!C232</f>
        <v>73.819999999999993</v>
      </c>
      <c r="D481" s="7">
        <f>'2019'!D232</f>
        <v>-1.9105009852571578E-3</v>
      </c>
      <c r="E481" s="7">
        <f>'2019'!E232</f>
        <v>-4.055703815306665E-3</v>
      </c>
      <c r="F481" s="7">
        <f>'2019'!F232</f>
        <v>0.75</v>
      </c>
    </row>
    <row r="482" spans="1:6">
      <c r="A482" s="138">
        <f>'2019'!A233</f>
        <v>43789</v>
      </c>
      <c r="B482" s="7">
        <f>'2019'!B233</f>
        <v>0.68169999999999997</v>
      </c>
      <c r="C482" s="7">
        <f>'2019'!C233</f>
        <v>73.98</v>
      </c>
      <c r="D482" s="7">
        <f>'2019'!D233</f>
        <v>2.7910411067238621E-3</v>
      </c>
      <c r="E482" s="7">
        <f>'2019'!E233</f>
        <v>2.1650888024554566E-3</v>
      </c>
      <c r="F482" s="7">
        <f>'2019'!F233</f>
        <v>0.75</v>
      </c>
    </row>
    <row r="483" spans="1:6">
      <c r="A483" s="138">
        <f>'2019'!A234</f>
        <v>43790</v>
      </c>
      <c r="B483" s="7">
        <f>'2019'!B234</f>
        <v>0.67969999999999997</v>
      </c>
      <c r="C483" s="7">
        <f>'2019'!C234</f>
        <v>73.77</v>
      </c>
      <c r="D483" s="7">
        <f>'2019'!D234</f>
        <v>-2.938154016147004E-3</v>
      </c>
      <c r="E483" s="7">
        <f>'2019'!E234</f>
        <v>-2.8426415080971684E-3</v>
      </c>
      <c r="F483" s="7">
        <f>'2019'!F234</f>
        <v>0.75</v>
      </c>
    </row>
    <row r="484" spans="1:6">
      <c r="A484" s="138">
        <f>'2019'!A235</f>
        <v>43791</v>
      </c>
      <c r="B484" s="7">
        <f>'2019'!B235</f>
        <v>0.67879999999999996</v>
      </c>
      <c r="C484" s="7">
        <f>'2019'!C235</f>
        <v>73.739999999999995</v>
      </c>
      <c r="D484" s="7">
        <f>'2019'!D235</f>
        <v>-1.3249909925213529E-3</v>
      </c>
      <c r="E484" s="7">
        <f>'2019'!E235</f>
        <v>-4.0675209021245954E-4</v>
      </c>
      <c r="F484" s="7">
        <f>'2019'!F235</f>
        <v>0.75</v>
      </c>
    </row>
    <row r="485" spans="1:6">
      <c r="A485" s="138">
        <f>'2019'!A236</f>
        <v>43794</v>
      </c>
      <c r="B485" s="7">
        <f>'2019'!B236</f>
        <v>0.6794</v>
      </c>
      <c r="C485" s="7">
        <f>'2019'!C236</f>
        <v>73.88</v>
      </c>
      <c r="D485" s="7">
        <f>'2019'!D236</f>
        <v>8.8352236641237145E-4</v>
      </c>
      <c r="E485" s="7">
        <f>'2019'!E236</f>
        <v>1.8967625250407259E-3</v>
      </c>
      <c r="F485" s="7">
        <f>'2019'!F236</f>
        <v>0.75</v>
      </c>
    </row>
    <row r="486" spans="1:6">
      <c r="A486" s="138">
        <f>'2019'!A237</f>
        <v>43795</v>
      </c>
      <c r="B486" s="7">
        <f>'2019'!B237</f>
        <v>0.67820000000000003</v>
      </c>
      <c r="C486" s="7">
        <f>'2019'!C237</f>
        <v>73.92</v>
      </c>
      <c r="D486" s="7">
        <f>'2019'!D237</f>
        <v>-1.7678260349452261E-3</v>
      </c>
      <c r="E486" s="7">
        <f>'2019'!E237</f>
        <v>5.4127200238959046E-4</v>
      </c>
      <c r="F486" s="7">
        <f>'2019'!F237</f>
        <v>0.75</v>
      </c>
    </row>
    <row r="487" spans="1:6">
      <c r="A487" s="138">
        <f>'2019'!A238</f>
        <v>43796</v>
      </c>
      <c r="B487" s="7">
        <f>'2019'!B238</f>
        <v>0.67769999999999997</v>
      </c>
      <c r="C487" s="7">
        <f>'2019'!C238</f>
        <v>73.959999999999994</v>
      </c>
      <c r="D487" s="7">
        <f>'2019'!D238</f>
        <v>-7.3751754947109388E-4</v>
      </c>
      <c r="E487" s="7">
        <f>'2019'!E238</f>
        <v>5.4097918549523497E-4</v>
      </c>
      <c r="F487" s="7">
        <f>'2019'!F238</f>
        <v>0.75</v>
      </c>
    </row>
    <row r="488" spans="1:6">
      <c r="A488" s="138">
        <f>'2019'!A239</f>
        <v>43797</v>
      </c>
      <c r="B488" s="7">
        <f>'2019'!B239</f>
        <v>0.67630000000000001</v>
      </c>
      <c r="C488" s="7">
        <f>'2019'!C239</f>
        <v>74.02</v>
      </c>
      <c r="D488" s="7">
        <f>'2019'!D239</f>
        <v>-2.0679475611729095E-3</v>
      </c>
      <c r="E488" s="7">
        <f>'2019'!E239</f>
        <v>8.1092043908585147E-4</v>
      </c>
      <c r="F488" s="7">
        <f>'2019'!F239</f>
        <v>0.75</v>
      </c>
    </row>
    <row r="489" spans="1:6">
      <c r="A489" s="138">
        <f>'2019'!A240</f>
        <v>43798</v>
      </c>
      <c r="B489" s="7">
        <f>'2019'!B240</f>
        <v>0.67769999999999997</v>
      </c>
      <c r="C489" s="7">
        <f>'2019'!C240</f>
        <v>74.19</v>
      </c>
      <c r="D489" s="7">
        <f>'2019'!D240</f>
        <v>2.0679475611730461E-3</v>
      </c>
      <c r="E489" s="7">
        <f>'2019'!E240</f>
        <v>2.2940432434246467E-3</v>
      </c>
      <c r="F489" s="7">
        <f>'2019'!F240</f>
        <v>0.75</v>
      </c>
    </row>
    <row r="490" spans="1:6">
      <c r="A490" s="138">
        <f>'2019'!A241</f>
        <v>43801</v>
      </c>
      <c r="B490" s="7">
        <f>'2019'!B241</f>
        <v>0.6774</v>
      </c>
      <c r="C490" s="7">
        <f>'2019'!C241</f>
        <v>74.27</v>
      </c>
      <c r="D490" s="7">
        <f>'2019'!D241</f>
        <v>-4.4277175839590495E-4</v>
      </c>
      <c r="E490" s="7">
        <f>'2019'!E241</f>
        <v>1.0777314797706049E-3</v>
      </c>
      <c r="F490" s="7">
        <f>'2019'!F241</f>
        <v>0.75</v>
      </c>
    </row>
    <row r="491" spans="1:6">
      <c r="A491" s="138">
        <f>'2019'!A242</f>
        <v>43802</v>
      </c>
      <c r="B491" s="7">
        <f>'2019'!B242</f>
        <v>0.68410000000000004</v>
      </c>
      <c r="C491" s="7">
        <f>'2019'!C242</f>
        <v>74.7</v>
      </c>
      <c r="D491" s="7">
        <f>'2019'!D242</f>
        <v>9.8421653832810561E-3</v>
      </c>
      <c r="E491" s="7">
        <f>'2019'!E242</f>
        <v>5.7729904575667453E-3</v>
      </c>
      <c r="F491" s="7">
        <f>'2019'!F242</f>
        <v>0.75</v>
      </c>
    </row>
    <row r="492" spans="1:6">
      <c r="A492" s="138">
        <f>'2019'!A243</f>
        <v>43803</v>
      </c>
      <c r="B492" s="7">
        <f>'2019'!B243</f>
        <v>0.6825</v>
      </c>
      <c r="C492" s="7">
        <f>'2019'!C243</f>
        <v>74.12</v>
      </c>
      <c r="D492" s="7">
        <f>'2019'!D243</f>
        <v>-2.3415787078375641E-3</v>
      </c>
      <c r="E492" s="7">
        <f>'2019'!E243</f>
        <v>-7.7946907216126212E-3</v>
      </c>
      <c r="F492" s="7">
        <f>'2019'!F243</f>
        <v>0.75</v>
      </c>
    </row>
    <row r="493" spans="1:6">
      <c r="A493" s="138">
        <f>'2019'!A244</f>
        <v>43804</v>
      </c>
      <c r="B493" s="7">
        <f>'2019'!B244</f>
        <v>0.68389999999999995</v>
      </c>
      <c r="C493" s="7">
        <f>'2019'!C244</f>
        <v>74.44</v>
      </c>
      <c r="D493" s="7">
        <f>'2019'!D244</f>
        <v>2.0491810449354236E-3</v>
      </c>
      <c r="E493" s="7">
        <f>'2019'!E244</f>
        <v>4.3080303568909248E-3</v>
      </c>
      <c r="F493" s="7">
        <f>'2019'!F244</f>
        <v>0.75</v>
      </c>
    </row>
    <row r="494" spans="1:6">
      <c r="A494" s="138">
        <f>'2019'!A245</f>
        <v>43805</v>
      </c>
      <c r="B494" s="7">
        <f>'2019'!B245</f>
        <v>0.68430000000000002</v>
      </c>
      <c r="C494" s="7">
        <f>'2019'!C245</f>
        <v>74.36</v>
      </c>
      <c r="D494" s="7">
        <f>'2019'!D245</f>
        <v>5.8470985440177349E-4</v>
      </c>
      <c r="E494" s="7">
        <f>'2019'!E245</f>
        <v>-1.0752689208067656E-3</v>
      </c>
      <c r="F494" s="7">
        <f>'2019'!F245</f>
        <v>0.75</v>
      </c>
    </row>
    <row r="495" spans="1:6">
      <c r="A495" s="138">
        <f>'2019'!A246</f>
        <v>43808</v>
      </c>
      <c r="B495" s="7">
        <f>'2019'!B246</f>
        <v>0.68320000000000003</v>
      </c>
      <c r="C495" s="7">
        <f>'2019'!C246</f>
        <v>74.180000000000007</v>
      </c>
      <c r="D495" s="7">
        <f>'2019'!D246</f>
        <v>-1.6087754840919354E-3</v>
      </c>
      <c r="E495" s="7">
        <f>'2019'!E246</f>
        <v>-2.4235907917983931E-3</v>
      </c>
      <c r="F495" s="7">
        <f>'2019'!F246</f>
        <v>0.75</v>
      </c>
    </row>
    <row r="496" spans="1:6">
      <c r="A496" s="138">
        <f>'2019'!A247</f>
        <v>43809</v>
      </c>
      <c r="B496" s="7">
        <f>'2019'!B247</f>
        <v>0.68289999999999995</v>
      </c>
      <c r="C496" s="7">
        <f>'2019'!C247</f>
        <v>74.19</v>
      </c>
      <c r="D496" s="7">
        <f>'2019'!D247</f>
        <v>-4.3920650731668772E-4</v>
      </c>
      <c r="E496" s="7">
        <f>'2019'!E247</f>
        <v>1.347981399897653E-4</v>
      </c>
      <c r="F496" s="7">
        <f>'2019'!F247</f>
        <v>0.75</v>
      </c>
    </row>
    <row r="497" spans="1:6">
      <c r="A497" s="138">
        <f>'2019'!A248</f>
        <v>43810</v>
      </c>
      <c r="B497" s="7">
        <f>'2019'!B248</f>
        <v>0.68179999999999996</v>
      </c>
      <c r="C497" s="7">
        <f>'2019'!C248</f>
        <v>74.150000000000006</v>
      </c>
      <c r="D497" s="7">
        <f>'2019'!D248</f>
        <v>-1.6120762632408098E-3</v>
      </c>
      <c r="E497" s="7">
        <f>'2019'!E248</f>
        <v>-5.3930161749334601E-4</v>
      </c>
      <c r="F497" s="7">
        <f>'2019'!F248</f>
        <v>0.75</v>
      </c>
    </row>
    <row r="498" spans="1:6">
      <c r="A498" s="138">
        <f>'2019'!A249</f>
        <v>43811</v>
      </c>
      <c r="B498" s="7">
        <f>'2019'!B249</f>
        <v>0.68820000000000003</v>
      </c>
      <c r="C498" s="7">
        <f>'2019'!C249</f>
        <v>74.72</v>
      </c>
      <c r="D498" s="7">
        <f>'2019'!D249</f>
        <v>9.3431336595772973E-3</v>
      </c>
      <c r="E498" s="7">
        <f>'2019'!E249</f>
        <v>7.657725336646084E-3</v>
      </c>
      <c r="F498" s="7">
        <f>'2019'!F249</f>
        <v>0.75</v>
      </c>
    </row>
    <row r="499" spans="1:6">
      <c r="A499" s="138">
        <f>'2019'!A250</f>
        <v>43812</v>
      </c>
      <c r="B499" s="7">
        <f>'2019'!B250</f>
        <v>0.69259999999999999</v>
      </c>
      <c r="C499" s="7">
        <f>'2019'!C250</f>
        <v>75.92</v>
      </c>
      <c r="D499" s="7">
        <f>'2019'!D250</f>
        <v>6.373138604941586E-3</v>
      </c>
      <c r="E499" s="7">
        <f>'2019'!E250</f>
        <v>1.5932360381085364E-2</v>
      </c>
      <c r="F499" s="7">
        <f>'2019'!F250</f>
        <v>0.75</v>
      </c>
    </row>
    <row r="500" spans="1:6">
      <c r="A500" s="138">
        <f>'2019'!A251</f>
        <v>43815</v>
      </c>
      <c r="B500" s="7">
        <f>'2019'!B251</f>
        <v>0.68730000000000002</v>
      </c>
      <c r="C500" s="7">
        <f>'2019'!C251</f>
        <v>75.180000000000007</v>
      </c>
      <c r="D500" s="7">
        <f>'2019'!D251</f>
        <v>-7.6817538407620567E-3</v>
      </c>
      <c r="E500" s="7">
        <f>'2019'!E251</f>
        <v>-9.7949161656404275E-3</v>
      </c>
      <c r="F500" s="7">
        <f>'2019'!F251</f>
        <v>0.75</v>
      </c>
    </row>
    <row r="501" spans="1:6">
      <c r="A501" s="138">
        <f>'2019'!A252</f>
        <v>43816</v>
      </c>
      <c r="B501" s="7">
        <f>'2019'!B252</f>
        <v>0.68710000000000004</v>
      </c>
      <c r="C501" s="7">
        <f>'2019'!C252</f>
        <v>75.27</v>
      </c>
      <c r="D501" s="7">
        <f>'2019'!D252</f>
        <v>-2.9103609052924187E-4</v>
      </c>
      <c r="E501" s="7">
        <f>'2019'!E252</f>
        <v>1.196410910408466E-3</v>
      </c>
      <c r="F501" s="7">
        <f>'2019'!F252</f>
        <v>0.75</v>
      </c>
    </row>
    <row r="502" spans="1:6">
      <c r="A502" s="138">
        <f>'2019'!A253</f>
        <v>43817</v>
      </c>
      <c r="B502" s="7">
        <f>'2019'!B253</f>
        <v>0.68459999999999999</v>
      </c>
      <c r="C502" s="7">
        <f>'2019'!C253</f>
        <v>74.92</v>
      </c>
      <c r="D502" s="7">
        <f>'2019'!D253</f>
        <v>-3.6451159409454283E-3</v>
      </c>
      <c r="E502" s="7">
        <f>'2019'!E253</f>
        <v>-4.6607714705527211E-3</v>
      </c>
      <c r="F502" s="7">
        <f>'2019'!F253</f>
        <v>0.75</v>
      </c>
    </row>
    <row r="503" spans="1:6">
      <c r="A503" s="138">
        <f>'2019'!A254</f>
        <v>43818</v>
      </c>
      <c r="B503" s="7">
        <f>'2019'!B254</f>
        <v>0.68799999999999994</v>
      </c>
      <c r="C503" s="7">
        <f>'2019'!C254</f>
        <v>75.400000000000006</v>
      </c>
      <c r="D503" s="7">
        <f>'2019'!D254</f>
        <v>4.95411183725854E-3</v>
      </c>
      <c r="E503" s="7">
        <f>'2019'!E254</f>
        <v>6.3863974380226488E-3</v>
      </c>
      <c r="F503" s="7">
        <f>'2019'!F254</f>
        <v>0.75</v>
      </c>
    </row>
    <row r="504" spans="1:6">
      <c r="A504" s="138">
        <f>'2019'!A255</f>
        <v>43819</v>
      </c>
      <c r="B504" s="7">
        <f>'2019'!B255</f>
        <v>0.68899999999999995</v>
      </c>
      <c r="C504" s="7">
        <f>'2019'!C255</f>
        <v>75.33</v>
      </c>
      <c r="D504" s="7">
        <f>'2019'!D255</f>
        <v>1.4524330803148008E-3</v>
      </c>
      <c r="E504" s="7">
        <f>'2019'!E255</f>
        <v>-9.2881317630715389E-4</v>
      </c>
      <c r="F504" s="7">
        <f>'2019'!F255</f>
        <v>0.75</v>
      </c>
    </row>
    <row r="505" spans="1:6">
      <c r="A505" s="138">
        <f>'2019'!A256</f>
        <v>43822</v>
      </c>
      <c r="B505" s="7">
        <f>'2019'!B256</f>
        <v>0.69059999999999999</v>
      </c>
      <c r="C505" s="7">
        <f>'2019'!C256</f>
        <v>75.569999999999993</v>
      </c>
      <c r="D505" s="7">
        <f>'2019'!D256</f>
        <v>2.3195139422334241E-3</v>
      </c>
      <c r="E505" s="7">
        <f>'2019'!E256</f>
        <v>3.1809171950250882E-3</v>
      </c>
      <c r="F505" s="7">
        <f>'2019'!F256</f>
        <v>0.75</v>
      </c>
    </row>
    <row r="506" spans="1:6">
      <c r="A506" s="138">
        <f>'2019'!A257</f>
        <v>43823</v>
      </c>
      <c r="B506" s="7">
        <f>'2019'!B257</f>
        <v>0.69140000000000001</v>
      </c>
      <c r="C506" s="7">
        <f>'2019'!C257</f>
        <v>75.63</v>
      </c>
      <c r="D506" s="7">
        <f>'2019'!D257</f>
        <v>1.1577425316321411E-3</v>
      </c>
      <c r="E506" s="7">
        <f>'2019'!E257</f>
        <v>7.9365083530959387E-4</v>
      </c>
      <c r="F506" s="7">
        <f>'2019'!F257</f>
        <v>0.75</v>
      </c>
    </row>
    <row r="507" spans="1:6">
      <c r="A507" s="138">
        <f>'2019'!A258</f>
        <v>43826</v>
      </c>
      <c r="B507" s="7">
        <f>'2019'!B258</f>
        <v>0.69530000000000003</v>
      </c>
      <c r="C507" s="7">
        <f>'2019'!C258</f>
        <v>76.11</v>
      </c>
      <c r="D507" s="7">
        <f>'2019'!D258</f>
        <v>5.6248796174480893E-3</v>
      </c>
      <c r="E507" s="7">
        <f>'2019'!E258</f>
        <v>6.3266324113621696E-3</v>
      </c>
      <c r="F507" s="7">
        <f>'2019'!F258</f>
        <v>0.75</v>
      </c>
    </row>
    <row r="508" spans="1:6">
      <c r="A508" s="138">
        <f>'2019'!A259</f>
        <v>43829</v>
      </c>
      <c r="B508" s="7">
        <f>'2019'!B259</f>
        <v>0.69899999999999995</v>
      </c>
      <c r="C508" s="7">
        <f>'2019'!C259</f>
        <v>76.3</v>
      </c>
      <c r="D508" s="7">
        <f>'2019'!D259</f>
        <v>5.3073351288379219E-3</v>
      </c>
      <c r="E508" s="7">
        <f>'2019'!E259</f>
        <v>2.4932760111111398E-3</v>
      </c>
      <c r="F508" s="7">
        <f>'2019'!F259</f>
        <v>0.75</v>
      </c>
    </row>
    <row r="509" spans="1:6">
      <c r="A509" s="138">
        <f>'2019'!A260</f>
        <v>43830</v>
      </c>
      <c r="B509" s="7">
        <f>'2019'!B260</f>
        <v>0.7006</v>
      </c>
      <c r="C509" s="7">
        <f>'2019'!C260</f>
        <v>76.16</v>
      </c>
      <c r="D509" s="7">
        <f>'2019'!D260</f>
        <v>2.2863685295761997E-3</v>
      </c>
      <c r="E509" s="7">
        <f>'2019'!E260</f>
        <v>-1.8365478073015034E-3</v>
      </c>
      <c r="F509" s="7">
        <f>'2019'!F260</f>
        <v>0.75</v>
      </c>
    </row>
    <row r="510" spans="1:6">
      <c r="A510" s="138">
        <f>'2020'!A11</f>
        <v>43833</v>
      </c>
      <c r="B510" s="7">
        <f>'2020'!B11</f>
        <v>0.6966</v>
      </c>
      <c r="C510" s="7">
        <f>'2020'!C11</f>
        <v>75.319999999999993</v>
      </c>
      <c r="D510" s="7">
        <f>'2020'!D11</f>
        <v>-5.2974567295713121E-3</v>
      </c>
      <c r="E510" s="7">
        <f>'2020'!E11</f>
        <v>-1.0959375552219364E-2</v>
      </c>
      <c r="F510" s="7">
        <f>'2020'!F11</f>
        <v>0.75</v>
      </c>
    </row>
    <row r="511" spans="1:6">
      <c r="A511" s="138">
        <f>'2020'!A12</f>
        <v>43836</v>
      </c>
      <c r="B511" s="7">
        <f>'2020'!B12</f>
        <v>0.69450000000000001</v>
      </c>
      <c r="C511" s="7">
        <f>'2020'!C12</f>
        <v>75.05</v>
      </c>
      <c r="D511" s="7">
        <f>'2020'!D12</f>
        <v>-3.019195737502302E-3</v>
      </c>
      <c r="E511" s="7">
        <f>'2020'!E12</f>
        <v>-3.5911457094807012E-3</v>
      </c>
      <c r="F511" s="7">
        <f>'2020'!F12</f>
        <v>0.75</v>
      </c>
    </row>
    <row r="512" spans="1:6">
      <c r="A512" s="138">
        <f>'2020'!A13</f>
        <v>43837</v>
      </c>
      <c r="B512" s="7">
        <f>'2020'!B13</f>
        <v>0.69279999999999997</v>
      </c>
      <c r="C512" s="7">
        <f>'2020'!C13</f>
        <v>75.17</v>
      </c>
      <c r="D512" s="7">
        <f>'2020'!D13</f>
        <v>-2.4508049461731442E-3</v>
      </c>
      <c r="E512" s="7">
        <f>'2020'!E13</f>
        <v>1.5976571099066915E-3</v>
      </c>
      <c r="F512" s="7">
        <f>'2020'!F13</f>
        <v>0.75</v>
      </c>
    </row>
    <row r="513" spans="1:6">
      <c r="A513" s="138">
        <f>'2020'!A14</f>
        <v>43838</v>
      </c>
      <c r="B513" s="7">
        <f>'2020'!B14</f>
        <v>0.68710000000000004</v>
      </c>
      <c r="C513" s="7">
        <f>'2020'!C14</f>
        <v>74.430000000000007</v>
      </c>
      <c r="D513" s="7">
        <f>'2020'!D14</f>
        <v>-8.2615152111950533E-3</v>
      </c>
      <c r="E513" s="7">
        <f>'2020'!E14</f>
        <v>-9.8931288175581663E-3</v>
      </c>
      <c r="F513" s="7">
        <f>'2020'!F14</f>
        <v>0.75</v>
      </c>
    </row>
    <row r="514" spans="1:6">
      <c r="A514" s="138">
        <f>'2020'!A15</f>
        <v>43839</v>
      </c>
      <c r="B514" s="7">
        <f>'2020'!B15</f>
        <v>0.68730000000000002</v>
      </c>
      <c r="C514" s="7">
        <f>'2020'!C15</f>
        <v>75.069999999999993</v>
      </c>
      <c r="D514" s="7">
        <f>'2020'!D15</f>
        <v>2.9103609052928426E-4</v>
      </c>
      <c r="E514" s="7">
        <f>'2020'!E15</f>
        <v>8.5619252130914539E-3</v>
      </c>
      <c r="F514" s="7">
        <f>'2020'!F15</f>
        <v>0.75</v>
      </c>
    </row>
    <row r="515" spans="1:6">
      <c r="A515" s="138">
        <f>'2020'!A16</f>
        <v>43840</v>
      </c>
      <c r="B515" s="7">
        <f>'2020'!B16</f>
        <v>0.68730000000000002</v>
      </c>
      <c r="C515" s="7">
        <f>'2020'!C16</f>
        <v>75.290000000000006</v>
      </c>
      <c r="D515" s="7">
        <f>'2020'!D16</f>
        <v>0</v>
      </c>
      <c r="E515" s="7">
        <f>'2020'!E16</f>
        <v>2.9263122771200079E-3</v>
      </c>
      <c r="F515" s="7">
        <f>'2020'!F16</f>
        <v>0.75</v>
      </c>
    </row>
    <row r="516" spans="1:6">
      <c r="A516" s="138">
        <f>'2020'!A17</f>
        <v>43843</v>
      </c>
      <c r="B516" s="7">
        <f>'2020'!B17</f>
        <v>0.69140000000000001</v>
      </c>
      <c r="C516" s="7">
        <f>'2020'!C17</f>
        <v>75.8</v>
      </c>
      <c r="D516" s="7">
        <f>'2020'!D17</f>
        <v>5.9476493599645358E-3</v>
      </c>
      <c r="E516" s="7">
        <f>'2020'!E17</f>
        <v>6.7509687862950252E-3</v>
      </c>
      <c r="F516" s="7">
        <f>'2020'!F17</f>
        <v>0.75</v>
      </c>
    </row>
    <row r="517" spans="1:6">
      <c r="A517" s="138">
        <f>'2020'!A18</f>
        <v>43844</v>
      </c>
      <c r="B517" s="7">
        <f>'2020'!B18</f>
        <v>0.69020000000000004</v>
      </c>
      <c r="C517" s="7">
        <f>'2020'!C18</f>
        <v>75.97</v>
      </c>
      <c r="D517" s="7">
        <f>'2020'!D18</f>
        <v>-1.7371168236210606E-3</v>
      </c>
      <c r="E517" s="7">
        <f>'2020'!E18</f>
        <v>2.2402328668043015E-3</v>
      </c>
      <c r="F517" s="7">
        <f>'2020'!F18</f>
        <v>0.75</v>
      </c>
    </row>
    <row r="518" spans="1:6">
      <c r="A518" s="138">
        <f>'2020'!A19</f>
        <v>43845</v>
      </c>
      <c r="B518" s="7">
        <f>'2020'!B19</f>
        <v>0.68989999999999996</v>
      </c>
      <c r="C518" s="7">
        <f>'2020'!C19</f>
        <v>75.819999999999993</v>
      </c>
      <c r="D518" s="7">
        <f>'2020'!D19</f>
        <v>-4.3475111184012493E-4</v>
      </c>
      <c r="E518" s="7">
        <f>'2020'!E19</f>
        <v>-1.976415426941503E-3</v>
      </c>
      <c r="F518" s="7">
        <f>'2020'!F19</f>
        <v>0.75</v>
      </c>
    </row>
    <row r="519" spans="1:6">
      <c r="A519" s="138">
        <f>'2020'!A20</f>
        <v>43846</v>
      </c>
      <c r="B519" s="7">
        <f>'2020'!B20</f>
        <v>0.69069999999999998</v>
      </c>
      <c r="C519" s="7">
        <f>'2020'!C20</f>
        <v>75.930000000000007</v>
      </c>
      <c r="D519" s="7">
        <f>'2020'!D20</f>
        <v>1.1589165428641474E-3</v>
      </c>
      <c r="E519" s="7">
        <f>'2020'!E20</f>
        <v>1.4497531369537242E-3</v>
      </c>
      <c r="F519" s="7">
        <f>'2020'!F20</f>
        <v>0.75</v>
      </c>
    </row>
    <row r="520" spans="1:6">
      <c r="A520" s="138">
        <f>'2020'!A21</f>
        <v>43847</v>
      </c>
      <c r="B520" s="7">
        <f>'2020'!B21</f>
        <v>0.6895</v>
      </c>
      <c r="C520" s="7">
        <f>'2020'!C21</f>
        <v>75.98</v>
      </c>
      <c r="D520" s="7">
        <f>'2020'!D21</f>
        <v>-1.7388788615707316E-3</v>
      </c>
      <c r="E520" s="7">
        <f>'2020'!E21</f>
        <v>6.5828453433716932E-4</v>
      </c>
      <c r="F520" s="7">
        <f>'2020'!F21</f>
        <v>0.75</v>
      </c>
    </row>
    <row r="521" spans="1:6">
      <c r="A521" s="138">
        <f>'2020'!A22</f>
        <v>43850</v>
      </c>
      <c r="B521" s="7">
        <f>'2020'!B22</f>
        <v>0.68840000000000001</v>
      </c>
      <c r="C521" s="7">
        <f>'2020'!C22</f>
        <v>75.849999999999994</v>
      </c>
      <c r="D521" s="7">
        <f>'2020'!D22</f>
        <v>-1.5966328959721159E-3</v>
      </c>
      <c r="E521" s="7">
        <f>'2020'!E22</f>
        <v>-1.7124419649383548E-3</v>
      </c>
      <c r="F521" s="7">
        <f>'2020'!F22</f>
        <v>0.75</v>
      </c>
    </row>
    <row r="522" spans="1:6">
      <c r="A522" s="138">
        <f>'2020'!A23</f>
        <v>43851</v>
      </c>
      <c r="B522" s="7">
        <f>'2020'!B23</f>
        <v>0.6865</v>
      </c>
      <c r="C522" s="7">
        <f>'2020'!C23</f>
        <v>75.489999999999995</v>
      </c>
      <c r="D522" s="7">
        <f>'2020'!D23</f>
        <v>-2.763839129358583E-3</v>
      </c>
      <c r="E522" s="7">
        <f>'2020'!E23</f>
        <v>-4.7575086430077969E-3</v>
      </c>
      <c r="F522" s="7">
        <f>'2020'!F23</f>
        <v>0.75</v>
      </c>
    </row>
    <row r="523" spans="1:6">
      <c r="A523" s="138">
        <f>'2020'!A24</f>
        <v>43852</v>
      </c>
      <c r="B523" s="7">
        <f>'2020'!B24</f>
        <v>0.68389999999999995</v>
      </c>
      <c r="C523" s="7">
        <f>'2020'!C24</f>
        <v>75.239999999999995</v>
      </c>
      <c r="D523" s="7">
        <f>'2020'!D24</f>
        <v>-3.79451710397547E-3</v>
      </c>
      <c r="E523" s="7">
        <f>'2020'!E24</f>
        <v>-3.3171927187038933E-3</v>
      </c>
      <c r="F523" s="7">
        <f>'2020'!F24</f>
        <v>0.75</v>
      </c>
    </row>
    <row r="524" spans="1:6">
      <c r="A524" s="138">
        <f>'2020'!A25</f>
        <v>43853</v>
      </c>
      <c r="B524" s="7">
        <f>'2020'!B25</f>
        <v>0.68669999999999998</v>
      </c>
      <c r="C524" s="7">
        <f>'2020'!C25</f>
        <v>75.28</v>
      </c>
      <c r="D524" s="7">
        <f>'2020'!D25</f>
        <v>4.0858075225803543E-3</v>
      </c>
      <c r="E524" s="7">
        <f>'2020'!E25</f>
        <v>5.3149084429457243E-4</v>
      </c>
      <c r="F524" s="7">
        <f>'2020'!F25</f>
        <v>0.75</v>
      </c>
    </row>
    <row r="525" spans="1:6">
      <c r="A525" s="138">
        <f>'2020'!A26</f>
        <v>43854</v>
      </c>
      <c r="B525" s="7">
        <f>'2020'!B26</f>
        <v>0.68469999999999998</v>
      </c>
      <c r="C525" s="7">
        <f>'2020'!C26</f>
        <v>75</v>
      </c>
      <c r="D525" s="7">
        <f>'2020'!D26</f>
        <v>-2.9167294996135058E-3</v>
      </c>
      <c r="E525" s="7">
        <f>'2020'!E26</f>
        <v>-3.7263817408137866E-3</v>
      </c>
      <c r="F525" s="7">
        <f>'2020'!F26</f>
        <v>0.75</v>
      </c>
    </row>
    <row r="526" spans="1:6">
      <c r="A526" s="138">
        <f>'2020'!A27</f>
        <v>43858</v>
      </c>
      <c r="B526" s="7">
        <f>'2020'!B27</f>
        <v>0.67620000000000002</v>
      </c>
      <c r="C526" s="7">
        <f>'2020'!C27</f>
        <v>73.69</v>
      </c>
      <c r="D526" s="7">
        <f>'2020'!D27</f>
        <v>-1.2491895853231535E-2</v>
      </c>
      <c r="E526" s="7">
        <f>'2020'!E27</f>
        <v>-1.7621008757402582E-2</v>
      </c>
      <c r="F526" s="7">
        <f>'2020'!F27</f>
        <v>0.75</v>
      </c>
    </row>
    <row r="527" spans="1:6">
      <c r="A527" s="138">
        <f>'2020'!A28</f>
        <v>43859</v>
      </c>
      <c r="B527" s="7">
        <f>'2020'!B28</f>
        <v>0.6774</v>
      </c>
      <c r="C527" s="7">
        <f>'2020'!C28</f>
        <v>73.97</v>
      </c>
      <c r="D527" s="7">
        <f>'2020'!D28</f>
        <v>1.773050109885593E-3</v>
      </c>
      <c r="E527" s="7">
        <f>'2020'!E28</f>
        <v>3.7925008208683779E-3</v>
      </c>
      <c r="F527" s="7">
        <f>'2020'!F28</f>
        <v>0.75</v>
      </c>
    </row>
    <row r="528" spans="1:6">
      <c r="A528" s="138">
        <f>'2020'!A29</f>
        <v>43860</v>
      </c>
      <c r="B528" s="7">
        <f>'2020'!B29</f>
        <v>0.67390000000000005</v>
      </c>
      <c r="C528" s="7">
        <f>'2020'!C29</f>
        <v>73.39</v>
      </c>
      <c r="D528" s="7">
        <f>'2020'!D29</f>
        <v>-5.1802084314999698E-3</v>
      </c>
      <c r="E528" s="7">
        <f>'2020'!E29</f>
        <v>-7.8719190428047908E-3</v>
      </c>
      <c r="F528" s="7">
        <f>'2020'!F29</f>
        <v>0.75</v>
      </c>
    </row>
    <row r="529" spans="1:6">
      <c r="A529" s="138">
        <f>'2020'!A30</f>
        <v>43861</v>
      </c>
      <c r="B529" s="7">
        <f>'2020'!B30</f>
        <v>0.6724</v>
      </c>
      <c r="C529" s="7">
        <f>'2020'!C30</f>
        <v>73.349999999999994</v>
      </c>
      <c r="D529" s="7">
        <f>'2020'!D30</f>
        <v>-2.2283304177108275E-3</v>
      </c>
      <c r="E529" s="7">
        <f>'2020'!E30</f>
        <v>-5.4518196798079475E-4</v>
      </c>
      <c r="F529" s="7">
        <f>'2020'!F30</f>
        <v>0.75</v>
      </c>
    </row>
    <row r="530" spans="1:6">
      <c r="A530" s="138">
        <f>'2020'!A31</f>
        <v>43864</v>
      </c>
      <c r="B530" s="7">
        <f>'2020'!B31</f>
        <v>0.66959999999999997</v>
      </c>
      <c r="C530" s="7">
        <f>'2020'!C31</f>
        <v>72.64</v>
      </c>
      <c r="D530" s="7">
        <f>'2020'!D31</f>
        <v>-4.1728823591950116E-3</v>
      </c>
      <c r="E530" s="7">
        <f>'2020'!E31</f>
        <v>-9.7267702959527632E-3</v>
      </c>
      <c r="F530" s="7">
        <f>'2020'!F31</f>
        <v>0.75</v>
      </c>
    </row>
    <row r="531" spans="1:6">
      <c r="A531" s="138">
        <f>'2020'!A32</f>
        <v>43865</v>
      </c>
      <c r="B531" s="7">
        <f>'2020'!B32</f>
        <v>0.67190000000000005</v>
      </c>
      <c r="C531" s="7">
        <f>'2020'!C32</f>
        <v>73.06</v>
      </c>
      <c r="D531" s="7">
        <f>'2020'!D32</f>
        <v>3.4290007508388015E-3</v>
      </c>
      <c r="E531" s="7">
        <f>'2020'!E32</f>
        <v>5.7652870740985641E-3</v>
      </c>
      <c r="F531" s="7">
        <f>'2020'!F32</f>
        <v>0.75</v>
      </c>
    </row>
    <row r="532" spans="1:6">
      <c r="A532" s="138">
        <f>'2020'!A33</f>
        <v>43866</v>
      </c>
      <c r="B532" s="7">
        <f>'2020'!B33</f>
        <v>0.67379999999999995</v>
      </c>
      <c r="C532" s="7">
        <f>'2020'!C33</f>
        <v>73.77</v>
      </c>
      <c r="D532" s="7">
        <f>'2020'!D33</f>
        <v>2.8238110463480477E-3</v>
      </c>
      <c r="E532" s="7">
        <f>'2020'!E33</f>
        <v>9.6711235290743106E-3</v>
      </c>
      <c r="F532" s="7">
        <f>'2020'!F33</f>
        <v>0.75</v>
      </c>
    </row>
    <row r="533" spans="1:6">
      <c r="A533" s="138">
        <f>'2020'!A34</f>
        <v>43867</v>
      </c>
      <c r="B533" s="7">
        <f>'2020'!B34</f>
        <v>0.67600000000000005</v>
      </c>
      <c r="C533" s="7">
        <f>'2020'!C34</f>
        <v>74.33</v>
      </c>
      <c r="D533" s="7">
        <f>'2020'!D34</f>
        <v>3.2597450705116886E-3</v>
      </c>
      <c r="E533" s="7">
        <f>'2020'!E34</f>
        <v>7.5624938409913113E-3</v>
      </c>
      <c r="F533" s="7">
        <f>'2020'!F34</f>
        <v>0.75</v>
      </c>
    </row>
    <row r="534" spans="1:6">
      <c r="A534" s="138">
        <f>'2020'!A35</f>
        <v>43868</v>
      </c>
      <c r="B534" s="7">
        <f>'2020'!B35</f>
        <v>0.67179999999999995</v>
      </c>
      <c r="C534" s="7">
        <f>'2020'!C35</f>
        <v>73.84</v>
      </c>
      <c r="D534" s="7">
        <f>'2020'!D35</f>
        <v>-6.2323988647718523E-3</v>
      </c>
      <c r="E534" s="7">
        <f>'2020'!E35</f>
        <v>-6.6140485426053122E-3</v>
      </c>
      <c r="F534" s="7">
        <f>'2020'!F35</f>
        <v>0.75</v>
      </c>
    </row>
    <row r="535" spans="1:6">
      <c r="A535" s="138">
        <f>'2020'!A36</f>
        <v>43871</v>
      </c>
      <c r="B535" s="7">
        <f>'2020'!B36</f>
        <v>0.66990000000000005</v>
      </c>
      <c r="C535" s="7">
        <f>'2020'!C36</f>
        <v>73.510000000000005</v>
      </c>
      <c r="D535" s="7">
        <f>'2020'!D36</f>
        <v>-2.8322296639703747E-3</v>
      </c>
      <c r="E535" s="7">
        <f>'2020'!E36</f>
        <v>-4.4791388086004684E-3</v>
      </c>
      <c r="F535" s="7">
        <f>'2020'!F36</f>
        <v>0.75</v>
      </c>
    </row>
    <row r="536" spans="1:6">
      <c r="A536" s="138">
        <f>'2020'!A37</f>
        <v>43872</v>
      </c>
      <c r="B536" s="7">
        <f>'2020'!B37</f>
        <v>0.67090000000000005</v>
      </c>
      <c r="C536" s="7">
        <f>'2020'!C37</f>
        <v>73.72</v>
      </c>
      <c r="D536" s="7">
        <f>'2020'!D37</f>
        <v>1.4916470546205002E-3</v>
      </c>
      <c r="E536" s="7">
        <f>'2020'!E37</f>
        <v>2.8526814156260888E-3</v>
      </c>
      <c r="F536" s="7">
        <f>'2020'!F37</f>
        <v>0.75</v>
      </c>
    </row>
    <row r="537" spans="1:6">
      <c r="A537" s="138">
        <f>'2020'!A38</f>
        <v>43873</v>
      </c>
      <c r="B537" s="7">
        <f>'2020'!B38</f>
        <v>0.67279999999999995</v>
      </c>
      <c r="C537" s="7">
        <f>'2020'!C38</f>
        <v>73.89</v>
      </c>
      <c r="D537" s="7">
        <f>'2020'!D38</f>
        <v>2.8280140898958124E-3</v>
      </c>
      <c r="E537" s="7">
        <f>'2020'!E38</f>
        <v>2.3033679989337185E-3</v>
      </c>
      <c r="F537" s="7">
        <f>'2020'!F38</f>
        <v>0.75</v>
      </c>
    </row>
    <row r="538" spans="1:6">
      <c r="A538" s="138">
        <f>'2020'!A39</f>
        <v>43874</v>
      </c>
      <c r="B538" s="7">
        <f>'2020'!B39</f>
        <v>0.67190000000000005</v>
      </c>
      <c r="C538" s="7">
        <f>'2020'!C39</f>
        <v>73.81</v>
      </c>
      <c r="D538" s="7">
        <f>'2020'!D39</f>
        <v>-1.3385887326338949E-3</v>
      </c>
      <c r="E538" s="7">
        <f>'2020'!E39</f>
        <v>-1.083277018595208E-3</v>
      </c>
      <c r="F538" s="7">
        <f>'2020'!F39</f>
        <v>0.75</v>
      </c>
    </row>
    <row r="539" spans="1:6">
      <c r="A539" s="138">
        <f>'2020'!A40</f>
        <v>43875</v>
      </c>
      <c r="B539" s="7">
        <f>'2020'!B40</f>
        <v>0.67190000000000005</v>
      </c>
      <c r="C539" s="7">
        <f>'2020'!C40</f>
        <v>73.760000000000005</v>
      </c>
      <c r="D539" s="7">
        <f>'2020'!D40</f>
        <v>0</v>
      </c>
      <c r="E539" s="7">
        <f>'2020'!E40</f>
        <v>-6.7764453362254766E-4</v>
      </c>
      <c r="F539" s="7">
        <f>'2020'!F40</f>
        <v>0.75</v>
      </c>
    </row>
    <row r="540" spans="1:6">
      <c r="A540" s="138">
        <f>'2020'!A41</f>
        <v>43878</v>
      </c>
      <c r="B540" s="7">
        <f>'2020'!B41</f>
        <v>0.67249999999999999</v>
      </c>
      <c r="C540" s="7">
        <f>'2020'!C41</f>
        <v>73.86</v>
      </c>
      <c r="D540" s="7">
        <f>'2020'!D41</f>
        <v>8.9259154988978928E-4</v>
      </c>
      <c r="E540" s="7">
        <f>'2020'!E41</f>
        <v>1.354830176078731E-3</v>
      </c>
      <c r="F540" s="7">
        <f>'2020'!F41</f>
        <v>0.75</v>
      </c>
    </row>
    <row r="541" spans="1:6">
      <c r="A541" s="138">
        <f>'2020'!A42</f>
        <v>43879</v>
      </c>
      <c r="B541" s="7">
        <f>'2020'!B42</f>
        <v>0.66920000000000002</v>
      </c>
      <c r="C541" s="7">
        <f>'2020'!C42</f>
        <v>73.44</v>
      </c>
      <c r="D541" s="7">
        <f>'2020'!D42</f>
        <v>-4.9191423633251821E-3</v>
      </c>
      <c r="E541" s="7">
        <f>'2020'!E42</f>
        <v>-5.7026631121821682E-3</v>
      </c>
      <c r="F541" s="7">
        <f>'2020'!F42</f>
        <v>0.75</v>
      </c>
    </row>
    <row r="542" spans="1:6">
      <c r="A542" s="138">
        <f>'2020'!A43</f>
        <v>43880</v>
      </c>
      <c r="B542" s="7">
        <f>'2020'!B43</f>
        <v>0.66959999999999997</v>
      </c>
      <c r="C542" s="7">
        <f>'2020'!C43</f>
        <v>73.680000000000007</v>
      </c>
      <c r="D542" s="7">
        <f>'2020'!D43</f>
        <v>5.9755006259655595E-4</v>
      </c>
      <c r="E542" s="7">
        <f>'2020'!E43</f>
        <v>3.262645634816591E-3</v>
      </c>
      <c r="F542" s="7">
        <f>'2020'!F43</f>
        <v>0.75</v>
      </c>
    </row>
    <row r="543" spans="1:6">
      <c r="A543" s="138">
        <f>'2020'!A44</f>
        <v>43881</v>
      </c>
      <c r="B543" s="7">
        <f>'2020'!B44</f>
        <v>0.66500000000000004</v>
      </c>
      <c r="C543" s="7">
        <f>'2020'!C44</f>
        <v>74.06</v>
      </c>
      <c r="D543" s="7">
        <f>'2020'!D44</f>
        <v>-6.8934785194113687E-3</v>
      </c>
      <c r="E543" s="7">
        <f>'2020'!E44</f>
        <v>5.1441835384151147E-3</v>
      </c>
      <c r="F543" s="7">
        <f>'2020'!F44</f>
        <v>0.75</v>
      </c>
    </row>
    <row r="544" spans="1:6">
      <c r="A544" s="138">
        <f>'2020'!A45</f>
        <v>43882</v>
      </c>
      <c r="B544" s="7">
        <f>'2020'!B45</f>
        <v>0.66049999999999998</v>
      </c>
      <c r="C544" s="7">
        <f>'2020'!C45</f>
        <v>73.959999999999994</v>
      </c>
      <c r="D544" s="7">
        <f>'2020'!D45</f>
        <v>-6.7899166934742477E-3</v>
      </c>
      <c r="E544" s="7">
        <f>'2020'!E45</f>
        <v>-1.351168966542591E-3</v>
      </c>
      <c r="F544" s="7">
        <f>'2020'!F45</f>
        <v>0.75</v>
      </c>
    </row>
    <row r="545" spans="1:6">
      <c r="A545" s="138">
        <f>'2020'!A46</f>
        <v>43885</v>
      </c>
      <c r="B545" s="7">
        <f>'2020'!B46</f>
        <v>0.66090000000000004</v>
      </c>
      <c r="C545" s="7">
        <f>'2020'!C46</f>
        <v>73.739999999999995</v>
      </c>
      <c r="D545" s="7">
        <f>'2020'!D46</f>
        <v>6.0541851402713882E-4</v>
      </c>
      <c r="E545" s="7">
        <f>'2020'!E46</f>
        <v>-2.9790137129256516E-3</v>
      </c>
      <c r="F545" s="7">
        <f>'2020'!F46</f>
        <v>0.75</v>
      </c>
    </row>
    <row r="546" spans="1:6">
      <c r="A546" s="138">
        <f>'2020'!A47</f>
        <v>43886</v>
      </c>
      <c r="B546" s="7">
        <f>'2020'!B47</f>
        <v>0.66139999999999999</v>
      </c>
      <c r="C546" s="7">
        <f>'2020'!C47</f>
        <v>73.3</v>
      </c>
      <c r="D546" s="7">
        <f>'2020'!D47</f>
        <v>7.5625807128523997E-4</v>
      </c>
      <c r="E546" s="7">
        <f>'2020'!E47</f>
        <v>-5.984783913392671E-3</v>
      </c>
      <c r="F546" s="7">
        <f>'2020'!F47</f>
        <v>0.75</v>
      </c>
    </row>
    <row r="547" spans="1:6">
      <c r="A547" s="138">
        <f>'2020'!A48</f>
        <v>43887</v>
      </c>
      <c r="B547" s="7">
        <f>'2020'!B48</f>
        <v>0.65959999999999996</v>
      </c>
      <c r="C547" s="7">
        <f>'2020'!C48</f>
        <v>72.88</v>
      </c>
      <c r="D547" s="7">
        <f>'2020'!D48</f>
        <v>-2.7252098622486602E-3</v>
      </c>
      <c r="E547" s="7">
        <f>'2020'!E48</f>
        <v>-5.7463559409029032E-3</v>
      </c>
      <c r="F547" s="7">
        <f>'2020'!F48</f>
        <v>0.75</v>
      </c>
    </row>
    <row r="548" spans="1:6">
      <c r="A548" s="138">
        <f>'2020'!A49</f>
        <v>43888</v>
      </c>
      <c r="B548" s="7">
        <f>'2020'!B49</f>
        <v>0.65549999999999997</v>
      </c>
      <c r="C548" s="7">
        <f>'2020'!C49</f>
        <v>72.11</v>
      </c>
      <c r="D548" s="7">
        <f>'2020'!D49</f>
        <v>-6.2352874816892822E-3</v>
      </c>
      <c r="E548" s="7">
        <f>'2020'!E49</f>
        <v>-1.0621522023034615E-2</v>
      </c>
      <c r="F548" s="7">
        <f>'2020'!F49</f>
        <v>0.75</v>
      </c>
    </row>
    <row r="549" spans="1:6">
      <c r="A549" s="138">
        <f>'2020'!A50</f>
        <v>43889</v>
      </c>
      <c r="B549" s="7">
        <f>'2020'!B50</f>
        <v>0.65239999999999998</v>
      </c>
      <c r="C549" s="7">
        <f>'2020'!C50</f>
        <v>71.09</v>
      </c>
      <c r="D549" s="7">
        <f>'2020'!D50</f>
        <v>-4.7404324568957566E-3</v>
      </c>
      <c r="E549" s="7">
        <f>'2020'!E50</f>
        <v>-1.4246050987276422E-2</v>
      </c>
      <c r="F549" s="7">
        <f>'2020'!F50</f>
        <v>0.75</v>
      </c>
    </row>
    <row r="550" spans="1:6">
      <c r="A550" s="138">
        <f>'2020'!A51</f>
        <v>43892</v>
      </c>
      <c r="B550" s="7">
        <f>'2020'!B51</f>
        <v>0.6522</v>
      </c>
      <c r="C550" s="7">
        <f>'2020'!C51</f>
        <v>70.52</v>
      </c>
      <c r="D550" s="7">
        <f>'2020'!D51</f>
        <v>-3.0660739164003564E-4</v>
      </c>
      <c r="E550" s="7">
        <f>'2020'!E51</f>
        <v>-8.0503224117223909E-3</v>
      </c>
      <c r="F550" s="7">
        <f>'2020'!F51</f>
        <v>0.75</v>
      </c>
    </row>
    <row r="551" spans="1:6">
      <c r="A551" s="138">
        <f>'2020'!A52</f>
        <v>43893</v>
      </c>
      <c r="B551" s="7">
        <f>'2020'!B52</f>
        <v>0.6552</v>
      </c>
      <c r="C551" s="7">
        <f>'2020'!C52</f>
        <v>70.64</v>
      </c>
      <c r="D551" s="7">
        <f>'2020'!D52</f>
        <v>4.5892691836409054E-3</v>
      </c>
      <c r="E551" s="7">
        <f>'2020'!E52</f>
        <v>1.7001987660350661E-3</v>
      </c>
      <c r="F551" s="7">
        <f>'2020'!F52</f>
        <v>0.75</v>
      </c>
    </row>
    <row r="552" spans="1:6">
      <c r="A552" s="138">
        <f>'2020'!A53</f>
        <v>43894</v>
      </c>
      <c r="B552" s="7">
        <f>'2020'!B53</f>
        <v>0.65949999999999998</v>
      </c>
      <c r="C552" s="7">
        <f>'2020'!C53</f>
        <v>70.81</v>
      </c>
      <c r="D552" s="7">
        <f>'2020'!D53</f>
        <v>6.5414396185095982E-3</v>
      </c>
      <c r="E552" s="7">
        <f>'2020'!E53</f>
        <v>2.4036773679781214E-3</v>
      </c>
      <c r="F552" s="7">
        <f>'2020'!F53</f>
        <v>0.5</v>
      </c>
    </row>
    <row r="553" spans="1:6">
      <c r="A553" s="138">
        <f>'2020'!A54</f>
        <v>43895</v>
      </c>
      <c r="B553" s="7">
        <f>'2020'!B54</f>
        <v>0.66200000000000003</v>
      </c>
      <c r="C553" s="7">
        <f>'2020'!C54</f>
        <v>71.05</v>
      </c>
      <c r="D553" s="7">
        <f>'2020'!D54</f>
        <v>3.7835837796391125E-3</v>
      </c>
      <c r="E553" s="7">
        <f>'2020'!E54</f>
        <v>3.3836208794269305E-3</v>
      </c>
      <c r="F553" s="7">
        <f>'2020'!F54</f>
        <v>0.5</v>
      </c>
    </row>
    <row r="554" spans="1:6">
      <c r="A554" s="138">
        <f>'2020'!A55</f>
        <v>43896</v>
      </c>
      <c r="B554" s="7">
        <f>'2020'!B55</f>
        <v>0.66020000000000001</v>
      </c>
      <c r="C554" s="7">
        <f>'2020'!C55</f>
        <v>69.88</v>
      </c>
      <c r="D554" s="7">
        <f>'2020'!D55</f>
        <v>-2.722736517915627E-3</v>
      </c>
      <c r="E554" s="7">
        <f>'2020'!E55</f>
        <v>-1.6604369277253811E-2</v>
      </c>
      <c r="F554" s="7">
        <f>'2020'!F55</f>
        <v>0.5</v>
      </c>
    </row>
    <row r="555" spans="1:6">
      <c r="A555" s="138">
        <f>'2020'!A56</f>
        <v>43899</v>
      </c>
      <c r="B555" s="7">
        <f>'2020'!B56</f>
        <v>0.65390000000000004</v>
      </c>
      <c r="C555" s="7">
        <f>'2020'!C56</f>
        <v>67.239999999999995</v>
      </c>
      <c r="D555" s="7">
        <f>'2020'!D56</f>
        <v>-9.5883848518623291E-3</v>
      </c>
      <c r="E555" s="7">
        <f>'2020'!E56</f>
        <v>-3.8511176725440917E-2</v>
      </c>
      <c r="F555" s="7">
        <f>'2020'!F56</f>
        <v>0.5</v>
      </c>
    </row>
    <row r="556" spans="1:6">
      <c r="A556" s="138">
        <f>'2020'!A57</f>
        <v>43900</v>
      </c>
      <c r="B556" s="7">
        <f>'2020'!B57</f>
        <v>0.65659999999999996</v>
      </c>
      <c r="C556" s="7">
        <f>'2020'!C57</f>
        <v>68.44</v>
      </c>
      <c r="D556" s="7">
        <f>'2020'!D57</f>
        <v>4.1205705002618767E-3</v>
      </c>
      <c r="E556" s="7">
        <f>'2020'!E57</f>
        <v>1.7689140483577916E-2</v>
      </c>
      <c r="F556" s="7">
        <f>'2020'!F57</f>
        <v>0.5</v>
      </c>
    </row>
    <row r="557" spans="1:6">
      <c r="A557" s="138">
        <f>'2020'!A58</f>
        <v>43901</v>
      </c>
      <c r="B557" s="7">
        <f>'2020'!B58</f>
        <v>0.65049999999999997</v>
      </c>
      <c r="C557" s="7">
        <f>'2020'!C58</f>
        <v>67.94</v>
      </c>
      <c r="D557" s="7">
        <f>'2020'!D58</f>
        <v>-9.3337071149322704E-3</v>
      </c>
      <c r="E557" s="7">
        <f>'2020'!E58</f>
        <v>-7.3324862915548619E-3</v>
      </c>
      <c r="F557" s="7">
        <f>'2020'!F58</f>
        <v>0.5</v>
      </c>
    </row>
    <row r="558" spans="1:6">
      <c r="A558" s="138">
        <f>'2020'!A59</f>
        <v>43902</v>
      </c>
      <c r="B558" s="7">
        <f>'2020'!B59</f>
        <v>0.64570000000000005</v>
      </c>
      <c r="C558" s="7">
        <f>'2020'!C59</f>
        <v>67.180000000000007</v>
      </c>
      <c r="D558" s="7">
        <f>'2020'!D59</f>
        <v>-7.4062983201384734E-3</v>
      </c>
      <c r="E558" s="7">
        <f>'2020'!E59</f>
        <v>-1.1249378548291045E-2</v>
      </c>
      <c r="F558" s="7">
        <f>'2020'!F59</f>
        <v>0.5</v>
      </c>
    </row>
    <row r="559" spans="1:6">
      <c r="A559" s="138">
        <f>'2020'!A60</f>
        <v>43903</v>
      </c>
      <c r="B559" s="7">
        <f>'2020'!B60</f>
        <v>0.63070000000000004</v>
      </c>
      <c r="C559" s="7">
        <f>'2020'!C60</f>
        <v>66.599999999999994</v>
      </c>
      <c r="D559" s="7">
        <f>'2020'!D60</f>
        <v>-2.3504685962815831E-2</v>
      </c>
      <c r="E559" s="7">
        <f>'2020'!E60</f>
        <v>-8.6710066378034439E-3</v>
      </c>
      <c r="F559" s="7">
        <f>'2020'!F60</f>
        <v>0.5</v>
      </c>
    </row>
    <row r="560" spans="1:6">
      <c r="A560" s="138">
        <f>'2020'!A61</f>
        <v>43906</v>
      </c>
      <c r="B560" s="7">
        <f>'2020'!B61</f>
        <v>0.61760000000000004</v>
      </c>
      <c r="C560" s="7">
        <f>'2020'!C61</f>
        <v>65.95</v>
      </c>
      <c r="D560" s="7">
        <f>'2020'!D61</f>
        <v>-2.098931495903909E-2</v>
      </c>
      <c r="E560" s="7">
        <f>'2020'!E61</f>
        <v>-9.8076983830197098E-3</v>
      </c>
      <c r="F560" s="7">
        <f>'2020'!F61</f>
        <v>0.5</v>
      </c>
    </row>
    <row r="561" spans="1:6">
      <c r="A561" s="138">
        <f>'2020'!A62</f>
        <v>43907</v>
      </c>
      <c r="B561" s="7">
        <f>'2020'!B62</f>
        <v>0.61209999999999998</v>
      </c>
      <c r="C561" s="7">
        <f>'2020'!C62</f>
        <v>65.25</v>
      </c>
      <c r="D561" s="7">
        <f>'2020'!D62</f>
        <v>-8.945330853542403E-3</v>
      </c>
      <c r="E561" s="7">
        <f>'2020'!E62</f>
        <v>-1.0670832960520864E-2</v>
      </c>
      <c r="F561" s="7">
        <f>'2020'!F62</f>
        <v>0.5</v>
      </c>
    </row>
    <row r="562" spans="1:6">
      <c r="A562" s="138">
        <f>'2020'!A63</f>
        <v>43908</v>
      </c>
      <c r="B562" s="7">
        <f>'2020'!B63</f>
        <v>0.6018</v>
      </c>
      <c r="C562" s="7">
        <f>'2020'!C63</f>
        <v>64.52</v>
      </c>
      <c r="D562" s="7">
        <f>'2020'!D63</f>
        <v>-1.6970503661079269E-2</v>
      </c>
      <c r="E562" s="7">
        <f>'2020'!E63</f>
        <v>-1.1250792945794778E-2</v>
      </c>
      <c r="F562" s="7">
        <f>'2020'!F63</f>
        <v>0.5</v>
      </c>
    </row>
    <row r="563" spans="1:6">
      <c r="A563" s="138">
        <f>'2020'!A64</f>
        <v>43909</v>
      </c>
      <c r="B563" s="7">
        <f>'2020'!B64</f>
        <v>0.55710000000000004</v>
      </c>
      <c r="C563" s="7">
        <f>'2020'!C64</f>
        <v>60.77</v>
      </c>
      <c r="D563" s="7">
        <f>'2020'!D64</f>
        <v>-7.7180407169174972E-2</v>
      </c>
      <c r="E563" s="7">
        <f>'2020'!E64</f>
        <v>-5.9879007109744184E-2</v>
      </c>
      <c r="F563" s="7">
        <f>'2020'!F64</f>
        <v>0.5</v>
      </c>
    </row>
    <row r="564" spans="1:6">
      <c r="A564" s="138">
        <f>'2020'!A65</f>
        <v>43910</v>
      </c>
      <c r="B564" s="7">
        <f>'2020'!B65</f>
        <v>0.58530000000000004</v>
      </c>
      <c r="C564" s="7">
        <f>'2020'!C65</f>
        <v>64.37</v>
      </c>
      <c r="D564" s="7">
        <f>'2020'!D65</f>
        <v>4.9379779270405488E-2</v>
      </c>
      <c r="E564" s="7">
        <f>'2020'!E65</f>
        <v>5.7551439917260631E-2</v>
      </c>
      <c r="F564" s="7">
        <f>'2020'!F65</f>
        <v>0.25</v>
      </c>
    </row>
    <row r="565" spans="1:6">
      <c r="A565" s="138">
        <f>'2020'!A66</f>
        <v>43913</v>
      </c>
      <c r="B565" s="7">
        <f>'2020'!B66</f>
        <v>0.57620000000000005</v>
      </c>
      <c r="C565" s="7">
        <f>'2020'!C66</f>
        <v>63.42</v>
      </c>
      <c r="D565" s="7">
        <f>'2020'!D66</f>
        <v>-1.566971364674714E-2</v>
      </c>
      <c r="E565" s="7">
        <f>'2020'!E66</f>
        <v>-1.486841695432322E-2</v>
      </c>
      <c r="F565" s="7">
        <f>'2020'!F66</f>
        <v>0.25</v>
      </c>
    </row>
    <row r="566" spans="1:6">
      <c r="A566" s="138">
        <f>'2020'!A67</f>
        <v>43914</v>
      </c>
      <c r="B566" s="7">
        <f>'2020'!B67</f>
        <v>0.59119999999999995</v>
      </c>
      <c r="C566" s="7">
        <f>'2020'!C67</f>
        <v>65.209999999999994</v>
      </c>
      <c r="D566" s="7">
        <f>'2020'!D67</f>
        <v>2.5699546983563661E-2</v>
      </c>
      <c r="E566" s="7">
        <f>'2020'!E67</f>
        <v>2.7833562294909586E-2</v>
      </c>
      <c r="F566" s="7">
        <f>'2020'!F67</f>
        <v>0.25</v>
      </c>
    </row>
    <row r="567" spans="1:6">
      <c r="A567" s="138">
        <f>'2020'!A68</f>
        <v>43915</v>
      </c>
      <c r="B567" s="7">
        <f>'2020'!B68</f>
        <v>0.60070000000000001</v>
      </c>
      <c r="C567" s="7">
        <f>'2020'!C68</f>
        <v>66.88</v>
      </c>
      <c r="D567" s="7">
        <f>'2020'!D68</f>
        <v>1.5941272222123749E-2</v>
      </c>
      <c r="E567" s="7">
        <f>'2020'!E68</f>
        <v>2.5287137371335217E-2</v>
      </c>
      <c r="F567" s="7">
        <f>'2020'!F68</f>
        <v>0.25</v>
      </c>
    </row>
    <row r="568" spans="1:6">
      <c r="A568" s="138">
        <f>'2020'!A69</f>
        <v>43916</v>
      </c>
      <c r="B568" s="7">
        <f>'2020'!B69</f>
        <v>0.59309999999999996</v>
      </c>
      <c r="C568" s="7">
        <f>'2020'!C69</f>
        <v>65.67</v>
      </c>
      <c r="D568" s="7">
        <f>'2020'!D69</f>
        <v>-1.2732623011434879E-2</v>
      </c>
      <c r="E568" s="7">
        <f>'2020'!E69</f>
        <v>-1.825776857356488E-2</v>
      </c>
      <c r="F568" s="7">
        <f>'2020'!F69</f>
        <v>0.25</v>
      </c>
    </row>
    <row r="569" spans="1:6">
      <c r="A569" s="138">
        <f>'2020'!A70</f>
        <v>43917</v>
      </c>
      <c r="B569" s="7">
        <f>'2020'!B70</f>
        <v>0.61019999999999996</v>
      </c>
      <c r="C569" s="7">
        <f>'2020'!C70</f>
        <v>66.099999999999994</v>
      </c>
      <c r="D569" s="7">
        <f>'2020'!D70</f>
        <v>2.8423753437888319E-2</v>
      </c>
      <c r="E569" s="7">
        <f>'2020'!E70</f>
        <v>6.5265466547592297E-3</v>
      </c>
      <c r="F569" s="7">
        <f>'2020'!F70</f>
        <v>0.25</v>
      </c>
    </row>
    <row r="570" spans="1:6">
      <c r="A570" s="138">
        <f>'2020'!A71</f>
        <v>43920</v>
      </c>
      <c r="B570" s="7">
        <f>'2020'!B71</f>
        <v>0.61499999999999999</v>
      </c>
      <c r="C570" s="7">
        <f>'2020'!C71</f>
        <v>66.19</v>
      </c>
      <c r="D570" s="7">
        <f>'2020'!D71</f>
        <v>7.8354955239486376E-3</v>
      </c>
      <c r="E570" s="7">
        <f>'2020'!E71</f>
        <v>1.3606472731908378E-3</v>
      </c>
      <c r="F570" s="7">
        <f>'2020'!F71</f>
        <v>0.25</v>
      </c>
    </row>
    <row r="571" spans="1:6">
      <c r="A571" s="138">
        <f>'2020'!A72</f>
        <v>43921</v>
      </c>
      <c r="B571" s="7">
        <f>'2020'!B72</f>
        <v>0.61750000000000005</v>
      </c>
      <c r="C571" s="7">
        <f>'2020'!C72</f>
        <v>66.849999999999994</v>
      </c>
      <c r="D571" s="7">
        <f>'2020'!D72</f>
        <v>4.056800695614469E-3</v>
      </c>
      <c r="E571" s="7">
        <f>'2020'!E72</f>
        <v>9.9219094171206432E-3</v>
      </c>
      <c r="F571" s="7">
        <f>'2020'!F72</f>
        <v>0.25</v>
      </c>
    </row>
    <row r="572" spans="1:6">
      <c r="A572" s="138">
        <f>'2020'!A73</f>
        <v>43922</v>
      </c>
      <c r="B572" s="7">
        <f>'2020'!B73</f>
        <v>0.61240000000000006</v>
      </c>
      <c r="C572" s="7">
        <f>'2020'!C73</f>
        <v>66</v>
      </c>
      <c r="D572" s="7">
        <f>'2020'!D73</f>
        <v>-8.2934047186035784E-3</v>
      </c>
      <c r="E572" s="7">
        <f>'2020'!E73</f>
        <v>-1.279656152152658E-2</v>
      </c>
      <c r="F572" s="7">
        <f>'2020'!F73</f>
        <v>0.25</v>
      </c>
    </row>
    <row r="573" spans="1:6">
      <c r="A573" s="138">
        <f>'2020'!A74</f>
        <v>43923</v>
      </c>
      <c r="B573" s="7">
        <f>'2020'!B74</f>
        <v>0.60809999999999997</v>
      </c>
      <c r="C573" s="7">
        <f>'2020'!C74</f>
        <v>65.36</v>
      </c>
      <c r="D573" s="7">
        <f>'2020'!D74</f>
        <v>-7.0463216574647965E-3</v>
      </c>
      <c r="E573" s="7">
        <f>'2020'!E74</f>
        <v>-9.7442914746781635E-3</v>
      </c>
      <c r="F573" s="7">
        <f>'2020'!F74</f>
        <v>0.25</v>
      </c>
    </row>
    <row r="574" spans="1:6">
      <c r="A574" s="138">
        <f>'2020'!A75</f>
        <v>43924</v>
      </c>
      <c r="B574" s="7">
        <f>'2020'!B75</f>
        <v>0.60719999999999996</v>
      </c>
      <c r="C574" s="7">
        <f>'2020'!C75</f>
        <v>65.569999999999993</v>
      </c>
      <c r="D574" s="7">
        <f>'2020'!D75</f>
        <v>-1.4811160446438854E-3</v>
      </c>
      <c r="E574" s="7">
        <f>'2020'!E75</f>
        <v>3.2078237237804603E-3</v>
      </c>
      <c r="F574" s="7">
        <f>'2020'!F75</f>
        <v>0.25</v>
      </c>
    </row>
    <row r="575" spans="1:6">
      <c r="A575" s="138">
        <f>'2020'!A76</f>
        <v>43927</v>
      </c>
      <c r="B575" s="7">
        <f>'2020'!B76</f>
        <v>0.60350000000000004</v>
      </c>
      <c r="C575" s="7">
        <f>'2020'!C76</f>
        <v>65.8</v>
      </c>
      <c r="D575" s="7">
        <f>'2020'!D76</f>
        <v>-6.1121855438338122E-3</v>
      </c>
      <c r="E575" s="7">
        <f>'2020'!E76</f>
        <v>3.5015640557434385E-3</v>
      </c>
      <c r="F575" s="7">
        <f>'2020'!F76</f>
        <v>0.25</v>
      </c>
    </row>
    <row r="576" spans="1:6">
      <c r="A576" s="138">
        <f>'2020'!A77</f>
        <v>43928</v>
      </c>
      <c r="B576" s="7">
        <f>'2020'!B77</f>
        <v>0.61450000000000005</v>
      </c>
      <c r="C576" s="7">
        <f>'2020'!C77</f>
        <v>66.88</v>
      </c>
      <c r="D576" s="7">
        <f>'2020'!D77</f>
        <v>1.8062888468503374E-2</v>
      </c>
      <c r="E576" s="7">
        <f>'2020'!E77</f>
        <v>1.6280130445174675E-2</v>
      </c>
      <c r="F576" s="7">
        <f>'2020'!F77</f>
        <v>0.25</v>
      </c>
    </row>
    <row r="577" spans="1:6">
      <c r="A577" s="138">
        <f>'2020'!A78</f>
        <v>43929</v>
      </c>
      <c r="B577" s="7">
        <f>'2020'!B78</f>
        <v>0.61460000000000004</v>
      </c>
      <c r="C577" s="7">
        <f>'2020'!C78</f>
        <v>66.91</v>
      </c>
      <c r="D577" s="7">
        <f>'2020'!D78</f>
        <v>1.6272069029466457E-4</v>
      </c>
      <c r="E577" s="7">
        <f>'2020'!E78</f>
        <v>4.4846401827940488E-4</v>
      </c>
      <c r="F577" s="7">
        <f>'2020'!F78</f>
        <v>0.25</v>
      </c>
    </row>
    <row r="578" spans="1:6">
      <c r="A578" s="138">
        <f>'2020'!A79</f>
        <v>43930</v>
      </c>
      <c r="B578" s="7">
        <f>'2020'!B79</f>
        <v>0.62109999999999999</v>
      </c>
      <c r="C578" s="7">
        <f>'2020'!C79</f>
        <v>67.64</v>
      </c>
      <c r="D578" s="7">
        <f>'2020'!D79</f>
        <v>1.0520449868872964E-2</v>
      </c>
      <c r="E578" s="7">
        <f>'2020'!E79</f>
        <v>1.0851091235654026E-2</v>
      </c>
      <c r="F578" s="7">
        <f>'2020'!F79</f>
        <v>0.25</v>
      </c>
    </row>
    <row r="579" spans="1:6">
      <c r="A579" s="138">
        <f>'2020'!A80</f>
        <v>43935</v>
      </c>
      <c r="B579" s="7">
        <f>'2020'!B80</f>
        <v>0.64190000000000003</v>
      </c>
      <c r="C579" s="7">
        <f>'2020'!C80</f>
        <v>69.14</v>
      </c>
      <c r="D579" s="7">
        <f>'2020'!D80</f>
        <v>3.2940428752475201E-2</v>
      </c>
      <c r="E579" s="7">
        <f>'2020'!E80</f>
        <v>2.1933910463098928E-2</v>
      </c>
      <c r="F579" s="7">
        <f>'2020'!F80</f>
        <v>0.25</v>
      </c>
    </row>
    <row r="580" spans="1:6">
      <c r="A580" s="138">
        <f>'2020'!A81</f>
        <v>43936</v>
      </c>
      <c r="B580" s="7">
        <f>'2020'!B81</f>
        <v>0.63839999999999997</v>
      </c>
      <c r="C580" s="7">
        <f>'2020'!C81</f>
        <v>68.34</v>
      </c>
      <c r="D580" s="7">
        <f>'2020'!D81</f>
        <v>-5.4674821821335011E-3</v>
      </c>
      <c r="E580" s="7">
        <f>'2020'!E81</f>
        <v>-1.1638187806332667E-2</v>
      </c>
      <c r="F580" s="7">
        <f>'2020'!F81</f>
        <v>0.25</v>
      </c>
    </row>
    <row r="581" spans="1:6">
      <c r="A581" s="138">
        <f>'2020'!A82</f>
        <v>43937</v>
      </c>
      <c r="B581" s="7">
        <f>'2020'!B82</f>
        <v>0.62860000000000005</v>
      </c>
      <c r="C581" s="7">
        <f>'2020'!C82</f>
        <v>67.8</v>
      </c>
      <c r="D581" s="7">
        <f>'2020'!D82</f>
        <v>-1.5469921772131665E-2</v>
      </c>
      <c r="E581" s="7">
        <f>'2020'!E82</f>
        <v>-7.9330517407959888E-3</v>
      </c>
      <c r="F581" s="7">
        <f>'2020'!F82</f>
        <v>0.25</v>
      </c>
    </row>
    <row r="582" spans="1:6">
      <c r="A582" s="138">
        <f>'2020'!A83</f>
        <v>43938</v>
      </c>
      <c r="B582" s="7">
        <f>'2020'!B83</f>
        <v>0.63600000000000001</v>
      </c>
      <c r="C582" s="7">
        <f>'2020'!C83</f>
        <v>68.52</v>
      </c>
      <c r="D582" s="7">
        <f>'2020'!D83</f>
        <v>1.1703438976654776E-2</v>
      </c>
      <c r="E582" s="7">
        <f>'2020'!E83</f>
        <v>1.0563478509569246E-2</v>
      </c>
      <c r="F582" s="7">
        <f>'2020'!F83</f>
        <v>0.25</v>
      </c>
    </row>
    <row r="583" spans="1:6">
      <c r="A583" s="138">
        <f>'2020'!A84</f>
        <v>43941</v>
      </c>
      <c r="B583" s="7">
        <f>'2020'!B84</f>
        <v>0.63460000000000005</v>
      </c>
      <c r="C583" s="7">
        <f>'2020'!C84</f>
        <v>68.45</v>
      </c>
      <c r="D583" s="7">
        <f>'2020'!D84</f>
        <v>-2.2036841910268957E-3</v>
      </c>
      <c r="E583" s="7">
        <f>'2020'!E84</f>
        <v>-1.0221217214611681E-3</v>
      </c>
      <c r="F583" s="7">
        <f>'2020'!F84</f>
        <v>0.25</v>
      </c>
    </row>
    <row r="584" spans="1:6">
      <c r="A584" s="138">
        <f>'2020'!A85</f>
        <v>43942</v>
      </c>
      <c r="B584" s="7">
        <f>'2020'!B85</f>
        <v>0.63139999999999996</v>
      </c>
      <c r="C584" s="7">
        <f>'2020'!C85</f>
        <v>67.84</v>
      </c>
      <c r="D584" s="7">
        <f>'2020'!D85</f>
        <v>-5.055303025204072E-3</v>
      </c>
      <c r="E584" s="7">
        <f>'2020'!E85</f>
        <v>-8.9515602508102414E-3</v>
      </c>
      <c r="F584" s="7">
        <f>'2020'!F85</f>
        <v>0.25</v>
      </c>
    </row>
    <row r="585" spans="1:6">
      <c r="A585" s="138">
        <f>'2020'!A86</f>
        <v>43943</v>
      </c>
      <c r="B585" s="7">
        <f>'2020'!B86</f>
        <v>0.63229999999999997</v>
      </c>
      <c r="C585" s="7">
        <f>'2020'!C86</f>
        <v>68.03</v>
      </c>
      <c r="D585" s="7">
        <f>'2020'!D86</f>
        <v>1.4243889406763419E-3</v>
      </c>
      <c r="E585" s="7">
        <f>'2020'!E86</f>
        <v>2.7967928733218421E-3</v>
      </c>
      <c r="F585" s="7">
        <f>'2020'!F86</f>
        <v>0.25</v>
      </c>
    </row>
    <row r="586" spans="1:6">
      <c r="A586" s="138">
        <f>'2020'!A87</f>
        <v>43944</v>
      </c>
      <c r="B586" s="7">
        <f>'2020'!B87</f>
        <v>0.6341</v>
      </c>
      <c r="C586" s="7">
        <f>'2020'!C87</f>
        <v>68.34</v>
      </c>
      <c r="D586" s="7">
        <f>'2020'!D87</f>
        <v>2.8427056414184687E-3</v>
      </c>
      <c r="E586" s="7">
        <f>'2020'!E87</f>
        <v>4.546462330176507E-3</v>
      </c>
      <c r="F586" s="7">
        <f>'2020'!F87</f>
        <v>0.25</v>
      </c>
    </row>
    <row r="587" spans="1:6">
      <c r="A587" s="138">
        <f>'2020'!A88</f>
        <v>43945</v>
      </c>
      <c r="B587" s="7">
        <f>'2020'!B88</f>
        <v>0.63429999999999997</v>
      </c>
      <c r="C587" s="7">
        <f>'2020'!C88</f>
        <v>68.3</v>
      </c>
      <c r="D587" s="7">
        <f>'2020'!D88</f>
        <v>3.1535793386556875E-4</v>
      </c>
      <c r="E587" s="7">
        <f>'2020'!E88</f>
        <v>-5.8548011040146259E-4</v>
      </c>
      <c r="F587" s="7">
        <f>'2020'!F88</f>
        <v>0.25</v>
      </c>
    </row>
    <row r="588" spans="1:6">
      <c r="A588" s="138">
        <f>'2020'!A89</f>
        <v>43948</v>
      </c>
      <c r="B588" s="7">
        <f>'2020'!B89</f>
        <v>0.6462</v>
      </c>
      <c r="C588" s="7">
        <f>'2020'!C89</f>
        <v>69.319999999999993</v>
      </c>
      <c r="D588" s="7">
        <f>'2020'!D89</f>
        <v>1.8587024750546566E-2</v>
      </c>
      <c r="E588" s="7">
        <f>'2020'!E89</f>
        <v>1.482369827066099E-2</v>
      </c>
      <c r="F588" s="7">
        <f>'2020'!F89</f>
        <v>0.25</v>
      </c>
    </row>
    <row r="589" spans="1:6">
      <c r="A589" s="138">
        <f>'2020'!A90</f>
        <v>43949</v>
      </c>
      <c r="B589" s="7">
        <f>'2020'!B90</f>
        <v>0.64570000000000005</v>
      </c>
      <c r="C589" s="7">
        <f>'2020'!C90</f>
        <v>69.22</v>
      </c>
      <c r="D589" s="7">
        <f>'2020'!D90</f>
        <v>-7.7405375797646244E-4</v>
      </c>
      <c r="E589" s="7">
        <f>'2020'!E90</f>
        <v>-1.4436266402070973E-3</v>
      </c>
      <c r="F589" s="7">
        <f>'2020'!F90</f>
        <v>0.25</v>
      </c>
    </row>
    <row r="590" spans="1:6">
      <c r="A590" s="138">
        <f>'2020'!A91</f>
        <v>43950</v>
      </c>
      <c r="B590" s="7">
        <f>'2020'!B91</f>
        <v>0.6542</v>
      </c>
      <c r="C590" s="7">
        <f>'2020'!C91</f>
        <v>69.7</v>
      </c>
      <c r="D590" s="7">
        <f>'2020'!D91</f>
        <v>1.3078115471862047E-2</v>
      </c>
      <c r="E590" s="7">
        <f>'2020'!E91</f>
        <v>6.9104795592800118E-3</v>
      </c>
      <c r="F590" s="7">
        <f>'2020'!F91</f>
        <v>0.25</v>
      </c>
    </row>
    <row r="591" spans="1:6">
      <c r="A591" s="138">
        <f>'2020'!A92</f>
        <v>43951</v>
      </c>
      <c r="B591" s="7">
        <f>'2020'!B92</f>
        <v>0.65659999999999996</v>
      </c>
      <c r="C591" s="7">
        <f>'2020'!C92</f>
        <v>69.91</v>
      </c>
      <c r="D591" s="7">
        <f>'2020'!D92</f>
        <v>3.6618899632087773E-3</v>
      </c>
      <c r="E591" s="7">
        <f>'2020'!E92</f>
        <v>3.0083827574155161E-3</v>
      </c>
      <c r="F591" s="7">
        <f>'2020'!F92</f>
        <v>0.25</v>
      </c>
    </row>
    <row r="592" spans="1:6">
      <c r="A592" s="138">
        <f>'2020'!A93</f>
        <v>43952</v>
      </c>
      <c r="B592" s="7">
        <f>'2020'!B93</f>
        <v>0.64590000000000003</v>
      </c>
      <c r="C592" s="7">
        <f>'2020'!C93</f>
        <v>69.14</v>
      </c>
      <c r="D592" s="7">
        <f>'2020'!D93</f>
        <v>-1.6430312029065183E-2</v>
      </c>
      <c r="E592" s="7">
        <f>'2020'!E93</f>
        <v>-1.1075266030415252E-2</v>
      </c>
      <c r="F592" s="7">
        <f>'2020'!F93</f>
        <v>0.25</v>
      </c>
    </row>
    <row r="593" spans="1:6">
      <c r="A593" s="138">
        <f>'2020'!A94</f>
        <v>43955</v>
      </c>
      <c r="B593" s="7">
        <f>'2020'!B94</f>
        <v>0.63819999999999999</v>
      </c>
      <c r="C593" s="7">
        <f>'2020'!C94</f>
        <v>68.150000000000006</v>
      </c>
      <c r="D593" s="7">
        <f>'2020'!D94</f>
        <v>-1.1992979194283989E-2</v>
      </c>
      <c r="E593" s="7">
        <f>'2020'!E94</f>
        <v>-1.4422276350936767E-2</v>
      </c>
      <c r="F593" s="7">
        <f>'2020'!F94</f>
        <v>0.25</v>
      </c>
    </row>
    <row r="594" spans="1:6">
      <c r="A594" s="138">
        <f>'2020'!A95</f>
        <v>43956</v>
      </c>
      <c r="B594" s="7">
        <f>'2020'!B95</f>
        <v>0.64590000000000003</v>
      </c>
      <c r="C594" s="7">
        <f>'2020'!C95</f>
        <v>68.87</v>
      </c>
      <c r="D594" s="7">
        <f>'2020'!D95</f>
        <v>1.1992979194284053E-2</v>
      </c>
      <c r="E594" s="7">
        <f>'2020'!E95</f>
        <v>1.0509511414065285E-2</v>
      </c>
      <c r="F594" s="7">
        <f>'2020'!F95</f>
        <v>0.25</v>
      </c>
    </row>
    <row r="595" spans="1:6">
      <c r="A595" s="138">
        <f>'2020'!A96</f>
        <v>43957</v>
      </c>
      <c r="B595" s="7">
        <f>'2020'!B96</f>
        <v>0.64490000000000003</v>
      </c>
      <c r="C595" s="7">
        <f>'2020'!C96</f>
        <v>68.59</v>
      </c>
      <c r="D595" s="7">
        <f>'2020'!D96</f>
        <v>-1.5494270220953411E-3</v>
      </c>
      <c r="E595" s="7">
        <f>'2020'!E96</f>
        <v>-4.0739180453768916E-3</v>
      </c>
      <c r="F595" s="7">
        <f>'2020'!F96</f>
        <v>0.25</v>
      </c>
    </row>
    <row r="596" spans="1:6">
      <c r="A596" s="138">
        <f>'2020'!A97</f>
        <v>43958</v>
      </c>
      <c r="B596" s="7">
        <f>'2020'!B97</f>
        <v>0.64259999999999995</v>
      </c>
      <c r="C596" s="7">
        <f>'2020'!C97</f>
        <v>68.31</v>
      </c>
      <c r="D596" s="7">
        <f>'2020'!D97</f>
        <v>-3.5728193345737811E-3</v>
      </c>
      <c r="E596" s="7">
        <f>'2020'!E97</f>
        <v>-4.0905827674720613E-3</v>
      </c>
      <c r="F596" s="7">
        <f>'2020'!F97</f>
        <v>0.25</v>
      </c>
    </row>
    <row r="597" spans="1:6">
      <c r="A597" s="138">
        <f>'2020'!A98</f>
        <v>43959</v>
      </c>
      <c r="B597" s="7">
        <f>'2020'!B98</f>
        <v>0.65300000000000002</v>
      </c>
      <c r="C597" s="7">
        <f>'2020'!C98</f>
        <v>69.489999999999995</v>
      </c>
      <c r="D597" s="7">
        <f>'2020'!D98</f>
        <v>1.6054682594673065E-2</v>
      </c>
      <c r="E597" s="7">
        <f>'2020'!E98</f>
        <v>1.7126688582477876E-2</v>
      </c>
      <c r="F597" s="7">
        <f>'2020'!F98</f>
        <v>0.25</v>
      </c>
    </row>
    <row r="598" spans="1:6">
      <c r="A598" s="138">
        <f>'2020'!A99</f>
        <v>43962</v>
      </c>
      <c r="B598" s="7">
        <f>'2020'!B99</f>
        <v>0.65429999999999999</v>
      </c>
      <c r="C598" s="7">
        <f>'2020'!C99</f>
        <v>69.959999999999994</v>
      </c>
      <c r="D598" s="7">
        <f>'2020'!D99</f>
        <v>1.9888325992620465E-3</v>
      </c>
      <c r="E598" s="7">
        <f>'2020'!E99</f>
        <v>6.7407928241652679E-3</v>
      </c>
      <c r="F598" s="7">
        <f>'2020'!F99</f>
        <v>0.25</v>
      </c>
    </row>
    <row r="599" spans="1:6">
      <c r="A599" s="138">
        <f>'2020'!A100</f>
        <v>43963</v>
      </c>
      <c r="B599" s="7">
        <f>'2020'!B100</f>
        <v>0.64770000000000005</v>
      </c>
      <c r="C599" s="7">
        <f>'2020'!C100</f>
        <v>69.58</v>
      </c>
      <c r="D599" s="7">
        <f>'2020'!D100</f>
        <v>-1.0138335686821555E-2</v>
      </c>
      <c r="E599" s="7">
        <f>'2020'!E100</f>
        <v>-5.4464804266052755E-3</v>
      </c>
      <c r="F599" s="7">
        <f>'2020'!F100</f>
        <v>0.25</v>
      </c>
    </row>
    <row r="600" spans="1:6">
      <c r="A600" s="138">
        <f>'2020'!A101</f>
        <v>43964</v>
      </c>
      <c r="B600" s="7">
        <f>'2020'!B101</f>
        <v>0.64729999999999999</v>
      </c>
      <c r="C600" s="7">
        <f>'2020'!C101</f>
        <v>69.349999999999994</v>
      </c>
      <c r="D600" s="7">
        <f>'2020'!D101</f>
        <v>-6.1776063740691281E-4</v>
      </c>
      <c r="E600" s="7">
        <f>'2020'!E101</f>
        <v>-3.3110229629554548E-3</v>
      </c>
      <c r="F600" s="7">
        <f>'2020'!F101</f>
        <v>0.25</v>
      </c>
    </row>
    <row r="601" spans="1:6">
      <c r="A601" s="138">
        <f>'2020'!A102</f>
        <v>43965</v>
      </c>
      <c r="B601" s="7">
        <f>'2020'!B102</f>
        <v>0.64339999999999997</v>
      </c>
      <c r="C601" s="7">
        <f>'2020'!C102</f>
        <v>68.73</v>
      </c>
      <c r="D601" s="7">
        <f>'2020'!D102</f>
        <v>-6.0432507465385801E-3</v>
      </c>
      <c r="E601" s="7">
        <f>'2020'!E102</f>
        <v>-8.9803616273266603E-3</v>
      </c>
      <c r="F601" s="7">
        <f>'2020'!F102</f>
        <v>0.25</v>
      </c>
    </row>
    <row r="602" spans="1:6">
      <c r="A602" s="138">
        <f>'2020'!A103</f>
        <v>43966</v>
      </c>
      <c r="B602" s="7">
        <f>'2020'!B103</f>
        <v>0.64549999999999996</v>
      </c>
      <c r="C602" s="7">
        <f>'2020'!C103</f>
        <v>69.23</v>
      </c>
      <c r="D602" s="7">
        <f>'2020'!D103</f>
        <v>3.2585954817710983E-3</v>
      </c>
      <c r="E602" s="7">
        <f>'2020'!E103</f>
        <v>7.2485095564201333E-3</v>
      </c>
      <c r="F602" s="7">
        <f>'2020'!F103</f>
        <v>0.25</v>
      </c>
    </row>
    <row r="603" spans="1:6">
      <c r="A603" s="138">
        <f>'2020'!A104</f>
        <v>43969</v>
      </c>
      <c r="B603" s="7">
        <f>'2020'!B104</f>
        <v>0.64290000000000003</v>
      </c>
      <c r="C603" s="7">
        <f>'2020'!C104</f>
        <v>68.89</v>
      </c>
      <c r="D603" s="7">
        <f>'2020'!D104</f>
        <v>-4.0360191390560966E-3</v>
      </c>
      <c r="E603" s="7">
        <f>'2020'!E104</f>
        <v>-4.9232650848295995E-3</v>
      </c>
      <c r="F603" s="7">
        <f>'2020'!F104</f>
        <v>0.25</v>
      </c>
    </row>
    <row r="604" spans="1:6">
      <c r="A604" s="138">
        <f>'2020'!A105</f>
        <v>43970</v>
      </c>
      <c r="B604" s="7">
        <f>'2020'!B105</f>
        <v>0.65200000000000002</v>
      </c>
      <c r="C604" s="7">
        <f>'2020'!C105</f>
        <v>70.02</v>
      </c>
      <c r="D604" s="7">
        <f>'2020'!D105</f>
        <v>1.4055370779011995E-2</v>
      </c>
      <c r="E604" s="7">
        <f>'2020'!E105</f>
        <v>1.6269885921415001E-2</v>
      </c>
      <c r="F604" s="7">
        <f>'2020'!F105</f>
        <v>0.25</v>
      </c>
    </row>
    <row r="605" spans="1:6">
      <c r="A605" s="138">
        <f>'2020'!A106</f>
        <v>43971</v>
      </c>
      <c r="B605" s="7">
        <f>'2020'!B106</f>
        <v>0.65510000000000002</v>
      </c>
      <c r="C605" s="7">
        <f>'2020'!C106</f>
        <v>70.59</v>
      </c>
      <c r="D605" s="7">
        <f>'2020'!D106</f>
        <v>4.7433338111777419E-3</v>
      </c>
      <c r="E605" s="7">
        <f>'2020'!E106</f>
        <v>8.1075758808612872E-3</v>
      </c>
      <c r="F605" s="7">
        <f>'2020'!F106</f>
        <v>0.25</v>
      </c>
    </row>
    <row r="606" spans="1:6">
      <c r="A606" s="138">
        <f>'2020'!A107</f>
        <v>43972</v>
      </c>
      <c r="B606" s="7">
        <f>'2020'!B107</f>
        <v>0.65559999999999996</v>
      </c>
      <c r="C606" s="7">
        <f>'2020'!C107</f>
        <v>70.599999999999994</v>
      </c>
      <c r="D606" s="7">
        <f>'2020'!D107</f>
        <v>7.6295113184381147E-4</v>
      </c>
      <c r="E606" s="7">
        <f>'2020'!E107</f>
        <v>1.4165309181538978E-4</v>
      </c>
      <c r="F606" s="7">
        <f>'2020'!F107</f>
        <v>0.25</v>
      </c>
    </row>
    <row r="607" spans="1:6">
      <c r="A607" s="138">
        <f>'2020'!A108</f>
        <v>43973</v>
      </c>
      <c r="B607" s="7">
        <f>'2020'!B108</f>
        <v>0.65410000000000001</v>
      </c>
      <c r="C607" s="7">
        <f>'2020'!C108</f>
        <v>70.3</v>
      </c>
      <c r="D607" s="7">
        <f>'2020'!D108</f>
        <v>-2.2906019025074652E-3</v>
      </c>
      <c r="E607" s="7">
        <f>'2020'!E108</f>
        <v>-4.2583456825770801E-3</v>
      </c>
      <c r="F607" s="7">
        <f>'2020'!F108</f>
        <v>0.25</v>
      </c>
    </row>
    <row r="608" spans="1:6">
      <c r="A608" s="138">
        <f>'2020'!A109</f>
        <v>43976</v>
      </c>
      <c r="B608" s="7">
        <f>'2020'!B109</f>
        <v>0.65290000000000004</v>
      </c>
      <c r="C608" s="7">
        <f>'2020'!C109</f>
        <v>70.319999999999993</v>
      </c>
      <c r="D608" s="7">
        <f>'2020'!D109</f>
        <v>-1.8362667745792272E-3</v>
      </c>
      <c r="E608" s="7">
        <f>'2020'!E109</f>
        <v>2.8445456030219408E-4</v>
      </c>
      <c r="F608" s="7">
        <f>'2020'!F109</f>
        <v>0.25</v>
      </c>
    </row>
    <row r="609" spans="1:6">
      <c r="A609" s="138">
        <f>'2020'!A110</f>
        <v>43977</v>
      </c>
      <c r="B609" s="7">
        <f>'2020'!B110</f>
        <v>0.65769999999999995</v>
      </c>
      <c r="C609" s="7">
        <f>'2020'!C110</f>
        <v>70.930000000000007</v>
      </c>
      <c r="D609" s="7">
        <f>'2020'!D110</f>
        <v>7.3249221147173209E-3</v>
      </c>
      <c r="E609" s="7">
        <f>'2020'!E110</f>
        <v>8.6372218370739991E-3</v>
      </c>
      <c r="F609" s="7">
        <f>'2020'!F110</f>
        <v>0.25</v>
      </c>
    </row>
    <row r="610" spans="1:6">
      <c r="A610" s="138">
        <f>'2020'!A111</f>
        <v>43978</v>
      </c>
      <c r="B610" s="7">
        <f>'2020'!B111</f>
        <v>0.66400000000000003</v>
      </c>
      <c r="C610" s="7">
        <f>'2020'!C111</f>
        <v>71.39</v>
      </c>
      <c r="D610" s="7">
        <f>'2020'!D111</f>
        <v>9.5332491691285538E-3</v>
      </c>
      <c r="E610" s="7">
        <f>'2020'!E111</f>
        <v>6.4643283003737607E-3</v>
      </c>
      <c r="F610" s="7">
        <f>'2020'!F111</f>
        <v>0.25</v>
      </c>
    </row>
    <row r="611" spans="1:6">
      <c r="A611" s="138">
        <f>'2020'!A112</f>
        <v>43979</v>
      </c>
      <c r="B611" s="7">
        <f>'2020'!B112</f>
        <v>0.66120000000000001</v>
      </c>
      <c r="C611" s="7">
        <f>'2020'!C112</f>
        <v>71.31</v>
      </c>
      <c r="D611" s="7">
        <f>'2020'!D112</f>
        <v>-4.2257835295648133E-3</v>
      </c>
      <c r="E611" s="7">
        <f>'2020'!E112</f>
        <v>-1.1212334741569502E-3</v>
      </c>
      <c r="F611" s="7">
        <f>'2020'!F112</f>
        <v>0.25</v>
      </c>
    </row>
    <row r="612" spans="1:6">
      <c r="A612" s="138">
        <f>'2020'!A113</f>
        <v>43980</v>
      </c>
      <c r="B612" s="7">
        <f>'2020'!B113</f>
        <v>0.66590000000000005</v>
      </c>
      <c r="C612" s="7">
        <f>'2020'!C113</f>
        <v>71.319999999999993</v>
      </c>
      <c r="D612" s="7">
        <f>'2020'!D113</f>
        <v>7.0831431697075415E-3</v>
      </c>
      <c r="E612" s="7">
        <f>'2020'!E113</f>
        <v>1.4022295472722204E-4</v>
      </c>
      <c r="F612" s="7">
        <f>'2020'!F113</f>
        <v>0.25</v>
      </c>
    </row>
    <row r="613" spans="1:6">
      <c r="A613" s="138">
        <f>'2020'!A114</f>
        <v>43983</v>
      </c>
      <c r="B613" s="7">
        <f>'2020'!B114</f>
        <v>0.67420000000000002</v>
      </c>
      <c r="C613" s="7">
        <f>'2020'!C114</f>
        <v>72.510000000000005</v>
      </c>
      <c r="D613" s="7">
        <f>'2020'!D114</f>
        <v>1.2387293683383729E-2</v>
      </c>
      <c r="E613" s="7">
        <f>'2020'!E114</f>
        <v>1.6547690388561794E-2</v>
      </c>
      <c r="F613" s="7">
        <f>'2020'!F114</f>
        <v>0.25</v>
      </c>
    </row>
    <row r="614" spans="1:6">
      <c r="A614" s="138">
        <f>'2020'!A115</f>
        <v>43984</v>
      </c>
      <c r="B614" s="7">
        <f>'2020'!B115</f>
        <v>0.68030000000000002</v>
      </c>
      <c r="C614" s="7">
        <f>'2020'!C115</f>
        <v>73.27</v>
      </c>
      <c r="D614" s="7">
        <f>'2020'!D115</f>
        <v>9.0070745510546762E-3</v>
      </c>
      <c r="E614" s="7">
        <f>'2020'!E115</f>
        <v>1.0426764788370953E-2</v>
      </c>
      <c r="F614" s="7">
        <f>'2020'!F115</f>
        <v>0.25</v>
      </c>
    </row>
    <row r="615" spans="1:6">
      <c r="A615" s="138">
        <f>'2020'!A116</f>
        <v>43985</v>
      </c>
      <c r="B615" s="7">
        <f>'2020'!B116</f>
        <v>0.69399999999999995</v>
      </c>
      <c r="C615" s="7">
        <f>'2020'!C116</f>
        <v>75.36</v>
      </c>
      <c r="D615" s="7">
        <f>'2020'!D116</f>
        <v>1.9938083155789241E-2</v>
      </c>
      <c r="E615" s="7">
        <f>'2020'!E116</f>
        <v>2.8125382096235128E-2</v>
      </c>
      <c r="F615" s="7">
        <f>'2020'!F116</f>
        <v>0.25</v>
      </c>
    </row>
    <row r="616" spans="1:6">
      <c r="A616" s="138">
        <f>'2020'!A117</f>
        <v>43986</v>
      </c>
      <c r="B616" s="7">
        <f>'2020'!B117</f>
        <v>0.69059999999999999</v>
      </c>
      <c r="C616" s="7">
        <f>'2020'!C117</f>
        <v>75.3</v>
      </c>
      <c r="D616" s="7">
        <f>'2020'!D117</f>
        <v>-4.9111755509125155E-3</v>
      </c>
      <c r="E616" s="7">
        <f>'2020'!E117</f>
        <v>-7.9649546225975243E-4</v>
      </c>
      <c r="F616" s="7">
        <f>'2020'!F117</f>
        <v>0.25</v>
      </c>
    </row>
    <row r="617" spans="1:6">
      <c r="A617" s="138">
        <f>'2020'!A118</f>
        <v>43987</v>
      </c>
      <c r="B617" s="7">
        <f>'2020'!B118</f>
        <v>0.7</v>
      </c>
      <c r="C617" s="7">
        <f>'2020'!C118</f>
        <v>76.5</v>
      </c>
      <c r="D617" s="7">
        <f>'2020'!D118</f>
        <v>1.3519550087512591E-2</v>
      </c>
      <c r="E617" s="7">
        <f>'2020'!E118</f>
        <v>1.5810606026642245E-2</v>
      </c>
      <c r="F617" s="7">
        <f>'2020'!F118</f>
        <v>0.25</v>
      </c>
    </row>
    <row r="618" spans="1:6">
      <c r="A618" s="138">
        <f>'2020'!A119</f>
        <v>43991</v>
      </c>
      <c r="B618" s="7">
        <f>'2020'!B119</f>
        <v>0.69950000000000001</v>
      </c>
      <c r="C618" s="7">
        <f>'2020'!C119</f>
        <v>75.569999999999993</v>
      </c>
      <c r="D618" s="7">
        <f>'2020'!D119</f>
        <v>-7.1454093786876014E-4</v>
      </c>
      <c r="E618" s="7">
        <f>'2020'!E119</f>
        <v>-1.2231361799861683E-2</v>
      </c>
      <c r="F618" s="7">
        <f>'2020'!F119</f>
        <v>0.25</v>
      </c>
    </row>
    <row r="619" spans="1:6">
      <c r="A619" s="138">
        <f>'2020'!A120</f>
        <v>43992</v>
      </c>
      <c r="B619" s="7">
        <f>'2020'!B120</f>
        <v>0.69969999999999999</v>
      </c>
      <c r="C619" s="7">
        <f>'2020'!C120</f>
        <v>75.2</v>
      </c>
      <c r="D619" s="7">
        <f>'2020'!D120</f>
        <v>2.8587764631524246E-4</v>
      </c>
      <c r="E619" s="7">
        <f>'2020'!E120</f>
        <v>-4.9081480768342484E-3</v>
      </c>
      <c r="F619" s="7">
        <f>'2020'!F120</f>
        <v>0.25</v>
      </c>
    </row>
    <row r="620" spans="1:6">
      <c r="A620" s="138">
        <f>'2020'!A121</f>
        <v>43993</v>
      </c>
      <c r="B620" s="7">
        <f>'2020'!B121</f>
        <v>0.69289999999999996</v>
      </c>
      <c r="C620" s="7">
        <f>'2020'!C121</f>
        <v>74.239999999999995</v>
      </c>
      <c r="D620" s="7">
        <f>'2020'!D121</f>
        <v>-9.7659831185154672E-3</v>
      </c>
      <c r="E620" s="7">
        <f>'2020'!E121</f>
        <v>-1.2848142477849137E-2</v>
      </c>
      <c r="F620" s="7">
        <f>'2020'!F121</f>
        <v>0.25</v>
      </c>
    </row>
    <row r="621" spans="1:6">
      <c r="A621" s="138">
        <f>'2020'!A122</f>
        <v>43994</v>
      </c>
      <c r="B621" s="7">
        <f>'2020'!B122</f>
        <v>0.68669999999999998</v>
      </c>
      <c r="C621" s="7">
        <f>'2020'!C122</f>
        <v>73.66</v>
      </c>
      <c r="D621" s="7">
        <f>'2020'!D122</f>
        <v>-8.9881730067049009E-3</v>
      </c>
      <c r="E621" s="7">
        <f>'2020'!E122</f>
        <v>-7.8431774610258926E-3</v>
      </c>
      <c r="F621" s="7">
        <f>'2020'!F122</f>
        <v>0.25</v>
      </c>
    </row>
    <row r="622" spans="1:6">
      <c r="A622" s="138">
        <f>'2020'!A123</f>
        <v>43997</v>
      </c>
      <c r="B622" s="7">
        <f>'2020'!B123</f>
        <v>0.67900000000000005</v>
      </c>
      <c r="C622" s="7">
        <f>'2020'!C123</f>
        <v>72.739999999999995</v>
      </c>
      <c r="D622" s="7">
        <f>'2020'!D123</f>
        <v>-1.1276388067934497E-2</v>
      </c>
      <c r="E622" s="7">
        <f>'2020'!E123</f>
        <v>-1.2568471458076293E-2</v>
      </c>
      <c r="F622" s="7">
        <f>'2020'!F123</f>
        <v>0.25</v>
      </c>
    </row>
    <row r="623" spans="1:6">
      <c r="A623" s="138">
        <f>'2020'!A124</f>
        <v>43998</v>
      </c>
      <c r="B623" s="7">
        <f>'2020'!B124</f>
        <v>0.6946</v>
      </c>
      <c r="C623" s="7">
        <f>'2020'!C124</f>
        <v>74.67</v>
      </c>
      <c r="D623" s="7">
        <f>'2020'!D124</f>
        <v>2.2715012751277439E-2</v>
      </c>
      <c r="E623" s="7">
        <f>'2020'!E124</f>
        <v>2.6186965488767498E-2</v>
      </c>
      <c r="F623" s="7">
        <f>'2020'!F124</f>
        <v>0.25</v>
      </c>
    </row>
    <row r="624" spans="1:6">
      <c r="A624" s="138">
        <f>'2020'!A125</f>
        <v>43999</v>
      </c>
      <c r="B624" s="7">
        <f>'2020'!B125</f>
        <v>0.68820000000000003</v>
      </c>
      <c r="C624" s="7">
        <f>'2020'!C125</f>
        <v>73.81</v>
      </c>
      <c r="D624" s="7">
        <f>'2020'!D125</f>
        <v>-9.2566469465936215E-3</v>
      </c>
      <c r="E624" s="7">
        <f>'2020'!E125</f>
        <v>-1.1584181265649363E-2</v>
      </c>
      <c r="F624" s="7">
        <f>'2020'!F125</f>
        <v>0.25</v>
      </c>
    </row>
    <row r="625" spans="1:6">
      <c r="A625" s="138">
        <f>'2020'!A126</f>
        <v>44000</v>
      </c>
      <c r="B625" s="7">
        <f>'2020'!B126</f>
        <v>0.68700000000000006</v>
      </c>
      <c r="C625" s="7">
        <f>'2020'!C126</f>
        <v>73.44</v>
      </c>
      <c r="D625" s="7">
        <f>'2020'!D126</f>
        <v>-1.7452011410306386E-3</v>
      </c>
      <c r="E625" s="7">
        <f>'2020'!E126</f>
        <v>-5.0254774697260102E-3</v>
      </c>
      <c r="F625" s="7">
        <f>'2020'!F126</f>
        <v>0.25</v>
      </c>
    </row>
    <row r="626" spans="1:6">
      <c r="A626" s="138">
        <f>'2020'!A127</f>
        <v>44001</v>
      </c>
      <c r="B626" s="7">
        <f>'2020'!B127</f>
        <v>0.68610000000000004</v>
      </c>
      <c r="C626" s="7">
        <f>'2020'!C127</f>
        <v>73.31</v>
      </c>
      <c r="D626" s="7">
        <f>'2020'!D127</f>
        <v>-1.3109025255041849E-3</v>
      </c>
      <c r="E626" s="7">
        <f>'2020'!E127</f>
        <v>-1.7717210767397302E-3</v>
      </c>
      <c r="F626" s="7">
        <f>'2020'!F127</f>
        <v>0.25</v>
      </c>
    </row>
    <row r="627" spans="1:6">
      <c r="A627" s="138">
        <f>'2020'!A128</f>
        <v>44004</v>
      </c>
      <c r="B627" s="7">
        <f>'2020'!B128</f>
        <v>0.68600000000000005</v>
      </c>
      <c r="C627" s="7">
        <f>'2020'!C128</f>
        <v>73.31</v>
      </c>
      <c r="D627" s="7">
        <f>'2020'!D128</f>
        <v>-1.4576197095989195E-4</v>
      </c>
      <c r="E627" s="7">
        <f>'2020'!E128</f>
        <v>0</v>
      </c>
      <c r="F627" s="7">
        <f>'2020'!F128</f>
        <v>0.25</v>
      </c>
    </row>
    <row r="628" spans="1:6">
      <c r="A628" s="138">
        <f>'2020'!A129</f>
        <v>44005</v>
      </c>
      <c r="B628" s="7">
        <f>'2020'!B129</f>
        <v>0.68969999999999998</v>
      </c>
      <c r="C628" s="7">
        <f>'2020'!C129</f>
        <v>73.88</v>
      </c>
      <c r="D628" s="7">
        <f>'2020'!D129</f>
        <v>5.3790927113601585E-3</v>
      </c>
      <c r="E628" s="7">
        <f>'2020'!E129</f>
        <v>7.7451300955438361E-3</v>
      </c>
      <c r="F628" s="7">
        <f>'2020'!F129</f>
        <v>0.25</v>
      </c>
    </row>
    <row r="629" spans="1:6">
      <c r="A629" s="138">
        <f>'2020'!A130</f>
        <v>44006</v>
      </c>
      <c r="B629" s="7">
        <f>'2020'!B130</f>
        <v>0.69430000000000003</v>
      </c>
      <c r="C629" s="7">
        <f>'2020'!C130</f>
        <v>73.98</v>
      </c>
      <c r="D629" s="7">
        <f>'2020'!D130</f>
        <v>6.6474233219822867E-3</v>
      </c>
      <c r="E629" s="7">
        <f>'2020'!E130</f>
        <v>1.3526310732688152E-3</v>
      </c>
      <c r="F629" s="7">
        <f>'2020'!F130</f>
        <v>0.25</v>
      </c>
    </row>
    <row r="630" spans="1:6">
      <c r="A630" s="138">
        <f>'2020'!A131</f>
        <v>44007</v>
      </c>
      <c r="B630" s="7">
        <f>'2020'!B131</f>
        <v>0.6875</v>
      </c>
      <c r="C630" s="7">
        <f>'2020'!C131</f>
        <v>73.680000000000007</v>
      </c>
      <c r="D630" s="7">
        <f>'2020'!D131</f>
        <v>-9.8423142185013763E-3</v>
      </c>
      <c r="E630" s="7">
        <f>'2020'!E131</f>
        <v>-4.0633944572564832E-3</v>
      </c>
      <c r="F630" s="7">
        <f>'2020'!F131</f>
        <v>0.25</v>
      </c>
    </row>
    <row r="631" spans="1:6">
      <c r="A631" s="138">
        <f>'2020'!A132</f>
        <v>44008</v>
      </c>
      <c r="B631" s="7">
        <f>'2020'!B132</f>
        <v>0.68879999999999997</v>
      </c>
      <c r="C631" s="7">
        <f>'2020'!C132</f>
        <v>73.739999999999995</v>
      </c>
      <c r="D631" s="7">
        <f>'2020'!D132</f>
        <v>1.8891235727945387E-3</v>
      </c>
      <c r="E631" s="7">
        <f>'2020'!E132</f>
        <v>8.1400085894693804E-4</v>
      </c>
      <c r="F631" s="7">
        <f>'2020'!F132</f>
        <v>0.25</v>
      </c>
    </row>
    <row r="632" spans="1:6">
      <c r="A632" s="138">
        <f>'2020'!A133</f>
        <v>44011</v>
      </c>
      <c r="B632" s="7">
        <f>'2020'!B133</f>
        <v>0.68789999999999996</v>
      </c>
      <c r="C632" s="7">
        <f>'2020'!C133</f>
        <v>73.67</v>
      </c>
      <c r="D632" s="7">
        <f>'2020'!D133</f>
        <v>-1.3074745815526137E-3</v>
      </c>
      <c r="E632" s="7">
        <f>'2020'!E133</f>
        <v>-9.4973211127610325E-4</v>
      </c>
      <c r="F632" s="7">
        <f>'2020'!F133</f>
        <v>0.25</v>
      </c>
    </row>
    <row r="633" spans="1:6">
      <c r="A633" s="138">
        <f>'2020'!A134</f>
        <v>44012</v>
      </c>
      <c r="B633" s="7">
        <f>'2020'!B134</f>
        <v>0.68630000000000002</v>
      </c>
      <c r="C633" s="7">
        <f>'2020'!C134</f>
        <v>73.94</v>
      </c>
      <c r="D633" s="7">
        <f>'2020'!D134</f>
        <v>-2.3286286173794073E-3</v>
      </c>
      <c r="E633" s="7">
        <f>'2020'!E134</f>
        <v>3.6582928137636008E-3</v>
      </c>
      <c r="F633" s="7">
        <f>'2020'!F134</f>
        <v>0.25</v>
      </c>
    </row>
    <row r="634" spans="1:6">
      <c r="A634" s="138">
        <f>'2020'!A135</f>
        <v>44013</v>
      </c>
      <c r="B634" s="7">
        <f>'2020'!B135</f>
        <v>0.6895</v>
      </c>
      <c r="C634" s="7">
        <f>'2020'!C135</f>
        <v>74.19</v>
      </c>
      <c r="D634" s="7">
        <f>'2020'!D135</f>
        <v>4.6518473187675763E-3</v>
      </c>
      <c r="E634" s="7">
        <f>'2020'!E135</f>
        <v>3.3754166929487218E-3</v>
      </c>
      <c r="F634" s="7">
        <f>'2020'!F135</f>
        <v>0.25</v>
      </c>
    </row>
    <row r="635" spans="1:6">
      <c r="A635" s="138">
        <f>'2020'!A136</f>
        <v>44014</v>
      </c>
      <c r="B635" s="7">
        <f>'2020'!B136</f>
        <v>0.69240000000000002</v>
      </c>
      <c r="C635" s="7">
        <f>'2020'!C136</f>
        <v>74.41</v>
      </c>
      <c r="D635" s="7">
        <f>'2020'!D136</f>
        <v>4.197126068697688E-3</v>
      </c>
      <c r="E635" s="7">
        <f>'2020'!E136</f>
        <v>2.9609712077352281E-3</v>
      </c>
      <c r="F635" s="7">
        <f>'2020'!F136</f>
        <v>0.25</v>
      </c>
    </row>
    <row r="636" spans="1:6">
      <c r="A636" s="138">
        <f>'2020'!A137</f>
        <v>44015</v>
      </c>
      <c r="B636" s="7">
        <f>'2020'!B137</f>
        <v>0.69299999999999995</v>
      </c>
      <c r="C636" s="7">
        <f>'2020'!C137</f>
        <v>74.5</v>
      </c>
      <c r="D636" s="7">
        <f>'2020'!D137</f>
        <v>8.6617588784903697E-4</v>
      </c>
      <c r="E636" s="7">
        <f>'2020'!E137</f>
        <v>1.2087839763439421E-3</v>
      </c>
      <c r="F636" s="7">
        <f>'2020'!F137</f>
        <v>0.25</v>
      </c>
    </row>
    <row r="637" spans="1:6">
      <c r="A637" s="138">
        <f>'2020'!A138</f>
        <v>44018</v>
      </c>
      <c r="B637" s="7">
        <f>'2020'!B138</f>
        <v>0.69720000000000004</v>
      </c>
      <c r="C637" s="7">
        <f>'2020'!C138</f>
        <v>75.08</v>
      </c>
      <c r="D637" s="7">
        <f>'2020'!D138</f>
        <v>6.0423144559626617E-3</v>
      </c>
      <c r="E637" s="7">
        <f>'2020'!E138</f>
        <v>7.7550863327941876E-3</v>
      </c>
      <c r="F637" s="7">
        <f>'2020'!F138</f>
        <v>0.25</v>
      </c>
    </row>
    <row r="638" spans="1:6">
      <c r="A638" s="138">
        <f>'2020'!A139</f>
        <v>44019</v>
      </c>
      <c r="B638" s="7">
        <f>'2020'!B139</f>
        <v>0.69579999999999997</v>
      </c>
      <c r="C638" s="7">
        <f>'2020'!C139</f>
        <v>74.819999999999993</v>
      </c>
      <c r="D638" s="7">
        <f>'2020'!D139</f>
        <v>-2.0100509280243342E-3</v>
      </c>
      <c r="E638" s="7">
        <f>'2020'!E139</f>
        <v>-3.4689827983080145E-3</v>
      </c>
      <c r="F638" s="7">
        <f>'2020'!F139</f>
        <v>0.25</v>
      </c>
    </row>
    <row r="639" spans="1:6">
      <c r="A639" s="138">
        <f>'2020'!A140</f>
        <v>44020</v>
      </c>
      <c r="B639" s="7">
        <f>'2020'!B140</f>
        <v>0.69410000000000005</v>
      </c>
      <c r="C639" s="7">
        <f>'2020'!C140</f>
        <v>74.66</v>
      </c>
      <c r="D639" s="7">
        <f>'2020'!D140</f>
        <v>-2.4462203723034886E-3</v>
      </c>
      <c r="E639" s="7">
        <f>'2020'!E140</f>
        <v>-2.1407554335623005E-3</v>
      </c>
      <c r="F639" s="7">
        <f>'2020'!F140</f>
        <v>0.25</v>
      </c>
    </row>
    <row r="640" spans="1:6">
      <c r="A640" s="138">
        <f>'2020'!A141</f>
        <v>44021</v>
      </c>
      <c r="B640" s="7">
        <f>'2020'!B141</f>
        <v>0.6986</v>
      </c>
      <c r="C640" s="7">
        <f>'2020'!C141</f>
        <v>74.94</v>
      </c>
      <c r="D640" s="7">
        <f>'2020'!D141</f>
        <v>6.4622900271935763E-3</v>
      </c>
      <c r="E640" s="7">
        <f>'2020'!E141</f>
        <v>3.7433198791034352E-3</v>
      </c>
      <c r="F640" s="7">
        <f>'2020'!F141</f>
        <v>0.25</v>
      </c>
    </row>
    <row r="641" spans="1:6">
      <c r="A641" s="138">
        <f>'2020'!A142</f>
        <v>44022</v>
      </c>
      <c r="B641" s="7">
        <f>'2020'!B142</f>
        <v>0.69310000000000005</v>
      </c>
      <c r="C641" s="7">
        <f>'2020'!C142</f>
        <v>74.09</v>
      </c>
      <c r="D641" s="7">
        <f>'2020'!D142</f>
        <v>-7.9040434487925061E-3</v>
      </c>
      <c r="E641" s="7">
        <f>'2020'!E142</f>
        <v>-1.1407222936975714E-2</v>
      </c>
      <c r="F641" s="7">
        <f>'2020'!F142</f>
        <v>0.25</v>
      </c>
    </row>
    <row r="642" spans="1:6">
      <c r="A642" s="138">
        <f>'2020'!A143</f>
        <v>44025</v>
      </c>
      <c r="B642" s="7">
        <f>'2020'!B143</f>
        <v>0.69779999999999998</v>
      </c>
      <c r="C642" s="7">
        <f>'2020'!C143</f>
        <v>74.599999999999994</v>
      </c>
      <c r="D642" s="7">
        <f>'2020'!D143</f>
        <v>6.7582398287345455E-3</v>
      </c>
      <c r="E642" s="7">
        <f>'2020'!E143</f>
        <v>6.8599367811493922E-3</v>
      </c>
      <c r="F642" s="7">
        <f>'2020'!F143</f>
        <v>0.25</v>
      </c>
    </row>
    <row r="643" spans="1:6">
      <c r="A643" s="138">
        <f>'2020'!A144</f>
        <v>44026</v>
      </c>
      <c r="B643" s="7">
        <f>'2020'!B144</f>
        <v>0.69420000000000004</v>
      </c>
      <c r="C643" s="7">
        <f>'2020'!C144</f>
        <v>74.45</v>
      </c>
      <c r="D643" s="7">
        <f>'2020'!D144</f>
        <v>-5.1724253249877039E-3</v>
      </c>
      <c r="E643" s="7">
        <f>'2020'!E144</f>
        <v>-2.0127480796970098E-3</v>
      </c>
      <c r="F643" s="7">
        <f>'2020'!F144</f>
        <v>0.25</v>
      </c>
    </row>
    <row r="644" spans="1:6">
      <c r="A644" s="138">
        <f>'2020'!A145</f>
        <v>44027</v>
      </c>
      <c r="B644" s="7">
        <f>'2020'!B145</f>
        <v>0.7</v>
      </c>
      <c r="C644" s="7">
        <f>'2020'!C145</f>
        <v>75.08</v>
      </c>
      <c r="D644" s="7">
        <f>'2020'!D145</f>
        <v>8.3202316157187008E-3</v>
      </c>
      <c r="E644" s="7">
        <f>'2020'!E145</f>
        <v>8.4264525882899594E-3</v>
      </c>
      <c r="F644" s="7">
        <f>'2020'!F145</f>
        <v>0.25</v>
      </c>
    </row>
    <row r="645" spans="1:6">
      <c r="A645" s="138">
        <f>'2020'!A146</f>
        <v>44028</v>
      </c>
      <c r="B645" s="7">
        <f>'2020'!B146</f>
        <v>0.69930000000000003</v>
      </c>
      <c r="C645" s="7">
        <f>'2020'!C146</f>
        <v>74.790000000000006</v>
      </c>
      <c r="D645" s="7">
        <f>'2020'!D146</f>
        <v>-1.0005003335834233E-3</v>
      </c>
      <c r="E645" s="7">
        <f>'2020'!E146</f>
        <v>-3.870025514731788E-3</v>
      </c>
      <c r="F645" s="7">
        <f>'2020'!F146</f>
        <v>0.25</v>
      </c>
    </row>
    <row r="646" spans="1:6">
      <c r="A646" s="138">
        <f>'2020'!A147</f>
        <v>44029</v>
      </c>
      <c r="B646" s="7">
        <f>'2020'!B147</f>
        <v>0.69820000000000004</v>
      </c>
      <c r="C646" s="7">
        <f>'2020'!C147</f>
        <v>74.86</v>
      </c>
      <c r="D646" s="7">
        <f>'2020'!D147</f>
        <v>-1.5742400388854612E-3</v>
      </c>
      <c r="E646" s="7">
        <f>'2020'!E147</f>
        <v>9.3551627270657581E-4</v>
      </c>
      <c r="F646" s="7">
        <f>'2020'!F147</f>
        <v>0.25</v>
      </c>
    </row>
    <row r="647" spans="1:6">
      <c r="A647" s="138">
        <f>'2020'!A148</f>
        <v>44032</v>
      </c>
      <c r="B647" s="7">
        <f>'2020'!B148</f>
        <v>0.69869999999999999</v>
      </c>
      <c r="C647" s="7">
        <f>'2020'!C148</f>
        <v>74.97</v>
      </c>
      <c r="D647" s="7">
        <f>'2020'!D148</f>
        <v>7.1587088746921949E-4</v>
      </c>
      <c r="E647" s="7">
        <f>'2020'!E148</f>
        <v>1.4683310386878218E-3</v>
      </c>
      <c r="F647" s="7">
        <f>'2020'!F148</f>
        <v>0.25</v>
      </c>
    </row>
    <row r="648" spans="1:6">
      <c r="A648" s="138">
        <f>'2020'!A149</f>
        <v>44033</v>
      </c>
      <c r="B648" s="7">
        <f>'2020'!B149</f>
        <v>0.70399999999999996</v>
      </c>
      <c r="C648" s="7">
        <f>'2020'!C149</f>
        <v>75.569999999999993</v>
      </c>
      <c r="D648" s="7">
        <f>'2020'!D149</f>
        <v>7.5568905996374076E-3</v>
      </c>
      <c r="E648" s="7">
        <f>'2020'!E149</f>
        <v>7.9713455176578449E-3</v>
      </c>
      <c r="F648" s="7">
        <f>'2020'!F149</f>
        <v>0.25</v>
      </c>
    </row>
    <row r="649" spans="1:6">
      <c r="A649" s="138">
        <f>'2020'!A150</f>
        <v>44034</v>
      </c>
      <c r="B649" s="7">
        <f>'2020'!B150</f>
        <v>0.71519999999999995</v>
      </c>
      <c r="C649" s="7">
        <f>'2020'!C150</f>
        <v>76.400000000000006</v>
      </c>
      <c r="D649" s="7">
        <f>'2020'!D150</f>
        <v>1.5783867701261951E-2</v>
      </c>
      <c r="E649" s="7">
        <f>'2020'!E150</f>
        <v>1.0923317139846534E-2</v>
      </c>
      <c r="F649" s="7">
        <f>'2020'!F150</f>
        <v>0.25</v>
      </c>
    </row>
    <row r="650" spans="1:6">
      <c r="A650" s="138">
        <f>'2020'!A151</f>
        <v>44035</v>
      </c>
      <c r="B650" s="7">
        <f>'2020'!B151</f>
        <v>0.71509999999999996</v>
      </c>
      <c r="C650" s="7">
        <f>'2020'!C151</f>
        <v>76.62</v>
      </c>
      <c r="D650" s="7">
        <f>'2020'!D151</f>
        <v>-1.398308049540664E-4</v>
      </c>
      <c r="E650" s="7">
        <f>'2020'!E151</f>
        <v>2.8754431000281664E-3</v>
      </c>
      <c r="F650" s="7">
        <f>'2020'!F151</f>
        <v>0.25</v>
      </c>
    </row>
    <row r="651" spans="1:6">
      <c r="A651" s="138">
        <f>'2020'!A152</f>
        <v>44036</v>
      </c>
      <c r="B651" s="7">
        <f>'2020'!B152</f>
        <v>0.70860000000000001</v>
      </c>
      <c r="C651" s="7">
        <f>'2020'!C152</f>
        <v>75.41</v>
      </c>
      <c r="D651" s="7">
        <f>'2020'!D152</f>
        <v>-9.131200622978522E-3</v>
      </c>
      <c r="E651" s="7">
        <f>'2020'!E152</f>
        <v>-1.5918247057947324E-2</v>
      </c>
      <c r="F651" s="7">
        <f>'2020'!F152</f>
        <v>0.25</v>
      </c>
    </row>
    <row r="652" spans="1:6">
      <c r="A652" s="138">
        <f>'2020'!A153</f>
        <v>44039</v>
      </c>
      <c r="B652" s="7">
        <f>'2020'!B153</f>
        <v>0.71289999999999998</v>
      </c>
      <c r="C652" s="7">
        <f>'2020'!C153</f>
        <v>75.3</v>
      </c>
      <c r="D652" s="7">
        <f>'2020'!D153</f>
        <v>6.0499656922112111E-3</v>
      </c>
      <c r="E652" s="7">
        <f>'2020'!E153</f>
        <v>-1.4597574087077641E-3</v>
      </c>
      <c r="F652" s="7">
        <f>'2020'!F153</f>
        <v>0.25</v>
      </c>
    </row>
    <row r="653" spans="1:6">
      <c r="A653" s="138">
        <f>'2020'!A154</f>
        <v>44040</v>
      </c>
      <c r="B653" s="7">
        <f>'2020'!B154</f>
        <v>0.71409999999999996</v>
      </c>
      <c r="C653" s="7">
        <f>'2020'!C154</f>
        <v>75.37</v>
      </c>
      <c r="D653" s="7">
        <f>'2020'!D154</f>
        <v>1.6818504314815661E-3</v>
      </c>
      <c r="E653" s="7">
        <f>'2020'!E154</f>
        <v>9.2918304953067219E-4</v>
      </c>
      <c r="F653" s="7">
        <f>'2020'!F154</f>
        <v>0.25</v>
      </c>
    </row>
    <row r="654" spans="1:6">
      <c r="A654" s="138">
        <f>'2020'!A155</f>
        <v>44041</v>
      </c>
      <c r="B654" s="7">
        <f>'2020'!B155</f>
        <v>0.71650000000000003</v>
      </c>
      <c r="C654" s="7">
        <f>'2020'!C155</f>
        <v>75.28</v>
      </c>
      <c r="D654" s="7">
        <f>'2020'!D155</f>
        <v>3.3552387131622345E-3</v>
      </c>
      <c r="E654" s="7">
        <f>'2020'!E155</f>
        <v>-1.1948225782543809E-3</v>
      </c>
      <c r="F654" s="7">
        <f>'2020'!F155</f>
        <v>0.25</v>
      </c>
    </row>
    <row r="655" spans="1:6">
      <c r="A655" s="138">
        <f>'2020'!A156</f>
        <v>44042</v>
      </c>
      <c r="B655" s="7">
        <f>'2020'!B156</f>
        <v>0.71589999999999998</v>
      </c>
      <c r="C655" s="7">
        <f>'2020'!C156</f>
        <v>75.36</v>
      </c>
      <c r="D655" s="7">
        <f>'2020'!D156</f>
        <v>-8.3775486608723135E-4</v>
      </c>
      <c r="E655" s="7">
        <f>'2020'!E156</f>
        <v>1.0621349909833693E-3</v>
      </c>
      <c r="F655" s="7">
        <f>'2020'!F156</f>
        <v>0.25</v>
      </c>
    </row>
    <row r="656" spans="1:6">
      <c r="A656" s="138">
        <f>'2020'!A157</f>
        <v>44043</v>
      </c>
      <c r="B656" s="7">
        <f>'2020'!B157</f>
        <v>0.72130000000000005</v>
      </c>
      <c r="C656" s="7">
        <f>'2020'!C157</f>
        <v>75.27</v>
      </c>
      <c r="D656" s="7">
        <f>'2020'!D157</f>
        <v>7.5146471074876526E-3</v>
      </c>
      <c r="E656" s="7">
        <f>'2020'!E157</f>
        <v>-1.1949812216671043E-3</v>
      </c>
      <c r="F656" s="7">
        <f>'2020'!F157</f>
        <v>0.25</v>
      </c>
    </row>
    <row r="657" spans="1:6">
      <c r="A657" s="138">
        <f>'2020'!A158</f>
        <v>44047</v>
      </c>
      <c r="B657" s="7">
        <f>'2020'!B158</f>
        <v>0.71319999999999995</v>
      </c>
      <c r="C657" s="7">
        <f>'2020'!C158</f>
        <v>75.650000000000006</v>
      </c>
      <c r="D657" s="7">
        <f>'2020'!D158</f>
        <v>-1.1293253520641798E-2</v>
      </c>
      <c r="E657" s="7">
        <f>'2020'!E158</f>
        <v>5.035791187924462E-3</v>
      </c>
      <c r="F657" s="7">
        <f>'2020'!F158</f>
        <v>0.25</v>
      </c>
    </row>
    <row r="658" spans="1:6">
      <c r="A658" s="138">
        <f>'2020'!A159</f>
        <v>44048</v>
      </c>
      <c r="B658" s="7">
        <f>'2020'!B159</f>
        <v>0.71809999999999996</v>
      </c>
      <c r="C658" s="7">
        <f>'2020'!C159</f>
        <v>75.89</v>
      </c>
      <c r="D658" s="7">
        <f>'2020'!D159</f>
        <v>6.8469491272864485E-3</v>
      </c>
      <c r="E658" s="7">
        <f>'2020'!E159</f>
        <v>3.167483181456549E-3</v>
      </c>
      <c r="F658" s="7">
        <f>'2020'!F159</f>
        <v>0.25</v>
      </c>
    </row>
    <row r="659" spans="1:6">
      <c r="A659" s="138">
        <f>'2020'!A160</f>
        <v>44049</v>
      </c>
      <c r="B659" s="7">
        <f>'2020'!B160</f>
        <v>0.72070000000000001</v>
      </c>
      <c r="C659" s="7">
        <f>'2020'!C160</f>
        <v>76.010000000000005</v>
      </c>
      <c r="D659" s="7">
        <f>'2020'!D160</f>
        <v>3.614126814123611E-3</v>
      </c>
      <c r="E659" s="7">
        <f>'2020'!E160</f>
        <v>1.5799871621276133E-3</v>
      </c>
      <c r="F659" s="7">
        <f>'2020'!F160</f>
        <v>0.25</v>
      </c>
    </row>
    <row r="660" spans="1:6">
      <c r="A660" s="138">
        <f>'2020'!A161</f>
        <v>44050</v>
      </c>
      <c r="B660" s="7">
        <f>'2020'!B161</f>
        <v>0.72070000000000001</v>
      </c>
      <c r="C660" s="7">
        <f>'2020'!C161</f>
        <v>76.06</v>
      </c>
      <c r="D660" s="7">
        <f>'2020'!D161</f>
        <v>0</v>
      </c>
      <c r="E660" s="7">
        <f>'2020'!E161</f>
        <v>6.5759192216438458E-4</v>
      </c>
      <c r="F660" s="7">
        <f>'2020'!F161</f>
        <v>0.25</v>
      </c>
    </row>
    <row r="661" spans="1:6">
      <c r="A661" s="138">
        <f>'2020'!A162</f>
        <v>44053</v>
      </c>
      <c r="B661" s="7">
        <f>'2020'!B162</f>
        <v>0.71650000000000003</v>
      </c>
      <c r="C661" s="7">
        <f>'2020'!C162</f>
        <v>75.790000000000006</v>
      </c>
      <c r="D661" s="7">
        <f>'2020'!D162</f>
        <v>-5.8447146621688354E-3</v>
      </c>
      <c r="E661" s="7">
        <f>'2020'!E162</f>
        <v>-3.5561446761757979E-3</v>
      </c>
      <c r="F661" s="7">
        <f>'2020'!F162</f>
        <v>0.25</v>
      </c>
    </row>
    <row r="662" spans="1:6">
      <c r="A662" s="138">
        <f>'2020'!A163</f>
        <v>44054</v>
      </c>
      <c r="B662" s="7">
        <f>'2020'!B163</f>
        <v>0.7177</v>
      </c>
      <c r="C662" s="7">
        <f>'2020'!C163</f>
        <v>76.16</v>
      </c>
      <c r="D662" s="7">
        <f>'2020'!D163</f>
        <v>1.6734071677997088E-3</v>
      </c>
      <c r="E662" s="7">
        <f>'2020'!E163</f>
        <v>4.8700326591719321E-3</v>
      </c>
      <c r="F662" s="7">
        <f>'2020'!F163</f>
        <v>0.25</v>
      </c>
    </row>
    <row r="663" spans="1:6">
      <c r="A663" s="138">
        <f>'2020'!A164</f>
        <v>44055</v>
      </c>
      <c r="B663" s="7">
        <f>'2020'!B164</f>
        <v>0.71179999999999999</v>
      </c>
      <c r="C663" s="7">
        <f>'2020'!C164</f>
        <v>75.959999999999994</v>
      </c>
      <c r="D663" s="7">
        <f>'2020'!D164</f>
        <v>-8.2546813599339661E-3</v>
      </c>
      <c r="E663" s="7">
        <f>'2020'!E164</f>
        <v>-2.629504539024735E-3</v>
      </c>
      <c r="F663" s="7">
        <f>'2020'!F164</f>
        <v>0.25</v>
      </c>
    </row>
    <row r="664" spans="1:6">
      <c r="A664" s="138">
        <f>'2020'!A165</f>
        <v>44056</v>
      </c>
      <c r="B664" s="7">
        <f>'2020'!B165</f>
        <v>0.71719999999999995</v>
      </c>
      <c r="C664" s="7">
        <f>'2020'!C165</f>
        <v>76.5</v>
      </c>
      <c r="D664" s="7">
        <f>'2020'!D165</f>
        <v>7.5577686548854682E-3</v>
      </c>
      <c r="E664" s="7">
        <f>'2020'!E165</f>
        <v>7.0838548884050419E-3</v>
      </c>
      <c r="F664" s="7">
        <f>'2020'!F165</f>
        <v>0.25</v>
      </c>
    </row>
    <row r="665" spans="1:6">
      <c r="A665" s="138">
        <f>'2020'!A166</f>
        <v>44057</v>
      </c>
      <c r="B665" s="7">
        <f>'2020'!B166</f>
        <v>0.7157</v>
      </c>
      <c r="C665" s="7">
        <f>'2020'!C166</f>
        <v>76.47</v>
      </c>
      <c r="D665" s="7">
        <f>'2020'!D166</f>
        <v>-2.0936569864258756E-3</v>
      </c>
      <c r="E665" s="7">
        <f>'2020'!E166</f>
        <v>-3.9223377635636442E-4</v>
      </c>
      <c r="F665" s="7">
        <f>'2020'!F166</f>
        <v>0.25</v>
      </c>
    </row>
    <row r="666" spans="1:6">
      <c r="A666" s="138">
        <f>'2020'!A167</f>
        <v>44060</v>
      </c>
      <c r="B666" s="7">
        <f>'2020'!B167</f>
        <v>0.71830000000000005</v>
      </c>
      <c r="C666" s="7">
        <f>'2020'!C167</f>
        <v>76.56</v>
      </c>
      <c r="D666" s="7">
        <f>'2020'!D167</f>
        <v>3.6262243362041977E-3</v>
      </c>
      <c r="E666" s="7">
        <f>'2020'!E167</f>
        <v>1.1762400885651782E-3</v>
      </c>
      <c r="F666" s="7">
        <f>'2020'!F167</f>
        <v>0.25</v>
      </c>
    </row>
    <row r="667" spans="1:6">
      <c r="A667" s="138">
        <f>'2020'!A168</f>
        <v>44061</v>
      </c>
      <c r="B667" s="7">
        <f>'2020'!B168</f>
        <v>0.72250000000000003</v>
      </c>
      <c r="C667" s="7">
        <f>'2020'!C168</f>
        <v>76.31</v>
      </c>
      <c r="D667" s="7">
        <f>'2020'!D168</f>
        <v>5.8301109058312124E-3</v>
      </c>
      <c r="E667" s="7">
        <f>'2020'!E168</f>
        <v>-3.2707558431570188E-3</v>
      </c>
      <c r="F667" s="7">
        <f>'2020'!F168</f>
        <v>0.25</v>
      </c>
    </row>
    <row r="668" spans="1:6">
      <c r="A668" s="138">
        <f>'2020'!A169</f>
        <v>44062</v>
      </c>
      <c r="B668" s="7">
        <f>'2020'!B169</f>
        <v>0.72489999999999999</v>
      </c>
      <c r="C668" s="7">
        <f>'2020'!C169</f>
        <v>76.53</v>
      </c>
      <c r="D668" s="7">
        <f>'2020'!D169</f>
        <v>3.3162943202447717E-3</v>
      </c>
      <c r="E668" s="7">
        <f>'2020'!E169</f>
        <v>2.8788295202879042E-3</v>
      </c>
      <c r="F668" s="7">
        <f>'2020'!F169</f>
        <v>0.25</v>
      </c>
    </row>
    <row r="669" spans="1:6">
      <c r="A669" s="138">
        <f>'2020'!A170</f>
        <v>44063</v>
      </c>
      <c r="B669" s="7">
        <f>'2020'!B170</f>
        <v>0.71719999999999995</v>
      </c>
      <c r="C669" s="7">
        <f>'2020'!C170</f>
        <v>76.09</v>
      </c>
      <c r="D669" s="7">
        <f>'2020'!D170</f>
        <v>-1.0678972575854366E-2</v>
      </c>
      <c r="E669" s="7">
        <f>'2020'!E170</f>
        <v>-5.7659706333983204E-3</v>
      </c>
      <c r="F669" s="7">
        <f>'2020'!F170</f>
        <v>0.25</v>
      </c>
    </row>
    <row r="670" spans="1:6">
      <c r="A670" s="138">
        <f>'2020'!A171</f>
        <v>44064</v>
      </c>
      <c r="B670" s="7">
        <f>'2020'!B171</f>
        <v>0.72040000000000004</v>
      </c>
      <c r="C670" s="7">
        <f>'2020'!C171</f>
        <v>76.069999999999993</v>
      </c>
      <c r="D670" s="7">
        <f>'2020'!D171</f>
        <v>4.451871570823396E-3</v>
      </c>
      <c r="E670" s="7">
        <f>'2020'!E171</f>
        <v>-2.6288117922171258E-4</v>
      </c>
      <c r="F670" s="7">
        <f>'2020'!F171</f>
        <v>0.25</v>
      </c>
    </row>
    <row r="671" spans="1:6">
      <c r="A671" s="138">
        <f>'2020'!A172</f>
        <v>44067</v>
      </c>
      <c r="B671" s="7">
        <f>'2020'!B172</f>
        <v>0.71779999999999999</v>
      </c>
      <c r="C671" s="7">
        <f>'2020'!C172</f>
        <v>75.959999999999994</v>
      </c>
      <c r="D671" s="7">
        <f>'2020'!D172</f>
        <v>-3.6156345882942297E-3</v>
      </c>
      <c r="E671" s="7">
        <f>'2020'!E172</f>
        <v>-1.4470830651246273E-3</v>
      </c>
      <c r="F671" s="7">
        <f>'2020'!F172</f>
        <v>0.25</v>
      </c>
    </row>
    <row r="672" spans="1:6">
      <c r="A672" s="138">
        <f>'2020'!A173</f>
        <v>44068</v>
      </c>
      <c r="B672" s="7">
        <f>'2020'!B173</f>
        <v>0.71740000000000004</v>
      </c>
      <c r="C672" s="7">
        <f>'2020'!C173</f>
        <v>76.040000000000006</v>
      </c>
      <c r="D672" s="7">
        <f>'2020'!D173</f>
        <v>-5.5741361532468247E-4</v>
      </c>
      <c r="E672" s="7">
        <f>'2020'!E173</f>
        <v>1.0526316761434664E-3</v>
      </c>
      <c r="F672" s="7">
        <f>'2020'!F173</f>
        <v>0.25</v>
      </c>
    </row>
    <row r="673" spans="1:6">
      <c r="A673" s="138">
        <f>'2020'!A174</f>
        <v>44069</v>
      </c>
      <c r="B673" s="7">
        <f>'2020'!B174</f>
        <v>0.71930000000000005</v>
      </c>
      <c r="C673" s="7">
        <f>'2020'!C174</f>
        <v>76.53</v>
      </c>
      <c r="D673" s="7">
        <f>'2020'!D174</f>
        <v>2.64495177512833E-3</v>
      </c>
      <c r="E673" s="7">
        <f>'2020'!E174</f>
        <v>6.4233032016013034E-3</v>
      </c>
      <c r="F673" s="7">
        <f>'2020'!F174</f>
        <v>0.25</v>
      </c>
    </row>
    <row r="674" spans="1:6">
      <c r="A674" s="138">
        <f>'2020'!A175</f>
        <v>44070</v>
      </c>
      <c r="B674" s="7">
        <f>'2020'!B175</f>
        <v>0.72370000000000001</v>
      </c>
      <c r="C674" s="7">
        <f>'2020'!C175</f>
        <v>76.75</v>
      </c>
      <c r="D674" s="7">
        <f>'2020'!D175</f>
        <v>6.098424998771482E-3</v>
      </c>
      <c r="E674" s="7">
        <f>'2020'!E175</f>
        <v>2.8705656454768632E-3</v>
      </c>
      <c r="F674" s="7">
        <f>'2020'!F175</f>
        <v>0.25</v>
      </c>
    </row>
    <row r="675" spans="1:6">
      <c r="A675" s="138">
        <f>'2020'!A176</f>
        <v>44071</v>
      </c>
      <c r="B675" s="7">
        <f>'2020'!B176</f>
        <v>0.72989999999999999</v>
      </c>
      <c r="C675" s="7">
        <f>'2020'!C176</f>
        <v>77.569999999999993</v>
      </c>
      <c r="D675" s="7">
        <f>'2020'!D176</f>
        <v>8.5305965855046965E-3</v>
      </c>
      <c r="E675" s="7">
        <f>'2020'!E176</f>
        <v>1.0627368035473482E-2</v>
      </c>
      <c r="F675" s="7">
        <f>'2020'!F176</f>
        <v>0.25</v>
      </c>
    </row>
    <row r="676" spans="1:6">
      <c r="A676" s="138">
        <f>'2020'!A177</f>
        <v>44074</v>
      </c>
      <c r="B676" s="7">
        <f>'2020'!B177</f>
        <v>0.73540000000000005</v>
      </c>
      <c r="C676" s="7">
        <f>'2020'!C177</f>
        <v>77.66</v>
      </c>
      <c r="D676" s="7">
        <f>'2020'!D177</f>
        <v>7.5070304095850079E-3</v>
      </c>
      <c r="E676" s="7">
        <f>'2020'!E177</f>
        <v>1.1595698007410931E-3</v>
      </c>
      <c r="F676" s="7">
        <f>'2020'!F177</f>
        <v>0.25</v>
      </c>
    </row>
    <row r="677" spans="1:6">
      <c r="A677" s="138">
        <f>'2020'!A178</f>
        <v>44075</v>
      </c>
      <c r="B677" s="7">
        <f>'2020'!B178</f>
        <v>0.74119999999999997</v>
      </c>
      <c r="C677" s="7">
        <f>'2020'!C178</f>
        <v>78.290000000000006</v>
      </c>
      <c r="D677" s="7">
        <f>'2020'!D178</f>
        <v>7.8559255440330163E-3</v>
      </c>
      <c r="E677" s="7">
        <f>'2020'!E178</f>
        <v>8.0795566163016867E-3</v>
      </c>
      <c r="F677" s="7">
        <f>'2020'!F178</f>
        <v>0.25</v>
      </c>
    </row>
    <row r="678" spans="1:6">
      <c r="A678" s="138">
        <f>'2020'!A179</f>
        <v>44076</v>
      </c>
      <c r="B678" s="7">
        <f>'2020'!B179</f>
        <v>0.73599999999999999</v>
      </c>
      <c r="C678" s="7">
        <f>'2020'!C179</f>
        <v>78.05</v>
      </c>
      <c r="D678" s="7">
        <f>'2020'!D179</f>
        <v>-7.0403756823284487E-3</v>
      </c>
      <c r="E678" s="7">
        <f>'2020'!E179</f>
        <v>-3.0702339583819098E-3</v>
      </c>
      <c r="F678" s="7">
        <f>'2020'!F179</f>
        <v>0.25</v>
      </c>
    </row>
    <row r="679" spans="1:6">
      <c r="A679" s="138">
        <f>'2020'!A180</f>
        <v>44077</v>
      </c>
      <c r="B679" s="7">
        <f>'2020'!B180</f>
        <v>0.73060000000000003</v>
      </c>
      <c r="C679" s="7">
        <f>'2020'!C180</f>
        <v>77.66</v>
      </c>
      <c r="D679" s="7">
        <f>'2020'!D180</f>
        <v>-7.3640043676940267E-3</v>
      </c>
      <c r="E679" s="7">
        <f>'2020'!E180</f>
        <v>-5.009322657919835E-3</v>
      </c>
      <c r="F679" s="7">
        <f>'2020'!F180</f>
        <v>0.25</v>
      </c>
    </row>
    <row r="680" spans="1:6">
      <c r="A680" s="138">
        <f>'2020'!A181</f>
        <v>44078</v>
      </c>
      <c r="B680" s="7">
        <f>'2020'!B181</f>
        <v>0.72699999999999998</v>
      </c>
      <c r="C680" s="7">
        <f>'2020'!C181</f>
        <v>77.180000000000007</v>
      </c>
      <c r="D680" s="7">
        <f>'2020'!D181</f>
        <v>-4.9396368276627706E-3</v>
      </c>
      <c r="E680" s="7">
        <f>'2020'!E181</f>
        <v>-6.1999681940484016E-3</v>
      </c>
      <c r="F680" s="7">
        <f>'2020'!F181</f>
        <v>0.25</v>
      </c>
    </row>
    <row r="681" spans="1:6">
      <c r="A681" s="138">
        <f>'2020'!A182</f>
        <v>44081</v>
      </c>
      <c r="B681" s="7">
        <f>'2020'!B182</f>
        <v>0.72789999999999999</v>
      </c>
      <c r="C681" s="7">
        <f>'2020'!C182</f>
        <v>77.38</v>
      </c>
      <c r="D681" s="7">
        <f>'2020'!D182</f>
        <v>1.2371985906928717E-3</v>
      </c>
      <c r="E681" s="7">
        <f>'2020'!E182</f>
        <v>2.5879931628940067E-3</v>
      </c>
      <c r="F681" s="7">
        <f>'2020'!F182</f>
        <v>0.25</v>
      </c>
    </row>
    <row r="682" spans="1:6">
      <c r="A682" s="138">
        <f>'2020'!A183</f>
        <v>44082</v>
      </c>
      <c r="B682" s="7">
        <f>'2020'!B183</f>
        <v>0.72889999999999999</v>
      </c>
      <c r="C682" s="7">
        <f>'2020'!C183</f>
        <v>77.459999999999994</v>
      </c>
      <c r="D682" s="7">
        <f>'2020'!D183</f>
        <v>1.3728722639549371E-3</v>
      </c>
      <c r="E682" s="7">
        <f>'2020'!E183</f>
        <v>1.0333248142391273E-3</v>
      </c>
      <c r="F682" s="7">
        <f>'2020'!F183</f>
        <v>0.25</v>
      </c>
    </row>
    <row r="683" spans="1:6">
      <c r="A683" s="138">
        <f>'2020'!A184</f>
        <v>44083</v>
      </c>
      <c r="B683" s="7">
        <f>'2020'!B184</f>
        <v>0.72250000000000003</v>
      </c>
      <c r="C683" s="7">
        <f>'2020'!C184</f>
        <v>76.540000000000006</v>
      </c>
      <c r="D683" s="7">
        <f>'2020'!D184</f>
        <v>-8.819128401580013E-3</v>
      </c>
      <c r="E683" s="7">
        <f>'2020'!E184</f>
        <v>-1.1948194089049726E-2</v>
      </c>
      <c r="F683" s="7">
        <f>'2020'!F184</f>
        <v>0.25</v>
      </c>
    </row>
    <row r="684" spans="1:6">
      <c r="A684" s="138">
        <f>'2020'!A185</f>
        <v>44084</v>
      </c>
      <c r="B684" s="7">
        <f>'2020'!B185</f>
        <v>0.72799999999999998</v>
      </c>
      <c r="C684" s="7">
        <f>'2020'!C185</f>
        <v>77.260000000000005</v>
      </c>
      <c r="D684" s="7">
        <f>'2020'!D185</f>
        <v>7.5836282100986393E-3</v>
      </c>
      <c r="E684" s="7">
        <f>'2020'!E185</f>
        <v>9.3628772405791021E-3</v>
      </c>
      <c r="F684" s="7">
        <f>'2020'!F185</f>
        <v>0.25</v>
      </c>
    </row>
    <row r="685" spans="1:6">
      <c r="A685" s="138">
        <f>'2020'!A186</f>
        <v>44085</v>
      </c>
      <c r="B685" s="7">
        <f>'2020'!B186</f>
        <v>0.72809999999999997</v>
      </c>
      <c r="C685" s="7">
        <f>'2020'!C186</f>
        <v>77.31</v>
      </c>
      <c r="D685" s="7">
        <f>'2020'!D186</f>
        <v>1.3735320397941831E-4</v>
      </c>
      <c r="E685" s="7">
        <f>'2020'!E186</f>
        <v>6.4695609424820881E-4</v>
      </c>
      <c r="F685" s="7">
        <f>'2020'!F186</f>
        <v>0.25</v>
      </c>
    </row>
    <row r="686" spans="1:6">
      <c r="A686" s="138">
        <f>'2020'!A187</f>
        <v>44088</v>
      </c>
      <c r="B686" s="7">
        <f>'2020'!B187</f>
        <v>0.72870000000000001</v>
      </c>
      <c r="C686" s="7">
        <f>'2020'!C187</f>
        <v>77.290000000000006</v>
      </c>
      <c r="D686" s="7">
        <f>'2020'!D187</f>
        <v>8.2372327557122258E-4</v>
      </c>
      <c r="E686" s="7">
        <f>'2020'!E187</f>
        <v>-2.5873221360371085E-4</v>
      </c>
      <c r="F686" s="7">
        <f>'2020'!F187</f>
        <v>0.25</v>
      </c>
    </row>
    <row r="687" spans="1:6">
      <c r="A687" s="138">
        <f>'2020'!A188</f>
        <v>44089</v>
      </c>
      <c r="B687" s="7">
        <f>'2020'!B188</f>
        <v>0.73280000000000001</v>
      </c>
      <c r="C687" s="7">
        <f>'2020'!C188</f>
        <v>77.430000000000007</v>
      </c>
      <c r="D687" s="7">
        <f>'2020'!D188</f>
        <v>5.6106886836838942E-3</v>
      </c>
      <c r="E687" s="7">
        <f>'2020'!E188</f>
        <v>1.8097212798524863E-3</v>
      </c>
      <c r="F687" s="7">
        <f>'2020'!F188</f>
        <v>0.25</v>
      </c>
    </row>
    <row r="688" spans="1:6">
      <c r="A688" s="138">
        <f>'2020'!A189</f>
        <v>44090</v>
      </c>
      <c r="B688" s="7">
        <f>'2020'!B189</f>
        <v>0.73109999999999997</v>
      </c>
      <c r="C688" s="7">
        <f>'2020'!C189</f>
        <v>77.03</v>
      </c>
      <c r="D688" s="7">
        <f>'2020'!D189</f>
        <v>-2.3225640606502813E-3</v>
      </c>
      <c r="E688" s="7">
        <f>'2020'!E189</f>
        <v>-5.1793460337578147E-3</v>
      </c>
      <c r="F688" s="7">
        <f>'2020'!F189</f>
        <v>0.25</v>
      </c>
    </row>
    <row r="689" spans="1:6">
      <c r="A689" s="138">
        <f>'2020'!A190</f>
        <v>44091</v>
      </c>
      <c r="B689" s="7">
        <f>'2020'!B190</f>
        <v>0.7278</v>
      </c>
      <c r="C689" s="7">
        <f>'2020'!C190</f>
        <v>76.400000000000006</v>
      </c>
      <c r="D689" s="7">
        <f>'2020'!D190</f>
        <v>-4.5239641212107308E-3</v>
      </c>
      <c r="E689" s="7">
        <f>'2020'!E190</f>
        <v>-8.212260192399538E-3</v>
      </c>
      <c r="F689" s="7">
        <f>'2020'!F190</f>
        <v>0.25</v>
      </c>
    </row>
    <row r="690" spans="1:6">
      <c r="A690" s="138">
        <f>'2020'!A191</f>
        <v>44092</v>
      </c>
      <c r="B690" s="7">
        <f>'2020'!B191</f>
        <v>0.73199999999999998</v>
      </c>
      <c r="C690" s="7">
        <f>'2020'!C191</f>
        <v>76.709999999999994</v>
      </c>
      <c r="D690" s="7">
        <f>'2020'!D191</f>
        <v>5.7542287832520987E-3</v>
      </c>
      <c r="E690" s="7">
        <f>'2020'!E191</f>
        <v>4.0493817987300243E-3</v>
      </c>
      <c r="F690" s="7">
        <f>'2020'!F191</f>
        <v>0.25</v>
      </c>
    </row>
    <row r="691" spans="1:6">
      <c r="A691" s="138">
        <f>'2020'!A192</f>
        <v>44095</v>
      </c>
      <c r="B691" s="7">
        <f>'2020'!B192</f>
        <v>0.73150000000000004</v>
      </c>
      <c r="C691" s="7">
        <f>'2020'!C192</f>
        <v>76.319999999999993</v>
      </c>
      <c r="D691" s="7">
        <f>'2020'!D192</f>
        <v>-6.8329350113247663E-4</v>
      </c>
      <c r="E691" s="7">
        <f>'2020'!E192</f>
        <v>-5.0970508311738803E-3</v>
      </c>
      <c r="F691" s="7">
        <f>'2020'!F192</f>
        <v>0.25</v>
      </c>
    </row>
    <row r="692" spans="1:6">
      <c r="A692" s="138">
        <f>'2020'!A193</f>
        <v>44096</v>
      </c>
      <c r="B692" s="7">
        <f>'2020'!B193</f>
        <v>0.72130000000000005</v>
      </c>
      <c r="C692" s="7">
        <f>'2020'!C193</f>
        <v>75.42</v>
      </c>
      <c r="D692" s="7">
        <f>'2020'!D193</f>
        <v>-1.404208095055204E-2</v>
      </c>
      <c r="E692" s="7">
        <f>'2020'!E193</f>
        <v>-1.1862535309819944E-2</v>
      </c>
      <c r="F692" s="7">
        <f>'2020'!F193</f>
        <v>0.25</v>
      </c>
    </row>
    <row r="693" spans="1:6">
      <c r="A693" s="138">
        <f>'2020'!A194</f>
        <v>44097</v>
      </c>
      <c r="B693" s="7">
        <f>'2020'!B194</f>
        <v>0.71350000000000002</v>
      </c>
      <c r="C693" s="7">
        <f>'2020'!C194</f>
        <v>74.989999999999995</v>
      </c>
      <c r="D693" s="7">
        <f>'2020'!D194</f>
        <v>-1.0872702592735914E-2</v>
      </c>
      <c r="E693" s="7">
        <f>'2020'!E194</f>
        <v>-5.7177205169131771E-3</v>
      </c>
      <c r="F693" s="7">
        <f>'2020'!F194</f>
        <v>0.25</v>
      </c>
    </row>
    <row r="694" spans="1:6">
      <c r="A694" s="138">
        <f>'2020'!A195</f>
        <v>44098</v>
      </c>
      <c r="B694" s="7">
        <f>'2020'!B195</f>
        <v>0.70420000000000005</v>
      </c>
      <c r="C694" s="7">
        <f>'2020'!C195</f>
        <v>74.16</v>
      </c>
      <c r="D694" s="7">
        <f>'2020'!D195</f>
        <v>-1.3120030195938989E-2</v>
      </c>
      <c r="E694" s="7">
        <f>'2020'!E195</f>
        <v>-1.1129850055698227E-2</v>
      </c>
      <c r="F694" s="7">
        <f>'2020'!F195</f>
        <v>0.25</v>
      </c>
    </row>
    <row r="695" spans="1:6">
      <c r="A695" s="138">
        <f>'2020'!A196</f>
        <v>44099</v>
      </c>
      <c r="B695" s="7">
        <f>'2020'!B196</f>
        <v>0.70609999999999995</v>
      </c>
      <c r="C695" s="7">
        <f>'2020'!C196</f>
        <v>74.39</v>
      </c>
      <c r="D695" s="7">
        <f>'2020'!D196</f>
        <v>2.694463801348781E-3</v>
      </c>
      <c r="E695" s="7">
        <f>'2020'!E196</f>
        <v>3.0966029456504411E-3</v>
      </c>
      <c r="F695" s="7">
        <f>'2020'!F196</f>
        <v>0.25</v>
      </c>
    </row>
    <row r="696" spans="1:6">
      <c r="A696" s="138">
        <f>'2020'!A197</f>
        <v>44102</v>
      </c>
      <c r="B696" s="7">
        <f>'2020'!B197</f>
        <v>0.70489999999999997</v>
      </c>
      <c r="C696" s="7">
        <f>'2020'!C197</f>
        <v>74.23</v>
      </c>
      <c r="D696" s="7">
        <f>'2020'!D197</f>
        <v>-1.7009217424711733E-3</v>
      </c>
      <c r="E696" s="7">
        <f>'2020'!E197</f>
        <v>-2.1531430737943753E-3</v>
      </c>
      <c r="F696" s="7">
        <f>'2020'!F197</f>
        <v>0.25</v>
      </c>
    </row>
    <row r="697" spans="1:6">
      <c r="A697" s="138">
        <f>'2020'!A198</f>
        <v>44103</v>
      </c>
      <c r="B697" s="7">
        <f>'2020'!B198</f>
        <v>0.70840000000000003</v>
      </c>
      <c r="C697" s="7">
        <f>'2020'!C198</f>
        <v>74.790000000000006</v>
      </c>
      <c r="D697" s="7">
        <f>'2020'!D198</f>
        <v>4.9529571288486167E-3</v>
      </c>
      <c r="E697" s="7">
        <f>'2020'!E198</f>
        <v>7.5158050741206336E-3</v>
      </c>
      <c r="F697" s="7">
        <f>'2020'!F198</f>
        <v>0.25</v>
      </c>
    </row>
    <row r="698" spans="1:6">
      <c r="A698" s="138">
        <f>'2020'!A199</f>
        <v>44104</v>
      </c>
      <c r="B698" s="7">
        <f>'2020'!B199</f>
        <v>0.71079999999999999</v>
      </c>
      <c r="C698" s="7">
        <f>'2020'!C199</f>
        <v>74.989999999999995</v>
      </c>
      <c r="D698" s="7">
        <f>'2020'!D199</f>
        <v>3.3821903718176788E-3</v>
      </c>
      <c r="E698" s="7">
        <f>'2020'!E199</f>
        <v>2.6705851097217656E-3</v>
      </c>
      <c r="F698" s="7">
        <f>'2020'!F199</f>
        <v>0.25</v>
      </c>
    </row>
    <row r="699" spans="1:6">
      <c r="A699" s="138">
        <f>'2020'!A200</f>
        <v>44105</v>
      </c>
      <c r="B699" s="7">
        <f>'2020'!B200</f>
        <v>0.71879999999999999</v>
      </c>
      <c r="C699" s="7">
        <f>'2020'!C200</f>
        <v>75.84</v>
      </c>
      <c r="D699" s="7">
        <f>'2020'!D200</f>
        <v>1.1192058628907663E-2</v>
      </c>
      <c r="E699" s="7">
        <f>'2020'!E200</f>
        <v>1.1271086633468467E-2</v>
      </c>
      <c r="F699" s="7">
        <f>'2020'!F200</f>
        <v>0.25</v>
      </c>
    </row>
    <row r="700" spans="1:6">
      <c r="A700" s="138">
        <f>'2020'!A201</f>
        <v>44106</v>
      </c>
      <c r="B700" s="7">
        <f>'2020'!B201</f>
        <v>0.71389999999999998</v>
      </c>
      <c r="C700" s="7">
        <f>'2020'!C201</f>
        <v>75.03</v>
      </c>
      <c r="D700" s="7">
        <f>'2020'!D201</f>
        <v>-6.8402584009891673E-3</v>
      </c>
      <c r="E700" s="7">
        <f>'2020'!E201</f>
        <v>-1.0737824389128989E-2</v>
      </c>
      <c r="F700" s="7">
        <f>'2020'!F201</f>
        <v>0.25</v>
      </c>
    </row>
    <row r="701" spans="1:6">
      <c r="A701" s="138">
        <f>'2020'!A202</f>
        <v>44110</v>
      </c>
      <c r="B701" s="7">
        <f>'2020'!B202</f>
        <v>0.71909999999999996</v>
      </c>
      <c r="C701" s="7">
        <f>'2020'!C202</f>
        <v>75.95</v>
      </c>
      <c r="D701" s="7">
        <f>'2020'!D202</f>
        <v>7.2575336000334605E-3</v>
      </c>
      <c r="E701" s="7">
        <f>'2020'!E202</f>
        <v>1.2187195484144462E-2</v>
      </c>
      <c r="F701" s="7">
        <f>'2020'!F202</f>
        <v>0.25</v>
      </c>
    </row>
    <row r="702" spans="1:6">
      <c r="A702" s="138">
        <f>'2020'!A203</f>
        <v>44111</v>
      </c>
      <c r="B702" s="7">
        <f>'2020'!B203</f>
        <v>0.71240000000000003</v>
      </c>
      <c r="C702" s="7">
        <f>'2020'!C203</f>
        <v>75.319999999999993</v>
      </c>
      <c r="D702" s="7">
        <f>'2020'!D203</f>
        <v>-9.3608786929417001E-3</v>
      </c>
      <c r="E702" s="7">
        <f>'2020'!E203</f>
        <v>-8.3295252528303651E-3</v>
      </c>
      <c r="F702" s="7">
        <f>'2020'!F203</f>
        <v>0.25</v>
      </c>
    </row>
    <row r="703" spans="1:6">
      <c r="A703" s="138">
        <f>'2020'!A204</f>
        <v>44112</v>
      </c>
      <c r="B703" s="7">
        <f>'2020'!B204</f>
        <v>0.71450000000000002</v>
      </c>
      <c r="C703" s="7">
        <f>'2020'!C204</f>
        <v>75.72</v>
      </c>
      <c r="D703" s="7">
        <f>'2020'!D204</f>
        <v>2.9434459544155391E-3</v>
      </c>
      <c r="E703" s="7">
        <f>'2020'!E204</f>
        <v>5.2966225521704855E-3</v>
      </c>
      <c r="F703" s="7">
        <f>'2020'!F204</f>
        <v>0.25</v>
      </c>
    </row>
    <row r="704" spans="1:6">
      <c r="A704" s="138">
        <f>'2020'!A205</f>
        <v>44113</v>
      </c>
      <c r="B704" s="7">
        <f>'2020'!B205</f>
        <v>0.71789999999999998</v>
      </c>
      <c r="C704" s="7">
        <f>'2020'!C205</f>
        <v>76</v>
      </c>
      <c r="D704" s="7">
        <f>'2020'!D205</f>
        <v>4.7472862125152058E-3</v>
      </c>
      <c r="E704" s="7">
        <f>'2020'!E205</f>
        <v>3.6910139452089484E-3</v>
      </c>
      <c r="F704" s="7">
        <f>'2020'!F205</f>
        <v>0.25</v>
      </c>
    </row>
    <row r="705" spans="1:6">
      <c r="A705" s="138">
        <f>'2020'!A206</f>
        <v>44116</v>
      </c>
      <c r="B705" s="7">
        <f>'2020'!B206</f>
        <v>0.72289999999999999</v>
      </c>
      <c r="C705" s="7">
        <f>'2020'!C206</f>
        <v>76.27</v>
      </c>
      <c r="D705" s="7">
        <f>'2020'!D206</f>
        <v>6.9406164238141601E-3</v>
      </c>
      <c r="E705" s="7">
        <f>'2020'!E206</f>
        <v>3.546335889816126E-3</v>
      </c>
      <c r="F705" s="7">
        <f>'2020'!F206</f>
        <v>0.25</v>
      </c>
    </row>
    <row r="706" spans="1:6">
      <c r="A706" s="138">
        <f>'2020'!A207</f>
        <v>44117</v>
      </c>
      <c r="B706" s="7">
        <f>'2020'!B207</f>
        <v>0.71850000000000003</v>
      </c>
      <c r="C706" s="7">
        <f>'2020'!C207</f>
        <v>75.75</v>
      </c>
      <c r="D706" s="7">
        <f>'2020'!D207</f>
        <v>-6.1051944871717469E-3</v>
      </c>
      <c r="E706" s="7">
        <f>'2020'!E207</f>
        <v>-6.8412317866686449E-3</v>
      </c>
      <c r="F706" s="7">
        <f>'2020'!F207</f>
        <v>0.25</v>
      </c>
    </row>
    <row r="707" spans="1:6">
      <c r="A707" s="138">
        <f>'2020'!A208</f>
        <v>44118</v>
      </c>
      <c r="B707" s="7">
        <f>'2020'!B208</f>
        <v>0.71699999999999997</v>
      </c>
      <c r="C707" s="7">
        <f>'2020'!C208</f>
        <v>75.599999999999994</v>
      </c>
      <c r="D707" s="7">
        <f>'2020'!D208</f>
        <v>-2.0898649194593531E-3</v>
      </c>
      <c r="E707" s="7">
        <f>'2020'!E208</f>
        <v>-1.9821612039913222E-3</v>
      </c>
      <c r="F707" s="7">
        <f>'2020'!F208</f>
        <v>0.25</v>
      </c>
    </row>
    <row r="708" spans="1:6">
      <c r="A708" s="138">
        <f>'2020'!A209</f>
        <v>44119</v>
      </c>
      <c r="B708" s="7">
        <f>'2020'!B209</f>
        <v>0.71360000000000001</v>
      </c>
      <c r="C708" s="7">
        <f>'2020'!C209</f>
        <v>75.13</v>
      </c>
      <c r="D708" s="7">
        <f>'2020'!D209</f>
        <v>-4.7532593338206267E-3</v>
      </c>
      <c r="E708" s="7">
        <f>'2020'!E209</f>
        <v>-6.2363368044180897E-3</v>
      </c>
      <c r="F708" s="7">
        <f>'2020'!F209</f>
        <v>0.25</v>
      </c>
    </row>
    <row r="709" spans="1:6">
      <c r="A709" s="138">
        <f>'2020'!A210</f>
        <v>44120</v>
      </c>
      <c r="B709" s="7">
        <f>'2020'!B210</f>
        <v>0.70720000000000005</v>
      </c>
      <c r="C709" s="7">
        <f>'2020'!C210</f>
        <v>74.42</v>
      </c>
      <c r="D709" s="7">
        <f>'2020'!D210</f>
        <v>-9.009069942365857E-3</v>
      </c>
      <c r="E709" s="7">
        <f>'2020'!E210</f>
        <v>-9.4952234625927164E-3</v>
      </c>
      <c r="F709" s="7">
        <f>'2020'!F210</f>
        <v>0.25</v>
      </c>
    </row>
    <row r="710" spans="1:6">
      <c r="A710" s="138">
        <f>'2020'!A211</f>
        <v>44123</v>
      </c>
      <c r="B710" s="7">
        <f>'2020'!B211</f>
        <v>0.70860000000000001</v>
      </c>
      <c r="C710" s="7">
        <f>'2020'!C211</f>
        <v>74.709999999999994</v>
      </c>
      <c r="D710" s="7">
        <f>'2020'!D211</f>
        <v>1.9776811079379353E-3</v>
      </c>
      <c r="E710" s="7">
        <f>'2020'!E211</f>
        <v>3.8892290692333826E-3</v>
      </c>
      <c r="F710" s="7">
        <f>'2020'!F211</f>
        <v>0.25</v>
      </c>
    </row>
    <row r="711" spans="1:6">
      <c r="A711" s="138">
        <f>'2020'!A212</f>
        <v>44124</v>
      </c>
      <c r="B711" s="7">
        <f>'2020'!B212</f>
        <v>0.70430000000000004</v>
      </c>
      <c r="C711" s="7">
        <f>'2020'!C212</f>
        <v>74.319999999999993</v>
      </c>
      <c r="D711" s="7">
        <f>'2020'!D212</f>
        <v>-6.0867906800069014E-3</v>
      </c>
      <c r="E711" s="7">
        <f>'2020'!E212</f>
        <v>-5.2338574821268061E-3</v>
      </c>
      <c r="F711" s="7">
        <f>'2020'!F212</f>
        <v>0.25</v>
      </c>
    </row>
    <row r="712" spans="1:6">
      <c r="A712" s="138">
        <f>'2020'!A213</f>
        <v>44125</v>
      </c>
      <c r="B712" s="7">
        <f>'2020'!B213</f>
        <v>0.70809999999999995</v>
      </c>
      <c r="C712" s="7">
        <f>'2020'!C213</f>
        <v>74.56</v>
      </c>
      <c r="D712" s="7">
        <f>'2020'!D213</f>
        <v>5.3809249063634743E-3</v>
      </c>
      <c r="E712" s="7">
        <f>'2020'!E213</f>
        <v>3.2240758717526847E-3</v>
      </c>
      <c r="F712" s="7">
        <f>'2020'!F213</f>
        <v>0.25</v>
      </c>
    </row>
    <row r="713" spans="1:6">
      <c r="A713" s="138">
        <f>'2020'!A214</f>
        <v>44126</v>
      </c>
      <c r="B713" s="7">
        <f>'2020'!B214</f>
        <v>0.70930000000000004</v>
      </c>
      <c r="C713" s="7">
        <f>'2020'!C214</f>
        <v>74.27</v>
      </c>
      <c r="D713" s="7">
        <f>'2020'!D214</f>
        <v>1.6932415503128453E-3</v>
      </c>
      <c r="E713" s="7">
        <f>'2020'!E214</f>
        <v>-3.8970686961307022E-3</v>
      </c>
      <c r="F713" s="7">
        <f>'2020'!F214</f>
        <v>0.25</v>
      </c>
    </row>
    <row r="714" spans="1:6">
      <c r="A714" s="138">
        <f>'2020'!A215</f>
        <v>44127</v>
      </c>
      <c r="B714" s="7">
        <f>'2020'!B215</f>
        <v>0.71130000000000004</v>
      </c>
      <c r="C714" s="7">
        <f>'2020'!C215</f>
        <v>74.47</v>
      </c>
      <c r="D714" s="7">
        <f>'2020'!D215</f>
        <v>2.815713531428322E-3</v>
      </c>
      <c r="E714" s="7">
        <f>'2020'!E215</f>
        <v>2.6892580413491467E-3</v>
      </c>
      <c r="F714" s="7">
        <f>'2020'!F215</f>
        <v>0.25</v>
      </c>
    </row>
    <row r="715" spans="1:6">
      <c r="A715" s="138">
        <f>'2020'!A216</f>
        <v>44130</v>
      </c>
      <c r="B715" s="7">
        <f>'2020'!B216</f>
        <v>0.71160000000000001</v>
      </c>
      <c r="C715" s="7">
        <f>'2020'!C216</f>
        <v>74.650000000000006</v>
      </c>
      <c r="D715" s="7">
        <f>'2020'!D216</f>
        <v>4.2167405221043604E-4</v>
      </c>
      <c r="E715" s="7">
        <f>'2020'!E216</f>
        <v>2.4141642626453914E-3</v>
      </c>
      <c r="F715" s="7">
        <f>'2020'!F216</f>
        <v>0.25</v>
      </c>
    </row>
    <row r="716" spans="1:6">
      <c r="A716" s="138">
        <f>'2020'!A217</f>
        <v>44131</v>
      </c>
      <c r="B716" s="7">
        <f>'2020'!B217</f>
        <v>0.71340000000000003</v>
      </c>
      <c r="C716" s="7">
        <f>'2020'!C217</f>
        <v>74.739999999999995</v>
      </c>
      <c r="D716" s="7">
        <f>'2020'!D217</f>
        <v>2.5263171331111355E-3</v>
      </c>
      <c r="E716" s="7">
        <f>'2020'!E217</f>
        <v>1.2049000721383871E-3</v>
      </c>
      <c r="F716" s="7">
        <f>'2020'!F217</f>
        <v>0.25</v>
      </c>
    </row>
    <row r="717" spans="1:6">
      <c r="A717" s="138">
        <f>'2020'!A218</f>
        <v>44132</v>
      </c>
      <c r="B717" s="7">
        <f>'2020'!B218</f>
        <v>0.71450000000000002</v>
      </c>
      <c r="C717" s="7">
        <f>'2020'!C218</f>
        <v>74.489999999999995</v>
      </c>
      <c r="D717" s="7">
        <f>'2020'!D218</f>
        <v>1.5407244451308487E-3</v>
      </c>
      <c r="E717" s="7">
        <f>'2020'!E218</f>
        <v>-3.3505358691529497E-3</v>
      </c>
      <c r="F717" s="7">
        <f>'2020'!F218</f>
        <v>0.25</v>
      </c>
    </row>
    <row r="718" spans="1:6">
      <c r="A718" s="138">
        <f>'2020'!A219</f>
        <v>44133</v>
      </c>
      <c r="B718" s="7">
        <f>'2020'!B219</f>
        <v>0.70620000000000005</v>
      </c>
      <c r="C718" s="7">
        <f>'2020'!C219</f>
        <v>73.760000000000005</v>
      </c>
      <c r="D718" s="7">
        <f>'2020'!D219</f>
        <v>-1.168451387563604E-2</v>
      </c>
      <c r="E718" s="7">
        <f>'2020'!E219</f>
        <v>-9.848308939846364E-3</v>
      </c>
      <c r="F718" s="7">
        <f>'2020'!F219</f>
        <v>0.25</v>
      </c>
    </row>
    <row r="719" spans="1:6">
      <c r="A719" s="138">
        <f>'2020'!A220</f>
        <v>44134</v>
      </c>
      <c r="B719" s="7">
        <f>'2020'!B220</f>
        <v>0.70440000000000003</v>
      </c>
      <c r="C719" s="7">
        <f>'2020'!C220</f>
        <v>73.510000000000005</v>
      </c>
      <c r="D719" s="7">
        <f>'2020'!D220</f>
        <v>-2.5521068722349398E-3</v>
      </c>
      <c r="E719" s="7">
        <f>'2020'!E220</f>
        <v>-3.3951278623421742E-3</v>
      </c>
      <c r="F719" s="7">
        <f>'2020'!F220</f>
        <v>0.25</v>
      </c>
    </row>
    <row r="720" spans="1:6">
      <c r="A720" s="138">
        <f>'2020'!A221</f>
        <v>44137</v>
      </c>
      <c r="B720" s="7">
        <f>'2020'!B221</f>
        <v>0.7</v>
      </c>
      <c r="C720" s="7">
        <f>'2020'!C221</f>
        <v>73.3</v>
      </c>
      <c r="D720" s="7">
        <f>'2020'!D221</f>
        <v>-6.2660415786465178E-3</v>
      </c>
      <c r="E720" s="7">
        <f>'2020'!E221</f>
        <v>-2.8608424933906106E-3</v>
      </c>
      <c r="F720" s="7">
        <f>'2020'!F221</f>
        <v>0.25</v>
      </c>
    </row>
    <row r="721" spans="1:6">
      <c r="A721" s="138">
        <f>'2020'!A222</f>
        <v>44138</v>
      </c>
      <c r="B721" s="7">
        <f>'2020'!B222</f>
        <v>0.70299999999999996</v>
      </c>
      <c r="C721" s="7">
        <f>'2020'!C222</f>
        <v>73.63</v>
      </c>
      <c r="D721" s="7">
        <f>'2020'!D222</f>
        <v>4.276556767260172E-3</v>
      </c>
      <c r="E721" s="7">
        <f>'2020'!E222</f>
        <v>4.4919424880196296E-3</v>
      </c>
      <c r="F721" s="7">
        <f>'2020'!F222</f>
        <v>0.25</v>
      </c>
    </row>
    <row r="722" spans="1:6">
      <c r="A722" s="138">
        <f>'2020'!A223</f>
        <v>44139</v>
      </c>
      <c r="B722" s="7">
        <f>'2020'!B223</f>
        <v>0.71050000000000002</v>
      </c>
      <c r="C722" s="7">
        <f>'2020'!C223</f>
        <v>74.48</v>
      </c>
      <c r="D722" s="7">
        <f>'2020'!D223</f>
        <v>1.0612055726490604E-2</v>
      </c>
      <c r="E722" s="7">
        <f>'2020'!E223</f>
        <v>1.1478081588186365E-2</v>
      </c>
      <c r="F722" s="7">
        <f>'2020'!F223</f>
        <v>0.1</v>
      </c>
    </row>
    <row r="723" spans="1:6">
      <c r="A723" s="138">
        <f>'2020'!A224</f>
        <v>44140</v>
      </c>
      <c r="B723" s="7">
        <f>'2020'!B224</f>
        <v>0.71660000000000001</v>
      </c>
      <c r="C723" s="7">
        <f>'2020'!C224</f>
        <v>74.739999999999995</v>
      </c>
      <c r="D723" s="7">
        <f>'2020'!D224</f>
        <v>8.5488573336980136E-3</v>
      </c>
      <c r="E723" s="7">
        <f>'2020'!E224</f>
        <v>3.4847910885261605E-3</v>
      </c>
      <c r="F723" s="7">
        <f>'2020'!F224</f>
        <v>0.1</v>
      </c>
    </row>
    <row r="724" spans="1:6">
      <c r="A724" s="138">
        <f>'2020'!A225</f>
        <v>44141</v>
      </c>
      <c r="B724" s="7">
        <f>'2020'!B225</f>
        <v>0.72619999999999996</v>
      </c>
      <c r="C724" s="7">
        <f>'2020'!C225</f>
        <v>75.099999999999994</v>
      </c>
      <c r="D724" s="7">
        <f>'2020'!D225</f>
        <v>1.3307654109381967E-2</v>
      </c>
      <c r="E724" s="7">
        <f>'2020'!E225</f>
        <v>4.8051347127513232E-3</v>
      </c>
      <c r="F724" s="7">
        <f>'2020'!F225</f>
        <v>0.1</v>
      </c>
    </row>
    <row r="725" spans="1:6">
      <c r="A725" s="138">
        <f>'2020'!A226</f>
        <v>44144</v>
      </c>
      <c r="B725" s="7">
        <f>'2020'!B226</f>
        <v>0.72919999999999996</v>
      </c>
      <c r="C725" s="7">
        <f>'2020'!C226</f>
        <v>75.45</v>
      </c>
      <c r="D725" s="7">
        <f>'2020'!D226</f>
        <v>4.1225838242724576E-3</v>
      </c>
      <c r="E725" s="7">
        <f>'2020'!E226</f>
        <v>4.6496264437689448E-3</v>
      </c>
      <c r="F725" s="7">
        <f>'2020'!F226</f>
        <v>0.1</v>
      </c>
    </row>
    <row r="726" spans="1:6">
      <c r="A726" s="138">
        <f>'2020'!A227</f>
        <v>44145</v>
      </c>
      <c r="B726" s="7">
        <f>'2020'!B227</f>
        <v>0.72819999999999996</v>
      </c>
      <c r="C726" s="7">
        <f>'2020'!C227</f>
        <v>76.45</v>
      </c>
      <c r="D726" s="7">
        <f>'2020'!D227</f>
        <v>-1.3723070631748708E-3</v>
      </c>
      <c r="E726" s="7">
        <f>'2020'!E227</f>
        <v>1.3166747161213351E-2</v>
      </c>
      <c r="F726" s="7">
        <f>'2020'!F227</f>
        <v>0.1</v>
      </c>
    </row>
    <row r="727" spans="1:6">
      <c r="A727" s="138">
        <f>'2020'!A228</f>
        <v>44146</v>
      </c>
      <c r="B727" s="7">
        <f>'2020'!B228</f>
        <v>0.73089999999999999</v>
      </c>
      <c r="C727" s="7">
        <f>'2020'!C228</f>
        <v>76.86</v>
      </c>
      <c r="D727" s="7">
        <f>'2020'!D228</f>
        <v>3.700915745013059E-3</v>
      </c>
      <c r="E727" s="7">
        <f>'2020'!E228</f>
        <v>5.3486527616266096E-3</v>
      </c>
      <c r="F727" s="7">
        <f>'2020'!F228</f>
        <v>0.1</v>
      </c>
    </row>
    <row r="728" spans="1:6">
      <c r="A728" s="138">
        <f>'2020'!A229</f>
        <v>44147</v>
      </c>
      <c r="B728" s="7">
        <f>'2020'!B229</f>
        <v>0.72699999999999998</v>
      </c>
      <c r="C728" s="7">
        <f>'2020'!C229</f>
        <v>76.52</v>
      </c>
      <c r="D728" s="7">
        <f>'2020'!D229</f>
        <v>-5.350173952826681E-3</v>
      </c>
      <c r="E728" s="7">
        <f>'2020'!E229</f>
        <v>-4.4334405646458313E-3</v>
      </c>
      <c r="F728" s="7">
        <f>'2020'!F229</f>
        <v>0.1</v>
      </c>
    </row>
    <row r="729" spans="1:6">
      <c r="A729" s="138">
        <f>'2020'!A230</f>
        <v>44148</v>
      </c>
      <c r="B729" s="7">
        <f>'2020'!B230</f>
        <v>0.72299999999999998</v>
      </c>
      <c r="C729" s="7">
        <f>'2020'!C230</f>
        <v>75.86</v>
      </c>
      <c r="D729" s="7">
        <f>'2020'!D230</f>
        <v>-5.5172553747546288E-3</v>
      </c>
      <c r="E729" s="7">
        <f>'2020'!E230</f>
        <v>-8.6626083112991796E-3</v>
      </c>
      <c r="F729" s="7">
        <f>'2020'!F230</f>
        <v>0.1</v>
      </c>
    </row>
    <row r="730" spans="1:6">
      <c r="A730" s="138">
        <f>'2020'!A231</f>
        <v>44151</v>
      </c>
      <c r="B730" s="7">
        <f>'2020'!B231</f>
        <v>0.72899999999999998</v>
      </c>
      <c r="C730" s="7">
        <f>'2020'!C231</f>
        <v>76.22</v>
      </c>
      <c r="D730" s="7">
        <f>'2020'!D231</f>
        <v>8.2645098498934314E-3</v>
      </c>
      <c r="E730" s="7">
        <f>'2020'!E231</f>
        <v>4.7343591849613341E-3</v>
      </c>
      <c r="F730" s="7">
        <f>'2020'!F231</f>
        <v>0.1</v>
      </c>
    </row>
    <row r="731" spans="1:6">
      <c r="A731" s="138">
        <f>'2020'!A232</f>
        <v>44152</v>
      </c>
      <c r="B731" s="7">
        <f>'2020'!B232</f>
        <v>0.73219999999999996</v>
      </c>
      <c r="C731" s="7">
        <f>'2020'!C232</f>
        <v>76.510000000000005</v>
      </c>
      <c r="D731" s="7">
        <f>'2020'!D232</f>
        <v>4.3799686774777221E-3</v>
      </c>
      <c r="E731" s="7">
        <f>'2020'!E232</f>
        <v>3.7975557980464291E-3</v>
      </c>
      <c r="F731" s="7">
        <f>'2020'!F232</f>
        <v>0.1</v>
      </c>
    </row>
    <row r="732" spans="1:6">
      <c r="A732" s="138">
        <f>'2020'!A233</f>
        <v>44153</v>
      </c>
      <c r="B732" s="7">
        <f>'2020'!B233</f>
        <v>0.72950000000000004</v>
      </c>
      <c r="C732" s="7">
        <f>'2020'!C233</f>
        <v>75.930000000000007</v>
      </c>
      <c r="D732" s="7">
        <f>'2020'!D233</f>
        <v>-3.6943327232954299E-3</v>
      </c>
      <c r="E732" s="7">
        <f>'2020'!E233</f>
        <v>-7.6095880186181075E-3</v>
      </c>
      <c r="F732" s="7">
        <f>'2020'!F233</f>
        <v>0.1</v>
      </c>
    </row>
    <row r="733" spans="1:6">
      <c r="A733" s="138">
        <f>'2020'!A234</f>
        <v>44154</v>
      </c>
      <c r="B733" s="7">
        <f>'2020'!B234</f>
        <v>0.72950000000000004</v>
      </c>
      <c r="C733" s="7">
        <f>'2020'!C234</f>
        <v>75.7</v>
      </c>
      <c r="D733" s="7">
        <f>'2020'!D234</f>
        <v>0</v>
      </c>
      <c r="E733" s="7">
        <f>'2020'!E234</f>
        <v>-3.0337027817393695E-3</v>
      </c>
      <c r="F733" s="7">
        <f>'2020'!F234</f>
        <v>0.1</v>
      </c>
    </row>
    <row r="734" spans="1:6">
      <c r="A734" s="138">
        <f>'2020'!A235</f>
        <v>44155</v>
      </c>
      <c r="B734" s="7">
        <f>'2020'!B235</f>
        <v>0.72950000000000004</v>
      </c>
      <c r="C734" s="7">
        <f>'2020'!C235</f>
        <v>75.739999999999995</v>
      </c>
      <c r="D734" s="7">
        <f>'2020'!D235</f>
        <v>0</v>
      </c>
      <c r="E734" s="7">
        <f>'2020'!E235</f>
        <v>5.2826203024564989E-4</v>
      </c>
      <c r="F734" s="7">
        <f>'2020'!F235</f>
        <v>0.1</v>
      </c>
    </row>
    <row r="735" spans="1:6">
      <c r="A735" s="138">
        <f>'2020'!A236</f>
        <v>44158</v>
      </c>
      <c r="B735" s="7">
        <f>'2020'!B236</f>
        <v>0.73129999999999995</v>
      </c>
      <c r="C735" s="7">
        <f>'2020'!C236</f>
        <v>75.87</v>
      </c>
      <c r="D735" s="7">
        <f>'2020'!D236</f>
        <v>2.4644043140650725E-3</v>
      </c>
      <c r="E735" s="7">
        <f>'2020'!E236</f>
        <v>1.7149268763348041E-3</v>
      </c>
      <c r="F735" s="7">
        <f>'2020'!F236</f>
        <v>0.1</v>
      </c>
    </row>
    <row r="736" spans="1:6">
      <c r="A736" s="138">
        <f>'2020'!A237</f>
        <v>44159</v>
      </c>
      <c r="B736" s="7">
        <f>'2020'!B237</f>
        <v>0.73170000000000002</v>
      </c>
      <c r="C736" s="7">
        <f>'2020'!C237</f>
        <v>76.48</v>
      </c>
      <c r="D736" s="7">
        <f>'2020'!D237</f>
        <v>5.4682161307889133E-4</v>
      </c>
      <c r="E736" s="7">
        <f>'2020'!E237</f>
        <v>8.0079193931622879E-3</v>
      </c>
      <c r="F736" s="7">
        <f>'2020'!F237</f>
        <v>0.1</v>
      </c>
    </row>
    <row r="737" spans="1:6">
      <c r="A737" s="138">
        <f>'2020'!A238</f>
        <v>44160</v>
      </c>
      <c r="B737" s="7">
        <f>'2020'!B238</f>
        <v>0.73560000000000003</v>
      </c>
      <c r="C737" s="7">
        <f>'2020'!C238</f>
        <v>76.849999999999994</v>
      </c>
      <c r="D737" s="7">
        <f>'2020'!D238</f>
        <v>5.3158988401816633E-3</v>
      </c>
      <c r="E737" s="7">
        <f>'2020'!E238</f>
        <v>4.8262012414588603E-3</v>
      </c>
      <c r="F737" s="7">
        <f>'2020'!F238</f>
        <v>0.1</v>
      </c>
    </row>
    <row r="738" spans="1:6">
      <c r="A738" s="138">
        <f>'2020'!A239</f>
        <v>44161</v>
      </c>
      <c r="B738" s="7">
        <f>'2020'!B239</f>
        <v>0.73619999999999997</v>
      </c>
      <c r="C738" s="7">
        <f>'2020'!C239</f>
        <v>76.790000000000006</v>
      </c>
      <c r="D738" s="7">
        <f>'2020'!D239</f>
        <v>8.153282147545705E-4</v>
      </c>
      <c r="E738" s="7">
        <f>'2020'!E239</f>
        <v>-7.8104664215257751E-4</v>
      </c>
      <c r="F738" s="7">
        <f>'2020'!F239</f>
        <v>0.1</v>
      </c>
    </row>
    <row r="739" spans="1:6">
      <c r="A739" s="138">
        <f>'2020'!A240</f>
        <v>44162</v>
      </c>
      <c r="B739" s="7">
        <f>'2020'!B240</f>
        <v>0.73750000000000004</v>
      </c>
      <c r="C739" s="7">
        <f>'2020'!C240</f>
        <v>76.67</v>
      </c>
      <c r="D739" s="7">
        <f>'2020'!D240</f>
        <v>1.7642672690542462E-3</v>
      </c>
      <c r="E739" s="7">
        <f>'2020'!E240</f>
        <v>-1.5639257716491457E-3</v>
      </c>
      <c r="F739" s="7">
        <f>'2020'!F240</f>
        <v>0.1</v>
      </c>
    </row>
    <row r="740" spans="1:6">
      <c r="A740" s="138">
        <f>'2020'!A241</f>
        <v>44165</v>
      </c>
      <c r="B740" s="7">
        <f>'2020'!B241</f>
        <v>0.73929999999999996</v>
      </c>
      <c r="C740" s="7">
        <f>'2020'!C241</f>
        <v>76.8</v>
      </c>
      <c r="D740" s="7">
        <f>'2020'!D241</f>
        <v>2.4377043490792613E-3</v>
      </c>
      <c r="E740" s="7">
        <f>'2020'!E241</f>
        <v>1.6941425828234347E-3</v>
      </c>
      <c r="F740" s="7">
        <f>'2020'!F241</f>
        <v>0.1</v>
      </c>
    </row>
    <row r="741" spans="1:6">
      <c r="A741" s="138">
        <f>'2020'!A242</f>
        <v>44166</v>
      </c>
      <c r="B741" s="7">
        <f>'2020'!B242</f>
        <v>0.73680000000000001</v>
      </c>
      <c r="C741" s="7">
        <f>'2020'!C242</f>
        <v>76.91</v>
      </c>
      <c r="D741" s="7">
        <f>'2020'!D242</f>
        <v>-3.3873076219572236E-3</v>
      </c>
      <c r="E741" s="7">
        <f>'2020'!E242</f>
        <v>1.4312669153359874E-3</v>
      </c>
      <c r="F741" s="7">
        <f>'2020'!F242</f>
        <v>0.1</v>
      </c>
    </row>
    <row r="742" spans="1:6">
      <c r="A742" s="138">
        <f>'2020'!A243</f>
        <v>44167</v>
      </c>
      <c r="B742" s="7">
        <f>'2020'!B243</f>
        <v>0.73750000000000004</v>
      </c>
      <c r="C742" s="7">
        <f>'2020'!C243</f>
        <v>76.989999999999995</v>
      </c>
      <c r="D742" s="7">
        <f>'2020'!D243</f>
        <v>9.4960327287785706E-4</v>
      </c>
      <c r="E742" s="7">
        <f>'2020'!E243</f>
        <v>1.0396362209958304E-3</v>
      </c>
      <c r="F742" s="7">
        <f>'2020'!F243</f>
        <v>0.1</v>
      </c>
    </row>
    <row r="743" spans="1:6">
      <c r="A743" s="138">
        <f>'2020'!A244</f>
        <v>44168</v>
      </c>
      <c r="B743" s="7">
        <f>'2020'!B244</f>
        <v>0.7409</v>
      </c>
      <c r="C743" s="7">
        <f>'2020'!C244</f>
        <v>77.400000000000006</v>
      </c>
      <c r="D743" s="7">
        <f>'2020'!D244</f>
        <v>4.5995752086361776E-3</v>
      </c>
      <c r="E743" s="7">
        <f>'2020'!E244</f>
        <v>5.3112373057234681E-3</v>
      </c>
      <c r="F743" s="7">
        <f>'2020'!F244</f>
        <v>0.1</v>
      </c>
    </row>
    <row r="744" spans="1:6">
      <c r="A744" s="138">
        <f>'2020'!A245</f>
        <v>44169</v>
      </c>
      <c r="B744" s="7">
        <f>'2020'!B245</f>
        <v>0.74280000000000002</v>
      </c>
      <c r="C744" s="7">
        <f>'2020'!C245</f>
        <v>77.180000000000007</v>
      </c>
      <c r="D744" s="7">
        <f>'2020'!D245</f>
        <v>2.5611660559395222E-3</v>
      </c>
      <c r="E744" s="7">
        <f>'2020'!E245</f>
        <v>-2.8464244862087327E-3</v>
      </c>
      <c r="F744" s="7">
        <f>'2020'!F245</f>
        <v>0.1</v>
      </c>
    </row>
    <row r="745" spans="1:6">
      <c r="A745" s="138">
        <f>'2020'!A246</f>
        <v>44172</v>
      </c>
      <c r="B745" s="7">
        <f>'2020'!B246</f>
        <v>0.74299999999999999</v>
      </c>
      <c r="C745" s="7">
        <f>'2020'!C246</f>
        <v>77.290000000000006</v>
      </c>
      <c r="D745" s="7">
        <f>'2020'!D246</f>
        <v>2.6921523920837306E-4</v>
      </c>
      <c r="E745" s="7">
        <f>'2020'!E246</f>
        <v>1.4242250093068304E-3</v>
      </c>
      <c r="F745" s="7">
        <f>'2020'!F246</f>
        <v>0.1</v>
      </c>
    </row>
    <row r="746" spans="1:6">
      <c r="A746" s="138">
        <f>'2020'!A247</f>
        <v>44173</v>
      </c>
      <c r="B746" s="7">
        <f>'2020'!B247</f>
        <v>0.74260000000000004</v>
      </c>
      <c r="C746" s="7">
        <f>'2020'!C247</f>
        <v>77.260000000000005</v>
      </c>
      <c r="D746" s="7">
        <f>'2020'!D247</f>
        <v>-5.3850297477942303E-4</v>
      </c>
      <c r="E746" s="7">
        <f>'2020'!E247</f>
        <v>-3.8822388064436357E-4</v>
      </c>
      <c r="F746" s="7">
        <f>'2020'!F247</f>
        <v>0.1</v>
      </c>
    </row>
    <row r="747" spans="1:6">
      <c r="A747" s="138">
        <f>'2020'!A248</f>
        <v>44174</v>
      </c>
      <c r="B747" s="7">
        <f>'2020'!B248</f>
        <v>0.74419999999999997</v>
      </c>
      <c r="C747" s="7">
        <f>'2020'!C248</f>
        <v>77.5</v>
      </c>
      <c r="D747" s="7">
        <f>'2020'!D248</f>
        <v>2.1522741695423242E-3</v>
      </c>
      <c r="E747" s="7">
        <f>'2020'!E248</f>
        <v>3.1015791211659108E-3</v>
      </c>
      <c r="F747" s="7">
        <f>'2020'!F248</f>
        <v>0.1</v>
      </c>
    </row>
    <row r="748" spans="1:6">
      <c r="A748" s="138">
        <f>'2020'!A249</f>
        <v>44175</v>
      </c>
      <c r="B748" s="7">
        <f>'2020'!B249</f>
        <v>0.74780000000000002</v>
      </c>
      <c r="C748" s="7">
        <f>'2020'!C249</f>
        <v>78.09</v>
      </c>
      <c r="D748" s="7">
        <f>'2020'!D249</f>
        <v>4.8257466304912483E-3</v>
      </c>
      <c r="E748" s="7">
        <f>'2020'!E249</f>
        <v>7.5840713152824793E-3</v>
      </c>
      <c r="F748" s="7">
        <f>'2020'!F249</f>
        <v>0.1</v>
      </c>
    </row>
    <row r="749" spans="1:6">
      <c r="A749" s="138">
        <f>'2020'!A250</f>
        <v>44176</v>
      </c>
      <c r="B749" s="7">
        <f>'2020'!B250</f>
        <v>0.75609999999999999</v>
      </c>
      <c r="C749" s="7">
        <f>'2020'!C250</f>
        <v>78.650000000000006</v>
      </c>
      <c r="D749" s="7">
        <f>'2020'!D250</f>
        <v>1.1038080021210744E-2</v>
      </c>
      <c r="E749" s="7">
        <f>'2020'!E250</f>
        <v>7.1456218297030766E-3</v>
      </c>
      <c r="F749" s="7">
        <f>'2020'!F250</f>
        <v>0.1</v>
      </c>
    </row>
    <row r="750" spans="1:6">
      <c r="A750" s="138">
        <f>'2020'!A251</f>
        <v>44179</v>
      </c>
      <c r="B750" s="7">
        <f>'2020'!B251</f>
        <v>0.754</v>
      </c>
      <c r="C750" s="7">
        <f>'2020'!C251</f>
        <v>78.459999999999994</v>
      </c>
      <c r="D750" s="7">
        <f>'2020'!D251</f>
        <v>-2.7812745562681138E-3</v>
      </c>
      <c r="E750" s="7">
        <f>'2020'!E251</f>
        <v>-2.4186887228804239E-3</v>
      </c>
      <c r="F750" s="7">
        <f>'2020'!F251</f>
        <v>0.1</v>
      </c>
    </row>
    <row r="751" spans="1:6">
      <c r="A751" s="138">
        <f>'2020'!A252</f>
        <v>44180</v>
      </c>
      <c r="B751" s="7">
        <f>'2020'!B252</f>
        <v>0.75119999999999998</v>
      </c>
      <c r="C751" s="7">
        <f>'2020'!C252</f>
        <v>78.22</v>
      </c>
      <c r="D751" s="7">
        <f>'2020'!D252</f>
        <v>-3.7204401139029879E-3</v>
      </c>
      <c r="E751" s="7">
        <f>'2020'!E252</f>
        <v>-3.0635714540383939E-3</v>
      </c>
      <c r="F751" s="7">
        <f>'2020'!F252</f>
        <v>0.1</v>
      </c>
    </row>
    <row r="752" spans="1:6">
      <c r="A752" s="138">
        <f>'2020'!A253</f>
        <v>44181</v>
      </c>
      <c r="B752" s="7">
        <f>'2020'!B253</f>
        <v>0.75639999999999996</v>
      </c>
      <c r="C752" s="7">
        <f>'2020'!C253</f>
        <v>78.239999999999995</v>
      </c>
      <c r="D752" s="7">
        <f>'2020'!D253</f>
        <v>6.8984088902492744E-3</v>
      </c>
      <c r="E752" s="7">
        <f>'2020'!E253</f>
        <v>2.5565639919382155E-4</v>
      </c>
      <c r="F752" s="7">
        <f>'2020'!F253</f>
        <v>0.1</v>
      </c>
    </row>
    <row r="753" spans="1:6">
      <c r="A753" s="138">
        <f>'2020'!A254</f>
        <v>44182</v>
      </c>
      <c r="B753" s="7">
        <f>'2020'!B254</f>
        <v>0.75870000000000004</v>
      </c>
      <c r="C753" s="7">
        <f>'2020'!C254</f>
        <v>78.400000000000006</v>
      </c>
      <c r="D753" s="7">
        <f>'2020'!D254</f>
        <v>3.0361055597267666E-3</v>
      </c>
      <c r="E753" s="7">
        <f>'2020'!E254</f>
        <v>2.042901629800331E-3</v>
      </c>
      <c r="F753" s="7">
        <f>'2020'!F254</f>
        <v>0.1</v>
      </c>
    </row>
    <row r="754" spans="1:6">
      <c r="A754" s="138">
        <f>'2020'!A255</f>
        <v>44183</v>
      </c>
      <c r="B754" s="7">
        <f>'2020'!B255</f>
        <v>0.75939999999999996</v>
      </c>
      <c r="C754" s="7">
        <f>'2020'!C255</f>
        <v>78.56</v>
      </c>
      <c r="D754" s="7">
        <f>'2020'!D255</f>
        <v>9.222054536727304E-4</v>
      </c>
      <c r="E754" s="7">
        <f>'2020'!E255</f>
        <v>2.0387366898483089E-3</v>
      </c>
      <c r="F754" s="7">
        <f>'2020'!F255</f>
        <v>0.1</v>
      </c>
    </row>
    <row r="755" spans="1:6">
      <c r="A755" s="138">
        <f>'2020'!A256</f>
        <v>44186</v>
      </c>
      <c r="B755" s="7">
        <f>'2020'!B256</f>
        <v>0.75700000000000001</v>
      </c>
      <c r="C755" s="7">
        <f>'2020'!C256</f>
        <v>78.27</v>
      </c>
      <c r="D755" s="7">
        <f>'2020'!D256</f>
        <v>-3.1653943602531144E-3</v>
      </c>
      <c r="E755" s="7">
        <f>'2020'!E256</f>
        <v>-3.6982762294638007E-3</v>
      </c>
      <c r="F755" s="7">
        <f>'2020'!F256</f>
        <v>0.1</v>
      </c>
    </row>
    <row r="756" spans="1:6">
      <c r="A756" s="138">
        <f>'2020'!A257</f>
        <v>44187</v>
      </c>
      <c r="B756" s="7">
        <f>'2020'!B257</f>
        <v>0.75570000000000004</v>
      </c>
      <c r="C756" s="7">
        <f>'2020'!C257</f>
        <v>78.180000000000007</v>
      </c>
      <c r="D756" s="7">
        <f>'2020'!D257</f>
        <v>-1.7187814107744921E-3</v>
      </c>
      <c r="E756" s="7">
        <f>'2020'!E257</f>
        <v>-1.1505274519378523E-3</v>
      </c>
      <c r="F756" s="7">
        <f>'2020'!F257</f>
        <v>0.1</v>
      </c>
    </row>
    <row r="757" spans="1:6">
      <c r="A757" s="138">
        <f>'2020'!A258</f>
        <v>44188</v>
      </c>
      <c r="B757" s="7">
        <f>'2020'!B258</f>
        <v>0.75519999999999998</v>
      </c>
      <c r="C757" s="7">
        <f>'2020'!C258</f>
        <v>78.13</v>
      </c>
      <c r="D757" s="7">
        <f>'2020'!D258</f>
        <v>-6.6185719538334629E-4</v>
      </c>
      <c r="E757" s="7">
        <f>'2020'!E258</f>
        <v>-6.3975435615593599E-4</v>
      </c>
      <c r="F757" s="7">
        <f>'2020'!F258</f>
        <v>0.1</v>
      </c>
    </row>
    <row r="758" spans="1:6">
      <c r="A758" s="138">
        <f>'2020'!A259</f>
        <v>44189</v>
      </c>
      <c r="B758" s="7">
        <f>'2020'!B259</f>
        <v>0.75819999999999999</v>
      </c>
      <c r="C758" s="7">
        <f>'2020'!C259</f>
        <v>78.53</v>
      </c>
      <c r="D758" s="7">
        <f>'2020'!D259</f>
        <v>3.9645882509436181E-3</v>
      </c>
      <c r="E758" s="7">
        <f>'2020'!E259</f>
        <v>5.1066113781304658E-3</v>
      </c>
      <c r="F758" s="7">
        <f>'2020'!F259</f>
        <v>0.1</v>
      </c>
    </row>
    <row r="759" spans="1:6">
      <c r="A759" s="138">
        <f>'2020'!A260</f>
        <v>44194</v>
      </c>
      <c r="B759" s="7">
        <f>'2020'!B260</f>
        <v>0.75960000000000005</v>
      </c>
      <c r="C759" s="7">
        <f>'2020'!C260</f>
        <v>78.760000000000005</v>
      </c>
      <c r="D759" s="7">
        <f>'2020'!D260</f>
        <v>1.8447758558964716E-3</v>
      </c>
      <c r="E759" s="7">
        <f>'2020'!E260</f>
        <v>2.9245363841416002E-3</v>
      </c>
      <c r="F759" s="7">
        <f>'2020'!F260</f>
        <v>0.1</v>
      </c>
    </row>
    <row r="760" spans="1:6">
      <c r="A760" s="138">
        <f>'2020'!A261</f>
        <v>44195</v>
      </c>
      <c r="B760" s="7">
        <f>'2020'!B261</f>
        <v>0.76570000000000005</v>
      </c>
      <c r="C760" s="7">
        <f>'2020'!C261</f>
        <v>79.099999999999994</v>
      </c>
      <c r="D760" s="7">
        <f>'2020'!D261</f>
        <v>7.9984691809468472E-3</v>
      </c>
      <c r="E760" s="7">
        <f>'2020'!E261</f>
        <v>4.3076210026832158E-3</v>
      </c>
      <c r="F760" s="7">
        <f>'2020'!F261</f>
        <v>0.1</v>
      </c>
    </row>
    <row r="761" spans="1:6">
      <c r="A761" s="138">
        <f>'2020'!A262</f>
        <v>44196</v>
      </c>
      <c r="B761" s="7">
        <f>'2020'!B262</f>
        <v>0.7702</v>
      </c>
      <c r="C761" s="7">
        <f>'2020'!C262</f>
        <v>79.45</v>
      </c>
      <c r="D761" s="7">
        <f>'2020'!D262</f>
        <v>5.8597732617307026E-3</v>
      </c>
      <c r="E761" s="7">
        <f>'2020'!E262</f>
        <v>4.4150182091169145E-3</v>
      </c>
      <c r="F761" s="7">
        <f>'2020'!F262</f>
        <v>0.1</v>
      </c>
    </row>
    <row r="762" spans="1:6">
      <c r="A762" s="138">
        <f>'2021'!A11</f>
        <v>44201</v>
      </c>
      <c r="B762" s="7">
        <f>'2021'!B11</f>
        <v>0.77010000000000001</v>
      </c>
      <c r="C762" s="7">
        <f>'2021'!C11</f>
        <v>79.319999999999993</v>
      </c>
      <c r="D762" s="7">
        <f>'2021'!D11</f>
        <v>-2.5967281371571576E-4</v>
      </c>
      <c r="E762" s="7">
        <f>'2021'!E11</f>
        <v>-2.5211143458896335E-4</v>
      </c>
      <c r="F762" s="7">
        <f>'2021'!F11</f>
        <v>0.1</v>
      </c>
    </row>
    <row r="763" spans="1:6">
      <c r="A763" s="138">
        <f>'2021'!A12</f>
        <v>44202</v>
      </c>
      <c r="B763" s="7">
        <f>'2021'!B12</f>
        <v>0.77659999999999996</v>
      </c>
      <c r="C763" s="7">
        <f>'2021'!C12</f>
        <v>79.86</v>
      </c>
      <c r="D763" s="7">
        <f>'2021'!D12</f>
        <v>8.4050407523624214E-3</v>
      </c>
      <c r="E763" s="7">
        <f>'2021'!E12</f>
        <v>6.7847979834801033E-3</v>
      </c>
      <c r="F763" s="7">
        <f>'2021'!F12</f>
        <v>0.1</v>
      </c>
    </row>
    <row r="764" spans="1:6">
      <c r="A764" s="138">
        <f>'2021'!A13</f>
        <v>44203</v>
      </c>
      <c r="B764" s="7">
        <f>'2021'!B13</f>
        <v>0.77949999999999997</v>
      </c>
      <c r="C764" s="7">
        <f>'2021'!C13</f>
        <v>80.39</v>
      </c>
      <c r="D764" s="7">
        <f>'2021'!D13</f>
        <v>3.7272712002643237E-3</v>
      </c>
      <c r="E764" s="7">
        <f>'2021'!E13</f>
        <v>6.6146887047941576E-3</v>
      </c>
      <c r="F764" s="7">
        <f>'2021'!F13</f>
        <v>0.1</v>
      </c>
    </row>
    <row r="765" spans="1:6">
      <c r="A765" s="138">
        <f>'2021'!A14</f>
        <v>44204</v>
      </c>
      <c r="B765" s="7">
        <f>'2021'!B14</f>
        <v>0.77690000000000003</v>
      </c>
      <c r="C765" s="7">
        <f>'2021'!C14</f>
        <v>80.69</v>
      </c>
      <c r="D765" s="7">
        <f>'2021'!D14</f>
        <v>-3.341046541456037E-3</v>
      </c>
      <c r="E765" s="7">
        <f>'2021'!E14</f>
        <v>3.7248615205455974E-3</v>
      </c>
      <c r="F765" s="7">
        <f>'2021'!F14</f>
        <v>0.1</v>
      </c>
    </row>
    <row r="766" spans="1:6">
      <c r="A766" s="138">
        <f>'2021'!A15</f>
        <v>44207</v>
      </c>
      <c r="B766" s="7">
        <f>'2021'!B15</f>
        <v>0.76970000000000005</v>
      </c>
      <c r="C766" s="7">
        <f>'2021'!C15</f>
        <v>80.2</v>
      </c>
      <c r="D766" s="7">
        <f>'2021'!D15</f>
        <v>-9.310813416103304E-3</v>
      </c>
      <c r="E766" s="7">
        <f>'2021'!E15</f>
        <v>-6.0911369879462903E-3</v>
      </c>
      <c r="F766" s="7">
        <f>'2021'!F15</f>
        <v>0.1</v>
      </c>
    </row>
    <row r="767" spans="1:6">
      <c r="A767" s="138">
        <f>'2021'!A16</f>
        <v>44208</v>
      </c>
      <c r="B767" s="7">
        <f>'2021'!B16</f>
        <v>0.76910000000000001</v>
      </c>
      <c r="C767" s="7">
        <f>'2021'!C16</f>
        <v>80.22</v>
      </c>
      <c r="D767" s="7">
        <f>'2021'!D16</f>
        <v>-7.7982847726368266E-4</v>
      </c>
      <c r="E767" s="7">
        <f>'2021'!E16</f>
        <v>2.4934546943786184E-4</v>
      </c>
      <c r="F767" s="7">
        <f>'2021'!F16</f>
        <v>0.1</v>
      </c>
    </row>
    <row r="768" spans="1:6">
      <c r="A768" s="138">
        <f>'2021'!A17</f>
        <v>44209</v>
      </c>
      <c r="B768" s="7">
        <f>'2021'!B17</f>
        <v>0.77629999999999999</v>
      </c>
      <c r="C768" s="7">
        <f>'2021'!C17</f>
        <v>80.459999999999994</v>
      </c>
      <c r="D768" s="7">
        <f>'2021'!D17</f>
        <v>9.318043348626584E-3</v>
      </c>
      <c r="E768" s="7">
        <f>'2021'!E17</f>
        <v>2.9873061797352539E-3</v>
      </c>
      <c r="F768" s="7">
        <f>'2021'!F17</f>
        <v>0.1</v>
      </c>
    </row>
    <row r="769" spans="1:6">
      <c r="A769" s="138">
        <f>'2021'!A18</f>
        <v>44210</v>
      </c>
      <c r="B769" s="7">
        <f>'2021'!B18</f>
        <v>0.77510000000000001</v>
      </c>
      <c r="C769" s="7">
        <f>'2021'!C18</f>
        <v>80.63</v>
      </c>
      <c r="D769" s="7">
        <f>'2021'!D18</f>
        <v>-1.5469901241688486E-3</v>
      </c>
      <c r="E769" s="7">
        <f>'2021'!E18</f>
        <v>2.1106221752884942E-3</v>
      </c>
      <c r="F769" s="7">
        <f>'2021'!F18</f>
        <v>0.1</v>
      </c>
    </row>
    <row r="770" spans="1:6">
      <c r="A770" s="138">
        <f>'2021'!A19</f>
        <v>44211</v>
      </c>
      <c r="B770" s="7">
        <f>'2021'!B19</f>
        <v>0.77659999999999996</v>
      </c>
      <c r="C770" s="7">
        <f>'2021'!C19</f>
        <v>80.59</v>
      </c>
      <c r="D770" s="7">
        <f>'2021'!D19</f>
        <v>1.9333640101010746E-3</v>
      </c>
      <c r="E770" s="7">
        <f>'2021'!E19</f>
        <v>-4.9621636051058922E-4</v>
      </c>
      <c r="F770" s="7">
        <f>'2021'!F19</f>
        <v>0.1</v>
      </c>
    </row>
    <row r="771" spans="1:6">
      <c r="A771" s="138">
        <f>'2021'!A20</f>
        <v>44214</v>
      </c>
      <c r="B771" s="7">
        <f>'2021'!B20</f>
        <v>0.76849999999999996</v>
      </c>
      <c r="C771" s="7">
        <f>'2021'!C20</f>
        <v>79.73</v>
      </c>
      <c r="D771" s="7">
        <f>'2021'!D20</f>
        <v>-1.0484854318916362E-2</v>
      </c>
      <c r="E771" s="7">
        <f>'2021'!E20</f>
        <v>-1.0728645822015829E-2</v>
      </c>
      <c r="F771" s="7">
        <f>'2021'!F20</f>
        <v>0.1</v>
      </c>
    </row>
    <row r="772" spans="1:6">
      <c r="A772" s="138">
        <f>'2021'!A21</f>
        <v>44215</v>
      </c>
      <c r="B772" s="7">
        <f>'2021'!B21</f>
        <v>0.77180000000000004</v>
      </c>
      <c r="C772" s="7">
        <f>'2021'!C21</f>
        <v>80.27</v>
      </c>
      <c r="D772" s="7">
        <f>'2021'!D21</f>
        <v>4.2848861248679041E-3</v>
      </c>
      <c r="E772" s="7">
        <f>'2021'!E21</f>
        <v>6.7500256290813059E-3</v>
      </c>
      <c r="F772" s="7">
        <f>'2021'!F21</f>
        <v>0.1</v>
      </c>
    </row>
    <row r="773" spans="1:6">
      <c r="A773" s="138">
        <f>'2021'!A22</f>
        <v>44216</v>
      </c>
      <c r="B773" s="7">
        <f>'2021'!B22</f>
        <v>0.7722</v>
      </c>
      <c r="C773" s="7">
        <f>'2021'!C22</f>
        <v>80.13</v>
      </c>
      <c r="D773" s="7">
        <f>'2021'!D22</f>
        <v>5.1813472661760306E-4</v>
      </c>
      <c r="E773" s="7">
        <f>'2021'!E22</f>
        <v>-1.7456363535062712E-3</v>
      </c>
      <c r="F773" s="7">
        <f>'2021'!F22</f>
        <v>0.1</v>
      </c>
    </row>
    <row r="774" spans="1:6">
      <c r="A774" s="138">
        <f>'2021'!A23</f>
        <v>44217</v>
      </c>
      <c r="B774" s="7">
        <f>'2021'!B23</f>
        <v>0.77710000000000001</v>
      </c>
      <c r="C774" s="7">
        <f>'2021'!C23</f>
        <v>80.349999999999994</v>
      </c>
      <c r="D774" s="7">
        <f>'2021'!D23</f>
        <v>6.3254583850606535E-3</v>
      </c>
      <c r="E774" s="7">
        <f>'2021'!E23</f>
        <v>2.7417763935423277E-3</v>
      </c>
      <c r="F774" s="7">
        <f>'2021'!F23</f>
        <v>0.1</v>
      </c>
    </row>
    <row r="775" spans="1:6">
      <c r="A775" s="138">
        <f>'2021'!A24</f>
        <v>44218</v>
      </c>
      <c r="B775" s="7">
        <f>'2021'!B24</f>
        <v>0.77459999999999996</v>
      </c>
      <c r="C775" s="7">
        <f>'2021'!C24</f>
        <v>80.23</v>
      </c>
      <c r="D775" s="7">
        <f>'2021'!D24</f>
        <v>-3.2222751345448285E-3</v>
      </c>
      <c r="E775" s="7">
        <f>'2021'!E24</f>
        <v>-1.4945824179568665E-3</v>
      </c>
      <c r="F775" s="7">
        <f>'2021'!F24</f>
        <v>0.1</v>
      </c>
    </row>
    <row r="776" spans="1:6">
      <c r="A776" s="138">
        <f>'2021'!A25</f>
        <v>44221</v>
      </c>
      <c r="B776" s="7">
        <f>'2021'!B25</f>
        <v>0.77380000000000004</v>
      </c>
      <c r="C776" s="7">
        <f>'2021'!C25</f>
        <v>80.3</v>
      </c>
      <c r="D776" s="7">
        <f>'2021'!D25</f>
        <v>-1.0333248142390993E-3</v>
      </c>
      <c r="E776" s="7">
        <f>'2021'!E25</f>
        <v>8.7211118715132489E-4</v>
      </c>
      <c r="F776" s="7">
        <f>'2021'!F25</f>
        <v>0.1</v>
      </c>
    </row>
    <row r="777" spans="1:6">
      <c r="A777" s="138">
        <f>'2021'!A26</f>
        <v>44223</v>
      </c>
      <c r="B777" s="7">
        <f>'2021'!B26</f>
        <v>0.77359999999999995</v>
      </c>
      <c r="C777" s="7">
        <f>'2021'!C26</f>
        <v>80.23</v>
      </c>
      <c r="D777" s="7">
        <f>'2021'!D26</f>
        <v>-2.5849812732816008E-4</v>
      </c>
      <c r="E777" s="7">
        <f>'2021'!E26</f>
        <v>-8.7211118715123739E-4</v>
      </c>
      <c r="F777" s="7">
        <f>'2021'!F26</f>
        <v>0.1</v>
      </c>
    </row>
    <row r="778" spans="1:6">
      <c r="A778" s="138">
        <f>'2021'!A27</f>
        <v>44224</v>
      </c>
      <c r="B778" s="7">
        <f>'2021'!B27</f>
        <v>0.76280000000000003</v>
      </c>
      <c r="C778" s="7">
        <f>'2021'!C27</f>
        <v>79.56</v>
      </c>
      <c r="D778" s="7">
        <f>'2021'!D27</f>
        <v>-1.4059070412820476E-2</v>
      </c>
      <c r="E778" s="7">
        <f>'2021'!E27</f>
        <v>-8.3860557797932108E-3</v>
      </c>
      <c r="F778" s="7">
        <f>'2021'!F27</f>
        <v>0.1</v>
      </c>
    </row>
    <row r="779" spans="1:6">
      <c r="A779" s="138">
        <f>'2021'!A28</f>
        <v>44225</v>
      </c>
      <c r="B779" s="7">
        <f>'2021'!B28</f>
        <v>0.76449999999999996</v>
      </c>
      <c r="C779" s="7">
        <f>'2021'!C28</f>
        <v>79.900000000000006</v>
      </c>
      <c r="D779" s="7">
        <f>'2021'!D28</f>
        <v>2.2261516428529206E-3</v>
      </c>
      <c r="E779" s="7">
        <f>'2021'!E28</f>
        <v>4.264398786457518E-3</v>
      </c>
      <c r="F779" s="7">
        <f>'2021'!F28</f>
        <v>0.1</v>
      </c>
    </row>
    <row r="780" spans="1:6">
      <c r="A780" s="138">
        <f>'2021'!A29</f>
        <v>44228</v>
      </c>
      <c r="B780" s="7">
        <f>'2021'!B29</f>
        <v>0.76519999999999999</v>
      </c>
      <c r="C780" s="7">
        <f>'2021'!C29</f>
        <v>80.12</v>
      </c>
      <c r="D780" s="7">
        <f>'2021'!D29</f>
        <v>9.1521219698077641E-4</v>
      </c>
      <c r="E780" s="7">
        <f>'2021'!E29</f>
        <v>2.7496580253884924E-3</v>
      </c>
      <c r="F780" s="7">
        <f>'2021'!F29</f>
        <v>0.1</v>
      </c>
    </row>
    <row r="781" spans="1:6">
      <c r="A781" s="138">
        <f>'2021'!A30</f>
        <v>44229</v>
      </c>
      <c r="B781" s="7">
        <f>'2021'!B30</f>
        <v>0.76229999999999998</v>
      </c>
      <c r="C781" s="7">
        <f>'2021'!C30</f>
        <v>80.03</v>
      </c>
      <c r="D781" s="7">
        <f>'2021'!D30</f>
        <v>-3.7970585718697801E-3</v>
      </c>
      <c r="E781" s="7">
        <f>'2021'!E30</f>
        <v>-1.1239464186627796E-3</v>
      </c>
      <c r="F781" s="7">
        <f>'2021'!F30</f>
        <v>0.1</v>
      </c>
    </row>
    <row r="782" spans="1:6">
      <c r="A782" s="138">
        <f>'2021'!A31</f>
        <v>44230</v>
      </c>
      <c r="B782" s="7">
        <f>'2021'!B31</f>
        <v>0.76129999999999998</v>
      </c>
      <c r="C782" s="7">
        <f>'2021'!C31</f>
        <v>79.94</v>
      </c>
      <c r="D782" s="7">
        <f>'2021'!D31</f>
        <v>-1.3126806820611871E-3</v>
      </c>
      <c r="E782" s="7">
        <f>'2021'!E31</f>
        <v>-1.1252110957773395E-3</v>
      </c>
      <c r="F782" s="7">
        <f>'2021'!F31</f>
        <v>0.1</v>
      </c>
    </row>
    <row r="783" spans="1:6">
      <c r="A783" s="138">
        <f>'2021'!A32</f>
        <v>44231</v>
      </c>
      <c r="B783" s="7">
        <f>'2021'!B32</f>
        <v>0.76239999999999997</v>
      </c>
      <c r="C783" s="7">
        <f>'2021'!C32</f>
        <v>80.16</v>
      </c>
      <c r="D783" s="7">
        <f>'2021'!D32</f>
        <v>1.4438540278253261E-3</v>
      </c>
      <c r="E783" s="7">
        <f>'2021'!E32</f>
        <v>2.7482840533772515E-3</v>
      </c>
      <c r="F783" s="7">
        <f>'2021'!F32</f>
        <v>0.1</v>
      </c>
    </row>
    <row r="784" spans="1:6">
      <c r="A784" s="138">
        <f>'2021'!A33</f>
        <v>44232</v>
      </c>
      <c r="B784" s="7">
        <f>'2021'!B33</f>
        <v>0.75929999999999997</v>
      </c>
      <c r="C784" s="7">
        <f>'2021'!C33</f>
        <v>80.14</v>
      </c>
      <c r="D784" s="7">
        <f>'2021'!D33</f>
        <v>-4.0743961208042747E-3</v>
      </c>
      <c r="E784" s="7">
        <f>'2021'!E33</f>
        <v>-2.4953212855609471E-4</v>
      </c>
      <c r="F784" s="7">
        <f>'2021'!F33</f>
        <v>0.1</v>
      </c>
    </row>
    <row r="785" spans="1:6">
      <c r="A785" s="138">
        <f>'2021'!A34</f>
        <v>44235</v>
      </c>
      <c r="B785" s="7">
        <f>'2021'!B34</f>
        <v>0.76729999999999998</v>
      </c>
      <c r="C785" s="7">
        <f>'2021'!C34</f>
        <v>80.97</v>
      </c>
      <c r="D785" s="7">
        <f>'2021'!D34</f>
        <v>1.0480902964431575E-2</v>
      </c>
      <c r="E785" s="7">
        <f>'2021'!E34</f>
        <v>1.0303610490024432E-2</v>
      </c>
      <c r="F785" s="7">
        <f>'2021'!F34</f>
        <v>0.1</v>
      </c>
    </row>
    <row r="786" spans="1:6">
      <c r="A786" s="138">
        <f>'2021'!A35</f>
        <v>44236</v>
      </c>
      <c r="B786" s="7">
        <f>'2021'!B35</f>
        <v>0.77270000000000005</v>
      </c>
      <c r="C786" s="7">
        <f>'2021'!C35</f>
        <v>81.040000000000006</v>
      </c>
      <c r="D786" s="7">
        <f>'2021'!D35</f>
        <v>7.0130157559186602E-3</v>
      </c>
      <c r="E786" s="7">
        <f>'2021'!E35</f>
        <v>8.6414424240507199E-4</v>
      </c>
      <c r="F786" s="7">
        <f>'2021'!F35</f>
        <v>0.1</v>
      </c>
    </row>
    <row r="787" spans="1:6">
      <c r="A787" s="138">
        <f>'2021'!A36</f>
        <v>44237</v>
      </c>
      <c r="B787" s="7">
        <f>'2021'!B36</f>
        <v>0.77400000000000002</v>
      </c>
      <c r="C787" s="7">
        <f>'2021'!C36</f>
        <v>80.94</v>
      </c>
      <c r="D787" s="7">
        <f>'2021'!D36</f>
        <v>1.6809986501889497E-3</v>
      </c>
      <c r="E787" s="7">
        <f>'2021'!E36</f>
        <v>-1.2347204927085553E-3</v>
      </c>
      <c r="F787" s="7">
        <f>'2021'!F36</f>
        <v>0.1</v>
      </c>
    </row>
    <row r="788" spans="1:6">
      <c r="A788" s="138">
        <f>'2021'!A37</f>
        <v>44238</v>
      </c>
      <c r="B788" s="7">
        <f>'2021'!B37</f>
        <v>0.77349999999999997</v>
      </c>
      <c r="C788" s="7">
        <f>'2021'!C37</f>
        <v>80.91</v>
      </c>
      <c r="D788" s="7">
        <f>'2021'!D37</f>
        <v>-6.4620357660637889E-4</v>
      </c>
      <c r="E788" s="7">
        <f>'2021'!E37</f>
        <v>-3.7071362797120238E-4</v>
      </c>
      <c r="F788" s="7">
        <f>'2021'!F37</f>
        <v>0.1</v>
      </c>
    </row>
    <row r="789" spans="1:6">
      <c r="A789" s="138">
        <f>'2021'!A38</f>
        <v>44239</v>
      </c>
      <c r="B789" s="7">
        <f>'2021'!B38</f>
        <v>0.77449999999999997</v>
      </c>
      <c r="C789" s="7">
        <f>'2021'!C38</f>
        <v>81.180000000000007</v>
      </c>
      <c r="D789" s="7">
        <f>'2021'!D38</f>
        <v>1.2919898438025052E-3</v>
      </c>
      <c r="E789" s="7">
        <f>'2021'!E38</f>
        <v>3.3314855910034193E-3</v>
      </c>
      <c r="F789" s="7">
        <f>'2021'!F38</f>
        <v>0.1</v>
      </c>
    </row>
    <row r="790" spans="1:6">
      <c r="A790" s="138">
        <f>'2021'!A39</f>
        <v>44242</v>
      </c>
      <c r="B790" s="7">
        <f>'2021'!B39</f>
        <v>0.7782</v>
      </c>
      <c r="C790" s="7">
        <f>'2021'!C39</f>
        <v>81.739999999999995</v>
      </c>
      <c r="D790" s="7">
        <f>'2021'!D39</f>
        <v>4.7659006935299019E-3</v>
      </c>
      <c r="E790" s="7">
        <f>'2021'!E39</f>
        <v>6.8745667253793741E-3</v>
      </c>
      <c r="F790" s="7">
        <f>'2021'!F39</f>
        <v>0.1</v>
      </c>
    </row>
    <row r="791" spans="1:6">
      <c r="A791" s="138">
        <f>'2021'!A40</f>
        <v>44243</v>
      </c>
      <c r="B791" s="7">
        <f>'2021'!B40</f>
        <v>0.77959999999999996</v>
      </c>
      <c r="C791" s="7">
        <f>'2021'!C40</f>
        <v>82.29</v>
      </c>
      <c r="D791" s="7">
        <f>'2021'!D40</f>
        <v>1.7974070829524897E-3</v>
      </c>
      <c r="E791" s="7">
        <f>'2021'!E40</f>
        <v>6.7061154814904494E-3</v>
      </c>
      <c r="F791" s="7">
        <f>'2021'!F40</f>
        <v>0.1</v>
      </c>
    </row>
    <row r="792" spans="1:6">
      <c r="A792" s="138">
        <f>'2021'!A41</f>
        <v>44244</v>
      </c>
      <c r="B792" s="7">
        <f>'2021'!B41</f>
        <v>0.77529999999999999</v>
      </c>
      <c r="C792" s="7">
        <f>'2021'!C41</f>
        <v>82.08</v>
      </c>
      <c r="D792" s="7">
        <f>'2021'!D41</f>
        <v>-5.5309164084923999E-3</v>
      </c>
      <c r="E792" s="7">
        <f>'2021'!E41</f>
        <v>-2.5552121951622035E-3</v>
      </c>
      <c r="F792" s="7">
        <f>'2021'!F41</f>
        <v>0.1</v>
      </c>
    </row>
    <row r="793" spans="1:6">
      <c r="A793" s="138">
        <f>'2021'!A42</f>
        <v>44245</v>
      </c>
      <c r="B793" s="7">
        <f>'2021'!B42</f>
        <v>0.77539999999999998</v>
      </c>
      <c r="C793" s="7">
        <f>'2021'!C42</f>
        <v>82.09</v>
      </c>
      <c r="D793" s="7">
        <f>'2021'!D42</f>
        <v>1.2897401191537205E-4</v>
      </c>
      <c r="E793" s="7">
        <f>'2021'!E42</f>
        <v>1.2182493771539316E-4</v>
      </c>
      <c r="F793" s="7">
        <f>'2021'!F42</f>
        <v>0.1</v>
      </c>
    </row>
    <row r="794" spans="1:6">
      <c r="A794" s="138">
        <f>'2021'!A43</f>
        <v>44246</v>
      </c>
      <c r="B794" s="7">
        <f>'2021'!B43</f>
        <v>0.77700000000000002</v>
      </c>
      <c r="C794" s="7">
        <f>'2021'!C43</f>
        <v>82.05</v>
      </c>
      <c r="D794" s="7">
        <f>'2021'!D43</f>
        <v>2.0613251308188208E-3</v>
      </c>
      <c r="E794" s="7">
        <f>'2021'!E43</f>
        <v>-4.873888240749572E-4</v>
      </c>
      <c r="F794" s="7">
        <f>'2021'!F43</f>
        <v>0.1</v>
      </c>
    </row>
    <row r="795" spans="1:6">
      <c r="A795" s="138">
        <f>'2021'!A44</f>
        <v>44249</v>
      </c>
      <c r="B795" s="7">
        <f>'2021'!B44</f>
        <v>0.78759999999999997</v>
      </c>
      <c r="C795" s="7">
        <f>'2021'!C44</f>
        <v>83.23</v>
      </c>
      <c r="D795" s="7">
        <f>'2021'!D44</f>
        <v>1.3549996397323022E-2</v>
      </c>
      <c r="E795" s="7">
        <f>'2021'!E44</f>
        <v>1.4279042221903919E-2</v>
      </c>
      <c r="F795" s="7">
        <f>'2021'!F44</f>
        <v>0.1</v>
      </c>
    </row>
    <row r="796" spans="1:6">
      <c r="A796" s="138">
        <f>'2021'!A45</f>
        <v>44250</v>
      </c>
      <c r="B796" s="7">
        <f>'2021'!B45</f>
        <v>0.7923</v>
      </c>
      <c r="C796" s="7">
        <f>'2021'!C45</f>
        <v>83.2</v>
      </c>
      <c r="D796" s="7">
        <f>'2021'!D45</f>
        <v>5.9497612062258025E-3</v>
      </c>
      <c r="E796" s="7">
        <f>'2021'!E45</f>
        <v>-3.6051193084083745E-4</v>
      </c>
      <c r="F796" s="7">
        <f>'2021'!F45</f>
        <v>0.1</v>
      </c>
    </row>
    <row r="797" spans="1:6">
      <c r="A797" s="138">
        <f>'2021'!A46</f>
        <v>44251</v>
      </c>
      <c r="B797" s="7">
        <f>'2021'!B46</f>
        <v>0.7913</v>
      </c>
      <c r="C797" s="7">
        <f>'2021'!C46</f>
        <v>83.49</v>
      </c>
      <c r="D797" s="7">
        <f>'2021'!D46</f>
        <v>-1.2629453560485215E-3</v>
      </c>
      <c r="E797" s="7">
        <f>'2021'!E46</f>
        <v>3.4795163787460985E-3</v>
      </c>
      <c r="F797" s="7">
        <f>'2021'!F46</f>
        <v>0.1</v>
      </c>
    </row>
    <row r="798" spans="1:6">
      <c r="A798" s="138">
        <f>'2021'!A47</f>
        <v>44252</v>
      </c>
      <c r="B798" s="7">
        <f>'2021'!B47</f>
        <v>0.79700000000000004</v>
      </c>
      <c r="C798" s="7">
        <f>'2021'!C47</f>
        <v>84.39</v>
      </c>
      <c r="D798" s="7">
        <f>'2021'!D47</f>
        <v>7.1775161750674788E-3</v>
      </c>
      <c r="E798" s="7">
        <f>'2021'!E47</f>
        <v>1.0722046963966168E-2</v>
      </c>
      <c r="F798" s="7">
        <f>'2021'!F47</f>
        <v>0.1</v>
      </c>
    </row>
    <row r="799" spans="1:6">
      <c r="A799" s="138">
        <f>'2021'!A48</f>
        <v>44253</v>
      </c>
      <c r="B799" s="7">
        <f>'2021'!B48</f>
        <v>0.78290000000000004</v>
      </c>
      <c r="C799" s="7">
        <f>'2021'!C48</f>
        <v>83.1</v>
      </c>
      <c r="D799" s="7">
        <f>'2021'!D48</f>
        <v>-1.7849704876346583E-2</v>
      </c>
      <c r="E799" s="7">
        <f>'2021'!E48</f>
        <v>-1.540420930847277E-2</v>
      </c>
      <c r="F799" s="7">
        <f>'2021'!F48</f>
        <v>0.1</v>
      </c>
    </row>
    <row r="800" spans="1:6">
      <c r="A800" s="138">
        <f>'2021'!A49</f>
        <v>44256</v>
      </c>
      <c r="B800" s="7">
        <f>'2021'!B49</f>
        <v>0.77449999999999997</v>
      </c>
      <c r="C800" s="7">
        <f>'2021'!C49</f>
        <v>82.5</v>
      </c>
      <c r="D800" s="7">
        <f>'2021'!D49</f>
        <v>-1.0787314056945236E-2</v>
      </c>
      <c r="E800" s="7">
        <f>'2021'!E49</f>
        <v>-7.2464085207670859E-3</v>
      </c>
      <c r="F800" s="7">
        <f>'2021'!F49</f>
        <v>0.1</v>
      </c>
    </row>
    <row r="801" spans="1:6">
      <c r="A801" s="138">
        <f>'2021'!A50</f>
        <v>44257</v>
      </c>
      <c r="B801" s="7">
        <f>'2021'!B50</f>
        <v>0.77549999999999997</v>
      </c>
      <c r="C801" s="7">
        <f>'2021'!C50</f>
        <v>82.83</v>
      </c>
      <c r="D801" s="7">
        <f>'2021'!D50</f>
        <v>1.2903227596701499E-3</v>
      </c>
      <c r="E801" s="7">
        <f>'2021'!E50</f>
        <v>3.9920212695374567E-3</v>
      </c>
      <c r="F801" s="7">
        <f>'2021'!F50</f>
        <v>0.1</v>
      </c>
    </row>
    <row r="802" spans="1:6">
      <c r="A802" s="138">
        <f>'2021'!A51</f>
        <v>44258</v>
      </c>
      <c r="B802" s="7">
        <f>'2021'!B51</f>
        <v>0.78220000000000001</v>
      </c>
      <c r="C802" s="7">
        <f>'2021'!C51</f>
        <v>83.59</v>
      </c>
      <c r="D802" s="7">
        <f>'2021'!D51</f>
        <v>8.6024797048202539E-3</v>
      </c>
      <c r="E802" s="7">
        <f>'2021'!E51</f>
        <v>9.1335811008919944E-3</v>
      </c>
      <c r="F802" s="7">
        <f>'2021'!F51</f>
        <v>0.1</v>
      </c>
    </row>
    <row r="803" spans="1:6">
      <c r="A803" s="138">
        <f>'2021'!A52</f>
        <v>44259</v>
      </c>
      <c r="B803" s="7">
        <f>'2021'!B52</f>
        <v>0.77929999999999999</v>
      </c>
      <c r="C803" s="7">
        <f>'2021'!C52</f>
        <v>83.43</v>
      </c>
      <c r="D803" s="7">
        <f>'2021'!D52</f>
        <v>-3.7143814718985303E-3</v>
      </c>
      <c r="E803" s="7">
        <f>'2021'!E52</f>
        <v>-1.9159387970815907E-3</v>
      </c>
      <c r="F803" s="7">
        <f>'2021'!F52</f>
        <v>0.1</v>
      </c>
    </row>
    <row r="804" spans="1:6">
      <c r="A804" s="138">
        <f>'2021'!A53</f>
        <v>44260</v>
      </c>
      <c r="B804" s="7">
        <f>'2021'!B53</f>
        <v>0.77090000000000003</v>
      </c>
      <c r="C804" s="7">
        <f>'2021'!C53</f>
        <v>83.3</v>
      </c>
      <c r="D804" s="7">
        <f>'2021'!D53</f>
        <v>-1.0837417384298711E-2</v>
      </c>
      <c r="E804" s="7">
        <f>'2021'!E53</f>
        <v>-1.5594077411863081E-3</v>
      </c>
      <c r="F804" s="7">
        <f>'2021'!F53</f>
        <v>0.1</v>
      </c>
    </row>
    <row r="805" spans="1:6">
      <c r="A805" s="138">
        <f>'2021'!A54</f>
        <v>44263</v>
      </c>
      <c r="B805" s="7">
        <f>'2021'!B54</f>
        <v>0.7702</v>
      </c>
      <c r="C805" s="7">
        <f>'2021'!C54</f>
        <v>83.47</v>
      </c>
      <c r="D805" s="7">
        <f>'2021'!D54</f>
        <v>-9.0844208440799825E-4</v>
      </c>
      <c r="E805" s="7">
        <f>'2021'!E54</f>
        <v>2.0387366898483089E-3</v>
      </c>
      <c r="F805" s="7">
        <f>'2021'!F54</f>
        <v>0.1</v>
      </c>
    </row>
    <row r="806" spans="1:6">
      <c r="A806" s="138">
        <f>'2021'!A55</f>
        <v>44264</v>
      </c>
      <c r="B806" s="7">
        <f>'2021'!B55</f>
        <v>0.76629999999999998</v>
      </c>
      <c r="C806" s="7">
        <f>'2021'!C55</f>
        <v>83.67</v>
      </c>
      <c r="D806" s="7">
        <f>'2021'!D55</f>
        <v>-5.0764834044498578E-3</v>
      </c>
      <c r="E806" s="7">
        <f>'2021'!E55</f>
        <v>2.3932044448621279E-3</v>
      </c>
      <c r="F806" s="7">
        <f>'2021'!F55</f>
        <v>0.1</v>
      </c>
    </row>
    <row r="807" spans="1:6">
      <c r="A807" s="138">
        <f>'2021'!A56</f>
        <v>44265</v>
      </c>
      <c r="B807" s="7">
        <f>'2021'!B56</f>
        <v>0.76839999999999997</v>
      </c>
      <c r="C807" s="7">
        <f>'2021'!C56</f>
        <v>83.63</v>
      </c>
      <c r="D807" s="7">
        <f>'2021'!D56</f>
        <v>2.7366929180429249E-3</v>
      </c>
      <c r="E807" s="7">
        <f>'2021'!E56</f>
        <v>-4.7818291407297661E-4</v>
      </c>
      <c r="F807" s="7">
        <f>'2021'!F56</f>
        <v>0.1</v>
      </c>
    </row>
    <row r="808" spans="1:6">
      <c r="A808" s="138">
        <f>'2021'!A57</f>
        <v>44266</v>
      </c>
      <c r="B808" s="7">
        <f>'2021'!B57</f>
        <v>0.77470000000000006</v>
      </c>
      <c r="C808" s="7">
        <f>'2021'!C57</f>
        <v>84.14</v>
      </c>
      <c r="D808" s="7">
        <f>'2021'!D57</f>
        <v>8.1654267434554707E-3</v>
      </c>
      <c r="E808" s="7">
        <f>'2021'!E57</f>
        <v>6.0797707689404156E-3</v>
      </c>
      <c r="F808" s="7">
        <f>'2021'!F57</f>
        <v>0.1</v>
      </c>
    </row>
    <row r="809" spans="1:6">
      <c r="A809" s="138">
        <f>'2021'!A58</f>
        <v>44267</v>
      </c>
      <c r="B809" s="7">
        <f>'2021'!B58</f>
        <v>0.77849999999999997</v>
      </c>
      <c r="C809" s="7">
        <f>'2021'!C58</f>
        <v>84.64</v>
      </c>
      <c r="D809" s="7">
        <f>'2021'!D58</f>
        <v>4.893133636196134E-3</v>
      </c>
      <c r="E809" s="7">
        <f>'2021'!E58</f>
        <v>5.9248899476143889E-3</v>
      </c>
      <c r="F809" s="7">
        <f>'2021'!F58</f>
        <v>0.1</v>
      </c>
    </row>
    <row r="810" spans="1:6">
      <c r="A810" s="138">
        <f>'2021'!A59</f>
        <v>44270</v>
      </c>
      <c r="B810" s="7">
        <f>'2021'!B59</f>
        <v>0.77490000000000003</v>
      </c>
      <c r="C810" s="7">
        <f>'2021'!C59</f>
        <v>84.6</v>
      </c>
      <c r="D810" s="7">
        <f>'2021'!D59</f>
        <v>-4.6350025041484071E-3</v>
      </c>
      <c r="E810" s="7">
        <f>'2021'!E59</f>
        <v>-4.7270149781171629E-4</v>
      </c>
      <c r="F810" s="7">
        <f>'2021'!F59</f>
        <v>0.1</v>
      </c>
    </row>
    <row r="811" spans="1:6">
      <c r="A811" s="138">
        <f>'2021'!A60</f>
        <v>44271</v>
      </c>
      <c r="B811" s="7">
        <f>'2021'!B60</f>
        <v>0.77529999999999999</v>
      </c>
      <c r="C811" s="7">
        <f>'2021'!C60</f>
        <v>84.65</v>
      </c>
      <c r="D811" s="7">
        <f>'2021'!D60</f>
        <v>5.1606245500873281E-4</v>
      </c>
      <c r="E811" s="7">
        <f>'2021'!E60</f>
        <v>5.9084196696686665E-4</v>
      </c>
      <c r="F811" s="7">
        <f>'2021'!F60</f>
        <v>0.1</v>
      </c>
    </row>
    <row r="812" spans="1:6">
      <c r="A812" s="138">
        <f>'2021'!A61</f>
        <v>44272</v>
      </c>
      <c r="B812" s="7">
        <f>'2021'!B61</f>
        <v>0.77370000000000005</v>
      </c>
      <c r="C812" s="7">
        <f>'2021'!C61</f>
        <v>84.43</v>
      </c>
      <c r="D812" s="7">
        <f>'2021'!D61</f>
        <v>-2.0658496695044851E-3</v>
      </c>
      <c r="E812" s="7">
        <f>'2021'!E61</f>
        <v>-2.60231989773573E-3</v>
      </c>
      <c r="F812" s="7">
        <f>'2021'!F61</f>
        <v>0.1</v>
      </c>
    </row>
    <row r="813" spans="1:6">
      <c r="A813" s="138">
        <f>'2021'!A62</f>
        <v>44273</v>
      </c>
      <c r="B813" s="7">
        <f>'2021'!B62</f>
        <v>0.78269999999999995</v>
      </c>
      <c r="C813" s="7">
        <f>'2021'!C62</f>
        <v>85.26</v>
      </c>
      <c r="D813" s="7">
        <f>'2021'!D62</f>
        <v>1.1565279255383523E-2</v>
      </c>
      <c r="E813" s="7">
        <f>'2021'!E62</f>
        <v>9.7826226556557427E-3</v>
      </c>
      <c r="F813" s="7">
        <f>'2021'!F62</f>
        <v>0.1</v>
      </c>
    </row>
    <row r="814" spans="1:6">
      <c r="A814" s="138">
        <f>'2021'!A63</f>
        <v>44274</v>
      </c>
      <c r="B814" s="7">
        <f>'2021'!B63</f>
        <v>0.77529999999999999</v>
      </c>
      <c r="C814" s="7">
        <f>'2021'!C63</f>
        <v>84.41</v>
      </c>
      <c r="D814" s="7">
        <f>'2021'!D63</f>
        <v>-9.4994295858790989E-3</v>
      </c>
      <c r="E814" s="7">
        <f>'2021'!E63</f>
        <v>-1.0019533341435783E-2</v>
      </c>
      <c r="F814" s="7">
        <f>'2021'!F63</f>
        <v>0.1</v>
      </c>
    </row>
    <row r="815" spans="1:6">
      <c r="A815" s="138">
        <f>'2021'!A64</f>
        <v>44277</v>
      </c>
      <c r="B815" s="7">
        <f>'2021'!B64</f>
        <v>0.77259999999999995</v>
      </c>
      <c r="C815" s="7">
        <f>'2021'!C64</f>
        <v>84.06</v>
      </c>
      <c r="D815" s="7">
        <f>'2021'!D64</f>
        <v>-3.4886009927325031E-3</v>
      </c>
      <c r="E815" s="7">
        <f>'2021'!E64</f>
        <v>-4.1550484186578555E-3</v>
      </c>
      <c r="F815" s="7">
        <f>'2021'!F64</f>
        <v>0.1</v>
      </c>
    </row>
    <row r="816" spans="1:6">
      <c r="A816" s="138">
        <f>'2021'!A65</f>
        <v>44278</v>
      </c>
      <c r="B816" s="7">
        <f>'2021'!B65</f>
        <v>0.77</v>
      </c>
      <c r="C816" s="7">
        <f>'2021'!C65</f>
        <v>83.72</v>
      </c>
      <c r="D816" s="7">
        <f>'2021'!D65</f>
        <v>-3.3709353844513603E-3</v>
      </c>
      <c r="E816" s="7">
        <f>'2021'!E65</f>
        <v>-4.0529319991716708E-3</v>
      </c>
      <c r="F816" s="7">
        <f>'2021'!F65</f>
        <v>0.1</v>
      </c>
    </row>
    <row r="817" spans="1:6">
      <c r="A817" s="138">
        <f>'2021'!A66</f>
        <v>44279</v>
      </c>
      <c r="B817" s="7">
        <f>'2021'!B66</f>
        <v>0.7601</v>
      </c>
      <c r="C817" s="7">
        <f>'2021'!C66</f>
        <v>82.49</v>
      </c>
      <c r="D817" s="7">
        <f>'2021'!D66</f>
        <v>-1.294051127573482E-2</v>
      </c>
      <c r="E817" s="7">
        <f>'2021'!E66</f>
        <v>-1.4800823705158683E-2</v>
      </c>
      <c r="F817" s="7">
        <f>'2021'!F66</f>
        <v>0.1</v>
      </c>
    </row>
    <row r="818" spans="1:6">
      <c r="A818" s="138">
        <f>'2021'!A67</f>
        <v>44280</v>
      </c>
      <c r="B818" s="7">
        <f>'2021'!B67</f>
        <v>0.76</v>
      </c>
      <c r="C818" s="7">
        <f>'2021'!C67</f>
        <v>82.78</v>
      </c>
      <c r="D818" s="7">
        <f>'2021'!D67</f>
        <v>-1.3157029161798772E-4</v>
      </c>
      <c r="E818" s="7">
        <f>'2021'!E67</f>
        <v>3.5094124479461398E-3</v>
      </c>
      <c r="F818" s="7">
        <f>'2021'!F67</f>
        <v>0.1</v>
      </c>
    </row>
    <row r="819" spans="1:6">
      <c r="A819" s="138">
        <f>'2021'!A68</f>
        <v>44281</v>
      </c>
      <c r="B819" s="7">
        <f>'2021'!B68</f>
        <v>0.76129999999999998</v>
      </c>
      <c r="C819" s="7">
        <f>'2021'!C68</f>
        <v>83.19</v>
      </c>
      <c r="D819" s="7">
        <f>'2021'!D68</f>
        <v>1.7090650317901667E-3</v>
      </c>
      <c r="E819" s="7">
        <f>'2021'!E68</f>
        <v>4.9406619752100219E-3</v>
      </c>
      <c r="F819" s="7">
        <f>'2021'!F68</f>
        <v>0.1</v>
      </c>
    </row>
    <row r="820" spans="1:6">
      <c r="A820" s="138">
        <f>'2021'!A69</f>
        <v>44284</v>
      </c>
      <c r="B820" s="7">
        <f>'2021'!B69</f>
        <v>0.7631</v>
      </c>
      <c r="C820" s="7">
        <f>'2021'!C69</f>
        <v>83.6</v>
      </c>
      <c r="D820" s="7">
        <f>'2021'!D69</f>
        <v>2.3615859834205731E-3</v>
      </c>
      <c r="E820" s="7">
        <f>'2021'!E69</f>
        <v>4.9163717948596062E-3</v>
      </c>
      <c r="F820" s="7">
        <f>'2021'!F69</f>
        <v>0.1</v>
      </c>
    </row>
    <row r="821" spans="1:6">
      <c r="A821" s="138">
        <f>'2021'!A70</f>
        <v>44285</v>
      </c>
      <c r="B821" s="7">
        <f>'2021'!B70</f>
        <v>0.76519999999999999</v>
      </c>
      <c r="C821" s="7">
        <f>'2021'!C70</f>
        <v>84.13</v>
      </c>
      <c r="D821" s="7">
        <f>'2021'!D70</f>
        <v>2.7481532705102012E-3</v>
      </c>
      <c r="E821" s="7">
        <f>'2021'!E70</f>
        <v>6.3197014720661904E-3</v>
      </c>
      <c r="F821" s="7">
        <f>'2021'!F70</f>
        <v>0.1</v>
      </c>
    </row>
    <row r="822" spans="1:6">
      <c r="A822" s="138">
        <f>'2021'!A71</f>
        <v>44286</v>
      </c>
      <c r="B822" s="7">
        <f>'2021'!B71</f>
        <v>0.76019999999999999</v>
      </c>
      <c r="C822" s="7">
        <f>'2021'!C71</f>
        <v>84.28</v>
      </c>
      <c r="D822" s="7">
        <f>'2021'!D71</f>
        <v>-6.5556810109494209E-3</v>
      </c>
      <c r="E822" s="7">
        <f>'2021'!E71</f>
        <v>1.78136737326609E-3</v>
      </c>
      <c r="F822" s="7">
        <f>'2021'!F71</f>
        <v>0.1</v>
      </c>
    </row>
    <row r="823" spans="1:6">
      <c r="A823" s="138">
        <f>'2021'!A72</f>
        <v>44287</v>
      </c>
      <c r="B823" s="7">
        <f>'2021'!B72</f>
        <v>0.75429999999999997</v>
      </c>
      <c r="C823" s="7">
        <f>'2021'!C72</f>
        <v>83.5</v>
      </c>
      <c r="D823" s="7">
        <f>'2021'!D72</f>
        <v>-7.7913896955632313E-3</v>
      </c>
      <c r="E823" s="7">
        <f>'2021'!E72</f>
        <v>-9.2979570791784909E-3</v>
      </c>
      <c r="F823" s="7">
        <f>'2021'!F72</f>
        <v>0.1</v>
      </c>
    </row>
    <row r="824" spans="1:6">
      <c r="A824" s="138">
        <f>'2021'!A73</f>
        <v>44292</v>
      </c>
      <c r="B824" s="7">
        <f>'2021'!B73</f>
        <v>0.76480000000000004</v>
      </c>
      <c r="C824" s="7">
        <f>'2021'!C73</f>
        <v>84.26</v>
      </c>
      <c r="D824" s="7">
        <f>'2021'!D73</f>
        <v>1.3824194877606425E-2</v>
      </c>
      <c r="E824" s="7">
        <f>'2021'!E73</f>
        <v>9.0606246940608277E-3</v>
      </c>
      <c r="F824" s="7">
        <f>'2021'!F73</f>
        <v>0.1</v>
      </c>
    </row>
    <row r="825" spans="1:6">
      <c r="A825" s="138">
        <f>'2021'!A74</f>
        <v>44293</v>
      </c>
      <c r="B825" s="7">
        <f>'2021'!B74</f>
        <v>0.76600000000000001</v>
      </c>
      <c r="C825" s="7">
        <f>'2021'!C74</f>
        <v>84.08</v>
      </c>
      <c r="D825" s="7">
        <f>'2021'!D74</f>
        <v>1.5678080033997527E-3</v>
      </c>
      <c r="E825" s="7">
        <f>'2021'!E74</f>
        <v>-2.1385299821748203E-3</v>
      </c>
      <c r="F825" s="7">
        <f>'2021'!F74</f>
        <v>0.1</v>
      </c>
    </row>
    <row r="826" spans="1:6">
      <c r="A826" s="138">
        <f>'2021'!A75</f>
        <v>44294</v>
      </c>
      <c r="B826" s="7">
        <f>'2021'!B75</f>
        <v>0.76380000000000003</v>
      </c>
      <c r="C826" s="7">
        <f>'2021'!C75</f>
        <v>83.77</v>
      </c>
      <c r="D826" s="7">
        <f>'2021'!D75</f>
        <v>-2.8761949491754885E-3</v>
      </c>
      <c r="E826" s="7">
        <f>'2021'!E75</f>
        <v>-3.6937784029775892E-3</v>
      </c>
      <c r="F826" s="7">
        <f>'2021'!F75</f>
        <v>0.1</v>
      </c>
    </row>
    <row r="827" spans="1:6">
      <c r="A827" s="138">
        <f>'2021'!A76</f>
        <v>44295</v>
      </c>
      <c r="B827" s="7">
        <f>'2021'!B76</f>
        <v>0.76139999999999997</v>
      </c>
      <c r="C827" s="7">
        <f>'2021'!C76</f>
        <v>83.3</v>
      </c>
      <c r="D827" s="7">
        <f>'2021'!D76</f>
        <v>-3.1471308430189616E-3</v>
      </c>
      <c r="E827" s="7">
        <f>'2021'!E76</f>
        <v>-5.6263989929211597E-3</v>
      </c>
      <c r="F827" s="7">
        <f>'2021'!F76</f>
        <v>0.1</v>
      </c>
    </row>
    <row r="828" spans="1:6">
      <c r="A828" s="138">
        <f>'2021'!A77</f>
        <v>44298</v>
      </c>
      <c r="B828" s="7">
        <f>'2021'!B77</f>
        <v>0.76049999999999995</v>
      </c>
      <c r="C828" s="7">
        <f>'2021'!C77</f>
        <v>83.31</v>
      </c>
      <c r="D828" s="7">
        <f>'2021'!D77</f>
        <v>-1.1827322490494895E-3</v>
      </c>
      <c r="E828" s="7">
        <f>'2021'!E77</f>
        <v>1.2004081402102322E-4</v>
      </c>
      <c r="F828" s="7">
        <f>'2021'!F77</f>
        <v>0.1</v>
      </c>
    </row>
    <row r="829" spans="1:6">
      <c r="A829" s="138">
        <f>'2021'!A78</f>
        <v>44299</v>
      </c>
      <c r="B829" s="7">
        <f>'2021'!B78</f>
        <v>0.76039999999999996</v>
      </c>
      <c r="C829" s="7">
        <f>'2021'!C78</f>
        <v>83.41</v>
      </c>
      <c r="D829" s="7">
        <f>'2021'!D78</f>
        <v>-1.315010850734573E-4</v>
      </c>
      <c r="E829" s="7">
        <f>'2021'!E78</f>
        <v>1.1996162667024122E-3</v>
      </c>
      <c r="F829" s="7">
        <f>'2021'!F78</f>
        <v>0.1</v>
      </c>
    </row>
    <row r="830" spans="1:6">
      <c r="A830" s="138">
        <f>'2021'!A79</f>
        <v>44300</v>
      </c>
      <c r="B830" s="7">
        <f>'2021'!B79</f>
        <v>0.76719999999999999</v>
      </c>
      <c r="C830" s="7">
        <f>'2021'!C79</f>
        <v>83.56</v>
      </c>
      <c r="D830" s="7">
        <f>'2021'!D79</f>
        <v>8.9029129549544686E-3</v>
      </c>
      <c r="E830" s="7">
        <f>'2021'!E79</f>
        <v>1.7967304348447159E-3</v>
      </c>
      <c r="F830" s="7">
        <f>'2021'!F79</f>
        <v>0.1</v>
      </c>
    </row>
    <row r="831" spans="1:6">
      <c r="A831" s="138">
        <f>'2021'!A80</f>
        <v>44301</v>
      </c>
      <c r="B831" s="7">
        <f>'2021'!B80</f>
        <v>0.77159999999999995</v>
      </c>
      <c r="C831" s="7">
        <f>'2021'!C80</f>
        <v>84.03</v>
      </c>
      <c r="D831" s="7">
        <f>'2021'!D80</f>
        <v>5.7187574623454871E-3</v>
      </c>
      <c r="E831" s="7">
        <f>'2021'!E80</f>
        <v>5.6089412517617201E-3</v>
      </c>
      <c r="F831" s="7">
        <f>'2021'!F80</f>
        <v>0.1</v>
      </c>
    </row>
    <row r="832" spans="1:6">
      <c r="A832" s="138">
        <f>'2021'!A81</f>
        <v>44302</v>
      </c>
      <c r="B832" s="7">
        <f>'2021'!B81</f>
        <v>0.77449999999999997</v>
      </c>
      <c r="C832" s="7">
        <f>'2021'!C81</f>
        <v>84.27</v>
      </c>
      <c r="D832" s="7">
        <f>'2021'!D81</f>
        <v>3.7513788253492747E-3</v>
      </c>
      <c r="E832" s="7">
        <f>'2021'!E81</f>
        <v>2.8520518441350214E-3</v>
      </c>
      <c r="F832" s="7">
        <f>'2021'!F81</f>
        <v>0.1</v>
      </c>
    </row>
    <row r="833" spans="1:6">
      <c r="A833" s="138">
        <f>'2021'!A82</f>
        <v>44305</v>
      </c>
      <c r="B833" s="7">
        <f>'2021'!B82</f>
        <v>0.77380000000000004</v>
      </c>
      <c r="C833" s="7">
        <f>'2021'!C82</f>
        <v>83.97</v>
      </c>
      <c r="D833" s="7">
        <f>'2021'!D82</f>
        <v>-9.042175905106597E-4</v>
      </c>
      <c r="E833" s="7">
        <f>'2021'!E82</f>
        <v>-3.5663375887900854E-3</v>
      </c>
      <c r="F833" s="7">
        <f>'2021'!F82</f>
        <v>0.1</v>
      </c>
    </row>
    <row r="834" spans="1:6">
      <c r="A834" s="138">
        <f>'2021'!A83</f>
        <v>44306</v>
      </c>
      <c r="B834" s="7">
        <f>'2021'!B83</f>
        <v>0.78029999999999999</v>
      </c>
      <c r="C834" s="7">
        <f>'2021'!C83</f>
        <v>84.43</v>
      </c>
      <c r="D834" s="7">
        <f>'2021'!D83</f>
        <v>8.3650188563029488E-3</v>
      </c>
      <c r="E834" s="7">
        <f>'2021'!E83</f>
        <v>5.4631964859367683E-3</v>
      </c>
      <c r="F834" s="7">
        <f>'2021'!F83</f>
        <v>0.1</v>
      </c>
    </row>
    <row r="835" spans="1:6">
      <c r="A835" s="138">
        <f>'2021'!A84</f>
        <v>44307</v>
      </c>
      <c r="B835" s="7">
        <f>'2021'!B84</f>
        <v>0.77149999999999996</v>
      </c>
      <c r="C835" s="7">
        <f>'2021'!C84</f>
        <v>83.33</v>
      </c>
      <c r="D835" s="7">
        <f>'2021'!D84</f>
        <v>-1.1341789319500075E-2</v>
      </c>
      <c r="E835" s="7">
        <f>'2021'!E84</f>
        <v>-1.3114160287293225E-2</v>
      </c>
      <c r="F835" s="7">
        <f>'2021'!F84</f>
        <v>0.1</v>
      </c>
    </row>
    <row r="836" spans="1:6">
      <c r="A836" s="138">
        <f>'2021'!A85</f>
        <v>44308</v>
      </c>
      <c r="B836" s="7">
        <f>'2021'!B85</f>
        <v>0.77449999999999997</v>
      </c>
      <c r="C836" s="7">
        <f>'2021'!C85</f>
        <v>83.68</v>
      </c>
      <c r="D836" s="7">
        <f>'2021'!D85</f>
        <v>3.8809880537077519E-3</v>
      </c>
      <c r="E836" s="7">
        <f>'2021'!E85</f>
        <v>4.1913719224973885E-3</v>
      </c>
      <c r="F836" s="7">
        <f>'2021'!F85</f>
        <v>0.1</v>
      </c>
    </row>
    <row r="837" spans="1:6">
      <c r="A837" s="138">
        <f>'2021'!A86</f>
        <v>44309</v>
      </c>
      <c r="B837" s="7">
        <f>'2021'!B86</f>
        <v>0.77329999999999999</v>
      </c>
      <c r="C837" s="7">
        <f>'2021'!C86</f>
        <v>83.43</v>
      </c>
      <c r="D837" s="7">
        <f>'2021'!D86</f>
        <v>-1.5505882419335744E-3</v>
      </c>
      <c r="E837" s="7">
        <f>'2021'!E86</f>
        <v>-2.9920434026295753E-3</v>
      </c>
      <c r="F837" s="7">
        <f>'2021'!F86</f>
        <v>0.1</v>
      </c>
    </row>
    <row r="838" spans="1:6">
      <c r="A838" s="138">
        <f>'2021'!A87</f>
        <v>44312</v>
      </c>
      <c r="B838" s="7">
        <f>'2021'!B87</f>
        <v>0.77710000000000001</v>
      </c>
      <c r="C838" s="7">
        <f>'2021'!C87</f>
        <v>83.77</v>
      </c>
      <c r="D838" s="7">
        <f>'2021'!D87</f>
        <v>4.9019706002066876E-3</v>
      </c>
      <c r="E838" s="7">
        <f>'2021'!E87</f>
        <v>4.0669912517348342E-3</v>
      </c>
      <c r="F838" s="7">
        <f>'2021'!F87</f>
        <v>0.1</v>
      </c>
    </row>
    <row r="839" spans="1:6">
      <c r="A839" s="138">
        <f>'2021'!A88</f>
        <v>44313</v>
      </c>
      <c r="B839" s="7">
        <f>'2021'!B88</f>
        <v>0.77990000000000004</v>
      </c>
      <c r="C839" s="7">
        <f>'2021'!C88</f>
        <v>84.4</v>
      </c>
      <c r="D839" s="7">
        <f>'2021'!D88</f>
        <v>3.5966641212558772E-3</v>
      </c>
      <c r="E839" s="7">
        <f>'2021'!E88</f>
        <v>7.4924534361934629E-3</v>
      </c>
      <c r="F839" s="7">
        <f>'2021'!F88</f>
        <v>0.1</v>
      </c>
    </row>
    <row r="840" spans="1:6">
      <c r="A840" s="138">
        <f>'2021'!A89</f>
        <v>44314</v>
      </c>
      <c r="B840" s="7">
        <f>'2021'!B89</f>
        <v>0.77449999999999997</v>
      </c>
      <c r="C840" s="7">
        <f>'2021'!C89</f>
        <v>84.33</v>
      </c>
      <c r="D840" s="7">
        <f>'2021'!D89</f>
        <v>-6.9480464795291484E-3</v>
      </c>
      <c r="E840" s="7">
        <f>'2021'!E89</f>
        <v>-8.2972801536127828E-4</v>
      </c>
      <c r="F840" s="7">
        <f>'2021'!F89</f>
        <v>0.1</v>
      </c>
    </row>
    <row r="841" spans="1:6">
      <c r="A841" s="138">
        <f>'2021'!A90</f>
        <v>44315</v>
      </c>
      <c r="B841" s="7">
        <f>'2021'!B90</f>
        <v>0.77959999999999996</v>
      </c>
      <c r="C841" s="7">
        <f>'2021'!C90</f>
        <v>84.69</v>
      </c>
      <c r="D841" s="7">
        <f>'2021'!D90</f>
        <v>6.5633077764825241E-3</v>
      </c>
      <c r="E841" s="7">
        <f>'2021'!E90</f>
        <v>4.2598573469575084E-3</v>
      </c>
      <c r="F841" s="7">
        <f>'2021'!F90</f>
        <v>0.1</v>
      </c>
    </row>
    <row r="842" spans="1:6">
      <c r="A842" s="138">
        <f>'2021'!A91</f>
        <v>44316</v>
      </c>
      <c r="B842" s="7">
        <f>'2021'!B91</f>
        <v>0.77759999999999996</v>
      </c>
      <c r="C842" s="7">
        <f>'2021'!C91</f>
        <v>84.63</v>
      </c>
      <c r="D842" s="7">
        <f>'2021'!D91</f>
        <v>-2.5687144871764126E-3</v>
      </c>
      <c r="E842" s="7">
        <f>'2021'!E91</f>
        <v>-7.08717251493077E-4</v>
      </c>
      <c r="F842" s="7">
        <f>'2021'!F91</f>
        <v>0.1</v>
      </c>
    </row>
    <row r="843" spans="1:6">
      <c r="A843" s="138">
        <f>'2021'!A92</f>
        <v>44319</v>
      </c>
      <c r="B843" s="7">
        <f>'2021'!B92</f>
        <v>0.77139999999999997</v>
      </c>
      <c r="C843" s="7">
        <f>'2021'!C92</f>
        <v>84.57</v>
      </c>
      <c r="D843" s="7">
        <f>'2021'!D92</f>
        <v>-8.0052073721018444E-3</v>
      </c>
      <c r="E843" s="7">
        <f>'2021'!E92</f>
        <v>-7.0921988788376041E-4</v>
      </c>
      <c r="F843" s="7">
        <f>'2021'!F92</f>
        <v>0.1</v>
      </c>
    </row>
    <row r="844" spans="1:6">
      <c r="A844" s="138">
        <f>'2021'!A93</f>
        <v>44320</v>
      </c>
      <c r="B844" s="7">
        <f>'2021'!B93</f>
        <v>0.77429999999999999</v>
      </c>
      <c r="C844" s="7">
        <f>'2021'!C93</f>
        <v>84.65</v>
      </c>
      <c r="D844" s="7">
        <f>'2021'!D93</f>
        <v>3.7523496185503718E-3</v>
      </c>
      <c r="E844" s="7">
        <f>'2021'!E93</f>
        <v>9.455147850136442E-4</v>
      </c>
      <c r="F844" s="7">
        <f>'2021'!F93</f>
        <v>0.1</v>
      </c>
    </row>
    <row r="845" spans="1:6">
      <c r="A845" s="138">
        <f>'2021'!A94</f>
        <v>44321</v>
      </c>
      <c r="B845" s="7">
        <f>'2021'!B94</f>
        <v>0.77249999999999996</v>
      </c>
      <c r="C845" s="7">
        <f>'2021'!C94</f>
        <v>84.49</v>
      </c>
      <c r="D845" s="7">
        <f>'2021'!D94</f>
        <v>-2.3273866207774163E-3</v>
      </c>
      <c r="E845" s="7">
        <f>'2021'!E94</f>
        <v>-1.8919244143910197E-3</v>
      </c>
      <c r="F845" s="7">
        <f>'2021'!F94</f>
        <v>0.1</v>
      </c>
    </row>
    <row r="846" spans="1:6">
      <c r="A846" s="138">
        <f>'2021'!A95</f>
        <v>44322</v>
      </c>
      <c r="B846" s="7">
        <f>'2021'!B95</f>
        <v>0.77410000000000001</v>
      </c>
      <c r="C846" s="7">
        <f>'2021'!C95</f>
        <v>84.64</v>
      </c>
      <c r="D846" s="7">
        <f>'2021'!D95</f>
        <v>2.0690554387672259E-3</v>
      </c>
      <c r="E846" s="7">
        <f>'2021'!E95</f>
        <v>1.7737839452358437E-3</v>
      </c>
      <c r="F846" s="7">
        <f>'2021'!F95</f>
        <v>0.1</v>
      </c>
    </row>
    <row r="847" spans="1:6">
      <c r="A847" s="138">
        <f>'2021'!A96</f>
        <v>44323</v>
      </c>
      <c r="B847" s="7">
        <f>'2021'!B96</f>
        <v>0.77769999999999995</v>
      </c>
      <c r="C847" s="7">
        <f>'2021'!C96</f>
        <v>84.85</v>
      </c>
      <c r="D847" s="7">
        <f>'2021'!D96</f>
        <v>4.639781490229815E-3</v>
      </c>
      <c r="E847" s="7">
        <f>'2021'!E96</f>
        <v>2.4780235702459973E-3</v>
      </c>
      <c r="F847" s="7">
        <f>'2021'!F96</f>
        <v>0.1</v>
      </c>
    </row>
    <row r="848" spans="1:6">
      <c r="A848" s="138">
        <f>'2021'!A97</f>
        <v>44326</v>
      </c>
      <c r="B848" s="7">
        <f>'2021'!B97</f>
        <v>0.78559999999999997</v>
      </c>
      <c r="C848" s="7">
        <f>'2021'!C97</f>
        <v>85.5</v>
      </c>
      <c r="D848" s="7">
        <f>'2021'!D97</f>
        <v>1.0106911339358534E-2</v>
      </c>
      <c r="E848" s="7">
        <f>'2021'!E97</f>
        <v>7.6313842624793739E-3</v>
      </c>
      <c r="F848" s="7">
        <f>'2021'!F97</f>
        <v>0.1</v>
      </c>
    </row>
    <row r="849" spans="1:6">
      <c r="A849" s="138">
        <f>'2021'!A98</f>
        <v>44327</v>
      </c>
      <c r="B849" s="7">
        <f>'2021'!B98</f>
        <v>0.78390000000000004</v>
      </c>
      <c r="C849" s="7">
        <f>'2021'!C98</f>
        <v>85.34</v>
      </c>
      <c r="D849" s="7">
        <f>'2021'!D98</f>
        <v>-2.166295845579582E-3</v>
      </c>
      <c r="E849" s="7">
        <f>'2021'!E98</f>
        <v>-1.8730981828605497E-3</v>
      </c>
      <c r="F849" s="7">
        <f>'2021'!F98</f>
        <v>0.1</v>
      </c>
    </row>
    <row r="850" spans="1:6">
      <c r="A850" s="138">
        <f>'2021'!A99</f>
        <v>44328</v>
      </c>
      <c r="B850" s="7">
        <f>'2021'!B99</f>
        <v>0.77949999999999997</v>
      </c>
      <c r="C850" s="7">
        <f>'2021'!C99</f>
        <v>84.86</v>
      </c>
      <c r="D850" s="7">
        <f>'2021'!D99</f>
        <v>-5.6287726968453364E-3</v>
      </c>
      <c r="E850" s="7">
        <f>'2021'!E99</f>
        <v>-5.6404379856751594E-3</v>
      </c>
      <c r="F850" s="7">
        <f>'2021'!F99</f>
        <v>0.1</v>
      </c>
    </row>
    <row r="851" spans="1:6">
      <c r="A851" s="138">
        <f>'2021'!A100</f>
        <v>44329</v>
      </c>
      <c r="B851" s="7">
        <f>'2021'!B100</f>
        <v>0.77090000000000003</v>
      </c>
      <c r="C851" s="7">
        <f>'2021'!C100</f>
        <v>84.58</v>
      </c>
      <c r="D851" s="7">
        <f>'2021'!D100</f>
        <v>-1.1094025032614585E-2</v>
      </c>
      <c r="E851" s="7">
        <f>'2021'!E100</f>
        <v>-3.3050077298363077E-3</v>
      </c>
      <c r="F851" s="7">
        <f>'2021'!F100</f>
        <v>0.1</v>
      </c>
    </row>
    <row r="852" spans="1:6">
      <c r="A852" s="138">
        <f>'2021'!A101</f>
        <v>44330</v>
      </c>
      <c r="B852" s="7">
        <f>'2021'!B101</f>
        <v>0.77359999999999995</v>
      </c>
      <c r="C852" s="7">
        <f>'2021'!C101</f>
        <v>84.71</v>
      </c>
      <c r="D852" s="7">
        <f>'2021'!D101</f>
        <v>3.4962806738680552E-3</v>
      </c>
      <c r="E852" s="7">
        <f>'2021'!E101</f>
        <v>1.5358263991169308E-3</v>
      </c>
      <c r="F852" s="7">
        <f>'2021'!F101</f>
        <v>0.1</v>
      </c>
    </row>
    <row r="853" spans="1:6">
      <c r="A853" s="138">
        <f>'2021'!A102</f>
        <v>44333</v>
      </c>
      <c r="B853" s="7">
        <f>'2021'!B102</f>
        <v>0.77510000000000001</v>
      </c>
      <c r="C853" s="7">
        <f>'2021'!C102</f>
        <v>84.74</v>
      </c>
      <c r="D853" s="7">
        <f>'2021'!D102</f>
        <v>1.9371091483812192E-3</v>
      </c>
      <c r="E853" s="7">
        <f>'2021'!E102</f>
        <v>3.5408675495362212E-4</v>
      </c>
      <c r="F853" s="7">
        <f>'2021'!F102</f>
        <v>0.1</v>
      </c>
    </row>
    <row r="854" spans="1:6">
      <c r="A854" s="138">
        <f>'2021'!A103</f>
        <v>44334</v>
      </c>
      <c r="B854" s="7">
        <f>'2021'!B103</f>
        <v>0.77869999999999995</v>
      </c>
      <c r="C854" s="7">
        <f>'2021'!C103</f>
        <v>84.99</v>
      </c>
      <c r="D854" s="7">
        <f>'2021'!D103</f>
        <v>4.6338092954746656E-3</v>
      </c>
      <c r="E854" s="7">
        <f>'2021'!E103</f>
        <v>2.9458573121216945E-3</v>
      </c>
      <c r="F854" s="7">
        <f>'2021'!F103</f>
        <v>0.1</v>
      </c>
    </row>
    <row r="855" spans="1:6">
      <c r="A855" s="138">
        <f>'2021'!A104</f>
        <v>44335</v>
      </c>
      <c r="B855" s="7">
        <f>'2021'!B104</f>
        <v>0.77910000000000001</v>
      </c>
      <c r="C855" s="7">
        <f>'2021'!C104</f>
        <v>84.88</v>
      </c>
      <c r="D855" s="7">
        <f>'2021'!D104</f>
        <v>5.1354475387218538E-4</v>
      </c>
      <c r="E855" s="7">
        <f>'2021'!E104</f>
        <v>-1.295108204807164E-3</v>
      </c>
      <c r="F855" s="7">
        <f>'2021'!F104</f>
        <v>0.1</v>
      </c>
    </row>
    <row r="856" spans="1:6">
      <c r="A856" s="138">
        <f>'2021'!A105</f>
        <v>44336</v>
      </c>
      <c r="B856" s="7">
        <f>'2021'!B105</f>
        <v>0.77490000000000003</v>
      </c>
      <c r="C856" s="7">
        <f>'2021'!C105</f>
        <v>84.58</v>
      </c>
      <c r="D856" s="7">
        <f>'2021'!D105</f>
        <v>-5.405418566907935E-3</v>
      </c>
      <c r="E856" s="7">
        <f>'2021'!E105</f>
        <v>-3.5406622613851834E-3</v>
      </c>
      <c r="F856" s="7">
        <f>'2021'!F105</f>
        <v>0.1</v>
      </c>
    </row>
    <row r="857" spans="1:6">
      <c r="A857" s="138">
        <f>'2021'!A106</f>
        <v>44337</v>
      </c>
      <c r="B857" s="7">
        <f>'2021'!B106</f>
        <v>0.77559999999999996</v>
      </c>
      <c r="C857" s="7">
        <f>'2021'!C106</f>
        <v>84.35</v>
      </c>
      <c r="D857" s="7">
        <f>'2021'!D106</f>
        <v>9.0293459859206067E-4</v>
      </c>
      <c r="E857" s="7">
        <f>'2021'!E106</f>
        <v>-2.7230230523652256E-3</v>
      </c>
      <c r="F857" s="7">
        <f>'2021'!F106</f>
        <v>0.1</v>
      </c>
    </row>
    <row r="858" spans="1:6">
      <c r="A858" s="138">
        <f>'2021'!A107</f>
        <v>44340</v>
      </c>
      <c r="B858" s="7">
        <f>'2021'!B107</f>
        <v>0.77390000000000003</v>
      </c>
      <c r="C858" s="7">
        <f>'2021'!C107</f>
        <v>84.19</v>
      </c>
      <c r="D858" s="7">
        <f>'2021'!D107</f>
        <v>-2.1942570920831903E-3</v>
      </c>
      <c r="E858" s="7">
        <f>'2021'!E107</f>
        <v>-1.89865964240468E-3</v>
      </c>
      <c r="F858" s="7">
        <f>'2021'!F107</f>
        <v>0.1</v>
      </c>
    </row>
    <row r="859" spans="1:6">
      <c r="A859" s="138">
        <f>'2021'!A108</f>
        <v>44341</v>
      </c>
      <c r="B859" s="7">
        <f>'2021'!B108</f>
        <v>0.77529999999999999</v>
      </c>
      <c r="C859" s="7">
        <f>'2021'!C108</f>
        <v>84.31</v>
      </c>
      <c r="D859" s="7">
        <f>'2021'!D108</f>
        <v>1.8073849484998988E-3</v>
      </c>
      <c r="E859" s="7">
        <f>'2021'!E108</f>
        <v>1.4243325850117877E-3</v>
      </c>
      <c r="F859" s="7">
        <f>'2021'!F108</f>
        <v>0.1</v>
      </c>
    </row>
    <row r="860" spans="1:6">
      <c r="A860" s="138">
        <f>'2021'!A109</f>
        <v>44342</v>
      </c>
      <c r="B860" s="7">
        <f>'2021'!B109</f>
        <v>0.77869999999999995</v>
      </c>
      <c r="C860" s="7">
        <f>'2021'!C109</f>
        <v>84.72</v>
      </c>
      <c r="D860" s="7">
        <f>'2021'!D109</f>
        <v>4.3758113580270675E-3</v>
      </c>
      <c r="E860" s="7">
        <f>'2021'!E109</f>
        <v>4.851219358566603E-3</v>
      </c>
      <c r="F860" s="7">
        <f>'2021'!F109</f>
        <v>0.1</v>
      </c>
    </row>
    <row r="861" spans="1:6">
      <c r="A861" s="138">
        <f>'2021'!A110</f>
        <v>44343</v>
      </c>
      <c r="B861" s="7">
        <f>'2021'!B110</f>
        <v>0.77480000000000004</v>
      </c>
      <c r="C861" s="7">
        <f>'2021'!C110</f>
        <v>84.52</v>
      </c>
      <c r="D861" s="7">
        <f>'2021'!D110</f>
        <v>-5.0209310500994569E-3</v>
      </c>
      <c r="E861" s="7">
        <f>'2021'!E110</f>
        <v>-2.3635085452951292E-3</v>
      </c>
      <c r="F861" s="7">
        <f>'2021'!F110</f>
        <v>0.1</v>
      </c>
    </row>
    <row r="862" spans="1:6">
      <c r="A862" s="138">
        <f>'2021'!A111</f>
        <v>44344</v>
      </c>
      <c r="B862" s="7">
        <f>'2021'!B111</f>
        <v>0.77270000000000005</v>
      </c>
      <c r="C862" s="7">
        <f>'2021'!C111</f>
        <v>84.92</v>
      </c>
      <c r="D862" s="7">
        <f>'2021'!D111</f>
        <v>-2.7140565933026243E-3</v>
      </c>
      <c r="E862" s="7">
        <f>'2021'!E111</f>
        <v>4.7214440871995705E-3</v>
      </c>
      <c r="F862" s="7">
        <f>'2021'!F111</f>
        <v>0.1</v>
      </c>
    </row>
    <row r="863" spans="1:6">
      <c r="A863" s="138">
        <f>'2021'!A112</f>
        <v>44347</v>
      </c>
      <c r="B863" s="7">
        <f>'2021'!B112</f>
        <v>0.77249999999999996</v>
      </c>
      <c r="C863" s="7">
        <f>'2021'!C112</f>
        <v>84.77</v>
      </c>
      <c r="D863" s="7">
        <f>'2021'!D112</f>
        <v>-2.5886616763779098E-4</v>
      </c>
      <c r="E863" s="7">
        <f>'2021'!E112</f>
        <v>-1.7679302147412448E-3</v>
      </c>
      <c r="F863" s="7">
        <f>'2021'!F112</f>
        <v>0.1</v>
      </c>
    </row>
    <row r="864" spans="1:6">
      <c r="A864" s="138">
        <f>'2021'!A113</f>
        <v>44348</v>
      </c>
      <c r="B864" s="7">
        <f>'2021'!B113</f>
        <v>0.77439999999999998</v>
      </c>
      <c r="C864" s="7">
        <f>'2021'!C113</f>
        <v>84.78</v>
      </c>
      <c r="D864" s="7">
        <f>'2021'!D113</f>
        <v>2.4565271904667704E-3</v>
      </c>
      <c r="E864" s="7">
        <f>'2021'!E113</f>
        <v>1.1795930417699823E-4</v>
      </c>
      <c r="F864" s="7">
        <f>'2021'!F113</f>
        <v>0.1</v>
      </c>
    </row>
    <row r="865" spans="1:6">
      <c r="A865" s="138">
        <f>'2021'!A114</f>
        <v>44349</v>
      </c>
      <c r="B865" s="7">
        <f>'2021'!B114</f>
        <v>0.7742</v>
      </c>
      <c r="C865" s="7">
        <f>'2021'!C114</f>
        <v>84.94</v>
      </c>
      <c r="D865" s="7">
        <f>'2021'!D114</f>
        <v>-2.5829781881946752E-4</v>
      </c>
      <c r="E865" s="7">
        <f>'2021'!E114</f>
        <v>1.8854589606339307E-3</v>
      </c>
      <c r="F865" s="7">
        <f>'2021'!F114</f>
        <v>0.1</v>
      </c>
    </row>
    <row r="866" spans="1:6">
      <c r="A866" s="138">
        <f>'2021'!A115</f>
        <v>44350</v>
      </c>
      <c r="B866" s="7">
        <f>'2021'!B115</f>
        <v>0.77329999999999999</v>
      </c>
      <c r="C866" s="7">
        <f>'2021'!C115</f>
        <v>84.89</v>
      </c>
      <c r="D866" s="7">
        <f>'2021'!D115</f>
        <v>-1.1631665285579921E-3</v>
      </c>
      <c r="E866" s="7">
        <f>'2021'!E115</f>
        <v>-5.888241352486062E-4</v>
      </c>
      <c r="F866" s="7">
        <f>'2021'!F115</f>
        <v>0.1</v>
      </c>
    </row>
    <row r="867" spans="1:6">
      <c r="A867" s="138">
        <f>'2021'!A116</f>
        <v>44351</v>
      </c>
      <c r="B867" s="7">
        <f>'2021'!B116</f>
        <v>0.76529999999999998</v>
      </c>
      <c r="C867" s="7">
        <f>'2021'!C116</f>
        <v>84.39</v>
      </c>
      <c r="D867" s="7">
        <f>'2021'!D116</f>
        <v>-1.0399157799114395E-2</v>
      </c>
      <c r="E867" s="7">
        <f>'2021'!E116</f>
        <v>-5.9073895800012431E-3</v>
      </c>
      <c r="F867" s="7">
        <f>'2021'!F116</f>
        <v>0.1</v>
      </c>
    </row>
    <row r="868" spans="1:6">
      <c r="A868" s="138">
        <f>'2021'!A117</f>
        <v>44354</v>
      </c>
      <c r="B868" s="7">
        <f>'2021'!B117</f>
        <v>0.77339999999999998</v>
      </c>
      <c r="C868" s="7">
        <f>'2021'!C117</f>
        <v>84.71</v>
      </c>
      <c r="D868" s="7">
        <f>'2021'!D117</f>
        <v>1.0528465357321383E-2</v>
      </c>
      <c r="E868" s="7">
        <f>'2021'!E117</f>
        <v>3.7847472735842848E-3</v>
      </c>
      <c r="F868" s="7">
        <f>'2021'!F117</f>
        <v>0.1</v>
      </c>
    </row>
    <row r="869" spans="1:6">
      <c r="A869" s="138">
        <f>'2021'!A118</f>
        <v>44355</v>
      </c>
      <c r="B869" s="7">
        <f>'2021'!B118</f>
        <v>0.77429999999999999</v>
      </c>
      <c r="C869" s="7">
        <f>'2021'!C118</f>
        <v>84.77</v>
      </c>
      <c r="D869" s="7">
        <f>'2021'!D118</f>
        <v>1.1630162194810781E-3</v>
      </c>
      <c r="E869" s="7">
        <f>'2021'!E118</f>
        <v>7.080481768546754E-4</v>
      </c>
      <c r="F869" s="7">
        <f>'2021'!F118</f>
        <v>0.1</v>
      </c>
    </row>
    <row r="870" spans="1:6">
      <c r="A870" s="138">
        <f>'2021'!A119</f>
        <v>44356</v>
      </c>
      <c r="B870" s="7">
        <f>'2021'!B119</f>
        <v>0.77400000000000002</v>
      </c>
      <c r="C870" s="7">
        <f>'2021'!C119</f>
        <v>84.74</v>
      </c>
      <c r="D870" s="7">
        <f>'2021'!D119</f>
        <v>-3.8752180295075048E-4</v>
      </c>
      <c r="E870" s="7">
        <f>'2021'!E119</f>
        <v>-3.5396142190103908E-4</v>
      </c>
      <c r="F870" s="7">
        <f>'2021'!F119</f>
        <v>0.1</v>
      </c>
    </row>
    <row r="871" spans="1:6">
      <c r="A871" s="138">
        <f>'2021'!A120</f>
        <v>44357</v>
      </c>
      <c r="B871" s="7">
        <f>'2021'!B120</f>
        <v>0.77370000000000005</v>
      </c>
      <c r="C871" s="7">
        <f>'2021'!C120</f>
        <v>84.75</v>
      </c>
      <c r="D871" s="7">
        <f>'2021'!D120</f>
        <v>-3.8767203431826469E-4</v>
      </c>
      <c r="E871" s="7">
        <f>'2021'!E120</f>
        <v>1.180010621465691E-4</v>
      </c>
      <c r="F871" s="7">
        <f>'2021'!F120</f>
        <v>0.1</v>
      </c>
    </row>
    <row r="872" spans="1:6">
      <c r="A872" s="138">
        <f>'2021'!A121</f>
        <v>44358</v>
      </c>
      <c r="B872" s="7">
        <f>'2021'!B121</f>
        <v>0.77539999999999998</v>
      </c>
      <c r="C872" s="7">
        <f>'2021'!C121</f>
        <v>84.84</v>
      </c>
      <c r="D872" s="7">
        <f>'2021'!D121</f>
        <v>2.1948236814198756E-3</v>
      </c>
      <c r="E872" s="7">
        <f>'2021'!E121</f>
        <v>1.0613834359221208E-3</v>
      </c>
      <c r="F872" s="7">
        <f>'2021'!F121</f>
        <v>0.1</v>
      </c>
    </row>
    <row r="873" spans="1:6">
      <c r="A873" s="138">
        <f>'2021'!A122</f>
        <v>44362</v>
      </c>
      <c r="B873" s="7">
        <f>'2021'!B122</f>
        <v>0.77159999999999995</v>
      </c>
      <c r="C873" s="7">
        <f>'2021'!C122</f>
        <v>84.91</v>
      </c>
      <c r="D873" s="7">
        <f>'2021'!D122</f>
        <v>-4.9127442052547213E-3</v>
      </c>
      <c r="E873" s="7">
        <f>'2021'!E122</f>
        <v>8.2474231479029642E-4</v>
      </c>
      <c r="F873" s="7">
        <f>'2021'!F122</f>
        <v>0.1</v>
      </c>
    </row>
    <row r="874" spans="1:6">
      <c r="A874" s="138">
        <f>'2021'!A123</f>
        <v>44363</v>
      </c>
      <c r="B874" s="7">
        <f>'2021'!B123</f>
        <v>0.76939999999999997</v>
      </c>
      <c r="C874" s="7">
        <f>'2021'!C123</f>
        <v>84.69</v>
      </c>
      <c r="D874" s="7">
        <f>'2021'!D123</f>
        <v>-2.8552907133792514E-3</v>
      </c>
      <c r="E874" s="7">
        <f>'2021'!E123</f>
        <v>-2.594341077764383E-3</v>
      </c>
      <c r="F874" s="7">
        <f>'2021'!F123</f>
        <v>0.1</v>
      </c>
    </row>
    <row r="875" spans="1:6">
      <c r="A875" s="138">
        <f>'2021'!A124</f>
        <v>44364</v>
      </c>
      <c r="B875" s="7">
        <f>'2021'!B124</f>
        <v>0.76319999999999999</v>
      </c>
      <c r="C875" s="7">
        <f>'2021'!C124</f>
        <v>84.44</v>
      </c>
      <c r="D875" s="7">
        <f>'2021'!D124</f>
        <v>-8.0908701841179223E-3</v>
      </c>
      <c r="E875" s="7">
        <f>'2021'!E124</f>
        <v>-2.9563079533878357E-3</v>
      </c>
      <c r="F875" s="7">
        <f>'2021'!F124</f>
        <v>0.1</v>
      </c>
    </row>
    <row r="876" spans="1:6">
      <c r="A876" s="138">
        <f>'2021'!A125</f>
        <v>44365</v>
      </c>
      <c r="B876" s="7">
        <f>'2021'!B125</f>
        <v>0.75370000000000004</v>
      </c>
      <c r="C876" s="7">
        <f>'2021'!C125</f>
        <v>82.94</v>
      </c>
      <c r="D876" s="7">
        <f>'2021'!D125</f>
        <v>-1.2525709284652454E-2</v>
      </c>
      <c r="E876" s="7">
        <f>'2021'!E125</f>
        <v>-1.7923768161884651E-2</v>
      </c>
      <c r="F876" s="7">
        <f>'2021'!F125</f>
        <v>0.1</v>
      </c>
    </row>
    <row r="877" spans="1:6">
      <c r="A877" s="138">
        <f>'2021'!A126</f>
        <v>44368</v>
      </c>
      <c r="B877" s="7">
        <f>'2021'!B126</f>
        <v>0.75</v>
      </c>
      <c r="C877" s="7">
        <f>'2021'!C126</f>
        <v>82.4</v>
      </c>
      <c r="D877" s="7">
        <f>'2021'!D126</f>
        <v>-4.9212043190681298E-3</v>
      </c>
      <c r="E877" s="7">
        <f>'2021'!E126</f>
        <v>-6.5320179028091393E-3</v>
      </c>
      <c r="F877" s="7">
        <f>'2021'!F126</f>
        <v>0.1</v>
      </c>
    </row>
    <row r="878" spans="1:6">
      <c r="A878" s="138">
        <f>'2021'!A127</f>
        <v>44369</v>
      </c>
      <c r="B878" s="7">
        <f>'2021'!B127</f>
        <v>0.75090000000000001</v>
      </c>
      <c r="C878" s="7">
        <f>'2021'!C127</f>
        <v>82.96</v>
      </c>
      <c r="D878" s="7">
        <f>'2021'!D127</f>
        <v>1.1992805754821869E-3</v>
      </c>
      <c r="E878" s="7">
        <f>'2021'!E127</f>
        <v>6.7731270058457391E-3</v>
      </c>
      <c r="F878" s="7">
        <f>'2021'!F127</f>
        <v>0.1</v>
      </c>
    </row>
    <row r="879" spans="1:6">
      <c r="A879" s="138">
        <f>'2021'!A128</f>
        <v>44370</v>
      </c>
      <c r="B879" s="7">
        <f>'2021'!B128</f>
        <v>0.75449999999999995</v>
      </c>
      <c r="C879" s="7">
        <f>'2021'!C128</f>
        <v>83.58</v>
      </c>
      <c r="D879" s="7">
        <f>'2021'!D128</f>
        <v>4.782791102065264E-3</v>
      </c>
      <c r="E879" s="7">
        <f>'2021'!E128</f>
        <v>7.4456930984975337E-3</v>
      </c>
      <c r="F879" s="7">
        <f>'2021'!F128</f>
        <v>0.1</v>
      </c>
    </row>
    <row r="880" spans="1:6">
      <c r="A880" s="138">
        <f>'2021'!A129</f>
        <v>44371</v>
      </c>
      <c r="B880" s="7">
        <f>'2021'!B129</f>
        <v>0.75690000000000002</v>
      </c>
      <c r="C880" s="7">
        <f>'2021'!C129</f>
        <v>83.91</v>
      </c>
      <c r="D880" s="7">
        <f>'2021'!D129</f>
        <v>3.1758661072181608E-3</v>
      </c>
      <c r="E880" s="7">
        <f>'2021'!E129</f>
        <v>3.9405388622087405E-3</v>
      </c>
      <c r="F880" s="7">
        <f>'2021'!F129</f>
        <v>0.1</v>
      </c>
    </row>
    <row r="881" spans="1:6">
      <c r="A881" s="138">
        <f>'2021'!A130</f>
        <v>44372</v>
      </c>
      <c r="B881" s="7">
        <f>'2021'!B130</f>
        <v>0.75939999999999996</v>
      </c>
      <c r="C881" s="7">
        <f>'2021'!C130</f>
        <v>84.17</v>
      </c>
      <c r="D881" s="7">
        <f>'2021'!D130</f>
        <v>3.297503482580187E-3</v>
      </c>
      <c r="E881" s="7">
        <f>'2021'!E130</f>
        <v>3.0937673415066614E-3</v>
      </c>
      <c r="F881" s="7">
        <f>'2021'!F130</f>
        <v>0.1</v>
      </c>
    </row>
    <row r="882" spans="1:6">
      <c r="A882" s="138">
        <f>'2021'!A131</f>
        <v>44375</v>
      </c>
      <c r="B882" s="7">
        <f>'2021'!B131</f>
        <v>0.7591</v>
      </c>
      <c r="C882" s="7">
        <f>'2021'!C131</f>
        <v>84.01</v>
      </c>
      <c r="D882" s="7">
        <f>'2021'!D131</f>
        <v>-3.951267749793353E-4</v>
      </c>
      <c r="E882" s="7">
        <f>'2021'!E131</f>
        <v>-1.9027238467288945E-3</v>
      </c>
      <c r="F882" s="7">
        <f>'2021'!F131</f>
        <v>0.1</v>
      </c>
    </row>
    <row r="883" spans="1:6">
      <c r="A883" s="138">
        <f>'2021'!A132</f>
        <v>44376</v>
      </c>
      <c r="B883" s="7">
        <f>'2021'!B132</f>
        <v>0.75629999999999997</v>
      </c>
      <c r="C883" s="7">
        <f>'2021'!C132</f>
        <v>83.62</v>
      </c>
      <c r="D883" s="7">
        <f>'2021'!D132</f>
        <v>-3.6953981607386844E-3</v>
      </c>
      <c r="E883" s="7">
        <f>'2021'!E132</f>
        <v>-4.6531134483367969E-3</v>
      </c>
      <c r="F883" s="7">
        <f>'2021'!F132</f>
        <v>0.1</v>
      </c>
    </row>
    <row r="884" spans="1:6">
      <c r="A884" s="138">
        <f>'2021'!A133</f>
        <v>44377</v>
      </c>
      <c r="B884" s="7">
        <f>'2021'!B133</f>
        <v>0.75180000000000002</v>
      </c>
      <c r="C884" s="7">
        <f>'2021'!C133</f>
        <v>83.07</v>
      </c>
      <c r="D884" s="7">
        <f>'2021'!D133</f>
        <v>-5.9677917319061469E-3</v>
      </c>
      <c r="E884" s="7">
        <f>'2021'!E133</f>
        <v>-6.5991000774389165E-3</v>
      </c>
      <c r="F884" s="7">
        <f>'2021'!F133</f>
        <v>0.1</v>
      </c>
    </row>
    <row r="885" spans="1:6">
      <c r="A885" s="138">
        <f>'2021'!A134</f>
        <v>44378</v>
      </c>
      <c r="B885" s="7">
        <f>'2021'!B134</f>
        <v>0.74829999999999997</v>
      </c>
      <c r="C885" s="7">
        <f>'2021'!C134</f>
        <v>83.16</v>
      </c>
      <c r="D885" s="7">
        <f>'2021'!D134</f>
        <v>-4.6663640437648504E-3</v>
      </c>
      <c r="E885" s="7">
        <f>'2021'!E134</f>
        <v>1.08283713883212E-3</v>
      </c>
      <c r="F885" s="7">
        <f>'2021'!F134</f>
        <v>0.1</v>
      </c>
    </row>
    <row r="886" spans="1:6">
      <c r="A886" s="138">
        <f>'2021'!A135</f>
        <v>44379</v>
      </c>
      <c r="B886" s="7">
        <f>'2021'!B135</f>
        <v>0.74660000000000004</v>
      </c>
      <c r="C886" s="7">
        <f>'2021'!C135</f>
        <v>83.33</v>
      </c>
      <c r="D886" s="7">
        <f>'2021'!D135</f>
        <v>-2.274400605829288E-3</v>
      </c>
      <c r="E886" s="7">
        <f>'2021'!E135</f>
        <v>2.04216540430326E-3</v>
      </c>
      <c r="F886" s="7">
        <f>'2021'!F135</f>
        <v>0.1</v>
      </c>
    </row>
    <row r="887" spans="1:6">
      <c r="A887" s="138">
        <f>'2021'!A136</f>
        <v>44382</v>
      </c>
      <c r="B887" s="7">
        <f>'2021'!B136</f>
        <v>0.75129999999999997</v>
      </c>
      <c r="C887" s="7">
        <f>'2021'!C136</f>
        <v>83.5</v>
      </c>
      <c r="D887" s="7">
        <f>'2021'!D136</f>
        <v>6.2754728946314156E-3</v>
      </c>
      <c r="E887" s="7">
        <f>'2021'!E136</f>
        <v>2.038003462694447E-3</v>
      </c>
      <c r="F887" s="7">
        <f>'2021'!F136</f>
        <v>0.1</v>
      </c>
    </row>
    <row r="888" spans="1:6">
      <c r="A888" s="138">
        <f>'2021'!A137</f>
        <v>44383</v>
      </c>
      <c r="B888" s="7">
        <f>'2021'!B137</f>
        <v>0.75780000000000003</v>
      </c>
      <c r="C888" s="7">
        <f>'2021'!C137</f>
        <v>83.96</v>
      </c>
      <c r="D888" s="7">
        <f>'2021'!D137</f>
        <v>8.6144592093854756E-3</v>
      </c>
      <c r="E888" s="7">
        <f>'2021'!E137</f>
        <v>5.4938630956222765E-3</v>
      </c>
      <c r="F888" s="7">
        <f>'2021'!F137</f>
        <v>0.1</v>
      </c>
    </row>
    <row r="889" spans="1:6">
      <c r="A889" s="138">
        <f>'2021'!A138</f>
        <v>44384</v>
      </c>
      <c r="B889" s="7">
        <f>'2021'!B138</f>
        <v>0.75039999999999996</v>
      </c>
      <c r="C889" s="7">
        <f>'2021'!C138</f>
        <v>82.99</v>
      </c>
      <c r="D889" s="7">
        <f>'2021'!D138</f>
        <v>-9.8131008924855906E-3</v>
      </c>
      <c r="E889" s="7">
        <f>'2021'!E138</f>
        <v>-1.1620376342075578E-2</v>
      </c>
      <c r="F889" s="7">
        <f>'2021'!F138</f>
        <v>0.1</v>
      </c>
    </row>
    <row r="890" spans="1:6">
      <c r="A890" s="138">
        <f>'2021'!A139</f>
        <v>44385</v>
      </c>
      <c r="B890" s="7">
        <f>'2021'!B139</f>
        <v>0.746</v>
      </c>
      <c r="C890" s="7">
        <f>'2021'!C139</f>
        <v>82.27</v>
      </c>
      <c r="D890" s="7">
        <f>'2021'!D139</f>
        <v>-5.8807974882539651E-3</v>
      </c>
      <c r="E890" s="7">
        <f>'2021'!E139</f>
        <v>-8.7135974295176524E-3</v>
      </c>
      <c r="F890" s="7">
        <f>'2021'!F139</f>
        <v>0.1</v>
      </c>
    </row>
    <row r="891" spans="1:6">
      <c r="A891" s="138">
        <f>'2021'!A140</f>
        <v>44386</v>
      </c>
      <c r="B891" s="7">
        <f>'2021'!B140</f>
        <v>0.74270000000000003</v>
      </c>
      <c r="C891" s="7">
        <f>'2021'!C140</f>
        <v>81.7</v>
      </c>
      <c r="D891" s="7">
        <f>'2021'!D140</f>
        <v>-4.4334055285101086E-3</v>
      </c>
      <c r="E891" s="7">
        <f>'2021'!E140</f>
        <v>-6.9525193148816406E-3</v>
      </c>
      <c r="F891" s="7">
        <f>'2021'!F140</f>
        <v>0.1</v>
      </c>
    </row>
    <row r="892" spans="1:6">
      <c r="A892" s="138">
        <f>'2021'!A141</f>
        <v>44389</v>
      </c>
      <c r="B892" s="7">
        <f>'2021'!B141</f>
        <v>0.74739999999999995</v>
      </c>
      <c r="C892" s="7">
        <f>'2021'!C141</f>
        <v>82.34</v>
      </c>
      <c r="D892" s="7">
        <f>'2021'!D141</f>
        <v>6.308322376132572E-3</v>
      </c>
      <c r="E892" s="7">
        <f>'2021'!E141</f>
        <v>7.803014475801417E-3</v>
      </c>
      <c r="F892" s="7">
        <f>'2021'!F141</f>
        <v>0.1</v>
      </c>
    </row>
    <row r="893" spans="1:6">
      <c r="A893" s="138">
        <f>'2021'!A142</f>
        <v>44390</v>
      </c>
      <c r="B893" s="7">
        <f>'2021'!B142</f>
        <v>0.74880000000000002</v>
      </c>
      <c r="C893" s="7">
        <f>'2021'!C142</f>
        <v>82.65</v>
      </c>
      <c r="D893" s="7">
        <f>'2021'!D142</f>
        <v>1.8714081119987603E-3</v>
      </c>
      <c r="E893" s="7">
        <f>'2021'!E142</f>
        <v>3.757807925274523E-3</v>
      </c>
      <c r="F893" s="7">
        <f>'2021'!F142</f>
        <v>0.1</v>
      </c>
    </row>
    <row r="894" spans="1:6">
      <c r="A894" s="138">
        <f>'2021'!A143</f>
        <v>44391</v>
      </c>
      <c r="B894" s="7">
        <f>'2021'!B143</f>
        <v>0.746</v>
      </c>
      <c r="C894" s="7">
        <f>'2021'!C143</f>
        <v>82.44</v>
      </c>
      <c r="D894" s="7">
        <f>'2021'!D143</f>
        <v>-3.7463249596214271E-3</v>
      </c>
      <c r="E894" s="7">
        <f>'2021'!E143</f>
        <v>-2.5440682447749607E-3</v>
      </c>
      <c r="F894" s="7">
        <f>'2021'!F143</f>
        <v>0.1</v>
      </c>
    </row>
    <row r="895" spans="1:6">
      <c r="A895" s="138">
        <f>'2021'!A144</f>
        <v>44392</v>
      </c>
      <c r="B895" s="7">
        <f>'2021'!B144</f>
        <v>0.74780000000000002</v>
      </c>
      <c r="C895" s="7">
        <f>'2021'!C144</f>
        <v>82.14</v>
      </c>
      <c r="D895" s="7">
        <f>'2021'!D144</f>
        <v>2.4099623392525612E-3</v>
      </c>
      <c r="E895" s="7">
        <f>'2021'!E144</f>
        <v>-3.6456474938457504E-3</v>
      </c>
      <c r="F895" s="7">
        <f>'2021'!F144</f>
        <v>0.1</v>
      </c>
    </row>
    <row r="896" spans="1:6">
      <c r="A896" s="138">
        <f>'2021'!A145</f>
        <v>44393</v>
      </c>
      <c r="B896" s="7">
        <f>'2021'!B145</f>
        <v>0.74390000000000001</v>
      </c>
      <c r="C896" s="7">
        <f>'2021'!C145</f>
        <v>81.819999999999993</v>
      </c>
      <c r="D896" s="7">
        <f>'2021'!D145</f>
        <v>-5.2289453457177223E-3</v>
      </c>
      <c r="E896" s="7">
        <f>'2021'!E145</f>
        <v>-3.9033960271601014E-3</v>
      </c>
      <c r="F896" s="7">
        <f>'2021'!F145</f>
        <v>0.1</v>
      </c>
    </row>
    <row r="897" spans="1:6">
      <c r="A897" s="138">
        <f>'2021'!A146</f>
        <v>44396</v>
      </c>
      <c r="B897" s="7">
        <f>'2021'!B146</f>
        <v>0.73819999999999997</v>
      </c>
      <c r="C897" s="7">
        <f>'2021'!C146</f>
        <v>81.17</v>
      </c>
      <c r="D897" s="7">
        <f>'2021'!D146</f>
        <v>-7.6918266013975053E-3</v>
      </c>
      <c r="E897" s="7">
        <f>'2021'!E146</f>
        <v>-7.9759917281680796E-3</v>
      </c>
      <c r="F897" s="7">
        <f>'2021'!F146</f>
        <v>0.1</v>
      </c>
    </row>
    <row r="898" spans="1:6">
      <c r="A898" s="138">
        <f>'2021'!A147</f>
        <v>44397</v>
      </c>
      <c r="B898" s="7">
        <f>'2021'!B147</f>
        <v>0.73240000000000005</v>
      </c>
      <c r="C898" s="7">
        <f>'2021'!C147</f>
        <v>80.180000000000007</v>
      </c>
      <c r="D898" s="7">
        <f>'2021'!D147</f>
        <v>-7.8879777955424661E-3</v>
      </c>
      <c r="E898" s="7">
        <f>'2021'!E147</f>
        <v>-1.227161355872336E-2</v>
      </c>
      <c r="F898" s="7">
        <f>'2021'!F147</f>
        <v>0.1</v>
      </c>
    </row>
    <row r="899" spans="1:6">
      <c r="A899" s="138">
        <f>'2021'!A148</f>
        <v>44398</v>
      </c>
      <c r="B899" s="7">
        <f>'2021'!B148</f>
        <v>0.7298</v>
      </c>
      <c r="C899" s="7">
        <f>'2021'!C148</f>
        <v>80.209999999999994</v>
      </c>
      <c r="D899" s="7">
        <f>'2021'!D148</f>
        <v>-3.5562887980084066E-3</v>
      </c>
      <c r="E899" s="7">
        <f>'2021'!E148</f>
        <v>3.7408816447208722E-4</v>
      </c>
      <c r="F899" s="7">
        <f>'2021'!F148</f>
        <v>0.1</v>
      </c>
    </row>
    <row r="900" spans="1:6">
      <c r="A900" s="138">
        <f>'2021'!A149</f>
        <v>44399</v>
      </c>
      <c r="B900" s="7">
        <f>'2021'!B149</f>
        <v>0.73560000000000003</v>
      </c>
      <c r="C900" s="7">
        <f>'2021'!C149</f>
        <v>81.040000000000006</v>
      </c>
      <c r="D900" s="7">
        <f>'2021'!D149</f>
        <v>7.9159687278188423E-3</v>
      </c>
      <c r="E900" s="7">
        <f>'2021'!E149</f>
        <v>1.0294664561594993E-2</v>
      </c>
      <c r="F900" s="7">
        <f>'2021'!F149</f>
        <v>0.1</v>
      </c>
    </row>
    <row r="901" spans="1:6">
      <c r="A901" s="138">
        <f>'2021'!A150</f>
        <v>44400</v>
      </c>
      <c r="B901" s="7">
        <f>'2021'!B150</f>
        <v>0.73650000000000004</v>
      </c>
      <c r="C901" s="7">
        <f>'2021'!C150</f>
        <v>81.209999999999994</v>
      </c>
      <c r="D901" s="7">
        <f>'2021'!D150</f>
        <v>1.2227431725189203E-3</v>
      </c>
      <c r="E901" s="7">
        <f>'2021'!E150</f>
        <v>2.0955323538913739E-3</v>
      </c>
      <c r="F901" s="7">
        <f>'2021'!F150</f>
        <v>0.1</v>
      </c>
    </row>
    <row r="902" spans="1:6">
      <c r="A902" s="138">
        <f>'2021'!A151</f>
        <v>44403</v>
      </c>
      <c r="B902" s="7">
        <f>'2021'!B151</f>
        <v>0.73529999999999995</v>
      </c>
      <c r="C902" s="7">
        <f>'2021'!C151</f>
        <v>81.11</v>
      </c>
      <c r="D902" s="7">
        <f>'2021'!D151</f>
        <v>-1.6306567005085156E-3</v>
      </c>
      <c r="E902" s="7">
        <f>'2021'!E151</f>
        <v>-1.2321342120660819E-3</v>
      </c>
      <c r="F902" s="7">
        <f>'2021'!F151</f>
        <v>0.1</v>
      </c>
    </row>
    <row r="903" spans="1:6">
      <c r="A903" s="138">
        <f>'2021'!A152</f>
        <v>44404</v>
      </c>
      <c r="B903" s="7">
        <f>'2021'!B152</f>
        <v>0.73719999999999997</v>
      </c>
      <c r="C903" s="7">
        <f>'2021'!C152</f>
        <v>81.25</v>
      </c>
      <c r="D903" s="7">
        <f>'2021'!D152</f>
        <v>2.580646593491713E-3</v>
      </c>
      <c r="E903" s="7">
        <f>'2021'!E152</f>
        <v>1.7245631275935491E-3</v>
      </c>
      <c r="F903" s="7">
        <f>'2021'!F152</f>
        <v>0.1</v>
      </c>
    </row>
    <row r="904" spans="1:6">
      <c r="A904" s="138">
        <f>'2021'!A153</f>
        <v>44405</v>
      </c>
      <c r="B904" s="7">
        <f>'2021'!B153</f>
        <v>0.73609999999999998</v>
      </c>
      <c r="C904" s="7">
        <f>'2021'!C153</f>
        <v>80.849999999999994</v>
      </c>
      <c r="D904" s="7">
        <f>'2021'!D153</f>
        <v>-1.4932467310079512E-3</v>
      </c>
      <c r="E904" s="7">
        <f>'2021'!E153</f>
        <v>-4.9352351867311215E-3</v>
      </c>
      <c r="F904" s="7">
        <f>'2021'!F153</f>
        <v>0.1</v>
      </c>
    </row>
    <row r="905" spans="1:6">
      <c r="A905" s="138">
        <f>'2021'!A154</f>
        <v>44406</v>
      </c>
      <c r="B905" s="7">
        <f>'2021'!B154</f>
        <v>0.73829999999999996</v>
      </c>
      <c r="C905" s="7">
        <f>'2021'!C154</f>
        <v>81.02</v>
      </c>
      <c r="D905" s="7">
        <f>'2021'!D154</f>
        <v>2.9842670004595995E-3</v>
      </c>
      <c r="E905" s="7">
        <f>'2021'!E154</f>
        <v>2.1004517514287054E-3</v>
      </c>
      <c r="F905" s="7">
        <f>'2021'!F154</f>
        <v>0.1</v>
      </c>
    </row>
    <row r="906" spans="1:6">
      <c r="A906" s="138">
        <f>'2021'!A155</f>
        <v>44407</v>
      </c>
      <c r="B906" s="7">
        <f>'2021'!B155</f>
        <v>0.73809999999999998</v>
      </c>
      <c r="C906" s="7">
        <f>'2021'!C155</f>
        <v>80.86</v>
      </c>
      <c r="D906" s="7">
        <f>'2021'!D155</f>
        <v>-2.7092928911317518E-4</v>
      </c>
      <c r="E906" s="7">
        <f>'2021'!E155</f>
        <v>-1.9767735619196855E-3</v>
      </c>
      <c r="F906" s="7">
        <f>'2021'!F155</f>
        <v>0.1</v>
      </c>
    </row>
    <row r="907" spans="1:6">
      <c r="A907" s="138">
        <f>'2021'!A156</f>
        <v>44411</v>
      </c>
      <c r="B907" s="7">
        <f>'2021'!B156</f>
        <v>0.73970000000000002</v>
      </c>
      <c r="C907" s="7">
        <f>'2021'!C156</f>
        <v>80.77</v>
      </c>
      <c r="D907" s="7">
        <f>'2021'!D156</f>
        <v>2.1653818178154799E-3</v>
      </c>
      <c r="E907" s="7">
        <f>'2021'!E156</f>
        <v>-1.1136547584199605E-3</v>
      </c>
      <c r="F907" s="7">
        <f>'2021'!F156</f>
        <v>0.1</v>
      </c>
    </row>
    <row r="908" spans="1:6">
      <c r="A908" s="138">
        <f>'2021'!A157</f>
        <v>44412</v>
      </c>
      <c r="B908" s="7">
        <f>'2021'!B157</f>
        <v>0.73970000000000002</v>
      </c>
      <c r="C908" s="7">
        <f>'2021'!C157</f>
        <v>80.66</v>
      </c>
      <c r="D908" s="7">
        <f>'2021'!D157</f>
        <v>0</v>
      </c>
      <c r="E908" s="7">
        <f>'2021'!E157</f>
        <v>-1.3628200089828063E-3</v>
      </c>
      <c r="F908" s="7">
        <f>'2021'!F157</f>
        <v>0.1</v>
      </c>
    </row>
    <row r="909" spans="1:6">
      <c r="A909" s="138">
        <f>'2021'!A158</f>
        <v>44413</v>
      </c>
      <c r="B909" s="7">
        <f>'2021'!B158</f>
        <v>0.73950000000000005</v>
      </c>
      <c r="C909" s="7">
        <f>'2021'!C158</f>
        <v>81.09</v>
      </c>
      <c r="D909" s="7">
        <f>'2021'!D158</f>
        <v>-2.7041644296740478E-4</v>
      </c>
      <c r="E909" s="7">
        <f>'2021'!E158</f>
        <v>5.3168595112439813E-3</v>
      </c>
      <c r="F909" s="7">
        <f>'2021'!F158</f>
        <v>0.1</v>
      </c>
    </row>
    <row r="910" spans="1:6">
      <c r="A910" s="138">
        <f>'2021'!A159</f>
        <v>44414</v>
      </c>
      <c r="B910" s="7">
        <f>'2021'!B159</f>
        <v>0.73909999999999998</v>
      </c>
      <c r="C910" s="7">
        <f>'2021'!C159</f>
        <v>81.17</v>
      </c>
      <c r="D910" s="7">
        <f>'2021'!D159</f>
        <v>-5.4105236001347615E-4</v>
      </c>
      <c r="E910" s="7">
        <f>'2021'!E159</f>
        <v>9.8607181661831229E-4</v>
      </c>
      <c r="F910" s="7">
        <f>'2021'!F159</f>
        <v>0.1</v>
      </c>
    </row>
    <row r="911" spans="1:6">
      <c r="A911" s="138">
        <f>'2021'!A160</f>
        <v>44417</v>
      </c>
      <c r="B911" s="7">
        <f>'2021'!B160</f>
        <v>0.73570000000000002</v>
      </c>
      <c r="C911" s="7">
        <f>'2021'!C160</f>
        <v>81.069999999999993</v>
      </c>
      <c r="D911" s="7">
        <f>'2021'!D160</f>
        <v>-4.6108028526222911E-3</v>
      </c>
      <c r="E911" s="7">
        <f>'2021'!E160</f>
        <v>-1.232741773468618E-3</v>
      </c>
      <c r="F911" s="7">
        <f>'2021'!F160</f>
        <v>0.1</v>
      </c>
    </row>
    <row r="912" spans="1:6">
      <c r="A912" s="138">
        <f>'2021'!A161</f>
        <v>44418</v>
      </c>
      <c r="B912" s="7">
        <f>'2021'!B161</f>
        <v>0.73299999999999998</v>
      </c>
      <c r="C912" s="7">
        <f>'2021'!C161</f>
        <v>80.89</v>
      </c>
      <c r="D912" s="7">
        <f>'2021'!D161</f>
        <v>-3.6767250515672961E-3</v>
      </c>
      <c r="E912" s="7">
        <f>'2021'!E161</f>
        <v>-2.2227719697544856E-3</v>
      </c>
      <c r="F912" s="7">
        <f>'2021'!F161</f>
        <v>0.1</v>
      </c>
    </row>
    <row r="913" spans="1:6">
      <c r="A913" s="138">
        <f>'2021'!A162</f>
        <v>44419</v>
      </c>
      <c r="B913" s="7">
        <f>'2021'!B162</f>
        <v>0.73380000000000001</v>
      </c>
      <c r="C913" s="7">
        <f>'2021'!C162</f>
        <v>81.22</v>
      </c>
      <c r="D913" s="7">
        <f>'2021'!D162</f>
        <v>1.0908100345301648E-3</v>
      </c>
      <c r="E913" s="7">
        <f>'2021'!E162</f>
        <v>4.0713152282904471E-3</v>
      </c>
      <c r="F913" s="7">
        <f>'2021'!F162</f>
        <v>0.1</v>
      </c>
    </row>
    <row r="914" spans="1:6">
      <c r="A914" s="138">
        <f>'2021'!A163</f>
        <v>44420</v>
      </c>
      <c r="B914" s="7">
        <f>'2021'!B163</f>
        <v>0.73650000000000004</v>
      </c>
      <c r="C914" s="7">
        <f>'2021'!C163</f>
        <v>81.3</v>
      </c>
      <c r="D914" s="7">
        <f>'2021'!D163</f>
        <v>3.6727239815033991E-3</v>
      </c>
      <c r="E914" s="7">
        <f>'2021'!E163</f>
        <v>9.8449429561309892E-4</v>
      </c>
      <c r="F914" s="7">
        <f>'2021'!F163</f>
        <v>0.1</v>
      </c>
    </row>
    <row r="915" spans="1:6">
      <c r="A915" s="138">
        <f>'2021'!A164</f>
        <v>44421</v>
      </c>
      <c r="B915" s="7">
        <f>'2021'!B164</f>
        <v>0.73370000000000002</v>
      </c>
      <c r="C915" s="7">
        <f>'2021'!C164</f>
        <v>81</v>
      </c>
      <c r="D915" s="7">
        <f>'2021'!D164</f>
        <v>-3.8090101827364061E-3</v>
      </c>
      <c r="E915" s="7">
        <f>'2021'!E164</f>
        <v>-3.6968618813260916E-3</v>
      </c>
      <c r="F915" s="7">
        <f>'2021'!F164</f>
        <v>0.1</v>
      </c>
    </row>
    <row r="916" spans="1:6">
      <c r="A916" s="138">
        <f>'2021'!A165</f>
        <v>44424</v>
      </c>
      <c r="B916" s="7">
        <f>'2021'!B165</f>
        <v>0.73360000000000003</v>
      </c>
      <c r="C916" s="7">
        <f>'2021'!C165</f>
        <v>80.28</v>
      </c>
      <c r="D916" s="7">
        <f>'2021'!D165</f>
        <v>-1.3630477769342251E-4</v>
      </c>
      <c r="E916" s="7">
        <f>'2021'!E165</f>
        <v>-8.9286307443013184E-3</v>
      </c>
      <c r="F916" s="7">
        <f>'2021'!F165</f>
        <v>0.1</v>
      </c>
    </row>
    <row r="917" spans="1:6">
      <c r="A917" s="138">
        <f>'2021'!A166</f>
        <v>44425</v>
      </c>
      <c r="B917" s="7">
        <f>'2021'!B166</f>
        <v>0.73109999999999997</v>
      </c>
      <c r="C917" s="7">
        <f>'2021'!C166</f>
        <v>79.94</v>
      </c>
      <c r="D917" s="7">
        <f>'2021'!D166</f>
        <v>-3.4136716429849843E-3</v>
      </c>
      <c r="E917" s="7">
        <f>'2021'!E166</f>
        <v>-4.2441706449599286E-3</v>
      </c>
      <c r="F917" s="7">
        <f>'2021'!F166</f>
        <v>0.1</v>
      </c>
    </row>
    <row r="918" spans="1:6">
      <c r="A918" s="138">
        <f>'2021'!A167</f>
        <v>44426</v>
      </c>
      <c r="B918" s="7">
        <f>'2021'!B167</f>
        <v>0.72589999999999999</v>
      </c>
      <c r="C918" s="7">
        <f>'2021'!C167</f>
        <v>79.569999999999993</v>
      </c>
      <c r="D918" s="7">
        <f>'2021'!D167</f>
        <v>-7.1379850084752981E-3</v>
      </c>
      <c r="E918" s="7">
        <f>'2021'!E167</f>
        <v>-4.6392158937340498E-3</v>
      </c>
      <c r="F918" s="7">
        <f>'2021'!F167</f>
        <v>0.1</v>
      </c>
    </row>
    <row r="919" spans="1:6">
      <c r="A919" s="138">
        <f>'2021'!A168</f>
        <v>44427</v>
      </c>
      <c r="B919" s="7">
        <f>'2021'!B168</f>
        <v>0.71899999999999997</v>
      </c>
      <c r="C919" s="7">
        <f>'2021'!C168</f>
        <v>79.19</v>
      </c>
      <c r="D919" s="7">
        <f>'2021'!D168</f>
        <v>-9.5509065697482465E-3</v>
      </c>
      <c r="E919" s="7">
        <f>'2021'!E168</f>
        <v>-4.7871091671222391E-3</v>
      </c>
      <c r="F919" s="7">
        <f>'2021'!F168</f>
        <v>0.1</v>
      </c>
    </row>
    <row r="920" spans="1:6">
      <c r="A920" s="138">
        <f>'2021'!A169</f>
        <v>44428</v>
      </c>
      <c r="B920" s="7">
        <f>'2021'!B169</f>
        <v>0.71330000000000005</v>
      </c>
      <c r="C920" s="7">
        <f>'2021'!C169</f>
        <v>78.239999999999995</v>
      </c>
      <c r="D920" s="7">
        <f>'2021'!D169</f>
        <v>-7.9592684370541796E-3</v>
      </c>
      <c r="E920" s="7">
        <f>'2021'!E169</f>
        <v>-1.206900249575928E-2</v>
      </c>
      <c r="F920" s="7">
        <f>'2021'!F169</f>
        <v>0.1</v>
      </c>
    </row>
    <row r="921" spans="1:6">
      <c r="A921" s="138">
        <f>'2021'!A170</f>
        <v>44431</v>
      </c>
      <c r="B921" s="7">
        <f>'2021'!B170</f>
        <v>0.71609999999999996</v>
      </c>
      <c r="C921" s="7">
        <f>'2021'!C170</f>
        <v>78.739999999999995</v>
      </c>
      <c r="D921" s="7">
        <f>'2021'!D170</f>
        <v>3.9177327289016527E-3</v>
      </c>
      <c r="E921" s="7">
        <f>'2021'!E170</f>
        <v>6.3702597890295106E-3</v>
      </c>
      <c r="F921" s="7">
        <f>'2021'!F170</f>
        <v>0.1</v>
      </c>
    </row>
    <row r="922" spans="1:6">
      <c r="A922" s="138">
        <f>'2021'!A171</f>
        <v>44432</v>
      </c>
      <c r="B922" s="7">
        <f>'2021'!B171</f>
        <v>0.72340000000000004</v>
      </c>
      <c r="C922" s="7">
        <f>'2021'!C171</f>
        <v>79.45</v>
      </c>
      <c r="D922" s="7">
        <f>'2021'!D171</f>
        <v>1.014249750510365E-2</v>
      </c>
      <c r="E922" s="7">
        <f>'2021'!E171</f>
        <v>8.9766074671335534E-3</v>
      </c>
      <c r="F922" s="7">
        <f>'2021'!F171</f>
        <v>0.1</v>
      </c>
    </row>
    <row r="923" spans="1:6">
      <c r="A923" s="138">
        <f>'2021'!A172</f>
        <v>44433</v>
      </c>
      <c r="B923" s="7">
        <f>'2021'!B172</f>
        <v>0.72450000000000003</v>
      </c>
      <c r="C923" s="7">
        <f>'2021'!C172</f>
        <v>79.48</v>
      </c>
      <c r="D923" s="7">
        <f>'2021'!D172</f>
        <v>1.5194422427395144E-3</v>
      </c>
      <c r="E923" s="7">
        <f>'2021'!E172</f>
        <v>3.7752470089105826E-4</v>
      </c>
      <c r="F923" s="7">
        <f>'2021'!F172</f>
        <v>0.1</v>
      </c>
    </row>
    <row r="924" spans="1:6">
      <c r="A924" s="138">
        <f>'2021'!A173</f>
        <v>44434</v>
      </c>
      <c r="B924" s="7">
        <f>'2021'!B173</f>
        <v>0.72640000000000005</v>
      </c>
      <c r="C924" s="7">
        <f>'2021'!C173</f>
        <v>79.900000000000006</v>
      </c>
      <c r="D924" s="7">
        <f>'2021'!D173</f>
        <v>2.6190655263465942E-3</v>
      </c>
      <c r="E924" s="7">
        <f>'2021'!E173</f>
        <v>5.2704350886128978E-3</v>
      </c>
      <c r="F924" s="7">
        <f>'2021'!F173</f>
        <v>0.1</v>
      </c>
    </row>
    <row r="925" spans="1:6">
      <c r="A925" s="138">
        <f>'2021'!A174</f>
        <v>44435</v>
      </c>
      <c r="B925" s="7">
        <f>'2021'!B174</f>
        <v>0.72470000000000001</v>
      </c>
      <c r="C925" s="7">
        <f>'2021'!C174</f>
        <v>79.709999999999994</v>
      </c>
      <c r="D925" s="7">
        <f>'2021'!D174</f>
        <v>-2.343051171847816E-3</v>
      </c>
      <c r="E925" s="7">
        <f>'2021'!E174</f>
        <v>-2.3808043323973122E-3</v>
      </c>
      <c r="F925" s="7">
        <f>'2021'!F174</f>
        <v>0.1</v>
      </c>
    </row>
    <row r="926" spans="1:6">
      <c r="A926" s="138">
        <f>'2021'!A175</f>
        <v>44438</v>
      </c>
      <c r="B926" s="7">
        <f>'2021'!B175</f>
        <v>0.72970000000000002</v>
      </c>
      <c r="C926" s="7">
        <f>'2021'!C175</f>
        <v>80.08</v>
      </c>
      <c r="D926" s="7">
        <f>'2021'!D175</f>
        <v>6.8757146563386273E-3</v>
      </c>
      <c r="E926" s="7">
        <f>'2021'!E175</f>
        <v>4.6310865671332895E-3</v>
      </c>
      <c r="F926" s="7">
        <f>'2021'!F175</f>
        <v>0.1</v>
      </c>
    </row>
    <row r="927" spans="1:6">
      <c r="A927" s="138">
        <f>'2021'!A176</f>
        <v>44439</v>
      </c>
      <c r="B927" s="7">
        <f>'2021'!B176</f>
        <v>0.73350000000000004</v>
      </c>
      <c r="C927" s="7">
        <f>'2021'!C176</f>
        <v>80.55</v>
      </c>
      <c r="D927" s="7">
        <f>'2021'!D176</f>
        <v>5.194106811461997E-3</v>
      </c>
      <c r="E927" s="7">
        <f>'2021'!E176</f>
        <v>5.8519746160181395E-3</v>
      </c>
      <c r="F927" s="7">
        <f>'2021'!F176</f>
        <v>0.1</v>
      </c>
    </row>
    <row r="928" spans="1:6">
      <c r="A928" s="138">
        <f>'2021'!A177</f>
        <v>44440</v>
      </c>
      <c r="B928" s="7">
        <f>'2021'!B177</f>
        <v>0.73250000000000004</v>
      </c>
      <c r="C928" s="7">
        <f>'2021'!C177</f>
        <v>80.739999999999995</v>
      </c>
      <c r="D928" s="7">
        <f>'2021'!D177</f>
        <v>-1.3642566918140779E-3</v>
      </c>
      <c r="E928" s="7">
        <f>'2021'!E177</f>
        <v>2.3560058018113135E-3</v>
      </c>
      <c r="F928" s="7">
        <f>'2021'!F177</f>
        <v>0.1</v>
      </c>
    </row>
    <row r="929" spans="1:6">
      <c r="A929" s="138">
        <f>'2021'!A178</f>
        <v>44441</v>
      </c>
      <c r="B929" s="7">
        <f>'2021'!B178</f>
        <v>0.73799999999999999</v>
      </c>
      <c r="C929" s="7">
        <f>'2021'!C178</f>
        <v>81.16</v>
      </c>
      <c r="D929" s="7">
        <f>'2021'!D178</f>
        <v>7.4804837092499717E-3</v>
      </c>
      <c r="E929" s="7">
        <f>'2021'!E178</f>
        <v>5.1883995328193631E-3</v>
      </c>
      <c r="F929" s="7">
        <f>'2021'!F178</f>
        <v>0.1</v>
      </c>
    </row>
    <row r="930" spans="1:6">
      <c r="A930" s="138">
        <f>'2021'!A179</f>
        <v>44442</v>
      </c>
      <c r="B930" s="7">
        <f>'2021'!B179</f>
        <v>0.74229999999999996</v>
      </c>
      <c r="C930" s="7">
        <f>'2021'!C179</f>
        <v>81.66</v>
      </c>
      <c r="D930" s="7">
        <f>'2021'!D179</f>
        <v>5.8096495230286552E-3</v>
      </c>
      <c r="E930" s="7">
        <f>'2021'!E179</f>
        <v>6.1417709338156302E-3</v>
      </c>
      <c r="F930" s="7">
        <f>'2021'!F179</f>
        <v>0.1</v>
      </c>
    </row>
    <row r="931" spans="1:6">
      <c r="A931" s="138">
        <f>'2021'!A180</f>
        <v>44445</v>
      </c>
      <c r="B931" s="7">
        <f>'2021'!B180</f>
        <v>0.74350000000000005</v>
      </c>
      <c r="C931" s="7">
        <f>'2021'!C180</f>
        <v>81.62</v>
      </c>
      <c r="D931" s="7">
        <f>'2021'!D180</f>
        <v>1.6152917767085612E-3</v>
      </c>
      <c r="E931" s="7">
        <f>'2021'!E180</f>
        <v>-4.899559137700036E-4</v>
      </c>
      <c r="F931" s="7">
        <f>'2021'!F180</f>
        <v>0.1</v>
      </c>
    </row>
    <row r="932" spans="1:6">
      <c r="A932" s="138">
        <f>'2021'!A181</f>
        <v>44446</v>
      </c>
      <c r="B932" s="7">
        <f>'2021'!B181</f>
        <v>0.74219999999999997</v>
      </c>
      <c r="C932" s="7">
        <f>'2021'!C181</f>
        <v>81.52</v>
      </c>
      <c r="D932" s="7">
        <f>'2021'!D181</f>
        <v>-1.7500172737126281E-3</v>
      </c>
      <c r="E932" s="7">
        <f>'2021'!E181</f>
        <v>-1.2259410631903836E-3</v>
      </c>
      <c r="F932" s="7">
        <f>'2021'!F181</f>
        <v>0.1</v>
      </c>
    </row>
    <row r="933" spans="1:6">
      <c r="A933" s="138">
        <f>'2021'!A182</f>
        <v>44447</v>
      </c>
      <c r="B933" s="7">
        <f>'2021'!B182</f>
        <v>0.73839999999999995</v>
      </c>
      <c r="C933" s="7">
        <f>'2021'!C182</f>
        <v>81.53</v>
      </c>
      <c r="D933" s="7">
        <f>'2021'!D182</f>
        <v>-5.1330654378548843E-3</v>
      </c>
      <c r="E933" s="7">
        <f>'2021'!E182</f>
        <v>1.2266176035004785E-4</v>
      </c>
      <c r="F933" s="7">
        <f>'2021'!F182</f>
        <v>0.1</v>
      </c>
    </row>
    <row r="934" spans="1:6">
      <c r="A934" s="138">
        <f>'2021'!A183</f>
        <v>44448</v>
      </c>
      <c r="B934" s="7">
        <f>'2021'!B183</f>
        <v>0.7349</v>
      </c>
      <c r="C934" s="7">
        <f>'2021'!C183</f>
        <v>80.94</v>
      </c>
      <c r="D934" s="7">
        <f>'2021'!D183</f>
        <v>-4.75124765381673E-3</v>
      </c>
      <c r="E934" s="7">
        <f>'2021'!E183</f>
        <v>-7.2629112270999269E-3</v>
      </c>
      <c r="F934" s="7">
        <f>'2021'!F183</f>
        <v>0.1</v>
      </c>
    </row>
    <row r="935" spans="1:6">
      <c r="A935" s="138">
        <f>'2021'!A184</f>
        <v>44449</v>
      </c>
      <c r="B935" s="7">
        <f>'2021'!B184</f>
        <v>0.73819999999999997</v>
      </c>
      <c r="C935" s="7">
        <f>'2021'!C184</f>
        <v>81.13</v>
      </c>
      <c r="D935" s="7">
        <f>'2021'!D184</f>
        <v>4.4803550610724987E-3</v>
      </c>
      <c r="E935" s="7">
        <f>'2021'!E184</f>
        <v>2.3446669592540547E-3</v>
      </c>
      <c r="F935" s="7">
        <f>'2021'!F184</f>
        <v>0.1</v>
      </c>
    </row>
    <row r="936" spans="1:6">
      <c r="A936" s="138">
        <f>'2021'!A185</f>
        <v>44452</v>
      </c>
      <c r="B936" s="7">
        <f>'2021'!B185</f>
        <v>0.73480000000000001</v>
      </c>
      <c r="C936" s="7">
        <f>'2021'!C185</f>
        <v>80.86</v>
      </c>
      <c r="D936" s="7">
        <f>'2021'!D185</f>
        <v>-4.6164372549275809E-3</v>
      </c>
      <c r="E936" s="7">
        <f>'2021'!E185</f>
        <v>-3.3335421943488201E-3</v>
      </c>
      <c r="F936" s="7">
        <f>'2021'!F185</f>
        <v>0.1</v>
      </c>
    </row>
    <row r="937" spans="1:6">
      <c r="A937" s="138">
        <f>'2021'!A186</f>
        <v>44453</v>
      </c>
      <c r="B937" s="7">
        <f>'2021'!B186</f>
        <v>0.73399999999999999</v>
      </c>
      <c r="C937" s="7">
        <f>'2021'!C186</f>
        <v>80.8</v>
      </c>
      <c r="D937" s="7">
        <f>'2021'!D186</f>
        <v>-1.0893247264549934E-3</v>
      </c>
      <c r="E937" s="7">
        <f>'2021'!E186</f>
        <v>-7.4229868557517743E-4</v>
      </c>
      <c r="F937" s="7">
        <f>'2021'!F186</f>
        <v>0.1</v>
      </c>
    </row>
    <row r="938" spans="1:6">
      <c r="A938" s="138">
        <f>'2021'!A187</f>
        <v>44454</v>
      </c>
      <c r="B938" s="7">
        <f>'2021'!B187</f>
        <v>0.73229999999999995</v>
      </c>
      <c r="C938" s="7">
        <f>'2021'!C187</f>
        <v>80.25</v>
      </c>
      <c r="D938" s="7">
        <f>'2021'!D187</f>
        <v>-2.3187625474915667E-3</v>
      </c>
      <c r="E938" s="7">
        <f>'2021'!E187</f>
        <v>-6.8302035169243991E-3</v>
      </c>
      <c r="F938" s="7">
        <f>'2021'!F187</f>
        <v>0.1</v>
      </c>
    </row>
    <row r="939" spans="1:6">
      <c r="A939" s="138">
        <f>'2021'!A188</f>
        <v>44455</v>
      </c>
      <c r="B939" s="7">
        <f>'2021'!B188</f>
        <v>0.73170000000000002</v>
      </c>
      <c r="C939" s="7">
        <f>'2021'!C188</f>
        <v>79.92</v>
      </c>
      <c r="D939" s="7">
        <f>'2021'!D188</f>
        <v>-8.1967217703969369E-4</v>
      </c>
      <c r="E939" s="7">
        <f>'2021'!E188</f>
        <v>-4.1206276698271052E-3</v>
      </c>
      <c r="F939" s="7">
        <f>'2021'!F188</f>
        <v>0.1</v>
      </c>
    </row>
    <row r="940" spans="1:6">
      <c r="A940" s="138">
        <f>'2021'!A189</f>
        <v>44456</v>
      </c>
      <c r="B940" s="7">
        <f>'2021'!B189</f>
        <v>0.73029999999999995</v>
      </c>
      <c r="C940" s="7">
        <f>'2021'!C189</f>
        <v>80.25</v>
      </c>
      <c r="D940" s="7">
        <f>'2021'!D189</f>
        <v>-1.9151852639202995E-3</v>
      </c>
      <c r="E940" s="7">
        <f>'2021'!E189</f>
        <v>4.1206276698272544E-3</v>
      </c>
      <c r="F940" s="7">
        <f>'2021'!F189</f>
        <v>0.1</v>
      </c>
    </row>
    <row r="941" spans="1:6">
      <c r="A941" s="138">
        <f>'2021'!A190</f>
        <v>44459</v>
      </c>
      <c r="B941" s="7">
        <f>'2021'!B190</f>
        <v>0.72409999999999997</v>
      </c>
      <c r="C941" s="7">
        <f>'2021'!C190</f>
        <v>79.58</v>
      </c>
      <c r="D941" s="7">
        <f>'2021'!D190</f>
        <v>-8.5259042312889766E-3</v>
      </c>
      <c r="E941" s="7">
        <f>'2021'!E190</f>
        <v>-8.3839570113427297E-3</v>
      </c>
      <c r="F941" s="7">
        <f>'2021'!F190</f>
        <v>0.1</v>
      </c>
    </row>
    <row r="942" spans="1:6">
      <c r="A942" s="138">
        <f>'2021'!A191</f>
        <v>44460</v>
      </c>
      <c r="B942" s="7">
        <f>'2021'!B191</f>
        <v>0.7268</v>
      </c>
      <c r="C942" s="7">
        <f>'2021'!C191</f>
        <v>79.599999999999994</v>
      </c>
      <c r="D942" s="7">
        <f>'2021'!D191</f>
        <v>3.7218321272411499E-3</v>
      </c>
      <c r="E942" s="7">
        <f>'2021'!E191</f>
        <v>2.5128785155479201E-4</v>
      </c>
      <c r="F942" s="7">
        <f>'2021'!F191</f>
        <v>0.1</v>
      </c>
    </row>
    <row r="943" spans="1:6">
      <c r="A943" s="138">
        <f>'2021'!A192</f>
        <v>44461</v>
      </c>
      <c r="B943" s="7">
        <f>'2021'!B192</f>
        <v>0.72499999999999998</v>
      </c>
      <c r="C943" s="7">
        <f>'2021'!C192</f>
        <v>79.400000000000006</v>
      </c>
      <c r="D943" s="7">
        <f>'2021'!D192</f>
        <v>-2.4796816673413615E-3</v>
      </c>
      <c r="E943" s="7">
        <f>'2021'!E192</f>
        <v>-2.5157245972471359E-3</v>
      </c>
      <c r="F943" s="7">
        <f>'2021'!F192</f>
        <v>0.1</v>
      </c>
    </row>
    <row r="944" spans="1:6">
      <c r="A944" s="138">
        <f>'2021'!A193</f>
        <v>44462</v>
      </c>
      <c r="B944" s="7">
        <f>'2021'!B193</f>
        <v>0.72440000000000004</v>
      </c>
      <c r="C944" s="7">
        <f>'2021'!C193</f>
        <v>79.569999999999993</v>
      </c>
      <c r="D944" s="7">
        <f>'2021'!D193</f>
        <v>-8.2792884541639902E-4</v>
      </c>
      <c r="E944" s="7">
        <f>'2021'!E193</f>
        <v>2.1387691363533015E-3</v>
      </c>
      <c r="F944" s="7">
        <f>'2021'!F193</f>
        <v>0.1</v>
      </c>
    </row>
    <row r="945" spans="1:6">
      <c r="A945" s="138">
        <f>'2021'!A194</f>
        <v>44463</v>
      </c>
      <c r="B945" s="7">
        <f>'2021'!B194</f>
        <v>0.72970000000000002</v>
      </c>
      <c r="C945" s="7">
        <f>'2021'!C194</f>
        <v>80.62</v>
      </c>
      <c r="D945" s="7">
        <f>'2021'!D194</f>
        <v>7.2897647623160105E-3</v>
      </c>
      <c r="E945" s="7">
        <f>'2021'!E194</f>
        <v>1.3109620299576307E-2</v>
      </c>
      <c r="F945" s="7">
        <f>'2021'!F194</f>
        <v>0.1</v>
      </c>
    </row>
    <row r="946" spans="1:6">
      <c r="A946" s="138">
        <f>'2021'!A195</f>
        <v>44466</v>
      </c>
      <c r="B946" s="7">
        <f>'2021'!B195</f>
        <v>0.72840000000000005</v>
      </c>
      <c r="C946" s="7">
        <f>'2021'!C195</f>
        <v>80.58</v>
      </c>
      <c r="D946" s="7">
        <f>'2021'!D195</f>
        <v>-1.7831429181214377E-3</v>
      </c>
      <c r="E946" s="7">
        <f>'2021'!E195</f>
        <v>-4.962779258185691E-4</v>
      </c>
      <c r="F946" s="7">
        <f>'2021'!F195</f>
        <v>0.1</v>
      </c>
    </row>
    <row r="947" spans="1:6">
      <c r="A947" s="138">
        <f>'2021'!A196</f>
        <v>44467</v>
      </c>
      <c r="B947" s="7">
        <f>'2021'!B196</f>
        <v>0.73099999999999998</v>
      </c>
      <c r="C947" s="7">
        <f>'2021'!C196</f>
        <v>81.3</v>
      </c>
      <c r="D947" s="7">
        <f>'2021'!D196</f>
        <v>3.5631118963255913E-3</v>
      </c>
      <c r="E947" s="7">
        <f>'2021'!E196</f>
        <v>8.895536790563683E-3</v>
      </c>
      <c r="F947" s="7">
        <f>'2021'!F196</f>
        <v>0.1</v>
      </c>
    </row>
    <row r="948" spans="1:6">
      <c r="A948" s="138">
        <f>'2021'!A197</f>
        <v>44468</v>
      </c>
      <c r="B948" s="7">
        <f>'2021'!B197</f>
        <v>0.72540000000000004</v>
      </c>
      <c r="C948" s="7">
        <f>'2021'!C197</f>
        <v>80.87</v>
      </c>
      <c r="D948" s="7">
        <f>'2021'!D197</f>
        <v>-7.6902329009764575E-3</v>
      </c>
      <c r="E948" s="7">
        <f>'2021'!E197</f>
        <v>-5.3030894460340599E-3</v>
      </c>
      <c r="F948" s="7">
        <f>'2021'!F197</f>
        <v>0.1</v>
      </c>
    </row>
    <row r="949" spans="1:6">
      <c r="A949" s="138">
        <f>'2021'!A198</f>
        <v>44469</v>
      </c>
      <c r="B949" s="7">
        <f>'2021'!B198</f>
        <v>0.72060000000000002</v>
      </c>
      <c r="C949" s="7">
        <f>'2021'!C198</f>
        <v>80.599999999999994</v>
      </c>
      <c r="D949" s="7">
        <f>'2021'!D198</f>
        <v>-6.6390285348091951E-3</v>
      </c>
      <c r="E949" s="7">
        <f>'2021'!E198</f>
        <v>-3.3442775951482645E-3</v>
      </c>
      <c r="F949" s="7">
        <f>'2021'!F198</f>
        <v>0.1</v>
      </c>
    </row>
    <row r="950" spans="1:6">
      <c r="A950" s="138">
        <f>'2021'!A199</f>
        <v>44470</v>
      </c>
      <c r="B950" s="7">
        <f>'2021'!B199</f>
        <v>0.72109999999999996</v>
      </c>
      <c r="C950" s="7">
        <f>'2021'!C199</f>
        <v>80.19</v>
      </c>
      <c r="D950" s="7">
        <f>'2021'!D199</f>
        <v>6.9362560872085249E-4</v>
      </c>
      <c r="E950" s="7">
        <f>'2021'!E199</f>
        <v>-5.0998306936452251E-3</v>
      </c>
      <c r="F950" s="7">
        <f>'2021'!F199</f>
        <v>0.1</v>
      </c>
    </row>
    <row r="951" spans="1:6">
      <c r="A951" s="138">
        <f>'2021'!A200</f>
        <v>44474</v>
      </c>
      <c r="B951" s="7">
        <f>'2021'!B200</f>
        <v>0.72650000000000003</v>
      </c>
      <c r="C951" s="7">
        <f>'2021'!C200</f>
        <v>80.78</v>
      </c>
      <c r="D951" s="7">
        <f>'2021'!D200</f>
        <v>7.4606590876238445E-3</v>
      </c>
      <c r="E951" s="7">
        <f>'2021'!E200</f>
        <v>7.3305913163296344E-3</v>
      </c>
      <c r="F951" s="7">
        <f>'2021'!F200</f>
        <v>0.1</v>
      </c>
    </row>
    <row r="952" spans="1:6">
      <c r="A952" s="138">
        <f>'2021'!A201</f>
        <v>44475</v>
      </c>
      <c r="B952" s="7">
        <f>'2021'!B201</f>
        <v>0.72599999999999998</v>
      </c>
      <c r="C952" s="7">
        <f>'2021'!C201</f>
        <v>81.13</v>
      </c>
      <c r="D952" s="7">
        <f>'2021'!D201</f>
        <v>-6.8846818554156239E-4</v>
      </c>
      <c r="E952" s="7">
        <f>'2021'!E201</f>
        <v>4.3233962717068013E-3</v>
      </c>
      <c r="F952" s="7">
        <f>'2021'!F201</f>
        <v>0.1</v>
      </c>
    </row>
    <row r="953" spans="1:6">
      <c r="A953" s="138">
        <f>'2021'!A202</f>
        <v>44476</v>
      </c>
      <c r="B953" s="7">
        <f>'2021'!B202</f>
        <v>0.72809999999999997</v>
      </c>
      <c r="C953" s="7">
        <f>'2021'!C202</f>
        <v>81.12</v>
      </c>
      <c r="D953" s="7">
        <f>'2021'!D202</f>
        <v>2.8883865758692123E-3</v>
      </c>
      <c r="E953" s="7">
        <f>'2021'!E202</f>
        <v>-1.2326656410051347E-4</v>
      </c>
      <c r="F953" s="7">
        <f>'2021'!F202</f>
        <v>0.1</v>
      </c>
    </row>
    <row r="954" spans="1:6">
      <c r="A954" s="138">
        <f>'2021'!A203</f>
        <v>44477</v>
      </c>
      <c r="B954" s="7">
        <f>'2021'!B203</f>
        <v>0.7298</v>
      </c>
      <c r="C954" s="7">
        <f>'2021'!C203</f>
        <v>81.680000000000007</v>
      </c>
      <c r="D954" s="7">
        <f>'2021'!D203</f>
        <v>2.3321226016819207E-3</v>
      </c>
      <c r="E954" s="7">
        <f>'2021'!E203</f>
        <v>6.8796340135370074E-3</v>
      </c>
      <c r="F954" s="7">
        <f>'2021'!F203</f>
        <v>0.1</v>
      </c>
    </row>
    <row r="955" spans="1:6">
      <c r="A955" s="138">
        <f>'2021'!A204</f>
        <v>44480</v>
      </c>
      <c r="B955" s="7">
        <f>'2021'!B204</f>
        <v>0.7319</v>
      </c>
      <c r="C955" s="7">
        <f>'2021'!C204</f>
        <v>82.47</v>
      </c>
      <c r="D955" s="7">
        <f>'2021'!D204</f>
        <v>2.8733686048341167E-3</v>
      </c>
      <c r="E955" s="7">
        <f>'2021'!E204</f>
        <v>9.6254169888537223E-3</v>
      </c>
      <c r="F955" s="7">
        <f>'2021'!F204</f>
        <v>0.1</v>
      </c>
    </row>
    <row r="956" spans="1:6">
      <c r="A956" s="138">
        <f>'2021'!A205</f>
        <v>44481</v>
      </c>
      <c r="B956" s="7">
        <f>'2021'!B205</f>
        <v>0.7349</v>
      </c>
      <c r="C956" s="7">
        <f>'2021'!C205</f>
        <v>83.29</v>
      </c>
      <c r="D956" s="7">
        <f>'2021'!D205</f>
        <v>4.0905429276441871E-3</v>
      </c>
      <c r="E956" s="7">
        <f>'2021'!E205</f>
        <v>9.8939031019851399E-3</v>
      </c>
      <c r="F956" s="7">
        <f>'2021'!F205</f>
        <v>0.1</v>
      </c>
    </row>
    <row r="957" spans="1:6">
      <c r="A957" s="138">
        <f>'2021'!A206</f>
        <v>44482</v>
      </c>
      <c r="B957" s="7">
        <f>'2021'!B206</f>
        <v>0.73399999999999999</v>
      </c>
      <c r="C957" s="7">
        <f>'2021'!C206</f>
        <v>83.29</v>
      </c>
      <c r="D957" s="7">
        <f>'2021'!D206</f>
        <v>-1.2254069203099882E-3</v>
      </c>
      <c r="E957" s="7">
        <f>'2021'!E206</f>
        <v>0</v>
      </c>
      <c r="F957" s="7">
        <f>'2021'!F206</f>
        <v>0.1</v>
      </c>
    </row>
    <row r="958" spans="1:6">
      <c r="A958" s="138">
        <f>'2021'!A207</f>
        <v>44483</v>
      </c>
      <c r="B958" s="7">
        <f>'2021'!B207</f>
        <v>0.73880000000000001</v>
      </c>
      <c r="C958" s="7">
        <f>'2021'!C207</f>
        <v>83.88</v>
      </c>
      <c r="D958" s="7">
        <f>'2021'!D207</f>
        <v>6.518219710569411E-3</v>
      </c>
      <c r="E958" s="7">
        <f>'2021'!E207</f>
        <v>7.0587120864700403E-3</v>
      </c>
      <c r="F958" s="7">
        <f>'2021'!F207</f>
        <v>0.1</v>
      </c>
    </row>
    <row r="959" spans="1:6">
      <c r="A959" s="138">
        <f>'2021'!A208</f>
        <v>44484</v>
      </c>
      <c r="B959" s="7">
        <f>'2021'!B208</f>
        <v>0.74219999999999997</v>
      </c>
      <c r="C959" s="7">
        <f>'2021'!C208</f>
        <v>84.59</v>
      </c>
      <c r="D959" s="7">
        <f>'2021'!D208</f>
        <v>4.5915003014122494E-3</v>
      </c>
      <c r="E959" s="7">
        <f>'2021'!E208</f>
        <v>8.428850282204017E-3</v>
      </c>
      <c r="F959" s="7">
        <f>'2021'!F208</f>
        <v>0.1</v>
      </c>
    </row>
    <row r="960" spans="1:6">
      <c r="A960" s="138">
        <f>'2021'!A209</f>
        <v>44487</v>
      </c>
      <c r="B960" s="7">
        <f>'2021'!B209</f>
        <v>0.74029999999999996</v>
      </c>
      <c r="C960" s="7">
        <f>'2021'!C209</f>
        <v>84.65</v>
      </c>
      <c r="D960" s="7">
        <f>'2021'!D209</f>
        <v>-2.5632391774445865E-3</v>
      </c>
      <c r="E960" s="7">
        <f>'2021'!E209</f>
        <v>7.0905226322126038E-4</v>
      </c>
      <c r="F960" s="7">
        <f>'2021'!F209</f>
        <v>0.1</v>
      </c>
    </row>
    <row r="961" spans="1:6">
      <c r="A961" s="138">
        <f>'2021'!A210</f>
        <v>44488</v>
      </c>
      <c r="B961" s="7">
        <f>'2021'!B210</f>
        <v>0.74550000000000005</v>
      </c>
      <c r="C961" s="7">
        <f>'2021'!C210</f>
        <v>85.13</v>
      </c>
      <c r="D961" s="7">
        <f>'2021'!D210</f>
        <v>6.9996247557404991E-3</v>
      </c>
      <c r="E961" s="7">
        <f>'2021'!E210</f>
        <v>5.6543913168213217E-3</v>
      </c>
      <c r="F961" s="7">
        <f>'2021'!F210</f>
        <v>0.1</v>
      </c>
    </row>
    <row r="962" spans="1:6">
      <c r="A962" s="138">
        <f>'2021'!A211</f>
        <v>44489</v>
      </c>
      <c r="B962" s="7">
        <f>'2021'!B211</f>
        <v>0.74990000000000001</v>
      </c>
      <c r="C962" s="7">
        <f>'2021'!C211</f>
        <v>85.89</v>
      </c>
      <c r="D962" s="7">
        <f>'2021'!D211</f>
        <v>5.8847301025504685E-3</v>
      </c>
      <c r="E962" s="7">
        <f>'2021'!E211</f>
        <v>8.8879078821678566E-3</v>
      </c>
      <c r="F962" s="7">
        <f>'2021'!F211</f>
        <v>0.1</v>
      </c>
    </row>
    <row r="963" spans="1:6">
      <c r="A963" s="138">
        <f>'2021'!A212</f>
        <v>44490</v>
      </c>
      <c r="B963" s="7">
        <f>'2021'!B212</f>
        <v>0.75080000000000002</v>
      </c>
      <c r="C963" s="7">
        <f>'2021'!C212</f>
        <v>85.66</v>
      </c>
      <c r="D963" s="7">
        <f>'2021'!D212</f>
        <v>1.1994404050101471E-3</v>
      </c>
      <c r="E963" s="7">
        <f>'2021'!E212</f>
        <v>-2.6814355909085224E-3</v>
      </c>
      <c r="F963" s="7">
        <f>'2021'!F212</f>
        <v>0.1</v>
      </c>
    </row>
    <row r="964" spans="1:6">
      <c r="A964" s="138">
        <f>'2021'!A213</f>
        <v>44491</v>
      </c>
      <c r="B964" s="7">
        <f>'2021'!B213</f>
        <v>0.74770000000000003</v>
      </c>
      <c r="C964" s="7">
        <f>'2021'!C213</f>
        <v>85.27</v>
      </c>
      <c r="D964" s="7">
        <f>'2021'!D213</f>
        <v>-4.1374767064838985E-3</v>
      </c>
      <c r="E964" s="7">
        <f>'2021'!E213</f>
        <v>-4.5632794332667349E-3</v>
      </c>
      <c r="F964" s="7">
        <f>'2021'!F213</f>
        <v>0.1</v>
      </c>
    </row>
    <row r="965" spans="1:6">
      <c r="A965" s="138">
        <f>'2021'!A214</f>
        <v>44494</v>
      </c>
      <c r="B965" s="7">
        <f>'2021'!B214</f>
        <v>0.74870000000000003</v>
      </c>
      <c r="C965" s="7">
        <f>'2021'!C214</f>
        <v>85.1</v>
      </c>
      <c r="D965" s="7">
        <f>'2021'!D214</f>
        <v>1.3365412307696117E-3</v>
      </c>
      <c r="E965" s="7">
        <f>'2021'!E214</f>
        <v>-1.995657174629812E-3</v>
      </c>
      <c r="F965" s="7">
        <f>'2021'!F214</f>
        <v>0.1</v>
      </c>
    </row>
    <row r="966" spans="1:6">
      <c r="A966" s="138">
        <f>'2021'!A215</f>
        <v>44495</v>
      </c>
      <c r="B966" s="7">
        <f>'2021'!B215</f>
        <v>0.75149999999999995</v>
      </c>
      <c r="C966" s="7">
        <f>'2021'!C215</f>
        <v>85.63</v>
      </c>
      <c r="D966" s="7">
        <f>'2021'!D215</f>
        <v>3.7328399563896107E-3</v>
      </c>
      <c r="E966" s="7">
        <f>'2021'!E215</f>
        <v>6.2086534587721728E-3</v>
      </c>
      <c r="F966" s="7">
        <f>'2021'!F215</f>
        <v>0.1</v>
      </c>
    </row>
    <row r="967" spans="1:6">
      <c r="A967" s="138">
        <f>'2021'!A216</f>
        <v>44496</v>
      </c>
      <c r="B967" s="7">
        <f>'2021'!B216</f>
        <v>0.75260000000000005</v>
      </c>
      <c r="C967" s="7">
        <f>'2021'!C216</f>
        <v>85.8</v>
      </c>
      <c r="D967" s="7">
        <f>'2021'!D216</f>
        <v>1.4626689663077388E-3</v>
      </c>
      <c r="E967" s="7">
        <f>'2021'!E216</f>
        <v>1.9833174558160343E-3</v>
      </c>
      <c r="F967" s="7">
        <f>'2021'!F216</f>
        <v>0.1</v>
      </c>
    </row>
    <row r="968" spans="1:6">
      <c r="A968" s="138">
        <f>'2021'!A217</f>
        <v>44497</v>
      </c>
      <c r="B968" s="7">
        <f>'2021'!B217</f>
        <v>0.751</v>
      </c>
      <c r="C968" s="7">
        <f>'2021'!C217</f>
        <v>85.28</v>
      </c>
      <c r="D968" s="7">
        <f>'2021'!D217</f>
        <v>-2.1282263952021926E-3</v>
      </c>
      <c r="E968" s="7">
        <f>'2021'!E217</f>
        <v>-6.0790460763821153E-3</v>
      </c>
      <c r="F968" s="7">
        <f>'2021'!F217</f>
        <v>0.1</v>
      </c>
    </row>
    <row r="969" spans="1:6">
      <c r="A969" s="138">
        <f>'2021'!A218</f>
        <v>44498</v>
      </c>
      <c r="B969" s="7">
        <f>'2021'!B218</f>
        <v>0.75460000000000005</v>
      </c>
      <c r="C969" s="7">
        <f>'2021'!C218</f>
        <v>85.75</v>
      </c>
      <c r="D969" s="7">
        <f>'2021'!D218</f>
        <v>4.7821557660754944E-3</v>
      </c>
      <c r="E969" s="7">
        <f>'2021'!E218</f>
        <v>5.4961256285148618E-3</v>
      </c>
      <c r="F969" s="7">
        <f>'2021'!F218</f>
        <v>0.1</v>
      </c>
    </row>
    <row r="970" spans="1:6">
      <c r="A970" s="138">
        <f>'2021'!A219</f>
        <v>44501</v>
      </c>
      <c r="B970" s="7">
        <f>'2021'!B219</f>
        <v>0.75049999999999994</v>
      </c>
      <c r="C970" s="7">
        <f>'2021'!C219</f>
        <v>85.74</v>
      </c>
      <c r="D970" s="7">
        <f>'2021'!D219</f>
        <v>-5.4481564566935432E-3</v>
      </c>
      <c r="E970" s="7">
        <f>'2021'!E219</f>
        <v>-1.1662487621827452E-4</v>
      </c>
      <c r="F970" s="7">
        <f>'2021'!F219</f>
        <v>0.1</v>
      </c>
    </row>
    <row r="971" spans="1:6">
      <c r="A971" s="138">
        <f>'2021'!A220</f>
        <v>44502</v>
      </c>
      <c r="B971" s="7">
        <f>'2021'!B220</f>
        <v>0.74970000000000003</v>
      </c>
      <c r="C971" s="7">
        <f>'2021'!C220</f>
        <v>85.2</v>
      </c>
      <c r="D971" s="7">
        <f>'2021'!D220</f>
        <v>-1.0665245645001618E-3</v>
      </c>
      <c r="E971" s="7">
        <f>'2021'!E220</f>
        <v>-6.318027334560869E-3</v>
      </c>
      <c r="F971" s="7">
        <f>'2021'!F220</f>
        <v>0.1</v>
      </c>
    </row>
    <row r="972" spans="1:6">
      <c r="A972" s="138">
        <f>'2021'!A221</f>
        <v>44503</v>
      </c>
      <c r="B972" s="7">
        <f>'2021'!B221</f>
        <v>0.74350000000000005</v>
      </c>
      <c r="C972" s="7">
        <f>'2021'!C221</f>
        <v>84.64</v>
      </c>
      <c r="D972" s="7">
        <f>'2021'!D221</f>
        <v>-8.30436060880658E-3</v>
      </c>
      <c r="E972" s="7">
        <f>'2021'!E221</f>
        <v>-6.5944657252808249E-3</v>
      </c>
      <c r="F972" s="7">
        <f>'2021'!F221</f>
        <v>0.1</v>
      </c>
    </row>
    <row r="973" spans="1:6">
      <c r="A973" s="138">
        <f>'2021'!A222</f>
        <v>44504</v>
      </c>
      <c r="B973" s="7">
        <f>'2021'!B222</f>
        <v>0.74480000000000002</v>
      </c>
      <c r="C973" s="7">
        <f>'2021'!C222</f>
        <v>85.04</v>
      </c>
      <c r="D973" s="7">
        <f>'2021'!D222</f>
        <v>1.7469600626474091E-3</v>
      </c>
      <c r="E973" s="7">
        <f>'2021'!E222</f>
        <v>4.7147659237033925E-3</v>
      </c>
      <c r="F973" s="7">
        <f>'2021'!F222</f>
        <v>0.1</v>
      </c>
    </row>
    <row r="974" spans="1:6">
      <c r="A974" s="138">
        <f>'2021'!A223</f>
        <v>44505</v>
      </c>
      <c r="B974" s="7">
        <f>'2021'!B223</f>
        <v>0.73970000000000002</v>
      </c>
      <c r="C974" s="7">
        <f>'2021'!C223</f>
        <v>84.09</v>
      </c>
      <c r="D974" s="7">
        <f>'2021'!D223</f>
        <v>-6.8710273690353795E-3</v>
      </c>
      <c r="E974" s="7">
        <f>'2021'!E223</f>
        <v>-1.1234080188885926E-2</v>
      </c>
      <c r="F974" s="7">
        <f>'2021'!F223</f>
        <v>0.1</v>
      </c>
    </row>
    <row r="975" spans="1:6">
      <c r="A975" s="138">
        <f>'2021'!A224</f>
        <v>44508</v>
      </c>
      <c r="B975" s="7">
        <f>'2021'!B224</f>
        <v>0.73980000000000001</v>
      </c>
      <c r="C975" s="7">
        <f>'2021'!C224</f>
        <v>84.03</v>
      </c>
      <c r="D975" s="7">
        <f>'2021'!D224</f>
        <v>1.3518080453154698E-4</v>
      </c>
      <c r="E975" s="7">
        <f>'2021'!E224</f>
        <v>-7.1377590467978556E-4</v>
      </c>
      <c r="F975" s="7">
        <f>'2021'!F224</f>
        <v>0.1</v>
      </c>
    </row>
    <row r="976" spans="1:6">
      <c r="A976" s="138">
        <f>'2021'!A225</f>
        <v>44509</v>
      </c>
      <c r="B976" s="7">
        <f>'2021'!B225</f>
        <v>0.74099999999999999</v>
      </c>
      <c r="C976" s="7">
        <f>'2021'!C225</f>
        <v>83.6</v>
      </c>
      <c r="D976" s="7">
        <f>'2021'!D225</f>
        <v>1.6207458977333445E-3</v>
      </c>
      <c r="E976" s="7">
        <f>'2021'!E225</f>
        <v>-5.130357849470947E-3</v>
      </c>
      <c r="F976" s="7">
        <f>'2021'!F225</f>
        <v>0.1</v>
      </c>
    </row>
    <row r="977" spans="1:6">
      <c r="A977" s="138">
        <f>'2021'!A226</f>
        <v>44510</v>
      </c>
      <c r="B977" s="7">
        <f>'2021'!B226</f>
        <v>0.73680000000000001</v>
      </c>
      <c r="C977" s="7">
        <f>'2021'!C226</f>
        <v>83.15</v>
      </c>
      <c r="D977" s="7">
        <f>'2021'!D226</f>
        <v>-5.6841403549898074E-3</v>
      </c>
      <c r="E977" s="7">
        <f>'2021'!E226</f>
        <v>-5.3973144517190756E-3</v>
      </c>
      <c r="F977" s="7">
        <f>'2021'!F226</f>
        <v>0.1</v>
      </c>
    </row>
    <row r="978" spans="1:6">
      <c r="A978" s="138">
        <f>'2021'!A227</f>
        <v>44511</v>
      </c>
      <c r="B978" s="7">
        <f>'2021'!B227</f>
        <v>0.73040000000000005</v>
      </c>
      <c r="C978" s="7">
        <f>'2021'!C227</f>
        <v>83.24</v>
      </c>
      <c r="D978" s="7">
        <f>'2021'!D227</f>
        <v>-8.7241556603382692E-3</v>
      </c>
      <c r="E978" s="7">
        <f>'2021'!E227</f>
        <v>1.0817958864968592E-3</v>
      </c>
      <c r="F978" s="7">
        <f>'2021'!F227</f>
        <v>0.1</v>
      </c>
    </row>
    <row r="979" spans="1:6">
      <c r="A979" s="138">
        <f>'2021'!A228</f>
        <v>44512</v>
      </c>
      <c r="B979" s="7">
        <f>'2021'!B228</f>
        <v>0.72870000000000001</v>
      </c>
      <c r="C979" s="7">
        <f>'2021'!C228</f>
        <v>83.26</v>
      </c>
      <c r="D979" s="7">
        <f>'2021'!D228</f>
        <v>-2.3302046045223066E-3</v>
      </c>
      <c r="E979" s="7">
        <f>'2021'!E228</f>
        <v>2.4024024139577326E-4</v>
      </c>
      <c r="F979" s="7">
        <f>'2021'!F228</f>
        <v>0.1</v>
      </c>
    </row>
    <row r="980" spans="1:6">
      <c r="A980" s="138">
        <f>'2021'!A229</f>
        <v>44515</v>
      </c>
      <c r="B980" s="7">
        <f>'2021'!B229</f>
        <v>0.73429999999999995</v>
      </c>
      <c r="C980" s="7">
        <f>'2021'!C229</f>
        <v>83.61</v>
      </c>
      <c r="D980" s="7">
        <f>'2021'!D229</f>
        <v>7.6555397813282784E-3</v>
      </c>
      <c r="E980" s="7">
        <f>'2021'!E229</f>
        <v>4.1948883951371451E-3</v>
      </c>
      <c r="F980" s="7">
        <f>'2021'!F229</f>
        <v>0.1</v>
      </c>
    </row>
    <row r="981" spans="1:6">
      <c r="A981" s="138">
        <f>'2021'!A230</f>
        <v>44516</v>
      </c>
      <c r="B981" s="7">
        <f>'2021'!B230</f>
        <v>0.73540000000000005</v>
      </c>
      <c r="C981" s="7">
        <f>'2021'!C230</f>
        <v>83.95</v>
      </c>
      <c r="D981" s="7">
        <f>'2021'!D230</f>
        <v>1.4969044096069088E-3</v>
      </c>
      <c r="E981" s="7">
        <f>'2021'!E230</f>
        <v>4.0582533615834398E-3</v>
      </c>
      <c r="F981" s="7">
        <f>'2021'!F230</f>
        <v>0.1</v>
      </c>
    </row>
    <row r="982" spans="1:6">
      <c r="A982" s="138">
        <f>'2021'!A231</f>
        <v>44517</v>
      </c>
      <c r="B982" s="7">
        <f>'2021'!B231</f>
        <v>0.72840000000000005</v>
      </c>
      <c r="C982" s="7">
        <f>'2021'!C231</f>
        <v>83.66</v>
      </c>
      <c r="D982" s="7">
        <f>'2021'!D231</f>
        <v>-9.5642210137187929E-3</v>
      </c>
      <c r="E982" s="7">
        <f>'2021'!E231</f>
        <v>-3.4604175094974797E-3</v>
      </c>
      <c r="F982" s="7">
        <f>'2021'!F231</f>
        <v>0.1</v>
      </c>
    </row>
    <row r="983" spans="1:6">
      <c r="A983" s="138">
        <f>'2021'!A232</f>
        <v>44518</v>
      </c>
      <c r="B983" s="7">
        <f>'2021'!B232</f>
        <v>0.72729999999999995</v>
      </c>
      <c r="C983" s="7">
        <f>'2021'!C232</f>
        <v>82.96</v>
      </c>
      <c r="D983" s="7">
        <f>'2021'!D232</f>
        <v>-1.5113006929580524E-3</v>
      </c>
      <c r="E983" s="7">
        <f>'2021'!E232</f>
        <v>-8.4024020927805365E-3</v>
      </c>
      <c r="F983" s="7">
        <f>'2021'!F232</f>
        <v>0.1</v>
      </c>
    </row>
    <row r="984" spans="1:6">
      <c r="A984" s="138">
        <f>'2021'!A233</f>
        <v>44519</v>
      </c>
      <c r="B984" s="7">
        <f>'2021'!B233</f>
        <v>0.72740000000000005</v>
      </c>
      <c r="C984" s="7">
        <f>'2021'!C233</f>
        <v>83.19</v>
      </c>
      <c r="D984" s="7">
        <f>'2021'!D233</f>
        <v>1.3748539239372506E-4</v>
      </c>
      <c r="E984" s="7">
        <f>'2021'!E233</f>
        <v>2.7685843745244763E-3</v>
      </c>
      <c r="F984" s="7">
        <f>'2021'!F233</f>
        <v>0.1</v>
      </c>
    </row>
    <row r="985" spans="1:6">
      <c r="A985" s="138">
        <f>'2021'!A234</f>
        <v>44522</v>
      </c>
      <c r="B985" s="7">
        <f>'2021'!B234</f>
        <v>0.72529999999999994</v>
      </c>
      <c r="C985" s="7">
        <f>'2021'!C234</f>
        <v>82.79</v>
      </c>
      <c r="D985" s="7">
        <f>'2021'!D234</f>
        <v>-2.8911701835221109E-3</v>
      </c>
      <c r="E985" s="7">
        <f>'2021'!E234</f>
        <v>-4.8198671450818062E-3</v>
      </c>
      <c r="F985" s="7">
        <f>'2021'!F234</f>
        <v>0.1</v>
      </c>
    </row>
    <row r="986" spans="1:6">
      <c r="A986" s="138">
        <f>'2021'!A235</f>
        <v>44523</v>
      </c>
      <c r="B986" s="7">
        <f>'2021'!B235</f>
        <v>0.72209999999999996</v>
      </c>
      <c r="C986" s="7">
        <f>'2021'!C235</f>
        <v>83.12</v>
      </c>
      <c r="D986" s="7">
        <f>'2021'!D235</f>
        <v>-4.4217289122307673E-3</v>
      </c>
      <c r="E986" s="7">
        <f>'2021'!E235</f>
        <v>3.9780656402573751E-3</v>
      </c>
      <c r="F986" s="7">
        <f>'2021'!F235</f>
        <v>0.1</v>
      </c>
    </row>
    <row r="987" spans="1:6">
      <c r="A987" s="138">
        <f>'2021'!A236</f>
        <v>44524</v>
      </c>
      <c r="B987" s="7">
        <f>'2021'!B236</f>
        <v>0.72089999999999999</v>
      </c>
      <c r="C987" s="7">
        <f>'2021'!C236</f>
        <v>82.87</v>
      </c>
      <c r="D987" s="7">
        <f>'2021'!D236</f>
        <v>-1.6632020466029744E-3</v>
      </c>
      <c r="E987" s="7">
        <f>'2021'!E236</f>
        <v>-3.0122319300208166E-3</v>
      </c>
      <c r="F987" s="7">
        <f>'2021'!F236</f>
        <v>0.1</v>
      </c>
    </row>
    <row r="988" spans="1:6">
      <c r="A988" s="138">
        <f>'2021'!A237</f>
        <v>44525</v>
      </c>
      <c r="B988" s="7">
        <f>'2021'!B237</f>
        <v>0.72040000000000004</v>
      </c>
      <c r="C988" s="7">
        <f>'2021'!C237</f>
        <v>83.11</v>
      </c>
      <c r="D988" s="7">
        <f>'2021'!D237</f>
        <v>-6.9381810873178488E-4</v>
      </c>
      <c r="E988" s="7">
        <f>'2021'!E237</f>
        <v>2.891916703983791E-3</v>
      </c>
      <c r="F988" s="7">
        <f>'2021'!F237</f>
        <v>0.1</v>
      </c>
    </row>
    <row r="989" spans="1:6">
      <c r="A989" s="138">
        <f>'2021'!A238</f>
        <v>44526</v>
      </c>
      <c r="B989" s="7">
        <f>'2021'!B238</f>
        <v>0.71419999999999995</v>
      </c>
      <c r="C989" s="7">
        <f>'2021'!C238</f>
        <v>81.95</v>
      </c>
      <c r="D989" s="7">
        <f>'2021'!D238</f>
        <v>-8.6435781414530479E-3</v>
      </c>
      <c r="E989" s="7">
        <f>'2021'!E238</f>
        <v>-1.4055726375096214E-2</v>
      </c>
      <c r="F989" s="7">
        <f>'2021'!F238</f>
        <v>0.1</v>
      </c>
    </row>
    <row r="990" spans="1:6">
      <c r="A990" s="138">
        <f>'2021'!A239</f>
        <v>44529</v>
      </c>
      <c r="B990" s="7">
        <f>'2021'!B239</f>
        <v>0.71399999999999997</v>
      </c>
      <c r="C990" s="7">
        <f>'2021'!C239</f>
        <v>81.11</v>
      </c>
      <c r="D990" s="7">
        <f>'2021'!D239</f>
        <v>-2.8007282076370318E-4</v>
      </c>
      <c r="E990" s="7">
        <f>'2021'!E239</f>
        <v>-1.0303047107585376E-2</v>
      </c>
      <c r="F990" s="7">
        <f>'2021'!F239</f>
        <v>0.1</v>
      </c>
    </row>
    <row r="991" spans="1:6">
      <c r="A991" s="138">
        <f>'2021'!A240</f>
        <v>44530</v>
      </c>
      <c r="B991" s="7">
        <f>'2021'!B240</f>
        <v>0.71440000000000003</v>
      </c>
      <c r="C991" s="7">
        <f>'2021'!C240</f>
        <v>81.150000000000006</v>
      </c>
      <c r="D991" s="7">
        <f>'2021'!D240</f>
        <v>5.6006722270490294E-4</v>
      </c>
      <c r="E991" s="7">
        <f>'2021'!E240</f>
        <v>4.9303587834690818E-4</v>
      </c>
      <c r="F991" s="7">
        <f>'2021'!F240</f>
        <v>0.1</v>
      </c>
    </row>
    <row r="992" spans="1:6">
      <c r="A992" s="138">
        <f>'2021'!A241</f>
        <v>44531</v>
      </c>
      <c r="B992" s="7">
        <f>'2021'!B241</f>
        <v>0.71689999999999998</v>
      </c>
      <c r="C992" s="7">
        <f>'2021'!C241</f>
        <v>81.37</v>
      </c>
      <c r="D992" s="7">
        <f>'2021'!D241</f>
        <v>3.4933312965371734E-3</v>
      </c>
      <c r="E992" s="7">
        <f>'2021'!E241</f>
        <v>2.707360747965697E-3</v>
      </c>
      <c r="F992" s="7">
        <f>'2021'!F241</f>
        <v>0.1</v>
      </c>
    </row>
    <row r="993" spans="1:6">
      <c r="A993" s="138">
        <f>'2021'!A242</f>
        <v>44532</v>
      </c>
      <c r="B993" s="7">
        <f>'2021'!B242</f>
        <v>0.70979999999999999</v>
      </c>
      <c r="C993" s="7">
        <f>'2021'!C242</f>
        <v>80.25</v>
      </c>
      <c r="D993" s="7">
        <f>'2021'!D242</f>
        <v>-9.9531206464304033E-3</v>
      </c>
      <c r="E993" s="7">
        <f>'2021'!E242</f>
        <v>-1.3859892698440691E-2</v>
      </c>
      <c r="F993" s="7">
        <f>'2021'!F242</f>
        <v>0.1</v>
      </c>
    </row>
    <row r="994" spans="1:6">
      <c r="A994" s="138">
        <f>'2021'!A243</f>
        <v>44533</v>
      </c>
      <c r="B994" s="7">
        <f>'2021'!B243</f>
        <v>0.70760000000000001</v>
      </c>
      <c r="C994" s="7">
        <f>'2021'!C243</f>
        <v>80.11</v>
      </c>
      <c r="D994" s="7">
        <f>'2021'!D243</f>
        <v>-3.1042779267658038E-3</v>
      </c>
      <c r="E994" s="7">
        <f>'2021'!E243</f>
        <v>-1.7460717830998672E-3</v>
      </c>
      <c r="F994" s="7">
        <f>'2021'!F243</f>
        <v>0.1</v>
      </c>
    </row>
    <row r="995" spans="1:6">
      <c r="A995" s="138">
        <f>'2021'!A244</f>
        <v>44536</v>
      </c>
      <c r="B995" s="7">
        <f>'2021'!B244</f>
        <v>0.70250000000000001</v>
      </c>
      <c r="C995" s="7">
        <f>'2021'!C244</f>
        <v>79.39</v>
      </c>
      <c r="D995" s="7">
        <f>'2021'!D244</f>
        <v>-7.2335610777293519E-3</v>
      </c>
      <c r="E995" s="7">
        <f>'2021'!E244</f>
        <v>-9.0282744900034243E-3</v>
      </c>
      <c r="F995" s="7">
        <f>'2021'!F244</f>
        <v>0.1</v>
      </c>
    </row>
    <row r="996" spans="1:6">
      <c r="A996" s="138">
        <f>'2021'!A245</f>
        <v>44537</v>
      </c>
      <c r="B996" s="7">
        <f>'2021'!B245</f>
        <v>0.70709999999999995</v>
      </c>
      <c r="C996" s="7">
        <f>'2021'!C245</f>
        <v>80.349999999999994</v>
      </c>
      <c r="D996" s="7">
        <f>'2021'!D245</f>
        <v>6.526697402294235E-3</v>
      </c>
      <c r="E996" s="7">
        <f>'2021'!E245</f>
        <v>1.2019676446499594E-2</v>
      </c>
      <c r="F996" s="7">
        <f>'2021'!F245</f>
        <v>0.1</v>
      </c>
    </row>
    <row r="997" spans="1:6">
      <c r="A997" s="138">
        <f>'2021'!A246</f>
        <v>44538</v>
      </c>
      <c r="B997" s="7">
        <f>'2021'!B246</f>
        <v>0.71330000000000005</v>
      </c>
      <c r="C997" s="7">
        <f>'2021'!C246</f>
        <v>80.97</v>
      </c>
      <c r="D997" s="7">
        <f>'2021'!D246</f>
        <v>8.7299906737973807E-3</v>
      </c>
      <c r="E997" s="7">
        <f>'2021'!E246</f>
        <v>7.6866235145014918E-3</v>
      </c>
      <c r="F997" s="7">
        <f>'2021'!F246</f>
        <v>0.1</v>
      </c>
    </row>
    <row r="998" spans="1:6">
      <c r="A998" s="138">
        <f>'2021'!A247</f>
        <v>44539</v>
      </c>
      <c r="B998" s="7">
        <f>'2021'!B247</f>
        <v>0.71740000000000004</v>
      </c>
      <c r="C998" s="7">
        <f>'2021'!C247</f>
        <v>81.5</v>
      </c>
      <c r="D998" s="7">
        <f>'2021'!D247</f>
        <v>5.7314758141898316E-3</v>
      </c>
      <c r="E998" s="7">
        <f>'2021'!E247</f>
        <v>6.5243045487940483E-3</v>
      </c>
      <c r="F998" s="7">
        <f>'2021'!F247</f>
        <v>0.1</v>
      </c>
    </row>
    <row r="999" spans="1:6">
      <c r="A999" s="138">
        <f>'2021'!A248</f>
        <v>44540</v>
      </c>
      <c r="B999" s="7">
        <f>'2021'!B248</f>
        <v>0.71509999999999996</v>
      </c>
      <c r="C999" s="7">
        <f>'2021'!C248</f>
        <v>81.180000000000007</v>
      </c>
      <c r="D999" s="7">
        <f>'2021'!D248</f>
        <v>-3.2111720438319914E-3</v>
      </c>
      <c r="E999" s="7">
        <f>'2021'!E248</f>
        <v>-3.9341088360653077E-3</v>
      </c>
      <c r="F999" s="7">
        <f>'2021'!F248</f>
        <v>0.1</v>
      </c>
    </row>
    <row r="1000" spans="1:6">
      <c r="A1000" s="138">
        <f>'2021'!A249</f>
        <v>44543</v>
      </c>
      <c r="B1000" s="7">
        <f>'2021'!B249</f>
        <v>0.71760000000000002</v>
      </c>
      <c r="C1000" s="7">
        <f>'2021'!C249</f>
        <v>81.45</v>
      </c>
      <c r="D1000" s="7">
        <f>'2021'!D249</f>
        <v>3.4899176902362288E-3</v>
      </c>
      <c r="E1000" s="7">
        <f>'2021'!E249</f>
        <v>3.3204236373023262E-3</v>
      </c>
      <c r="F1000" s="7">
        <f>'2021'!F249</f>
        <v>0.1</v>
      </c>
    </row>
    <row r="1001" spans="1:6">
      <c r="A1001" s="138">
        <f>'2021'!A250</f>
        <v>44544</v>
      </c>
      <c r="B1001" s="7">
        <f>'2021'!B250</f>
        <v>0.71040000000000003</v>
      </c>
      <c r="C1001" s="7">
        <f>'2021'!C250</f>
        <v>80.69</v>
      </c>
      <c r="D1001" s="7">
        <f>'2021'!D250</f>
        <v>-1.0084119066626047E-2</v>
      </c>
      <c r="E1001" s="7">
        <f>'2021'!E250</f>
        <v>-9.374683187639005E-3</v>
      </c>
      <c r="F1001" s="7">
        <f>'2021'!F250</f>
        <v>0.1</v>
      </c>
    </row>
    <row r="1002" spans="1:6">
      <c r="A1002" s="138">
        <f>'2021'!A251</f>
        <v>44545</v>
      </c>
      <c r="B1002" s="7">
        <f>'2021'!B251</f>
        <v>0.71140000000000003</v>
      </c>
      <c r="C1002" s="7">
        <f>'2021'!C251</f>
        <v>80.94</v>
      </c>
      <c r="D1002" s="7">
        <f>'2021'!D251</f>
        <v>1.4066678363944601E-3</v>
      </c>
      <c r="E1002" s="7">
        <f>'2021'!E251</f>
        <v>3.0934875873042523E-3</v>
      </c>
      <c r="F1002" s="7">
        <f>'2021'!F251</f>
        <v>0.1</v>
      </c>
    </row>
    <row r="1003" spans="1:6">
      <c r="A1003" s="138">
        <f>'2021'!A252</f>
        <v>44546</v>
      </c>
      <c r="B1003" s="7">
        <f>'2021'!B252</f>
        <v>0.71599999999999997</v>
      </c>
      <c r="C1003" s="7">
        <f>'2021'!C252</f>
        <v>81.67</v>
      </c>
      <c r="D1003" s="7">
        <f>'2021'!D252</f>
        <v>6.4453074462908003E-3</v>
      </c>
      <c r="E1003" s="7">
        <f>'2021'!E252</f>
        <v>8.9785979224649599E-3</v>
      </c>
      <c r="F1003" s="7">
        <f>'2021'!F252</f>
        <v>0.1</v>
      </c>
    </row>
    <row r="1004" spans="1:6">
      <c r="A1004" s="138">
        <f>'2021'!A253</f>
        <v>44547</v>
      </c>
      <c r="B1004" s="7">
        <f>'2021'!B253</f>
        <v>0.7167</v>
      </c>
      <c r="C1004" s="7">
        <f>'2021'!C253</f>
        <v>81.42</v>
      </c>
      <c r="D1004" s="7">
        <f>'2021'!D253</f>
        <v>9.7717603922789021E-4</v>
      </c>
      <c r="E1004" s="7">
        <f>'2021'!E253</f>
        <v>-3.0657942953514873E-3</v>
      </c>
      <c r="F1004" s="7">
        <f>'2021'!F253</f>
        <v>0.1</v>
      </c>
    </row>
    <row r="1005" spans="1:6">
      <c r="A1005" s="138">
        <f>'2021'!A254</f>
        <v>44550</v>
      </c>
      <c r="B1005" s="7">
        <f>'2021'!B254</f>
        <v>0.71089999999999998</v>
      </c>
      <c r="C1005" s="7">
        <f>'2021'!C254</f>
        <v>80.7</v>
      </c>
      <c r="D1005" s="7">
        <f>'2021'!D254</f>
        <v>-8.1255700644361651E-3</v>
      </c>
      <c r="E1005" s="7">
        <f>'2021'!E254</f>
        <v>-8.8823677989296659E-3</v>
      </c>
      <c r="F1005" s="7">
        <f>'2021'!F254</f>
        <v>0.1</v>
      </c>
    </row>
    <row r="1006" spans="1:6">
      <c r="A1006" s="138">
        <f>'2021'!A255</f>
        <v>44551</v>
      </c>
      <c r="B1006" s="7">
        <f>'2021'!B255</f>
        <v>0.71130000000000004</v>
      </c>
      <c r="C1006" s="7">
        <f>'2021'!C255</f>
        <v>80.86</v>
      </c>
      <c r="D1006" s="7">
        <f>'2021'!D255</f>
        <v>5.6250880403225091E-4</v>
      </c>
      <c r="E1006" s="7">
        <f>'2021'!E255</f>
        <v>1.9806889367217635E-3</v>
      </c>
      <c r="F1006" s="7">
        <f>'2021'!F255</f>
        <v>0.1</v>
      </c>
    </row>
    <row r="1007" spans="1:6">
      <c r="A1007" s="138">
        <f>'2021'!A256</f>
        <v>44552</v>
      </c>
      <c r="B1007" s="7">
        <f>'2021'!B256</f>
        <v>0.71330000000000005</v>
      </c>
      <c r="C1007" s="7">
        <f>'2021'!C256</f>
        <v>81.42</v>
      </c>
      <c r="D1007" s="7">
        <f>'2021'!D256</f>
        <v>2.8078075445229483E-3</v>
      </c>
      <c r="E1007" s="7">
        <f>'2021'!E256</f>
        <v>6.901678862208013E-3</v>
      </c>
      <c r="F1007" s="7">
        <f>'2021'!F256</f>
        <v>0.1</v>
      </c>
    </row>
    <row r="1008" spans="1:6">
      <c r="A1008" s="138">
        <f>'2021'!A257</f>
        <v>44553</v>
      </c>
      <c r="B1008" s="7">
        <f>'2021'!B257</f>
        <v>0.72099999999999997</v>
      </c>
      <c r="C1008" s="7">
        <f>'2021'!C257</f>
        <v>82.3</v>
      </c>
      <c r="D1008" s="7">
        <f>'2021'!D257</f>
        <v>1.0737048000956435E-2</v>
      </c>
      <c r="E1008" s="7">
        <f>'2021'!E257</f>
        <v>1.075016460819136E-2</v>
      </c>
      <c r="F1008" s="7">
        <f>'2021'!F257</f>
        <v>0.1</v>
      </c>
    </row>
    <row r="1009" spans="1:6">
      <c r="A1009" s="138">
        <f>'2021'!A258</f>
        <v>44554</v>
      </c>
      <c r="B1009" s="7">
        <f>'2021'!B258</f>
        <v>0.72319999999999995</v>
      </c>
      <c r="C1009" s="7">
        <f>'2021'!C258</f>
        <v>82.68</v>
      </c>
      <c r="D1009" s="7">
        <f>'2021'!D258</f>
        <v>3.0466717930177083E-3</v>
      </c>
      <c r="E1009" s="7">
        <f>'2021'!E258</f>
        <v>4.6066271305434722E-3</v>
      </c>
      <c r="F1009" s="7">
        <f>'2021'!F258</f>
        <v>0.1</v>
      </c>
    </row>
    <row r="1010" spans="1:6">
      <c r="A1010" s="138">
        <f>'2021'!A259</f>
        <v>44559</v>
      </c>
      <c r="B1010" s="7">
        <f>'2021'!B259</f>
        <v>0.72330000000000005</v>
      </c>
      <c r="C1010" s="7">
        <f>'2021'!C259</f>
        <v>83.07</v>
      </c>
      <c r="D1010" s="7">
        <f>'2021'!D259</f>
        <v>1.3826477726834748E-4</v>
      </c>
      <c r="E1010" s="7">
        <f>'2021'!E259</f>
        <v>4.7058910374124926E-3</v>
      </c>
      <c r="F1010" s="7">
        <f>'2021'!F259</f>
        <v>0.1</v>
      </c>
    </row>
    <row r="1011" spans="1:6">
      <c r="A1011" s="138">
        <f>'2021'!A260</f>
        <v>44560</v>
      </c>
      <c r="B1011" s="7">
        <f>'2021'!B260</f>
        <v>0.7258</v>
      </c>
      <c r="C1011" s="7">
        <f>'2021'!C260</f>
        <v>83.5</v>
      </c>
      <c r="D1011" s="7">
        <f>'2021'!D260</f>
        <v>3.4504209237347849E-3</v>
      </c>
      <c r="E1011" s="7">
        <f>'2021'!E260</f>
        <v>5.1630060058295985E-3</v>
      </c>
      <c r="F1011" s="7">
        <f>'2021'!F260</f>
        <v>0.1</v>
      </c>
    </row>
    <row r="1012" spans="1:6">
      <c r="A1012" s="138">
        <f>'2021'!A261</f>
        <v>44561</v>
      </c>
      <c r="B1012" s="7">
        <f>'2021'!B261</f>
        <v>0.72560000000000002</v>
      </c>
      <c r="C1012" s="7">
        <f>'2021'!C261</f>
        <v>83.52</v>
      </c>
      <c r="D1012" s="7">
        <f>'2021'!D261</f>
        <v>-2.7559597804310848E-4</v>
      </c>
      <c r="E1012" s="7">
        <f>'2021'!E261</f>
        <v>2.3949227751884189E-4</v>
      </c>
      <c r="F1012" s="7">
        <f>'2021'!F261</f>
        <v>0.1</v>
      </c>
    </row>
    <row r="1013" spans="1:6">
      <c r="A1013" s="138">
        <f>'2022'!A11</f>
        <v>44566</v>
      </c>
      <c r="B1013" s="7">
        <f>'2022'!B11</f>
        <v>0.72319999999999995</v>
      </c>
      <c r="C1013" s="7">
        <f>'2022'!C11</f>
        <v>83.93</v>
      </c>
      <c r="D1013" s="7">
        <f>'2022'!D11</f>
        <v>2.9079851552529855E-3</v>
      </c>
      <c r="E1013" s="7">
        <f>'2022'!E11</f>
        <v>5.1364862379263644E-3</v>
      </c>
      <c r="F1013" s="7">
        <f>'2022'!F11</f>
        <v>0.1</v>
      </c>
    </row>
    <row r="1014" spans="1:6">
      <c r="A1014" s="138">
        <f>'2022'!A12</f>
        <v>44567</v>
      </c>
      <c r="B1014" s="7">
        <f>'2022'!B12</f>
        <v>0.7177</v>
      </c>
      <c r="C1014" s="7">
        <f>'2022'!C12</f>
        <v>83.17</v>
      </c>
      <c r="D1014" s="7">
        <f>'2022'!D12</f>
        <v>-7.6341546419404849E-3</v>
      </c>
      <c r="E1014" s="7">
        <f>'2022'!E12</f>
        <v>-9.096412214140084E-3</v>
      </c>
      <c r="F1014" s="7">
        <f>'2022'!F12</f>
        <v>0.1</v>
      </c>
    </row>
    <row r="1015" spans="1:6">
      <c r="A1015" s="138">
        <f>'2022'!A13</f>
        <v>44568</v>
      </c>
      <c r="B1015" s="7">
        <f>'2022'!B13</f>
        <v>0.71619999999999995</v>
      </c>
      <c r="C1015" s="7">
        <f>'2022'!C13</f>
        <v>83.02</v>
      </c>
      <c r="D1015" s="7">
        <f>'2022'!D13</f>
        <v>-2.092196871693952E-3</v>
      </c>
      <c r="E1015" s="7">
        <f>'2022'!E13</f>
        <v>-1.8051632557035213E-3</v>
      </c>
      <c r="F1015" s="7">
        <f>'2022'!F13</f>
        <v>0.1</v>
      </c>
    </row>
    <row r="1016" spans="1:6">
      <c r="A1016" s="138">
        <f>'2022'!A14</f>
        <v>44571</v>
      </c>
      <c r="B1016" s="7">
        <f>'2022'!B14</f>
        <v>0.71930000000000005</v>
      </c>
      <c r="C1016" s="7">
        <f>'2022'!C14</f>
        <v>83.3</v>
      </c>
      <c r="D1016" s="7">
        <f>'2022'!D14</f>
        <v>4.3190593089783213E-3</v>
      </c>
      <c r="E1016" s="7">
        <f>'2022'!E14</f>
        <v>3.3670065479042485E-3</v>
      </c>
      <c r="F1016" s="7">
        <f>'2022'!F14</f>
        <v>0.1</v>
      </c>
    </row>
    <row r="1017" spans="1:6">
      <c r="A1017" s="138">
        <f>'2022'!A15</f>
        <v>44572</v>
      </c>
      <c r="B1017" s="7">
        <f>'2022'!B15</f>
        <v>0.71860000000000002</v>
      </c>
      <c r="C1017" s="7">
        <f>'2022'!C15</f>
        <v>82.82</v>
      </c>
      <c r="D1017" s="7">
        <f>'2022'!D15</f>
        <v>-9.7364219389221959E-4</v>
      </c>
      <c r="E1017" s="7">
        <f>'2022'!E15</f>
        <v>-5.7789710553758531E-3</v>
      </c>
      <c r="F1017" s="7">
        <f>'2022'!F15</f>
        <v>0.1</v>
      </c>
    </row>
    <row r="1018" spans="1:6">
      <c r="A1018" s="138">
        <f>'2022'!A16</f>
        <v>44573</v>
      </c>
      <c r="B1018" s="7">
        <f>'2022'!B16</f>
        <v>0.7218</v>
      </c>
      <c r="C1018" s="7">
        <f>'2022'!C16</f>
        <v>83.29</v>
      </c>
      <c r="D1018" s="7">
        <f>'2022'!D16</f>
        <v>4.4432175292698295E-3</v>
      </c>
      <c r="E1018" s="7">
        <f>'2022'!E16</f>
        <v>5.6589158298281511E-3</v>
      </c>
      <c r="F1018" s="7">
        <f>'2022'!F16</f>
        <v>0.1</v>
      </c>
    </row>
    <row r="1019" spans="1:6">
      <c r="A1019" s="138">
        <f>'2022'!A17</f>
        <v>44574</v>
      </c>
      <c r="B1019" s="7">
        <f>'2022'!B17</f>
        <v>0.72909999999999997</v>
      </c>
      <c r="C1019" s="7">
        <f>'2022'!C17</f>
        <v>83.53</v>
      </c>
      <c r="D1019" s="7">
        <f>'2022'!D17</f>
        <v>1.0062804603696494E-2</v>
      </c>
      <c r="E1019" s="7">
        <f>'2022'!E17</f>
        <v>2.8773548205658149E-3</v>
      </c>
      <c r="F1019" s="7">
        <f>'2022'!F17</f>
        <v>0.1</v>
      </c>
    </row>
    <row r="1020" spans="1:6">
      <c r="A1020" s="138">
        <f>'2022'!A18</f>
        <v>44575</v>
      </c>
      <c r="B1020" s="7">
        <f>'2022'!B18</f>
        <v>0.72829999999999995</v>
      </c>
      <c r="C1020" s="7">
        <f>'2022'!C18</f>
        <v>82.84</v>
      </c>
      <c r="D1020" s="7">
        <f>'2022'!D18</f>
        <v>-1.0978455885152071E-3</v>
      </c>
      <c r="E1020" s="7">
        <f>'2022'!E18</f>
        <v>-8.2948122404315171E-3</v>
      </c>
      <c r="F1020" s="7">
        <f>'2022'!F18</f>
        <v>0.1</v>
      </c>
    </row>
    <row r="1021" spans="1:6">
      <c r="A1021" s="138">
        <f>'2022'!A19</f>
        <v>44578</v>
      </c>
      <c r="B1021" s="7">
        <f>'2022'!B19</f>
        <v>0.72070000000000001</v>
      </c>
      <c r="C1021" s="7">
        <f>'2022'!C19</f>
        <v>82.46</v>
      </c>
      <c r="D1021" s="7">
        <f>'2022'!D19</f>
        <v>-1.0490089293474046E-2</v>
      </c>
      <c r="E1021" s="7">
        <f>'2022'!E19</f>
        <v>-4.5977092486295425E-3</v>
      </c>
      <c r="F1021" s="7">
        <f>'2022'!F19</f>
        <v>0.1</v>
      </c>
    </row>
    <row r="1022" spans="1:6">
      <c r="A1022" s="138">
        <f>'2022'!A20</f>
        <v>44579</v>
      </c>
      <c r="B1022" s="7">
        <f>'2022'!B20</f>
        <v>0.71950000000000003</v>
      </c>
      <c r="C1022" s="7">
        <f>'2022'!C20</f>
        <v>82.64</v>
      </c>
      <c r="D1022" s="7">
        <f>'2022'!D20</f>
        <v>-1.6664356029728073E-3</v>
      </c>
      <c r="E1022" s="7">
        <f>'2022'!E20</f>
        <v>2.1804975326291274E-3</v>
      </c>
      <c r="F1022" s="7">
        <f>'2022'!F20</f>
        <v>0.1</v>
      </c>
    </row>
    <row r="1023" spans="1:6">
      <c r="A1023" s="138">
        <f>'2022'!A21</f>
        <v>44580</v>
      </c>
      <c r="B1023" s="7">
        <f>'2022'!B21</f>
        <v>0.71879999999999999</v>
      </c>
      <c r="C1023" s="7">
        <f>'2022'!C21</f>
        <v>82.21</v>
      </c>
      <c r="D1023" s="7">
        <f>'2022'!D21</f>
        <v>-9.7337141801862872E-4</v>
      </c>
      <c r="E1023" s="7">
        <f>'2022'!E21</f>
        <v>-5.2168756473411739E-3</v>
      </c>
      <c r="F1023" s="7">
        <f>'2022'!F21</f>
        <v>0.1</v>
      </c>
    </row>
    <row r="1024" spans="1:6">
      <c r="A1024" s="138">
        <f>'2022'!A22</f>
        <v>44581</v>
      </c>
      <c r="B1024" s="7">
        <f>'2022'!B22</f>
        <v>0.7238</v>
      </c>
      <c r="C1024" s="7">
        <f>'2022'!C22</f>
        <v>82.83</v>
      </c>
      <c r="D1024" s="7">
        <f>'2022'!D22</f>
        <v>6.9319562202379854E-3</v>
      </c>
      <c r="E1024" s="7">
        <f>'2022'!E22</f>
        <v>7.5133654461306933E-3</v>
      </c>
      <c r="F1024" s="7">
        <f>'2022'!F22</f>
        <v>0.1</v>
      </c>
    </row>
    <row r="1025" spans="1:6">
      <c r="A1025" s="138">
        <f>'2022'!A23</f>
        <v>44582</v>
      </c>
      <c r="B1025" s="7">
        <f>'2022'!B23</f>
        <v>0.71919999999999995</v>
      </c>
      <c r="C1025" s="7">
        <f>'2022'!C23</f>
        <v>81.83</v>
      </c>
      <c r="D1025" s="7">
        <f>'2022'!D23</f>
        <v>-6.375627972231639E-3</v>
      </c>
      <c r="E1025" s="7">
        <f>'2022'!E23</f>
        <v>-1.2146390070882394E-2</v>
      </c>
      <c r="F1025" s="7">
        <f>'2022'!F23</f>
        <v>0.1</v>
      </c>
    </row>
    <row r="1026" spans="1:6">
      <c r="A1026" s="138">
        <f>'2022'!A24</f>
        <v>44585</v>
      </c>
      <c r="B1026" s="7">
        <f>'2022'!B24</f>
        <v>0.71799999999999997</v>
      </c>
      <c r="C1026" s="7">
        <f>'2022'!C24</f>
        <v>81.790000000000006</v>
      </c>
      <c r="D1026" s="7">
        <f>'2022'!D24</f>
        <v>-1.6699141091863527E-3</v>
      </c>
      <c r="E1026" s="7">
        <f>'2022'!E24</f>
        <v>-4.8893779240757179E-4</v>
      </c>
      <c r="F1026" s="7">
        <f>'2022'!F24</f>
        <v>0.1</v>
      </c>
    </row>
    <row r="1027" spans="1:6">
      <c r="A1027" s="138">
        <f>'2022'!A25</f>
        <v>44586</v>
      </c>
      <c r="B1027" s="7">
        <f>'2022'!B25</f>
        <v>0.71330000000000005</v>
      </c>
      <c r="C1027" s="7">
        <f>'2022'!C25</f>
        <v>81.12</v>
      </c>
      <c r="D1027" s="7">
        <f>'2022'!D25</f>
        <v>-6.5674797642316035E-3</v>
      </c>
      <c r="E1027" s="7">
        <f>'2022'!E25</f>
        <v>-8.2254469040097065E-3</v>
      </c>
      <c r="F1027" s="7">
        <f>'2022'!F25</f>
        <v>0.1</v>
      </c>
    </row>
    <row r="1028" spans="1:6">
      <c r="A1028" s="138">
        <f>'2022'!A26</f>
        <v>44588</v>
      </c>
      <c r="B1028" s="7">
        <f>'2022'!B26</f>
        <v>0.70820000000000005</v>
      </c>
      <c r="C1028" s="7">
        <f>'2022'!C26</f>
        <v>81.2</v>
      </c>
      <c r="D1028" s="7">
        <f>'2022'!D26</f>
        <v>-7.1755496061890406E-3</v>
      </c>
      <c r="E1028" s="7">
        <f>'2022'!E26</f>
        <v>9.8570732475912817E-4</v>
      </c>
      <c r="F1028" s="7">
        <f>'2022'!F26</f>
        <v>0.1</v>
      </c>
    </row>
    <row r="1029" spans="1:6">
      <c r="A1029" s="138">
        <f>'2022'!A27</f>
        <v>44589</v>
      </c>
      <c r="B1029" s="7">
        <f>'2022'!B27</f>
        <v>0.70279999999999998</v>
      </c>
      <c r="C1029" s="7">
        <f>'2022'!C27</f>
        <v>81.11</v>
      </c>
      <c r="D1029" s="7">
        <f>'2022'!D27</f>
        <v>-7.6541833648612976E-3</v>
      </c>
      <c r="E1029" s="7">
        <f>'2022'!E27</f>
        <v>-1.1089890853789597E-3</v>
      </c>
      <c r="F1029" s="7">
        <f>'2022'!F27</f>
        <v>0.1</v>
      </c>
    </row>
    <row r="1030" spans="1:6">
      <c r="A1030" s="138">
        <f>'2022'!A28</f>
        <v>44592</v>
      </c>
      <c r="B1030" s="7">
        <f>'2022'!B28</f>
        <v>0.70109999999999995</v>
      </c>
      <c r="C1030" s="7">
        <f>'2022'!C28</f>
        <v>80.97</v>
      </c>
      <c r="D1030" s="7">
        <f>'2022'!D28</f>
        <v>-2.4218261000202249E-3</v>
      </c>
      <c r="E1030" s="7">
        <f>'2022'!E28</f>
        <v>-1.7275423842304117E-3</v>
      </c>
      <c r="F1030" s="7">
        <f>'2022'!F28</f>
        <v>0.1</v>
      </c>
    </row>
    <row r="1031" spans="1:6">
      <c r="A1031" s="138">
        <f>'2022'!A29</f>
        <v>44593</v>
      </c>
      <c r="B1031" s="7">
        <f>'2022'!B29</f>
        <v>0.70660000000000001</v>
      </c>
      <c r="C1031" s="7">
        <f>'2022'!C29</f>
        <v>81.209999999999994</v>
      </c>
      <c r="D1031" s="7">
        <f>'2022'!D29</f>
        <v>7.814204712122871E-3</v>
      </c>
      <c r="E1031" s="7">
        <f>'2022'!E29</f>
        <v>2.9596765962963956E-3</v>
      </c>
      <c r="F1031" s="7">
        <f>'2022'!F29</f>
        <v>0.1</v>
      </c>
    </row>
    <row r="1032" spans="1:6">
      <c r="A1032" s="138">
        <f>'2022'!A30</f>
        <v>44594</v>
      </c>
      <c r="B1032" s="7">
        <f>'2022'!B30</f>
        <v>0.71340000000000003</v>
      </c>
      <c r="C1032" s="7">
        <f>'2022'!C30</f>
        <v>81.87</v>
      </c>
      <c r="D1032" s="7">
        <f>'2022'!D30</f>
        <v>9.5775379997463279E-3</v>
      </c>
      <c r="E1032" s="7">
        <f>'2022'!E30</f>
        <v>8.0942310940373512E-3</v>
      </c>
      <c r="F1032" s="7">
        <f>'2022'!F30</f>
        <v>0.1</v>
      </c>
    </row>
    <row r="1033" spans="1:6">
      <c r="A1033" s="138">
        <f>'2022'!A31</f>
        <v>44595</v>
      </c>
      <c r="B1033" s="7">
        <f>'2022'!B31</f>
        <v>0.71199999999999997</v>
      </c>
      <c r="C1033" s="7">
        <f>'2022'!C31</f>
        <v>81.53</v>
      </c>
      <c r="D1033" s="7">
        <f>'2022'!D31</f>
        <v>-1.9643615128154953E-3</v>
      </c>
      <c r="E1033" s="7">
        <f>'2022'!E31</f>
        <v>-4.1615727135374562E-3</v>
      </c>
      <c r="F1033" s="7">
        <f>'2022'!F31</f>
        <v>0.1</v>
      </c>
    </row>
    <row r="1034" spans="1:6">
      <c r="A1034" s="138">
        <f>'2022'!A32</f>
        <v>44596</v>
      </c>
      <c r="B1034" s="7">
        <f>'2022'!B32</f>
        <v>0.71499999999999997</v>
      </c>
      <c r="C1034" s="7">
        <f>'2022'!C32</f>
        <v>82.14</v>
      </c>
      <c r="D1034" s="7">
        <f>'2022'!D32</f>
        <v>4.2046312820318704E-3</v>
      </c>
      <c r="E1034" s="7">
        <f>'2022'!E32</f>
        <v>7.4540578535931025E-3</v>
      </c>
      <c r="F1034" s="7">
        <f>'2022'!F32</f>
        <v>0.1</v>
      </c>
    </row>
    <row r="1035" spans="1:6">
      <c r="A1035" s="138">
        <f>'2022'!A33</f>
        <v>44599</v>
      </c>
      <c r="B1035" s="7">
        <f>'2022'!B33</f>
        <v>0.70920000000000005</v>
      </c>
      <c r="C1035" s="7">
        <f>'2022'!C33</f>
        <v>81.760000000000005</v>
      </c>
      <c r="D1035" s="7">
        <f>'2022'!D33</f>
        <v>-8.1449684939547285E-3</v>
      </c>
      <c r="E1035" s="7">
        <f>'2022'!E33</f>
        <v>-4.6369820730181675E-3</v>
      </c>
      <c r="F1035" s="7">
        <f>'2022'!F33</f>
        <v>0.1</v>
      </c>
    </row>
    <row r="1036" spans="1:6">
      <c r="A1036" s="138">
        <f>'2022'!A34</f>
        <v>44600</v>
      </c>
      <c r="B1036" s="7">
        <f>'2022'!B34</f>
        <v>0.71209999999999996</v>
      </c>
      <c r="C1036" s="7">
        <f>'2022'!C34</f>
        <v>82.18</v>
      </c>
      <c r="D1036" s="7">
        <f>'2022'!D34</f>
        <v>4.0807767880261551E-3</v>
      </c>
      <c r="E1036" s="7">
        <f>'2022'!E34</f>
        <v>5.1238369998694664E-3</v>
      </c>
      <c r="F1036" s="7">
        <f>'2022'!F34</f>
        <v>0.1</v>
      </c>
    </row>
    <row r="1037" spans="1:6">
      <c r="A1037" s="138">
        <f>'2022'!A35</f>
        <v>44601</v>
      </c>
      <c r="B1037" s="7">
        <f>'2022'!B35</f>
        <v>0.7167</v>
      </c>
      <c r="C1037" s="7">
        <f>'2022'!C35</f>
        <v>82.76</v>
      </c>
      <c r="D1037" s="7">
        <f>'2022'!D35</f>
        <v>6.4389920117945143E-3</v>
      </c>
      <c r="E1037" s="7">
        <f>'2022'!E35</f>
        <v>7.0328894220785445E-3</v>
      </c>
      <c r="F1037" s="7">
        <f>'2022'!F35</f>
        <v>0.1</v>
      </c>
    </row>
    <row r="1038" spans="1:6">
      <c r="A1038" s="138">
        <f>'2022'!A36</f>
        <v>44602</v>
      </c>
      <c r="B1038" s="7">
        <f>'2022'!B36</f>
        <v>0.71750000000000003</v>
      </c>
      <c r="C1038" s="7">
        <f>'2022'!C36</f>
        <v>82.97</v>
      </c>
      <c r="D1038" s="7">
        <f>'2022'!D36</f>
        <v>1.1156046339027457E-3</v>
      </c>
      <c r="E1038" s="7">
        <f>'2022'!E36</f>
        <v>2.5342437988514778E-3</v>
      </c>
      <c r="F1038" s="7">
        <f>'2022'!F36</f>
        <v>0.1</v>
      </c>
    </row>
    <row r="1039" spans="1:6">
      <c r="A1039" s="138">
        <f>'2022'!A37</f>
        <v>44603</v>
      </c>
      <c r="B1039" s="7">
        <f>'2022'!B37</f>
        <v>0.71199999999999997</v>
      </c>
      <c r="C1039" s="7">
        <f>'2022'!C37</f>
        <v>82.69</v>
      </c>
      <c r="D1039" s="7">
        <f>'2022'!D37</f>
        <v>-7.6950362218004787E-3</v>
      </c>
      <c r="E1039" s="7">
        <f>'2022'!E37</f>
        <v>-3.3804209421185809E-3</v>
      </c>
      <c r="F1039" s="7">
        <f>'2022'!F37</f>
        <v>0.1</v>
      </c>
    </row>
    <row r="1040" spans="1:6">
      <c r="A1040" s="138">
        <f>'2022'!A38</f>
        <v>44606</v>
      </c>
      <c r="B1040" s="7">
        <f>'2022'!B38</f>
        <v>0.71179999999999999</v>
      </c>
      <c r="C1040" s="7">
        <f>'2022'!C38</f>
        <v>82.22</v>
      </c>
      <c r="D1040" s="7">
        <f>'2022'!D38</f>
        <v>-2.8093833588344958E-4</v>
      </c>
      <c r="E1040" s="7">
        <f>'2022'!E38</f>
        <v>-5.7000942643429444E-3</v>
      </c>
      <c r="F1040" s="7">
        <f>'2022'!F38</f>
        <v>0.1</v>
      </c>
    </row>
    <row r="1041" spans="1:6">
      <c r="A1041" s="138">
        <f>'2022'!A39</f>
        <v>44607</v>
      </c>
      <c r="B1041" s="7">
        <f>'2022'!B39</f>
        <v>0.7127</v>
      </c>
      <c r="C1041" s="7">
        <f>'2022'!C39</f>
        <v>82.25</v>
      </c>
      <c r="D1041" s="7">
        <f>'2022'!D39</f>
        <v>1.2636014317327642E-3</v>
      </c>
      <c r="E1041" s="7">
        <f>'2022'!E39</f>
        <v>3.6480817574902112E-4</v>
      </c>
      <c r="F1041" s="7">
        <f>'2022'!F39</f>
        <v>0.1</v>
      </c>
    </row>
    <row r="1042" spans="1:6">
      <c r="A1042" s="138">
        <f>'2022'!A40</f>
        <v>44608</v>
      </c>
      <c r="B1042" s="7">
        <f>'2022'!B40</f>
        <v>0.71550000000000002</v>
      </c>
      <c r="C1042" s="7">
        <f>'2022'!C40</f>
        <v>82.77</v>
      </c>
      <c r="D1042" s="7">
        <f>'2022'!D40</f>
        <v>3.9210244886805226E-3</v>
      </c>
      <c r="E1042" s="7">
        <f>'2022'!E40</f>
        <v>6.3022872518229984E-3</v>
      </c>
      <c r="F1042" s="7">
        <f>'2022'!F40</f>
        <v>0.1</v>
      </c>
    </row>
    <row r="1043" spans="1:6">
      <c r="A1043" s="138">
        <f>'2022'!A41</f>
        <v>44609</v>
      </c>
      <c r="B1043" s="7">
        <f>'2022'!B41</f>
        <v>0.71719999999999995</v>
      </c>
      <c r="C1043" s="7">
        <f>'2022'!C41</f>
        <v>82.67</v>
      </c>
      <c r="D1043" s="7">
        <f>'2022'!D41</f>
        <v>2.373142734472115E-3</v>
      </c>
      <c r="E1043" s="7">
        <f>'2022'!E41</f>
        <v>-1.2088976327201469E-3</v>
      </c>
      <c r="F1043" s="7">
        <f>'2022'!F41</f>
        <v>0.1</v>
      </c>
    </row>
    <row r="1044" spans="1:6">
      <c r="A1044" s="138">
        <f>'2022'!A42</f>
        <v>44610</v>
      </c>
      <c r="B1044" s="7">
        <f>'2022'!B42</f>
        <v>0.72060000000000002</v>
      </c>
      <c r="C1044" s="7">
        <f>'2022'!C42</f>
        <v>83.01</v>
      </c>
      <c r="D1044" s="7">
        <f>'2022'!D42</f>
        <v>4.7294565830152385E-3</v>
      </c>
      <c r="E1044" s="7">
        <f>'2022'!E42</f>
        <v>4.1043032023600802E-3</v>
      </c>
      <c r="F1044" s="7">
        <f>'2022'!F42</f>
        <v>0.1</v>
      </c>
    </row>
    <row r="1045" spans="1:6">
      <c r="A1045" s="138">
        <f>'2022'!A43</f>
        <v>44613</v>
      </c>
      <c r="B1045" s="7">
        <f>'2022'!B43</f>
        <v>0.72150000000000003</v>
      </c>
      <c r="C1045" s="7">
        <f>'2022'!C43</f>
        <v>82.97</v>
      </c>
      <c r="D1045" s="7">
        <f>'2022'!D43</f>
        <v>1.2481798999327374E-3</v>
      </c>
      <c r="E1045" s="7">
        <f>'2022'!E43</f>
        <v>-4.8198579075034014E-4</v>
      </c>
      <c r="F1045" s="7">
        <f>'2022'!F43</f>
        <v>0.1</v>
      </c>
    </row>
    <row r="1046" spans="1:6">
      <c r="A1046" s="138">
        <f>'2022'!A44</f>
        <v>44614</v>
      </c>
      <c r="B1046" s="7">
        <f>'2022'!B44</f>
        <v>0.72019999999999995</v>
      </c>
      <c r="C1046" s="7">
        <f>'2022'!C44</f>
        <v>82.6</v>
      </c>
      <c r="D1046" s="7">
        <f>'2022'!D44</f>
        <v>-1.8034269991507939E-3</v>
      </c>
      <c r="E1046" s="7">
        <f>'2022'!E44</f>
        <v>-4.4694161492616329E-3</v>
      </c>
      <c r="F1046" s="7">
        <f>'2022'!F44</f>
        <v>0.1</v>
      </c>
    </row>
    <row r="1047" spans="1:6">
      <c r="A1047" s="138">
        <f>'2022'!A45</f>
        <v>44615</v>
      </c>
      <c r="B1047" s="7">
        <f>'2022'!B45</f>
        <v>0.72350000000000003</v>
      </c>
      <c r="C1047" s="7">
        <f>'2022'!C45</f>
        <v>83.23</v>
      </c>
      <c r="D1047" s="7">
        <f>'2022'!D45</f>
        <v>4.5715948567638916E-3</v>
      </c>
      <c r="E1047" s="7">
        <f>'2022'!E45</f>
        <v>7.598179231071543E-3</v>
      </c>
      <c r="F1047" s="7">
        <f>'2022'!F45</f>
        <v>0.1</v>
      </c>
    </row>
    <row r="1048" spans="1:6">
      <c r="A1048" s="138">
        <f>'2022'!A46</f>
        <v>44616</v>
      </c>
      <c r="B1048" s="7">
        <f>'2022'!B46</f>
        <v>0.7198</v>
      </c>
      <c r="C1048" s="7">
        <f>'2022'!C46</f>
        <v>82.53</v>
      </c>
      <c r="D1048" s="7">
        <f>'2022'!D46</f>
        <v>-5.1271504266083151E-3</v>
      </c>
      <c r="E1048" s="7">
        <f>'2022'!E46</f>
        <v>-8.4459961534109809E-3</v>
      </c>
      <c r="F1048" s="7">
        <f>'2022'!F46</f>
        <v>0.1</v>
      </c>
    </row>
    <row r="1049" spans="1:6">
      <c r="A1049" s="138">
        <f>'2022'!A47</f>
        <v>44617</v>
      </c>
      <c r="B1049" s="7">
        <f>'2022'!B47</f>
        <v>0.7198</v>
      </c>
      <c r="C1049" s="7">
        <f>'2022'!C47</f>
        <v>82.91</v>
      </c>
      <c r="D1049" s="7">
        <f>'2022'!D47</f>
        <v>0</v>
      </c>
      <c r="E1049" s="7">
        <f>'2022'!E47</f>
        <v>4.5938185235343387E-3</v>
      </c>
      <c r="F1049" s="7">
        <f>'2022'!F47</f>
        <v>0.1</v>
      </c>
    </row>
    <row r="1050" spans="1:6">
      <c r="A1050" s="138">
        <f>'2022'!A48</f>
        <v>44620</v>
      </c>
      <c r="B1050" s="7">
        <f>'2022'!B48</f>
        <v>0.71819999999999995</v>
      </c>
      <c r="C1050" s="7">
        <f>'2022'!C48</f>
        <v>83.01</v>
      </c>
      <c r="D1050" s="7">
        <f>'2022'!D48</f>
        <v>-2.2253138529479397E-3</v>
      </c>
      <c r="E1050" s="7">
        <f>'2022'!E48</f>
        <v>1.2054003388170956E-3</v>
      </c>
      <c r="F1050" s="7">
        <f>'2022'!F48</f>
        <v>0.1</v>
      </c>
    </row>
    <row r="1051" spans="1:6">
      <c r="A1051" s="138">
        <f>'2022'!A49</f>
        <v>44621</v>
      </c>
      <c r="B1051" s="7">
        <f>'2022'!B49</f>
        <v>0.72599999999999998</v>
      </c>
      <c r="C1051" s="7">
        <f>'2022'!C49</f>
        <v>83.59</v>
      </c>
      <c r="D1051" s="7">
        <f>'2022'!D49</f>
        <v>1.0801933032813679E-2</v>
      </c>
      <c r="E1051" s="7">
        <f>'2022'!E49</f>
        <v>6.9628132441206152E-3</v>
      </c>
      <c r="F1051" s="7">
        <f>'2022'!F49</f>
        <v>0.1</v>
      </c>
    </row>
    <row r="1052" spans="1:6">
      <c r="A1052" s="138">
        <f>'2022'!A50</f>
        <v>44622</v>
      </c>
      <c r="B1052" s="7">
        <f>'2022'!B50</f>
        <v>0.72689999999999999</v>
      </c>
      <c r="C1052" s="7">
        <f>'2022'!C50</f>
        <v>83.62</v>
      </c>
      <c r="D1052" s="7">
        <f>'2022'!D50</f>
        <v>1.2389016657936131E-3</v>
      </c>
      <c r="E1052" s="7">
        <f>'2022'!E50</f>
        <v>3.5883021735422054E-4</v>
      </c>
      <c r="F1052" s="7">
        <f>'2022'!F50</f>
        <v>0.1</v>
      </c>
    </row>
    <row r="1053" spans="1:6">
      <c r="A1053" s="138">
        <f>'2022'!A51</f>
        <v>44623</v>
      </c>
      <c r="B1053" s="7">
        <f>'2022'!B51</f>
        <v>0.73009999999999997</v>
      </c>
      <c r="C1053" s="7">
        <f>'2022'!C51</f>
        <v>84.45</v>
      </c>
      <c r="D1053" s="7">
        <f>'2022'!D51</f>
        <v>4.3925945714502167E-3</v>
      </c>
      <c r="E1053" s="7">
        <f>'2022'!E51</f>
        <v>9.8769173253900368E-3</v>
      </c>
      <c r="F1053" s="7">
        <f>'2022'!F51</f>
        <v>0.1</v>
      </c>
    </row>
    <row r="1054" spans="1:6">
      <c r="A1054" s="138">
        <f>'2022'!A52</f>
        <v>44624</v>
      </c>
      <c r="B1054" s="7">
        <f>'2022'!B52</f>
        <v>0.7359</v>
      </c>
      <c r="C1054" s="7">
        <f>'2022'!C52</f>
        <v>84.95</v>
      </c>
      <c r="D1054" s="7">
        <f>'2022'!D52</f>
        <v>7.9127288705132994E-3</v>
      </c>
      <c r="E1054" s="7">
        <f>'2022'!E52</f>
        <v>5.9032048641319062E-3</v>
      </c>
      <c r="F1054" s="7">
        <f>'2022'!F52</f>
        <v>0.1</v>
      </c>
    </row>
    <row r="1055" spans="1:6">
      <c r="A1055" s="138">
        <f>'2022'!A53</f>
        <v>44627</v>
      </c>
      <c r="B1055" s="7">
        <f>'2022'!B53</f>
        <v>0.7419</v>
      </c>
      <c r="C1055" s="7">
        <f>'2022'!C53</f>
        <v>85.24</v>
      </c>
      <c r="D1055" s="7">
        <f>'2022'!D53</f>
        <v>8.1202232629270059E-3</v>
      </c>
      <c r="E1055" s="7">
        <f>'2022'!E53</f>
        <v>3.4079591124753709E-3</v>
      </c>
      <c r="F1055" s="7">
        <f>'2022'!F53</f>
        <v>0.1</v>
      </c>
    </row>
    <row r="1056" spans="1:6">
      <c r="A1056" s="138">
        <f>'2022'!A54</f>
        <v>44628</v>
      </c>
      <c r="B1056" s="7">
        <f>'2022'!B54</f>
        <v>0.73089999999999999</v>
      </c>
      <c r="C1056" s="7">
        <f>'2022'!C54</f>
        <v>84.38</v>
      </c>
      <c r="D1056" s="7">
        <f>'2022'!D54</f>
        <v>-1.4937811709134195E-2</v>
      </c>
      <c r="E1056" s="7">
        <f>'2022'!E54</f>
        <v>-1.0140400534223716E-2</v>
      </c>
      <c r="F1056" s="7">
        <f>'2022'!F54</f>
        <v>0.1</v>
      </c>
    </row>
    <row r="1057" spans="1:6">
      <c r="A1057" s="138">
        <f>'2022'!A55</f>
        <v>44629</v>
      </c>
      <c r="B1057" s="7">
        <f>'2022'!B55</f>
        <v>0.72850000000000004</v>
      </c>
      <c r="C1057" s="7">
        <f>'2022'!C55</f>
        <v>84.37</v>
      </c>
      <c r="D1057" s="7">
        <f>'2022'!D55</f>
        <v>-3.2890258510864805E-3</v>
      </c>
      <c r="E1057" s="7">
        <f>'2022'!E55</f>
        <v>-1.1851851865710188E-4</v>
      </c>
      <c r="F1057" s="7">
        <f>'2022'!F55</f>
        <v>0.1</v>
      </c>
    </row>
    <row r="1058" spans="1:6">
      <c r="A1058" s="138">
        <f>'2022'!A56</f>
        <v>44630</v>
      </c>
      <c r="B1058" s="7">
        <f>'2022'!B56</f>
        <v>0.73209999999999997</v>
      </c>
      <c r="C1058" s="7">
        <f>'2022'!C56</f>
        <v>85.03</v>
      </c>
      <c r="D1058" s="7">
        <f>'2022'!D56</f>
        <v>4.929491017337328E-3</v>
      </c>
      <c r="E1058" s="7">
        <f>'2022'!E56</f>
        <v>7.7922472201658217E-3</v>
      </c>
      <c r="F1058" s="7">
        <f>'2022'!F56</f>
        <v>0.1</v>
      </c>
    </row>
    <row r="1059" spans="1:6">
      <c r="A1059" s="138">
        <f>'2022'!A57</f>
        <v>44631</v>
      </c>
      <c r="B1059" s="7">
        <f>'2022'!B57</f>
        <v>0.73360000000000003</v>
      </c>
      <c r="C1059" s="7">
        <f>'2022'!C57</f>
        <v>85.51</v>
      </c>
      <c r="D1059" s="7">
        <f>'2022'!D57</f>
        <v>2.0468042896580937E-3</v>
      </c>
      <c r="E1059" s="7">
        <f>'2022'!E57</f>
        <v>5.6291927701628353E-3</v>
      </c>
      <c r="F1059" s="7">
        <f>'2022'!F57</f>
        <v>0.1</v>
      </c>
    </row>
    <row r="1060" spans="1:6">
      <c r="A1060" s="138">
        <f>'2022'!A58</f>
        <v>44634</v>
      </c>
      <c r="B1060" s="7">
        <f>'2022'!B58</f>
        <v>0.7258</v>
      </c>
      <c r="C1060" s="7">
        <f>'2022'!C58</f>
        <v>85.39</v>
      </c>
      <c r="D1060" s="7">
        <f>'2022'!D58</f>
        <v>-1.0689426163285221E-2</v>
      </c>
      <c r="E1060" s="7">
        <f>'2022'!E58</f>
        <v>-1.404330248349136E-3</v>
      </c>
      <c r="F1060" s="7">
        <f>'2022'!F58</f>
        <v>0.1</v>
      </c>
    </row>
    <row r="1061" spans="1:6">
      <c r="A1061" s="138">
        <f>'2022'!A59</f>
        <v>44635</v>
      </c>
      <c r="B1061" s="7">
        <f>'2022'!B59</f>
        <v>0.71860000000000002</v>
      </c>
      <c r="C1061" s="7">
        <f>'2022'!C59</f>
        <v>85.06</v>
      </c>
      <c r="D1061" s="7">
        <f>'2022'!D59</f>
        <v>-9.9696200995516189E-3</v>
      </c>
      <c r="E1061" s="7">
        <f>'2022'!E59</f>
        <v>-3.8721080940272482E-3</v>
      </c>
      <c r="F1061" s="7">
        <f>'2022'!F59</f>
        <v>0.1</v>
      </c>
    </row>
    <row r="1062" spans="1:6">
      <c r="A1062" s="138">
        <f>'2022'!A60</f>
        <v>44636</v>
      </c>
      <c r="B1062" s="7">
        <f>'2022'!B60</f>
        <v>0.72070000000000001</v>
      </c>
      <c r="C1062" s="7">
        <f>'2022'!C60</f>
        <v>85.22</v>
      </c>
      <c r="D1062" s="7">
        <f>'2022'!D60</f>
        <v>2.9180872509769269E-3</v>
      </c>
      <c r="E1062" s="7">
        <f>'2022'!E60</f>
        <v>1.8792582462783584E-3</v>
      </c>
      <c r="F1062" s="7">
        <f>'2022'!F60</f>
        <v>0.1</v>
      </c>
    </row>
    <row r="1063" spans="1:6">
      <c r="A1063" s="138">
        <f>'2022'!A61</f>
        <v>44637</v>
      </c>
      <c r="B1063" s="7">
        <f>'2022'!B61</f>
        <v>0.73180000000000001</v>
      </c>
      <c r="C1063" s="7">
        <f>'2022'!C61</f>
        <v>86.89</v>
      </c>
      <c r="D1063" s="7">
        <f>'2022'!D61</f>
        <v>1.5284290654711104E-2</v>
      </c>
      <c r="E1063" s="7">
        <f>'2022'!E61</f>
        <v>1.9406802779348625E-2</v>
      </c>
      <c r="F1063" s="7">
        <f>'2022'!F61</f>
        <v>0.1</v>
      </c>
    </row>
    <row r="1064" spans="1:6">
      <c r="A1064" s="138">
        <f>'2022'!A62</f>
        <v>44638</v>
      </c>
      <c r="B1064" s="7">
        <f>'2022'!B62</f>
        <v>0.73799999999999999</v>
      </c>
      <c r="C1064" s="7">
        <f>'2022'!C62</f>
        <v>87.64</v>
      </c>
      <c r="D1064" s="7">
        <f>'2022'!D62</f>
        <v>8.4365720153659653E-3</v>
      </c>
      <c r="E1064" s="7">
        <f>'2022'!E62</f>
        <v>8.5945638761511511E-3</v>
      </c>
      <c r="F1064" s="7">
        <f>'2022'!F62</f>
        <v>0.1</v>
      </c>
    </row>
    <row r="1065" spans="1:6">
      <c r="A1065" s="138">
        <f>'2022'!A63</f>
        <v>44641</v>
      </c>
      <c r="B1065" s="7">
        <f>'2022'!B63</f>
        <v>0.74039999999999995</v>
      </c>
      <c r="C1065" s="7">
        <f>'2022'!C63</f>
        <v>88.29</v>
      </c>
      <c r="D1065" s="7">
        <f>'2022'!D63</f>
        <v>3.2467560988698732E-3</v>
      </c>
      <c r="E1065" s="7">
        <f>'2022'!E63</f>
        <v>7.3893361862254012E-3</v>
      </c>
      <c r="F1065" s="7">
        <f>'2022'!F63</f>
        <v>0.1</v>
      </c>
    </row>
    <row r="1066" spans="1:6">
      <c r="A1066" s="138">
        <f>'2022'!A64</f>
        <v>44642</v>
      </c>
      <c r="B1066" s="7">
        <f>'2022'!B64</f>
        <v>0.73939999999999995</v>
      </c>
      <c r="C1066" s="7">
        <f>'2022'!C64</f>
        <v>89.01</v>
      </c>
      <c r="D1066" s="7">
        <f>'2022'!D64</f>
        <v>-1.3515341968108794E-3</v>
      </c>
      <c r="E1066" s="7">
        <f>'2022'!E64</f>
        <v>8.1218720573489334E-3</v>
      </c>
      <c r="F1066" s="7">
        <f>'2022'!F64</f>
        <v>0.1</v>
      </c>
    </row>
    <row r="1067" spans="1:6">
      <c r="A1067" s="138">
        <f>'2022'!A65</f>
        <v>44643</v>
      </c>
      <c r="B1067" s="7">
        <f>'2022'!B65</f>
        <v>0.74590000000000001</v>
      </c>
      <c r="C1067" s="7">
        <f>'2022'!C65</f>
        <v>90.31</v>
      </c>
      <c r="D1067" s="7">
        <f>'2022'!D65</f>
        <v>8.7524964585861051E-3</v>
      </c>
      <c r="E1067" s="7">
        <f>'2022'!E65</f>
        <v>1.4499473291867231E-2</v>
      </c>
      <c r="F1067" s="7">
        <f>'2022'!F65</f>
        <v>0.1</v>
      </c>
    </row>
    <row r="1068" spans="1:6">
      <c r="A1068" s="138">
        <f>'2022'!A66</f>
        <v>44644</v>
      </c>
      <c r="B1068" s="7">
        <f>'2022'!B66</f>
        <v>0.74729999999999996</v>
      </c>
      <c r="C1068" s="7">
        <f>'2022'!C66</f>
        <v>90.6</v>
      </c>
      <c r="D1068" s="7">
        <f>'2022'!D66</f>
        <v>1.8751679751268632E-3</v>
      </c>
      <c r="E1068" s="7">
        <f>'2022'!E66</f>
        <v>3.2060167862262069E-3</v>
      </c>
      <c r="F1068" s="7">
        <f>'2022'!F66</f>
        <v>0.1</v>
      </c>
    </row>
    <row r="1069" spans="1:6">
      <c r="A1069" s="138">
        <f>'2022'!A67</f>
        <v>44645</v>
      </c>
      <c r="B1069" s="7">
        <f>'2022'!B67</f>
        <v>0.75260000000000005</v>
      </c>
      <c r="C1069" s="7">
        <f>'2022'!C67</f>
        <v>91.41</v>
      </c>
      <c r="D1069" s="7">
        <f>'2022'!D67</f>
        <v>7.0671672230925731E-3</v>
      </c>
      <c r="E1069" s="7">
        <f>'2022'!E67</f>
        <v>8.9006686167937346E-3</v>
      </c>
      <c r="F1069" s="7">
        <f>'2022'!F67</f>
        <v>0.1</v>
      </c>
    </row>
    <row r="1070" spans="1:6">
      <c r="A1070" s="138">
        <f>'2022'!A68</f>
        <v>44648</v>
      </c>
      <c r="B1070" s="7">
        <f>'2022'!B68</f>
        <v>0.75239999999999996</v>
      </c>
      <c r="C1070" s="7">
        <f>'2022'!C68</f>
        <v>92.58</v>
      </c>
      <c r="D1070" s="7">
        <f>'2022'!D68</f>
        <v>-2.6578073246173273E-4</v>
      </c>
      <c r="E1070" s="7">
        <f>'2022'!E68</f>
        <v>1.2718253937397166E-2</v>
      </c>
      <c r="F1070" s="7">
        <f>'2022'!F68</f>
        <v>0.1</v>
      </c>
    </row>
    <row r="1071" spans="1:6">
      <c r="A1071" s="138">
        <f>'2022'!A69</f>
        <v>44649</v>
      </c>
      <c r="B1071" s="7">
        <f>'2022'!B69</f>
        <v>0.74819999999999998</v>
      </c>
      <c r="C1071" s="7">
        <f>'2022'!C69</f>
        <v>92.31</v>
      </c>
      <c r="D1071" s="7">
        <f>'2022'!D69</f>
        <v>-5.5977755128294908E-3</v>
      </c>
      <c r="E1071" s="7">
        <f>'2022'!E69</f>
        <v>-2.9206576010642363E-3</v>
      </c>
      <c r="F1071" s="7">
        <f>'2022'!F69</f>
        <v>0.1</v>
      </c>
    </row>
    <row r="1072" spans="1:6">
      <c r="A1072" s="138">
        <f>'2022'!A70</f>
        <v>44650</v>
      </c>
      <c r="B1072" s="7">
        <f>'2022'!B70</f>
        <v>0.75270000000000004</v>
      </c>
      <c r="C1072" s="7">
        <f>'2022'!C70</f>
        <v>91.75</v>
      </c>
      <c r="D1072" s="7">
        <f>'2022'!D70</f>
        <v>5.996420126440645E-3</v>
      </c>
      <c r="E1072" s="7">
        <f>'2022'!E70</f>
        <v>-6.0849910673805539E-3</v>
      </c>
      <c r="F1072" s="7">
        <f>'2022'!F70</f>
        <v>0.1</v>
      </c>
    </row>
    <row r="1073" spans="1:6">
      <c r="A1073" s="138">
        <f>'2022'!A71</f>
        <v>44651</v>
      </c>
      <c r="B1073" s="7">
        <f>'2022'!B71</f>
        <v>0.74819999999999998</v>
      </c>
      <c r="C1073" s="7">
        <f>'2022'!C71</f>
        <v>91.45</v>
      </c>
      <c r="D1073" s="7">
        <f>'2022'!D71</f>
        <v>-5.9964201264406519E-3</v>
      </c>
      <c r="E1073" s="7">
        <f>'2022'!E71</f>
        <v>-3.2751120978048867E-3</v>
      </c>
      <c r="F1073" s="7">
        <f>'2022'!F71</f>
        <v>0.1</v>
      </c>
    </row>
    <row r="1074" spans="1:6">
      <c r="A1074" s="138">
        <f>'2022'!A72</f>
        <v>44652</v>
      </c>
      <c r="B1074" s="7">
        <f>'2022'!B72</f>
        <v>0.74770000000000003</v>
      </c>
      <c r="C1074" s="7">
        <f>'2022'!C72</f>
        <v>91.66</v>
      </c>
      <c r="D1074" s="7">
        <f>'2022'!D72</f>
        <v>-6.6849390817586007E-4</v>
      </c>
      <c r="E1074" s="7">
        <f>'2022'!E72</f>
        <v>2.2937042441032091E-3</v>
      </c>
      <c r="F1074" s="7">
        <f>'2022'!F72</f>
        <v>0.1</v>
      </c>
    </row>
    <row r="1075" spans="1:6">
      <c r="A1075" s="138">
        <f>'2022'!A73</f>
        <v>44655</v>
      </c>
      <c r="B1075" s="7">
        <f>'2022'!B73</f>
        <v>0.75139999999999996</v>
      </c>
      <c r="C1075" s="7">
        <f>'2022'!C73</f>
        <v>92.19</v>
      </c>
      <c r="D1075" s="7">
        <f>'2022'!D73</f>
        <v>4.9363051339986457E-3</v>
      </c>
      <c r="E1075" s="7">
        <f>'2022'!E73</f>
        <v>5.7655857295250586E-3</v>
      </c>
      <c r="F1075" s="7">
        <f>'2022'!F73</f>
        <v>0.1</v>
      </c>
    </row>
    <row r="1076" spans="1:6">
      <c r="A1076" s="138">
        <f>'2022'!A74</f>
        <v>44656</v>
      </c>
      <c r="B1076" s="7">
        <f>'2022'!B74</f>
        <v>0.76149999999999995</v>
      </c>
      <c r="C1076" s="7">
        <f>'2022'!C74</f>
        <v>93.28</v>
      </c>
      <c r="D1076" s="7">
        <f>'2022'!D74</f>
        <v>1.3352039195348022E-2</v>
      </c>
      <c r="E1076" s="7">
        <f>'2022'!E74</f>
        <v>1.1754057791679389E-2</v>
      </c>
      <c r="F1076" s="7">
        <f>'2022'!F74</f>
        <v>0.1</v>
      </c>
    </row>
    <row r="1077" spans="1:6">
      <c r="A1077" s="138">
        <f>'2022'!A75</f>
        <v>44657</v>
      </c>
      <c r="B1077" s="7">
        <f>'2022'!B75</f>
        <v>0.75719999999999998</v>
      </c>
      <c r="C1077" s="7">
        <f>'2022'!C75</f>
        <v>93.86</v>
      </c>
      <c r="D1077" s="7">
        <f>'2022'!D75</f>
        <v>-5.6627530000486507E-3</v>
      </c>
      <c r="E1077" s="7">
        <f>'2022'!E75</f>
        <v>6.1985877640892504E-3</v>
      </c>
      <c r="F1077" s="7">
        <f>'2022'!F75</f>
        <v>0.1</v>
      </c>
    </row>
    <row r="1078" spans="1:6">
      <c r="A1078" s="138">
        <f>'2022'!A76</f>
        <v>44658</v>
      </c>
      <c r="B1078" s="7">
        <f>'2022'!B76</f>
        <v>0.74829999999999997</v>
      </c>
      <c r="C1078" s="7">
        <f>'2022'!C76</f>
        <v>92.53</v>
      </c>
      <c r="D1078" s="7">
        <f>'2022'!D76</f>
        <v>-1.1823452248854973E-2</v>
      </c>
      <c r="E1078" s="7">
        <f>'2022'!E76</f>
        <v>-1.4271394105332682E-2</v>
      </c>
      <c r="F1078" s="7">
        <f>'2022'!F76</f>
        <v>0.1</v>
      </c>
    </row>
    <row r="1079" spans="1:6">
      <c r="A1079" s="138">
        <f>'2022'!A77</f>
        <v>44659</v>
      </c>
      <c r="B1079" s="7">
        <f>'2022'!B77</f>
        <v>0.74829999999999997</v>
      </c>
      <c r="C1079" s="7">
        <f>'2022'!C77</f>
        <v>92.76</v>
      </c>
      <c r="D1079" s="7">
        <f>'2022'!D77</f>
        <v>0</v>
      </c>
      <c r="E1079" s="7">
        <f>'2022'!E77</f>
        <v>2.4825961263920376E-3</v>
      </c>
      <c r="F1079" s="7">
        <f>'2022'!F77</f>
        <v>0.1</v>
      </c>
    </row>
    <row r="1080" spans="1:6">
      <c r="A1080" s="138">
        <f>'2022'!A78</f>
        <v>44662</v>
      </c>
      <c r="B1080" s="7">
        <f>'2022'!B78</f>
        <v>0.74480000000000002</v>
      </c>
      <c r="C1080" s="7">
        <f>'2022'!C78</f>
        <v>93.09</v>
      </c>
      <c r="D1080" s="7">
        <f>'2022'!D78</f>
        <v>-4.6882411234554933E-3</v>
      </c>
      <c r="E1080" s="7">
        <f>'2022'!E78</f>
        <v>3.5512547410676671E-3</v>
      </c>
      <c r="F1080" s="7">
        <f>'2022'!F78</f>
        <v>0.1</v>
      </c>
    </row>
    <row r="1081" spans="1:6">
      <c r="A1081" s="138">
        <f>'2022'!A79</f>
        <v>44663</v>
      </c>
      <c r="B1081" s="7">
        <f>'2022'!B79</f>
        <v>0.74329999999999996</v>
      </c>
      <c r="C1081" s="7">
        <f>'2022'!C79</f>
        <v>93.28</v>
      </c>
      <c r="D1081" s="7">
        <f>'2022'!D79</f>
        <v>-2.0159942316095637E-3</v>
      </c>
      <c r="E1081" s="7">
        <f>'2022'!E79</f>
        <v>2.0389554737836211E-3</v>
      </c>
      <c r="F1081" s="7">
        <f>'2022'!F79</f>
        <v>0.1</v>
      </c>
    </row>
    <row r="1082" spans="1:6">
      <c r="A1082" s="138">
        <f>'2022'!A80</f>
        <v>44664</v>
      </c>
      <c r="B1082" s="7">
        <f>'2022'!B80</f>
        <v>0.74509999999999998</v>
      </c>
      <c r="C1082" s="7">
        <f>'2022'!C80</f>
        <v>93.59</v>
      </c>
      <c r="D1082" s="7">
        <f>'2022'!D80</f>
        <v>2.4187058284340555E-3</v>
      </c>
      <c r="E1082" s="7">
        <f>'2022'!E80</f>
        <v>3.3178175669828901E-3</v>
      </c>
      <c r="F1082" s="7">
        <f>'2022'!F80</f>
        <v>0.1</v>
      </c>
    </row>
    <row r="1083" spans="1:6">
      <c r="A1083" s="138">
        <f>'2022'!A81</f>
        <v>44665</v>
      </c>
      <c r="B1083" s="7">
        <f>'2022'!B81</f>
        <v>0.74580000000000002</v>
      </c>
      <c r="C1083" s="7">
        <f>'2022'!C81</f>
        <v>93.55</v>
      </c>
      <c r="D1083" s="7">
        <f>'2022'!D81</f>
        <v>9.3903018503869822E-4</v>
      </c>
      <c r="E1083" s="7">
        <f>'2022'!E81</f>
        <v>-4.2748744906655894E-4</v>
      </c>
      <c r="F1083" s="7">
        <f>'2022'!F81</f>
        <v>0.1</v>
      </c>
    </row>
    <row r="1084" spans="1:6">
      <c r="A1084" s="138">
        <f>'2022'!A82</f>
        <v>44670</v>
      </c>
      <c r="B1084" s="7">
        <f>'2022'!B82</f>
        <v>0.73729999999999996</v>
      </c>
      <c r="C1084" s="7">
        <f>'2022'!C82</f>
        <v>94.49</v>
      </c>
      <c r="D1084" s="7">
        <f>'2022'!D82</f>
        <v>-1.146260274911559E-2</v>
      </c>
      <c r="E1084" s="7">
        <f>'2022'!E82</f>
        <v>9.9979560744358695E-3</v>
      </c>
      <c r="F1084" s="7">
        <f>'2022'!F82</f>
        <v>0.1</v>
      </c>
    </row>
    <row r="1085" spans="1:6">
      <c r="A1085" s="138">
        <f>'2022'!A83</f>
        <v>44671</v>
      </c>
      <c r="B1085" s="7">
        <f>'2022'!B83</f>
        <v>0.74260000000000004</v>
      </c>
      <c r="C1085" s="7">
        <f>'2022'!C83</f>
        <v>95.56</v>
      </c>
      <c r="D1085" s="7">
        <f>'2022'!D83</f>
        <v>7.1626767473750071E-3</v>
      </c>
      <c r="E1085" s="7">
        <f>'2022'!E83</f>
        <v>1.1260313663074315E-2</v>
      </c>
      <c r="F1085" s="7">
        <f>'2022'!F83</f>
        <v>0.1</v>
      </c>
    </row>
    <row r="1086" spans="1:6">
      <c r="A1086" s="138">
        <f>'2022'!A84</f>
        <v>44672</v>
      </c>
      <c r="B1086" s="7">
        <f>'2022'!B84</f>
        <v>0.74439999999999995</v>
      </c>
      <c r="C1086" s="7">
        <f>'2022'!C84</f>
        <v>95.44</v>
      </c>
      <c r="D1086" s="7">
        <f>'2022'!D84</f>
        <v>2.4209830251159374E-3</v>
      </c>
      <c r="E1086" s="7">
        <f>'2022'!E84</f>
        <v>-1.256544667948127E-3</v>
      </c>
      <c r="F1086" s="7">
        <f>'2022'!F84</f>
        <v>0.1</v>
      </c>
    </row>
    <row r="1087" spans="1:6">
      <c r="A1087" s="138">
        <f>'2022'!A85</f>
        <v>44673</v>
      </c>
      <c r="B1087" s="7">
        <f>'2022'!B85</f>
        <v>0.73350000000000004</v>
      </c>
      <c r="C1087" s="7">
        <f>'2022'!C85</f>
        <v>93.82</v>
      </c>
      <c r="D1087" s="7">
        <f>'2022'!D85</f>
        <v>-1.4750927185059118E-2</v>
      </c>
      <c r="E1087" s="7">
        <f>'2022'!E85</f>
        <v>-1.7119724889348729E-2</v>
      </c>
      <c r="F1087" s="7">
        <f>'2022'!F85</f>
        <v>0.1</v>
      </c>
    </row>
    <row r="1088" spans="1:6">
      <c r="A1088" s="138">
        <f>'2022'!A86</f>
        <v>44677</v>
      </c>
      <c r="B1088" s="7">
        <f>'2022'!B86</f>
        <v>0.72199999999999998</v>
      </c>
      <c r="C1088" s="7">
        <f>'2022'!C86</f>
        <v>92.4</v>
      </c>
      <c r="D1088" s="7">
        <f>'2022'!D86</f>
        <v>-1.5802458690210325E-2</v>
      </c>
      <c r="E1088" s="7">
        <f>'2022'!E86</f>
        <v>-1.5251074252673334E-2</v>
      </c>
      <c r="F1088" s="7">
        <f>'2022'!F86</f>
        <v>0.1</v>
      </c>
    </row>
    <row r="1089" spans="1:6">
      <c r="A1089" s="138">
        <f>'2022'!A87</f>
        <v>44678</v>
      </c>
      <c r="B1089" s="7">
        <f>'2022'!B87</f>
        <v>0.71789999999999998</v>
      </c>
      <c r="C1089" s="7">
        <f>'2022'!C87</f>
        <v>91.7</v>
      </c>
      <c r="D1089" s="7">
        <f>'2022'!D87</f>
        <v>-5.6948553103889224E-3</v>
      </c>
      <c r="E1089" s="7">
        <f>'2022'!E87</f>
        <v>-7.6045993852193036E-3</v>
      </c>
      <c r="F1089" s="7">
        <f>'2022'!F87</f>
        <v>0.1</v>
      </c>
    </row>
    <row r="1090" spans="1:6">
      <c r="A1090" s="138">
        <f>'2022'!A88</f>
        <v>44679</v>
      </c>
      <c r="B1090" s="7">
        <f>'2022'!B88</f>
        <v>0.70960000000000001</v>
      </c>
      <c r="C1090" s="7">
        <f>'2022'!C88</f>
        <v>92.28</v>
      </c>
      <c r="D1090" s="7">
        <f>'2022'!D88</f>
        <v>-1.1628852587067509E-2</v>
      </c>
      <c r="E1090" s="7">
        <f>'2022'!E88</f>
        <v>6.3050540431336261E-3</v>
      </c>
      <c r="F1090" s="7">
        <f>'2022'!F88</f>
        <v>0.1</v>
      </c>
    </row>
    <row r="1091" spans="1:6">
      <c r="A1091" s="138">
        <f>'2022'!A89</f>
        <v>44680</v>
      </c>
      <c r="B1091" s="7">
        <f>'2022'!B89</f>
        <v>0.71479999999999999</v>
      </c>
      <c r="C1091" s="7">
        <f>'2022'!C89</f>
        <v>93.21</v>
      </c>
      <c r="D1091" s="7">
        <f>'2022'!D89</f>
        <v>7.3013522899031836E-3</v>
      </c>
      <c r="E1091" s="7">
        <f>'2022'!E89</f>
        <v>1.0027578767512833E-2</v>
      </c>
      <c r="F1091" s="7">
        <f>'2022'!F89</f>
        <v>0.1</v>
      </c>
    </row>
    <row r="1092" spans="1:6">
      <c r="A1092" s="138">
        <f>'2022'!A90</f>
        <v>44683</v>
      </c>
      <c r="B1092" s="7">
        <f>'2022'!B90</f>
        <v>0.70430000000000004</v>
      </c>
      <c r="C1092" s="7">
        <f>'2022'!C90</f>
        <v>91.85</v>
      </c>
      <c r="D1092" s="7">
        <f>'2022'!D90</f>
        <v>-1.4798381533908254E-2</v>
      </c>
      <c r="E1092" s="7">
        <f>'2022'!E90</f>
        <v>-1.4698200411931072E-2</v>
      </c>
      <c r="F1092" s="7">
        <f>'2022'!F90</f>
        <v>0.1</v>
      </c>
    </row>
    <row r="1093" spans="1:6">
      <c r="A1093" s="138">
        <f>'2022'!A91</f>
        <v>44684</v>
      </c>
      <c r="B1093" s="7">
        <f>'2022'!B91</f>
        <v>0.7107</v>
      </c>
      <c r="C1093" s="7">
        <f>'2022'!C91</f>
        <v>92.5</v>
      </c>
      <c r="D1093" s="7">
        <f>'2022'!D91</f>
        <v>9.0459980814846918E-3</v>
      </c>
      <c r="E1093" s="7">
        <f>'2022'!E91</f>
        <v>7.0518328572449973E-3</v>
      </c>
      <c r="F1093" s="7">
        <f>'2022'!F91</f>
        <v>0.1</v>
      </c>
    </row>
    <row r="1094" spans="1:6">
      <c r="A1094" s="138">
        <f>'2022'!A92</f>
        <v>44685</v>
      </c>
      <c r="B1094" s="7">
        <f>'2022'!B92</f>
        <v>0.71099999999999997</v>
      </c>
      <c r="C1094" s="7">
        <f>'2022'!C92</f>
        <v>92.54</v>
      </c>
      <c r="D1094" s="7">
        <f>'2022'!D92</f>
        <v>4.2202997039142713E-4</v>
      </c>
      <c r="E1094" s="7">
        <f>'2022'!E92</f>
        <v>4.3233896047410714E-4</v>
      </c>
      <c r="F1094" s="7">
        <f>'2022'!F92</f>
        <v>0.35</v>
      </c>
    </row>
    <row r="1095" spans="1:6">
      <c r="A1095" s="138">
        <f>'2022'!A93</f>
        <v>44686</v>
      </c>
      <c r="B1095" s="7">
        <f>'2022'!B93</f>
        <v>0.72409999999999997</v>
      </c>
      <c r="C1095" s="7">
        <f>'2022'!C93</f>
        <v>93.67</v>
      </c>
      <c r="D1095" s="7">
        <f>'2022'!D93</f>
        <v>1.8257074591534101E-2</v>
      </c>
      <c r="E1095" s="7">
        <f>'2022'!E93</f>
        <v>1.213698374218569E-2</v>
      </c>
      <c r="F1095" s="7">
        <f>'2022'!F93</f>
        <v>0.35</v>
      </c>
    </row>
    <row r="1096" spans="1:6">
      <c r="A1096" s="138">
        <f>'2022'!A94</f>
        <v>44687</v>
      </c>
      <c r="B1096" s="7">
        <f>'2022'!B94</f>
        <v>0.70950000000000002</v>
      </c>
      <c r="C1096" s="7">
        <f>'2022'!C94</f>
        <v>92.73</v>
      </c>
      <c r="D1096" s="7">
        <f>'2022'!D94</f>
        <v>-2.0369007794677624E-2</v>
      </c>
      <c r="E1096" s="7">
        <f>'2022'!E94</f>
        <v>-1.0085922408904494E-2</v>
      </c>
      <c r="F1096" s="7">
        <f>'2022'!F94</f>
        <v>0.35</v>
      </c>
    </row>
    <row r="1097" spans="1:6">
      <c r="A1097" s="138">
        <f>'2022'!A95</f>
        <v>44690</v>
      </c>
      <c r="B1097" s="7">
        <f>'2022'!B95</f>
        <v>0.70020000000000004</v>
      </c>
      <c r="C1097" s="7">
        <f>'2022'!C95</f>
        <v>91.73</v>
      </c>
      <c r="D1097" s="7">
        <f>'2022'!D95</f>
        <v>-1.3194488079532019E-2</v>
      </c>
      <c r="E1097" s="7">
        <f>'2022'!E95</f>
        <v>-1.0842565290570432E-2</v>
      </c>
      <c r="F1097" s="7">
        <f>'2022'!F95</f>
        <v>0.35</v>
      </c>
    </row>
    <row r="1098" spans="1:6">
      <c r="A1098" s="138">
        <f>'2022'!A96</f>
        <v>44691</v>
      </c>
      <c r="B1098" s="7">
        <f>'2022'!B96</f>
        <v>0.69750000000000001</v>
      </c>
      <c r="C1098" s="7">
        <f>'2022'!C96</f>
        <v>90.92</v>
      </c>
      <c r="D1098" s="7">
        <f>'2022'!D96</f>
        <v>-3.8634948250447013E-3</v>
      </c>
      <c r="E1098" s="7">
        <f>'2022'!E96</f>
        <v>-8.8694805372217349E-3</v>
      </c>
      <c r="F1098" s="7">
        <f>'2022'!F96</f>
        <v>0.35</v>
      </c>
    </row>
    <row r="1099" spans="1:6">
      <c r="A1099" s="138">
        <f>'2022'!A97</f>
        <v>44692</v>
      </c>
      <c r="B1099" s="7">
        <f>'2022'!B97</f>
        <v>0.69550000000000001</v>
      </c>
      <c r="C1099" s="7">
        <f>'2022'!C97</f>
        <v>90.67</v>
      </c>
      <c r="D1099" s="7">
        <f>'2022'!D97</f>
        <v>-2.8715023320230767E-3</v>
      </c>
      <c r="E1099" s="7">
        <f>'2022'!E97</f>
        <v>-2.7534573263777169E-3</v>
      </c>
      <c r="F1099" s="7">
        <f>'2022'!F97</f>
        <v>0.35</v>
      </c>
    </row>
    <row r="1100" spans="1:6">
      <c r="A1100" s="138">
        <f>'2022'!A98</f>
        <v>44693</v>
      </c>
      <c r="B1100" s="7">
        <f>'2022'!B98</f>
        <v>0.68789999999999996</v>
      </c>
      <c r="C1100" s="7">
        <f>'2022'!C98</f>
        <v>89.16</v>
      </c>
      <c r="D1100" s="7">
        <f>'2022'!D98</f>
        <v>-1.0987532831529258E-2</v>
      </c>
      <c r="E1100" s="7">
        <f>'2022'!E98</f>
        <v>-1.6794033140296694E-2</v>
      </c>
      <c r="F1100" s="7">
        <f>'2022'!F98</f>
        <v>0.35</v>
      </c>
    </row>
    <row r="1101" spans="1:6">
      <c r="A1101" s="138">
        <f>'2022'!A99</f>
        <v>44694</v>
      </c>
      <c r="B1101" s="7">
        <f>'2022'!B99</f>
        <v>0.68979999999999997</v>
      </c>
      <c r="C1101" s="7">
        <f>'2022'!C99</f>
        <v>88.92</v>
      </c>
      <c r="D1101" s="7">
        <f>'2022'!D99</f>
        <v>2.7582219707720811E-3</v>
      </c>
      <c r="E1101" s="7">
        <f>'2022'!E99</f>
        <v>-2.6954194216722112E-3</v>
      </c>
      <c r="F1101" s="7">
        <f>'2022'!F99</f>
        <v>0.35</v>
      </c>
    </row>
    <row r="1102" spans="1:6">
      <c r="A1102" s="138">
        <f>'2022'!A100</f>
        <v>44697</v>
      </c>
      <c r="B1102" s="7">
        <f>'2022'!B100</f>
        <v>0.68889999999999996</v>
      </c>
      <c r="C1102" s="7">
        <f>'2022'!C100</f>
        <v>88.87</v>
      </c>
      <c r="D1102" s="7">
        <f>'2022'!D100</f>
        <v>-1.3055779035903449E-3</v>
      </c>
      <c r="E1102" s="7">
        <f>'2022'!E100</f>
        <v>-5.6246134561191571E-4</v>
      </c>
      <c r="F1102" s="7">
        <f>'2022'!F100</f>
        <v>0.35</v>
      </c>
    </row>
    <row r="1103" spans="1:6">
      <c r="A1103" s="138">
        <f>'2022'!A101</f>
        <v>44698</v>
      </c>
      <c r="B1103" s="7">
        <f>'2022'!B101</f>
        <v>0.70069999999999999</v>
      </c>
      <c r="C1103" s="7">
        <f>'2022'!C101</f>
        <v>90.63</v>
      </c>
      <c r="D1103" s="7">
        <f>'2022'!D101</f>
        <v>1.6983712777338004E-2</v>
      </c>
      <c r="E1103" s="7">
        <f>'2022'!E101</f>
        <v>1.961065631630645E-2</v>
      </c>
      <c r="F1103" s="7">
        <f>'2022'!F101</f>
        <v>0.35</v>
      </c>
    </row>
    <row r="1104" spans="1:6">
      <c r="A1104" s="138">
        <f>'2022'!A102</f>
        <v>44699</v>
      </c>
      <c r="B1104" s="7">
        <f>'2022'!B102</f>
        <v>0.70340000000000003</v>
      </c>
      <c r="C1104" s="7">
        <f>'2022'!C102</f>
        <v>90.84</v>
      </c>
      <c r="D1104" s="7">
        <f>'2022'!D102</f>
        <v>3.84588466339395E-3</v>
      </c>
      <c r="E1104" s="7">
        <f>'2022'!E102</f>
        <v>2.3144331706675841E-3</v>
      </c>
      <c r="F1104" s="7">
        <f>'2022'!F102</f>
        <v>0.35</v>
      </c>
    </row>
    <row r="1105" spans="1:6">
      <c r="A1105" s="138">
        <f>'2022'!A103</f>
        <v>44700</v>
      </c>
      <c r="B1105" s="7">
        <f>'2022'!B103</f>
        <v>0.6996</v>
      </c>
      <c r="C1105" s="7">
        <f>'2022'!C103</f>
        <v>89.98</v>
      </c>
      <c r="D1105" s="7">
        <f>'2022'!D103</f>
        <v>-5.4169768954351249E-3</v>
      </c>
      <c r="E1105" s="7">
        <f>'2022'!E103</f>
        <v>-9.5122938243315039E-3</v>
      </c>
      <c r="F1105" s="7">
        <f>'2022'!F103</f>
        <v>0.35</v>
      </c>
    </row>
    <row r="1106" spans="1:6">
      <c r="A1106" s="138">
        <f>'2022'!A104</f>
        <v>44701</v>
      </c>
      <c r="B1106" s="7">
        <f>'2022'!B104</f>
        <v>0.70399999999999996</v>
      </c>
      <c r="C1106" s="7">
        <f>'2022'!C104</f>
        <v>89.94</v>
      </c>
      <c r="D1106" s="7">
        <f>'2022'!D104</f>
        <v>6.269613013595395E-3</v>
      </c>
      <c r="E1106" s="7">
        <f>'2022'!E104</f>
        <v>-4.446420704650075E-4</v>
      </c>
      <c r="F1106" s="7">
        <f>'2022'!F104</f>
        <v>0.35</v>
      </c>
    </row>
    <row r="1107" spans="1:6">
      <c r="A1107" s="138">
        <f>'2022'!A105</f>
        <v>44704</v>
      </c>
      <c r="B1107" s="7">
        <f>'2022'!B105</f>
        <v>0.71120000000000005</v>
      </c>
      <c r="C1107" s="7">
        <f>'2022'!C105</f>
        <v>90.88</v>
      </c>
      <c r="D1107" s="7">
        <f>'2022'!D105</f>
        <v>1.0175328041652665E-2</v>
      </c>
      <c r="E1107" s="7">
        <f>'2022'!E105</f>
        <v>1.0397173630279911E-2</v>
      </c>
      <c r="F1107" s="7">
        <f>'2022'!F105</f>
        <v>0.35</v>
      </c>
    </row>
    <row r="1108" spans="1:6">
      <c r="A1108" s="138">
        <f>'2022'!A106</f>
        <v>44705</v>
      </c>
      <c r="B1108" s="7">
        <f>'2022'!B106</f>
        <v>0.70830000000000004</v>
      </c>
      <c r="C1108" s="7">
        <f>'2022'!C106</f>
        <v>90.39</v>
      </c>
      <c r="D1108" s="7">
        <f>'2022'!D106</f>
        <v>-4.085951440117969E-3</v>
      </c>
      <c r="E1108" s="7">
        <f>'2022'!E106</f>
        <v>-5.4063131625216154E-3</v>
      </c>
      <c r="F1108" s="7">
        <f>'2022'!F106</f>
        <v>0.35</v>
      </c>
    </row>
    <row r="1109" spans="1:6">
      <c r="A1109" s="138">
        <f>'2022'!A107</f>
        <v>44706</v>
      </c>
      <c r="B1109" s="7">
        <f>'2022'!B107</f>
        <v>0.7107</v>
      </c>
      <c r="C1109" s="7">
        <f>'2022'!C107</f>
        <v>90.27</v>
      </c>
      <c r="D1109" s="7">
        <f>'2022'!D107</f>
        <v>3.3826670732724244E-3</v>
      </c>
      <c r="E1109" s="7">
        <f>'2022'!E107</f>
        <v>-1.328462500256073E-3</v>
      </c>
      <c r="F1109" s="7">
        <f>'2022'!F107</f>
        <v>0.35</v>
      </c>
    </row>
    <row r="1110" spans="1:6">
      <c r="A1110" s="138">
        <f>'2022'!A108</f>
        <v>44707</v>
      </c>
      <c r="B1110" s="7">
        <f>'2022'!B108</f>
        <v>0.70660000000000001</v>
      </c>
      <c r="C1110" s="7">
        <f>'2022'!C108</f>
        <v>89.97</v>
      </c>
      <c r="D1110" s="7">
        <f>'2022'!D108</f>
        <v>-5.7856649078045904E-3</v>
      </c>
      <c r="E1110" s="7">
        <f>'2022'!E108</f>
        <v>-3.3288978810361034E-3</v>
      </c>
      <c r="F1110" s="7">
        <f>'2022'!F108</f>
        <v>0.35</v>
      </c>
    </row>
    <row r="1111" spans="1:6">
      <c r="A1111" s="138">
        <f>'2022'!A109</f>
        <v>44708</v>
      </c>
      <c r="B1111" s="7">
        <f>'2022'!B109</f>
        <v>0.71340000000000003</v>
      </c>
      <c r="C1111" s="7">
        <f>'2022'!C109</f>
        <v>90.5</v>
      </c>
      <c r="D1111" s="7">
        <f>'2022'!D109</f>
        <v>9.5775379997463279E-3</v>
      </c>
      <c r="E1111" s="7">
        <f>'2022'!E109</f>
        <v>5.8735692768529931E-3</v>
      </c>
      <c r="F1111" s="7">
        <f>'2022'!F109</f>
        <v>0.35</v>
      </c>
    </row>
    <row r="1112" spans="1:6">
      <c r="A1112" s="138">
        <f>'2022'!A110</f>
        <v>44711</v>
      </c>
      <c r="B1112" s="7">
        <f>'2022'!B110</f>
        <v>0.71840000000000004</v>
      </c>
      <c r="C1112" s="7">
        <f>'2022'!C110</f>
        <v>91.26</v>
      </c>
      <c r="D1112" s="7">
        <f>'2022'!D110</f>
        <v>6.9842440631987255E-3</v>
      </c>
      <c r="E1112" s="7">
        <f>'2022'!E110</f>
        <v>8.3627247933761965E-3</v>
      </c>
      <c r="F1112" s="7">
        <f>'2022'!F110</f>
        <v>0.35</v>
      </c>
    </row>
    <row r="1113" spans="1:6">
      <c r="A1113" s="138">
        <f>'2022'!A111</f>
        <v>44712</v>
      </c>
      <c r="B1113" s="7">
        <f>'2022'!B111</f>
        <v>0.71870000000000001</v>
      </c>
      <c r="C1113" s="7">
        <f>'2022'!C111</f>
        <v>91.91</v>
      </c>
      <c r="D1113" s="7">
        <f>'2022'!D111</f>
        <v>4.1750748640707977E-4</v>
      </c>
      <c r="E1113" s="7">
        <f>'2022'!E111</f>
        <v>7.0972618707614643E-3</v>
      </c>
      <c r="F1113" s="7">
        <f>'2022'!F111</f>
        <v>0.35</v>
      </c>
    </row>
    <row r="1114" spans="1:6">
      <c r="A1114" s="138">
        <f>'2022'!A112</f>
        <v>44713</v>
      </c>
      <c r="B1114" s="7">
        <f>'2022'!B112</f>
        <v>0.71679999999999999</v>
      </c>
      <c r="C1114" s="7">
        <f>'2022'!C112</f>
        <v>92.63</v>
      </c>
      <c r="D1114" s="7">
        <f>'2022'!D112</f>
        <v>-2.647162813676226E-3</v>
      </c>
      <c r="E1114" s="7">
        <f>'2022'!E112</f>
        <v>7.803225895917895E-3</v>
      </c>
      <c r="F1114" s="7">
        <f>'2022'!F112</f>
        <v>0.35</v>
      </c>
    </row>
    <row r="1115" spans="1:6">
      <c r="A1115" s="138">
        <f>'2022'!A113</f>
        <v>44714</v>
      </c>
      <c r="B1115" s="7">
        <f>'2022'!B113</f>
        <v>0.7157</v>
      </c>
      <c r="C1115" s="7">
        <f>'2022'!C113</f>
        <v>93.06</v>
      </c>
      <c r="D1115" s="7">
        <f>'2022'!D113</f>
        <v>-1.5357769161688855E-3</v>
      </c>
      <c r="E1115" s="7">
        <f>'2022'!E113</f>
        <v>4.6313831505663252E-3</v>
      </c>
      <c r="F1115" s="7">
        <f>'2022'!F113</f>
        <v>0.35</v>
      </c>
    </row>
    <row r="1116" spans="1:6">
      <c r="A1116" s="138">
        <f>'2022'!A114</f>
        <v>44715</v>
      </c>
      <c r="B1116" s="7">
        <f>'2022'!B114</f>
        <v>0.72570000000000001</v>
      </c>
      <c r="C1116" s="7">
        <f>'2022'!C114</f>
        <v>94.22</v>
      </c>
      <c r="D1116" s="7">
        <f>'2022'!D114</f>
        <v>1.3875621539539404E-2</v>
      </c>
      <c r="E1116" s="7">
        <f>'2022'!E114</f>
        <v>1.2388026855392554E-2</v>
      </c>
      <c r="F1116" s="7">
        <f>'2022'!F114</f>
        <v>0.35</v>
      </c>
    </row>
    <row r="1117" spans="1:6">
      <c r="A1117" s="138">
        <f>'2022'!A115</f>
        <v>44718</v>
      </c>
      <c r="B1117" s="7">
        <f>'2022'!B115</f>
        <v>0.72009999999999996</v>
      </c>
      <c r="C1117" s="7">
        <f>'2022'!C115</f>
        <v>94.07</v>
      </c>
      <c r="D1117" s="7">
        <f>'2022'!D115</f>
        <v>-7.7466150292702408E-3</v>
      </c>
      <c r="E1117" s="7">
        <f>'2022'!E115</f>
        <v>-1.5932872880350881E-3</v>
      </c>
      <c r="F1117" s="7">
        <f>'2022'!F115</f>
        <v>0.35</v>
      </c>
    </row>
    <row r="1118" spans="1:6">
      <c r="A1118" s="138">
        <f>'2022'!A116</f>
        <v>44719</v>
      </c>
      <c r="B1118" s="7">
        <f>'2022'!B116</f>
        <v>0.7177</v>
      </c>
      <c r="C1118" s="7">
        <f>'2022'!C116</f>
        <v>95.38</v>
      </c>
      <c r="D1118" s="7">
        <f>'2022'!D116</f>
        <v>-3.3384368187948568E-3</v>
      </c>
      <c r="E1118" s="7">
        <f>'2022'!E116</f>
        <v>1.3829726886218184E-2</v>
      </c>
      <c r="F1118" s="7">
        <f>'2022'!F116</f>
        <v>0.35</v>
      </c>
    </row>
    <row r="1119" spans="1:6">
      <c r="A1119" s="138">
        <f>'2022'!A117</f>
        <v>44720</v>
      </c>
      <c r="B1119" s="7">
        <f>'2022'!B117</f>
        <v>0.72019999999999995</v>
      </c>
      <c r="C1119" s="7">
        <f>'2022'!C117</f>
        <v>95.93</v>
      </c>
      <c r="D1119" s="7">
        <f>'2022'!D117</f>
        <v>3.4772967787484732E-3</v>
      </c>
      <c r="E1119" s="7">
        <f>'2022'!E117</f>
        <v>5.7498459597779784E-3</v>
      </c>
      <c r="F1119" s="7">
        <f>'2022'!F117</f>
        <v>0.85</v>
      </c>
    </row>
    <row r="1120" spans="1:6">
      <c r="A1120" s="138">
        <f>'2022'!A118</f>
        <v>44721</v>
      </c>
      <c r="B1120" s="7">
        <f>'2022'!B118</f>
        <v>0.71760000000000002</v>
      </c>
      <c r="C1120" s="7">
        <f>'2022'!C118</f>
        <v>96.04</v>
      </c>
      <c r="D1120" s="7">
        <f>'2022'!D118</f>
        <v>-3.6166404701884389E-3</v>
      </c>
      <c r="E1120" s="7">
        <f>'2022'!E118</f>
        <v>1.1460125231963327E-3</v>
      </c>
      <c r="F1120" s="7">
        <f>'2022'!F118</f>
        <v>0.85</v>
      </c>
    </row>
    <row r="1121" spans="1:6">
      <c r="A1121" s="138">
        <f>'2022'!A119</f>
        <v>44722</v>
      </c>
      <c r="B1121" s="7">
        <f>'2022'!B119</f>
        <v>0.71209999999999996</v>
      </c>
      <c r="C1121" s="7">
        <f>'2022'!C119</f>
        <v>95.23</v>
      </c>
      <c r="D1121" s="7">
        <f>'2022'!D119</f>
        <v>-7.6939597565073474E-3</v>
      </c>
      <c r="E1121" s="7">
        <f>'2022'!E119</f>
        <v>-8.4697531470978912E-3</v>
      </c>
      <c r="F1121" s="7">
        <f>'2022'!F119</f>
        <v>0.85</v>
      </c>
    </row>
    <row r="1122" spans="1:6">
      <c r="A1122" s="138">
        <f>'2022'!A120</f>
        <v>44726</v>
      </c>
      <c r="B1122" s="7">
        <f>'2022'!B120</f>
        <v>0.6966</v>
      </c>
      <c r="C1122" s="7">
        <f>'2022'!C120</f>
        <v>93.8</v>
      </c>
      <c r="D1122" s="7">
        <f>'2022'!D120</f>
        <v>-2.2006993056178144E-2</v>
      </c>
      <c r="E1122" s="7">
        <f>'2022'!E120</f>
        <v>-1.5130162193775734E-2</v>
      </c>
      <c r="F1122" s="7">
        <f>'2022'!F120</f>
        <v>0.85</v>
      </c>
    </row>
    <row r="1123" spans="1:6">
      <c r="A1123" s="138">
        <f>'2022'!A121</f>
        <v>44727</v>
      </c>
      <c r="B1123" s="7">
        <f>'2022'!B121</f>
        <v>0.69059999999999999</v>
      </c>
      <c r="C1123" s="7">
        <f>'2022'!C121</f>
        <v>93.11</v>
      </c>
      <c r="D1123" s="7">
        <f>'2022'!D121</f>
        <v>-8.6505729760088194E-3</v>
      </c>
      <c r="E1123" s="7">
        <f>'2022'!E121</f>
        <v>-7.3832661117405347E-3</v>
      </c>
      <c r="F1123" s="7">
        <f>'2022'!F121</f>
        <v>0.85</v>
      </c>
    </row>
    <row r="1124" spans="1:6">
      <c r="A1124" s="138">
        <f>'2022'!A122</f>
        <v>44728</v>
      </c>
      <c r="B1124" s="7">
        <f>'2022'!B122</f>
        <v>0.69989999999999997</v>
      </c>
      <c r="C1124" s="7">
        <f>'2022'!C122</f>
        <v>93.98</v>
      </c>
      <c r="D1124" s="7">
        <f>'2022'!D122</f>
        <v>1.3376682739602064E-2</v>
      </c>
      <c r="E1124" s="7">
        <f>'2022'!E122</f>
        <v>9.3004037742312265E-3</v>
      </c>
      <c r="F1124" s="7">
        <f>'2022'!F122</f>
        <v>0.85</v>
      </c>
    </row>
    <row r="1125" spans="1:6">
      <c r="A1125" s="138">
        <f>'2022'!A123</f>
        <v>44729</v>
      </c>
      <c r="B1125" s="7">
        <f>'2022'!B123</f>
        <v>0.70120000000000005</v>
      </c>
      <c r="C1125" s="7">
        <f>'2022'!C123</f>
        <v>94.02</v>
      </c>
      <c r="D1125" s="7">
        <f>'2022'!D123</f>
        <v>1.8556853515856117E-3</v>
      </c>
      <c r="E1125" s="7">
        <f>'2022'!E123</f>
        <v>4.2553192131471721E-4</v>
      </c>
      <c r="F1125" s="7">
        <f>'2022'!F123</f>
        <v>0.85</v>
      </c>
    </row>
    <row r="1126" spans="1:6">
      <c r="A1126" s="138">
        <f>'2022'!A124</f>
        <v>44732</v>
      </c>
      <c r="B1126" s="7">
        <f>'2022'!B124</f>
        <v>0.69669999999999999</v>
      </c>
      <c r="C1126" s="7">
        <f>'2022'!C124</f>
        <v>94.08</v>
      </c>
      <c r="D1126" s="7">
        <f>'2022'!D124</f>
        <v>-6.4382510110063259E-3</v>
      </c>
      <c r="E1126" s="7">
        <f>'2022'!E124</f>
        <v>6.3795855433235399E-4</v>
      </c>
      <c r="F1126" s="7">
        <f>'2022'!F124</f>
        <v>0.85</v>
      </c>
    </row>
    <row r="1127" spans="1:6">
      <c r="A1127" s="138">
        <f>'2022'!A125</f>
        <v>44733</v>
      </c>
      <c r="B1127" s="7">
        <f>'2022'!B125</f>
        <v>0.69599999999999995</v>
      </c>
      <c r="C1127" s="7">
        <f>'2022'!C125</f>
        <v>94</v>
      </c>
      <c r="D1127" s="7">
        <f>'2022'!D125</f>
        <v>-1.0052417016535875E-3</v>
      </c>
      <c r="E1127" s="7">
        <f>'2022'!E125</f>
        <v>-8.5070188031292253E-4</v>
      </c>
      <c r="F1127" s="7">
        <f>'2022'!F125</f>
        <v>0.85</v>
      </c>
    </row>
    <row r="1128" spans="1:6">
      <c r="A1128" s="138">
        <f>'2022'!A126</f>
        <v>44734</v>
      </c>
      <c r="B1128" s="7">
        <f>'2022'!B126</f>
        <v>0.69169999999999998</v>
      </c>
      <c r="C1128" s="7">
        <f>'2022'!C126</f>
        <v>94.31</v>
      </c>
      <c r="D1128" s="7">
        <f>'2022'!D126</f>
        <v>-6.1973247278805359E-3</v>
      </c>
      <c r="E1128" s="7">
        <f>'2022'!E126</f>
        <v>3.2924462857895748E-3</v>
      </c>
      <c r="F1128" s="7">
        <f>'2022'!F126</f>
        <v>0.85</v>
      </c>
    </row>
    <row r="1129" spans="1:6">
      <c r="A1129" s="138">
        <f>'2022'!A127</f>
        <v>44735</v>
      </c>
      <c r="B1129" s="7">
        <f>'2022'!B127</f>
        <v>0.68979999999999997</v>
      </c>
      <c r="C1129" s="7">
        <f>'2022'!C127</f>
        <v>93.5</v>
      </c>
      <c r="D1129" s="7">
        <f>'2022'!D127</f>
        <v>-2.7506351037985201E-3</v>
      </c>
      <c r="E1129" s="7">
        <f>'2022'!E127</f>
        <v>-8.6257922611521834E-3</v>
      </c>
      <c r="F1129" s="7">
        <f>'2022'!F127</f>
        <v>0.85</v>
      </c>
    </row>
    <row r="1130" spans="1:6">
      <c r="A1130" s="138">
        <f>'2022'!A128</f>
        <v>44736</v>
      </c>
      <c r="B1130" s="7">
        <f>'2022'!B128</f>
        <v>0.69079999999999997</v>
      </c>
      <c r="C1130" s="7">
        <f>'2022'!C128</f>
        <v>93.02</v>
      </c>
      <c r="D1130" s="7">
        <f>'2022'!D128</f>
        <v>1.4486457697830265E-3</v>
      </c>
      <c r="E1130" s="7">
        <f>'2022'!E128</f>
        <v>-5.1469124986903538E-3</v>
      </c>
      <c r="F1130" s="7">
        <f>'2022'!F128</f>
        <v>0.85</v>
      </c>
    </row>
    <row r="1131" spans="1:6">
      <c r="A1131" s="138">
        <f>'2022'!A129</f>
        <v>44739</v>
      </c>
      <c r="B1131" s="7">
        <f>'2022'!B129</f>
        <v>0.69299999999999995</v>
      </c>
      <c r="C1131" s="7">
        <f>'2022'!C129</f>
        <v>93.49</v>
      </c>
      <c r="D1131" s="7">
        <f>'2022'!D129</f>
        <v>3.1796529173795844E-3</v>
      </c>
      <c r="E1131" s="7">
        <f>'2022'!E129</f>
        <v>5.0399549072734171E-3</v>
      </c>
      <c r="F1131" s="7">
        <f>'2022'!F129</f>
        <v>0.85</v>
      </c>
    </row>
    <row r="1132" spans="1:6">
      <c r="A1132" s="138">
        <f>'2022'!A130</f>
        <v>44740</v>
      </c>
      <c r="B1132" s="7">
        <f>'2022'!B130</f>
        <v>0.69279999999999997</v>
      </c>
      <c r="C1132" s="7">
        <f>'2022'!C130</f>
        <v>93.81</v>
      </c>
      <c r="D1132" s="7">
        <f>'2022'!D130</f>
        <v>-2.8864194167777001E-4</v>
      </c>
      <c r="E1132" s="7">
        <f>'2022'!E130</f>
        <v>3.4169814346353502E-3</v>
      </c>
      <c r="F1132" s="7">
        <f>'2022'!F130</f>
        <v>0.85</v>
      </c>
    </row>
    <row r="1133" spans="1:6">
      <c r="A1133" s="138">
        <f>'2022'!A131</f>
        <v>44741</v>
      </c>
      <c r="B1133" s="7">
        <f>'2022'!B131</f>
        <v>0.68979999999999997</v>
      </c>
      <c r="C1133" s="7">
        <f>'2022'!C131</f>
        <v>93.81</v>
      </c>
      <c r="D1133" s="7">
        <f>'2022'!D131</f>
        <v>-4.3396567454848205E-3</v>
      </c>
      <c r="E1133" s="7">
        <f>'2022'!E131</f>
        <v>0</v>
      </c>
      <c r="F1133" s="7">
        <f>'2022'!F131</f>
        <v>0.85</v>
      </c>
    </row>
    <row r="1134" spans="1:6">
      <c r="A1134" s="138">
        <f>'2022'!A132</f>
        <v>44742</v>
      </c>
      <c r="B1134" s="7">
        <f>'2022'!B132</f>
        <v>0.68889999999999996</v>
      </c>
      <c r="C1134" s="7">
        <f>'2022'!C132</f>
        <v>93.95</v>
      </c>
      <c r="D1134" s="7">
        <f>'2022'!D132</f>
        <v>-1.3055779035903449E-3</v>
      </c>
      <c r="E1134" s="7">
        <f>'2022'!E132</f>
        <v>1.4912657216147208E-3</v>
      </c>
      <c r="F1134" s="7">
        <f>'2022'!F132</f>
        <v>0.85</v>
      </c>
    </row>
    <row r="1135" spans="1:6">
      <c r="A1135" s="138">
        <f>'2022'!A133</f>
        <v>44743</v>
      </c>
      <c r="B1135" s="7">
        <f>'2022'!B133</f>
        <v>0.68300000000000005</v>
      </c>
      <c r="C1135" s="7">
        <f>'2022'!C133</f>
        <v>92.2</v>
      </c>
      <c r="D1135" s="7">
        <f>'2022'!D133</f>
        <v>-8.6012630283599685E-3</v>
      </c>
      <c r="E1135" s="7">
        <f>'2022'!E133</f>
        <v>-1.8802595296926159E-2</v>
      </c>
      <c r="F1135" s="7">
        <f>'2022'!F133</f>
        <v>0.85</v>
      </c>
    </row>
    <row r="1136" spans="1:6">
      <c r="A1136" s="138">
        <f>'2022'!A134</f>
        <v>44746</v>
      </c>
      <c r="B1136" s="7">
        <f>'2022'!B134</f>
        <v>0.68340000000000001</v>
      </c>
      <c r="C1136" s="7">
        <f>'2022'!C134</f>
        <v>92.48</v>
      </c>
      <c r="D1136" s="7">
        <f>'2022'!D134</f>
        <v>5.8548011040136002E-4</v>
      </c>
      <c r="E1136" s="7">
        <f>'2022'!E134</f>
        <v>3.0322743615192748E-3</v>
      </c>
      <c r="F1136" s="7">
        <f>'2022'!F134</f>
        <v>0.85</v>
      </c>
    </row>
    <row r="1137" spans="1:6">
      <c r="A1137" s="138">
        <f>'2022'!A135</f>
        <v>44747</v>
      </c>
      <c r="B1137" s="7">
        <f>'2022'!B135</f>
        <v>0.68730000000000002</v>
      </c>
      <c r="C1137" s="7">
        <f>'2022'!C135</f>
        <v>93.64</v>
      </c>
      <c r="D1137" s="7">
        <f>'2022'!D135</f>
        <v>5.6905384463681076E-3</v>
      </c>
      <c r="E1137" s="7">
        <f>'2022'!E135</f>
        <v>1.246523769864262E-2</v>
      </c>
      <c r="F1137" s="7">
        <f>'2022'!F135</f>
        <v>0.85</v>
      </c>
    </row>
    <row r="1138" spans="1:6">
      <c r="A1138" s="138">
        <f>'2022'!A136</f>
        <v>44748</v>
      </c>
      <c r="B1138" s="7">
        <f>'2022'!B136</f>
        <v>0.6784</v>
      </c>
      <c r="C1138" s="7">
        <f>'2022'!C136</f>
        <v>91.73</v>
      </c>
      <c r="D1138" s="7">
        <f>'2022'!D136</f>
        <v>-1.3033793649866274E-2</v>
      </c>
      <c r="E1138" s="7">
        <f>'2022'!E136</f>
        <v>-2.0608163101145809E-2</v>
      </c>
      <c r="F1138" s="7">
        <f>'2022'!F136</f>
        <v>1.35</v>
      </c>
    </row>
    <row r="1139" spans="1:6">
      <c r="A1139" s="138">
        <f>'2022'!A137</f>
        <v>44749</v>
      </c>
      <c r="B1139" s="7">
        <f>'2022'!B137</f>
        <v>0.68220000000000003</v>
      </c>
      <c r="C1139" s="7">
        <f>'2022'!C137</f>
        <v>92.72</v>
      </c>
      <c r="D1139" s="7">
        <f>'2022'!D137</f>
        <v>5.5857855068521733E-3</v>
      </c>
      <c r="E1139" s="7">
        <f>'2022'!E137</f>
        <v>1.073471950993197E-2</v>
      </c>
      <c r="F1139" s="7">
        <f>'2022'!F137</f>
        <v>1.35</v>
      </c>
    </row>
    <row r="1140" spans="1:6">
      <c r="A1140" s="138">
        <f>'2022'!A138</f>
        <v>44750</v>
      </c>
      <c r="B1140" s="7">
        <f>'2022'!B138</f>
        <v>0.68240000000000001</v>
      </c>
      <c r="C1140" s="7">
        <f>'2022'!C138</f>
        <v>92.58</v>
      </c>
      <c r="D1140" s="7">
        <f>'2022'!D138</f>
        <v>2.9312619292404729E-4</v>
      </c>
      <c r="E1140" s="7">
        <f>'2022'!E138</f>
        <v>-1.5110634283718306E-3</v>
      </c>
      <c r="F1140" s="7">
        <f>'2022'!F138</f>
        <v>1.35</v>
      </c>
    </row>
    <row r="1141" spans="1:6">
      <c r="A1141" s="138">
        <f>'2022'!A139</f>
        <v>44753</v>
      </c>
      <c r="B1141" s="7">
        <f>'2022'!B139</f>
        <v>0.68130000000000002</v>
      </c>
      <c r="C1141" s="7">
        <f>'2022'!C139</f>
        <v>93.37</v>
      </c>
      <c r="D1141" s="7">
        <f>'2022'!D139</f>
        <v>-1.6132583978469043E-3</v>
      </c>
      <c r="E1141" s="7">
        <f>'2022'!E139</f>
        <v>8.4969588927100437E-3</v>
      </c>
      <c r="F1141" s="7">
        <f>'2022'!F139</f>
        <v>1.35</v>
      </c>
    </row>
    <row r="1142" spans="1:6">
      <c r="A1142" s="138">
        <f>'2022'!A140</f>
        <v>44754</v>
      </c>
      <c r="B1142" s="7">
        <f>'2022'!B140</f>
        <v>0.67200000000000004</v>
      </c>
      <c r="C1142" s="7">
        <f>'2022'!C140</f>
        <v>92.36</v>
      </c>
      <c r="D1142" s="7">
        <f>'2022'!D140</f>
        <v>-1.374439725647289E-2</v>
      </c>
      <c r="E1142" s="7">
        <f>'2022'!E140</f>
        <v>-1.0876110009539927E-2</v>
      </c>
      <c r="F1142" s="7">
        <f>'2022'!F140</f>
        <v>1.35</v>
      </c>
    </row>
    <row r="1143" spans="1:6">
      <c r="A1143" s="138">
        <f>'2022'!A141</f>
        <v>44755</v>
      </c>
      <c r="B1143" s="7">
        <f>'2022'!B141</f>
        <v>0.67710000000000004</v>
      </c>
      <c r="C1143" s="7">
        <f>'2022'!C141</f>
        <v>92.78</v>
      </c>
      <c r="D1143" s="7">
        <f>'2022'!D141</f>
        <v>7.5606319684500753E-3</v>
      </c>
      <c r="E1143" s="7">
        <f>'2022'!E141</f>
        <v>4.5371148373029606E-3</v>
      </c>
      <c r="F1143" s="7">
        <f>'2022'!F141</f>
        <v>1.35</v>
      </c>
    </row>
    <row r="1144" spans="1:6">
      <c r="A1144" s="138">
        <f>'2022'!A142</f>
        <v>44756</v>
      </c>
      <c r="B1144" s="7">
        <f>'2022'!B142</f>
        <v>0.67569999999999997</v>
      </c>
      <c r="C1144" s="7">
        <f>'2022'!C142</f>
        <v>93.54</v>
      </c>
      <c r="D1144" s="7">
        <f>'2022'!D142</f>
        <v>-2.0697819334709387E-3</v>
      </c>
      <c r="E1144" s="7">
        <f>'2022'!E142</f>
        <v>8.1580529741424861E-3</v>
      </c>
      <c r="F1144" s="7">
        <f>'2022'!F142</f>
        <v>1.35</v>
      </c>
    </row>
    <row r="1145" spans="1:6">
      <c r="A1145" s="138">
        <f>'2022'!A143</f>
        <v>44757</v>
      </c>
      <c r="B1145" s="7">
        <f>'2022'!B143</f>
        <v>0.67300000000000004</v>
      </c>
      <c r="C1145" s="7">
        <f>'2022'!C143</f>
        <v>93.53</v>
      </c>
      <c r="D1145" s="7">
        <f>'2022'!D143</f>
        <v>-4.0038609134009969E-3</v>
      </c>
      <c r="E1145" s="7">
        <f>'2022'!E143</f>
        <v>-1.06911851280596E-4</v>
      </c>
      <c r="F1145" s="7">
        <f>'2022'!F143</f>
        <v>1.35</v>
      </c>
    </row>
    <row r="1146" spans="1:6">
      <c r="A1146" s="138">
        <f>'2022'!A144</f>
        <v>44760</v>
      </c>
      <c r="B1146" s="7">
        <f>'2022'!B144</f>
        <v>0.68020000000000003</v>
      </c>
      <c r="C1146" s="7">
        <f>'2022'!C144</f>
        <v>94.06</v>
      </c>
      <c r="D1146" s="7">
        <f>'2022'!D144</f>
        <v>1.0641542928367239E-2</v>
      </c>
      <c r="E1146" s="7">
        <f>'2022'!E144</f>
        <v>5.650636070442268E-3</v>
      </c>
      <c r="F1146" s="7">
        <f>'2022'!F144</f>
        <v>1.35</v>
      </c>
    </row>
    <row r="1147" spans="1:6">
      <c r="A1147" s="138">
        <f>'2022'!A145</f>
        <v>44761</v>
      </c>
      <c r="B1147" s="7">
        <f>'2022'!B145</f>
        <v>0.68510000000000004</v>
      </c>
      <c r="C1147" s="7">
        <f>'2022'!C145</f>
        <v>94.54</v>
      </c>
      <c r="D1147" s="7">
        <f>'2022'!D145</f>
        <v>7.1779404357582904E-3</v>
      </c>
      <c r="E1147" s="7">
        <f>'2022'!E145</f>
        <v>5.0901488481884692E-3</v>
      </c>
      <c r="F1147" s="7">
        <f>'2022'!F145</f>
        <v>1.35</v>
      </c>
    </row>
    <row r="1148" spans="1:6">
      <c r="A1148" s="138">
        <f>'2022'!A146</f>
        <v>44762</v>
      </c>
      <c r="B1148" s="7">
        <f>'2022'!B146</f>
        <v>0.69120000000000004</v>
      </c>
      <c r="C1148" s="7">
        <f>'2022'!C146</f>
        <v>95.44</v>
      </c>
      <c r="D1148" s="7">
        <f>'2022'!D146</f>
        <v>8.8644044809924345E-3</v>
      </c>
      <c r="E1148" s="7">
        <f>'2022'!E146</f>
        <v>9.4747524245702101E-3</v>
      </c>
      <c r="F1148" s="7">
        <f>'2022'!F146</f>
        <v>1.35</v>
      </c>
    </row>
    <row r="1149" spans="1:6">
      <c r="A1149" s="138">
        <f>'2022'!A147</f>
        <v>44763</v>
      </c>
      <c r="B1149" s="7">
        <f>'2022'!B147</f>
        <v>0.69099999999999995</v>
      </c>
      <c r="C1149" s="7">
        <f>'2022'!C147</f>
        <v>95.5</v>
      </c>
      <c r="D1149" s="7">
        <f>'2022'!D147</f>
        <v>-2.8939372217608818E-4</v>
      </c>
      <c r="E1149" s="7">
        <f>'2022'!E147</f>
        <v>6.28469697023961E-4</v>
      </c>
      <c r="F1149" s="7">
        <f>'2022'!F147</f>
        <v>1.35</v>
      </c>
    </row>
    <row r="1150" spans="1:6">
      <c r="A1150" s="138">
        <f>'2022'!A148</f>
        <v>44764</v>
      </c>
      <c r="B1150" s="7">
        <f>'2022'!B148</f>
        <v>0.69059999999999999</v>
      </c>
      <c r="C1150" s="7">
        <f>'2022'!C148</f>
        <v>95.23</v>
      </c>
      <c r="D1150" s="7">
        <f>'2022'!D148</f>
        <v>-5.7903881177782035E-4</v>
      </c>
      <c r="E1150" s="7">
        <f>'2022'!E148</f>
        <v>-2.831229280729933E-3</v>
      </c>
      <c r="F1150" s="7">
        <f>'2022'!F148</f>
        <v>1.35</v>
      </c>
    </row>
    <row r="1151" spans="1:6">
      <c r="A1151" s="138">
        <f>'2022'!A149</f>
        <v>44767</v>
      </c>
      <c r="B1151" s="7">
        <f>'2022'!B149</f>
        <v>0.69089999999999996</v>
      </c>
      <c r="C1151" s="7">
        <f>'2022'!C149</f>
        <v>94.18</v>
      </c>
      <c r="D1151" s="7">
        <f>'2022'!D149</f>
        <v>4.3431053885716655E-4</v>
      </c>
      <c r="E1151" s="7">
        <f>'2022'!E149</f>
        <v>-1.108717339054611E-2</v>
      </c>
      <c r="F1151" s="7">
        <f>'2022'!F149</f>
        <v>1.35</v>
      </c>
    </row>
    <row r="1152" spans="1:6">
      <c r="A1152" s="138">
        <f>'2022'!A150</f>
        <v>44768</v>
      </c>
      <c r="B1152" s="7">
        <f>'2022'!B150</f>
        <v>0.69610000000000005</v>
      </c>
      <c r="C1152" s="7">
        <f>'2022'!C150</f>
        <v>95.14</v>
      </c>
      <c r="D1152" s="7">
        <f>'2022'!D150</f>
        <v>7.4982326798716517E-3</v>
      </c>
      <c r="E1152" s="7">
        <f>'2022'!E150</f>
        <v>1.0141646188726785E-2</v>
      </c>
      <c r="F1152" s="7">
        <f>'2022'!F150</f>
        <v>1.35</v>
      </c>
    </row>
    <row r="1153" spans="1:6">
      <c r="A1153" s="138">
        <f>'2022'!A151</f>
        <v>44769</v>
      </c>
      <c r="B1153" s="7">
        <f>'2022'!B151</f>
        <v>0.69399999999999995</v>
      </c>
      <c r="C1153" s="7">
        <f>'2022'!C151</f>
        <v>95.02</v>
      </c>
      <c r="D1153" s="7">
        <f>'2022'!D151</f>
        <v>-3.0213676678163821E-3</v>
      </c>
      <c r="E1153" s="7">
        <f>'2022'!E151</f>
        <v>-1.2620952453602492E-3</v>
      </c>
      <c r="F1153" s="7">
        <f>'2022'!F151</f>
        <v>1.35</v>
      </c>
    </row>
    <row r="1154" spans="1:6">
      <c r="A1154" s="138">
        <f>'2022'!A152</f>
        <v>44770</v>
      </c>
      <c r="B1154" s="7">
        <f>'2022'!B152</f>
        <v>0.6996</v>
      </c>
      <c r="C1154" s="7">
        <f>'2022'!C152</f>
        <v>94.7</v>
      </c>
      <c r="D1154" s="7">
        <f>'2022'!D152</f>
        <v>8.0367826376426428E-3</v>
      </c>
      <c r="E1154" s="7">
        <f>'2022'!E152</f>
        <v>-3.3733955667425881E-3</v>
      </c>
      <c r="F1154" s="7">
        <f>'2022'!F152</f>
        <v>1.35</v>
      </c>
    </row>
    <row r="1155" spans="1:6">
      <c r="A1155" s="138">
        <f>'2022'!A153</f>
        <v>44771</v>
      </c>
      <c r="B1155" s="7">
        <f>'2022'!B153</f>
        <v>0.70069999999999999</v>
      </c>
      <c r="C1155" s="7">
        <f>'2022'!C153</f>
        <v>93.19</v>
      </c>
      <c r="D1155" s="7">
        <f>'2022'!D153</f>
        <v>1.5710922320411461E-3</v>
      </c>
      <c r="E1155" s="7">
        <f>'2022'!E153</f>
        <v>-1.6073580394468497E-2</v>
      </c>
      <c r="F1155" s="7">
        <f>'2022'!F153</f>
        <v>1.35</v>
      </c>
    </row>
    <row r="1156" spans="1:6">
      <c r="A1156" s="138">
        <f>'2022'!A154</f>
        <v>44775</v>
      </c>
      <c r="B1156" s="7">
        <f>'2022'!B154</f>
        <v>0.6956</v>
      </c>
      <c r="C1156" s="7">
        <f>'2022'!C154</f>
        <v>90.89</v>
      </c>
      <c r="D1156" s="7">
        <f>'2022'!D154</f>
        <v>-7.3050528963602476E-3</v>
      </c>
      <c r="E1156" s="7">
        <f>'2022'!E154</f>
        <v>-2.4990435666885066E-2</v>
      </c>
      <c r="F1156" s="7">
        <f>'2022'!F154</f>
        <v>1.35</v>
      </c>
    </row>
    <row r="1157" spans="1:6">
      <c r="A1157" s="138">
        <f>'2022'!A155</f>
        <v>44776</v>
      </c>
      <c r="B1157" s="7">
        <f>'2022'!B155</f>
        <v>0.69340000000000002</v>
      </c>
      <c r="C1157" s="7">
        <f>'2022'!C155</f>
        <v>92.38</v>
      </c>
      <c r="D1157" s="7">
        <f>'2022'!D155</f>
        <v>-3.1677492292048778E-3</v>
      </c>
      <c r="E1157" s="7">
        <f>'2022'!E155</f>
        <v>1.6260520871780326E-2</v>
      </c>
      <c r="F1157" s="7">
        <f>'2022'!F155</f>
        <v>1.85</v>
      </c>
    </row>
    <row r="1158" spans="1:6">
      <c r="A1158" s="138">
        <f>'2022'!A156</f>
        <v>44777</v>
      </c>
      <c r="B1158" s="7">
        <f>'2022'!B156</f>
        <v>0.69610000000000005</v>
      </c>
      <c r="C1158" s="7">
        <f>'2022'!C156</f>
        <v>93.33</v>
      </c>
      <c r="D1158" s="7">
        <f>'2022'!D156</f>
        <v>3.886294923697871E-3</v>
      </c>
      <c r="E1158" s="7">
        <f>'2022'!E156</f>
        <v>1.0231094575196035E-2</v>
      </c>
      <c r="F1158" s="7">
        <f>'2022'!F156</f>
        <v>1.85</v>
      </c>
    </row>
    <row r="1159" spans="1:6">
      <c r="A1159" s="138">
        <f>'2022'!A157</f>
        <v>44778</v>
      </c>
      <c r="B1159" s="7">
        <f>'2022'!B157</f>
        <v>0.69679999999999997</v>
      </c>
      <c r="C1159" s="7">
        <f>'2022'!C157</f>
        <v>92.89</v>
      </c>
      <c r="D1159" s="7">
        <f>'2022'!D157</f>
        <v>1.0050973636721741E-3</v>
      </c>
      <c r="E1159" s="7">
        <f>'2022'!E157</f>
        <v>-4.7256021782258349E-3</v>
      </c>
      <c r="F1159" s="7">
        <f>'2022'!F157</f>
        <v>1.85</v>
      </c>
    </row>
    <row r="1160" spans="1:6">
      <c r="A1160" s="138">
        <f>'2022'!A158</f>
        <v>44781</v>
      </c>
      <c r="B1160" s="7">
        <f>'2022'!B158</f>
        <v>0.69369999999999998</v>
      </c>
      <c r="C1160" s="7">
        <f>'2022'!C158</f>
        <v>93.8</v>
      </c>
      <c r="D1160" s="7">
        <f>'2022'!D158</f>
        <v>-4.4588351470374399E-3</v>
      </c>
      <c r="E1160" s="7">
        <f>'2022'!E158</f>
        <v>9.7488586127494545E-3</v>
      </c>
      <c r="F1160" s="7">
        <f>'2022'!F158</f>
        <v>1.85</v>
      </c>
    </row>
    <row r="1161" spans="1:6">
      <c r="A1161" s="138">
        <f>'2022'!A159</f>
        <v>44782</v>
      </c>
      <c r="B1161" s="7">
        <f>'2022'!B159</f>
        <v>0.69750000000000001</v>
      </c>
      <c r="C1161" s="7">
        <f>'2022'!C159</f>
        <v>94.17</v>
      </c>
      <c r="D1161" s="7">
        <f>'2022'!D159</f>
        <v>5.4629233042650461E-3</v>
      </c>
      <c r="E1161" s="7">
        <f>'2022'!E159</f>
        <v>3.9368035097928356E-3</v>
      </c>
      <c r="F1161" s="7">
        <f>'2022'!F159</f>
        <v>1.85</v>
      </c>
    </row>
    <row r="1162" spans="1:6">
      <c r="A1162" s="138">
        <f>'2022'!A160</f>
        <v>44783</v>
      </c>
      <c r="B1162" s="7">
        <f>'2022'!B160</f>
        <v>0.6956</v>
      </c>
      <c r="C1162" s="7">
        <f>'2022'!C160</f>
        <v>93.91</v>
      </c>
      <c r="D1162" s="7">
        <f>'2022'!D160</f>
        <v>-2.7277312153927672E-3</v>
      </c>
      <c r="E1162" s="7">
        <f>'2022'!E160</f>
        <v>-2.7647827054497432E-3</v>
      </c>
      <c r="F1162" s="7">
        <f>'2022'!F160</f>
        <v>1.85</v>
      </c>
    </row>
    <row r="1163" spans="1:6">
      <c r="A1163" s="138">
        <f>'2022'!A161</f>
        <v>44784</v>
      </c>
      <c r="B1163" s="7">
        <f>'2022'!B161</f>
        <v>0.70750000000000002</v>
      </c>
      <c r="C1163" s="7">
        <f>'2022'!C161</f>
        <v>94.2</v>
      </c>
      <c r="D1163" s="7">
        <f>'2022'!D161</f>
        <v>1.6962847037264767E-2</v>
      </c>
      <c r="E1163" s="7">
        <f>'2022'!E161</f>
        <v>3.0833047657951246E-3</v>
      </c>
      <c r="F1163" s="7">
        <f>'2022'!F161</f>
        <v>1.85</v>
      </c>
    </row>
    <row r="1164" spans="1:6">
      <c r="A1164" s="138">
        <f>'2022'!A162</f>
        <v>44785</v>
      </c>
      <c r="B1164" s="7">
        <f>'2022'!B162</f>
        <v>0.71220000000000006</v>
      </c>
      <c r="C1164" s="7">
        <f>'2022'!C162</f>
        <v>94.85</v>
      </c>
      <c r="D1164" s="7">
        <f>'2022'!D162</f>
        <v>6.6211413262846934E-3</v>
      </c>
      <c r="E1164" s="7">
        <f>'2022'!E162</f>
        <v>6.8765147987057806E-3</v>
      </c>
      <c r="F1164" s="7">
        <f>'2022'!F162</f>
        <v>1.85</v>
      </c>
    </row>
    <row r="1165" spans="1:6">
      <c r="A1165" s="138">
        <f>'2022'!A163</f>
        <v>44788</v>
      </c>
      <c r="B1165" s="7">
        <f>'2022'!B163</f>
        <v>0.70830000000000004</v>
      </c>
      <c r="C1165" s="7">
        <f>'2022'!C163</f>
        <v>94.35</v>
      </c>
      <c r="D1165" s="7">
        <f>'2022'!D163</f>
        <v>-5.4910380841004854E-3</v>
      </c>
      <c r="E1165" s="7">
        <f>'2022'!E163</f>
        <v>-5.2854245664639967E-3</v>
      </c>
      <c r="F1165" s="7">
        <f>'2022'!F163</f>
        <v>1.85</v>
      </c>
    </row>
    <row r="1166" spans="1:6">
      <c r="A1166" s="138">
        <f>'2022'!A164</f>
        <v>44789</v>
      </c>
      <c r="B1166" s="7">
        <f>'2022'!B164</f>
        <v>0.70379999999999998</v>
      </c>
      <c r="C1166" s="7">
        <f>'2022'!C164</f>
        <v>93.82</v>
      </c>
      <c r="D1166" s="7">
        <f>'2022'!D164</f>
        <v>-6.3735078720922296E-3</v>
      </c>
      <c r="E1166" s="7">
        <f>'2022'!E164</f>
        <v>-5.633218914247287E-3</v>
      </c>
      <c r="F1166" s="7">
        <f>'2022'!F164</f>
        <v>1.85</v>
      </c>
    </row>
    <row r="1167" spans="1:6">
      <c r="A1167" s="138">
        <f>'2022'!A165</f>
        <v>44790</v>
      </c>
      <c r="B1167" s="7">
        <f>'2022'!B165</f>
        <v>0.70240000000000002</v>
      </c>
      <c r="C1167" s="7">
        <f>'2022'!C165</f>
        <v>94.24</v>
      </c>
      <c r="D1167" s="7">
        <f>'2022'!D165</f>
        <v>-1.9911825665777862E-3</v>
      </c>
      <c r="E1167" s="7">
        <f>'2022'!E165</f>
        <v>4.4666670029645276E-3</v>
      </c>
      <c r="F1167" s="7">
        <f>'2022'!F165</f>
        <v>1.85</v>
      </c>
    </row>
    <row r="1168" spans="1:6">
      <c r="A1168" s="138">
        <f>'2022'!A166</f>
        <v>44791</v>
      </c>
      <c r="B1168" s="7">
        <f>'2022'!B166</f>
        <v>0.69269999999999998</v>
      </c>
      <c r="C1168" s="7">
        <f>'2022'!C166</f>
        <v>93.67</v>
      </c>
      <c r="D1168" s="7">
        <f>'2022'!D166</f>
        <v>-1.390603729234763E-2</v>
      </c>
      <c r="E1168" s="7">
        <f>'2022'!E166</f>
        <v>-6.0667526822373152E-3</v>
      </c>
      <c r="F1168" s="7">
        <f>'2022'!F166</f>
        <v>1.85</v>
      </c>
    </row>
    <row r="1169" spans="1:6">
      <c r="A1169" s="138">
        <f>'2022'!A167</f>
        <v>44792</v>
      </c>
      <c r="B1169" s="7">
        <f>'2022'!B167</f>
        <v>0.69140000000000001</v>
      </c>
      <c r="C1169" s="7">
        <f>'2022'!C167</f>
        <v>94.17</v>
      </c>
      <c r="D1169" s="7">
        <f>'2022'!D167</f>
        <v>-1.8784775410351977E-3</v>
      </c>
      <c r="E1169" s="7">
        <f>'2022'!E167</f>
        <v>5.3236923009327298E-3</v>
      </c>
      <c r="F1169" s="7">
        <f>'2022'!F167</f>
        <v>1.85</v>
      </c>
    </row>
    <row r="1170" spans="1:6">
      <c r="A1170" s="138">
        <f>'2022'!A168</f>
        <v>44795</v>
      </c>
      <c r="B1170" s="7">
        <f>'2022'!B168</f>
        <v>0.68920000000000003</v>
      </c>
      <c r="C1170" s="7">
        <f>'2022'!C168</f>
        <v>94.62</v>
      </c>
      <c r="D1170" s="7">
        <f>'2022'!D168</f>
        <v>-3.1870228337496209E-3</v>
      </c>
      <c r="E1170" s="7">
        <f>'2022'!E168</f>
        <v>4.7672106810301334E-3</v>
      </c>
      <c r="F1170" s="7">
        <f>'2022'!F168</f>
        <v>1.85</v>
      </c>
    </row>
    <row r="1171" spans="1:6">
      <c r="A1171" s="138">
        <f>'2022'!A169</f>
        <v>44796</v>
      </c>
      <c r="B1171" s="7">
        <f>'2022'!B169</f>
        <v>0.68769999999999998</v>
      </c>
      <c r="C1171" s="7">
        <f>'2022'!C169</f>
        <v>94.43</v>
      </c>
      <c r="D1171" s="7">
        <f>'2022'!D169</f>
        <v>-2.1788083279841689E-3</v>
      </c>
      <c r="E1171" s="7">
        <f>'2022'!E169</f>
        <v>-2.0100509280242228E-3</v>
      </c>
      <c r="F1171" s="7">
        <f>'2022'!F169</f>
        <v>1.85</v>
      </c>
    </row>
    <row r="1172" spans="1:6">
      <c r="A1172" s="138">
        <f>'2022'!A170</f>
        <v>44797</v>
      </c>
      <c r="B1172" s="7">
        <f>'2022'!B170</f>
        <v>0.6905</v>
      </c>
      <c r="C1172" s="7">
        <f>'2022'!C170</f>
        <v>94.36</v>
      </c>
      <c r="D1172" s="7">
        <f>'2022'!D170</f>
        <v>4.0632765235563625E-3</v>
      </c>
      <c r="E1172" s="7">
        <f>'2022'!E170</f>
        <v>-7.4156473550360139E-4</v>
      </c>
      <c r="F1172" s="7">
        <f>'2022'!F170</f>
        <v>1.85</v>
      </c>
    </row>
    <row r="1173" spans="1:6">
      <c r="A1173" s="138">
        <f>'2022'!A171</f>
        <v>44798</v>
      </c>
      <c r="B1173" s="7">
        <f>'2022'!B171</f>
        <v>0.69550000000000001</v>
      </c>
      <c r="C1173" s="7">
        <f>'2022'!C171</f>
        <v>95.08</v>
      </c>
      <c r="D1173" s="7">
        <f>'2022'!D171</f>
        <v>7.2150385141506934E-3</v>
      </c>
      <c r="E1173" s="7">
        <f>'2022'!E171</f>
        <v>7.6013879525189346E-3</v>
      </c>
      <c r="F1173" s="7">
        <f>'2022'!F171</f>
        <v>1.85</v>
      </c>
    </row>
    <row r="1174" spans="1:6">
      <c r="A1174" s="138">
        <f>'2022'!A172</f>
        <v>44799</v>
      </c>
      <c r="B1174" s="7">
        <f>'2022'!B172</f>
        <v>0.69569999999999999</v>
      </c>
      <c r="C1174" s="7">
        <f>'2022'!C172</f>
        <v>95.22</v>
      </c>
      <c r="D1174" s="7">
        <f>'2022'!D172</f>
        <v>2.875215660979785E-4</v>
      </c>
      <c r="E1174" s="7">
        <f>'2022'!E172</f>
        <v>1.4713612743795334E-3</v>
      </c>
      <c r="F1174" s="7">
        <f>'2022'!F172</f>
        <v>1.85</v>
      </c>
    </row>
    <row r="1175" spans="1:6">
      <c r="A1175" s="138">
        <f>'2022'!A173</f>
        <v>44802</v>
      </c>
      <c r="B1175" s="7">
        <f>'2022'!B173</f>
        <v>0.68579999999999997</v>
      </c>
      <c r="C1175" s="7">
        <f>'2022'!C173</f>
        <v>95.2</v>
      </c>
      <c r="D1175" s="7">
        <f>'2022'!D173</f>
        <v>-1.4332492900775767E-2</v>
      </c>
      <c r="E1175" s="7">
        <f>'2022'!E173</f>
        <v>-2.1006196905302884E-4</v>
      </c>
      <c r="F1175" s="7">
        <f>'2022'!F173</f>
        <v>1.85</v>
      </c>
    </row>
    <row r="1176" spans="1:6">
      <c r="A1176" s="138">
        <f>'2022'!A174</f>
        <v>44803</v>
      </c>
      <c r="B1176" s="7">
        <f>'2022'!B174</f>
        <v>0.6905</v>
      </c>
      <c r="C1176" s="7">
        <f>'2022'!C174</f>
        <v>95.62</v>
      </c>
      <c r="D1176" s="7">
        <f>'2022'!D174</f>
        <v>6.8299328205269792E-3</v>
      </c>
      <c r="E1176" s="7">
        <f>'2022'!E174</f>
        <v>4.4020614006376651E-3</v>
      </c>
      <c r="F1176" s="7">
        <f>'2022'!F174</f>
        <v>1.85</v>
      </c>
    </row>
    <row r="1177" spans="1:6">
      <c r="A1177" s="138">
        <f>'2022'!A175</f>
        <v>44804</v>
      </c>
      <c r="B1177" s="7">
        <f>'2022'!B175</f>
        <v>0.69020000000000004</v>
      </c>
      <c r="C1177" s="7">
        <f>'2022'!C175</f>
        <v>95.55</v>
      </c>
      <c r="D1177" s="7">
        <f>'2022'!D175</f>
        <v>-4.345621854437651E-4</v>
      </c>
      <c r="E1177" s="7">
        <f>'2022'!E175</f>
        <v>-7.3233251167533506E-4</v>
      </c>
      <c r="F1177" s="7">
        <f>'2022'!F175</f>
        <v>1.85</v>
      </c>
    </row>
    <row r="1178" spans="1:6">
      <c r="A1178" s="138">
        <f>'2022'!A176</f>
        <v>44805</v>
      </c>
      <c r="B1178" s="7">
        <f>'2022'!B176</f>
        <v>0.68340000000000001</v>
      </c>
      <c r="C1178" s="7">
        <f>'2022'!C176</f>
        <v>95.22</v>
      </c>
      <c r="D1178" s="7">
        <f>'2022'!D176</f>
        <v>-9.9010709827115698E-3</v>
      </c>
      <c r="E1178" s="7">
        <f>'2022'!E176</f>
        <v>-3.4596669199092943E-3</v>
      </c>
      <c r="F1178" s="7">
        <f>'2022'!F176</f>
        <v>1.85</v>
      </c>
    </row>
    <row r="1179" spans="1:6">
      <c r="A1179" s="138">
        <f>'2022'!A177</f>
        <v>44806</v>
      </c>
      <c r="B1179" s="7">
        <f>'2022'!B177</f>
        <v>0.67900000000000005</v>
      </c>
      <c r="C1179" s="7">
        <f>'2022'!C177</f>
        <v>95.29</v>
      </c>
      <c r="D1179" s="7">
        <f>'2022'!D177</f>
        <v>-6.4592121224953131E-3</v>
      </c>
      <c r="E1179" s="7">
        <f>'2022'!E177</f>
        <v>7.3486959372432174E-4</v>
      </c>
      <c r="F1179" s="7">
        <f>'2022'!F177</f>
        <v>1.85</v>
      </c>
    </row>
    <row r="1180" spans="1:6">
      <c r="A1180" s="138">
        <f>'2022'!A178</f>
        <v>44809</v>
      </c>
      <c r="B1180" s="7">
        <f>'2022'!B178</f>
        <v>0.67849999999999999</v>
      </c>
      <c r="C1180" s="7">
        <f>'2022'!C178</f>
        <v>95.23</v>
      </c>
      <c r="D1180" s="7">
        <f>'2022'!D178</f>
        <v>-7.366482837724037E-4</v>
      </c>
      <c r="E1180" s="7">
        <f>'2022'!E178</f>
        <v>-6.2985515414226776E-4</v>
      </c>
      <c r="F1180" s="7">
        <f>'2022'!F178</f>
        <v>1.85</v>
      </c>
    </row>
    <row r="1181" spans="1:6">
      <c r="A1181" s="138">
        <f>'2022'!A179</f>
        <v>44810</v>
      </c>
      <c r="B1181" s="7">
        <f>'2022'!B179</f>
        <v>0.68</v>
      </c>
      <c r="C1181" s="7">
        <f>'2022'!C179</f>
        <v>95.92</v>
      </c>
      <c r="D1181" s="7">
        <f>'2022'!D179</f>
        <v>2.2083188952287188E-3</v>
      </c>
      <c r="E1181" s="7">
        <f>'2022'!E179</f>
        <v>7.2194925133040964E-3</v>
      </c>
      <c r="F1181" s="7">
        <f>'2022'!F179</f>
        <v>1.85</v>
      </c>
    </row>
    <row r="1182" spans="1:6">
      <c r="A1182" s="138">
        <f>'2022'!A180</f>
        <v>44811</v>
      </c>
      <c r="B1182" s="7">
        <f>'2022'!B180</f>
        <v>0.67110000000000003</v>
      </c>
      <c r="C1182" s="7">
        <f>'2022'!C180</f>
        <v>96.74</v>
      </c>
      <c r="D1182" s="7">
        <f>'2022'!D180</f>
        <v>-1.3174641005958743E-2</v>
      </c>
      <c r="E1182" s="7">
        <f>'2022'!E180</f>
        <v>8.5124566755783032E-3</v>
      </c>
      <c r="F1182" s="7">
        <f>'2022'!F180</f>
        <v>2.35</v>
      </c>
    </row>
    <row r="1183" spans="1:6">
      <c r="A1183" s="138">
        <f>'2022'!A181</f>
        <v>44812</v>
      </c>
      <c r="B1183" s="7">
        <f>'2022'!B181</f>
        <v>0.67410000000000003</v>
      </c>
      <c r="C1183" s="7">
        <f>'2022'!C181</f>
        <v>96.91</v>
      </c>
      <c r="D1183" s="7">
        <f>'2022'!D181</f>
        <v>4.4603106951995909E-3</v>
      </c>
      <c r="E1183" s="7">
        <f>'2022'!E181</f>
        <v>1.7557453516215951E-3</v>
      </c>
      <c r="F1183" s="7">
        <f>'2022'!F181</f>
        <v>2.35</v>
      </c>
    </row>
    <row r="1184" spans="1:6">
      <c r="A1184" s="138">
        <f>'2022'!A182</f>
        <v>44813</v>
      </c>
      <c r="B1184" s="7">
        <f>'2022'!B182</f>
        <v>0.68279999999999996</v>
      </c>
      <c r="C1184" s="7">
        <f>'2022'!C182</f>
        <v>97.61</v>
      </c>
      <c r="D1184" s="7">
        <f>'2022'!D182</f>
        <v>1.282352306089223E-2</v>
      </c>
      <c r="E1184" s="7">
        <f>'2022'!E182</f>
        <v>7.1972344404151213E-3</v>
      </c>
      <c r="F1184" s="7">
        <f>'2022'!F182</f>
        <v>2.35</v>
      </c>
    </row>
    <row r="1185" spans="1:6">
      <c r="A1185" s="138">
        <f>'2022'!A183</f>
        <v>44816</v>
      </c>
      <c r="B1185" s="7">
        <f>'2022'!B183</f>
        <v>0.68430000000000002</v>
      </c>
      <c r="C1185" s="7">
        <f>'2022'!C183</f>
        <v>98.03</v>
      </c>
      <c r="D1185" s="7">
        <f>'2022'!D183</f>
        <v>2.1944270381666136E-3</v>
      </c>
      <c r="E1185" s="7">
        <f>'2022'!E183</f>
        <v>4.2936070867611439E-3</v>
      </c>
      <c r="F1185" s="7">
        <f>'2022'!F183</f>
        <v>2.35</v>
      </c>
    </row>
    <row r="1186" spans="1:6">
      <c r="A1186" s="138">
        <f>'2022'!A184</f>
        <v>44817</v>
      </c>
      <c r="B1186" s="7">
        <f>'2022'!B184</f>
        <v>0.68740000000000001</v>
      </c>
      <c r="C1186" s="7">
        <f>'2022'!C184</f>
        <v>97.89</v>
      </c>
      <c r="D1186" s="7">
        <f>'2022'!D184</f>
        <v>4.519946457281444E-3</v>
      </c>
      <c r="E1186" s="7">
        <f>'2022'!E184</f>
        <v>-1.4291550002957958E-3</v>
      </c>
      <c r="F1186" s="7">
        <f>'2022'!F184</f>
        <v>2.35</v>
      </c>
    </row>
    <row r="1187" spans="1:6">
      <c r="A1187" s="138">
        <f>'2022'!A185</f>
        <v>44818</v>
      </c>
      <c r="B1187" s="7">
        <f>'2022'!B185</f>
        <v>0.6724</v>
      </c>
      <c r="C1187" s="7">
        <f>'2022'!C185</f>
        <v>96.72</v>
      </c>
      <c r="D1187" s="7">
        <f>'2022'!D185</f>
        <v>-2.206296288127298E-2</v>
      </c>
      <c r="E1187" s="7">
        <f>'2022'!E185</f>
        <v>-1.2024192966801701E-2</v>
      </c>
      <c r="F1187" s="7">
        <f>'2022'!F185</f>
        <v>2.35</v>
      </c>
    </row>
    <row r="1188" spans="1:6">
      <c r="A1188" s="138">
        <f>'2022'!A186</f>
        <v>44819</v>
      </c>
      <c r="B1188" s="7">
        <f>'2022'!B186</f>
        <v>0.67479999999999996</v>
      </c>
      <c r="C1188" s="7">
        <f>'2022'!C186</f>
        <v>96.9</v>
      </c>
      <c r="D1188" s="7">
        <f>'2022'!D186</f>
        <v>3.562949137352658E-3</v>
      </c>
      <c r="E1188" s="7">
        <f>'2022'!E186</f>
        <v>1.8593125901834146E-3</v>
      </c>
      <c r="F1188" s="7">
        <f>'2022'!F186</f>
        <v>2.35</v>
      </c>
    </row>
    <row r="1189" spans="1:6">
      <c r="A1189" s="138">
        <f>'2022'!A187</f>
        <v>44820</v>
      </c>
      <c r="B1189" s="7">
        <f>'2022'!B187</f>
        <v>0.67020000000000002</v>
      </c>
      <c r="C1189" s="7">
        <f>'2022'!C187</f>
        <v>96.21</v>
      </c>
      <c r="D1189" s="7">
        <f>'2022'!D187</f>
        <v>-6.8401753686030738E-3</v>
      </c>
      <c r="E1189" s="7">
        <f>'2022'!E187</f>
        <v>-7.1462165235474349E-3</v>
      </c>
      <c r="F1189" s="7">
        <f>'2022'!F187</f>
        <v>2.35</v>
      </c>
    </row>
    <row r="1190" spans="1:6">
      <c r="A1190" s="138">
        <f>'2022'!A188</f>
        <v>44823</v>
      </c>
      <c r="B1190" s="7">
        <f>'2022'!B188</f>
        <v>0.6694</v>
      </c>
      <c r="C1190" s="7">
        <f>'2022'!C188</f>
        <v>95.89</v>
      </c>
      <c r="D1190" s="7">
        <f>'2022'!D188</f>
        <v>-1.1943865259838652E-3</v>
      </c>
      <c r="E1190" s="7">
        <f>'2022'!E188</f>
        <v>-3.331601207583342E-3</v>
      </c>
      <c r="F1190" s="7">
        <f>'2022'!F188</f>
        <v>2.35</v>
      </c>
    </row>
    <row r="1191" spans="1:6">
      <c r="A1191" s="138">
        <f>'2022'!A189</f>
        <v>44824</v>
      </c>
      <c r="B1191" s="7">
        <f>'2022'!B189</f>
        <v>0.67200000000000004</v>
      </c>
      <c r="C1191" s="7">
        <f>'2022'!C189</f>
        <v>96.28</v>
      </c>
      <c r="D1191" s="7">
        <f>'2022'!D189</f>
        <v>3.8765517459232947E-3</v>
      </c>
      <c r="E1191" s="7">
        <f>'2022'!E189</f>
        <v>4.0589117492813012E-3</v>
      </c>
      <c r="F1191" s="7">
        <f>'2022'!F189</f>
        <v>2.35</v>
      </c>
    </row>
    <row r="1192" spans="1:6">
      <c r="A1192" s="138">
        <f>'2022'!A190</f>
        <v>44825</v>
      </c>
      <c r="B1192" s="7">
        <f>'2022'!B190</f>
        <v>0.66669999999999996</v>
      </c>
      <c r="C1192" s="7">
        <f>'2022'!C190</f>
        <v>95.98</v>
      </c>
      <c r="D1192" s="7">
        <f>'2022'!D190</f>
        <v>-7.9181708991353482E-3</v>
      </c>
      <c r="E1192" s="7">
        <f>'2022'!E190</f>
        <v>-3.1207764847717575E-3</v>
      </c>
      <c r="F1192" s="7">
        <f>'2022'!F190</f>
        <v>2.35</v>
      </c>
    </row>
    <row r="1193" spans="1:6">
      <c r="A1193" s="138">
        <f>'2022'!A191</f>
        <v>44827</v>
      </c>
      <c r="B1193" s="7">
        <f>'2022'!B191</f>
        <v>0.66239999999999999</v>
      </c>
      <c r="C1193" s="7">
        <f>'2022'!C191</f>
        <v>94.14</v>
      </c>
      <c r="D1193" s="7">
        <f>'2022'!D191</f>
        <v>-6.4705665529643346E-3</v>
      </c>
      <c r="E1193" s="7">
        <f>'2022'!E191</f>
        <v>-1.9356800457103279E-2</v>
      </c>
      <c r="F1193" s="7">
        <f>'2022'!F191</f>
        <v>2.35</v>
      </c>
    </row>
    <row r="1194" spans="1:6">
      <c r="A1194" s="138">
        <f>'2022'!A192</f>
        <v>44830</v>
      </c>
      <c r="B1194" s="7">
        <f>'2022'!B192</f>
        <v>0.64970000000000006</v>
      </c>
      <c r="C1194" s="7">
        <f>'2022'!C192</f>
        <v>93.45</v>
      </c>
      <c r="D1194" s="7">
        <f>'2022'!D192</f>
        <v>-1.9358885184564599E-2</v>
      </c>
      <c r="E1194" s="7">
        <f>'2022'!E192</f>
        <v>-7.3565020714243179E-3</v>
      </c>
      <c r="F1194" s="7">
        <f>'2022'!F192</f>
        <v>2.35</v>
      </c>
    </row>
    <row r="1195" spans="1:6">
      <c r="A1195" s="138">
        <f>'2022'!A193</f>
        <v>44831</v>
      </c>
      <c r="B1195" s="7">
        <f>'2022'!B193</f>
        <v>0.65010000000000001</v>
      </c>
      <c r="C1195" s="7">
        <f>'2022'!C193</f>
        <v>93.87</v>
      </c>
      <c r="D1195" s="7">
        <f>'2022'!D193</f>
        <v>6.1547932393761517E-4</v>
      </c>
      <c r="E1195" s="7">
        <f>'2022'!E193</f>
        <v>4.4843124473285863E-3</v>
      </c>
      <c r="F1195" s="7">
        <f>'2022'!F193</f>
        <v>2.35</v>
      </c>
    </row>
    <row r="1196" spans="1:6">
      <c r="A1196" s="138">
        <f>'2022'!A194</f>
        <v>44832</v>
      </c>
      <c r="B1196" s="7">
        <f>'2022'!B194</f>
        <v>0.63859999999999995</v>
      </c>
      <c r="C1196" s="7">
        <f>'2022'!C194</f>
        <v>92.36</v>
      </c>
      <c r="D1196" s="7">
        <f>'2022'!D194</f>
        <v>-1.7847916929741466E-2</v>
      </c>
      <c r="E1196" s="7">
        <f>'2022'!E194</f>
        <v>-1.6216861862605951E-2</v>
      </c>
      <c r="F1196" s="7">
        <f>'2022'!F194</f>
        <v>2.35</v>
      </c>
    </row>
    <row r="1197" spans="1:6">
      <c r="A1197" s="138">
        <f>'2022'!A195</f>
        <v>44833</v>
      </c>
      <c r="B1197" s="7">
        <f>'2022'!B195</f>
        <v>0.64659999999999995</v>
      </c>
      <c r="C1197" s="7">
        <f>'2022'!C195</f>
        <v>93.53</v>
      </c>
      <c r="D1197" s="7">
        <f>'2022'!D195</f>
        <v>1.2449585010651004E-2</v>
      </c>
      <c r="E1197" s="7">
        <f>'2022'!E195</f>
        <v>1.2588255960164985E-2</v>
      </c>
      <c r="F1197" s="7">
        <f>'2022'!F195</f>
        <v>2.35</v>
      </c>
    </row>
    <row r="1198" spans="1:6">
      <c r="A1198" s="138">
        <f>'2022'!A196</f>
        <v>44834</v>
      </c>
      <c r="B1198" s="7">
        <f>'2022'!B196</f>
        <v>0.6502</v>
      </c>
      <c r="C1198" s="7">
        <f>'2022'!C196</f>
        <v>93.95</v>
      </c>
      <c r="D1198" s="7">
        <f>'2022'!D196</f>
        <v>5.5521425784723182E-3</v>
      </c>
      <c r="E1198" s="7">
        <f>'2022'!E196</f>
        <v>4.4804854130148352E-3</v>
      </c>
      <c r="F1198" s="7">
        <f>'2022'!F196</f>
        <v>2.35</v>
      </c>
    </row>
    <row r="1199" spans="1:6">
      <c r="A1199" s="138">
        <f>'2022'!A197</f>
        <v>44838</v>
      </c>
      <c r="B1199" s="7">
        <f>'2022'!B197</f>
        <v>0.64739999999999998</v>
      </c>
      <c r="C1199" s="7">
        <f>'2022'!C197</f>
        <v>93.74</v>
      </c>
      <c r="D1199" s="7">
        <f>'2022'!D197</f>
        <v>-4.3156663776610787E-3</v>
      </c>
      <c r="E1199" s="7">
        <f>'2022'!E197</f>
        <v>-2.2377333649143522E-3</v>
      </c>
      <c r="F1199" s="7">
        <f>'2022'!F197</f>
        <v>2.35</v>
      </c>
    </row>
    <row r="1200" spans="1:6">
      <c r="A1200" s="138">
        <f>'2022'!A198</f>
        <v>44839</v>
      </c>
      <c r="B1200" s="7">
        <f>'2022'!B198</f>
        <v>0.64890000000000003</v>
      </c>
      <c r="C1200" s="7">
        <f>'2022'!C198</f>
        <v>93.52</v>
      </c>
      <c r="D1200" s="7">
        <f>'2022'!D198</f>
        <v>2.3142801349788781E-3</v>
      </c>
      <c r="E1200" s="7">
        <f>'2022'!E198</f>
        <v>-2.3496753307470346E-3</v>
      </c>
      <c r="F1200" s="7">
        <f>'2022'!F198</f>
        <v>2.6</v>
      </c>
    </row>
    <row r="1201" spans="1:6">
      <c r="A1201" s="138">
        <f>'2022'!A199</f>
        <v>44840</v>
      </c>
      <c r="B1201" s="7">
        <f>'2022'!B199</f>
        <v>0.65349999999999997</v>
      </c>
      <c r="C1201" s="7">
        <f>'2022'!C199</f>
        <v>94.44</v>
      </c>
      <c r="D1201" s="7">
        <f>'2022'!D199</f>
        <v>7.0639114371537377E-3</v>
      </c>
      <c r="E1201" s="7">
        <f>'2022'!E199</f>
        <v>9.7893950534991871E-3</v>
      </c>
      <c r="F1201" s="7">
        <f>'2022'!F199</f>
        <v>2.6</v>
      </c>
    </row>
    <row r="1202" spans="1:6">
      <c r="A1202" s="138">
        <f>'2022'!A200</f>
        <v>44841</v>
      </c>
      <c r="B1202" s="7">
        <f>'2022'!B200</f>
        <v>0.64049999999999996</v>
      </c>
      <c r="C1202" s="7">
        <f>'2022'!C200</f>
        <v>92.88</v>
      </c>
      <c r="D1202" s="7">
        <f>'2022'!D200</f>
        <v>-2.009341172748769E-2</v>
      </c>
      <c r="E1202" s="7">
        <f>'2022'!E200</f>
        <v>-1.6656374827676172E-2</v>
      </c>
      <c r="F1202" s="7">
        <f>'2022'!F200</f>
        <v>2.6</v>
      </c>
    </row>
    <row r="1203" spans="1:6">
      <c r="A1203" s="138">
        <f>'2022'!A201</f>
        <v>44844</v>
      </c>
      <c r="B1203" s="7">
        <f>'2022'!B201</f>
        <v>0.63349999999999995</v>
      </c>
      <c r="C1203" s="7">
        <f>'2022'!C201</f>
        <v>92.14</v>
      </c>
      <c r="D1203" s="7">
        <f>'2022'!D201</f>
        <v>-1.0989121575595206E-2</v>
      </c>
      <c r="E1203" s="7">
        <f>'2022'!E201</f>
        <v>-7.9991778818650269E-3</v>
      </c>
      <c r="F1203" s="7">
        <f>'2022'!F201</f>
        <v>2.6</v>
      </c>
    </row>
    <row r="1204" spans="1:6">
      <c r="A1204" s="138">
        <f>'2022'!A202</f>
        <v>44845</v>
      </c>
      <c r="B1204" s="7">
        <f>'2022'!B202</f>
        <v>0.625</v>
      </c>
      <c r="C1204" s="7">
        <f>'2022'!C202</f>
        <v>91.11</v>
      </c>
      <c r="D1204" s="7">
        <f>'2022'!D202</f>
        <v>-1.3508350024792193E-2</v>
      </c>
      <c r="E1204" s="7">
        <f>'2022'!E202</f>
        <v>-1.124159178200383E-2</v>
      </c>
      <c r="F1204" s="7">
        <f>'2022'!F202</f>
        <v>2.6</v>
      </c>
    </row>
    <row r="1205" spans="1:6">
      <c r="A1205" s="138">
        <f>'2022'!A203</f>
        <v>44846</v>
      </c>
      <c r="B1205" s="7">
        <f>'2022'!B203</f>
        <v>0.62709999999999999</v>
      </c>
      <c r="C1205" s="7">
        <f>'2022'!C203</f>
        <v>91.69</v>
      </c>
      <c r="D1205" s="7">
        <f>'2022'!D203</f>
        <v>3.3543678125736733E-3</v>
      </c>
      <c r="E1205" s="7">
        <f>'2022'!E203</f>
        <v>6.3457543360422291E-3</v>
      </c>
      <c r="F1205" s="7">
        <f>'2022'!F203</f>
        <v>2.6</v>
      </c>
    </row>
    <row r="1206" spans="1:6">
      <c r="A1206" s="138">
        <f>'2022'!A204</f>
        <v>44847</v>
      </c>
      <c r="B1206" s="7">
        <f>'2022'!B204</f>
        <v>0.62749999999999995</v>
      </c>
      <c r="C1206" s="7">
        <f>'2022'!C204</f>
        <v>92.14</v>
      </c>
      <c r="D1206" s="7">
        <f>'2022'!D204</f>
        <v>6.3765345696369623E-4</v>
      </c>
      <c r="E1206" s="7">
        <f>'2022'!E204</f>
        <v>4.895837445961432E-3</v>
      </c>
      <c r="F1206" s="7">
        <f>'2022'!F204</f>
        <v>2.6</v>
      </c>
    </row>
    <row r="1207" spans="1:6">
      <c r="A1207" s="138">
        <f>'2022'!A205</f>
        <v>44848</v>
      </c>
      <c r="B1207" s="7">
        <f>'2022'!B205</f>
        <v>0.63270000000000004</v>
      </c>
      <c r="C1207" s="7">
        <f>'2022'!C205</f>
        <v>93.29</v>
      </c>
      <c r="D1207" s="7">
        <f>'2022'!D205</f>
        <v>8.2527051468997848E-3</v>
      </c>
      <c r="E1207" s="7">
        <f>'2022'!E205</f>
        <v>1.2403761465098756E-2</v>
      </c>
      <c r="F1207" s="7">
        <f>'2022'!F205</f>
        <v>2.6</v>
      </c>
    </row>
    <row r="1208" spans="1:6">
      <c r="A1208" s="138">
        <f>'2022'!A206</f>
        <v>44851</v>
      </c>
      <c r="B1208" s="7">
        <f>'2022'!B206</f>
        <v>0.623</v>
      </c>
      <c r="C1208" s="7">
        <f>'2022'!C206</f>
        <v>92.7</v>
      </c>
      <c r="D1208" s="7">
        <f>'2022'!D206</f>
        <v>-1.5449857365385518E-2</v>
      </c>
      <c r="E1208" s="7">
        <f>'2022'!E206</f>
        <v>-6.3444484010602318E-3</v>
      </c>
      <c r="F1208" s="7">
        <f>'2022'!F206</f>
        <v>2.6</v>
      </c>
    </row>
    <row r="1209" spans="1:6">
      <c r="A1209" s="138">
        <f>'2022'!A207</f>
        <v>44852</v>
      </c>
      <c r="B1209" s="7">
        <f>'2022'!B207</f>
        <v>0.63219999999999998</v>
      </c>
      <c r="C1209" s="7">
        <f>'2022'!C207</f>
        <v>94.07</v>
      </c>
      <c r="D1209" s="7">
        <f>'2022'!D207</f>
        <v>1.4659280994064102E-2</v>
      </c>
      <c r="E1209" s="7">
        <f>'2022'!E207</f>
        <v>1.4670713412050554E-2</v>
      </c>
      <c r="F1209" s="7">
        <f>'2022'!F207</f>
        <v>2.6</v>
      </c>
    </row>
    <row r="1210" spans="1:6">
      <c r="A1210" s="138">
        <f>'2022'!A208</f>
        <v>44853</v>
      </c>
      <c r="B1210" s="7">
        <f>'2022'!B208</f>
        <v>0.63119999999999998</v>
      </c>
      <c r="C1210" s="7">
        <f>'2022'!C208</f>
        <v>94.24</v>
      </c>
      <c r="D1210" s="7">
        <f>'2022'!D208</f>
        <v>-1.5830302498528184E-3</v>
      </c>
      <c r="E1210" s="7">
        <f>'2022'!E208</f>
        <v>1.8055339194165178E-3</v>
      </c>
      <c r="F1210" s="7">
        <f>'2022'!F208</f>
        <v>2.6</v>
      </c>
    </row>
    <row r="1211" spans="1:6">
      <c r="A1211" s="138">
        <f>'2022'!A209</f>
        <v>44854</v>
      </c>
      <c r="B1211" s="7">
        <f>'2022'!B209</f>
        <v>0.62539999999999996</v>
      </c>
      <c r="C1211" s="7">
        <f>'2022'!C209</f>
        <v>93.75</v>
      </c>
      <c r="D1211" s="7">
        <f>'2022'!D209</f>
        <v>-9.2313245079235912E-3</v>
      </c>
      <c r="E1211" s="7">
        <f>'2022'!E209</f>
        <v>-5.2130550527563655E-3</v>
      </c>
      <c r="F1211" s="7">
        <f>'2022'!F209</f>
        <v>2.6</v>
      </c>
    </row>
    <row r="1212" spans="1:6">
      <c r="A1212" s="138">
        <f>'2022'!A210</f>
        <v>44855</v>
      </c>
      <c r="B1212" s="7">
        <f>'2022'!B210</f>
        <v>0.62649999999999995</v>
      </c>
      <c r="C1212" s="7">
        <f>'2022'!C210</f>
        <v>94.22</v>
      </c>
      <c r="D1212" s="7">
        <f>'2022'!D210</f>
        <v>1.7573293123820269E-3</v>
      </c>
      <c r="E1212" s="7">
        <f>'2022'!E210</f>
        <v>5.0008084213748359E-3</v>
      </c>
      <c r="F1212" s="7">
        <f>'2022'!F210</f>
        <v>2.6</v>
      </c>
    </row>
    <row r="1213" spans="1:6">
      <c r="A1213" s="138">
        <f>'2022'!A211</f>
        <v>44858</v>
      </c>
      <c r="B1213" s="7">
        <f>'2022'!B211</f>
        <v>0.63460000000000005</v>
      </c>
      <c r="C1213" s="7">
        <f>'2022'!C211</f>
        <v>94.49</v>
      </c>
      <c r="D1213" s="7">
        <f>'2022'!D211</f>
        <v>1.2846104812972445E-2</v>
      </c>
      <c r="E1213" s="7">
        <f>'2022'!E211</f>
        <v>2.8615355226394861E-3</v>
      </c>
      <c r="F1213" s="7">
        <f>'2022'!F211</f>
        <v>2.6</v>
      </c>
    </row>
    <row r="1214" spans="1:6">
      <c r="A1214" s="138">
        <f>'2022'!A212</f>
        <v>44859</v>
      </c>
      <c r="B1214" s="7">
        <f>'2022'!B212</f>
        <v>0.63249999999999995</v>
      </c>
      <c r="C1214" s="7">
        <f>'2022'!C212</f>
        <v>94.18</v>
      </c>
      <c r="D1214" s="7">
        <f>'2022'!D212</f>
        <v>-3.3146585474200098E-3</v>
      </c>
      <c r="E1214" s="7">
        <f>'2022'!E212</f>
        <v>-3.2861639791259153E-3</v>
      </c>
      <c r="F1214" s="7">
        <f>'2022'!F212</f>
        <v>2.6</v>
      </c>
    </row>
    <row r="1215" spans="1:6">
      <c r="A1215" s="138">
        <f>'2022'!A213</f>
        <v>44860</v>
      </c>
      <c r="B1215" s="7">
        <f>'2022'!B213</f>
        <v>0.64029999999999998</v>
      </c>
      <c r="C1215" s="7">
        <f>'2022'!C213</f>
        <v>94.93</v>
      </c>
      <c r="D1215" s="7">
        <f>'2022'!D213</f>
        <v>1.2256595923081174E-2</v>
      </c>
      <c r="E1215" s="7">
        <f>'2022'!E213</f>
        <v>7.9319330782986475E-3</v>
      </c>
      <c r="F1215" s="7">
        <f>'2022'!F213</f>
        <v>2.6</v>
      </c>
    </row>
    <row r="1216" spans="1:6">
      <c r="A1216" s="138">
        <f>'2022'!A214</f>
        <v>44861</v>
      </c>
      <c r="B1216" s="7">
        <f>'2022'!B214</f>
        <v>0.65110000000000001</v>
      </c>
      <c r="C1216" s="7">
        <f>'2022'!C214</f>
        <v>94.94</v>
      </c>
      <c r="D1216" s="7">
        <f>'2022'!D214</f>
        <v>1.6726423718059862E-2</v>
      </c>
      <c r="E1216" s="7">
        <f>'2022'!E214</f>
        <v>1.0533522946467333E-4</v>
      </c>
      <c r="F1216" s="7">
        <f>'2022'!F214</f>
        <v>2.6</v>
      </c>
    </row>
    <row r="1217" spans="1:6">
      <c r="A1217" s="138">
        <f>'2022'!A215</f>
        <v>44862</v>
      </c>
      <c r="B1217" s="7">
        <f>'2022'!B215</f>
        <v>0.64690000000000003</v>
      </c>
      <c r="C1217" s="7">
        <f>'2022'!C215</f>
        <v>94.64</v>
      </c>
      <c r="D1217" s="7">
        <f>'2022'!D215</f>
        <v>-6.4715171928766222E-3</v>
      </c>
      <c r="E1217" s="7">
        <f>'2022'!E215</f>
        <v>-3.1648934530406538E-3</v>
      </c>
      <c r="F1217" s="7">
        <f>'2022'!F215</f>
        <v>2.6</v>
      </c>
    </row>
    <row r="1218" spans="1:6">
      <c r="A1218" s="138">
        <f>'2022'!A216</f>
        <v>44865</v>
      </c>
      <c r="B1218" s="7">
        <f>'2022'!B216</f>
        <v>0.64200000000000002</v>
      </c>
      <c r="C1218" s="7">
        <f>'2022'!C216</f>
        <v>94.99</v>
      </c>
      <c r="D1218" s="7">
        <f>'2022'!D216</f>
        <v>-7.6034193599785384E-3</v>
      </c>
      <c r="E1218" s="7">
        <f>'2022'!E216</f>
        <v>3.6914032319596769E-3</v>
      </c>
      <c r="F1218" s="7">
        <f>'2022'!F216</f>
        <v>2.6</v>
      </c>
    </row>
    <row r="1219" spans="1:6">
      <c r="A1219" s="138">
        <f>'2022'!A217</f>
        <v>44866</v>
      </c>
      <c r="B1219" s="7">
        <f>'2022'!B217</f>
        <v>0.64229999999999998</v>
      </c>
      <c r="C1219" s="7">
        <f>'2022'!C217</f>
        <v>95.32</v>
      </c>
      <c r="D1219" s="7">
        <f>'2022'!D217</f>
        <v>4.6718057378552445E-4</v>
      </c>
      <c r="E1219" s="7">
        <f>'2022'!E217</f>
        <v>3.4680293284502736E-3</v>
      </c>
      <c r="F1219" s="7">
        <f>'2022'!F217</f>
        <v>2.6</v>
      </c>
    </row>
    <row r="1220" spans="1:6">
      <c r="A1220" s="138">
        <f>'2022'!A218</f>
        <v>44867</v>
      </c>
      <c r="B1220" s="7">
        <f>'2022'!B218</f>
        <v>0.64119999999999999</v>
      </c>
      <c r="C1220" s="7">
        <f>'2022'!C218</f>
        <v>94.65</v>
      </c>
      <c r="D1220" s="7">
        <f>'2022'!D218</f>
        <v>-1.7140635283488896E-3</v>
      </c>
      <c r="E1220" s="7">
        <f>'2022'!E218</f>
        <v>-7.0537745752093347E-3</v>
      </c>
      <c r="F1220" s="7">
        <f>'2022'!F218</f>
        <v>2.85</v>
      </c>
    </row>
    <row r="1221" spans="1:6">
      <c r="A1221" s="138">
        <f>'2022'!A219</f>
        <v>44868</v>
      </c>
      <c r="B1221" s="7">
        <f>'2022'!B219</f>
        <v>0.63690000000000002</v>
      </c>
      <c r="C1221" s="7">
        <f>'2022'!C219</f>
        <v>93.79</v>
      </c>
      <c r="D1221" s="7">
        <f>'2022'!D219</f>
        <v>-6.728763358077725E-3</v>
      </c>
      <c r="E1221" s="7">
        <f>'2022'!E219</f>
        <v>-9.1276371344847246E-3</v>
      </c>
      <c r="F1221" s="7">
        <f>'2022'!F219</f>
        <v>2.85</v>
      </c>
    </row>
    <row r="1222" spans="1:6">
      <c r="A1222" s="138">
        <f>'2022'!A220</f>
        <v>44869</v>
      </c>
      <c r="B1222" s="7">
        <f>'2022'!B220</f>
        <v>0.63480000000000003</v>
      </c>
      <c r="C1222" s="7">
        <f>'2022'!C220</f>
        <v>93.87</v>
      </c>
      <c r="D1222" s="7">
        <f>'2022'!D220</f>
        <v>-3.3026687250661173E-3</v>
      </c>
      <c r="E1222" s="7">
        <f>'2022'!E220</f>
        <v>8.5260582805334354E-4</v>
      </c>
      <c r="F1222" s="7">
        <f>'2022'!F220</f>
        <v>2.85</v>
      </c>
    </row>
    <row r="1223" spans="1:6">
      <c r="A1223" s="138">
        <f>'2022'!A221</f>
        <v>44872</v>
      </c>
      <c r="B1223" s="7">
        <f>'2022'!B221</f>
        <v>0.64300000000000002</v>
      </c>
      <c r="C1223" s="7">
        <f>'2022'!C221</f>
        <v>94.65</v>
      </c>
      <c r="D1223" s="7">
        <f>'2022'!D221</f>
        <v>1.2834735585365464E-2</v>
      </c>
      <c r="E1223" s="7">
        <f>'2022'!E221</f>
        <v>8.2750313064312991E-3</v>
      </c>
      <c r="F1223" s="7">
        <f>'2022'!F221</f>
        <v>2.85</v>
      </c>
    </row>
    <row r="1224" spans="1:6">
      <c r="A1224" s="138">
        <f>'2022'!A222</f>
        <v>44873</v>
      </c>
      <c r="B1224" s="7">
        <f>'2022'!B222</f>
        <v>0.64639999999999997</v>
      </c>
      <c r="C1224" s="7">
        <f>'2022'!C222</f>
        <v>94.83</v>
      </c>
      <c r="D1224" s="7">
        <f>'2022'!D222</f>
        <v>5.2737829692661537E-3</v>
      </c>
      <c r="E1224" s="7">
        <f>'2022'!E222</f>
        <v>1.8999372403040087E-3</v>
      </c>
      <c r="F1224" s="7">
        <f>'2022'!F222</f>
        <v>2.85</v>
      </c>
    </row>
    <row r="1225" spans="1:6">
      <c r="A1225" s="138">
        <f>'2022'!A223</f>
        <v>44874</v>
      </c>
      <c r="B1225" s="7">
        <f>'2022'!B223</f>
        <v>0.65</v>
      </c>
      <c r="C1225" s="7">
        <f>'2022'!C223</f>
        <v>94.63</v>
      </c>
      <c r="D1225" s="7">
        <f>'2022'!D223</f>
        <v>5.553855682797342E-3</v>
      </c>
      <c r="E1225" s="7">
        <f>'2022'!E223</f>
        <v>-2.1112643754947749E-3</v>
      </c>
      <c r="F1225" s="7">
        <f>'2022'!F223</f>
        <v>2.85</v>
      </c>
    </row>
    <row r="1226" spans="1:6">
      <c r="A1226" s="138">
        <f>'2022'!A224</f>
        <v>44875</v>
      </c>
      <c r="B1226" s="7">
        <f>'2022'!B224</f>
        <v>0.64190000000000003</v>
      </c>
      <c r="C1226" s="7">
        <f>'2022'!C224</f>
        <v>93.84</v>
      </c>
      <c r="D1226" s="7">
        <f>'2022'!D224</f>
        <v>-1.2539834571950275E-2</v>
      </c>
      <c r="E1226" s="7">
        <f>'2022'!E224</f>
        <v>-8.3833461749212405E-3</v>
      </c>
      <c r="F1226" s="7">
        <f>'2022'!F224</f>
        <v>2.85</v>
      </c>
    </row>
    <row r="1227" spans="1:6">
      <c r="A1227" s="138">
        <f>'2022'!A225</f>
        <v>44876</v>
      </c>
      <c r="B1227" s="7">
        <f>'2022'!B225</f>
        <v>0.66210000000000002</v>
      </c>
      <c r="C1227" s="7">
        <f>'2022'!C225</f>
        <v>93.85</v>
      </c>
      <c r="D1227" s="7">
        <f>'2022'!D225</f>
        <v>3.0984073613068007E-2</v>
      </c>
      <c r="E1227" s="7">
        <f>'2022'!E225</f>
        <v>1.0655868729774441E-4</v>
      </c>
      <c r="F1227" s="7">
        <f>'2022'!F225</f>
        <v>2.85</v>
      </c>
    </row>
    <row r="1228" spans="1:6">
      <c r="A1228" s="138">
        <f>'2022'!A226</f>
        <v>44879</v>
      </c>
      <c r="B1228" s="7">
        <f>'2022'!B226</f>
        <v>0.66820000000000002</v>
      </c>
      <c r="C1228" s="7">
        <f>'2022'!C226</f>
        <v>93.12</v>
      </c>
      <c r="D1228" s="7">
        <f>'2022'!D226</f>
        <v>9.1709279918556867E-3</v>
      </c>
      <c r="E1228" s="7">
        <f>'2022'!E226</f>
        <v>-7.8087790493899739E-3</v>
      </c>
      <c r="F1228" s="7">
        <f>'2022'!F226</f>
        <v>2.85</v>
      </c>
    </row>
    <row r="1229" spans="1:6">
      <c r="A1229" s="138">
        <f>'2022'!A227</f>
        <v>44880</v>
      </c>
      <c r="B1229" s="7">
        <f>'2022'!B227</f>
        <v>0.66959999999999997</v>
      </c>
      <c r="C1229" s="7">
        <f>'2022'!C227</f>
        <v>94.01</v>
      </c>
      <c r="D1229" s="7">
        <f>'2022'!D227</f>
        <v>2.0929892526093969E-3</v>
      </c>
      <c r="E1229" s="7">
        <f>'2022'!E227</f>
        <v>9.512175607331896E-3</v>
      </c>
      <c r="F1229" s="7">
        <f>'2022'!F227</f>
        <v>2.85</v>
      </c>
    </row>
    <row r="1230" spans="1:6">
      <c r="A1230" s="138">
        <f>'2022'!A228</f>
        <v>44881</v>
      </c>
      <c r="B1230" s="7">
        <f>'2022'!B228</f>
        <v>0.6744</v>
      </c>
      <c r="C1230" s="7">
        <f>'2022'!C228</f>
        <v>94.45</v>
      </c>
      <c r="D1230" s="7">
        <f>'2022'!D228</f>
        <v>7.1428875123802039E-3</v>
      </c>
      <c r="E1230" s="7">
        <f>'2022'!E228</f>
        <v>4.6694343570589329E-3</v>
      </c>
      <c r="F1230" s="7">
        <f>'2022'!F228</f>
        <v>2.85</v>
      </c>
    </row>
    <row r="1231" spans="1:6">
      <c r="A1231" s="138">
        <f>'2022'!A229</f>
        <v>44882</v>
      </c>
      <c r="B1231" s="7">
        <f>'2022'!B229</f>
        <v>0.67079999999999995</v>
      </c>
      <c r="C1231" s="7">
        <f>'2022'!C229</f>
        <v>93.6</v>
      </c>
      <c r="D1231" s="7">
        <f>'2022'!D229</f>
        <v>-5.3523767385919539E-3</v>
      </c>
      <c r="E1231" s="7">
        <f>'2022'!E229</f>
        <v>-9.0402104639723153E-3</v>
      </c>
      <c r="F1231" s="7">
        <f>'2022'!F229</f>
        <v>2.85</v>
      </c>
    </row>
    <row r="1232" spans="1:6">
      <c r="A1232" s="138">
        <f>'2022'!A230</f>
        <v>44883</v>
      </c>
      <c r="B1232" s="7">
        <f>'2022'!B230</f>
        <v>0.6704</v>
      </c>
      <c r="C1232" s="7">
        <f>'2022'!C230</f>
        <v>93.78</v>
      </c>
      <c r="D1232" s="7">
        <f>'2022'!D230</f>
        <v>-5.964807811804679E-4</v>
      </c>
      <c r="E1232" s="7">
        <f>'2022'!E230</f>
        <v>1.9212301778938723E-3</v>
      </c>
      <c r="F1232" s="7">
        <f>'2022'!F230</f>
        <v>2.85</v>
      </c>
    </row>
    <row r="1233" spans="1:6">
      <c r="A1233" s="138">
        <f>'2022'!A231</f>
        <v>44886</v>
      </c>
      <c r="B1233" s="7">
        <f>'2022'!B231</f>
        <v>0.66449999999999998</v>
      </c>
      <c r="C1233" s="7">
        <f>'2022'!C231</f>
        <v>93.32</v>
      </c>
      <c r="D1233" s="7">
        <f>'2022'!D231</f>
        <v>-8.8396710145733151E-3</v>
      </c>
      <c r="E1233" s="7">
        <f>'2022'!E231</f>
        <v>-4.9171665082111222E-3</v>
      </c>
      <c r="F1233" s="7">
        <f>'2022'!F231</f>
        <v>2.85</v>
      </c>
    </row>
    <row r="1234" spans="1:6">
      <c r="A1234" s="138">
        <f>'2022'!A232</f>
        <v>44887</v>
      </c>
      <c r="B1234" s="7">
        <f>'2022'!B232</f>
        <v>0.66239999999999999</v>
      </c>
      <c r="C1234" s="7">
        <f>'2022'!C232</f>
        <v>93.86</v>
      </c>
      <c r="D1234" s="7">
        <f>'2022'!D232</f>
        <v>-3.1652750822501029E-3</v>
      </c>
      <c r="E1234" s="7">
        <f>'2022'!E232</f>
        <v>5.7698632130425004E-3</v>
      </c>
      <c r="F1234" s="7">
        <f>'2022'!F232</f>
        <v>2.85</v>
      </c>
    </row>
    <row r="1235" spans="1:6">
      <c r="A1235" s="138">
        <f>'2022'!A233</f>
        <v>44888</v>
      </c>
      <c r="B1235" s="7">
        <f>'2022'!B233</f>
        <v>0.66390000000000005</v>
      </c>
      <c r="C1235" s="7">
        <f>'2022'!C233</f>
        <v>93.9</v>
      </c>
      <c r="D1235" s="7">
        <f>'2022'!D233</f>
        <v>2.2619326540638221E-3</v>
      </c>
      <c r="E1235" s="7">
        <f>'2022'!E233</f>
        <v>4.2607584794575912E-4</v>
      </c>
      <c r="F1235" s="7">
        <f>'2022'!F233</f>
        <v>2.85</v>
      </c>
    </row>
    <row r="1236" spans="1:6">
      <c r="A1236" s="138">
        <f>'2022'!A234</f>
        <v>44889</v>
      </c>
      <c r="B1236" s="7">
        <f>'2022'!B234</f>
        <v>0.67669999999999997</v>
      </c>
      <c r="C1236" s="7">
        <f>'2022'!C234</f>
        <v>93.88</v>
      </c>
      <c r="D1236" s="7">
        <f>'2022'!D234</f>
        <v>1.9096507513066033E-2</v>
      </c>
      <c r="E1236" s="7">
        <f>'2022'!E234</f>
        <v>-2.1301523139451422E-4</v>
      </c>
      <c r="F1236" s="7">
        <f>'2022'!F234</f>
        <v>2.85</v>
      </c>
    </row>
    <row r="1237" spans="1:6">
      <c r="A1237" s="138">
        <f>'2022'!A235</f>
        <v>44890</v>
      </c>
      <c r="B1237" s="7">
        <f>'2022'!B235</f>
        <v>0.67749999999999999</v>
      </c>
      <c r="C1237" s="7">
        <f>'2022'!C235</f>
        <v>93.8</v>
      </c>
      <c r="D1237" s="7">
        <f>'2022'!D235</f>
        <v>1.1815095156761728E-3</v>
      </c>
      <c r="E1237" s="7">
        <f>'2022'!E235</f>
        <v>-8.5251497064376932E-4</v>
      </c>
      <c r="F1237" s="7">
        <f>'2022'!F235</f>
        <v>2.85</v>
      </c>
    </row>
    <row r="1238" spans="1:6">
      <c r="A1238" s="138">
        <f>'2022'!A236</f>
        <v>44893</v>
      </c>
      <c r="B1238" s="7">
        <f>'2022'!B236</f>
        <v>0.66930000000000001</v>
      </c>
      <c r="C1238" s="7">
        <f>'2022'!C236</f>
        <v>92.7</v>
      </c>
      <c r="D1238" s="7">
        <f>'2022'!D236</f>
        <v>-1.2177162647259437E-2</v>
      </c>
      <c r="E1238" s="7">
        <f>'2022'!E236</f>
        <v>-1.1796383440369427E-2</v>
      </c>
      <c r="F1238" s="7">
        <f>'2022'!F236</f>
        <v>2.85</v>
      </c>
    </row>
    <row r="1239" spans="1:6">
      <c r="A1239" s="138">
        <f>'2022'!A237</f>
        <v>44894</v>
      </c>
      <c r="B1239" s="7">
        <f>'2022'!B237</f>
        <v>0.67059999999999997</v>
      </c>
      <c r="C1239" s="7">
        <f>'2022'!C237</f>
        <v>92.86</v>
      </c>
      <c r="D1239" s="7">
        <f>'2022'!D237</f>
        <v>1.9404439255316288E-3</v>
      </c>
      <c r="E1239" s="7">
        <f>'2022'!E237</f>
        <v>1.7245100199660853E-3</v>
      </c>
      <c r="F1239" s="7">
        <f>'2022'!F237</f>
        <v>2.85</v>
      </c>
    </row>
    <row r="1240" spans="1:6">
      <c r="A1240" s="138">
        <f>'2022'!A238</f>
        <v>44895</v>
      </c>
      <c r="B1240" s="7">
        <f>'2022'!B238</f>
        <v>0.66979999999999995</v>
      </c>
      <c r="C1240" s="7">
        <f>'2022'!C238</f>
        <v>92.81</v>
      </c>
      <c r="D1240" s="7">
        <f>'2022'!D238</f>
        <v>-1.1936736720239754E-3</v>
      </c>
      <c r="E1240" s="7">
        <f>'2022'!E238</f>
        <v>-5.3858998447416117E-4</v>
      </c>
      <c r="F1240" s="7">
        <f>'2022'!F238</f>
        <v>2.85</v>
      </c>
    </row>
    <row r="1241" spans="1:6">
      <c r="A1241" s="138">
        <f>'2022'!A239</f>
        <v>44896</v>
      </c>
      <c r="B1241" s="7">
        <f>'2022'!B239</f>
        <v>0.68089999999999995</v>
      </c>
      <c r="C1241" s="7">
        <f>'2022'!C239</f>
        <v>93.08</v>
      </c>
      <c r="D1241" s="7">
        <f>'2022'!D239</f>
        <v>1.643629212881681E-2</v>
      </c>
      <c r="E1241" s="7">
        <f>'2022'!E239</f>
        <v>2.9049458267895369E-3</v>
      </c>
      <c r="F1241" s="7">
        <f>'2022'!F239</f>
        <v>2.85</v>
      </c>
    </row>
    <row r="1242" spans="1:6">
      <c r="A1242" s="138">
        <f>'2022'!A240</f>
        <v>44897</v>
      </c>
      <c r="B1242" s="7">
        <f>'2022'!B240</f>
        <v>0.68130000000000002</v>
      </c>
      <c r="C1242" s="7">
        <f>'2022'!C240</f>
        <v>92.04</v>
      </c>
      <c r="D1242" s="7">
        <f>'2022'!D240</f>
        <v>5.8728529070159647E-4</v>
      </c>
      <c r="E1242" s="7">
        <f>'2022'!E240</f>
        <v>-1.1236073266925731E-2</v>
      </c>
      <c r="F1242" s="7">
        <f>'2022'!F240</f>
        <v>2.85</v>
      </c>
    </row>
    <row r="1243" spans="1:6">
      <c r="A1243" s="138">
        <f>'2022'!A241</f>
        <v>44900</v>
      </c>
      <c r="B1243" s="7">
        <f>'2022'!B241</f>
        <v>0.68410000000000004</v>
      </c>
      <c r="C1243" s="7">
        <f>'2022'!C241</f>
        <v>91.88</v>
      </c>
      <c r="D1243" s="7">
        <f>'2022'!D241</f>
        <v>4.1013679873298167E-3</v>
      </c>
      <c r="E1243" s="7">
        <f>'2022'!E241</f>
        <v>-1.7398873462677736E-3</v>
      </c>
      <c r="F1243" s="7">
        <f>'2022'!F241</f>
        <v>2.85</v>
      </c>
    </row>
    <row r="1244" spans="1:6">
      <c r="A1244" s="138">
        <f>'2022'!A242</f>
        <v>44901</v>
      </c>
      <c r="B1244" s="7">
        <f>'2022'!B242</f>
        <v>0.67310000000000003</v>
      </c>
      <c r="C1244" s="7">
        <f>'2022'!C242</f>
        <v>92.13</v>
      </c>
      <c r="D1244" s="7">
        <f>'2022'!D242</f>
        <v>-1.6210198750284892E-2</v>
      </c>
      <c r="E1244" s="7">
        <f>'2022'!E242</f>
        <v>2.7172452999432591E-3</v>
      </c>
      <c r="F1244" s="7">
        <f>'2022'!F242</f>
        <v>2.85</v>
      </c>
    </row>
    <row r="1245" spans="1:6">
      <c r="A1245" s="138">
        <f>'2022'!A243</f>
        <v>44902</v>
      </c>
      <c r="B1245" s="7">
        <f>'2022'!B243</f>
        <v>0.66920000000000002</v>
      </c>
      <c r="C1245" s="7">
        <f>'2022'!C243</f>
        <v>91.97</v>
      </c>
      <c r="D1245" s="7">
        <f>'2022'!D243</f>
        <v>-5.8109379039985604E-3</v>
      </c>
      <c r="E1245" s="7">
        <f>'2022'!E243</f>
        <v>-1.7381862062344369E-3</v>
      </c>
      <c r="F1245" s="7">
        <f>'2022'!F243</f>
        <v>3.1</v>
      </c>
    </row>
    <row r="1246" spans="1:6">
      <c r="A1246" s="138">
        <f>'2022'!A244</f>
        <v>44903</v>
      </c>
      <c r="B1246" s="7">
        <f>'2022'!B244</f>
        <v>0.67159999999999997</v>
      </c>
      <c r="C1246" s="7">
        <f>'2022'!C244</f>
        <v>91.98</v>
      </c>
      <c r="D1246" s="7">
        <f>'2022'!D244</f>
        <v>3.5799560907166833E-3</v>
      </c>
      <c r="E1246" s="7">
        <f>'2022'!E244</f>
        <v>1.0872519717147371E-4</v>
      </c>
      <c r="F1246" s="7">
        <f>'2022'!F244</f>
        <v>3.1</v>
      </c>
    </row>
    <row r="1247" spans="1:6">
      <c r="A1247" s="138">
        <f>'2022'!A245</f>
        <v>44904</v>
      </c>
      <c r="B1247" s="7">
        <f>'2022'!B245</f>
        <v>0.67920000000000003</v>
      </c>
      <c r="C1247" s="7">
        <f>'2022'!C245</f>
        <v>92.38</v>
      </c>
      <c r="D1247" s="7">
        <f>'2022'!D245</f>
        <v>1.1252709793751831E-2</v>
      </c>
      <c r="E1247" s="7">
        <f>'2022'!E245</f>
        <v>4.3393428906815697E-3</v>
      </c>
      <c r="F1247" s="7">
        <f>'2022'!F245</f>
        <v>3.1</v>
      </c>
    </row>
    <row r="1248" spans="1:6">
      <c r="A1248" s="138">
        <f>'2022'!A246</f>
        <v>44907</v>
      </c>
      <c r="B1248" s="7">
        <f>'2022'!B246</f>
        <v>0.67789999999999995</v>
      </c>
      <c r="C1248" s="7">
        <f>'2022'!C246</f>
        <v>92.82</v>
      </c>
      <c r="D1248" s="7">
        <f>'2022'!D246</f>
        <v>-1.9158505602177565E-3</v>
      </c>
      <c r="E1248" s="7">
        <f>'2022'!E246</f>
        <v>4.7516288105703903E-3</v>
      </c>
      <c r="F1248" s="7">
        <f>'2022'!F246</f>
        <v>3.1</v>
      </c>
    </row>
    <row r="1249" spans="1:6">
      <c r="A1249" s="138">
        <f>'2022'!A247</f>
        <v>44908</v>
      </c>
      <c r="B1249" s="7">
        <f>'2022'!B247</f>
        <v>0.67549999999999999</v>
      </c>
      <c r="C1249" s="7">
        <f>'2022'!C247</f>
        <v>93.01</v>
      </c>
      <c r="D1249" s="7">
        <f>'2022'!D247</f>
        <v>-3.5466270366662877E-3</v>
      </c>
      <c r="E1249" s="7">
        <f>'2022'!E247</f>
        <v>2.0448804413460576E-3</v>
      </c>
      <c r="F1249" s="7">
        <f>'2022'!F247</f>
        <v>3.1</v>
      </c>
    </row>
    <row r="1250" spans="1:6">
      <c r="A1250" s="138">
        <f>'2022'!A248</f>
        <v>44909</v>
      </c>
      <c r="B1250" s="7">
        <f>'2022'!B248</f>
        <v>0.68369999999999997</v>
      </c>
      <c r="C1250" s="7">
        <f>'2022'!C248</f>
        <v>92.68</v>
      </c>
      <c r="D1250" s="7">
        <f>'2022'!D248</f>
        <v>1.2066067519494773E-2</v>
      </c>
      <c r="E1250" s="7">
        <f>'2022'!E248</f>
        <v>-3.5543146902001625E-3</v>
      </c>
      <c r="F1250" s="7">
        <f>'2022'!F248</f>
        <v>3.1</v>
      </c>
    </row>
    <row r="1251" spans="1:6">
      <c r="A1251" s="138">
        <f>'2022'!A249</f>
        <v>44910</v>
      </c>
      <c r="B1251" s="7">
        <f>'2022'!B249</f>
        <v>0.68240000000000001</v>
      </c>
      <c r="C1251" s="7">
        <f>'2022'!C249</f>
        <v>92.63</v>
      </c>
      <c r="D1251" s="7">
        <f>'2022'!D249</f>
        <v>-1.9032287422788559E-3</v>
      </c>
      <c r="E1251" s="7">
        <f>'2022'!E249</f>
        <v>-5.396362982394748E-4</v>
      </c>
      <c r="F1251" s="7">
        <f>'2022'!F249</f>
        <v>3.1</v>
      </c>
    </row>
    <row r="1252" spans="1:6">
      <c r="A1252" s="138">
        <f>'2022'!A250</f>
        <v>44911</v>
      </c>
      <c r="B1252" s="7">
        <f>'2022'!B250</f>
        <v>0.67059999999999997</v>
      </c>
      <c r="C1252" s="7">
        <f>'2022'!C250</f>
        <v>91.99</v>
      </c>
      <c r="D1252" s="7">
        <f>'2022'!D250</f>
        <v>-1.7443162145341272E-2</v>
      </c>
      <c r="E1252" s="7">
        <f>'2022'!E250</f>
        <v>-6.9331877768702022E-3</v>
      </c>
      <c r="F1252" s="7">
        <f>'2022'!F250</f>
        <v>3.1</v>
      </c>
    </row>
    <row r="1253" spans="1:6">
      <c r="A1253" s="138">
        <f>'2022'!A251</f>
        <v>44914</v>
      </c>
      <c r="B1253" s="7">
        <f>'2022'!B251</f>
        <v>0.67130000000000001</v>
      </c>
      <c r="C1253" s="7">
        <f>'2022'!C251</f>
        <v>91.4</v>
      </c>
      <c r="D1253" s="7">
        <f>'2022'!D251</f>
        <v>1.0432969125776675E-3</v>
      </c>
      <c r="E1253" s="7">
        <f>'2022'!E251</f>
        <v>-6.4343970289613989E-3</v>
      </c>
      <c r="F1253" s="7">
        <f>'2022'!F251</f>
        <v>3.1</v>
      </c>
    </row>
    <row r="1254" spans="1:6">
      <c r="A1254" s="138">
        <f>'2022'!A252</f>
        <v>44915</v>
      </c>
      <c r="B1254" s="7">
        <f>'2022'!B252</f>
        <v>0.66590000000000005</v>
      </c>
      <c r="C1254" s="7">
        <f>'2022'!C252</f>
        <v>88.76</v>
      </c>
      <c r="D1254" s="7">
        <f>'2022'!D252</f>
        <v>-8.0766218281290696E-3</v>
      </c>
      <c r="E1254" s="7">
        <f>'2022'!E252</f>
        <v>-2.930938039571121E-2</v>
      </c>
      <c r="F1254" s="7">
        <f>'2022'!F252</f>
        <v>3.1</v>
      </c>
    </row>
    <row r="1255" spans="1:6">
      <c r="A1255" s="138">
        <f>'2022'!A253</f>
        <v>44916</v>
      </c>
      <c r="B1255" s="7">
        <f>'2022'!B253</f>
        <v>0.66639999999999999</v>
      </c>
      <c r="C1255" s="7">
        <f>'2022'!C253</f>
        <v>88.1</v>
      </c>
      <c r="D1255" s="7">
        <f>'2022'!D253</f>
        <v>7.505817360561783E-4</v>
      </c>
      <c r="E1255" s="7">
        <f>'2022'!E253</f>
        <v>-7.4635651222594432E-3</v>
      </c>
      <c r="F1255" s="7">
        <f>'2022'!F253</f>
        <v>3.1</v>
      </c>
    </row>
    <row r="1256" spans="1:6">
      <c r="A1256" s="138">
        <f>'2022'!A254</f>
        <v>44917</v>
      </c>
      <c r="B1256" s="7">
        <f>'2022'!B254</f>
        <v>0.67610000000000003</v>
      </c>
      <c r="C1256" s="7">
        <f>'2022'!C254</f>
        <v>89.1</v>
      </c>
      <c r="D1256" s="7">
        <f>'2022'!D254</f>
        <v>1.445090324399941E-2</v>
      </c>
      <c r="E1256" s="7">
        <f>'2022'!E254</f>
        <v>1.1286801534629855E-2</v>
      </c>
      <c r="F1256" s="7">
        <f>'2022'!F254</f>
        <v>3.1</v>
      </c>
    </row>
    <row r="1257" spans="1:6">
      <c r="A1257" s="138">
        <f>'2022'!A255</f>
        <v>44918</v>
      </c>
      <c r="B1257" s="7">
        <f>'2022'!B255</f>
        <v>0.66800000000000004</v>
      </c>
      <c r="C1257" s="7">
        <f>'2022'!C255</f>
        <v>88.64</v>
      </c>
      <c r="D1257" s="7">
        <f>'2022'!D255</f>
        <v>-1.205282055998648E-2</v>
      </c>
      <c r="E1257" s="7">
        <f>'2022'!E255</f>
        <v>-5.176111477789856E-3</v>
      </c>
      <c r="F1257" s="7">
        <f>'2022'!F255</f>
        <v>3.1</v>
      </c>
    </row>
    <row r="1258" spans="1:6">
      <c r="A1258" s="138">
        <f>'2022'!A256</f>
        <v>44923</v>
      </c>
      <c r="B1258" s="7">
        <f>'2022'!B256</f>
        <v>0.67410000000000003</v>
      </c>
      <c r="C1258" s="7">
        <f>'2022'!C256</f>
        <v>90.33</v>
      </c>
      <c r="D1258" s="7">
        <f>'2022'!D256</f>
        <v>9.0902943227474421E-3</v>
      </c>
      <c r="E1258" s="7">
        <f>'2022'!E256</f>
        <v>1.8886408162778524E-2</v>
      </c>
      <c r="F1258" s="7">
        <f>'2022'!F256</f>
        <v>3.1</v>
      </c>
    </row>
    <row r="1259" spans="1:6">
      <c r="A1259" s="138">
        <f>'2022'!A257</f>
        <v>44924</v>
      </c>
      <c r="B1259" s="7">
        <f>'2022'!B257</f>
        <v>0.67510000000000003</v>
      </c>
      <c r="C1259" s="7">
        <f>'2022'!C257</f>
        <v>90.21</v>
      </c>
      <c r="D1259" s="7">
        <f>'2022'!D257</f>
        <v>1.482360188431662E-3</v>
      </c>
      <c r="E1259" s="7">
        <f>'2022'!E257</f>
        <v>-1.3293454932048132E-3</v>
      </c>
      <c r="F1259" s="7">
        <f>'2022'!F257</f>
        <v>3.1</v>
      </c>
    </row>
    <row r="1260" spans="1:6">
      <c r="A1260" s="138">
        <f>'2022'!A258</f>
        <v>44925</v>
      </c>
      <c r="B1260" s="7">
        <f>'2022'!B258</f>
        <v>0.67749999999999999</v>
      </c>
      <c r="C1260" s="7">
        <f>'2022'!C258</f>
        <v>89.88</v>
      </c>
      <c r="D1260" s="7">
        <f>'2022'!D258</f>
        <v>3.5487247060310492E-3</v>
      </c>
      <c r="E1260" s="7">
        <f>'2022'!E258</f>
        <v>-3.6648383514189722E-3</v>
      </c>
      <c r="F1260" s="7">
        <f>'2022'!F258</f>
        <v>3.1</v>
      </c>
    </row>
  </sheetData>
  <mergeCells count="6">
    <mergeCell ref="AD35:AF35"/>
    <mergeCell ref="B7:C7"/>
    <mergeCell ref="D7:E7"/>
    <mergeCell ref="K4:K6"/>
    <mergeCell ref="AC13:AF13"/>
    <mergeCell ref="AC17:AF2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BackTesting" altText="Run Back Test">
                <anchor>
                  <from>
                    <xdr:col>7</xdr:col>
                    <xdr:colOff>368300</xdr:colOff>
                    <xdr:row>3</xdr:row>
                    <xdr:rowOff>25400</xdr:rowOff>
                  </from>
                  <to>
                    <xdr:col>8</xdr:col>
                    <xdr:colOff>1320800</xdr:colOff>
                    <xdr:row>6</xdr:row>
                    <xdr:rowOff>203200</xdr:rowOff>
                  </to>
                </anchor>
              </controlPr>
            </control>
          </mc:Choice>
        </mc:AlternateContent>
        <mc:AlternateContent xmlns:mc="http://schemas.openxmlformats.org/markup-compatibility/2006">
          <mc:Choice Requires="x14">
            <control shapeId="60432" r:id="rId4" name="Button 16">
              <controlPr defaultSize="0" print="0" autoFill="0" autoPict="0" macro="[0]!MonteCarloSimulationVaR">
                <anchor moveWithCells="1" sizeWithCells="1">
                  <from>
                    <xdr:col>13</xdr:col>
                    <xdr:colOff>355600</xdr:colOff>
                    <xdr:row>2</xdr:row>
                    <xdr:rowOff>127000</xdr:rowOff>
                  </from>
                  <to>
                    <xdr:col>17</xdr:col>
                    <xdr:colOff>190500</xdr:colOff>
                    <xdr:row>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A64534D-0FC2-7348-B11B-AE55B3E54870}">
          <x14:formula1>
            <xm:f>'Inputs &amp; Outputs'!$H$55:$H$56</xm:f>
          </x14:formula1>
          <xm:sqref>K7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E1303-5DAE-AA4B-A484-2F563DD46172}">
  <sheetPr codeName="Sheet34"/>
  <dimension ref="A1:BJ1260"/>
  <sheetViews>
    <sheetView zoomScale="120" zoomScaleNormal="120" workbookViewId="0">
      <selection activeCell="J30" sqref="J30"/>
    </sheetView>
  </sheetViews>
  <sheetFormatPr baseColWidth="10" defaultRowHeight="13"/>
  <cols>
    <col min="1" max="1" width="10.83203125" style="138"/>
    <col min="2" max="6" width="10.83203125" style="7"/>
    <col min="7" max="7" width="10.83203125" style="210"/>
    <col min="8" max="8" width="9.83203125" style="210" customWidth="1"/>
    <col min="9" max="9" width="25.33203125" style="210" customWidth="1"/>
    <col min="10" max="10" width="13.5" style="210" bestFit="1" customWidth="1"/>
    <col min="11" max="12" width="15" style="210" bestFit="1" customWidth="1"/>
    <col min="13" max="13" width="16.6640625" style="210" bestFit="1" customWidth="1"/>
    <col min="14" max="14" width="13.33203125" style="210" bestFit="1" customWidth="1"/>
    <col min="15" max="16" width="14.83203125" style="210" bestFit="1" customWidth="1"/>
    <col min="17" max="17" width="16.6640625" style="210" bestFit="1" customWidth="1"/>
    <col min="18" max="18" width="14.33203125" style="210" bestFit="1" customWidth="1"/>
    <col min="19" max="19" width="14.83203125" style="210" bestFit="1" customWidth="1"/>
    <col min="20" max="20" width="10.5" style="210" bestFit="1" customWidth="1"/>
    <col min="21" max="21" width="10" style="210" bestFit="1" customWidth="1"/>
    <col min="22" max="22" width="10.5" style="210" bestFit="1" customWidth="1"/>
    <col min="23" max="23" width="10" style="210" bestFit="1" customWidth="1"/>
    <col min="24" max="24" width="10.5" style="210" bestFit="1" customWidth="1"/>
    <col min="25" max="25" width="10" style="210" bestFit="1" customWidth="1"/>
    <col min="26" max="26" width="9.5" style="210" bestFit="1" customWidth="1"/>
    <col min="27" max="27" width="5" style="210" bestFit="1" customWidth="1"/>
    <col min="28" max="28" width="22" style="210" customWidth="1"/>
    <col min="29" max="29" width="20.1640625" style="210" customWidth="1"/>
    <col min="30" max="30" width="14" style="210" customWidth="1"/>
    <col min="31" max="31" width="12.83203125" style="210" customWidth="1"/>
    <col min="32" max="32" width="21.33203125" style="210" customWidth="1"/>
    <col min="33" max="33" width="18" style="210" customWidth="1"/>
    <col min="34" max="34" width="14.33203125" style="210" customWidth="1"/>
    <col min="35" max="35" width="12.6640625" style="210" customWidth="1"/>
    <col min="36" max="36" width="16.33203125" style="210" customWidth="1"/>
    <col min="37" max="16384" width="10.83203125" style="210"/>
  </cols>
  <sheetData>
    <row r="1" spans="1:43">
      <c r="A1" s="210"/>
      <c r="B1" s="210"/>
      <c r="C1" s="210"/>
      <c r="D1" s="210"/>
      <c r="E1" s="210"/>
      <c r="F1" s="210"/>
    </row>
    <row r="2" spans="1:43">
      <c r="A2" s="210"/>
      <c r="B2" s="210"/>
      <c r="C2" s="210"/>
      <c r="D2" s="210"/>
      <c r="E2" s="210"/>
      <c r="F2" s="210"/>
    </row>
    <row r="5" spans="1:43">
      <c r="B5" s="8"/>
    </row>
    <row r="6" spans="1:43">
      <c r="B6" s="8"/>
      <c r="E6" s="45"/>
    </row>
    <row r="7" spans="1:43">
      <c r="A7" s="46"/>
      <c r="B7" s="435" t="s">
        <v>254</v>
      </c>
      <c r="C7" s="435"/>
      <c r="D7" s="434" t="s">
        <v>256</v>
      </c>
      <c r="E7" s="434"/>
      <c r="F7" s="51" t="s">
        <v>257</v>
      </c>
    </row>
    <row r="8" spans="1:43">
      <c r="A8" s="46"/>
      <c r="B8" s="48"/>
      <c r="C8" s="48"/>
      <c r="D8" s="141"/>
      <c r="E8" s="141"/>
      <c r="F8" s="50"/>
    </row>
    <row r="9" spans="1:43" ht="23" customHeight="1">
      <c r="A9" s="142" t="s">
        <v>0</v>
      </c>
      <c r="B9" s="140" t="str">
        <f>'Inputs &amp; Outputs'!B19</f>
        <v>USD</v>
      </c>
      <c r="C9" s="140" t="str">
        <f>'Inputs &amp; Outputs'!B20</f>
        <v>JPY</v>
      </c>
      <c r="D9" s="143" t="str">
        <f>before_gfc_start_ref</f>
        <v>USD</v>
      </c>
      <c r="E9" s="143" t="str">
        <f>before_gfc_end_ref</f>
        <v>JPY</v>
      </c>
      <c r="F9" s="47" t="s">
        <v>264</v>
      </c>
      <c r="AQ9" s="183" t="s">
        <v>84</v>
      </c>
    </row>
    <row r="10" spans="1:43" ht="16">
      <c r="A10" s="138">
        <f>Backtesting!A10</f>
        <v>43103</v>
      </c>
      <c r="B10" s="7">
        <f>Backtesting!B10</f>
        <v>0.78159999999999996</v>
      </c>
      <c r="C10" s="7">
        <f>Backtesting!C10</f>
        <v>87.8</v>
      </c>
      <c r="D10" s="7">
        <f>Backtesting!D10</f>
        <v>-2.6831933302458887E-3</v>
      </c>
      <c r="E10" s="7">
        <f>Backtesting!E10</f>
        <v>-6.0183001159698673E-3</v>
      </c>
      <c r="F10" s="7">
        <f>Backtesting!F10</f>
        <v>1.5</v>
      </c>
      <c r="H10" s="407" t="s">
        <v>285</v>
      </c>
      <c r="I10" s="407" t="s">
        <v>0</v>
      </c>
      <c r="J10" s="407" t="s">
        <v>287</v>
      </c>
      <c r="K10" s="407" t="s">
        <v>288</v>
      </c>
      <c r="L10" s="407" t="s">
        <v>286</v>
      </c>
      <c r="M10" s="407" t="s">
        <v>292</v>
      </c>
      <c r="N10" s="407" t="s">
        <v>289</v>
      </c>
      <c r="O10" s="407" t="s">
        <v>290</v>
      </c>
      <c r="P10" s="407" t="s">
        <v>291</v>
      </c>
      <c r="Q10" s="407" t="s">
        <v>293</v>
      </c>
      <c r="R10" s="407" t="s">
        <v>308</v>
      </c>
      <c r="S10" s="407" t="s">
        <v>307</v>
      </c>
      <c r="T10" s="407" t="s">
        <v>296</v>
      </c>
      <c r="U10" s="407" t="s">
        <v>297</v>
      </c>
      <c r="V10" s="407" t="s">
        <v>300</v>
      </c>
      <c r="W10" s="407" t="s">
        <v>301</v>
      </c>
      <c r="X10" s="407" t="s">
        <v>304</v>
      </c>
      <c r="Y10" s="407" t="s">
        <v>305</v>
      </c>
      <c r="Z10" s="407" t="s">
        <v>264</v>
      </c>
      <c r="AB10" s="222"/>
      <c r="AC10" s="222"/>
      <c r="AD10" s="222"/>
      <c r="AE10" s="222"/>
      <c r="AF10" s="222"/>
      <c r="AG10" s="222"/>
      <c r="AQ10" s="183" t="s">
        <v>94</v>
      </c>
    </row>
    <row r="11" spans="1:43">
      <c r="A11" s="138">
        <f>Backtesting!A11</f>
        <v>43104</v>
      </c>
      <c r="B11" s="7">
        <f>Backtesting!B11</f>
        <v>0.78349999999999997</v>
      </c>
      <c r="C11" s="7">
        <f>Backtesting!C11</f>
        <v>88.27</v>
      </c>
      <c r="D11" s="7">
        <f>Backtesting!D11</f>
        <v>2.42796106750261E-3</v>
      </c>
      <c r="E11" s="7">
        <f>Backtesting!E11</f>
        <v>5.3387983910705202E-3</v>
      </c>
      <c r="F11" s="7">
        <f>Backtesting!F11</f>
        <v>1.5</v>
      </c>
      <c r="H11" s="341">
        <v>1</v>
      </c>
      <c r="I11" s="338">
        <v>43104</v>
      </c>
      <c r="J11" s="337">
        <v>1.7627747049268692E-3</v>
      </c>
      <c r="K11" s="337">
        <v>1.9785066765902826E-3</v>
      </c>
      <c r="L11" s="337">
        <v>3.4082478977531189E-3</v>
      </c>
      <c r="M11" s="337">
        <v>1.1616153732538554E-5</v>
      </c>
      <c r="N11" s="337">
        <v>4.3186792887208413E-4</v>
      </c>
      <c r="O11" s="337">
        <v>9.6198362348531039E-4</v>
      </c>
      <c r="P11" s="337">
        <v>4.01409644441964E-3</v>
      </c>
      <c r="Q11" s="337">
        <v>1.6112970265102394E-5</v>
      </c>
      <c r="R11" s="337">
        <v>3.2221029780594738E-3</v>
      </c>
      <c r="S11" s="337">
        <v>1.0973213168994768E-3</v>
      </c>
      <c r="T11" s="339">
        <v>4.1307360178722457E-3</v>
      </c>
      <c r="U11" s="340">
        <v>4130.7360178722456</v>
      </c>
      <c r="V11" s="339">
        <v>5.3003593989078349E-3</v>
      </c>
      <c r="W11" s="340">
        <v>5300.3593989078345</v>
      </c>
      <c r="X11" s="339">
        <v>7.494611526966336E-3</v>
      </c>
      <c r="Y11" s="340">
        <v>7494.611526966336</v>
      </c>
      <c r="Z11" s="337">
        <v>1.5</v>
      </c>
    </row>
    <row r="12" spans="1:43">
      <c r="A12" s="138">
        <f>Backtesting!A12</f>
        <v>43105</v>
      </c>
      <c r="B12" s="7">
        <f>Backtesting!B12</f>
        <v>0.78569999999999995</v>
      </c>
      <c r="C12" s="7">
        <f>Backtesting!C12</f>
        <v>88.69</v>
      </c>
      <c r="D12" s="7">
        <f>Backtesting!D12</f>
        <v>2.803978385700272E-3</v>
      </c>
      <c r="E12" s="7">
        <f>Backtesting!E12</f>
        <v>4.7468443562194767E-3</v>
      </c>
      <c r="F12" s="7">
        <f>Backtesting!F12</f>
        <v>1.5</v>
      </c>
      <c r="H12" s="341">
        <v>2</v>
      </c>
      <c r="I12" s="338">
        <v>43118</v>
      </c>
      <c r="J12" s="337">
        <v>1.112581012065552E-3</v>
      </c>
      <c r="K12" s="337">
        <v>3.0937211122836531E-4</v>
      </c>
      <c r="L12" s="337">
        <v>4.4479523350549697E-3</v>
      </c>
      <c r="M12" s="337">
        <v>1.9784279974920955E-5</v>
      </c>
      <c r="N12" s="337">
        <v>-3.0666160667043422E-4</v>
      </c>
      <c r="O12" s="337">
        <v>1.5940058181473406E-6</v>
      </c>
      <c r="P12" s="337">
        <v>3.2492127657606684E-3</v>
      </c>
      <c r="Q12" s="337">
        <v>1.0557383597182092E-5</v>
      </c>
      <c r="R12" s="337">
        <v>3.1810254784249018E-3</v>
      </c>
      <c r="S12" s="337">
        <v>4.0295970269755888E-4</v>
      </c>
      <c r="T12" s="339">
        <v>4.0780746633407245E-3</v>
      </c>
      <c r="U12" s="340">
        <v>4078.0746633407243</v>
      </c>
      <c r="V12" s="339">
        <v>5.2327869120089637E-3</v>
      </c>
      <c r="W12" s="340">
        <v>5232.7869120089636</v>
      </c>
      <c r="X12" s="339">
        <v>7.3990652628163215E-3</v>
      </c>
      <c r="Y12" s="340">
        <v>7399.0652628163216</v>
      </c>
      <c r="Z12" s="337">
        <v>1.5</v>
      </c>
    </row>
    <row r="13" spans="1:43">
      <c r="A13" s="138">
        <f>Backtesting!A13</f>
        <v>43108</v>
      </c>
      <c r="B13" s="7">
        <f>Backtesting!B13</f>
        <v>0.78420000000000001</v>
      </c>
      <c r="C13" s="7">
        <f>Backtesting!C13</f>
        <v>88.78</v>
      </c>
      <c r="D13" s="7">
        <f>Backtesting!D13</f>
        <v>-1.9109503235445584E-3</v>
      </c>
      <c r="E13" s="7">
        <f>Backtesting!E13</f>
        <v>1.0142560175282807E-3</v>
      </c>
      <c r="F13" s="7">
        <f>Backtesting!F13</f>
        <v>1.5</v>
      </c>
      <c r="H13" s="341">
        <v>3</v>
      </c>
      <c r="I13" s="338">
        <v>43133</v>
      </c>
      <c r="J13" s="337">
        <v>-1.3895197590539636E-3</v>
      </c>
      <c r="K13" s="337">
        <v>-1.6720797489600116E-3</v>
      </c>
      <c r="L13" s="337">
        <v>7.0721036553993092E-3</v>
      </c>
      <c r="M13" s="337">
        <v>5.0014650112712266E-5</v>
      </c>
      <c r="N13" s="337">
        <v>-3.8733970068956028E-3</v>
      </c>
      <c r="O13" s="337">
        <v>-3.9399507242333758E-3</v>
      </c>
      <c r="P13" s="337">
        <v>9.59447336282028E-3</v>
      </c>
      <c r="Q13" s="337">
        <v>9.205391910986788E-5</v>
      </c>
      <c r="R13" s="337">
        <v>7.6460231592541594E-3</v>
      </c>
      <c r="S13" s="337">
        <v>-2.6314583829747831E-3</v>
      </c>
      <c r="T13" s="339">
        <v>9.8022016901638323E-3</v>
      </c>
      <c r="U13" s="340">
        <v>9802.2016901638326</v>
      </c>
      <c r="V13" s="339">
        <v>1.2577708096973093E-2</v>
      </c>
      <c r="W13" s="340">
        <v>12577.708096973092</v>
      </c>
      <c r="X13" s="339">
        <v>1.7784649868425175E-2</v>
      </c>
      <c r="Y13" s="340">
        <v>17784.649868425175</v>
      </c>
      <c r="Z13" s="337">
        <v>1.5</v>
      </c>
    </row>
    <row r="14" spans="1:43">
      <c r="A14" s="138">
        <f>Backtesting!A14</f>
        <v>43109</v>
      </c>
      <c r="B14" s="7">
        <f>Backtesting!B14</f>
        <v>0.78539999999999999</v>
      </c>
      <c r="C14" s="7">
        <f>Backtesting!C14</f>
        <v>88.45</v>
      </c>
      <c r="D14" s="7">
        <f>Backtesting!D14</f>
        <v>1.5290522856779554E-3</v>
      </c>
      <c r="E14" s="7">
        <f>Backtesting!E14</f>
        <v>-3.7239788000948374E-3</v>
      </c>
      <c r="F14" s="7">
        <f>Backtesting!F14</f>
        <v>1.5</v>
      </c>
      <c r="H14" s="341">
        <v>4</v>
      </c>
      <c r="I14" s="338">
        <v>43147</v>
      </c>
      <c r="J14" s="337">
        <v>-2.5793053981528181E-3</v>
      </c>
      <c r="K14" s="337">
        <v>-3.8513286998600993E-3</v>
      </c>
      <c r="L14" s="337">
        <v>5.2980582556323994E-3</v>
      </c>
      <c r="M14" s="337">
        <v>2.8069421280074622E-5</v>
      </c>
      <c r="N14" s="337">
        <v>-2.3812073336186594E-3</v>
      </c>
      <c r="O14" s="337">
        <v>-1.2535074911339465E-3</v>
      </c>
      <c r="P14" s="337">
        <v>5.0781329372679637E-3</v>
      </c>
      <c r="Q14" s="337">
        <v>2.5787434128565754E-5</v>
      </c>
      <c r="R14" s="337">
        <v>4.2912654399181027E-3</v>
      </c>
      <c r="S14" s="337">
        <v>-2.4802563658857385E-3</v>
      </c>
      <c r="T14" s="339">
        <v>5.5014022939750074E-3</v>
      </c>
      <c r="U14" s="340">
        <v>5501.4022939750075</v>
      </c>
      <c r="V14" s="339">
        <v>7.0591316486652792E-3</v>
      </c>
      <c r="W14" s="340">
        <v>7059.1316486652795</v>
      </c>
      <c r="X14" s="339">
        <v>9.9814834132495069E-3</v>
      </c>
      <c r="Y14" s="340">
        <v>9981.4834132495071</v>
      </c>
      <c r="Z14" s="337">
        <v>1.5</v>
      </c>
    </row>
    <row r="15" spans="1:43">
      <c r="A15" s="138">
        <f>Backtesting!A15</f>
        <v>43110</v>
      </c>
      <c r="B15" s="7">
        <f>Backtesting!B15</f>
        <v>0.78280000000000005</v>
      </c>
      <c r="C15" s="7">
        <f>Backtesting!C15</f>
        <v>87.9</v>
      </c>
      <c r="D15" s="7">
        <f>Backtesting!D15</f>
        <v>-3.315906621987988E-3</v>
      </c>
      <c r="E15" s="7">
        <f>Backtesting!E15</f>
        <v>-6.2376159146629029E-3</v>
      </c>
      <c r="F15" s="7">
        <f>Backtesting!F15</f>
        <v>1.5</v>
      </c>
      <c r="H15" s="341">
        <v>5</v>
      </c>
      <c r="I15" s="338">
        <v>43161</v>
      </c>
      <c r="J15" s="337">
        <v>1.8581940438541292E-3</v>
      </c>
      <c r="K15" s="337">
        <v>1.6701786380916607E-3</v>
      </c>
      <c r="L15" s="337">
        <v>3.8178511026821147E-3</v>
      </c>
      <c r="M15" s="337">
        <v>1.4575987042251039E-5</v>
      </c>
      <c r="N15" s="337">
        <v>1.0599954705462727E-3</v>
      </c>
      <c r="O15" s="337">
        <v>-5.4700200030121889E-4</v>
      </c>
      <c r="P15" s="337">
        <v>5.6907595820966531E-3</v>
      </c>
      <c r="Q15" s="337">
        <v>3.2384744621224875E-5</v>
      </c>
      <c r="R15" s="337">
        <v>3.9981763640639812E-3</v>
      </c>
      <c r="S15" s="337">
        <v>1.459094757200201E-3</v>
      </c>
      <c r="T15" s="339">
        <v>5.1256620987300237E-3</v>
      </c>
      <c r="U15" s="340">
        <v>5125.6620987300239</v>
      </c>
      <c r="V15" s="339">
        <v>6.5770001188852492E-3</v>
      </c>
      <c r="W15" s="340">
        <v>6577.0001188852493</v>
      </c>
      <c r="X15" s="339">
        <v>9.2997582228128203E-3</v>
      </c>
      <c r="Y15" s="340">
        <v>9299.7582228128194</v>
      </c>
      <c r="Z15" s="337">
        <v>1.5</v>
      </c>
    </row>
    <row r="16" spans="1:43">
      <c r="A16" s="138">
        <f>Backtesting!A16</f>
        <v>43111</v>
      </c>
      <c r="B16" s="7">
        <f>Backtesting!B16</f>
        <v>0.7873</v>
      </c>
      <c r="C16" s="7">
        <f>Backtesting!C16</f>
        <v>87.98</v>
      </c>
      <c r="D16" s="7">
        <f>Backtesting!D16</f>
        <v>5.7321346685003877E-3</v>
      </c>
      <c r="E16" s="7">
        <f>Backtesting!E16</f>
        <v>9.0971122944234002E-4</v>
      </c>
      <c r="F16" s="7">
        <f>Backtesting!F16</f>
        <v>1.5</v>
      </c>
      <c r="H16" s="341">
        <v>6</v>
      </c>
      <c r="I16" s="338">
        <v>43175</v>
      </c>
      <c r="J16" s="337">
        <v>-2.7155648453101823E-3</v>
      </c>
      <c r="K16" s="337">
        <v>-2.2777564124871349E-3</v>
      </c>
      <c r="L16" s="337">
        <v>5.9785144772004526E-3</v>
      </c>
      <c r="M16" s="337">
        <v>3.5742635354095403E-5</v>
      </c>
      <c r="N16" s="337">
        <v>-2.2415671682254929E-3</v>
      </c>
      <c r="O16" s="337">
        <v>6.1046334243371192E-5</v>
      </c>
      <c r="P16" s="337">
        <v>8.6962754646995322E-3</v>
      </c>
      <c r="Q16" s="337">
        <v>7.5625206957935065E-5</v>
      </c>
      <c r="R16" s="337">
        <v>6.7591905250532292E-3</v>
      </c>
      <c r="S16" s="337">
        <v>-2.4785660067678378E-3</v>
      </c>
      <c r="T16" s="339">
        <v>8.6652822531182398E-3</v>
      </c>
      <c r="U16" s="340">
        <v>8665.2822531182392</v>
      </c>
      <c r="V16" s="339">
        <v>1.1118868413712563E-2</v>
      </c>
      <c r="W16" s="340">
        <v>11118.868413712564</v>
      </c>
      <c r="X16" s="339">
        <v>1.5721877161273812E-2</v>
      </c>
      <c r="Y16" s="340">
        <v>15721.877161273813</v>
      </c>
      <c r="Z16" s="337">
        <v>1.5</v>
      </c>
    </row>
    <row r="17" spans="1:62">
      <c r="A17" s="138">
        <f>Backtesting!A17</f>
        <v>43112</v>
      </c>
      <c r="B17" s="7">
        <f>Backtesting!B17</f>
        <v>0.78849999999999998</v>
      </c>
      <c r="C17" s="7">
        <f>Backtesting!C17</f>
        <v>87.71</v>
      </c>
      <c r="D17" s="7">
        <f>Backtesting!D17</f>
        <v>1.5230362126715633E-3</v>
      </c>
      <c r="E17" s="7">
        <f>Backtesting!E17</f>
        <v>-3.0735979572836252E-3</v>
      </c>
      <c r="F17" s="7">
        <f>Backtesting!F17</f>
        <v>1.5</v>
      </c>
      <c r="H17" s="341">
        <v>7</v>
      </c>
      <c r="I17" s="338">
        <v>43193</v>
      </c>
      <c r="J17" s="337">
        <v>1.3476943644506446E-3</v>
      </c>
      <c r="K17" s="337">
        <v>1.8859600491172171E-3</v>
      </c>
      <c r="L17" s="337">
        <v>2.3628533849789982E-3</v>
      </c>
      <c r="M17" s="337">
        <v>5.5830761189067097E-6</v>
      </c>
      <c r="N17" s="337">
        <v>2.0376690466097592E-3</v>
      </c>
      <c r="O17" s="337">
        <v>1.63550190802685E-3</v>
      </c>
      <c r="P17" s="337">
        <v>4.2862372564690899E-3</v>
      </c>
      <c r="Q17" s="337">
        <v>1.8371829818743672E-5</v>
      </c>
      <c r="R17" s="337">
        <v>2.9349073514767072E-3</v>
      </c>
      <c r="S17" s="337">
        <v>1.6926817055302019E-3</v>
      </c>
      <c r="T17" s="339">
        <v>3.7625512245931386E-3</v>
      </c>
      <c r="U17" s="340">
        <v>3762.5512245931386</v>
      </c>
      <c r="V17" s="339">
        <v>4.827922593179183E-3</v>
      </c>
      <c r="W17" s="340">
        <v>4827.9225931791834</v>
      </c>
      <c r="X17" s="339">
        <v>6.8265944995348207E-3</v>
      </c>
      <c r="Y17" s="340">
        <v>6826.5944995348209</v>
      </c>
      <c r="Z17" s="337">
        <v>1.5</v>
      </c>
    </row>
    <row r="18" spans="1:62">
      <c r="A18" s="138">
        <f>Backtesting!A18</f>
        <v>43115</v>
      </c>
      <c r="B18" s="7">
        <f>Backtesting!B18</f>
        <v>0.79459999999999997</v>
      </c>
      <c r="C18" s="7">
        <f>Backtesting!C18</f>
        <v>87.95</v>
      </c>
      <c r="D18" s="7">
        <f>Backtesting!D18</f>
        <v>7.7064369774055338E-3</v>
      </c>
      <c r="E18" s="7">
        <f>Backtesting!E18</f>
        <v>2.7325532202771203E-3</v>
      </c>
      <c r="F18" s="7">
        <f>Backtesting!F18</f>
        <v>1.5</v>
      </c>
      <c r="H18" s="341">
        <v>8</v>
      </c>
      <c r="I18" s="338">
        <v>43207</v>
      </c>
      <c r="J18" s="337">
        <v>-2.9919273948418985E-3</v>
      </c>
      <c r="K18" s="337">
        <v>-3.903561344641782E-3</v>
      </c>
      <c r="L18" s="337">
        <v>5.0035625124587044E-3</v>
      </c>
      <c r="M18" s="337">
        <v>2.5035637816082061E-5</v>
      </c>
      <c r="N18" s="337">
        <v>-9.7726542385447425E-4</v>
      </c>
      <c r="O18" s="337">
        <v>-6.6022794340469507E-4</v>
      </c>
      <c r="P18" s="337">
        <v>4.2686557109748351E-3</v>
      </c>
      <c r="Q18" s="337">
        <v>1.8221421578838073E-5</v>
      </c>
      <c r="R18" s="337">
        <v>4.2653716394306235E-3</v>
      </c>
      <c r="S18" s="337">
        <v>-1.9845964093481864E-3</v>
      </c>
      <c r="T18" s="339">
        <v>5.468206441750059E-3</v>
      </c>
      <c r="U18" s="340">
        <v>5468.2064417500587</v>
      </c>
      <c r="V18" s="339">
        <v>7.016536346863376E-3</v>
      </c>
      <c r="W18" s="340">
        <v>7016.5363468633759</v>
      </c>
      <c r="X18" s="339">
        <v>9.9212544333156308E-3</v>
      </c>
      <c r="Y18" s="340">
        <v>9921.2544333156311</v>
      </c>
      <c r="Z18" s="337">
        <v>1.5</v>
      </c>
    </row>
    <row r="19" spans="1:62">
      <c r="A19" s="138">
        <f>Backtesting!A19</f>
        <v>43116</v>
      </c>
      <c r="B19" s="7">
        <f>Backtesting!B19</f>
        <v>0.79679999999999995</v>
      </c>
      <c r="C19" s="7">
        <f>Backtesting!C19</f>
        <v>88.35</v>
      </c>
      <c r="D19" s="7">
        <f>Backtesting!D19</f>
        <v>2.7648628898897958E-3</v>
      </c>
      <c r="E19" s="7">
        <f>Backtesting!E19</f>
        <v>4.5377275821381667E-3</v>
      </c>
      <c r="F19" s="7">
        <f>Backtesting!F19</f>
        <v>1.5</v>
      </c>
      <c r="H19" s="341">
        <v>9</v>
      </c>
      <c r="I19" s="338">
        <v>43222</v>
      </c>
      <c r="J19" s="337">
        <v>-4.253063295602289E-4</v>
      </c>
      <c r="K19" s="337">
        <v>5.3039629809420333E-4</v>
      </c>
      <c r="L19" s="337">
        <v>5.7510663222139534E-3</v>
      </c>
      <c r="M19" s="337">
        <v>3.3074763842503526E-5</v>
      </c>
      <c r="N19" s="337">
        <v>2.4245363193061362E-5</v>
      </c>
      <c r="O19" s="337">
        <v>-9.7007954669363794E-4</v>
      </c>
      <c r="P19" s="337">
        <v>4.0303117498404787E-3</v>
      </c>
      <c r="Q19" s="337">
        <v>1.6243412800902222E-5</v>
      </c>
      <c r="R19" s="337">
        <v>4.5774867795178933E-3</v>
      </c>
      <c r="S19" s="337">
        <v>-2.0053048318358378E-4</v>
      </c>
      <c r="T19" s="339">
        <v>5.8683380513419392E-3</v>
      </c>
      <c r="U19" s="340">
        <v>5868.3380513419388</v>
      </c>
      <c r="V19" s="339">
        <v>7.5299657523069342E-3</v>
      </c>
      <c r="W19" s="340">
        <v>7529.9657523069345</v>
      </c>
      <c r="X19" s="339">
        <v>1.0647234249158621E-2</v>
      </c>
      <c r="Y19" s="340">
        <v>10647.234249158621</v>
      </c>
      <c r="Z19" s="337">
        <v>1.5</v>
      </c>
    </row>
    <row r="20" spans="1:62">
      <c r="A20" s="138">
        <f>Backtesting!A20</f>
        <v>43117</v>
      </c>
      <c r="B20" s="7">
        <f>Backtesting!B20</f>
        <v>0.79549999999999998</v>
      </c>
      <c r="C20" s="7">
        <f>Backtesting!C20</f>
        <v>88.18</v>
      </c>
      <c r="D20" s="7">
        <f>Backtesting!D20</f>
        <v>-1.6328584925468842E-3</v>
      </c>
      <c r="E20" s="7">
        <f>Backtesting!E20</f>
        <v>-1.9260188359136972E-3</v>
      </c>
      <c r="F20" s="7">
        <f>Backtesting!F20</f>
        <v>1.5</v>
      </c>
      <c r="H20" s="341">
        <v>10</v>
      </c>
      <c r="I20" s="338">
        <v>43236</v>
      </c>
      <c r="J20" s="337">
        <v>3.589713354196598E-4</v>
      </c>
      <c r="K20" s="337">
        <v>1.9832088578907817E-4</v>
      </c>
      <c r="L20" s="337">
        <v>5.1379409423363397E-3</v>
      </c>
      <c r="M20" s="337">
        <v>2.6398437126936031E-5</v>
      </c>
      <c r="N20" s="337">
        <v>-3.6429912785011169E-4</v>
      </c>
      <c r="O20" s="337">
        <v>1.4475281521531707E-3</v>
      </c>
      <c r="P20" s="337">
        <v>6.2873293201048527E-3</v>
      </c>
      <c r="Q20" s="337">
        <v>3.9530509979450152E-5</v>
      </c>
      <c r="R20" s="337">
        <v>5.1664681044733809E-3</v>
      </c>
      <c r="S20" s="337">
        <v>-2.6638962152259447E-6</v>
      </c>
      <c r="T20" s="339">
        <v>6.6234121099348741E-3</v>
      </c>
      <c r="U20" s="340">
        <v>6623.412109934874</v>
      </c>
      <c r="V20" s="339">
        <v>8.4988400318587124E-3</v>
      </c>
      <c r="W20" s="340">
        <v>8498.8400318587119</v>
      </c>
      <c r="X20" s="339">
        <v>1.2017204811005084E-2</v>
      </c>
      <c r="Y20" s="340">
        <v>12017.204811005084</v>
      </c>
      <c r="Z20" s="337">
        <v>1.5</v>
      </c>
    </row>
    <row r="21" spans="1:62">
      <c r="A21" s="138">
        <f>Backtesting!A21</f>
        <v>43118</v>
      </c>
      <c r="B21" s="7">
        <f>Backtesting!B21</f>
        <v>0.7964</v>
      </c>
      <c r="C21" s="7">
        <f>Backtesting!C21</f>
        <v>88.69</v>
      </c>
      <c r="D21" s="7">
        <f>Backtesting!D21</f>
        <v>1.130724412199661E-3</v>
      </c>
      <c r="E21" s="7">
        <f>Backtesting!E21</f>
        <v>5.7669634585692849E-3</v>
      </c>
      <c r="F21" s="7">
        <f>Backtesting!F21</f>
        <v>1.5</v>
      </c>
      <c r="H21" s="341">
        <v>11</v>
      </c>
      <c r="I21" s="338">
        <v>43250</v>
      </c>
      <c r="J21" s="337">
        <v>5.1624974011443077E-4</v>
      </c>
      <c r="K21" s="337">
        <v>6.7807705818198399E-5</v>
      </c>
      <c r="L21" s="337">
        <v>5.6516134203127089E-3</v>
      </c>
      <c r="M21" s="337">
        <v>3.1940734252658717E-5</v>
      </c>
      <c r="N21" s="337">
        <v>1.8561458528863096E-3</v>
      </c>
      <c r="O21" s="337">
        <v>2.0230897528322597E-3</v>
      </c>
      <c r="P21" s="337">
        <v>7.5187919716292661E-3</v>
      </c>
      <c r="Q21" s="337">
        <v>5.6532232712636711E-5</v>
      </c>
      <c r="R21" s="337">
        <v>6.329188759888478E-3</v>
      </c>
      <c r="S21" s="337">
        <v>1.1861977965003702E-3</v>
      </c>
      <c r="T21" s="339">
        <v>8.114019990177029E-3</v>
      </c>
      <c r="U21" s="340">
        <v>8114.0199901770293</v>
      </c>
      <c r="V21" s="339">
        <v>1.0411515510016546E-2</v>
      </c>
      <c r="W21" s="340">
        <v>10411.515510016547</v>
      </c>
      <c r="X21" s="339">
        <v>1.47216930555006E-2</v>
      </c>
      <c r="Y21" s="340">
        <v>14721.6930555006</v>
      </c>
      <c r="Z21" s="337">
        <v>1.5</v>
      </c>
    </row>
    <row r="22" spans="1:62">
      <c r="A22" s="138">
        <f>Backtesting!A22</f>
        <v>43119</v>
      </c>
      <c r="B22" s="7">
        <f>Backtesting!B22</f>
        <v>0.80189999999999995</v>
      </c>
      <c r="C22" s="7">
        <f>Backtesting!C22</f>
        <v>88.9</v>
      </c>
      <c r="D22" s="7">
        <f>Backtesting!D22</f>
        <v>6.8823396229417376E-3</v>
      </c>
      <c r="E22" s="7">
        <f>Backtesting!E22</f>
        <v>2.3649991314981049E-3</v>
      </c>
      <c r="F22" s="7">
        <f>Backtesting!F22</f>
        <v>1.5</v>
      </c>
      <c r="H22" s="341">
        <v>12</v>
      </c>
      <c r="I22" s="338">
        <v>43265</v>
      </c>
      <c r="J22" s="337">
        <v>-2.5947690867222117E-3</v>
      </c>
      <c r="K22" s="337">
        <v>-2.2615661772929052E-3</v>
      </c>
      <c r="L22" s="337">
        <v>5.5317812334832652E-3</v>
      </c>
      <c r="M22" s="337">
        <v>3.0600603615117638E-5</v>
      </c>
      <c r="N22" s="337">
        <v>-3.228043900719786E-3</v>
      </c>
      <c r="O22" s="337">
        <v>-2.277663556160949E-3</v>
      </c>
      <c r="P22" s="337">
        <v>6.6593121396222692E-3</v>
      </c>
      <c r="Q22" s="337">
        <v>4.4346438172920519E-5</v>
      </c>
      <c r="R22" s="337">
        <v>5.3370962645424526E-3</v>
      </c>
      <c r="S22" s="337">
        <v>-2.911406493720999E-3</v>
      </c>
      <c r="T22" s="339">
        <v>6.8421574111434246E-3</v>
      </c>
      <c r="U22" s="340">
        <v>6842.1574111434247</v>
      </c>
      <c r="V22" s="339">
        <v>8.7795233551723351E-3</v>
      </c>
      <c r="W22" s="340">
        <v>8779.5233551723359</v>
      </c>
      <c r="X22" s="339">
        <v>1.2414085911325746E-2</v>
      </c>
      <c r="Y22" s="340">
        <v>12414.085911325747</v>
      </c>
      <c r="Z22" s="337">
        <v>1.5</v>
      </c>
    </row>
    <row r="23" spans="1:62">
      <c r="A23" s="138">
        <f>Backtesting!A23</f>
        <v>43122</v>
      </c>
      <c r="B23" s="7">
        <f>Backtesting!B23</f>
        <v>0.79900000000000004</v>
      </c>
      <c r="C23" s="7">
        <f>Backtesting!C23</f>
        <v>88.53</v>
      </c>
      <c r="D23" s="7">
        <f>Backtesting!D23</f>
        <v>-3.6229660467081764E-3</v>
      </c>
      <c r="E23" s="7">
        <f>Backtesting!E23</f>
        <v>-4.1706648969011906E-3</v>
      </c>
      <c r="F23" s="7">
        <f>Backtesting!F23</f>
        <v>1.5</v>
      </c>
      <c r="H23" s="341">
        <v>13</v>
      </c>
      <c r="I23" s="338">
        <v>43279</v>
      </c>
      <c r="J23" s="337">
        <v>3.7868587314970285E-4</v>
      </c>
      <c r="K23" s="337">
        <v>-1.2792813434248798E-3</v>
      </c>
      <c r="L23" s="337">
        <v>4.8781470890178046E-3</v>
      </c>
      <c r="M23" s="337">
        <v>2.3796319022092882E-5</v>
      </c>
      <c r="N23" s="337">
        <v>1.469174320095694E-3</v>
      </c>
      <c r="O23" s="337">
        <v>1.8315672112403269E-4</v>
      </c>
      <c r="P23" s="337">
        <v>4.6721167430237211E-3</v>
      </c>
      <c r="Q23" s="337">
        <v>2.1828674860442582E-5</v>
      </c>
      <c r="R23" s="337">
        <v>4.3662526971502197E-3</v>
      </c>
      <c r="S23" s="337">
        <v>9.2393009662269845E-4</v>
      </c>
      <c r="T23" s="339">
        <v>5.5975359577465815E-3</v>
      </c>
      <c r="U23" s="340">
        <v>5597.5359577465815</v>
      </c>
      <c r="V23" s="339">
        <v>7.1824856868121113E-3</v>
      </c>
      <c r="W23" s="340">
        <v>7182.4856868121115</v>
      </c>
      <c r="X23" s="339">
        <v>1.0155903773571411E-2</v>
      </c>
      <c r="Y23" s="340">
        <v>10155.90377357141</v>
      </c>
      <c r="Z23" s="337">
        <v>1.5</v>
      </c>
      <c r="AL23" s="221" t="s">
        <v>285</v>
      </c>
      <c r="AM23" s="217" t="s">
        <v>0</v>
      </c>
      <c r="AN23" s="217" t="s">
        <v>287</v>
      </c>
      <c r="AO23" s="219" t="s">
        <v>288</v>
      </c>
      <c r="AP23" s="219" t="s">
        <v>286</v>
      </c>
      <c r="AQ23" s="219" t="s">
        <v>292</v>
      </c>
      <c r="AR23" s="217" t="s">
        <v>289</v>
      </c>
      <c r="AS23" s="219" t="s">
        <v>290</v>
      </c>
      <c r="AT23" s="219" t="s">
        <v>291</v>
      </c>
      <c r="AU23" s="220" t="s">
        <v>292</v>
      </c>
      <c r="AV23" s="217" t="s">
        <v>306</v>
      </c>
      <c r="AW23" s="217" t="s">
        <v>307</v>
      </c>
      <c r="AX23" s="217" t="s">
        <v>294</v>
      </c>
      <c r="AY23" s="217" t="s">
        <v>295</v>
      </c>
      <c r="AZ23" s="217" t="s">
        <v>296</v>
      </c>
      <c r="BA23" s="217" t="s">
        <v>297</v>
      </c>
      <c r="BB23" s="217" t="s">
        <v>298</v>
      </c>
      <c r="BC23" s="217" t="s">
        <v>299</v>
      </c>
      <c r="BD23" s="217" t="s">
        <v>300</v>
      </c>
      <c r="BE23" s="217" t="s">
        <v>301</v>
      </c>
      <c r="BF23" s="217" t="s">
        <v>302</v>
      </c>
      <c r="BG23" s="217" t="s">
        <v>303</v>
      </c>
      <c r="BH23" s="217" t="s">
        <v>304</v>
      </c>
      <c r="BI23" s="217" t="s">
        <v>305</v>
      </c>
      <c r="BJ23" s="217" t="s">
        <v>264</v>
      </c>
    </row>
    <row r="24" spans="1:62">
      <c r="A24" s="138">
        <f>Backtesting!A24</f>
        <v>43123</v>
      </c>
      <c r="B24" s="7">
        <f>Backtesting!B24</f>
        <v>0.79890000000000005</v>
      </c>
      <c r="C24" s="7">
        <f>Backtesting!C24</f>
        <v>88.49</v>
      </c>
      <c r="D24" s="7">
        <f>Backtesting!D24</f>
        <v>-1.2516427827836707E-4</v>
      </c>
      <c r="E24" s="7">
        <f>Backtesting!E24</f>
        <v>-4.519263436990259E-4</v>
      </c>
      <c r="F24" s="7">
        <f>Backtesting!F24</f>
        <v>1.5</v>
      </c>
      <c r="H24" s="341">
        <v>14</v>
      </c>
      <c r="I24" s="338">
        <v>43293</v>
      </c>
      <c r="J24" s="337">
        <v>-8.1026337991412818E-5</v>
      </c>
      <c r="K24" s="337">
        <v>7.4109021180265833E-4</v>
      </c>
      <c r="L24" s="337">
        <v>5.5967658867985869E-3</v>
      </c>
      <c r="M24" s="337">
        <v>3.1323788391632372E-5</v>
      </c>
      <c r="N24" s="337">
        <v>3.6454219979630737E-5</v>
      </c>
      <c r="O24" s="337">
        <v>5.9890998454459245E-5</v>
      </c>
      <c r="P24" s="337">
        <v>5.536043408553272E-3</v>
      </c>
      <c r="Q24" s="337">
        <v>3.0647776621386131E-5</v>
      </c>
      <c r="R24" s="337">
        <v>4.6075484347723305E-3</v>
      </c>
      <c r="S24" s="337">
        <v>-2.2286059005891041E-5</v>
      </c>
      <c r="T24" s="339">
        <v>5.9068770933781278E-3</v>
      </c>
      <c r="U24" s="340">
        <v>5906.8770933781279</v>
      </c>
      <c r="V24" s="339">
        <v>7.5794171752004841E-3</v>
      </c>
      <c r="W24" s="340">
        <v>7579.4171752004841</v>
      </c>
      <c r="X24" s="339">
        <v>1.0717157659280441E-2</v>
      </c>
      <c r="Y24" s="340">
        <v>10717.157659280441</v>
      </c>
      <c r="Z24" s="337">
        <v>1.5</v>
      </c>
      <c r="AL24" s="210">
        <v>1</v>
      </c>
      <c r="AM24" s="218"/>
    </row>
    <row r="25" spans="1:62">
      <c r="A25" s="138">
        <f>Backtesting!A25</f>
        <v>43124</v>
      </c>
      <c r="B25" s="7">
        <f>Backtesting!B25</f>
        <v>0.80159999999999998</v>
      </c>
      <c r="C25" s="7">
        <f>Backtesting!C25</f>
        <v>88.09</v>
      </c>
      <c r="D25" s="7">
        <f>Backtesting!D25</f>
        <v>3.3739488426039708E-3</v>
      </c>
      <c r="E25" s="7">
        <f>Backtesting!E25</f>
        <v>-4.5305321575543544E-3</v>
      </c>
      <c r="F25" s="7">
        <f>Backtesting!F25</f>
        <v>1.5</v>
      </c>
      <c r="H25" s="341">
        <v>15</v>
      </c>
      <c r="I25" s="338">
        <v>43307</v>
      </c>
      <c r="J25" s="337">
        <v>5.2550144511599706E-4</v>
      </c>
      <c r="K25" s="337">
        <v>1.4826722635923775E-3</v>
      </c>
      <c r="L25" s="337">
        <v>3.9126534510704322E-3</v>
      </c>
      <c r="M25" s="337">
        <v>1.530885702817336E-5</v>
      </c>
      <c r="N25" s="337">
        <v>3.0326947486996225E-4</v>
      </c>
      <c r="O25" s="337">
        <v>3.6536355297656922E-4</v>
      </c>
      <c r="P25" s="337">
        <v>3.6212426859817529E-3</v>
      </c>
      <c r="Q25" s="337">
        <v>1.3113398590776341E-5</v>
      </c>
      <c r="R25" s="337">
        <v>3.2673582024740802E-3</v>
      </c>
      <c r="S25" s="337">
        <v>4.1438545999297966E-4</v>
      </c>
      <c r="T25" s="339">
        <v>4.1887532155717713E-3</v>
      </c>
      <c r="U25" s="340">
        <v>4188.7532155717709</v>
      </c>
      <c r="V25" s="339">
        <v>5.3748042430698624E-3</v>
      </c>
      <c r="W25" s="340">
        <v>5374.8042430698624</v>
      </c>
      <c r="X25" s="339">
        <v>7.5998751789547112E-3</v>
      </c>
      <c r="Y25" s="340">
        <v>7599.8751789547114</v>
      </c>
      <c r="Z25" s="337">
        <v>1.5</v>
      </c>
      <c r="AL25" s="210">
        <v>2</v>
      </c>
    </row>
    <row r="26" spans="1:62">
      <c r="A26" s="138">
        <f>Backtesting!A26</f>
        <v>43125</v>
      </c>
      <c r="B26" s="7">
        <f>Backtesting!B26</f>
        <v>0.80940000000000001</v>
      </c>
      <c r="C26" s="7">
        <f>Backtesting!C26</f>
        <v>88.24</v>
      </c>
      <c r="D26" s="7">
        <f>Backtesting!D26</f>
        <v>9.6835021111649627E-3</v>
      </c>
      <c r="E26" s="7">
        <f>Backtesting!E26</f>
        <v>1.7013558235427024E-3</v>
      </c>
      <c r="F26" s="7">
        <f>Backtesting!F26</f>
        <v>1.5</v>
      </c>
      <c r="H26" s="341">
        <v>16</v>
      </c>
      <c r="I26" s="338">
        <v>43322</v>
      </c>
      <c r="J26" s="337">
        <v>-1.9953156028635803E-3</v>
      </c>
      <c r="K26" s="337">
        <v>-8.9358899016472881E-4</v>
      </c>
      <c r="L26" s="337">
        <v>7.6180737959161754E-3</v>
      </c>
      <c r="M26" s="337">
        <v>5.8035048360024687E-5</v>
      </c>
      <c r="N26" s="337">
        <v>-2.0682374625521564E-3</v>
      </c>
      <c r="O26" s="337">
        <v>9.2908047791586085E-4</v>
      </c>
      <c r="P26" s="337">
        <v>7.129897706898411E-3</v>
      </c>
      <c r="Q26" s="337">
        <v>5.0835441310835216E-5</v>
      </c>
      <c r="R26" s="337">
        <v>6.9023933164116874E-3</v>
      </c>
      <c r="S26" s="337">
        <v>-2.0317765327078682E-3</v>
      </c>
      <c r="T26" s="339">
        <v>8.8488682316397831E-3</v>
      </c>
      <c r="U26" s="340">
        <v>8848.8682316397826</v>
      </c>
      <c r="V26" s="339">
        <v>1.1354437005497226E-2</v>
      </c>
      <c r="W26" s="340">
        <v>11354.437005497226</v>
      </c>
      <c r="X26" s="339">
        <v>1.6054966853973587E-2</v>
      </c>
      <c r="Y26" s="340">
        <v>16054.966853973587</v>
      </c>
      <c r="Z26" s="337">
        <v>1.5</v>
      </c>
      <c r="AL26" s="210">
        <v>3</v>
      </c>
    </row>
    <row r="27" spans="1:62">
      <c r="A27" s="138">
        <f>Backtesting!A27</f>
        <v>43129</v>
      </c>
      <c r="B27" s="7">
        <f>Backtesting!B27</f>
        <v>0.80959999999999999</v>
      </c>
      <c r="C27" s="7">
        <f>Backtesting!C27</f>
        <v>88.04</v>
      </c>
      <c r="D27" s="7">
        <f>Backtesting!D27</f>
        <v>2.4706609143580987E-4</v>
      </c>
      <c r="E27" s="7">
        <f>Backtesting!E27</f>
        <v>-2.269118286985965E-3</v>
      </c>
      <c r="F27" s="7">
        <f>Backtesting!F27</f>
        <v>1.5</v>
      </c>
      <c r="H27" s="341">
        <v>17</v>
      </c>
      <c r="I27" s="338">
        <v>43336</v>
      </c>
      <c r="J27" s="337">
        <v>-1.7006977486050685E-3</v>
      </c>
      <c r="K27" s="337">
        <v>-2.3428678322318856E-3</v>
      </c>
      <c r="L27" s="337">
        <v>4.2464758973000342E-3</v>
      </c>
      <c r="M27" s="337">
        <v>1.8032557546350132E-5</v>
      </c>
      <c r="N27" s="337">
        <v>-1.2818295104522254E-3</v>
      </c>
      <c r="O27" s="337">
        <v>-1.3738458374016394E-3</v>
      </c>
      <c r="P27" s="337">
        <v>5.1490247400360553E-3</v>
      </c>
      <c r="Q27" s="337">
        <v>2.651245577350337E-5</v>
      </c>
      <c r="R27" s="337">
        <v>4.3072461234373799E-3</v>
      </c>
      <c r="S27" s="337">
        <v>-1.4912636295286469E-3</v>
      </c>
      <c r="T27" s="339">
        <v>5.521889530246721E-3</v>
      </c>
      <c r="U27" s="340">
        <v>5521.8895302467208</v>
      </c>
      <c r="V27" s="339">
        <v>7.0854198730544897E-3</v>
      </c>
      <c r="W27" s="340">
        <v>7085.4198730544895</v>
      </c>
      <c r="X27" s="339">
        <v>1.0018654483115346E-2</v>
      </c>
      <c r="Y27" s="340">
        <v>10018.654483115346</v>
      </c>
      <c r="Z27" s="337">
        <v>1.5</v>
      </c>
    </row>
    <row r="28" spans="1:62">
      <c r="A28" s="138">
        <f>Backtesting!A28</f>
        <v>43130</v>
      </c>
      <c r="B28" s="7">
        <f>Backtesting!B28</f>
        <v>0.80700000000000005</v>
      </c>
      <c r="C28" s="7">
        <f>Backtesting!C28</f>
        <v>87.77</v>
      </c>
      <c r="D28" s="7">
        <f>Backtesting!D28</f>
        <v>-3.2166302632521981E-3</v>
      </c>
      <c r="E28" s="7">
        <f>Backtesting!E28</f>
        <v>-3.0715000542348003E-3</v>
      </c>
      <c r="F28" s="7">
        <f>Backtesting!F28</f>
        <v>1.5</v>
      </c>
      <c r="H28" s="341">
        <v>18</v>
      </c>
      <c r="I28" s="338">
        <v>43350</v>
      </c>
      <c r="J28" s="337">
        <v>1.23347139362668E-3</v>
      </c>
      <c r="K28" s="337">
        <v>1.5995478689275029E-3</v>
      </c>
      <c r="L28" s="337">
        <v>5.3676644039113769E-3</v>
      </c>
      <c r="M28" s="337">
        <v>2.8811821153017279E-5</v>
      </c>
      <c r="N28" s="337">
        <v>1.9596311071624372E-3</v>
      </c>
      <c r="O28" s="337">
        <v>3.0871551415912499E-3</v>
      </c>
      <c r="P28" s="337">
        <v>6.4167780483661979E-3</v>
      </c>
      <c r="Q28" s="337">
        <v>4.1175040521994307E-5</v>
      </c>
      <c r="R28" s="337">
        <v>5.557283305795655E-3</v>
      </c>
      <c r="S28" s="337">
        <v>1.5965512503945587E-3</v>
      </c>
      <c r="T28" s="339">
        <v>7.1244371980300298E-3</v>
      </c>
      <c r="U28" s="340">
        <v>7124.4371980300302</v>
      </c>
      <c r="V28" s="339">
        <v>9.1417310380338523E-3</v>
      </c>
      <c r="W28" s="340">
        <v>9141.7310380338531</v>
      </c>
      <c r="X28" s="339">
        <v>1.2926240969280694E-2</v>
      </c>
      <c r="Y28" s="340">
        <v>12926.240969280694</v>
      </c>
      <c r="Z28" s="337">
        <v>1.5</v>
      </c>
    </row>
    <row r="29" spans="1:62">
      <c r="A29" s="138">
        <f>Backtesting!A29</f>
        <v>43131</v>
      </c>
      <c r="B29" s="7">
        <f>Backtesting!B29</f>
        <v>0.80730000000000002</v>
      </c>
      <c r="C29" s="7">
        <f>Backtesting!C29</f>
        <v>87.87</v>
      </c>
      <c r="D29" s="7">
        <f>Backtesting!D29</f>
        <v>3.7167813102092074E-4</v>
      </c>
      <c r="E29" s="7">
        <f>Backtesting!E29</f>
        <v>1.1386929037255809E-3</v>
      </c>
      <c r="F29" s="7">
        <f>Backtesting!F29</f>
        <v>1.5</v>
      </c>
      <c r="H29" s="341">
        <v>19</v>
      </c>
      <c r="I29" s="338">
        <v>43364</v>
      </c>
      <c r="J29" s="337">
        <v>-2.7226812700213952E-3</v>
      </c>
      <c r="K29" s="337">
        <v>-2.6649936121357926E-3</v>
      </c>
      <c r="L29" s="337">
        <v>4.8875556886341966E-3</v>
      </c>
      <c r="M29" s="337">
        <v>2.3888200609500493E-5</v>
      </c>
      <c r="N29" s="337">
        <v>-1.186077655319049E-3</v>
      </c>
      <c r="O29" s="337">
        <v>-1.6501475807350599E-3</v>
      </c>
      <c r="P29" s="337">
        <v>6.2290105921375856E-3</v>
      </c>
      <c r="Q29" s="337">
        <v>3.8800572956962238E-5</v>
      </c>
      <c r="R29" s="337">
        <v>5.1623169768034811E-3</v>
      </c>
      <c r="S29" s="337">
        <v>-1.954379462670222E-3</v>
      </c>
      <c r="T29" s="339">
        <v>6.6180903642620633E-3</v>
      </c>
      <c r="U29" s="340">
        <v>6618.0903642620633</v>
      </c>
      <c r="V29" s="339">
        <v>8.4920114268417259E-3</v>
      </c>
      <c r="W29" s="340">
        <v>8492.0114268417256</v>
      </c>
      <c r="X29" s="339">
        <v>1.2007549288044898E-2</v>
      </c>
      <c r="Y29" s="340">
        <v>12007.549288044898</v>
      </c>
      <c r="Z29" s="337">
        <v>1.5</v>
      </c>
    </row>
    <row r="30" spans="1:62">
      <c r="A30" s="138">
        <f>Backtesting!A30</f>
        <v>43132</v>
      </c>
      <c r="B30" s="7">
        <f>Backtesting!B30</f>
        <v>0.8044</v>
      </c>
      <c r="C30" s="7">
        <f>Backtesting!C30</f>
        <v>87.91</v>
      </c>
      <c r="D30" s="7">
        <f>Backtesting!D30</f>
        <v>-3.5986885024728E-3</v>
      </c>
      <c r="E30" s="7">
        <f>Backtesting!E30</f>
        <v>4.5511435533532053E-4</v>
      </c>
      <c r="F30" s="7">
        <f>Backtesting!F30</f>
        <v>1.5</v>
      </c>
      <c r="H30" s="341">
        <v>20</v>
      </c>
      <c r="I30" s="338">
        <v>43381</v>
      </c>
      <c r="J30" s="337">
        <v>6.2085708108552311E-4</v>
      </c>
      <c r="K30" s="337">
        <v>6.3144609529021032E-4</v>
      </c>
      <c r="L30" s="337">
        <v>4.048094127523107E-3</v>
      </c>
      <c r="M30" s="337">
        <v>1.6387066065287065E-5</v>
      </c>
      <c r="N30" s="337">
        <v>-7.2346579740275251E-4</v>
      </c>
      <c r="O30" s="337">
        <v>1.887192795237292E-4</v>
      </c>
      <c r="P30" s="337">
        <v>6.3679246072626738E-3</v>
      </c>
      <c r="Q30" s="337">
        <v>4.0550463803781483E-5</v>
      </c>
      <c r="R30" s="337">
        <v>4.9226663935547556E-3</v>
      </c>
      <c r="S30" s="337">
        <v>-5.13043581586147E-5</v>
      </c>
      <c r="T30" s="339">
        <v>6.3108583165371965E-3</v>
      </c>
      <c r="U30" s="340">
        <v>6310.8583165371965</v>
      </c>
      <c r="V30" s="339">
        <v>8.0977862173975731E-3</v>
      </c>
      <c r="W30" s="340">
        <v>8097.7862173975727</v>
      </c>
      <c r="X30" s="339">
        <v>1.1450122031408362E-2</v>
      </c>
      <c r="Y30" s="340">
        <v>11450.122031408362</v>
      </c>
      <c r="Z30" s="337">
        <v>1.5</v>
      </c>
    </row>
    <row r="31" spans="1:62">
      <c r="A31" s="138">
        <f>Backtesting!A31</f>
        <v>43133</v>
      </c>
      <c r="B31" s="7">
        <f>Backtesting!B31</f>
        <v>0.79969999999999997</v>
      </c>
      <c r="C31" s="7">
        <f>Backtesting!C31</f>
        <v>87.71</v>
      </c>
      <c r="D31" s="7">
        <f>Backtesting!D31</f>
        <v>-5.8600005606527818E-3</v>
      </c>
      <c r="E31" s="7">
        <f>Backtesting!E31</f>
        <v>-2.2776458997969648E-3</v>
      </c>
      <c r="F31" s="7">
        <f>Backtesting!F31</f>
        <v>1.5</v>
      </c>
      <c r="H31" s="341">
        <v>21</v>
      </c>
      <c r="I31" s="338">
        <v>43395</v>
      </c>
      <c r="J31" s="337">
        <v>1.8673898265843126E-3</v>
      </c>
      <c r="K31" s="337">
        <v>-5.6345996994348283E-4</v>
      </c>
      <c r="L31" s="337">
        <v>7.1713868159678949E-3</v>
      </c>
      <c r="M31" s="337">
        <v>5.1428788864238143E-5</v>
      </c>
      <c r="N31" s="337">
        <v>2.3996203953637724E-3</v>
      </c>
      <c r="O31" s="337">
        <v>3.2415024390389968E-3</v>
      </c>
      <c r="P31" s="337">
        <v>7.5184639993507588E-3</v>
      </c>
      <c r="Q31" s="337">
        <v>5.6527300909533411E-5</v>
      </c>
      <c r="R31" s="337">
        <v>6.969889073020678E-3</v>
      </c>
      <c r="S31" s="337">
        <v>2.1335051109740424E-3</v>
      </c>
      <c r="T31" s="339">
        <v>8.9353977916125094E-3</v>
      </c>
      <c r="U31" s="340">
        <v>8935.3977916125095</v>
      </c>
      <c r="V31" s="339">
        <v>1.1465467525119016E-2</v>
      </c>
      <c r="W31" s="340">
        <v>11465.467525119016</v>
      </c>
      <c r="X31" s="339">
        <v>1.6211961983846099E-2</v>
      </c>
      <c r="Y31" s="340">
        <v>16211.961983846099</v>
      </c>
      <c r="Z31" s="337">
        <v>1.5</v>
      </c>
    </row>
    <row r="32" spans="1:62">
      <c r="A32" s="138">
        <f>Backtesting!A32</f>
        <v>43136</v>
      </c>
      <c r="B32" s="7">
        <f>Backtesting!B32</f>
        <v>0.79290000000000005</v>
      </c>
      <c r="C32" s="7">
        <f>Backtesting!C32</f>
        <v>87.22</v>
      </c>
      <c r="D32" s="7">
        <f>Backtesting!D32</f>
        <v>-8.5395470594909397E-3</v>
      </c>
      <c r="E32" s="7">
        <f>Backtesting!E32</f>
        <v>-5.6022555486697871E-3</v>
      </c>
      <c r="F32" s="7">
        <f>Backtesting!F32</f>
        <v>1.5</v>
      </c>
      <c r="H32" s="341">
        <v>22</v>
      </c>
      <c r="I32" s="338">
        <v>43409</v>
      </c>
      <c r="J32" s="337">
        <v>3.5832452893089516E-4</v>
      </c>
      <c r="K32" s="337">
        <v>-3.4085544227858001E-4</v>
      </c>
      <c r="L32" s="337">
        <v>4.9433906882291661E-3</v>
      </c>
      <c r="M32" s="337">
        <v>2.4437111496470829E-5</v>
      </c>
      <c r="N32" s="337">
        <v>7.7916147775012809E-4</v>
      </c>
      <c r="O32" s="337">
        <v>-7.2682411909072778E-4</v>
      </c>
      <c r="P32" s="337">
        <v>3.9922468350437872E-3</v>
      </c>
      <c r="Q32" s="337">
        <v>1.5938034791917139E-5</v>
      </c>
      <c r="R32" s="337">
        <v>4.2373005893746587E-3</v>
      </c>
      <c r="S32" s="337">
        <v>5.687430033405116E-4</v>
      </c>
      <c r="T32" s="339">
        <v>5.4322193555783127E-3</v>
      </c>
      <c r="U32" s="340">
        <v>5432.2193555783124</v>
      </c>
      <c r="V32" s="339">
        <v>6.9703594695213139E-3</v>
      </c>
      <c r="W32" s="340">
        <v>6970.3594695213142</v>
      </c>
      <c r="X32" s="339">
        <v>9.8559611708854567E-3</v>
      </c>
      <c r="Y32" s="340">
        <v>9855.9611708854572</v>
      </c>
      <c r="Z32" s="337">
        <v>1.5</v>
      </c>
    </row>
    <row r="33" spans="1:26">
      <c r="A33" s="138">
        <f>Backtesting!A33</f>
        <v>43137</v>
      </c>
      <c r="B33" s="7">
        <f>Backtesting!B33</f>
        <v>0.78439999999999999</v>
      </c>
      <c r="C33" s="7">
        <f>Backtesting!C33</f>
        <v>85.23</v>
      </c>
      <c r="D33" s="7">
        <f>Backtesting!D33</f>
        <v>-1.0778015956162033E-2</v>
      </c>
      <c r="E33" s="7">
        <f>Backtesting!E33</f>
        <v>-2.3080177880414079E-2</v>
      </c>
      <c r="F33" s="7">
        <f>Backtesting!F33</f>
        <v>1.5</v>
      </c>
      <c r="H33" s="341">
        <v>23</v>
      </c>
      <c r="I33" s="338">
        <v>43423</v>
      </c>
      <c r="J33" s="337">
        <v>6.4450000261208882E-4</v>
      </c>
      <c r="K33" s="337">
        <v>1.3670540071489962E-4</v>
      </c>
      <c r="L33" s="337">
        <v>4.8674039925941034E-3</v>
      </c>
      <c r="M33" s="337">
        <v>2.3691621627121015E-5</v>
      </c>
      <c r="N33" s="337">
        <v>6.2862876259679561E-4</v>
      </c>
      <c r="O33" s="337">
        <v>4.7986501859331352E-4</v>
      </c>
      <c r="P33" s="337">
        <v>3.6686062803371155E-3</v>
      </c>
      <c r="Q33" s="337">
        <v>1.3458672040128927E-5</v>
      </c>
      <c r="R33" s="337">
        <v>3.8890006591483575E-3</v>
      </c>
      <c r="S33" s="337">
        <v>6.3656438260444221E-4</v>
      </c>
      <c r="T33" s="339">
        <v>4.9856988450281943E-3</v>
      </c>
      <c r="U33" s="340">
        <v>4985.6988450281942</v>
      </c>
      <c r="V33" s="339">
        <v>6.3974060842990482E-3</v>
      </c>
      <c r="W33" s="340">
        <v>6397.4060842990484</v>
      </c>
      <c r="X33" s="339">
        <v>9.0458155331790795E-3</v>
      </c>
      <c r="Y33" s="340">
        <v>9045.8155331790786</v>
      </c>
      <c r="Z33" s="337">
        <v>1.5</v>
      </c>
    </row>
    <row r="34" spans="1:26">
      <c r="A34" s="138">
        <f>Backtesting!A34</f>
        <v>43138</v>
      </c>
      <c r="B34" s="7">
        <f>Backtesting!B34</f>
        <v>0.7883</v>
      </c>
      <c r="C34" s="7">
        <f>Backtesting!C34</f>
        <v>86.15</v>
      </c>
      <c r="D34" s="7">
        <f>Backtesting!D34</f>
        <v>4.9596337436713343E-3</v>
      </c>
      <c r="E34" s="7">
        <f>Backtesting!E34</f>
        <v>1.0736478439732402E-2</v>
      </c>
      <c r="F34" s="7">
        <f>Backtesting!F34</f>
        <v>1.5</v>
      </c>
      <c r="H34" s="341">
        <v>24</v>
      </c>
      <c r="I34" s="338">
        <v>43437</v>
      </c>
      <c r="J34" s="337">
        <v>-1.7511650526884658E-3</v>
      </c>
      <c r="K34" s="337">
        <v>-3.4609262820194261E-4</v>
      </c>
      <c r="L34" s="337">
        <v>5.4954032174985472E-3</v>
      </c>
      <c r="M34" s="337">
        <v>3.0199456522893388E-5</v>
      </c>
      <c r="N34" s="337">
        <v>-1.7260669198467186E-3</v>
      </c>
      <c r="O34" s="337">
        <v>-3.4201154967110044E-4</v>
      </c>
      <c r="P34" s="337">
        <v>7.0016426551420827E-3</v>
      </c>
      <c r="Q34" s="337">
        <v>4.9022999870305074E-5</v>
      </c>
      <c r="R34" s="337">
        <v>5.9618511581242496E-3</v>
      </c>
      <c r="S34" s="337">
        <v>-1.7386159862675921E-3</v>
      </c>
      <c r="T34" s="339">
        <v>7.6430931847152883E-3</v>
      </c>
      <c r="U34" s="340">
        <v>7643.0931847152879</v>
      </c>
      <c r="V34" s="339">
        <v>9.807245155114391E-3</v>
      </c>
      <c r="W34" s="340">
        <v>9807.2451551143913</v>
      </c>
      <c r="X34" s="339">
        <v>1.3867265793797006E-2</v>
      </c>
      <c r="Y34" s="340">
        <v>13867.265793797005</v>
      </c>
      <c r="Z34" s="337">
        <v>1.5</v>
      </c>
    </row>
    <row r="35" spans="1:26">
      <c r="A35" s="138">
        <f>Backtesting!A35</f>
        <v>43139</v>
      </c>
      <c r="B35" s="7">
        <f>Backtesting!B35</f>
        <v>0.78120000000000001</v>
      </c>
      <c r="C35" s="7">
        <f>Backtesting!C35</f>
        <v>85.6</v>
      </c>
      <c r="D35" s="7">
        <f>Backtesting!D35</f>
        <v>-9.0475290633387287E-3</v>
      </c>
      <c r="E35" s="7">
        <f>Backtesting!E35</f>
        <v>-6.4046798262423019E-3</v>
      </c>
      <c r="F35" s="7">
        <f>Backtesting!F35</f>
        <v>1.5</v>
      </c>
      <c r="H35" s="341">
        <v>25</v>
      </c>
      <c r="I35" s="338">
        <v>43451</v>
      </c>
      <c r="J35" s="337">
        <v>-2.9131596580068662E-3</v>
      </c>
      <c r="K35" s="337">
        <v>-9.917826997936554E-4</v>
      </c>
      <c r="L35" s="337">
        <v>5.5459454461337281E-3</v>
      </c>
      <c r="M35" s="337">
        <v>3.0757510891491435E-5</v>
      </c>
      <c r="N35" s="337">
        <v>-7.6747424504960094E-3</v>
      </c>
      <c r="O35" s="337">
        <v>-5.1980927991439928E-3</v>
      </c>
      <c r="P35" s="337">
        <v>9.1946251076491445E-3</v>
      </c>
      <c r="Q35" s="337">
        <v>8.4541130870212036E-5</v>
      </c>
      <c r="R35" s="337">
        <v>6.7804930034763228E-3</v>
      </c>
      <c r="S35" s="337">
        <v>-5.2939510542514383E-3</v>
      </c>
      <c r="T35" s="339">
        <v>8.6925920304566466E-3</v>
      </c>
      <c r="U35" s="340">
        <v>8692.5920304566462</v>
      </c>
      <c r="V35" s="339">
        <v>1.1153910990718552E-2</v>
      </c>
      <c r="W35" s="340">
        <v>11153.910990718552</v>
      </c>
      <c r="X35" s="339">
        <v>1.5771426726085926E-2</v>
      </c>
      <c r="Y35" s="340">
        <v>15771.426726085925</v>
      </c>
      <c r="Z35" s="337">
        <v>1.5</v>
      </c>
    </row>
    <row r="36" spans="1:26">
      <c r="A36" s="138">
        <f>Backtesting!A36</f>
        <v>43140</v>
      </c>
      <c r="B36" s="7">
        <f>Backtesting!B36</f>
        <v>0.77790000000000004</v>
      </c>
      <c r="C36" s="7">
        <f>Backtesting!C36</f>
        <v>84.74</v>
      </c>
      <c r="D36" s="7">
        <f>Backtesting!D36</f>
        <v>-4.2332177897953932E-3</v>
      </c>
      <c r="E36" s="7">
        <f>Backtesting!E36</f>
        <v>-1.0097537949283211E-2</v>
      </c>
      <c r="F36" s="7">
        <f>Backtesting!F36</f>
        <v>1.5</v>
      </c>
      <c r="H36" s="341">
        <v>26</v>
      </c>
      <c r="I36" s="338">
        <v>43469</v>
      </c>
      <c r="J36" s="337">
        <v>2.9370061664906332E-3</v>
      </c>
      <c r="K36" s="337">
        <v>3.6251903758968921E-3</v>
      </c>
      <c r="L36" s="337">
        <v>6.7925934654119637E-3</v>
      </c>
      <c r="M36" s="337">
        <v>4.6139325986357306E-5</v>
      </c>
      <c r="N36" s="337">
        <v>4.6599414403032174E-3</v>
      </c>
      <c r="O36" s="337">
        <v>4.1253295770012285E-3</v>
      </c>
      <c r="P36" s="337">
        <v>9.1242831980351789E-3</v>
      </c>
      <c r="Q36" s="337">
        <v>8.3252543877947082E-5</v>
      </c>
      <c r="R36" s="337">
        <v>7.4164266820700526E-3</v>
      </c>
      <c r="S36" s="337">
        <v>3.7984738033969255E-3</v>
      </c>
      <c r="T36" s="339">
        <v>9.5078590064138074E-3</v>
      </c>
      <c r="U36" s="340">
        <v>9507.8590064138079</v>
      </c>
      <c r="V36" s="339">
        <v>1.2200021892005237E-2</v>
      </c>
      <c r="W36" s="340">
        <v>12200.021892005238</v>
      </c>
      <c r="X36" s="339">
        <v>1.7250608462494942E-2</v>
      </c>
      <c r="Y36" s="340">
        <v>17250.608462494944</v>
      </c>
      <c r="Z36" s="337">
        <v>1.5</v>
      </c>
    </row>
    <row r="37" spans="1:26">
      <c r="A37" s="138">
        <f>Backtesting!A37</f>
        <v>43143</v>
      </c>
      <c r="B37" s="7">
        <f>Backtesting!B37</f>
        <v>0.78339999999999999</v>
      </c>
      <c r="C37" s="7">
        <f>Backtesting!C37</f>
        <v>85.13</v>
      </c>
      <c r="D37" s="7">
        <f>Backtesting!D37</f>
        <v>7.0454400190025175E-3</v>
      </c>
      <c r="E37" s="7">
        <f>Backtesting!E37</f>
        <v>4.5917546975526207E-3</v>
      </c>
      <c r="F37" s="7">
        <f>Backtesting!F37</f>
        <v>1.5</v>
      </c>
      <c r="H37" s="341">
        <v>27</v>
      </c>
      <c r="I37" s="338">
        <v>43483</v>
      </c>
      <c r="J37" s="337">
        <v>1.2367280535470718E-3</v>
      </c>
      <c r="K37" s="337">
        <v>-1.0559666015717507E-3</v>
      </c>
      <c r="L37" s="337">
        <v>5.7763719705859256E-3</v>
      </c>
      <c r="M37" s="337">
        <v>3.3366473142570728E-5</v>
      </c>
      <c r="N37" s="337">
        <v>1.0969497750308482E-3</v>
      </c>
      <c r="O37" s="337">
        <v>8.3029581168111836E-4</v>
      </c>
      <c r="P37" s="337">
        <v>4.9999692656095517E-3</v>
      </c>
      <c r="Q37" s="337">
        <v>2.4999692657040122E-5</v>
      </c>
      <c r="R37" s="337">
        <v>5.1010169140922965E-3</v>
      </c>
      <c r="S37" s="337">
        <v>1.16683891428896E-3</v>
      </c>
      <c r="T37" s="339">
        <v>6.5395036838663241E-3</v>
      </c>
      <c r="U37" s="340">
        <v>6539.5036838663245</v>
      </c>
      <c r="V37" s="339">
        <v>8.3911728236818282E-3</v>
      </c>
      <c r="W37" s="340">
        <v>8391.172823681829</v>
      </c>
      <c r="X37" s="339">
        <v>1.1864965342178683E-2</v>
      </c>
      <c r="Y37" s="340">
        <v>11864.965342178682</v>
      </c>
      <c r="Z37" s="337">
        <v>1.5</v>
      </c>
    </row>
    <row r="38" spans="1:26">
      <c r="A38" s="138">
        <f>Backtesting!A38</f>
        <v>43144</v>
      </c>
      <c r="B38" s="7">
        <f>Backtesting!B38</f>
        <v>0.78700000000000003</v>
      </c>
      <c r="C38" s="7">
        <f>Backtesting!C38</f>
        <v>85.29</v>
      </c>
      <c r="D38" s="7">
        <f>Backtesting!D38</f>
        <v>4.5848271856722767E-3</v>
      </c>
      <c r="E38" s="7">
        <f>Backtesting!E38</f>
        <v>1.8777144350526358E-3</v>
      </c>
      <c r="F38" s="7">
        <f>Backtesting!F38</f>
        <v>1.5</v>
      </c>
      <c r="H38" s="341">
        <v>28</v>
      </c>
      <c r="I38" s="338">
        <v>43500</v>
      </c>
      <c r="J38" s="337">
        <v>-2.0650936186733812E-3</v>
      </c>
      <c r="K38" s="337">
        <v>-2.5349388497855393E-3</v>
      </c>
      <c r="L38" s="337">
        <v>6.4878673097133631E-3</v>
      </c>
      <c r="M38" s="337">
        <v>4.2092422228447311E-5</v>
      </c>
      <c r="N38" s="337">
        <v>-7.5126093452549444E-4</v>
      </c>
      <c r="O38" s="337">
        <v>2.1031280777632851E-3</v>
      </c>
      <c r="P38" s="337">
        <v>8.1668170536950881E-3</v>
      </c>
      <c r="Q38" s="337">
        <v>6.6696900788524907E-5</v>
      </c>
      <c r="R38" s="337">
        <v>6.9191947053302604E-3</v>
      </c>
      <c r="S38" s="337">
        <v>-1.4081772765994378E-3</v>
      </c>
      <c r="T38" s="339">
        <v>8.8704076122333945E-3</v>
      </c>
      <c r="U38" s="340">
        <v>8870.4076122333936</v>
      </c>
      <c r="V38" s="339">
        <v>1.1382075290268278E-2</v>
      </c>
      <c r="W38" s="340">
        <v>11382.075290268278</v>
      </c>
      <c r="X38" s="339">
        <v>1.6094046884598187E-2</v>
      </c>
      <c r="Y38" s="340">
        <v>16094.046884598187</v>
      </c>
      <c r="Z38" s="408">
        <v>1.5</v>
      </c>
    </row>
    <row r="39" spans="1:26">
      <c r="A39" s="138">
        <f>Backtesting!A39</f>
        <v>43145</v>
      </c>
      <c r="B39" s="7">
        <f>Backtesting!B39</f>
        <v>0.78769999999999996</v>
      </c>
      <c r="C39" s="7">
        <f>Backtesting!C39</f>
        <v>84.36</v>
      </c>
      <c r="D39" s="7">
        <f>Backtesting!D39</f>
        <v>8.8905829187537009E-4</v>
      </c>
      <c r="E39" s="7">
        <f>Backtesting!E39</f>
        <v>-1.0963858720444345E-2</v>
      </c>
      <c r="F39" s="7">
        <f>Backtesting!F39</f>
        <v>1.5</v>
      </c>
      <c r="H39" s="341">
        <v>29</v>
      </c>
      <c r="I39" s="338">
        <v>43514</v>
      </c>
      <c r="J39" s="337">
        <v>-1.916869440954372E-17</v>
      </c>
      <c r="K39" s="337">
        <v>9.7892339188833258E-4</v>
      </c>
      <c r="L39" s="337">
        <v>6.5218208396406177E-3</v>
      </c>
      <c r="M39" s="337">
        <v>4.2534147064370647E-5</v>
      </c>
      <c r="N39" s="337">
        <v>1.2321527749626115E-3</v>
      </c>
      <c r="O39" s="337">
        <v>5.668181463197421E-4</v>
      </c>
      <c r="P39" s="337">
        <v>6.0405091066728072E-3</v>
      </c>
      <c r="Q39" s="337">
        <v>3.6487750267797113E-5</v>
      </c>
      <c r="R39" s="337">
        <v>6.0088973661412701E-3</v>
      </c>
      <c r="S39" s="337">
        <v>6.160763874812962E-4</v>
      </c>
      <c r="T39" s="339">
        <v>7.7034064233931082E-3</v>
      </c>
      <c r="U39" s="340">
        <v>7703.4064233931085</v>
      </c>
      <c r="V39" s="339">
        <v>9.8846361673023894E-3</v>
      </c>
      <c r="W39" s="340">
        <v>9884.6361673023894</v>
      </c>
      <c r="X39" s="339">
        <v>1.3976695273644594E-2</v>
      </c>
      <c r="Y39" s="340">
        <v>13976.695273644595</v>
      </c>
      <c r="Z39" s="337">
        <v>1.5</v>
      </c>
    </row>
    <row r="40" spans="1:26">
      <c r="A40" s="138">
        <f>Backtesting!A40</f>
        <v>43146</v>
      </c>
      <c r="B40" s="7">
        <f>Backtesting!B40</f>
        <v>0.79330000000000001</v>
      </c>
      <c r="C40" s="7">
        <f>Backtesting!C40</f>
        <v>84.57</v>
      </c>
      <c r="D40" s="7">
        <f>Backtesting!D40</f>
        <v>7.0841535986787448E-3</v>
      </c>
      <c r="E40" s="7">
        <f>Backtesting!E40</f>
        <v>2.4862381835569947E-3</v>
      </c>
      <c r="F40" s="7">
        <f>Backtesting!F40</f>
        <v>1.5</v>
      </c>
      <c r="H40" s="341">
        <v>30</v>
      </c>
      <c r="I40" s="338">
        <v>43528</v>
      </c>
      <c r="J40" s="337">
        <v>-1.6932415503126958E-4</v>
      </c>
      <c r="K40" s="337">
        <v>4.2437075030703729E-4</v>
      </c>
      <c r="L40" s="337">
        <v>3.7769296157534986E-3</v>
      </c>
      <c r="M40" s="337">
        <v>1.426519732235587E-5</v>
      </c>
      <c r="N40" s="337">
        <v>-1.5161089448624803E-4</v>
      </c>
      <c r="O40" s="337">
        <v>2.0852187268400458E-3</v>
      </c>
      <c r="P40" s="337">
        <v>5.1765117721457865E-3</v>
      </c>
      <c r="Q40" s="337">
        <v>2.6796274127163913E-5</v>
      </c>
      <c r="R40" s="337">
        <v>4.3066877025137989E-3</v>
      </c>
      <c r="S40" s="337">
        <v>-1.6046752475875882E-4</v>
      </c>
      <c r="T40" s="339">
        <v>5.5211736346226902E-3</v>
      </c>
      <c r="U40" s="340">
        <v>5521.1736346226899</v>
      </c>
      <c r="V40" s="339">
        <v>7.0845012706351991E-3</v>
      </c>
      <c r="W40" s="340">
        <v>7084.501270635199</v>
      </c>
      <c r="X40" s="339">
        <v>1.0017355596047096E-2</v>
      </c>
      <c r="Y40" s="340">
        <v>10017.355596047095</v>
      </c>
      <c r="Z40" s="337">
        <v>1.5</v>
      </c>
    </row>
    <row r="41" spans="1:26">
      <c r="A41" s="138">
        <f>Backtesting!A41</f>
        <v>43147</v>
      </c>
      <c r="B41" s="7">
        <f>Backtesting!B41</f>
        <v>0.79649999999999999</v>
      </c>
      <c r="C41" s="7">
        <f>Backtesting!C41</f>
        <v>84.18</v>
      </c>
      <c r="D41" s="7">
        <f>Backtesting!D41</f>
        <v>4.0256690421460271E-3</v>
      </c>
      <c r="E41" s="7">
        <f>Backtesting!E41</f>
        <v>-4.6222304517061392E-3</v>
      </c>
      <c r="F41" s="7">
        <f>Backtesting!F41</f>
        <v>1.5</v>
      </c>
      <c r="H41" s="341">
        <v>31</v>
      </c>
      <c r="I41" s="338">
        <v>43542</v>
      </c>
      <c r="J41" s="337">
        <v>8.4697915848230945E-5</v>
      </c>
      <c r="K41" s="337">
        <v>-1.4082548537393338E-3</v>
      </c>
      <c r="L41" s="337">
        <v>5.0753863692385012E-3</v>
      </c>
      <c r="M41" s="337">
        <v>2.5759546797051971E-5</v>
      </c>
      <c r="N41" s="337">
        <v>-7.6152163926036852E-4</v>
      </c>
      <c r="O41" s="337">
        <v>-6.9615858344415377E-4</v>
      </c>
      <c r="P41" s="337">
        <v>5.1331274637044016E-3</v>
      </c>
      <c r="Q41" s="337">
        <v>2.6348997558636385E-5</v>
      </c>
      <c r="R41" s="337">
        <v>4.3497629919689376E-3</v>
      </c>
      <c r="S41" s="337">
        <v>-3.384118617060688E-4</v>
      </c>
      <c r="T41" s="339">
        <v>5.5763961557041778E-3</v>
      </c>
      <c r="U41" s="340">
        <v>5576.3961557041775</v>
      </c>
      <c r="V41" s="339">
        <v>7.1553601217889022E-3</v>
      </c>
      <c r="W41" s="340">
        <v>7155.3601217889027</v>
      </c>
      <c r="X41" s="339">
        <v>1.0117548719319748E-2</v>
      </c>
      <c r="Y41" s="340">
        <v>10117.548719319748</v>
      </c>
      <c r="Z41" s="337">
        <v>1.5</v>
      </c>
    </row>
    <row r="42" spans="1:26">
      <c r="A42" s="138">
        <f>Backtesting!A42</f>
        <v>43150</v>
      </c>
      <c r="B42" s="7">
        <f>Backtesting!B42</f>
        <v>0.79200000000000004</v>
      </c>
      <c r="C42" s="7">
        <f>Backtesting!C42</f>
        <v>84.26</v>
      </c>
      <c r="D42" s="7">
        <f>Backtesting!D42</f>
        <v>-5.6657375356773077E-3</v>
      </c>
      <c r="E42" s="7">
        <f>Backtesting!E42</f>
        <v>9.4989320844599098E-4</v>
      </c>
      <c r="F42" s="7">
        <f>Backtesting!F42</f>
        <v>1.5</v>
      </c>
      <c r="H42" s="341">
        <v>32</v>
      </c>
      <c r="I42" s="338">
        <v>43556</v>
      </c>
      <c r="J42" s="337">
        <v>6.3295801727748899E-4</v>
      </c>
      <c r="K42" s="337">
        <v>1.5436467749115903E-3</v>
      </c>
      <c r="L42" s="337">
        <v>4.0963609747455493E-3</v>
      </c>
      <c r="M42" s="337">
        <v>1.6780173235418305E-5</v>
      </c>
      <c r="N42" s="337">
        <v>1.5674698375681862E-3</v>
      </c>
      <c r="O42" s="337">
        <v>1.947850405649346E-3</v>
      </c>
      <c r="P42" s="337">
        <v>4.104185252942572E-3</v>
      </c>
      <c r="Q42" s="337">
        <v>1.6844336590471281E-5</v>
      </c>
      <c r="R42" s="337">
        <v>3.7927631197077951E-3</v>
      </c>
      <c r="S42" s="337">
        <v>1.1002139274228376E-3</v>
      </c>
      <c r="T42" s="339">
        <v>4.862322319465393E-3</v>
      </c>
      <c r="U42" s="340">
        <v>4862.3223194653929</v>
      </c>
      <c r="V42" s="339">
        <v>6.2390953319193228E-3</v>
      </c>
      <c r="W42" s="340">
        <v>6239.0953319193231</v>
      </c>
      <c r="X42" s="339">
        <v>8.8219670164403317E-3</v>
      </c>
      <c r="Y42" s="340">
        <v>8821.9670164403324</v>
      </c>
      <c r="Z42" s="337">
        <v>1.5</v>
      </c>
    </row>
    <row r="43" spans="1:26">
      <c r="A43" s="138">
        <f>Backtesting!A43</f>
        <v>43151</v>
      </c>
      <c r="B43" s="7">
        <f>Backtesting!B43</f>
        <v>0.79259999999999997</v>
      </c>
      <c r="C43" s="7">
        <f>Backtesting!C43</f>
        <v>84.64</v>
      </c>
      <c r="D43" s="7">
        <f>Backtesting!D43</f>
        <v>7.5728894190875765E-4</v>
      </c>
      <c r="E43" s="7">
        <f>Backtesting!E43</f>
        <v>4.4997115591188285E-3</v>
      </c>
      <c r="F43" s="7">
        <f>Backtesting!F43</f>
        <v>1.5</v>
      </c>
      <c r="H43" s="341">
        <v>33</v>
      </c>
      <c r="I43" s="338">
        <v>43570</v>
      </c>
      <c r="J43" s="337">
        <v>-1.0996868187033945E-3</v>
      </c>
      <c r="K43" s="337">
        <v>-2.1774011677650291E-3</v>
      </c>
      <c r="L43" s="337">
        <v>6.0095998661897293E-3</v>
      </c>
      <c r="M43" s="337">
        <v>3.6115290551707614E-5</v>
      </c>
      <c r="N43" s="337">
        <v>-1.3765450675492967E-3</v>
      </c>
      <c r="O43" s="337">
        <v>-3.0264273252936305E-3</v>
      </c>
      <c r="P43" s="337">
        <v>6.355171505404808E-3</v>
      </c>
      <c r="Q43" s="337">
        <v>4.0388204863109217E-5</v>
      </c>
      <c r="R43" s="337">
        <v>6.0153735631040097E-3</v>
      </c>
      <c r="S43" s="337">
        <v>-1.2381159431263456E-3</v>
      </c>
      <c r="T43" s="339">
        <v>7.7117089078993402E-3</v>
      </c>
      <c r="U43" s="340">
        <v>7711.7089078993404</v>
      </c>
      <c r="V43" s="339">
        <v>9.8952895113060962E-3</v>
      </c>
      <c r="W43" s="340">
        <v>9895.2895113060968</v>
      </c>
      <c r="X43" s="339">
        <v>1.3991758907779928E-2</v>
      </c>
      <c r="Y43" s="340">
        <v>13991.758907779928</v>
      </c>
      <c r="Z43" s="337">
        <v>1.5</v>
      </c>
    </row>
    <row r="44" spans="1:26">
      <c r="A44" s="138">
        <f>Backtesting!A44</f>
        <v>43152</v>
      </c>
      <c r="B44" s="7">
        <f>Backtesting!B44</f>
        <v>0.78520000000000001</v>
      </c>
      <c r="C44" s="7">
        <f>Backtesting!C44</f>
        <v>84.64</v>
      </c>
      <c r="D44" s="7">
        <f>Backtesting!D44</f>
        <v>-9.3802183540286077E-3</v>
      </c>
      <c r="E44" s="7">
        <f>Backtesting!E44</f>
        <v>0</v>
      </c>
      <c r="F44" s="7">
        <f>Backtesting!F44</f>
        <v>1.5</v>
      </c>
      <c r="H44" s="409">
        <v>34</v>
      </c>
      <c r="I44" s="338">
        <v>43587</v>
      </c>
      <c r="J44" s="337">
        <v>-1.7446459960500592E-3</v>
      </c>
      <c r="K44" s="337">
        <v>-2.8673913710191169E-3</v>
      </c>
      <c r="L44" s="337">
        <v>3.7712627703626856E-3</v>
      </c>
      <c r="M44" s="337">
        <v>1.4222422883123637E-5</v>
      </c>
      <c r="N44" s="337">
        <v>-3.3620958218682599E-3</v>
      </c>
      <c r="O44" s="337">
        <v>-3.8166809090097449E-3</v>
      </c>
      <c r="P44" s="337">
        <v>3.9860997241119751E-3</v>
      </c>
      <c r="Q44" s="337">
        <v>1.5888991010565562E-5</v>
      </c>
      <c r="R44" s="337">
        <v>3.6099028016289667E-3</v>
      </c>
      <c r="S44" s="337">
        <v>-2.5533709089591598E-3</v>
      </c>
      <c r="T44" s="339">
        <v>4.6278953916883353E-3</v>
      </c>
      <c r="U44" s="340">
        <v>4627.8953916883356</v>
      </c>
      <c r="V44" s="339">
        <v>5.9382901086796501E-3</v>
      </c>
      <c r="W44" s="340">
        <v>5938.2901086796501</v>
      </c>
      <c r="X44" s="339">
        <v>8.3966339165889772E-3</v>
      </c>
      <c r="Y44" s="340">
        <v>8396.6339165889767</v>
      </c>
      <c r="Z44" s="337">
        <v>1.5</v>
      </c>
    </row>
    <row r="45" spans="1:26">
      <c r="A45" s="138">
        <f>Backtesting!A45</f>
        <v>43153</v>
      </c>
      <c r="B45" s="7">
        <f>Backtesting!B45</f>
        <v>0.78059999999999996</v>
      </c>
      <c r="C45" s="7">
        <f>Backtesting!C45</f>
        <v>83.87</v>
      </c>
      <c r="D45" s="7">
        <f>Backtesting!D45</f>
        <v>-5.8756076557914382E-3</v>
      </c>
      <c r="E45" s="7">
        <f>Backtesting!E45</f>
        <v>-9.1389871136690944E-3</v>
      </c>
      <c r="F45" s="7">
        <f>Backtesting!F45</f>
        <v>1.5</v>
      </c>
      <c r="H45" s="410">
        <v>35</v>
      </c>
      <c r="I45" s="338">
        <v>43601</v>
      </c>
      <c r="J45" s="337">
        <v>-2.8855865154797508E-5</v>
      </c>
      <c r="K45" s="337">
        <v>-1.459789504359236E-4</v>
      </c>
      <c r="L45" s="337">
        <v>4.1298300370940372E-3</v>
      </c>
      <c r="M45" s="337">
        <v>1.7055496135284133E-5</v>
      </c>
      <c r="N45" s="337">
        <v>-4.349265505013295E-4</v>
      </c>
      <c r="O45" s="337">
        <v>-1.8462187823726234E-3</v>
      </c>
      <c r="P45" s="337">
        <v>5.1562694695790317E-3</v>
      </c>
      <c r="Q45" s="337">
        <v>2.6587114842912826E-5</v>
      </c>
      <c r="R45" s="337">
        <v>4.3225653846358271E-3</v>
      </c>
      <c r="S45" s="337">
        <v>-2.3189120782806351E-4</v>
      </c>
      <c r="T45" s="339">
        <v>5.5415288231031304E-3</v>
      </c>
      <c r="U45" s="340">
        <v>5541.52882310313</v>
      </c>
      <c r="V45" s="339">
        <v>7.1106200577259358E-3</v>
      </c>
      <c r="W45" s="340">
        <v>7110.620057725936</v>
      </c>
      <c r="X45" s="339">
        <v>1.0054287084662935E-2</v>
      </c>
      <c r="Y45" s="340">
        <v>10054.287084662936</v>
      </c>
      <c r="Z45" s="337">
        <v>1.5</v>
      </c>
    </row>
    <row r="46" spans="1:26">
      <c r="A46" s="138">
        <f>Backtesting!A46</f>
        <v>43154</v>
      </c>
      <c r="B46" s="7">
        <f>Backtesting!B46</f>
        <v>0.78210000000000002</v>
      </c>
      <c r="C46" s="7">
        <f>Backtesting!C46</f>
        <v>83.66</v>
      </c>
      <c r="D46" s="7">
        <f>Backtesting!D46</f>
        <v>1.9197548610511937E-3</v>
      </c>
      <c r="E46" s="7">
        <f>Backtesting!E46</f>
        <v>-2.507014982267893E-3</v>
      </c>
      <c r="F46" s="7">
        <f>Backtesting!F46</f>
        <v>1.5</v>
      </c>
      <c r="H46" s="410">
        <v>36</v>
      </c>
      <c r="I46" s="338">
        <v>43615</v>
      </c>
      <c r="J46" s="337">
        <v>-2.4561162386837608E-4</v>
      </c>
      <c r="K46" s="337">
        <v>-7.1823783650958972E-4</v>
      </c>
      <c r="L46" s="337">
        <v>3.3335521552660661E-3</v>
      </c>
      <c r="M46" s="337">
        <v>1.1112569971879034E-5</v>
      </c>
      <c r="N46" s="337">
        <v>-1.0756361592041117E-3</v>
      </c>
      <c r="O46" s="337">
        <v>-1.4600701059803614E-3</v>
      </c>
      <c r="P46" s="337">
        <v>4.2126524163906658E-3</v>
      </c>
      <c r="Q46" s="337">
        <v>1.7746440381322116E-5</v>
      </c>
      <c r="R46" s="337">
        <v>3.2398106985910969E-3</v>
      </c>
      <c r="S46" s="337">
        <v>-6.6062389153624386E-4</v>
      </c>
      <c r="T46" s="339">
        <v>4.1534373155937866E-3</v>
      </c>
      <c r="U46" s="340">
        <v>4153.4373155937865</v>
      </c>
      <c r="V46" s="339">
        <v>5.3294885991823542E-3</v>
      </c>
      <c r="W46" s="340">
        <v>5329.4885991823539</v>
      </c>
      <c r="X46" s="339">
        <v>7.535799684922892E-3</v>
      </c>
      <c r="Y46" s="340">
        <v>7535.7996849228921</v>
      </c>
      <c r="Z46" s="337">
        <v>1.5</v>
      </c>
    </row>
    <row r="47" spans="1:26">
      <c r="A47" s="138">
        <f>Backtesting!A47</f>
        <v>43157</v>
      </c>
      <c r="B47" s="7">
        <f>Backtesting!B47</f>
        <v>0.7863</v>
      </c>
      <c r="C47" s="7">
        <f>Backtesting!C47</f>
        <v>83.84</v>
      </c>
      <c r="D47" s="7">
        <f>Backtesting!D47</f>
        <v>5.3557893899045059E-3</v>
      </c>
      <c r="E47" s="7">
        <f>Backtesting!E47</f>
        <v>2.1492545586796431E-3</v>
      </c>
      <c r="F47" s="7">
        <f>Backtesting!F47</f>
        <v>1.5</v>
      </c>
      <c r="H47" s="341">
        <v>37</v>
      </c>
      <c r="I47" s="338">
        <v>43630</v>
      </c>
      <c r="J47" s="337">
        <v>1.1362941390106716E-3</v>
      </c>
      <c r="K47" s="337">
        <v>2.0958736389365138E-3</v>
      </c>
      <c r="L47" s="337">
        <v>3.6561125362592345E-3</v>
      </c>
      <c r="M47" s="337">
        <v>1.3367158877791934E-5</v>
      </c>
      <c r="N47" s="337">
        <v>8.7731521101350532E-4</v>
      </c>
      <c r="O47" s="337">
        <v>6.0710047586643573E-4</v>
      </c>
      <c r="P47" s="337">
        <v>5.5962521674832733E-3</v>
      </c>
      <c r="Q47" s="337">
        <v>3.131803832206123E-5</v>
      </c>
      <c r="R47" s="337">
        <v>4.1969303066793908E-3</v>
      </c>
      <c r="S47" s="337">
        <v>1.0068046750120884E-3</v>
      </c>
      <c r="T47" s="339">
        <v>5.3804646531629792E-3</v>
      </c>
      <c r="U47" s="340">
        <v>5380.4646531629787</v>
      </c>
      <c r="V47" s="339">
        <v>6.903950354487598E-3</v>
      </c>
      <c r="W47" s="340">
        <v>6903.9503544875979</v>
      </c>
      <c r="X47" s="339">
        <v>9.7620598933362626E-3</v>
      </c>
      <c r="Y47" s="340">
        <v>9762.0598933362635</v>
      </c>
      <c r="Z47" s="337">
        <v>1.25</v>
      </c>
    </row>
    <row r="48" spans="1:26">
      <c r="A48" s="138">
        <f>Backtesting!A48</f>
        <v>43158</v>
      </c>
      <c r="B48" s="7">
        <f>Backtesting!B48</f>
        <v>0.78469999999999995</v>
      </c>
      <c r="C48" s="7">
        <f>Backtesting!C48</f>
        <v>83.92</v>
      </c>
      <c r="D48" s="7">
        <f>Backtesting!D48</f>
        <v>-2.0369198640428909E-3</v>
      </c>
      <c r="E48" s="7">
        <f>Backtesting!E48</f>
        <v>9.5374351530963498E-4</v>
      </c>
      <c r="F48" s="7">
        <f>Backtesting!F48</f>
        <v>1.5</v>
      </c>
      <c r="H48" s="341">
        <v>38</v>
      </c>
      <c r="I48" s="338">
        <v>43644</v>
      </c>
      <c r="J48" s="337">
        <v>-2.8645106954600287E-4</v>
      </c>
      <c r="K48" s="337">
        <v>-2.2118037218808182E-3</v>
      </c>
      <c r="L48" s="337">
        <v>4.3863603189916531E-3</v>
      </c>
      <c r="M48" s="337">
        <v>1.9240156848024554E-5</v>
      </c>
      <c r="N48" s="337">
        <v>-3.446907827461011E-4</v>
      </c>
      <c r="O48" s="337">
        <v>-6.6270286592948527E-4</v>
      </c>
      <c r="P48" s="337">
        <v>3.0892294464402773E-3</v>
      </c>
      <c r="Q48" s="337">
        <v>9.5433385727537021E-6</v>
      </c>
      <c r="R48" s="337">
        <v>3.0391957697615095E-3</v>
      </c>
      <c r="S48" s="337">
        <v>-3.1557092614605198E-4</v>
      </c>
      <c r="T48" s="339">
        <v>3.8962489768342551E-3</v>
      </c>
      <c r="U48" s="340">
        <v>3896.2489768342552</v>
      </c>
      <c r="V48" s="339">
        <v>4.9994770412576835E-3</v>
      </c>
      <c r="W48" s="340">
        <v>4999.4770412576836</v>
      </c>
      <c r="X48" s="339">
        <v>7.0691693604652715E-3</v>
      </c>
      <c r="Y48" s="340">
        <v>7069.1693604652719</v>
      </c>
      <c r="Z48" s="337">
        <v>1.25</v>
      </c>
    </row>
    <row r="49" spans="1:26">
      <c r="A49" s="138">
        <f>Backtesting!A49</f>
        <v>43159</v>
      </c>
      <c r="B49" s="7">
        <f>Backtesting!B49</f>
        <v>0.7792</v>
      </c>
      <c r="C49" s="7">
        <f>Backtesting!C49</f>
        <v>83.52</v>
      </c>
      <c r="D49" s="7">
        <f>Backtesting!D49</f>
        <v>-7.033726805102173E-3</v>
      </c>
      <c r="E49" s="7">
        <f>Backtesting!E49</f>
        <v>-4.7778399537131968E-3</v>
      </c>
      <c r="F49" s="7">
        <f>Backtesting!F49</f>
        <v>1.5</v>
      </c>
      <c r="H49" s="341">
        <v>39</v>
      </c>
      <c r="I49" s="338">
        <v>43658</v>
      </c>
      <c r="J49" s="337">
        <v>-5.7388810757276738E-5</v>
      </c>
      <c r="K49" s="337">
        <v>-1.0762301676012379E-3</v>
      </c>
      <c r="L49" s="337">
        <v>3.8816039398085309E-3</v>
      </c>
      <c r="M49" s="337">
        <v>1.506684914553711E-5</v>
      </c>
      <c r="N49" s="337">
        <v>5.3106745804719661E-5</v>
      </c>
      <c r="O49" s="337">
        <v>-7.2373195082278013E-4</v>
      </c>
      <c r="P49" s="337">
        <v>3.5477680306809358E-3</v>
      </c>
      <c r="Q49" s="337">
        <v>1.2586657999521687E-5</v>
      </c>
      <c r="R49" s="337">
        <v>3.4084983432093262E-3</v>
      </c>
      <c r="S49" s="337">
        <v>-2.1410324762785383E-6</v>
      </c>
      <c r="T49" s="339">
        <v>4.3696948759943564E-3</v>
      </c>
      <c r="U49" s="340">
        <v>4369.6948759943562</v>
      </c>
      <c r="V49" s="339">
        <v>5.6069797745793414E-3</v>
      </c>
      <c r="W49" s="340">
        <v>5606.9797745793412</v>
      </c>
      <c r="X49" s="339">
        <v>7.9281671463048934E-3</v>
      </c>
      <c r="Y49" s="340">
        <v>7928.1671463048933</v>
      </c>
      <c r="Z49" s="337">
        <v>1</v>
      </c>
    </row>
    <row r="50" spans="1:26">
      <c r="A50" s="138">
        <f>Backtesting!A50</f>
        <v>43160</v>
      </c>
      <c r="B50" s="7">
        <f>Backtesting!B50</f>
        <v>0.77310000000000001</v>
      </c>
      <c r="C50" s="7">
        <f>Backtesting!C50</f>
        <v>82.58</v>
      </c>
      <c r="D50" s="7">
        <f>Backtesting!D50</f>
        <v>-7.8593460018962485E-3</v>
      </c>
      <c r="E50" s="7">
        <f>Backtesting!E50</f>
        <v>-1.1318603676384369E-2</v>
      </c>
      <c r="F50" s="7">
        <f>Backtesting!F50</f>
        <v>1.5</v>
      </c>
      <c r="H50" s="341">
        <v>40</v>
      </c>
      <c r="I50" s="338">
        <v>43672</v>
      </c>
      <c r="J50" s="337">
        <v>-2.2936119388780535E-3</v>
      </c>
      <c r="K50" s="337">
        <v>-3.7845632514962708E-3</v>
      </c>
      <c r="L50" s="337">
        <v>5.6088373300097263E-3</v>
      </c>
      <c r="M50" s="337">
        <v>3.1459056194510638E-5</v>
      </c>
      <c r="N50" s="337">
        <v>-4.3679803928778601E-3</v>
      </c>
      <c r="O50" s="337">
        <v>-1.2677660758742269E-3</v>
      </c>
      <c r="P50" s="337">
        <v>9.5553699738174149E-3</v>
      </c>
      <c r="Q50" s="337">
        <v>9.1305095336531429E-5</v>
      </c>
      <c r="R50" s="337">
        <v>6.9025869070433801E-3</v>
      </c>
      <c r="S50" s="337">
        <v>-3.3307961658779568E-3</v>
      </c>
      <c r="T50" s="339">
        <v>8.849116414829614E-3</v>
      </c>
      <c r="U50" s="340">
        <v>8849.1164148296139</v>
      </c>
      <c r="V50" s="339">
        <v>1.135475546208636E-2</v>
      </c>
      <c r="W50" s="340">
        <v>11354.755462086359</v>
      </c>
      <c r="X50" s="339">
        <v>1.6055417145782902E-2</v>
      </c>
      <c r="Y50" s="340">
        <v>16055.417145782902</v>
      </c>
      <c r="Z50" s="337">
        <v>1</v>
      </c>
    </row>
    <row r="51" spans="1:26">
      <c r="A51" s="138">
        <f>Backtesting!A51</f>
        <v>43161</v>
      </c>
      <c r="B51" s="7">
        <f>Backtesting!B51</f>
        <v>0.77559999999999996</v>
      </c>
      <c r="C51" s="7">
        <f>Backtesting!C51</f>
        <v>82.28</v>
      </c>
      <c r="D51" s="7">
        <f>Backtesting!D51</f>
        <v>3.2285170420675081E-3</v>
      </c>
      <c r="E51" s="7">
        <f>Backtesting!E51</f>
        <v>-3.6394556731877132E-3</v>
      </c>
      <c r="F51" s="7">
        <f>Backtesting!F51</f>
        <v>1.5</v>
      </c>
      <c r="H51" s="341">
        <v>41</v>
      </c>
      <c r="I51" s="338">
        <v>43689</v>
      </c>
      <c r="J51" s="337">
        <v>-7.9611212158671972E-4</v>
      </c>
      <c r="K51" s="337">
        <v>-1.1052656122335549E-3</v>
      </c>
      <c r="L51" s="411">
        <v>2.1315444449102939E-3</v>
      </c>
      <c r="M51" s="337">
        <v>4.5434817206279322E-6</v>
      </c>
      <c r="N51" s="337">
        <v>-1.109878027361189E-4</v>
      </c>
      <c r="O51" s="337">
        <v>-8.3027829948602663E-4</v>
      </c>
      <c r="P51" s="337">
        <v>5.9335881989188276E-3</v>
      </c>
      <c r="Q51" s="337">
        <v>3.5207468914348774E-5</v>
      </c>
      <c r="R51" s="337">
        <v>3.8697360133670327E-3</v>
      </c>
      <c r="S51" s="337">
        <v>-4.5354996216141931E-4</v>
      </c>
      <c r="T51" s="339">
        <v>4.9610015691365361E-3</v>
      </c>
      <c r="U51" s="340">
        <v>4961.0015691365361</v>
      </c>
      <c r="V51" s="339">
        <v>6.3657157419887691E-3</v>
      </c>
      <c r="W51" s="340">
        <v>6365.715741988769</v>
      </c>
      <c r="X51" s="339">
        <v>9.0010059670917186E-3</v>
      </c>
      <c r="Y51" s="340">
        <v>9001.005967091718</v>
      </c>
      <c r="Z51" s="337">
        <v>1</v>
      </c>
    </row>
    <row r="52" spans="1:26">
      <c r="A52" s="138">
        <f>Backtesting!A52</f>
        <v>43164</v>
      </c>
      <c r="B52" s="7">
        <f>Backtesting!B52</f>
        <v>0.7752</v>
      </c>
      <c r="C52" s="7">
        <f>Backtesting!C52</f>
        <v>81.78</v>
      </c>
      <c r="D52" s="7">
        <f>Backtesting!D52</f>
        <v>-5.1586279194019188E-4</v>
      </c>
      <c r="E52" s="7">
        <f>Backtesting!E52</f>
        <v>-6.0953498482601261E-3</v>
      </c>
      <c r="F52" s="7">
        <f>Backtesting!F52</f>
        <v>1.5</v>
      </c>
      <c r="H52" s="341">
        <v>42</v>
      </c>
      <c r="I52" s="338">
        <v>43703</v>
      </c>
      <c r="J52" s="337">
        <v>9.8682588877327913E-4</v>
      </c>
      <c r="K52" s="337">
        <v>1.4226366991267525E-4</v>
      </c>
      <c r="L52" s="411">
        <v>3.9470217702760471E-3</v>
      </c>
      <c r="M52" s="337">
        <v>1.5578980855033061E-5</v>
      </c>
      <c r="N52" s="337">
        <v>1.3511855919735292E-3</v>
      </c>
      <c r="O52" s="337">
        <v>2.0332356420419704E-3</v>
      </c>
      <c r="P52" s="337">
        <v>7.5957014311489532E-3</v>
      </c>
      <c r="Q52" s="337">
        <v>5.769468023115826E-5</v>
      </c>
      <c r="R52" s="337">
        <v>5.3350852052360294E-3</v>
      </c>
      <c r="S52" s="337">
        <v>1.1690057403734042E-3</v>
      </c>
      <c r="T52" s="339">
        <v>6.8395792331125901E-3</v>
      </c>
      <c r="U52" s="340">
        <v>6839.5792331125904</v>
      </c>
      <c r="V52" s="339">
        <v>8.7762151626132687E-3</v>
      </c>
      <c r="W52" s="340">
        <v>8776.2151626132691</v>
      </c>
      <c r="X52" s="339">
        <v>1.2409408187379005E-2</v>
      </c>
      <c r="Y52" s="340">
        <v>12409.408187379006</v>
      </c>
      <c r="Z52" s="337">
        <v>1</v>
      </c>
    </row>
    <row r="53" spans="1:26">
      <c r="A53" s="138">
        <f>Backtesting!A53</f>
        <v>43165</v>
      </c>
      <c r="B53" s="7">
        <f>Backtesting!B53</f>
        <v>0.77729999999999999</v>
      </c>
      <c r="C53" s="7">
        <f>Backtesting!C53</f>
        <v>82.62</v>
      </c>
      <c r="D53" s="7">
        <f>Backtesting!D53</f>
        <v>2.7053156596174239E-3</v>
      </c>
      <c r="E53" s="7">
        <f>Backtesting!E53</f>
        <v>1.0219067032122322E-2</v>
      </c>
      <c r="F53" s="7">
        <f>Backtesting!F53</f>
        <v>1.5</v>
      </c>
      <c r="H53" s="341">
        <v>43</v>
      </c>
      <c r="I53" s="338">
        <v>43717</v>
      </c>
      <c r="J53" s="337">
        <v>-3.0825712482829645E-4</v>
      </c>
      <c r="K53" s="337">
        <v>5.8164904043730579E-4</v>
      </c>
      <c r="L53" s="411">
        <v>3.9647939714068754E-3</v>
      </c>
      <c r="M53" s="337">
        <v>1.5719591235704305E-5</v>
      </c>
      <c r="N53" s="337">
        <v>4.6454517207190123E-4</v>
      </c>
      <c r="O53" s="337">
        <v>1.2881448950592929E-3</v>
      </c>
      <c r="P53" s="337">
        <v>5.0027610318654431E-3</v>
      </c>
      <c r="Q53" s="337">
        <v>2.5027617941951396E-5</v>
      </c>
      <c r="R53" s="337">
        <v>4.2175271848860531E-3</v>
      </c>
      <c r="S53" s="337">
        <v>7.8144023621802393E-5</v>
      </c>
      <c r="T53" s="339">
        <v>5.4068698510239205E-3</v>
      </c>
      <c r="U53" s="340">
        <v>5406.8698510239201</v>
      </c>
      <c r="V53" s="339">
        <v>6.9378322191375576E-3</v>
      </c>
      <c r="W53" s="340">
        <v>6937.8322191375573</v>
      </c>
      <c r="X53" s="339">
        <v>9.8099682320449601E-3</v>
      </c>
      <c r="Y53" s="340">
        <v>9809.968232044961</v>
      </c>
      <c r="Z53" s="337">
        <v>1</v>
      </c>
    </row>
    <row r="54" spans="1:26">
      <c r="A54" s="138">
        <f>Backtesting!A54</f>
        <v>43166</v>
      </c>
      <c r="B54" s="7">
        <f>Backtesting!B54</f>
        <v>0.78039999999999998</v>
      </c>
      <c r="C54" s="7">
        <f>Backtesting!C54</f>
        <v>82.48</v>
      </c>
      <c r="D54" s="7">
        <f>Backtesting!D54</f>
        <v>3.9802325127820497E-3</v>
      </c>
      <c r="E54" s="7">
        <f>Backtesting!E54</f>
        <v>-1.6959422599139788E-3</v>
      </c>
      <c r="F54" s="7">
        <f>Backtesting!F54</f>
        <v>1.5</v>
      </c>
      <c r="H54" s="341">
        <v>44</v>
      </c>
      <c r="I54" s="338">
        <v>43731</v>
      </c>
      <c r="J54" s="337">
        <v>-6.9337151728418361E-4</v>
      </c>
      <c r="K54" s="337">
        <v>2.9498525929361088E-4</v>
      </c>
      <c r="L54" s="411">
        <v>3.3896128397512318E-3</v>
      </c>
      <c r="M54" s="337">
        <v>1.148947520340641E-5</v>
      </c>
      <c r="N54" s="337">
        <v>-1.6492952193841264E-3</v>
      </c>
      <c r="O54" s="337">
        <v>-1.9218712925052419E-3</v>
      </c>
      <c r="P54" s="337">
        <v>2.6935736154824978E-3</v>
      </c>
      <c r="Q54" s="337">
        <v>7.2553388220234546E-6</v>
      </c>
      <c r="R54" s="337">
        <v>2.6251920276844495E-3</v>
      </c>
      <c r="S54" s="337">
        <v>-1.1713333683341549E-3</v>
      </c>
      <c r="T54" s="339">
        <v>3.3654961794914642E-3</v>
      </c>
      <c r="U54" s="340">
        <v>3365.4961794914643</v>
      </c>
      <c r="V54" s="339">
        <v>4.3184408855409199E-3</v>
      </c>
      <c r="W54" s="340">
        <v>4318.4408855409201</v>
      </c>
      <c r="X54" s="339">
        <v>6.1061966563940298E-3</v>
      </c>
      <c r="Y54" s="340">
        <v>6106.1966563940296</v>
      </c>
      <c r="Z54" s="337">
        <v>1</v>
      </c>
    </row>
    <row r="55" spans="1:26">
      <c r="A55" s="138">
        <f>Backtesting!A55</f>
        <v>43167</v>
      </c>
      <c r="B55" s="7">
        <f>Backtesting!B55</f>
        <v>0.78300000000000003</v>
      </c>
      <c r="C55" s="7">
        <f>Backtesting!C55</f>
        <v>83.04</v>
      </c>
      <c r="D55" s="7">
        <f>Backtesting!D55</f>
        <v>3.3260872418471124E-3</v>
      </c>
      <c r="E55" s="7">
        <f>Backtesting!E55</f>
        <v>6.7665797088741209E-3</v>
      </c>
      <c r="F55" s="7">
        <f>Backtesting!F55</f>
        <v>1.5</v>
      </c>
      <c r="H55" s="341">
        <v>45</v>
      </c>
      <c r="I55" s="338">
        <v>43746</v>
      </c>
      <c r="J55" s="337">
        <v>1.5424470325631735E-3</v>
      </c>
      <c r="K55" s="337">
        <v>1.5526404587184761E-3</v>
      </c>
      <c r="L55" s="411">
        <v>4.3342684602769377E-3</v>
      </c>
      <c r="M55" s="337">
        <v>1.8785883085751419E-5</v>
      </c>
      <c r="N55" s="337">
        <v>3.1376192690202669E-3</v>
      </c>
      <c r="O55" s="337">
        <v>4.4930970194147924E-3</v>
      </c>
      <c r="P55" s="337">
        <v>4.5853037313478293E-3</v>
      </c>
      <c r="Q55" s="337">
        <v>2.1025010308712325E-5</v>
      </c>
      <c r="R55" s="337">
        <v>4.1747653222755097E-3</v>
      </c>
      <c r="S55" s="337">
        <v>2.3400331507917203E-3</v>
      </c>
      <c r="T55" s="339">
        <v>5.3520491431572033E-3</v>
      </c>
      <c r="U55" s="340">
        <v>5352.0491431572036</v>
      </c>
      <c r="V55" s="339">
        <v>6.8674889551432134E-3</v>
      </c>
      <c r="W55" s="340">
        <v>6867.4889551432134</v>
      </c>
      <c r="X55" s="339">
        <v>9.7105041396128352E-3</v>
      </c>
      <c r="Y55" s="340">
        <v>9710.5041396128345</v>
      </c>
      <c r="Z55" s="337">
        <v>0.75</v>
      </c>
    </row>
    <row r="56" spans="1:26">
      <c r="A56" s="138">
        <f>Backtesting!A56</f>
        <v>43168</v>
      </c>
      <c r="B56" s="7">
        <f>Backtesting!B56</f>
        <v>0.7792</v>
      </c>
      <c r="C56" s="7">
        <f>Backtesting!C56</f>
        <v>83.09</v>
      </c>
      <c r="D56" s="7">
        <f>Backtesting!D56</f>
        <v>-4.8649436624777836E-3</v>
      </c>
      <c r="E56" s="7">
        <f>Backtesting!E56</f>
        <v>6.0193825931154099E-4</v>
      </c>
      <c r="F56" s="7">
        <f>Backtesting!F56</f>
        <v>1.5</v>
      </c>
      <c r="H56" s="341">
        <v>46</v>
      </c>
      <c r="I56" s="338">
        <v>43760</v>
      </c>
      <c r="J56" s="337">
        <v>8.8528261219322812E-4</v>
      </c>
      <c r="K56" s="337">
        <v>7.2896936662203047E-4</v>
      </c>
      <c r="L56" s="411">
        <v>4.2985121239796928E-3</v>
      </c>
      <c r="M56" s="337">
        <v>1.8477206480000408E-5</v>
      </c>
      <c r="N56" s="337">
        <v>6.0253245152206835E-4</v>
      </c>
      <c r="O56" s="337">
        <v>1.3476373323359973E-3</v>
      </c>
      <c r="P56" s="337">
        <v>5.684660190281866E-3</v>
      </c>
      <c r="Q56" s="337">
        <v>3.231536147897546E-5</v>
      </c>
      <c r="R56" s="337">
        <v>4.7546406032108919E-3</v>
      </c>
      <c r="S56" s="337">
        <v>7.4390753185764823E-4</v>
      </c>
      <c r="T56" s="339">
        <v>6.0954492533163637E-3</v>
      </c>
      <c r="U56" s="340">
        <v>6095.4492533163639</v>
      </c>
      <c r="V56" s="339">
        <v>7.8213837922819166E-3</v>
      </c>
      <c r="W56" s="340">
        <v>7821.3837922819166</v>
      </c>
      <c r="X56" s="339">
        <v>1.1059294043068536E-2</v>
      </c>
      <c r="Y56" s="340">
        <v>11059.294043068536</v>
      </c>
      <c r="Z56" s="337">
        <v>0.75</v>
      </c>
    </row>
    <row r="57" spans="1:26">
      <c r="A57" s="138">
        <f>Backtesting!A57</f>
        <v>43171</v>
      </c>
      <c r="B57" s="7">
        <f>Backtesting!B57</f>
        <v>0.78690000000000004</v>
      </c>
      <c r="C57" s="7">
        <f>Backtesting!C57</f>
        <v>83.73</v>
      </c>
      <c r="D57" s="7">
        <f>Backtesting!D57</f>
        <v>9.8334232126123938E-3</v>
      </c>
      <c r="E57" s="7">
        <f>Backtesting!E57</f>
        <v>7.672978539450522E-3</v>
      </c>
      <c r="F57" s="7">
        <f>Backtesting!F57</f>
        <v>1.5</v>
      </c>
      <c r="H57" s="341">
        <v>47</v>
      </c>
      <c r="I57" s="338">
        <v>43774</v>
      </c>
      <c r="J57" s="337">
        <v>-1.6021315600544775E-3</v>
      </c>
      <c r="K57" s="337">
        <v>-9.4516589836672843E-4</v>
      </c>
      <c r="L57" s="411">
        <v>2.8195981828433806E-3</v>
      </c>
      <c r="M57" s="337">
        <v>7.9501339126936951E-6</v>
      </c>
      <c r="N57" s="337">
        <v>-1.0601991542632289E-3</v>
      </c>
      <c r="O57" s="337">
        <v>-6.0253070155521582E-4</v>
      </c>
      <c r="P57" s="337">
        <v>5.4748634315843489E-3</v>
      </c>
      <c r="Q57" s="337">
        <v>2.9974129594499552E-5</v>
      </c>
      <c r="R57" s="337">
        <v>3.9680610009223977E-3</v>
      </c>
      <c r="S57" s="337">
        <v>-1.3311653571588533E-3</v>
      </c>
      <c r="T57" s="339">
        <v>5.0870542031825139E-3</v>
      </c>
      <c r="U57" s="340">
        <v>5087.0542031825144</v>
      </c>
      <c r="V57" s="339">
        <v>6.527460346517344E-3</v>
      </c>
      <c r="W57" s="340">
        <v>6527.4603465173441</v>
      </c>
      <c r="X57" s="339">
        <v>9.2297098881454973E-3</v>
      </c>
      <c r="Y57" s="340">
        <v>9229.7098881454967</v>
      </c>
      <c r="Z57" s="337">
        <v>0.75</v>
      </c>
    </row>
    <row r="58" spans="1:26">
      <c r="A58" s="138">
        <f>Backtesting!A58</f>
        <v>43172</v>
      </c>
      <c r="B58" s="7">
        <f>Backtesting!B58</f>
        <v>0.78700000000000003</v>
      </c>
      <c r="C58" s="7">
        <f>Backtesting!C58</f>
        <v>84.04</v>
      </c>
      <c r="D58" s="7">
        <f>Backtesting!D58</f>
        <v>1.2707287646560964E-4</v>
      </c>
      <c r="E58" s="7">
        <f>Backtesting!E58</f>
        <v>3.6955397604593056E-3</v>
      </c>
      <c r="F58" s="7">
        <f>Backtesting!F58</f>
        <v>1.5</v>
      </c>
      <c r="H58" s="341">
        <v>48</v>
      </c>
      <c r="I58" s="338">
        <v>43788</v>
      </c>
      <c r="J58" s="337">
        <v>-5.4471978636013688E-4</v>
      </c>
      <c r="K58" s="337">
        <v>-1.0312542709962234E-3</v>
      </c>
      <c r="L58" s="411">
        <v>1.8873759570586224E-3</v>
      </c>
      <c r="M58" s="337">
        <v>3.5621880032829507E-6</v>
      </c>
      <c r="N58" s="337">
        <v>2.0217002640458186E-4</v>
      </c>
      <c r="O58" s="337">
        <v>6.7609622073772102E-4</v>
      </c>
      <c r="P58" s="337">
        <v>2.1144672880610616E-3</v>
      </c>
      <c r="Q58" s="337">
        <v>4.4709719122803E-6</v>
      </c>
      <c r="R58" s="337">
        <v>1.8283764105451478E-3</v>
      </c>
      <c r="S58" s="337">
        <v>-1.7127487997777751E-4</v>
      </c>
      <c r="T58" s="339">
        <v>2.3439785583188794E-3</v>
      </c>
      <c r="U58" s="340">
        <v>2343.9785583188795</v>
      </c>
      <c r="V58" s="339">
        <v>3.0076791953467684E-3</v>
      </c>
      <c r="W58" s="340">
        <v>3007.6791953467682</v>
      </c>
      <c r="X58" s="339">
        <v>4.2528035309280137E-3</v>
      </c>
      <c r="Y58" s="340">
        <v>4252.803530928014</v>
      </c>
      <c r="Z58" s="337">
        <v>0.75</v>
      </c>
    </row>
    <row r="59" spans="1:26">
      <c r="A59" s="138">
        <f>Backtesting!A59</f>
        <v>43173</v>
      </c>
      <c r="B59" s="7">
        <f>Backtesting!B59</f>
        <v>0.78710000000000002</v>
      </c>
      <c r="C59" s="7">
        <f>Backtesting!C59</f>
        <v>83.84</v>
      </c>
      <c r="D59" s="7">
        <f>Backtesting!D59</f>
        <v>1.2705673100126924E-4</v>
      </c>
      <c r="E59" s="7">
        <f>Backtesting!E59</f>
        <v>-2.3826554040676526E-3</v>
      </c>
      <c r="F59" s="7">
        <f>Backtesting!F59</f>
        <v>1.5</v>
      </c>
      <c r="H59" s="341">
        <v>49</v>
      </c>
      <c r="I59" s="338">
        <v>43802</v>
      </c>
      <c r="J59" s="337">
        <v>1.4508937743888087E-3</v>
      </c>
      <c r="K59" s="337">
        <v>7.2751673542542942E-5</v>
      </c>
      <c r="L59" s="411">
        <v>5.5591920528215051E-3</v>
      </c>
      <c r="M59" s="337">
        <v>3.0904616280153782E-5</v>
      </c>
      <c r="N59" s="337">
        <v>1.2178136454827329E-3</v>
      </c>
      <c r="O59" s="337">
        <v>-2.0225173875179034E-4</v>
      </c>
      <c r="P59" s="337">
        <v>7.5540519425812318E-3</v>
      </c>
      <c r="Q59" s="337">
        <v>5.706370075121528E-5</v>
      </c>
      <c r="R59" s="337">
        <v>6.1582459234522753E-3</v>
      </c>
      <c r="S59" s="337">
        <v>1.3343537099357707E-3</v>
      </c>
      <c r="T59" s="339">
        <v>7.8948712738658167E-3</v>
      </c>
      <c r="U59" s="340">
        <v>7894.8712738658169</v>
      </c>
      <c r="V59" s="339">
        <v>1.0130314544078993E-2</v>
      </c>
      <c r="W59" s="340">
        <v>10130.314544078994</v>
      </c>
      <c r="X59" s="339">
        <v>1.4324080017949993E-2</v>
      </c>
      <c r="Y59" s="340">
        <v>14324.080017949993</v>
      </c>
      <c r="Z59" s="337">
        <v>0.75</v>
      </c>
    </row>
    <row r="60" spans="1:26">
      <c r="A60" s="138">
        <f>Backtesting!A60</f>
        <v>43174</v>
      </c>
      <c r="B60" s="7">
        <f>Backtesting!B60</f>
        <v>0.78759999999999997</v>
      </c>
      <c r="C60" s="7">
        <f>Backtesting!C60</f>
        <v>83.46</v>
      </c>
      <c r="D60" s="7">
        <f>Backtesting!D60</f>
        <v>6.3504161656589755E-4</v>
      </c>
      <c r="E60" s="7">
        <f>Backtesting!E60</f>
        <v>-4.5427454093256133E-3</v>
      </c>
      <c r="F60" s="7">
        <f>Backtesting!F60</f>
        <v>1.5</v>
      </c>
      <c r="H60" s="341">
        <v>50</v>
      </c>
      <c r="I60" s="338">
        <v>43816</v>
      </c>
      <c r="J60" s="337">
        <v>1.3868775906255132E-3</v>
      </c>
      <c r="K60" s="337">
        <v>1.8694008049455002E-3</v>
      </c>
      <c r="L60" s="337">
        <v>3.6607252180264425E-3</v>
      </c>
      <c r="M60" s="337">
        <v>1.3400909121894745E-5</v>
      </c>
      <c r="N60" s="337">
        <v>1.9917767948583604E-4</v>
      </c>
      <c r="O60" s="337">
        <v>9.9503087285902989E-4</v>
      </c>
      <c r="P60" s="337">
        <v>5.2161914327647453E-3</v>
      </c>
      <c r="Q60" s="337">
        <v>2.7208653063248327E-5</v>
      </c>
      <c r="R60" s="337">
        <v>4.2319630016413477E-3</v>
      </c>
      <c r="S60" s="337">
        <v>7.9302763505567468E-4</v>
      </c>
      <c r="T60" s="339">
        <v>5.4253765681042078E-3</v>
      </c>
      <c r="U60" s="340">
        <v>5425.3765681042078</v>
      </c>
      <c r="V60" s="339">
        <v>6.961579137700017E-3</v>
      </c>
      <c r="W60" s="340">
        <v>6961.5791377000169</v>
      </c>
      <c r="X60" s="339">
        <v>9.8435459418177752E-3</v>
      </c>
      <c r="Y60" s="340">
        <v>9843.5459418177761</v>
      </c>
      <c r="Z60" s="337">
        <v>0.75</v>
      </c>
    </row>
    <row r="61" spans="1:26">
      <c r="A61" s="138">
        <f>Backtesting!A61</f>
        <v>43175</v>
      </c>
      <c r="B61" s="7">
        <f>Backtesting!B61</f>
        <v>0.77900000000000003</v>
      </c>
      <c r="C61" s="7">
        <f>Backtesting!C61</f>
        <v>82.49</v>
      </c>
      <c r="D61" s="7">
        <f>Backtesting!D61</f>
        <v>-1.0979300894222084E-2</v>
      </c>
      <c r="E61" s="7">
        <f>Backtesting!E61</f>
        <v>-1.1690401290766175E-2</v>
      </c>
      <c r="F61" s="7">
        <f>Backtesting!F61</f>
        <v>1.5</v>
      </c>
      <c r="H61" s="341">
        <v>51</v>
      </c>
      <c r="I61" s="338">
        <v>43836</v>
      </c>
      <c r="J61" s="337">
        <v>-1.0244660698544451E-3</v>
      </c>
      <c r="K61" s="337">
        <v>-1.0859339677305928E-3</v>
      </c>
      <c r="L61" s="337">
        <v>3.5887466032227945E-3</v>
      </c>
      <c r="M61" s="337">
        <v>1.2879102182143145E-5</v>
      </c>
      <c r="N61" s="337">
        <v>8.7244439705280014E-4</v>
      </c>
      <c r="O61" s="337">
        <v>1.5237051234302079E-3</v>
      </c>
      <c r="P61" s="337">
        <v>5.2134086915249398E-3</v>
      </c>
      <c r="Q61" s="337">
        <v>2.7179630184867789E-5</v>
      </c>
      <c r="R61" s="337">
        <v>4.1111921117974112E-3</v>
      </c>
      <c r="S61" s="337">
        <v>-7.6010836400822461E-5</v>
      </c>
      <c r="T61" s="339">
        <v>5.2705482873242815E-3</v>
      </c>
      <c r="U61" s="340">
        <v>5270.5482873242818</v>
      </c>
      <c r="V61" s="339">
        <v>6.762911023906742E-3</v>
      </c>
      <c r="W61" s="340">
        <v>6762.9110239067422</v>
      </c>
      <c r="X61" s="339">
        <v>9.5626328520407779E-3</v>
      </c>
      <c r="Y61" s="340">
        <v>9562.6328520407787</v>
      </c>
      <c r="Z61" s="337">
        <v>0.75</v>
      </c>
    </row>
    <row r="62" spans="1:26">
      <c r="A62" s="138">
        <f>Backtesting!A62</f>
        <v>43178</v>
      </c>
      <c r="B62" s="7">
        <f>Backtesting!B62</f>
        <v>0.76910000000000001</v>
      </c>
      <c r="C62" s="7">
        <f>Backtesting!C62</f>
        <v>81.3</v>
      </c>
      <c r="D62" s="7">
        <f>Backtesting!D62</f>
        <v>-1.2790045807740204E-2</v>
      </c>
      <c r="E62" s="7">
        <f>Backtesting!E62</f>
        <v>-1.453105731887536E-2</v>
      </c>
      <c r="F62" s="7">
        <f>Backtesting!F62</f>
        <v>1.5</v>
      </c>
      <c r="H62" s="341">
        <v>52</v>
      </c>
      <c r="I62" s="338">
        <v>43850</v>
      </c>
      <c r="J62" s="337">
        <v>-2.9286178058091075E-3</v>
      </c>
      <c r="K62" s="337">
        <v>-2.8402843144860442E-3</v>
      </c>
      <c r="L62" s="337">
        <v>4.3770061645225138E-3</v>
      </c>
      <c r="M62" s="337">
        <v>1.915818296426809E-5</v>
      </c>
      <c r="N62" s="337">
        <v>-4.4954413466441814E-3</v>
      </c>
      <c r="O62" s="337">
        <v>-3.5217872297588397E-3</v>
      </c>
      <c r="P62" s="337">
        <v>6.0590244280642677E-3</v>
      </c>
      <c r="Q62" s="337">
        <v>3.6711777019879525E-5</v>
      </c>
      <c r="R62" s="337">
        <v>4.9931552680873128E-3</v>
      </c>
      <c r="S62" s="337">
        <v>-3.7120295762266445E-3</v>
      </c>
      <c r="T62" s="339">
        <v>6.4012250536879351E-3</v>
      </c>
      <c r="U62" s="340">
        <v>6401.2250536879355</v>
      </c>
      <c r="V62" s="339">
        <v>8.2137404160036297E-3</v>
      </c>
      <c r="W62" s="340">
        <v>8213.7404160036294</v>
      </c>
      <c r="X62" s="339">
        <v>1.1614079153571089E-2</v>
      </c>
      <c r="Y62" s="340">
        <v>11614.079153571089</v>
      </c>
      <c r="Z62" s="337">
        <v>0.75</v>
      </c>
    </row>
    <row r="63" spans="1:26">
      <c r="A63" s="138">
        <f>Backtesting!A63</f>
        <v>43179</v>
      </c>
      <c r="B63" s="7">
        <f>Backtesting!B63</f>
        <v>0.77029999999999998</v>
      </c>
      <c r="C63" s="7">
        <f>Backtesting!C63</f>
        <v>81.900000000000006</v>
      </c>
      <c r="D63" s="7">
        <f>Backtesting!D63</f>
        <v>1.5590492959120016E-3</v>
      </c>
      <c r="E63" s="7">
        <f>Backtesting!E63</f>
        <v>7.3529743052589535E-3</v>
      </c>
      <c r="F63" s="7">
        <f>Backtesting!F63</f>
        <v>1.5</v>
      </c>
      <c r="H63" s="341">
        <v>53</v>
      </c>
      <c r="I63" s="338">
        <v>43865</v>
      </c>
      <c r="J63" s="337">
        <v>4.3215923007285182E-4</v>
      </c>
      <c r="K63" s="337">
        <v>1.1921193022551447E-3</v>
      </c>
      <c r="L63" s="337">
        <v>3.1298883806054941E-3</v>
      </c>
      <c r="M63" s="337">
        <v>9.7962012750492812E-6</v>
      </c>
      <c r="N63" s="337">
        <v>1.6655675131379186E-3</v>
      </c>
      <c r="O63" s="337">
        <v>1.8290990875062248E-3</v>
      </c>
      <c r="P63" s="337">
        <v>5.1309431779201636E-3</v>
      </c>
      <c r="Q63" s="337">
        <v>2.6326577895045468E-5</v>
      </c>
      <c r="R63" s="337">
        <v>3.9527348449024842E-3</v>
      </c>
      <c r="S63" s="337">
        <v>1.0488633716053853E-3</v>
      </c>
      <c r="T63" s="339">
        <v>5.0674060711649845E-3</v>
      </c>
      <c r="U63" s="340">
        <v>5067.4060711649845</v>
      </c>
      <c r="V63" s="339">
        <v>6.5022488198645863E-3</v>
      </c>
      <c r="W63" s="340">
        <v>6502.248819864586</v>
      </c>
      <c r="X63" s="339">
        <v>9.1940612492431781E-3</v>
      </c>
      <c r="Y63" s="340">
        <v>9194.0612492431774</v>
      </c>
      <c r="Z63" s="337">
        <v>0.75</v>
      </c>
    </row>
    <row r="64" spans="1:26">
      <c r="A64" s="138">
        <f>Backtesting!A64</f>
        <v>43180</v>
      </c>
      <c r="B64" s="7">
        <f>Backtesting!B64</f>
        <v>0.76970000000000005</v>
      </c>
      <c r="C64" s="7">
        <f>Backtesting!C64</f>
        <v>81.96</v>
      </c>
      <c r="D64" s="7">
        <f>Backtesting!D64</f>
        <v>-7.7922081864831522E-4</v>
      </c>
      <c r="E64" s="7">
        <f>Backtesting!E64</f>
        <v>7.3233251167504113E-4</v>
      </c>
      <c r="F64" s="7">
        <f>Backtesting!F64</f>
        <v>1.5</v>
      </c>
      <c r="H64" s="341">
        <v>54</v>
      </c>
      <c r="I64" s="338">
        <v>43879</v>
      </c>
      <c r="J64" s="337">
        <v>-3.0650848120775597E-3</v>
      </c>
      <c r="K64" s="337">
        <v>-3.7328211595722086E-3</v>
      </c>
      <c r="L64" s="337">
        <v>3.2324799218884722E-3</v>
      </c>
      <c r="M64" s="337">
        <v>1.0448926445412103E-5</v>
      </c>
      <c r="N64" s="337">
        <v>-4.6275051894747714E-3</v>
      </c>
      <c r="O64" s="337">
        <v>-5.7245095265425362E-3</v>
      </c>
      <c r="P64" s="337">
        <v>5.9217360416073377E-3</v>
      </c>
      <c r="Q64" s="337">
        <v>3.5066957746471336E-5</v>
      </c>
      <c r="R64" s="337">
        <v>3.4279489702583733E-3</v>
      </c>
      <c r="S64" s="337">
        <v>-3.8462950007761656E-3</v>
      </c>
      <c r="T64" s="339">
        <v>4.3946305798712344E-3</v>
      </c>
      <c r="U64" s="340">
        <v>4394.6305798712347</v>
      </c>
      <c r="V64" s="339">
        <v>5.6389760560750244E-3</v>
      </c>
      <c r="W64" s="340">
        <v>5638.9760560750246</v>
      </c>
      <c r="X64" s="339">
        <v>7.9734093048209765E-3</v>
      </c>
      <c r="Y64" s="340">
        <v>7973.4093048209761</v>
      </c>
      <c r="Z64" s="337">
        <v>0.75</v>
      </c>
    </row>
    <row r="65" spans="1:27">
      <c r="A65" s="138">
        <f>Backtesting!A65</f>
        <v>43181</v>
      </c>
      <c r="B65" s="7">
        <f>Backtesting!B65</f>
        <v>0.77439999999999998</v>
      </c>
      <c r="C65" s="7">
        <f>Backtesting!C65</f>
        <v>81.91</v>
      </c>
      <c r="D65" s="7">
        <f>Backtesting!D65</f>
        <v>6.0877074220953278E-3</v>
      </c>
      <c r="E65" s="7">
        <f>Backtesting!E65</f>
        <v>-6.1023984318829875E-4</v>
      </c>
      <c r="F65" s="7">
        <f>Backtesting!F65</f>
        <v>1.5</v>
      </c>
      <c r="H65" s="341">
        <v>55</v>
      </c>
      <c r="I65" s="338">
        <v>43893</v>
      </c>
      <c r="J65" s="337">
        <v>-5.4510264644652123E-3</v>
      </c>
      <c r="K65" s="337">
        <v>-5.0645174190270502E-3</v>
      </c>
      <c r="L65" s="337">
        <v>1.0710083008354894E-2</v>
      </c>
      <c r="M65" s="337">
        <v>1.1470587804585221E-4</v>
      </c>
      <c r="N65" s="337">
        <v>-6.6999478366345762E-3</v>
      </c>
      <c r="O65" s="337">
        <v>-8.0017464646791533E-3</v>
      </c>
      <c r="P65" s="337">
        <v>1.4887119340773251E-2</v>
      </c>
      <c r="Q65" s="337">
        <v>2.2162632226642499E-4</v>
      </c>
      <c r="R65" s="337">
        <v>1.095799665314851E-2</v>
      </c>
      <c r="S65" s="337">
        <v>-6.0754871505498947E-3</v>
      </c>
      <c r="T65" s="339">
        <v>1.404815170933639E-2</v>
      </c>
      <c r="U65" s="340">
        <v>14048.151709336391</v>
      </c>
      <c r="V65" s="339">
        <v>1.8025904494429298E-2</v>
      </c>
      <c r="W65" s="340">
        <v>18025.904494429298</v>
      </c>
      <c r="X65" s="339">
        <v>2.5488300215223435E-2</v>
      </c>
      <c r="Y65" s="340">
        <v>25488.300215223433</v>
      </c>
      <c r="Z65" s="337">
        <v>0.75</v>
      </c>
    </row>
    <row r="66" spans="1:27">
      <c r="A66" s="138">
        <f>Backtesting!A66</f>
        <v>43182</v>
      </c>
      <c r="B66" s="7">
        <f>Backtesting!B66</f>
        <v>0.77110000000000001</v>
      </c>
      <c r="C66" s="7">
        <f>Backtesting!C66</f>
        <v>80.819999999999993</v>
      </c>
      <c r="D66" s="7">
        <f>Backtesting!D66</f>
        <v>-4.2704691234523202E-3</v>
      </c>
      <c r="E66" s="7">
        <f>Backtesting!E66</f>
        <v>-1.3396623877183052E-2</v>
      </c>
      <c r="F66" s="7">
        <f>Backtesting!F66</f>
        <v>1.5</v>
      </c>
      <c r="H66" s="341">
        <v>56</v>
      </c>
      <c r="I66" s="338">
        <v>43907</v>
      </c>
      <c r="J66" s="337">
        <v>-4.2187309040488E-4</v>
      </c>
      <c r="K66" s="337">
        <v>-5.5491766479688273E-4</v>
      </c>
      <c r="L66" s="337">
        <v>3.4885479724514924E-2</v>
      </c>
      <c r="M66" s="337">
        <v>1.2169966956095421E-3</v>
      </c>
      <c r="N66" s="337">
        <v>3.6325149675075694E-4</v>
      </c>
      <c r="O66" s="337">
        <v>-4.6550928436650133E-3</v>
      </c>
      <c r="P66" s="337">
        <v>3.1884863781344523E-2</v>
      </c>
      <c r="Q66" s="337">
        <v>1.016644538354896E-3</v>
      </c>
      <c r="R66" s="337">
        <v>3.2171050989276272E-2</v>
      </c>
      <c r="S66" s="337">
        <v>-2.931079682706153E-5</v>
      </c>
      <c r="T66" s="339">
        <v>4.1243287368252182E-2</v>
      </c>
      <c r="U66" s="340">
        <v>41243.287368252182</v>
      </c>
      <c r="V66" s="339">
        <v>5.2921378877359468E-2</v>
      </c>
      <c r="W66" s="340">
        <v>52921.378877359472</v>
      </c>
      <c r="X66" s="339">
        <v>7.4829864601056603E-2</v>
      </c>
      <c r="Y66" s="340">
        <v>74829.864601056601</v>
      </c>
      <c r="Z66" s="337">
        <v>0.5</v>
      </c>
    </row>
    <row r="67" spans="1:27">
      <c r="A67" s="138">
        <f>Backtesting!A67</f>
        <v>43185</v>
      </c>
      <c r="B67" s="7">
        <f>Backtesting!B67</f>
        <v>0.77229999999999999</v>
      </c>
      <c r="C67" s="7">
        <f>Backtesting!C67</f>
        <v>81</v>
      </c>
      <c r="D67" s="7">
        <f>Backtesting!D67</f>
        <v>1.5550087363031262E-3</v>
      </c>
      <c r="E67" s="7">
        <f>Backtesting!E67</f>
        <v>2.2246950221113302E-3</v>
      </c>
      <c r="F67" s="7">
        <f>Backtesting!F67</f>
        <v>1.5</v>
      </c>
      <c r="H67" s="412">
        <v>57</v>
      </c>
      <c r="I67" s="413">
        <v>43921</v>
      </c>
      <c r="J67" s="414">
        <v>3.7342778329081104E-3</v>
      </c>
      <c r="K67" s="414">
        <v>-6.5919767717461037E-4</v>
      </c>
      <c r="L67" s="414">
        <v>1.327877396130284E-2</v>
      </c>
      <c r="M67" s="414">
        <v>1.7632583791537431E-4</v>
      </c>
      <c r="N67" s="414">
        <v>3.1965852556314163E-3</v>
      </c>
      <c r="O67" s="414">
        <v>3.3546938897619496E-3</v>
      </c>
      <c r="P67" s="414">
        <v>1.1911949147455827E-2</v>
      </c>
      <c r="Q67" s="414">
        <v>1.4189453249157359E-4</v>
      </c>
      <c r="R67" s="414">
        <v>1.1947929338136758E-2</v>
      </c>
      <c r="S67" s="414">
        <v>3.4654315442697635E-3</v>
      </c>
      <c r="T67" s="415">
        <v>1.5317245411491324E-2</v>
      </c>
      <c r="U67" s="416">
        <v>15317.245411491323</v>
      </c>
      <c r="V67" s="415">
        <v>1.9654343761234965E-2</v>
      </c>
      <c r="W67" s="416">
        <v>19654.343761234966</v>
      </c>
      <c r="X67" s="415">
        <v>2.7790883640506098E-2</v>
      </c>
      <c r="Y67" s="416">
        <v>27790.883640506097</v>
      </c>
      <c r="Z67" s="414">
        <v>0.25</v>
      </c>
      <c r="AA67" s="222"/>
    </row>
    <row r="68" spans="1:27">
      <c r="A68" s="138">
        <f>Backtesting!A68</f>
        <v>43186</v>
      </c>
      <c r="B68" s="7">
        <f>Backtesting!B68</f>
        <v>0.77380000000000004</v>
      </c>
      <c r="C68" s="7">
        <f>Backtesting!C68</f>
        <v>81.739999999999995</v>
      </c>
      <c r="D68" s="7">
        <f>Backtesting!D68</f>
        <v>1.9403666911945562E-3</v>
      </c>
      <c r="E68" s="7">
        <f>Backtesting!E68</f>
        <v>9.0943234636923827E-3</v>
      </c>
      <c r="F68" s="7">
        <f>Backtesting!F68</f>
        <v>1.5</v>
      </c>
      <c r="H68" s="341">
        <v>58</v>
      </c>
      <c r="I68" s="338">
        <v>43937</v>
      </c>
      <c r="J68" s="417">
        <v>2.4448068968684674E-3</v>
      </c>
      <c r="K68" s="417">
        <v>8.698734372709553E-4</v>
      </c>
      <c r="L68" s="417">
        <v>9.8559261981722868E-3</v>
      </c>
      <c r="M68" s="417">
        <v>9.7139281223818842E-5</v>
      </c>
      <c r="N68" s="417">
        <v>1.9705071079332637E-3</v>
      </c>
      <c r="O68" s="417">
        <v>1.1056563814601898E-3</v>
      </c>
      <c r="P68" s="417">
        <v>7.5666119113164563E-3</v>
      </c>
      <c r="Q68" s="417">
        <v>5.7253615816476076E-5</v>
      </c>
      <c r="R68" s="417">
        <v>8.3707606304777929E-3</v>
      </c>
      <c r="S68" s="417">
        <v>2.2076570024008656E-3</v>
      </c>
      <c r="T68" s="339">
        <v>1.0731315128272531E-2</v>
      </c>
      <c r="U68" s="340">
        <v>10731.315128272532</v>
      </c>
      <c r="V68" s="339">
        <v>1.376990123713597E-2</v>
      </c>
      <c r="W68" s="340">
        <v>13769.901237135969</v>
      </c>
      <c r="X68" s="339">
        <v>1.9470389226491348E-2</v>
      </c>
      <c r="Y68" s="340">
        <v>19470.389226491348</v>
      </c>
      <c r="Z68" s="337">
        <v>0.25</v>
      </c>
    </row>
    <row r="69" spans="1:27">
      <c r="A69" s="138">
        <f>Backtesting!A69</f>
        <v>43187</v>
      </c>
      <c r="B69" s="7">
        <f>Backtesting!B69</f>
        <v>0.76939999999999997</v>
      </c>
      <c r="C69" s="7">
        <f>Backtesting!C69</f>
        <v>81.23</v>
      </c>
      <c r="D69" s="7">
        <f>Backtesting!D69</f>
        <v>-5.7024519482179545E-3</v>
      </c>
      <c r="E69" s="7">
        <f>Backtesting!E69</f>
        <v>-6.258841073268657E-3</v>
      </c>
      <c r="F69" s="7">
        <f>Backtesting!F69</f>
        <v>1.5</v>
      </c>
      <c r="H69" s="341">
        <v>59</v>
      </c>
      <c r="I69" s="338">
        <v>43951</v>
      </c>
      <c r="J69" s="417">
        <v>-1.0603249552818815E-3</v>
      </c>
      <c r="K69" s="417">
        <v>-1.0835938297511271E-3</v>
      </c>
      <c r="L69" s="417">
        <v>1.0218862354586765E-2</v>
      </c>
      <c r="M69" s="417">
        <v>1.0442514782199056E-4</v>
      </c>
      <c r="N69" s="417">
        <v>-5.0341710056377566E-4</v>
      </c>
      <c r="O69" s="417">
        <v>-3.692470504166173E-3</v>
      </c>
      <c r="P69" s="417">
        <v>9.7772293815183934E-3</v>
      </c>
      <c r="Q69" s="417">
        <v>9.5594214378826533E-5</v>
      </c>
      <c r="R69" s="417">
        <v>9.6262985751312761E-3</v>
      </c>
      <c r="S69" s="417">
        <v>-7.818710279228285E-4</v>
      </c>
      <c r="T69" s="339">
        <v>1.2340914773318296E-2</v>
      </c>
      <c r="U69" s="340">
        <v>12340.914773318296</v>
      </c>
      <c r="V69" s="339">
        <v>1.5835261156090949E-2</v>
      </c>
      <c r="W69" s="340">
        <v>15835.261156090948</v>
      </c>
      <c r="X69" s="339">
        <v>2.239077048575535E-2</v>
      </c>
      <c r="Y69" s="340">
        <v>22390.770485755351</v>
      </c>
      <c r="Z69" s="337">
        <v>0.25</v>
      </c>
    </row>
    <row r="70" spans="1:27">
      <c r="A70" s="138">
        <f>Backtesting!A70</f>
        <v>43188</v>
      </c>
      <c r="B70" s="7">
        <f>Backtesting!B70</f>
        <v>0.76649999999999996</v>
      </c>
      <c r="C70" s="7">
        <f>Backtesting!C70</f>
        <v>81.61</v>
      </c>
      <c r="D70" s="7">
        <f>Backtesting!D70</f>
        <v>-3.7762920063259546E-3</v>
      </c>
      <c r="E70" s="7">
        <f>Backtesting!E70</f>
        <v>4.6671664182889065E-3</v>
      </c>
      <c r="F70" s="7">
        <f>Backtesting!F70</f>
        <v>1.5</v>
      </c>
      <c r="H70" s="341">
        <v>60</v>
      </c>
      <c r="I70" s="338">
        <v>43965</v>
      </c>
      <c r="J70" s="417">
        <v>2.5472283924969155E-3</v>
      </c>
      <c r="K70" s="417">
        <v>2.0107733068074549E-3</v>
      </c>
      <c r="L70" s="417">
        <v>6.432002142193782E-3</v>
      </c>
      <c r="M70" s="417">
        <v>4.1370651557185401E-5</v>
      </c>
      <c r="N70" s="417">
        <v>2.8991656753528426E-3</v>
      </c>
      <c r="O70" s="417">
        <v>3.3743914303379771E-3</v>
      </c>
      <c r="P70" s="417">
        <v>7.7347722271741389E-3</v>
      </c>
      <c r="Q70" s="417">
        <v>5.9826701406264395E-5</v>
      </c>
      <c r="R70" s="417">
        <v>6.8237397574582668E-3</v>
      </c>
      <c r="S70" s="417">
        <v>2.7231970339248791E-3</v>
      </c>
      <c r="T70" s="339">
        <v>8.7480343690614984E-3</v>
      </c>
      <c r="U70" s="340">
        <v>8748.0343690614991</v>
      </c>
      <c r="V70" s="339">
        <v>1.122505190101885E-2</v>
      </c>
      <c r="W70" s="340">
        <v>11225.051901018849</v>
      </c>
      <c r="X70" s="339">
        <v>1.5872018675847928E-2</v>
      </c>
      <c r="Y70" s="340">
        <v>15872.018675847929</v>
      </c>
      <c r="Z70" s="337">
        <v>0.25</v>
      </c>
    </row>
    <row r="71" spans="1:27">
      <c r="A71" s="138">
        <f>Backtesting!A71</f>
        <v>43193</v>
      </c>
      <c r="B71" s="7">
        <f>Backtesting!B71</f>
        <v>0.76849999999999996</v>
      </c>
      <c r="C71" s="7">
        <f>Backtesting!C71</f>
        <v>81.459999999999994</v>
      </c>
      <c r="D71" s="7">
        <f>Backtesting!D71</f>
        <v>2.6058646667817356E-3</v>
      </c>
      <c r="E71" s="7">
        <f>Backtesting!E71</f>
        <v>-1.839701260885103E-3</v>
      </c>
      <c r="F71" s="7">
        <f>Backtesting!F71</f>
        <v>1.5</v>
      </c>
      <c r="H71" s="341">
        <v>61</v>
      </c>
      <c r="I71" s="338">
        <v>43979</v>
      </c>
      <c r="J71" s="417">
        <v>4.2603539156901458E-3</v>
      </c>
      <c r="K71" s="417">
        <v>3.6845104080113922E-3</v>
      </c>
      <c r="L71" s="417">
        <v>9.5538602223749144E-3</v>
      </c>
      <c r="M71" s="417">
        <v>9.1276245148677655E-5</v>
      </c>
      <c r="N71" s="417">
        <v>3.9145284963575579E-3</v>
      </c>
      <c r="O71" s="417">
        <v>-3.2813625376626519E-4</v>
      </c>
      <c r="P71" s="417">
        <v>1.3379099184113175E-2</v>
      </c>
      <c r="Q71" s="417">
        <v>1.7900029497833783E-4</v>
      </c>
      <c r="R71" s="417">
        <v>1.0955543409117884E-2</v>
      </c>
      <c r="S71" s="417">
        <v>4.0874412060238514E-3</v>
      </c>
      <c r="T71" s="339">
        <v>1.4045006650489127E-2</v>
      </c>
      <c r="U71" s="340">
        <v>14045.006650489127</v>
      </c>
      <c r="V71" s="339">
        <v>1.8021868907998919E-2</v>
      </c>
      <c r="W71" s="340">
        <v>18021.86890799892</v>
      </c>
      <c r="X71" s="339">
        <v>2.5482593969608197E-2</v>
      </c>
      <c r="Y71" s="340">
        <v>25482.593969608199</v>
      </c>
      <c r="Z71" s="337">
        <v>0.25</v>
      </c>
    </row>
    <row r="72" spans="1:27">
      <c r="A72" s="138">
        <f>Backtesting!A72</f>
        <v>43194</v>
      </c>
      <c r="B72" s="7">
        <f>Backtesting!B72</f>
        <v>0.77</v>
      </c>
      <c r="C72" s="7">
        <f>Backtesting!C72</f>
        <v>82.04</v>
      </c>
      <c r="D72" s="7">
        <f>Backtesting!D72</f>
        <v>1.9499518690791566E-3</v>
      </c>
      <c r="E72" s="7">
        <f>Backtesting!E72</f>
        <v>7.094830983913396E-3</v>
      </c>
      <c r="F72" s="7">
        <f>Backtesting!F72</f>
        <v>1.5</v>
      </c>
      <c r="H72" s="341">
        <v>62</v>
      </c>
      <c r="I72" s="338">
        <v>43994</v>
      </c>
      <c r="J72" s="417">
        <v>-7.8238590926092287E-4</v>
      </c>
      <c r="K72" s="417">
        <v>-1.5280518332674118E-3</v>
      </c>
      <c r="L72" s="417">
        <v>1.0425714391363488E-2</v>
      </c>
      <c r="M72" s="417">
        <v>1.0869552057028375E-4</v>
      </c>
      <c r="N72" s="417">
        <v>-7.5716965308936235E-4</v>
      </c>
      <c r="O72" s="417">
        <v>-2.9175577669981068E-3</v>
      </c>
      <c r="P72" s="417">
        <v>1.1256709163143412E-2</v>
      </c>
      <c r="Q72" s="417">
        <v>1.2671350118359685E-4</v>
      </c>
      <c r="R72" s="417">
        <v>1.0457416890974791E-2</v>
      </c>
      <c r="S72" s="417">
        <v>-7.6977778117514261E-4</v>
      </c>
      <c r="T72" s="339">
        <v>1.3406408454229683E-2</v>
      </c>
      <c r="U72" s="340">
        <v>13406.408454229684</v>
      </c>
      <c r="V72" s="339">
        <v>1.7202450785653533E-2</v>
      </c>
      <c r="W72" s="340">
        <v>17202.450785653535</v>
      </c>
      <c r="X72" s="339">
        <v>2.4323951688407366E-2</v>
      </c>
      <c r="Y72" s="340">
        <v>24323.951688407367</v>
      </c>
      <c r="Z72" s="337">
        <v>0.25</v>
      </c>
    </row>
    <row r="73" spans="1:27">
      <c r="A73" s="138">
        <f>Backtesting!A73</f>
        <v>43195</v>
      </c>
      <c r="B73" s="7">
        <f>Backtesting!B73</f>
        <v>0.76900000000000002</v>
      </c>
      <c r="C73" s="7">
        <f>Backtesting!C73</f>
        <v>82.21</v>
      </c>
      <c r="D73" s="7">
        <f>Backtesting!D73</f>
        <v>-1.2995453420856146E-3</v>
      </c>
      <c r="E73" s="7">
        <f>Backtesting!E73</f>
        <v>2.0700159598619678E-3</v>
      </c>
      <c r="F73" s="7">
        <f>Backtesting!F73</f>
        <v>1.5</v>
      </c>
      <c r="H73" s="341">
        <v>63</v>
      </c>
      <c r="I73" s="338">
        <v>44008</v>
      </c>
      <c r="J73" s="417">
        <v>1.6016502832005234E-3</v>
      </c>
      <c r="K73" s="417">
        <v>1.3776497303217877E-3</v>
      </c>
      <c r="L73" s="417">
        <v>3.5488467485366481E-3</v>
      </c>
      <c r="M73" s="417">
        <v>1.2594313244599139E-5</v>
      </c>
      <c r="N73" s="417">
        <v>1.6956401418489636E-3</v>
      </c>
      <c r="O73" s="417">
        <v>2.0848775920395851E-3</v>
      </c>
      <c r="P73" s="417">
        <v>3.3097191918398847E-3</v>
      </c>
      <c r="Q73" s="417">
        <v>1.095424112883326E-5</v>
      </c>
      <c r="R73" s="417">
        <v>3.1407040046725256E-3</v>
      </c>
      <c r="S73" s="417">
        <v>1.6486452125247435E-3</v>
      </c>
      <c r="T73" s="339">
        <v>4.0263825339901778E-3</v>
      </c>
      <c r="U73" s="340">
        <v>4026.3825339901778</v>
      </c>
      <c r="V73" s="339">
        <v>5.1664580876863049E-3</v>
      </c>
      <c r="W73" s="340">
        <v>5166.4580876863047</v>
      </c>
      <c r="X73" s="339">
        <v>7.3052775148682945E-3</v>
      </c>
      <c r="Y73" s="340">
        <v>7305.2775148682949</v>
      </c>
      <c r="Z73" s="337">
        <v>0.25</v>
      </c>
    </row>
    <row r="74" spans="1:27">
      <c r="A74" s="138">
        <f>Backtesting!A74</f>
        <v>43196</v>
      </c>
      <c r="B74" s="7">
        <f>Backtesting!B74</f>
        <v>0.76770000000000005</v>
      </c>
      <c r="C74" s="7">
        <f>Backtesting!C74</f>
        <v>82.37</v>
      </c>
      <c r="D74" s="7">
        <f>Backtesting!D74</f>
        <v>-1.6919376717910958E-3</v>
      </c>
      <c r="E74" s="7">
        <f>Backtesting!E74</f>
        <v>1.9443437891154321E-3</v>
      </c>
      <c r="F74" s="7">
        <f>Backtesting!F74</f>
        <v>1.5</v>
      </c>
      <c r="H74" s="341">
        <v>64</v>
      </c>
      <c r="I74" s="338">
        <v>44022</v>
      </c>
      <c r="J74" s="417">
        <v>2.3344060681618666E-3</v>
      </c>
      <c r="K74" s="417">
        <v>2.8802004125757651E-4</v>
      </c>
      <c r="L74" s="417">
        <v>7.1482846500173468E-3</v>
      </c>
      <c r="M74" s="417">
        <v>5.1097973437673624E-5</v>
      </c>
      <c r="N74" s="417">
        <v>2.2170345906961783E-3</v>
      </c>
      <c r="O74" s="417">
        <v>2.1718870693579941E-3</v>
      </c>
      <c r="P74" s="417">
        <v>6.7677746712573794E-3</v>
      </c>
      <c r="Q74" s="417">
        <v>4.5802774000912929E-5</v>
      </c>
      <c r="R74" s="417">
        <v>6.653921138763186E-3</v>
      </c>
      <c r="S74" s="417">
        <v>2.2757203294290224E-3</v>
      </c>
      <c r="T74" s="339">
        <v>8.5303268998944051E-3</v>
      </c>
      <c r="U74" s="340">
        <v>8530.3268998944059</v>
      </c>
      <c r="V74" s="339">
        <v>1.0945700273265441E-2</v>
      </c>
      <c r="W74" s="340">
        <v>10945.70027326544</v>
      </c>
      <c r="X74" s="339">
        <v>1.5477020568763171E-2</v>
      </c>
      <c r="Y74" s="340">
        <v>15477.020568763171</v>
      </c>
      <c r="Z74" s="337">
        <v>0.25</v>
      </c>
    </row>
    <row r="75" spans="1:27">
      <c r="A75" s="138">
        <f>Backtesting!A75</f>
        <v>43199</v>
      </c>
      <c r="B75" s="7">
        <f>Backtesting!B75</f>
        <v>0.76910000000000001</v>
      </c>
      <c r="C75" s="7">
        <f>Backtesting!C75</f>
        <v>82.28</v>
      </c>
      <c r="D75" s="7">
        <f>Backtesting!D75</f>
        <v>1.8219682291552779E-3</v>
      </c>
      <c r="E75" s="7">
        <f>Backtesting!E75</f>
        <v>-1.0932281684009608E-3</v>
      </c>
      <c r="F75" s="7">
        <f>Backtesting!F75</f>
        <v>1.5</v>
      </c>
      <c r="H75" s="341">
        <v>65</v>
      </c>
      <c r="I75" s="338">
        <v>44036</v>
      </c>
      <c r="J75" s="417">
        <v>7.8005688760451712E-4</v>
      </c>
      <c r="K75" s="417">
        <v>2.5185445723219001E-3</v>
      </c>
      <c r="L75" s="417">
        <v>6.4345786734091833E-3</v>
      </c>
      <c r="M75" s="417">
        <v>4.140380270429228E-5</v>
      </c>
      <c r="N75" s="417">
        <v>-7.3356367723895264E-4</v>
      </c>
      <c r="O75" s="417">
        <v>7.9338748584752844E-4</v>
      </c>
      <c r="P75" s="417">
        <v>5.7087490997834384E-3</v>
      </c>
      <c r="Q75" s="417">
        <v>3.2589816284278218E-5</v>
      </c>
      <c r="R75" s="417">
        <v>4.8498613318264062E-3</v>
      </c>
      <c r="S75" s="417">
        <v>2.3246605182782238E-5</v>
      </c>
      <c r="T75" s="339">
        <v>6.2175222274014532E-3</v>
      </c>
      <c r="U75" s="340">
        <v>6217.5222274014532</v>
      </c>
      <c r="V75" s="339">
        <v>7.9780218908544389E-3</v>
      </c>
      <c r="W75" s="340">
        <v>7978.0218908544393</v>
      </c>
      <c r="X75" s="339">
        <v>1.1280777457828222E-2</v>
      </c>
      <c r="Y75" s="340">
        <v>11280.777457828222</v>
      </c>
      <c r="Z75" s="337">
        <v>0.25</v>
      </c>
    </row>
    <row r="76" spans="1:27">
      <c r="A76" s="138">
        <f>Backtesting!A76</f>
        <v>43200</v>
      </c>
      <c r="B76" s="7">
        <f>Backtesting!B76</f>
        <v>0.77329999999999999</v>
      </c>
      <c r="C76" s="7">
        <f>Backtesting!C76</f>
        <v>82.86</v>
      </c>
      <c r="D76" s="7">
        <f>Backtesting!D76</f>
        <v>5.4460715519816698E-3</v>
      </c>
      <c r="E76" s="7">
        <f>Backtesting!E76</f>
        <v>7.0243718644993798E-3</v>
      </c>
      <c r="F76" s="7">
        <f>Backtesting!F76</f>
        <v>1.5</v>
      </c>
      <c r="H76" s="341">
        <v>66</v>
      </c>
      <c r="I76" s="338">
        <v>44053</v>
      </c>
      <c r="J76" s="417">
        <v>-4.1634862859428901E-5</v>
      </c>
      <c r="K76" s="417">
        <v>2.4948507440222404E-3</v>
      </c>
      <c r="L76" s="417">
        <v>6.3121029888196754E-3</v>
      </c>
      <c r="M76" s="417">
        <v>3.9842644141466283E-5</v>
      </c>
      <c r="N76" s="417">
        <v>1.3146650909610658E-5</v>
      </c>
      <c r="O76" s="417">
        <v>-3.275574777890385E-4</v>
      </c>
      <c r="P76" s="417">
        <v>4.0455100495489687E-3</v>
      </c>
      <c r="Q76" s="417">
        <v>1.63661515610017E-5</v>
      </c>
      <c r="R76" s="417">
        <v>4.6967889469398359E-3</v>
      </c>
      <c r="S76" s="417">
        <v>-1.4244105974909122E-5</v>
      </c>
      <c r="T76" s="339">
        <v>6.0212834299768698E-3</v>
      </c>
      <c r="U76" s="340">
        <v>6021.2834299768701</v>
      </c>
      <c r="V76" s="339">
        <v>7.7262178177160299E-3</v>
      </c>
      <c r="W76" s="340">
        <v>7726.2178177160304</v>
      </c>
      <c r="X76" s="339">
        <v>1.0924731090582059E-2</v>
      </c>
      <c r="Y76" s="340">
        <v>10924.73109058206</v>
      </c>
      <c r="Z76" s="337">
        <v>0.25</v>
      </c>
    </row>
    <row r="77" spans="1:27">
      <c r="A77" s="138">
        <f>Backtesting!A77</f>
        <v>43201</v>
      </c>
      <c r="B77" s="7">
        <f>Backtesting!B77</f>
        <v>0.77490000000000003</v>
      </c>
      <c r="C77" s="7">
        <f>Backtesting!C77</f>
        <v>82.97</v>
      </c>
      <c r="D77" s="7">
        <f>Backtesting!D77</f>
        <v>2.0669171549147635E-3</v>
      </c>
      <c r="E77" s="7">
        <f>Backtesting!E77</f>
        <v>1.3266600269382679E-3</v>
      </c>
      <c r="F77" s="7">
        <f>Backtesting!F77</f>
        <v>1.5</v>
      </c>
      <c r="H77" s="341">
        <v>67</v>
      </c>
      <c r="I77" s="338">
        <v>44067</v>
      </c>
      <c r="J77" s="417">
        <v>9.1198642317183724E-4</v>
      </c>
      <c r="K77" s="417">
        <v>1.0437690799018238E-3</v>
      </c>
      <c r="L77" s="417">
        <v>6.3969654290652739E-3</v>
      </c>
      <c r="M77" s="417">
        <v>4.0921166700656266E-5</v>
      </c>
      <c r="N77" s="417">
        <v>1.448638710026312E-3</v>
      </c>
      <c r="O77" s="417">
        <v>1.1061007384422796E-3</v>
      </c>
      <c r="P77" s="417">
        <v>5.6198018660565934E-3</v>
      </c>
      <c r="Q77" s="417">
        <v>3.1582173013733172E-5</v>
      </c>
      <c r="R77" s="417">
        <v>5.6586699636952753E-3</v>
      </c>
      <c r="S77" s="417">
        <v>1.1803125665990747E-3</v>
      </c>
      <c r="T77" s="339">
        <v>7.2544148934573435E-3</v>
      </c>
      <c r="U77" s="340">
        <v>7254.4148934573432</v>
      </c>
      <c r="V77" s="339">
        <v>9.3085120902787286E-3</v>
      </c>
      <c r="W77" s="340">
        <v>9308.5120902787294</v>
      </c>
      <c r="X77" s="339">
        <v>1.316206633555521E-2</v>
      </c>
      <c r="Y77" s="340">
        <v>13162.06633555521</v>
      </c>
      <c r="Z77" s="337">
        <v>0.25</v>
      </c>
    </row>
    <row r="78" spans="1:27">
      <c r="A78" s="138">
        <f>Backtesting!A78</f>
        <v>43202</v>
      </c>
      <c r="B78" s="7">
        <f>Backtesting!B78</f>
        <v>0.77510000000000001</v>
      </c>
      <c r="C78" s="7">
        <f>Backtesting!C78</f>
        <v>82.88</v>
      </c>
      <c r="D78" s="7">
        <f>Backtesting!D78</f>
        <v>2.5806451756118072E-4</v>
      </c>
      <c r="E78" s="7">
        <f>Backtesting!E78</f>
        <v>-1.0853181650209889E-3</v>
      </c>
      <c r="F78" s="7">
        <f>Backtesting!F78</f>
        <v>1.5</v>
      </c>
      <c r="H78" s="341">
        <v>68</v>
      </c>
      <c r="I78" s="338">
        <v>44081</v>
      </c>
      <c r="J78" s="417">
        <v>6.8540364277920574E-4</v>
      </c>
      <c r="K78" s="417">
        <v>1.0304609331320471E-3</v>
      </c>
      <c r="L78" s="417">
        <v>5.0017221165600239E-3</v>
      </c>
      <c r="M78" s="417">
        <v>2.5017224131285689E-5</v>
      </c>
      <c r="N78" s="417">
        <v>-6.1082781382678351E-4</v>
      </c>
      <c r="O78" s="417">
        <v>8.4014045424366803E-4</v>
      </c>
      <c r="P78" s="417">
        <v>6.2261286011914899E-3</v>
      </c>
      <c r="Q78" s="417">
        <v>3.8764677358574697E-5</v>
      </c>
      <c r="R78" s="417">
        <v>5.4157445886377819E-3</v>
      </c>
      <c r="S78" s="417">
        <v>3.7287914476211116E-5</v>
      </c>
      <c r="T78" s="339">
        <v>6.9429845626336369E-3</v>
      </c>
      <c r="U78" s="340">
        <v>6942.9845626336364</v>
      </c>
      <c r="V78" s="339">
        <v>8.9088998483091517E-3</v>
      </c>
      <c r="W78" s="340">
        <v>8908.8998483091509</v>
      </c>
      <c r="X78" s="339">
        <v>1.2597021913171481E-2</v>
      </c>
      <c r="Y78" s="340">
        <v>12597.02191317148</v>
      </c>
      <c r="Z78" s="337">
        <v>0.25</v>
      </c>
    </row>
    <row r="79" spans="1:27">
      <c r="A79" s="138">
        <f>Backtesting!A79</f>
        <v>43203</v>
      </c>
      <c r="B79" s="7">
        <f>Backtesting!B79</f>
        <v>0.77800000000000002</v>
      </c>
      <c r="C79" s="7">
        <f>Backtesting!C79</f>
        <v>83.61</v>
      </c>
      <c r="D79" s="7">
        <f>Backtesting!D79</f>
        <v>3.7344708909258987E-3</v>
      </c>
      <c r="E79" s="7">
        <f>Backtesting!E79</f>
        <v>8.7693516507935509E-3</v>
      </c>
      <c r="F79" s="7">
        <f>Backtesting!F79</f>
        <v>1.5</v>
      </c>
      <c r="H79" s="341">
        <v>69</v>
      </c>
      <c r="I79" s="338">
        <v>44095</v>
      </c>
      <c r="J79" s="417">
        <v>-2.5037617452897025E-3</v>
      </c>
      <c r="K79" s="417">
        <v>-1.1921076218018248E-3</v>
      </c>
      <c r="L79" s="417">
        <v>8.4556695641225116E-3</v>
      </c>
      <c r="M79" s="417">
        <v>7.149834777762778E-5</v>
      </c>
      <c r="N79" s="417">
        <v>-2.2144044413567295E-3</v>
      </c>
      <c r="O79" s="417">
        <v>-3.6250969524841276E-3</v>
      </c>
      <c r="P79" s="417">
        <v>8.1268572795239087E-3</v>
      </c>
      <c r="Q79" s="417">
        <v>6.604580924175074E-5</v>
      </c>
      <c r="R79" s="417">
        <v>7.9636233461588875E-3</v>
      </c>
      <c r="S79" s="417">
        <v>-2.359083093323216E-3</v>
      </c>
      <c r="T79" s="339">
        <v>1.0209365129775693E-2</v>
      </c>
      <c r="U79" s="340">
        <v>10209.365129775693</v>
      </c>
      <c r="V79" s="339">
        <v>1.310016040443137E-2</v>
      </c>
      <c r="W79" s="340">
        <v>13100.16040443137</v>
      </c>
      <c r="X79" s="339">
        <v>1.8523387903165572E-2</v>
      </c>
      <c r="Y79" s="340">
        <v>18523.387903165571</v>
      </c>
      <c r="Z79" s="337">
        <v>0.25</v>
      </c>
    </row>
    <row r="80" spans="1:27">
      <c r="A80" s="138">
        <f>Backtesting!A80</f>
        <v>43206</v>
      </c>
      <c r="B80" s="7">
        <f>Backtesting!B80</f>
        <v>0.77690000000000003</v>
      </c>
      <c r="C80" s="7">
        <f>Backtesting!C80</f>
        <v>83.29</v>
      </c>
      <c r="D80" s="7">
        <f>Backtesting!D80</f>
        <v>-1.4148822220165264E-3</v>
      </c>
      <c r="E80" s="7">
        <f>Backtesting!E80</f>
        <v>-3.8346362147173448E-3</v>
      </c>
      <c r="F80" s="7">
        <f>Backtesting!F80</f>
        <v>1.5</v>
      </c>
      <c r="H80" s="341">
        <v>70</v>
      </c>
      <c r="I80" s="338">
        <v>44110</v>
      </c>
      <c r="J80" s="417">
        <v>-7.4517040770429835E-4</v>
      </c>
      <c r="K80" s="417">
        <v>-5.6091905760708924E-5</v>
      </c>
      <c r="L80" s="417">
        <v>6.3545852605333582E-3</v>
      </c>
      <c r="M80" s="417">
        <v>4.0380753833387812E-5</v>
      </c>
      <c r="N80" s="417">
        <v>-4.274081569927736E-4</v>
      </c>
      <c r="O80" s="417">
        <v>7.8208734291240192E-4</v>
      </c>
      <c r="P80" s="417">
        <v>7.1898456444577348E-3</v>
      </c>
      <c r="Q80" s="417">
        <v>5.169388039112786E-5</v>
      </c>
      <c r="R80" s="417">
        <v>6.5196721550151056E-3</v>
      </c>
      <c r="S80" s="417">
        <v>-5.8628928234853597E-4</v>
      </c>
      <c r="T80" s="339">
        <v>8.3582197027293661E-3</v>
      </c>
      <c r="U80" s="340">
        <v>8358.219702729366</v>
      </c>
      <c r="V80" s="339">
        <v>1.0724860694999849E-2</v>
      </c>
      <c r="W80" s="340">
        <v>10724.860694999848</v>
      </c>
      <c r="X80" s="339">
        <v>1.5164757432565136E-2</v>
      </c>
      <c r="Y80" s="340">
        <v>15164.757432565135</v>
      </c>
      <c r="Z80" s="337">
        <v>0.25</v>
      </c>
    </row>
    <row r="81" spans="1:26">
      <c r="A81" s="138">
        <f>Backtesting!A81</f>
        <v>43207</v>
      </c>
      <c r="B81" s="7">
        <f>Backtesting!B81</f>
        <v>0.77710000000000001</v>
      </c>
      <c r="C81" s="7">
        <f>Backtesting!C81</f>
        <v>83.16</v>
      </c>
      <c r="D81" s="7">
        <f>Backtesting!D81</f>
        <v>2.5740025882140931E-4</v>
      </c>
      <c r="E81" s="7">
        <f>Backtesting!E81</f>
        <v>-1.5620309574370639E-3</v>
      </c>
      <c r="F81" s="7">
        <f>Backtesting!F81</f>
        <v>1.5</v>
      </c>
      <c r="H81" s="341">
        <v>71</v>
      </c>
      <c r="I81" s="338">
        <v>44124</v>
      </c>
      <c r="J81" s="417">
        <v>-1.2210857387967337E-3</v>
      </c>
      <c r="K81" s="417">
        <v>9.8119924867064233E-4</v>
      </c>
      <c r="L81" s="417">
        <v>5.3033164633687008E-3</v>
      </c>
      <c r="M81" s="417">
        <v>2.8125165510637506E-5</v>
      </c>
      <c r="N81" s="417">
        <v>-1.9053343095103998E-3</v>
      </c>
      <c r="O81" s="417">
        <v>-3.1056891812717802E-3</v>
      </c>
      <c r="P81" s="417">
        <v>4.2046371243219059E-3</v>
      </c>
      <c r="Q81" s="417">
        <v>1.7678973347225989E-5</v>
      </c>
      <c r="R81" s="417">
        <v>4.4525140241441939E-3</v>
      </c>
      <c r="S81" s="417">
        <v>-1.5632100241535667E-3</v>
      </c>
      <c r="T81" s="339">
        <v>5.7081229789528566E-3</v>
      </c>
      <c r="U81" s="340">
        <v>5708.122978952857</v>
      </c>
      <c r="V81" s="339">
        <v>7.3243855697171989E-3</v>
      </c>
      <c r="W81" s="340">
        <v>7324.3855697171985</v>
      </c>
      <c r="X81" s="339">
        <v>1.0356547620159395E-2</v>
      </c>
      <c r="Y81" s="340">
        <v>10356.547620159396</v>
      </c>
      <c r="Z81" s="337">
        <v>0.25</v>
      </c>
    </row>
    <row r="82" spans="1:26">
      <c r="A82" s="138">
        <f>Backtesting!A82</f>
        <v>43208</v>
      </c>
      <c r="B82" s="7">
        <f>Backtesting!B82</f>
        <v>0.77710000000000001</v>
      </c>
      <c r="C82" s="7">
        <f>Backtesting!C82</f>
        <v>83.41</v>
      </c>
      <c r="D82" s="7">
        <f>Backtesting!D82</f>
        <v>0</v>
      </c>
      <c r="E82" s="7">
        <f>Backtesting!E82</f>
        <v>3.0017432637081632E-3</v>
      </c>
      <c r="F82" s="7">
        <f>Backtesting!F82</f>
        <v>1.5</v>
      </c>
      <c r="H82" s="341">
        <v>72</v>
      </c>
      <c r="I82" s="338">
        <v>44138</v>
      </c>
      <c r="J82" s="417">
        <v>4.0593396965253516E-3</v>
      </c>
      <c r="K82" s="417">
        <v>4.1995702957663148E-3</v>
      </c>
      <c r="L82" s="417">
        <v>6.4656458737698697E-3</v>
      </c>
      <c r="M82" s="417">
        <v>4.1804576564997346E-5</v>
      </c>
      <c r="N82" s="417">
        <v>3.9063286553108704E-3</v>
      </c>
      <c r="O82" s="417">
        <v>4.6919928143651394E-3</v>
      </c>
      <c r="P82" s="417">
        <v>6.4572408563471108E-3</v>
      </c>
      <c r="Q82" s="417">
        <v>4.1695959476878367E-5</v>
      </c>
      <c r="R82" s="417">
        <v>5.591148799441021E-3</v>
      </c>
      <c r="S82" s="417">
        <v>3.982834175918111E-3</v>
      </c>
      <c r="T82" s="339">
        <v>7.167852760883389E-3</v>
      </c>
      <c r="U82" s="340">
        <v>7167.8527608833892</v>
      </c>
      <c r="V82" s="339">
        <v>9.1974397750804789E-3</v>
      </c>
      <c r="W82" s="340">
        <v>9197.4397750804783</v>
      </c>
      <c r="X82" s="339">
        <v>1.3005012107499814E-2</v>
      </c>
      <c r="Y82" s="340">
        <v>13005.012107499815</v>
      </c>
      <c r="Z82" s="337">
        <v>0.25</v>
      </c>
    </row>
    <row r="83" spans="1:26">
      <c r="A83" s="138">
        <f>Backtesting!A83</f>
        <v>43209</v>
      </c>
      <c r="B83" s="7">
        <f>Backtesting!B83</f>
        <v>0.78039999999999998</v>
      </c>
      <c r="C83" s="7">
        <f>Backtesting!C83</f>
        <v>83.83</v>
      </c>
      <c r="D83" s="7">
        <f>Backtesting!D83</f>
        <v>4.2375665337595998E-3</v>
      </c>
      <c r="E83" s="7">
        <f>Backtesting!E83</f>
        <v>5.0227323962455479E-3</v>
      </c>
      <c r="F83" s="7">
        <f>Backtesting!F83</f>
        <v>1.5</v>
      </c>
      <c r="H83" s="341">
        <v>73</v>
      </c>
      <c r="I83" s="338">
        <v>44152</v>
      </c>
      <c r="J83" s="417">
        <v>1.4030060554395996E-3</v>
      </c>
      <c r="K83" s="417">
        <v>1.2897977419044084E-3</v>
      </c>
      <c r="L83" s="417">
        <v>2.5275997515606242E-3</v>
      </c>
      <c r="M83" s="417">
        <v>6.3887605040893294E-6</v>
      </c>
      <c r="N83" s="417">
        <v>7.5807447079122661E-4</v>
      </c>
      <c r="O83" s="417">
        <v>1.1112023065345425E-3</v>
      </c>
      <c r="P83" s="417">
        <v>4.3760571617896173E-3</v>
      </c>
      <c r="Q83" s="417">
        <v>1.9149876283250202E-5</v>
      </c>
      <c r="R83" s="417">
        <v>3.1368573380295491E-3</v>
      </c>
      <c r="S83" s="417">
        <v>1.0805402631154132E-3</v>
      </c>
      <c r="T83" s="339">
        <v>4.0214511073538824E-3</v>
      </c>
      <c r="U83" s="340">
        <v>4021.4511073538824</v>
      </c>
      <c r="V83" s="339">
        <v>5.1601303210586083E-3</v>
      </c>
      <c r="W83" s="340">
        <v>5160.1303210586084</v>
      </c>
      <c r="X83" s="339">
        <v>7.2963301682567316E-3</v>
      </c>
      <c r="Y83" s="340">
        <v>7296.3301682567317</v>
      </c>
      <c r="Z83" s="337">
        <v>0.1</v>
      </c>
    </row>
    <row r="84" spans="1:26">
      <c r="A84" s="138">
        <f>Backtesting!A84</f>
        <v>43210</v>
      </c>
      <c r="B84" s="7">
        <f>Backtesting!B84</f>
        <v>0.77139999999999997</v>
      </c>
      <c r="C84" s="7">
        <f>Backtesting!C84</f>
        <v>83.03</v>
      </c>
      <c r="D84" s="7">
        <f>Backtesting!D84</f>
        <v>-1.1599562974828751E-2</v>
      </c>
      <c r="E84" s="7">
        <f>Backtesting!E84</f>
        <v>-9.5889503758267106E-3</v>
      </c>
      <c r="F84" s="7">
        <f>Backtesting!F84</f>
        <v>1.5</v>
      </c>
      <c r="H84" s="341">
        <v>74</v>
      </c>
      <c r="I84" s="338">
        <v>44166</v>
      </c>
      <c r="J84" s="417">
        <v>1.9688575444901484E-3</v>
      </c>
      <c r="K84" s="417">
        <v>1.5509387212100907E-3</v>
      </c>
      <c r="L84" s="417">
        <v>4.2056118370591804E-3</v>
      </c>
      <c r="M84" s="417">
        <v>1.7687170924012291E-5</v>
      </c>
      <c r="N84" s="417">
        <v>2.1384300627780061E-3</v>
      </c>
      <c r="O84" s="417">
        <v>1.427745962321409E-3</v>
      </c>
      <c r="P84" s="417">
        <v>3.6505546471203867E-3</v>
      </c>
      <c r="Q84" s="417">
        <v>1.3326549231612251E-5</v>
      </c>
      <c r="R84" s="417">
        <v>3.5756960890119729E-3</v>
      </c>
      <c r="S84" s="417">
        <v>2.0536438036340772E-3</v>
      </c>
      <c r="T84" s="339">
        <v>4.5840423861133496E-3</v>
      </c>
      <c r="U84" s="340">
        <v>4584.0423861133495</v>
      </c>
      <c r="V84" s="339">
        <v>5.8820200664246956E-3</v>
      </c>
      <c r="W84" s="340">
        <v>5882.0200664246959</v>
      </c>
      <c r="X84" s="339">
        <v>8.3170691030418492E-3</v>
      </c>
      <c r="Y84" s="340">
        <v>8317.0691030418493</v>
      </c>
      <c r="Z84" s="337">
        <v>0.1</v>
      </c>
    </row>
    <row r="85" spans="1:26">
      <c r="A85" s="138">
        <f>Backtesting!A85</f>
        <v>43213</v>
      </c>
      <c r="B85" s="7">
        <f>Backtesting!B85</f>
        <v>0.76729999999999998</v>
      </c>
      <c r="C85" s="7">
        <f>Backtesting!C85</f>
        <v>82.71</v>
      </c>
      <c r="D85" s="7">
        <f>Backtesting!D85</f>
        <v>-5.3291865905078862E-3</v>
      </c>
      <c r="E85" s="7">
        <f>Backtesting!E85</f>
        <v>-3.8614745701242483E-3</v>
      </c>
      <c r="F85" s="7">
        <f>Backtesting!F85</f>
        <v>1.5</v>
      </c>
      <c r="H85" s="341">
        <v>75</v>
      </c>
      <c r="I85" s="338">
        <v>44180</v>
      </c>
      <c r="J85" s="417">
        <v>1.5398080111121769E-3</v>
      </c>
      <c r="K85" s="417">
        <v>1.3834906547846009E-3</v>
      </c>
      <c r="L85" s="417">
        <v>4.0041185151949892E-3</v>
      </c>
      <c r="M85" s="417">
        <v>1.6032965083727328E-5</v>
      </c>
      <c r="N85" s="417">
        <v>8.1239339922017603E-4</v>
      </c>
      <c r="O85" s="417">
        <v>1.1471965445210652E-3</v>
      </c>
      <c r="P85" s="417">
        <v>2.9772681720092601E-3</v>
      </c>
      <c r="Q85" s="417">
        <v>8.8641257680593599E-6</v>
      </c>
      <c r="R85" s="417">
        <v>3.2204250074261451E-3</v>
      </c>
      <c r="S85" s="417">
        <v>1.1761007051661766E-3</v>
      </c>
      <c r="T85" s="339">
        <v>4.128584859520318E-3</v>
      </c>
      <c r="U85" s="340">
        <v>4128.5848595203179</v>
      </c>
      <c r="V85" s="339">
        <v>5.2975991372160086E-3</v>
      </c>
      <c r="W85" s="340">
        <v>5297.5991372160088</v>
      </c>
      <c r="X85" s="339">
        <v>7.4907085672732132E-3</v>
      </c>
      <c r="Y85" s="340">
        <v>7490.7085672732128</v>
      </c>
      <c r="Z85" s="337">
        <v>0.1</v>
      </c>
    </row>
    <row r="86" spans="1:26">
      <c r="A86" s="138">
        <f>Backtesting!A86</f>
        <v>43214</v>
      </c>
      <c r="B86" s="7">
        <f>Backtesting!B86</f>
        <v>0.76080000000000003</v>
      </c>
      <c r="C86" s="7">
        <f>Backtesting!C86</f>
        <v>82.78</v>
      </c>
      <c r="D86" s="7">
        <f>Backtesting!D86</f>
        <v>-8.5073479524389491E-3</v>
      </c>
      <c r="E86" s="7">
        <f>Backtesting!E86</f>
        <v>8.459726167713605E-4</v>
      </c>
      <c r="F86" s="7">
        <f>Backtesting!F86</f>
        <v>1.5</v>
      </c>
      <c r="H86" s="341">
        <v>76</v>
      </c>
      <c r="I86" s="338">
        <v>44196</v>
      </c>
      <c r="J86" s="417">
        <v>1.4005141200377519E-3</v>
      </c>
      <c r="K86" s="417">
        <v>8.3684559819267954E-4</v>
      </c>
      <c r="L86" s="417">
        <v>5.6837606183108205E-3</v>
      </c>
      <c r="M86" s="417">
        <v>3.2305134766261E-5</v>
      </c>
      <c r="N86" s="417">
        <v>2.0047175459352541E-3</v>
      </c>
      <c r="O86" s="417">
        <v>2.548964177511874E-3</v>
      </c>
      <c r="P86" s="417">
        <v>3.855995088192541E-3</v>
      </c>
      <c r="Q86" s="417">
        <v>1.4868698120165003E-5</v>
      </c>
      <c r="R86" s="417">
        <v>4.3766194378807508E-3</v>
      </c>
      <c r="S86" s="417">
        <v>1.7026158329865029E-3</v>
      </c>
      <c r="T86" s="339">
        <v>5.6108261193631229E-3</v>
      </c>
      <c r="U86" s="340">
        <v>5610.8261193631224</v>
      </c>
      <c r="V86" s="339">
        <v>7.199538975313835E-3</v>
      </c>
      <c r="W86" s="340">
        <v>7199.5389753138352</v>
      </c>
      <c r="X86" s="339">
        <v>1.0180016812510627E-2</v>
      </c>
      <c r="Y86" s="340">
        <v>10180.016812510627</v>
      </c>
      <c r="Z86" s="337">
        <v>0.1</v>
      </c>
    </row>
    <row r="87" spans="1:26">
      <c r="A87" s="138">
        <f>Backtesting!A87</f>
        <v>43216</v>
      </c>
      <c r="B87" s="7">
        <f>Backtesting!B87</f>
        <v>0.75739999999999996</v>
      </c>
      <c r="C87" s="7">
        <f>Backtesting!C87</f>
        <v>82.8</v>
      </c>
      <c r="D87" s="7">
        <f>Backtesting!D87</f>
        <v>-4.4789957634861818E-3</v>
      </c>
      <c r="E87" s="7">
        <f>Backtesting!E87</f>
        <v>2.415750706276738E-4</v>
      </c>
      <c r="F87" s="7">
        <f>Backtesting!F87</f>
        <v>1.5</v>
      </c>
      <c r="H87" s="341">
        <v>77</v>
      </c>
      <c r="I87" s="338">
        <v>44214</v>
      </c>
      <c r="J87" s="417">
        <v>-1.4788179731469069E-3</v>
      </c>
      <c r="K87" s="417">
        <v>1.2981829964472149E-4</v>
      </c>
      <c r="L87" s="417">
        <v>6.3392230899938984E-3</v>
      </c>
      <c r="M87" s="417">
        <v>4.0185749384711785E-5</v>
      </c>
      <c r="N87" s="417">
        <v>-5.8490615388024465E-4</v>
      </c>
      <c r="O87" s="417">
        <v>4.3693347551165829E-17</v>
      </c>
      <c r="P87" s="417">
        <v>5.4532019076238593E-3</v>
      </c>
      <c r="Q87" s="417">
        <v>2.9737411045312499E-5</v>
      </c>
      <c r="R87" s="417">
        <v>5.6252381749066979E-3</v>
      </c>
      <c r="S87" s="417">
        <v>-1.0318620635135758E-3</v>
      </c>
      <c r="T87" s="339">
        <v>7.211555340230387E-3</v>
      </c>
      <c r="U87" s="340">
        <v>7211.5553402303867</v>
      </c>
      <c r="V87" s="339">
        <v>9.2535167977215189E-3</v>
      </c>
      <c r="W87" s="340">
        <v>9253.5167977215187</v>
      </c>
      <c r="X87" s="339">
        <v>1.308430399483298E-2</v>
      </c>
      <c r="Y87" s="340">
        <v>13084.303994832981</v>
      </c>
      <c r="Z87" s="337">
        <v>0.1</v>
      </c>
    </row>
    <row r="88" spans="1:26">
      <c r="A88" s="138">
        <f>Backtesting!A88</f>
        <v>43217</v>
      </c>
      <c r="B88" s="7">
        <f>Backtesting!B88</f>
        <v>0.75449999999999995</v>
      </c>
      <c r="C88" s="7">
        <f>Backtesting!C88</f>
        <v>82.43</v>
      </c>
      <c r="D88" s="7">
        <f>Backtesting!D88</f>
        <v>-3.8362372597908327E-3</v>
      </c>
      <c r="E88" s="7">
        <f>Backtesting!E88</f>
        <v>-4.4786130660777893E-3</v>
      </c>
      <c r="F88" s="7">
        <f>Backtesting!F88</f>
        <v>1.5</v>
      </c>
      <c r="H88" s="341">
        <v>78</v>
      </c>
      <c r="I88" s="338">
        <v>44229</v>
      </c>
      <c r="J88" s="417">
        <v>1.6846322984355295E-3</v>
      </c>
      <c r="K88" s="417">
        <v>1.3679219358139157E-3</v>
      </c>
      <c r="L88" s="417">
        <v>4.6320674818638484E-3</v>
      </c>
      <c r="M88" s="417">
        <v>2.1456049156540498E-5</v>
      </c>
      <c r="N88" s="417">
        <v>2.0017967338513579E-3</v>
      </c>
      <c r="O88" s="417">
        <v>3.073060569244887E-4</v>
      </c>
      <c r="P88" s="417">
        <v>3.9016285352314844E-3</v>
      </c>
      <c r="Q88" s="417">
        <v>1.5222705226932577E-5</v>
      </c>
      <c r="R88" s="417">
        <v>3.9349939285746923E-3</v>
      </c>
      <c r="S88" s="417">
        <v>1.8432145161434437E-3</v>
      </c>
      <c r="T88" s="339">
        <v>5.0446622164327555E-3</v>
      </c>
      <c r="U88" s="340">
        <v>5044.6622164327555</v>
      </c>
      <c r="V88" s="339">
        <v>6.4730650125053692E-3</v>
      </c>
      <c r="W88" s="340">
        <v>6473.0650125053689</v>
      </c>
      <c r="X88" s="339">
        <v>9.1527958778647341E-3</v>
      </c>
      <c r="Y88" s="340">
        <v>9152.7958778647335</v>
      </c>
      <c r="Z88" s="337">
        <v>0.1</v>
      </c>
    </row>
    <row r="89" spans="1:26">
      <c r="A89" s="138">
        <f>Backtesting!A89</f>
        <v>43220</v>
      </c>
      <c r="B89" s="7">
        <f>Backtesting!B89</f>
        <v>0.75700000000000001</v>
      </c>
      <c r="C89" s="7">
        <f>Backtesting!C89</f>
        <v>82.63</v>
      </c>
      <c r="D89" s="7">
        <f>Backtesting!D89</f>
        <v>3.3079752295453405E-3</v>
      </c>
      <c r="E89" s="7">
        <f>Backtesting!E89</f>
        <v>2.4233623879567497E-3</v>
      </c>
      <c r="F89" s="7">
        <f>Backtesting!F89</f>
        <v>1.5</v>
      </c>
      <c r="H89" s="341">
        <v>79</v>
      </c>
      <c r="I89" s="338">
        <v>44243</v>
      </c>
      <c r="J89" s="417">
        <v>-4.7659006935297545E-4</v>
      </c>
      <c r="K89" s="417">
        <v>9.6319054743393081E-4</v>
      </c>
      <c r="L89" s="417">
        <v>9.0854460057974637E-3</v>
      </c>
      <c r="M89" s="417">
        <v>8.2545329124261092E-5</v>
      </c>
      <c r="N89" s="417">
        <v>9.2548152045041771E-4</v>
      </c>
      <c r="O89" s="417">
        <v>-1.1934349656272215E-4</v>
      </c>
      <c r="P89" s="417">
        <v>8.589908580366323E-3</v>
      </c>
      <c r="Q89" s="417">
        <v>7.3786529419050972E-5</v>
      </c>
      <c r="R89" s="417">
        <v>8.4507292212347464E-3</v>
      </c>
      <c r="S89" s="417">
        <v>2.2444572554872113E-4</v>
      </c>
      <c r="T89" s="339">
        <v>1.0833834861622945E-2</v>
      </c>
      <c r="U89" s="340">
        <v>10833.834861622945</v>
      </c>
      <c r="V89" s="339">
        <v>1.3901449568931157E-2</v>
      </c>
      <c r="W89" s="340">
        <v>13901.449568931157</v>
      </c>
      <c r="X89" s="339">
        <v>1.9656396168592022E-2</v>
      </c>
      <c r="Y89" s="340">
        <v>19656.396168592022</v>
      </c>
      <c r="Z89" s="337">
        <v>0.1</v>
      </c>
    </row>
    <row r="90" spans="1:26">
      <c r="A90" s="138">
        <f>Backtesting!A90</f>
        <v>43221</v>
      </c>
      <c r="B90" s="7">
        <f>Backtesting!B90</f>
        <v>0.754</v>
      </c>
      <c r="C90" s="7">
        <f>Backtesting!C90</f>
        <v>82.48</v>
      </c>
      <c r="D90" s="7">
        <f>Backtesting!D90</f>
        <v>-3.9708854294927317E-3</v>
      </c>
      <c r="E90" s="7">
        <f>Backtesting!E90</f>
        <v>-1.8169710043884246E-3</v>
      </c>
      <c r="F90" s="7">
        <f>Backtesting!F90</f>
        <v>1.5</v>
      </c>
      <c r="H90" s="341">
        <v>80</v>
      </c>
      <c r="I90" s="338">
        <v>44257</v>
      </c>
      <c r="J90" s="417">
        <v>5.1632891298142824E-5</v>
      </c>
      <c r="K90" s="417">
        <v>1.9094033763107589E-4</v>
      </c>
      <c r="L90" s="417">
        <v>6.2634106206295084E-3</v>
      </c>
      <c r="M90" s="417">
        <v>3.9230312602614518E-5</v>
      </c>
      <c r="N90" s="417">
        <v>2.5135973271542102E-3</v>
      </c>
      <c r="O90" s="417">
        <v>2.2159705673552186E-3</v>
      </c>
      <c r="P90" s="417">
        <v>3.7220560356798593E-3</v>
      </c>
      <c r="Q90" s="417">
        <v>1.385370113274087E-5</v>
      </c>
      <c r="R90" s="417">
        <v>4.67641713755171E-3</v>
      </c>
      <c r="S90" s="417">
        <v>1.2826151092261765E-3</v>
      </c>
      <c r="T90" s="339">
        <v>5.9951667703412922E-3</v>
      </c>
      <c r="U90" s="340">
        <v>5995.1667703412922</v>
      </c>
      <c r="V90" s="339">
        <v>7.6927061912725634E-3</v>
      </c>
      <c r="W90" s="340">
        <v>7692.706191272563</v>
      </c>
      <c r="X90" s="339">
        <v>1.0877346261945278E-2</v>
      </c>
      <c r="Y90" s="340">
        <v>10877.346261945277</v>
      </c>
      <c r="Z90" s="337">
        <v>0.1</v>
      </c>
    </row>
    <row r="91" spans="1:26">
      <c r="A91" s="138">
        <f>Backtesting!A91</f>
        <v>43222</v>
      </c>
      <c r="B91" s="7">
        <f>Backtesting!B91</f>
        <v>0.75029999999999997</v>
      </c>
      <c r="C91" s="7">
        <f>Backtesting!C91</f>
        <v>82.38</v>
      </c>
      <c r="D91" s="7">
        <f>Backtesting!D91</f>
        <v>-4.919241456273018E-3</v>
      </c>
      <c r="E91" s="7">
        <f>Backtesting!E91</f>
        <v>-1.2131507007699163E-3</v>
      </c>
      <c r="F91" s="7">
        <f>Backtesting!F91</f>
        <v>1.5</v>
      </c>
      <c r="H91" s="341">
        <v>81</v>
      </c>
      <c r="I91" s="338">
        <v>44271</v>
      </c>
      <c r="J91" s="417">
        <v>-1.5344904474317259E-3</v>
      </c>
      <c r="K91" s="417">
        <v>-1.0987099805612364E-3</v>
      </c>
      <c r="L91" s="417">
        <v>6.7039620905652358E-3</v>
      </c>
      <c r="M91" s="417">
        <v>4.4943107711735805E-5</v>
      </c>
      <c r="N91" s="417">
        <v>-1.1890746521521346E-3</v>
      </c>
      <c r="O91" s="417">
        <v>-1.0057389653844316E-3</v>
      </c>
      <c r="P91" s="417">
        <v>7.4738419973348095E-3</v>
      </c>
      <c r="Q91" s="417">
        <v>5.585831420112558E-5</v>
      </c>
      <c r="R91" s="417">
        <v>6.8521555618732705E-3</v>
      </c>
      <c r="S91" s="417">
        <v>-1.3617825497919303E-3</v>
      </c>
      <c r="T91" s="339">
        <v>8.7844634303215329E-3</v>
      </c>
      <c r="U91" s="340">
        <v>8784.4634303215335</v>
      </c>
      <c r="V91" s="339">
        <v>1.1271795899281531E-2</v>
      </c>
      <c r="W91" s="340">
        <v>11271.795899281531</v>
      </c>
      <c r="X91" s="339">
        <v>1.5938113836917227E-2</v>
      </c>
      <c r="Y91" s="340">
        <v>15938.113836917228</v>
      </c>
      <c r="Z91" s="337">
        <v>0.1</v>
      </c>
    </row>
    <row r="92" spans="1:26">
      <c r="A92" s="138">
        <f>Backtesting!A92</f>
        <v>43223</v>
      </c>
      <c r="B92" s="7">
        <f>Backtesting!B92</f>
        <v>0.75239999999999996</v>
      </c>
      <c r="C92" s="7">
        <f>Backtesting!C92</f>
        <v>82.48</v>
      </c>
      <c r="D92" s="7">
        <f>Backtesting!D92</f>
        <v>2.7949708751923404E-3</v>
      </c>
      <c r="E92" s="7">
        <f>Backtesting!E92</f>
        <v>1.2131507007699974E-3</v>
      </c>
      <c r="F92" s="7">
        <f>Backtesting!F92</f>
        <v>1.5</v>
      </c>
      <c r="H92" s="341">
        <v>82</v>
      </c>
      <c r="I92" s="338">
        <v>44285</v>
      </c>
      <c r="J92" s="417">
        <v>5.3584392736407967E-4</v>
      </c>
      <c r="K92" s="417">
        <v>-6.5711666706147346E-4</v>
      </c>
      <c r="L92" s="417">
        <v>6.67320586981882E-3</v>
      </c>
      <c r="M92" s="417">
        <v>4.4531676580984351E-5</v>
      </c>
      <c r="N92" s="417">
        <v>-4.7858340229080059E-5</v>
      </c>
      <c r="O92" s="417">
        <v>6.5982854036171772E-4</v>
      </c>
      <c r="P92" s="417">
        <v>5.4384569108701505E-3</v>
      </c>
      <c r="Q92" s="417">
        <v>2.9576813571391299E-5</v>
      </c>
      <c r="R92" s="417">
        <v>5.5446497684294889E-3</v>
      </c>
      <c r="S92" s="417">
        <v>2.439927935674998E-4</v>
      </c>
      <c r="T92" s="339">
        <v>7.1082410031266053E-3</v>
      </c>
      <c r="U92" s="340">
        <v>7108.2410031266054</v>
      </c>
      <c r="V92" s="339">
        <v>9.12094886906651E-3</v>
      </c>
      <c r="W92" s="340">
        <v>9120.9488690665094</v>
      </c>
      <c r="X92" s="339">
        <v>1.2896855361366992E-2</v>
      </c>
      <c r="Y92" s="340">
        <v>12896.855361366992</v>
      </c>
      <c r="Z92" s="337">
        <v>0.1</v>
      </c>
    </row>
    <row r="93" spans="1:26">
      <c r="A93" s="138">
        <f>Backtesting!A93</f>
        <v>43224</v>
      </c>
      <c r="B93" s="7">
        <f>Backtesting!B93</f>
        <v>0.75380000000000003</v>
      </c>
      <c r="C93" s="7">
        <f>Backtesting!C93</f>
        <v>82.24</v>
      </c>
      <c r="D93" s="7">
        <f>Backtesting!D93</f>
        <v>1.8589834061597866E-3</v>
      </c>
      <c r="E93" s="7">
        <f>Backtesting!E93</f>
        <v>-2.9140380018496462E-3</v>
      </c>
      <c r="F93" s="7">
        <f>Backtesting!F93</f>
        <v>1.5</v>
      </c>
      <c r="H93" s="341">
        <v>83</v>
      </c>
      <c r="I93" s="338">
        <v>44301</v>
      </c>
      <c r="J93" s="337">
        <v>9.4701362876945666E-4</v>
      </c>
      <c r="K93" s="337">
        <v>3.6740214733025759E-3</v>
      </c>
      <c r="L93" s="337">
        <v>6.1458483491436114E-3</v>
      </c>
      <c r="M93" s="337">
        <v>3.7771451930671252E-5</v>
      </c>
      <c r="N93" s="337">
        <v>9.1727368981850323E-4</v>
      </c>
      <c r="O93" s="337">
        <v>3.4595215479349276E-3</v>
      </c>
      <c r="P93" s="337">
        <v>6.1968866589926733E-3</v>
      </c>
      <c r="Q93" s="337">
        <v>3.8401404264401374E-5</v>
      </c>
      <c r="R93" s="337">
        <v>5.8573483592640118E-3</v>
      </c>
      <c r="S93" s="337">
        <v>9.3214365929397995E-4</v>
      </c>
      <c r="T93" s="339">
        <v>7.5091205965764629E-3</v>
      </c>
      <c r="U93" s="340">
        <v>7509.120596576463</v>
      </c>
      <c r="V93" s="339">
        <v>9.6353380509892998E-3</v>
      </c>
      <c r="W93" s="340">
        <v>9635.3380509892995</v>
      </c>
      <c r="X93" s="339">
        <v>1.3624192283648091E-2</v>
      </c>
      <c r="Y93" s="340">
        <v>13624.192283648092</v>
      </c>
      <c r="Z93" s="337">
        <v>0.1</v>
      </c>
    </row>
    <row r="94" spans="1:26">
      <c r="A94" s="138">
        <f>Backtesting!A94</f>
        <v>43227</v>
      </c>
      <c r="B94" s="7">
        <f>Backtesting!B94</f>
        <v>0.752</v>
      </c>
      <c r="C94" s="7">
        <f>Backtesting!C94</f>
        <v>82.1</v>
      </c>
      <c r="D94" s="7">
        <f>Backtesting!D94</f>
        <v>-2.3907568831952322E-3</v>
      </c>
      <c r="E94" s="7">
        <f>Backtesting!E94</f>
        <v>-1.7037852484724338E-3</v>
      </c>
      <c r="F94" s="7">
        <f>Backtesting!F94</f>
        <v>1.5</v>
      </c>
      <c r="H94" s="341">
        <v>84</v>
      </c>
      <c r="I94" s="338">
        <v>44315</v>
      </c>
      <c r="J94" s="337">
        <v>6.4350286409078786E-4</v>
      </c>
      <c r="K94" s="337">
        <v>-4.8620203406177839E-5</v>
      </c>
      <c r="L94" s="337">
        <v>5.7101146535293024E-3</v>
      </c>
      <c r="M94" s="337">
        <v>3.2605409356450061E-5</v>
      </c>
      <c r="N94" s="337">
        <v>6.2651661876288026E-4</v>
      </c>
      <c r="O94" s="337">
        <v>1.1839876676028355E-4</v>
      </c>
      <c r="P94" s="337">
        <v>3.6900433090581112E-3</v>
      </c>
      <c r="Q94" s="337">
        <v>1.3616419622724536E-5</v>
      </c>
      <c r="R94" s="337">
        <v>4.4642414306058894E-3</v>
      </c>
      <c r="S94" s="337">
        <v>6.3500974142683406E-4</v>
      </c>
      <c r="T94" s="339">
        <v>5.7231575140367502E-3</v>
      </c>
      <c r="U94" s="340">
        <v>5723.1575140367504</v>
      </c>
      <c r="V94" s="339">
        <v>7.3436771533466885E-3</v>
      </c>
      <c r="W94" s="340">
        <v>7343.6771533466881</v>
      </c>
      <c r="X94" s="339">
        <v>1.03838255675893E-2</v>
      </c>
      <c r="Y94" s="340">
        <v>10383.8255675893</v>
      </c>
      <c r="Z94" s="337">
        <v>0.1</v>
      </c>
    </row>
    <row r="95" spans="1:26">
      <c r="A95" s="138">
        <f>Backtesting!A95</f>
        <v>43228</v>
      </c>
      <c r="B95" s="7">
        <f>Backtesting!B95</f>
        <v>0.75139999999999996</v>
      </c>
      <c r="C95" s="7">
        <f>Backtesting!C95</f>
        <v>81.93</v>
      </c>
      <c r="D95" s="7">
        <f>Backtesting!D95</f>
        <v>-7.9819080997138006E-4</v>
      </c>
      <c r="E95" s="7">
        <f>Backtesting!E95</f>
        <v>-2.0727923046590128E-3</v>
      </c>
      <c r="F95" s="7">
        <f>Backtesting!F95</f>
        <v>1.5</v>
      </c>
      <c r="H95" s="341">
        <v>85</v>
      </c>
      <c r="I95" s="338">
        <v>44329</v>
      </c>
      <c r="J95" s="337">
        <v>-1.0268259148905586E-4</v>
      </c>
      <c r="K95" s="337">
        <v>1.3551597735459798E-3</v>
      </c>
      <c r="L95" s="337">
        <v>4.9210117730521434E-3</v>
      </c>
      <c r="M95" s="337">
        <v>2.4216356870517797E-5</v>
      </c>
      <c r="N95" s="337">
        <v>-1.651138481027923E-4</v>
      </c>
      <c r="O95" s="337">
        <v>-4.7051072492677089E-4</v>
      </c>
      <c r="P95" s="337">
        <v>2.8403653090166262E-3</v>
      </c>
      <c r="Q95" s="337">
        <v>8.0676750886651141E-6</v>
      </c>
      <c r="R95" s="337">
        <v>3.6166698782065451E-3</v>
      </c>
      <c r="S95" s="337">
        <v>-1.3389821979592408E-4</v>
      </c>
      <c r="T95" s="339">
        <v>4.636570783860791E-3</v>
      </c>
      <c r="U95" s="340">
        <v>4636.5707838607914</v>
      </c>
      <c r="V95" s="339">
        <v>5.9494219496497667E-3</v>
      </c>
      <c r="W95" s="340">
        <v>5949.4219496497662</v>
      </c>
      <c r="X95" s="339">
        <v>8.4123741367084243E-3</v>
      </c>
      <c r="Y95" s="340">
        <v>8412.374136708424</v>
      </c>
      <c r="Z95" s="337">
        <v>0.1</v>
      </c>
    </row>
    <row r="96" spans="1:26">
      <c r="A96" s="138">
        <f>Backtesting!A96</f>
        <v>43229</v>
      </c>
      <c r="B96" s="7">
        <f>Backtesting!B96</f>
        <v>0.74350000000000005</v>
      </c>
      <c r="C96" s="7">
        <f>Backtesting!C96</f>
        <v>81.42</v>
      </c>
      <c r="D96" s="7">
        <f>Backtesting!D96</f>
        <v>-1.0569367239658602E-2</v>
      </c>
      <c r="E96" s="7">
        <f>Backtesting!E96</f>
        <v>-6.2442810788906683E-3</v>
      </c>
      <c r="F96" s="7">
        <f>Backtesting!F96</f>
        <v>1.5</v>
      </c>
      <c r="H96" s="341">
        <v>86</v>
      </c>
      <c r="I96" s="338">
        <v>44343</v>
      </c>
      <c r="J96" s="337">
        <v>-6.0539889932132471E-4</v>
      </c>
      <c r="K96" s="337">
        <v>-3.231939852942707E-4</v>
      </c>
      <c r="L96" s="337">
        <v>5.3429687001896728E-3</v>
      </c>
      <c r="M96" s="337">
        <v>2.854731453120652E-5</v>
      </c>
      <c r="N96" s="337">
        <v>2.360439052621971E-5</v>
      </c>
      <c r="O96" s="337">
        <v>-1.1800105886202041E-4</v>
      </c>
      <c r="P96" s="337">
        <v>3.0688756667112019E-3</v>
      </c>
      <c r="Q96" s="337">
        <v>9.4179978577321241E-6</v>
      </c>
      <c r="R96" s="337">
        <v>3.8223528360161866E-3</v>
      </c>
      <c r="S96" s="337">
        <v>-2.9089725439755248E-4</v>
      </c>
      <c r="T96" s="339">
        <v>4.9002563357727512E-3</v>
      </c>
      <c r="U96" s="340">
        <v>4900.2563357727513</v>
      </c>
      <c r="V96" s="339">
        <v>6.2877704152466268E-3</v>
      </c>
      <c r="W96" s="340">
        <v>6287.7704152466267</v>
      </c>
      <c r="X96" s="339">
        <v>8.890792696573651E-3</v>
      </c>
      <c r="Y96" s="340">
        <v>8890.7926965736515</v>
      </c>
      <c r="Z96" s="337">
        <v>0.1</v>
      </c>
    </row>
    <row r="97" spans="1:26">
      <c r="A97" s="138">
        <f>Backtesting!A97</f>
        <v>43230</v>
      </c>
      <c r="B97" s="7">
        <f>Backtesting!B97</f>
        <v>0.74580000000000002</v>
      </c>
      <c r="C97" s="7">
        <f>Backtesting!C97</f>
        <v>81.91</v>
      </c>
      <c r="D97" s="7">
        <f>Backtesting!D97</f>
        <v>3.0887018445105688E-3</v>
      </c>
      <c r="E97" s="7">
        <f>Backtesting!E97</f>
        <v>6.0001404526777635E-3</v>
      </c>
      <c r="F97" s="7">
        <f>Backtesting!F97</f>
        <v>1.5</v>
      </c>
      <c r="H97" s="341">
        <v>87</v>
      </c>
      <c r="I97" s="338">
        <v>44357</v>
      </c>
      <c r="J97" s="337">
        <v>-2.2340729274605261E-3</v>
      </c>
      <c r="K97" s="337">
        <v>-1.6214813738487581E-3</v>
      </c>
      <c r="L97" s="337">
        <v>5.4601361232152409E-3</v>
      </c>
      <c r="M97" s="337">
        <v>2.9813086484039959E-5</v>
      </c>
      <c r="N97" s="337">
        <v>-9.8429493164350164E-4</v>
      </c>
      <c r="O97" s="337">
        <v>4.7137168846843276E-4</v>
      </c>
      <c r="P97" s="337">
        <v>7.3663862754744817E-3</v>
      </c>
      <c r="Q97" s="337">
        <v>5.4263646759498807E-5</v>
      </c>
      <c r="R97" s="337">
        <v>6.086273734449343E-3</v>
      </c>
      <c r="S97" s="337">
        <v>-1.6091839295520138E-3</v>
      </c>
      <c r="T97" s="339">
        <v>7.8026029275640582E-3</v>
      </c>
      <c r="U97" s="340">
        <v>7802.6029275640585</v>
      </c>
      <c r="V97" s="339">
        <v>1.001192029316917E-2</v>
      </c>
      <c r="W97" s="340">
        <v>10011.920293169171</v>
      </c>
      <c r="X97" s="339">
        <v>1.4156672706329173E-2</v>
      </c>
      <c r="Y97" s="340">
        <v>14156.672706329173</v>
      </c>
      <c r="Z97" s="337">
        <v>0.1</v>
      </c>
    </row>
    <row r="98" spans="1:26">
      <c r="A98" s="138">
        <f>Backtesting!A98</f>
        <v>43231</v>
      </c>
      <c r="B98" s="7">
        <f>Backtesting!B98</f>
        <v>0.75339999999999996</v>
      </c>
      <c r="C98" s="7">
        <f>Backtesting!C98</f>
        <v>82.5</v>
      </c>
      <c r="D98" s="7">
        <f>Backtesting!D98</f>
        <v>1.0138827513220207E-2</v>
      </c>
      <c r="E98" s="7">
        <f>Backtesting!E98</f>
        <v>7.177209813124627E-3</v>
      </c>
      <c r="F98" s="7">
        <f>Backtesting!F98</f>
        <v>1.5</v>
      </c>
      <c r="H98" s="341">
        <v>88</v>
      </c>
      <c r="I98" s="338">
        <v>44372</v>
      </c>
      <c r="J98" s="337">
        <v>-1.4505544111360785E-3</v>
      </c>
      <c r="K98" s="337">
        <v>-2.9848993832839862E-3</v>
      </c>
      <c r="L98" s="337">
        <v>5.875354612098674E-3</v>
      </c>
      <c r="M98" s="337">
        <v>3.4519791817909159E-5</v>
      </c>
      <c r="N98" s="337">
        <v>-1.9738274701139071E-3</v>
      </c>
      <c r="O98" s="337">
        <v>-4.0994335394838716E-4</v>
      </c>
      <c r="P98" s="337">
        <v>5.6771499530818663E-3</v>
      </c>
      <c r="Q98" s="337">
        <v>3.223003158977744E-5</v>
      </c>
      <c r="R98" s="337">
        <v>5.4237517961182678E-3</v>
      </c>
      <c r="S98" s="337">
        <v>-1.7121909406249928E-3</v>
      </c>
      <c r="T98" s="339">
        <v>6.9532498026236194E-3</v>
      </c>
      <c r="U98" s="340">
        <v>6953.249802623619</v>
      </c>
      <c r="V98" s="339">
        <v>8.9220717046145509E-3</v>
      </c>
      <c r="W98" s="340">
        <v>8922.071704614551</v>
      </c>
      <c r="X98" s="339">
        <v>1.261564667777109E-2</v>
      </c>
      <c r="Y98" s="340">
        <v>12615.64667777109</v>
      </c>
      <c r="Z98" s="337">
        <v>0.1</v>
      </c>
    </row>
    <row r="99" spans="1:26">
      <c r="A99" s="138">
        <f>Backtesting!A99</f>
        <v>43234</v>
      </c>
      <c r="B99" s="7">
        <f>Backtesting!B99</f>
        <v>0.75490000000000002</v>
      </c>
      <c r="C99" s="7">
        <f>Backtesting!C99</f>
        <v>82.56</v>
      </c>
      <c r="D99" s="7">
        <f>Backtesting!D99</f>
        <v>1.9889948876384371E-3</v>
      </c>
      <c r="E99" s="7">
        <f>Backtesting!E99</f>
        <v>7.2700839261726304E-4</v>
      </c>
      <c r="F99" s="7">
        <f>Backtesting!F99</f>
        <v>1.5</v>
      </c>
      <c r="H99" s="341">
        <v>89</v>
      </c>
      <c r="I99" s="338">
        <v>44386</v>
      </c>
      <c r="J99" s="337">
        <v>-1.4039107473594902E-3</v>
      </c>
      <c r="K99" s="337">
        <v>-3.6513068788149167E-3</v>
      </c>
      <c r="L99" s="337">
        <v>5.6482190893272161E-3</v>
      </c>
      <c r="M99" s="337">
        <v>3.1902378881040366E-5</v>
      </c>
      <c r="N99" s="337">
        <v>-1.5063661240410872E-3</v>
      </c>
      <c r="O99" s="337">
        <v>-3.0948578693103558E-3</v>
      </c>
      <c r="P99" s="337">
        <v>7.1179181127735743E-3</v>
      </c>
      <c r="Q99" s="337">
        <v>5.0664758260150118E-5</v>
      </c>
      <c r="R99" s="337">
        <v>6.075495971137523E-3</v>
      </c>
      <c r="S99" s="337">
        <v>-1.4551384357002887E-3</v>
      </c>
      <c r="T99" s="339">
        <v>7.7887858349983043E-3</v>
      </c>
      <c r="U99" s="340">
        <v>7788.7858349983044</v>
      </c>
      <c r="V99" s="339">
        <v>9.9941908725212254E-3</v>
      </c>
      <c r="W99" s="340">
        <v>9994.1908725212252</v>
      </c>
      <c r="X99" s="339">
        <v>1.4131603628865879E-2</v>
      </c>
      <c r="Y99" s="340">
        <v>14131.60362886588</v>
      </c>
      <c r="Z99" s="337">
        <v>0.1</v>
      </c>
    </row>
    <row r="100" spans="1:26">
      <c r="A100" s="138">
        <f>Backtesting!A100</f>
        <v>43235</v>
      </c>
      <c r="B100" s="7">
        <f>Backtesting!B100</f>
        <v>0.75080000000000002</v>
      </c>
      <c r="C100" s="7">
        <f>Backtesting!C100</f>
        <v>82.5</v>
      </c>
      <c r="D100" s="7">
        <f>Backtesting!D100</f>
        <v>-5.4459854332253969E-3</v>
      </c>
      <c r="E100" s="7">
        <f>Backtesting!E100</f>
        <v>-7.2700839261735954E-4</v>
      </c>
      <c r="F100" s="7">
        <f>Backtesting!F100</f>
        <v>1.5</v>
      </c>
      <c r="H100" s="341">
        <v>90</v>
      </c>
      <c r="I100" s="338">
        <v>44400</v>
      </c>
      <c r="J100" s="337">
        <v>4.7467370606751896E-4</v>
      </c>
      <c r="K100" s="337">
        <v>-1.3520822148370239E-4</v>
      </c>
      <c r="L100" s="337">
        <v>1.6608065926685947E-3</v>
      </c>
      <c r="M100" s="337">
        <v>2.7582785382514673E-6</v>
      </c>
      <c r="N100" s="337">
        <v>1.6028608326562667E-4</v>
      </c>
      <c r="O100" s="337">
        <v>-6.3791470900824085E-5</v>
      </c>
      <c r="P100" s="337">
        <v>2.8604880677200969E-3</v>
      </c>
      <c r="Q100" s="337">
        <v>8.1823919855690535E-6</v>
      </c>
      <c r="R100" s="337">
        <v>1.9072902047502309E-3</v>
      </c>
      <c r="S100" s="337">
        <v>3.1747989466657283E-4</v>
      </c>
      <c r="T100" s="339">
        <v>2.445146042489796E-3</v>
      </c>
      <c r="U100" s="340">
        <v>2445.1460424897959</v>
      </c>
      <c r="V100" s="339">
        <v>3.1374923868141297E-3</v>
      </c>
      <c r="W100" s="340">
        <v>3137.4923868141295</v>
      </c>
      <c r="X100" s="339">
        <v>4.436357016249037E-3</v>
      </c>
      <c r="Y100" s="340">
        <v>4436.3570162490369</v>
      </c>
      <c r="Z100" s="337">
        <v>0.1</v>
      </c>
    </row>
    <row r="101" spans="1:26">
      <c r="A101" s="138">
        <f>Backtesting!A101</f>
        <v>43236</v>
      </c>
      <c r="B101" s="7">
        <f>Backtesting!B101</f>
        <v>0.74839999999999995</v>
      </c>
      <c r="C101" s="7">
        <f>Backtesting!C101</f>
        <v>82.51</v>
      </c>
      <c r="D101" s="7">
        <f>Backtesting!D101</f>
        <v>-3.2017103124192636E-3</v>
      </c>
      <c r="E101" s="7">
        <f>Backtesting!E101</f>
        <v>1.2120477561660171E-4</v>
      </c>
      <c r="F101" s="7">
        <f>Backtesting!F101</f>
        <v>1.5</v>
      </c>
      <c r="H101" s="341">
        <v>91</v>
      </c>
      <c r="I101" s="338">
        <v>44417</v>
      </c>
      <c r="J101" s="337">
        <v>-3.5531140506848565E-3</v>
      </c>
      <c r="K101" s="337">
        <v>-3.7428676171518509E-3</v>
      </c>
      <c r="L101" s="337">
        <v>4.1487786079984421E-3</v>
      </c>
      <c r="M101" s="337">
        <v>1.7212363938185493E-5</v>
      </c>
      <c r="N101" s="337">
        <v>-3.6764695046522466E-3</v>
      </c>
      <c r="O101" s="337">
        <v>-3.9705162631430103E-3</v>
      </c>
      <c r="P101" s="337">
        <v>4.598800601604898E-3</v>
      </c>
      <c r="Q101" s="337">
        <v>2.1148966973321572E-5</v>
      </c>
      <c r="R101" s="337">
        <v>3.7932418792304811E-3</v>
      </c>
      <c r="S101" s="337">
        <v>-3.6147917776685515E-3</v>
      </c>
      <c r="T101" s="339">
        <v>4.8629360891734768E-3</v>
      </c>
      <c r="U101" s="340">
        <v>4862.9360891734768</v>
      </c>
      <c r="V101" s="339">
        <v>6.2398828913341415E-3</v>
      </c>
      <c r="W101" s="340">
        <v>6239.8828913341413</v>
      </c>
      <c r="X101" s="339">
        <v>8.8230806110900992E-3</v>
      </c>
      <c r="Y101" s="340">
        <v>8823.0806110900994</v>
      </c>
      <c r="Z101" s="337">
        <v>0.1</v>
      </c>
    </row>
    <row r="102" spans="1:26">
      <c r="A102" s="138">
        <f>Backtesting!A102</f>
        <v>43237</v>
      </c>
      <c r="B102" s="7">
        <f>Backtesting!B102</f>
        <v>0.754</v>
      </c>
      <c r="C102" s="7">
        <f>Backtesting!C102</f>
        <v>83.14</v>
      </c>
      <c r="D102" s="7">
        <f>Backtesting!D102</f>
        <v>7.4547736080216864E-3</v>
      </c>
      <c r="E102" s="7">
        <f>Backtesting!E102</f>
        <v>7.6064357082394687E-3</v>
      </c>
      <c r="F102" s="7">
        <f>Backtesting!F102</f>
        <v>1.5</v>
      </c>
      <c r="H102" s="341">
        <v>92</v>
      </c>
      <c r="I102" s="338">
        <v>44431</v>
      </c>
      <c r="J102" s="337">
        <v>3.9851384839508768E-3</v>
      </c>
      <c r="K102" s="337">
        <v>4.5559197701818249E-3</v>
      </c>
      <c r="L102" s="337">
        <v>3.9424858739675129E-3</v>
      </c>
      <c r="M102" s="337">
        <v>1.5543194866433381E-5</v>
      </c>
      <c r="N102" s="337">
        <v>4.2783260164867441E-3</v>
      </c>
      <c r="O102" s="337">
        <v>5.22941731071613E-3</v>
      </c>
      <c r="P102" s="337">
        <v>3.2929448068740991E-3</v>
      </c>
      <c r="Q102" s="337">
        <v>1.0843485501119097E-5</v>
      </c>
      <c r="R102" s="337">
        <v>3.3978732810148169E-3</v>
      </c>
      <c r="S102" s="337">
        <v>4.13173225021881E-3</v>
      </c>
      <c r="T102" s="339">
        <v>4.356073546260995E-3</v>
      </c>
      <c r="U102" s="340">
        <v>4356.0735462609946</v>
      </c>
      <c r="V102" s="339">
        <v>5.5895015472693741E-3</v>
      </c>
      <c r="W102" s="340">
        <v>5589.501547269374</v>
      </c>
      <c r="X102" s="339">
        <v>7.9034532516404649E-3</v>
      </c>
      <c r="Y102" s="340">
        <v>7903.4532516404652</v>
      </c>
      <c r="Z102" s="337">
        <v>0.1</v>
      </c>
    </row>
    <row r="103" spans="1:26">
      <c r="A103" s="138">
        <f>Backtesting!A103</f>
        <v>43238</v>
      </c>
      <c r="B103" s="7">
        <f>Backtesting!B103</f>
        <v>0.75190000000000001</v>
      </c>
      <c r="C103" s="7">
        <f>Backtesting!C103</f>
        <v>83.33</v>
      </c>
      <c r="D103" s="7">
        <f>Backtesting!D103</f>
        <v>-2.789031623974824E-3</v>
      </c>
      <c r="E103" s="7">
        <f>Backtesting!E103</f>
        <v>2.2826945696240632E-3</v>
      </c>
      <c r="F103" s="7">
        <f>Backtesting!F103</f>
        <v>1.5</v>
      </c>
      <c r="H103" s="341">
        <v>93</v>
      </c>
      <c r="I103" s="338">
        <v>44445</v>
      </c>
      <c r="J103" s="337">
        <v>-1.6298065497437318E-3</v>
      </c>
      <c r="K103" s="337">
        <v>-1.8326012688164638E-3</v>
      </c>
      <c r="L103" s="337">
        <v>2.9873791696577653E-3</v>
      </c>
      <c r="M103" s="337">
        <v>8.9244343033051191E-6</v>
      </c>
      <c r="N103" s="337">
        <v>-1.741752388130446E-3</v>
      </c>
      <c r="O103" s="337">
        <v>-9.8411987438278047E-4</v>
      </c>
      <c r="P103" s="337">
        <v>3.6809222695720822E-3</v>
      </c>
      <c r="Q103" s="337">
        <v>1.3549188754631688E-5</v>
      </c>
      <c r="R103" s="337">
        <v>2.8039189350493056E-3</v>
      </c>
      <c r="S103" s="337">
        <v>-1.6857794689370889E-3</v>
      </c>
      <c r="T103" s="339">
        <v>3.5946240747332099E-3</v>
      </c>
      <c r="U103" s="340">
        <v>3594.6240747332099</v>
      </c>
      <c r="V103" s="339">
        <v>4.6124466481561079E-3</v>
      </c>
      <c r="W103" s="340">
        <v>4612.4466481561076</v>
      </c>
      <c r="X103" s="339">
        <v>6.5219154429246853E-3</v>
      </c>
      <c r="Y103" s="340">
        <v>6521.9154429246855</v>
      </c>
      <c r="Z103" s="337">
        <v>0.1</v>
      </c>
    </row>
    <row r="104" spans="1:26">
      <c r="A104" s="138">
        <f>Backtesting!A104</f>
        <v>43241</v>
      </c>
      <c r="B104" s="7">
        <f>Backtesting!B104</f>
        <v>0.75190000000000001</v>
      </c>
      <c r="C104" s="7">
        <f>Backtesting!C104</f>
        <v>83.69</v>
      </c>
      <c r="D104" s="7">
        <f>Backtesting!D104</f>
        <v>0</v>
      </c>
      <c r="E104" s="7">
        <f>Backtesting!E104</f>
        <v>4.3108676506672166E-3</v>
      </c>
      <c r="F104" s="7">
        <f>Backtesting!F104</f>
        <v>1.5</v>
      </c>
      <c r="H104" s="341">
        <v>94</v>
      </c>
      <c r="I104" s="338">
        <v>44459</v>
      </c>
      <c r="J104" s="337">
        <v>-1.2677584703350224E-3</v>
      </c>
      <c r="K104" s="337">
        <v>-1.3055358817689183E-3</v>
      </c>
      <c r="L104" s="337">
        <v>5.2706607543000373E-3</v>
      </c>
      <c r="M104" s="337">
        <v>2.7779864786918636E-5</v>
      </c>
      <c r="N104" s="337">
        <v>-7.4794319118790233E-5</v>
      </c>
      <c r="O104" s="337">
        <v>-1.5060012615328525E-3</v>
      </c>
      <c r="P104" s="337">
        <v>6.6479351589577018E-3</v>
      </c>
      <c r="Q104" s="337">
        <v>4.419504187770596E-5</v>
      </c>
      <c r="R104" s="337">
        <v>5.5830277849617032E-3</v>
      </c>
      <c r="S104" s="337">
        <v>-6.7127639472690627E-4</v>
      </c>
      <c r="T104" s="339">
        <v>7.1574416203209036E-3</v>
      </c>
      <c r="U104" s="340">
        <v>7157.4416203209039</v>
      </c>
      <c r="V104" s="339">
        <v>9.1840807062620027E-3</v>
      </c>
      <c r="W104" s="340">
        <v>9184.0807062620024</v>
      </c>
      <c r="X104" s="339">
        <v>1.2986122627820921E-2</v>
      </c>
      <c r="Y104" s="340">
        <v>12986.122627820921</v>
      </c>
      <c r="Z104" s="337">
        <v>0.1</v>
      </c>
    </row>
    <row r="105" spans="1:26">
      <c r="A105" s="138">
        <f>Backtesting!A105</f>
        <v>43242</v>
      </c>
      <c r="B105" s="7">
        <f>Backtesting!B105</f>
        <v>0.75880000000000003</v>
      </c>
      <c r="C105" s="7">
        <f>Backtesting!C105</f>
        <v>84.16</v>
      </c>
      <c r="D105" s="7">
        <f>Backtesting!D105</f>
        <v>9.1349016768778393E-3</v>
      </c>
      <c r="E105" s="7">
        <f>Backtesting!E105</f>
        <v>5.6002529446169567E-3</v>
      </c>
      <c r="F105" s="7">
        <f>Backtesting!F105</f>
        <v>1.5</v>
      </c>
      <c r="H105" s="341">
        <v>95</v>
      </c>
      <c r="I105" s="338">
        <v>44474</v>
      </c>
      <c r="J105" s="337">
        <v>2.6277685526338804E-3</v>
      </c>
      <c r="K105" s="337">
        <v>2.8808775903516647E-3</v>
      </c>
      <c r="L105" s="337">
        <v>3.2913183552334517E-3</v>
      </c>
      <c r="M105" s="337">
        <v>1.0832776515496634E-5</v>
      </c>
      <c r="N105" s="337">
        <v>5.4126289760207114E-3</v>
      </c>
      <c r="O105" s="337">
        <v>6.9691730500035243E-3</v>
      </c>
      <c r="P105" s="337">
        <v>3.9259820875653982E-3</v>
      </c>
      <c r="Q105" s="337">
        <v>1.541333535188436E-5</v>
      </c>
      <c r="R105" s="337">
        <v>3.2204383888243568E-3</v>
      </c>
      <c r="S105" s="337">
        <v>4.0201987643272959E-3</v>
      </c>
      <c r="T105" s="339">
        <v>4.1286020144728252E-3</v>
      </c>
      <c r="U105" s="340">
        <v>4128.6020144728254</v>
      </c>
      <c r="V105" s="339">
        <v>5.2976211496160667E-3</v>
      </c>
      <c r="W105" s="340">
        <v>5297.6211496160668</v>
      </c>
      <c r="X105" s="339">
        <v>7.4907396924054539E-3</v>
      </c>
      <c r="Y105" s="340">
        <v>7490.7396924054538</v>
      </c>
      <c r="Z105" s="337">
        <v>0.1</v>
      </c>
    </row>
    <row r="106" spans="1:26">
      <c r="A106" s="138">
        <f>Backtesting!A106</f>
        <v>43243</v>
      </c>
      <c r="B106" s="7">
        <f>Backtesting!B106</f>
        <v>0.75409999999999999</v>
      </c>
      <c r="C106" s="7">
        <f>Backtesting!C106</f>
        <v>83.34</v>
      </c>
      <c r="D106" s="7">
        <f>Backtesting!D106</f>
        <v>-6.2132528522578553E-3</v>
      </c>
      <c r="E106" s="7">
        <f>Backtesting!E106</f>
        <v>-9.7911229950922822E-3</v>
      </c>
      <c r="F106" s="7">
        <f>Backtesting!F106</f>
        <v>1.5</v>
      </c>
      <c r="H106" s="341">
        <v>96</v>
      </c>
      <c r="I106" s="338">
        <v>44488</v>
      </c>
      <c r="J106" s="337">
        <v>1.3684141624463932E-3</v>
      </c>
      <c r="K106" s="337">
        <v>1.3996050985386752E-3</v>
      </c>
      <c r="L106" s="337">
        <v>4.1951983124425794E-3</v>
      </c>
      <c r="M106" s="337">
        <v>1.7599688880721068E-5</v>
      </c>
      <c r="N106" s="337">
        <v>1.2794352590686786E-3</v>
      </c>
      <c r="O106" s="337">
        <v>9.3334628979887993E-4</v>
      </c>
      <c r="P106" s="337">
        <v>5.1234807051423973E-3</v>
      </c>
      <c r="Q106" s="337">
        <v>2.6250054535966435E-5</v>
      </c>
      <c r="R106" s="337">
        <v>4.3159727451007185E-3</v>
      </c>
      <c r="S106" s="337">
        <v>1.3239247107575359E-3</v>
      </c>
      <c r="T106" s="339">
        <v>5.5330770592191209E-3</v>
      </c>
      <c r="U106" s="340">
        <v>5533.0770592191211</v>
      </c>
      <c r="V106" s="339">
        <v>7.0997751656906817E-3</v>
      </c>
      <c r="W106" s="340">
        <v>7099.7751656906821</v>
      </c>
      <c r="X106" s="339">
        <v>1.0038952605104271E-2</v>
      </c>
      <c r="Y106" s="340">
        <v>10038.95260510427</v>
      </c>
      <c r="Z106" s="337">
        <v>0.1</v>
      </c>
    </row>
    <row r="107" spans="1:26">
      <c r="A107" s="138">
        <f>Backtesting!A107</f>
        <v>43244</v>
      </c>
      <c r="B107" s="7">
        <f>Backtesting!B107</f>
        <v>0.75619999999999998</v>
      </c>
      <c r="C107" s="7">
        <f>Backtesting!C107</f>
        <v>82.78</v>
      </c>
      <c r="D107" s="7">
        <f>Backtesting!D107</f>
        <v>2.7809062482312356E-3</v>
      </c>
      <c r="E107" s="7">
        <f>Backtesting!E107</f>
        <v>-6.7421396737210801E-3</v>
      </c>
      <c r="F107" s="7">
        <f>Backtesting!F107</f>
        <v>1.5</v>
      </c>
      <c r="H107" s="341">
        <v>97</v>
      </c>
      <c r="I107" s="338">
        <v>44502</v>
      </c>
      <c r="J107" s="337">
        <v>-2.1821986615951925E-3</v>
      </c>
      <c r="K107" s="337">
        <v>-1.6983645845112341E-3</v>
      </c>
      <c r="L107" s="337">
        <v>5.2477025011589216E-3</v>
      </c>
      <c r="M107" s="337">
        <v>2.7538381540669599E-5</v>
      </c>
      <c r="N107" s="337">
        <v>-2.5156331007864258E-3</v>
      </c>
      <c r="O107" s="337">
        <v>-2.9220668770753664E-3</v>
      </c>
      <c r="P107" s="337">
        <v>5.1997869762757431E-3</v>
      </c>
      <c r="Q107" s="337">
        <v>2.7037784598646831E-5</v>
      </c>
      <c r="R107" s="337">
        <v>4.5238049240795726E-3</v>
      </c>
      <c r="S107" s="337">
        <v>-2.3489158811908092E-3</v>
      </c>
      <c r="T107" s="339">
        <v>5.7995179126700122E-3</v>
      </c>
      <c r="U107" s="340">
        <v>5799.5179126700123</v>
      </c>
      <c r="V107" s="339">
        <v>7.4416591001108968E-3</v>
      </c>
      <c r="W107" s="340">
        <v>7441.6591001108964</v>
      </c>
      <c r="X107" s="339">
        <v>1.0522370253409087E-2</v>
      </c>
      <c r="Y107" s="340">
        <v>10522.370253409086</v>
      </c>
      <c r="Z107" s="337">
        <v>0.1</v>
      </c>
    </row>
    <row r="108" spans="1:26">
      <c r="A108" s="138">
        <f>Backtesting!A108</f>
        <v>43245</v>
      </c>
      <c r="B108" s="7">
        <f>Backtesting!B108</f>
        <v>0.75649999999999995</v>
      </c>
      <c r="C108" s="7">
        <f>Backtesting!C108</f>
        <v>82.89</v>
      </c>
      <c r="D108" s="7">
        <f>Backtesting!D108</f>
        <v>3.9664177157815633E-4</v>
      </c>
      <c r="E108" s="7">
        <f>Backtesting!E108</f>
        <v>1.3279412828485753E-3</v>
      </c>
      <c r="F108" s="7">
        <f>Backtesting!F108</f>
        <v>1.5</v>
      </c>
      <c r="H108" s="341">
        <v>98</v>
      </c>
      <c r="I108" s="338">
        <v>44516</v>
      </c>
      <c r="J108" s="337">
        <v>-2.8034702117980602E-3</v>
      </c>
      <c r="K108" s="337">
        <v>-1.5872513697805135E-3</v>
      </c>
      <c r="L108" s="337">
        <v>3.7024254247953006E-3</v>
      </c>
      <c r="M108" s="337">
        <v>1.3707954026170662E-5</v>
      </c>
      <c r="N108" s="337">
        <v>-3.0356872079713147E-3</v>
      </c>
      <c r="O108" s="337">
        <v>-3.2363247197591482E-3</v>
      </c>
      <c r="P108" s="337">
        <v>6.4529444992896126E-3</v>
      </c>
      <c r="Q108" s="337">
        <v>4.164049271091207E-5</v>
      </c>
      <c r="R108" s="337">
        <v>4.2872709588534274E-3</v>
      </c>
      <c r="S108" s="337">
        <v>-2.9195787098846874E-3</v>
      </c>
      <c r="T108" s="339">
        <v>5.4962813692500936E-3</v>
      </c>
      <c r="U108" s="340">
        <v>5496.281369250094</v>
      </c>
      <c r="V108" s="339">
        <v>7.0525607273138882E-3</v>
      </c>
      <c r="W108" s="340">
        <v>7052.5607273138885</v>
      </c>
      <c r="X108" s="339">
        <v>9.9721922502930722E-3</v>
      </c>
      <c r="Y108" s="340">
        <v>9972.192250293072</v>
      </c>
      <c r="Z108" s="337">
        <v>0.1</v>
      </c>
    </row>
    <row r="109" spans="1:26">
      <c r="A109" s="138">
        <f>Backtesting!A109</f>
        <v>43248</v>
      </c>
      <c r="B109" s="7">
        <f>Backtesting!B109</f>
        <v>0.75780000000000003</v>
      </c>
      <c r="C109" s="7">
        <f>Backtesting!C109</f>
        <v>83.02</v>
      </c>
      <c r="D109" s="7">
        <f>Backtesting!D109</f>
        <v>1.71696535608998E-3</v>
      </c>
      <c r="E109" s="7">
        <f>Backtesting!E109</f>
        <v>1.5671150214577661E-3</v>
      </c>
      <c r="F109" s="7">
        <f>Backtesting!F109</f>
        <v>1.5</v>
      </c>
      <c r="H109" s="341">
        <v>99</v>
      </c>
      <c r="I109" s="338">
        <v>44530</v>
      </c>
      <c r="J109" s="337">
        <v>5.0293484050022033E-4</v>
      </c>
      <c r="K109" s="337">
        <v>2.024992456470566E-3</v>
      </c>
      <c r="L109" s="337">
        <v>6.1928690600267433E-3</v>
      </c>
      <c r="M109" s="337">
        <v>3.8351627194636524E-5</v>
      </c>
      <c r="N109" s="337">
        <v>4.1830769658007734E-4</v>
      </c>
      <c r="O109" s="337">
        <v>1.6001983131563025E-3</v>
      </c>
      <c r="P109" s="337">
        <v>7.8535482716799009E-3</v>
      </c>
      <c r="Q109" s="337">
        <v>6.1678220455606367E-5</v>
      </c>
      <c r="R109" s="337">
        <v>6.7956723635464421E-3</v>
      </c>
      <c r="S109" s="337">
        <v>4.6062126854014881E-4</v>
      </c>
      <c r="T109" s="339">
        <v>8.7120519700665394E-3</v>
      </c>
      <c r="U109" s="340">
        <v>8712.0519700665391</v>
      </c>
      <c r="V109" s="339">
        <v>1.1178881038033897E-2</v>
      </c>
      <c r="W109" s="340">
        <v>11178.881038033896</v>
      </c>
      <c r="X109" s="339">
        <v>1.5806733917609023E-2</v>
      </c>
      <c r="Y109" s="340">
        <v>15806.733917609023</v>
      </c>
      <c r="Z109" s="337">
        <v>0.1</v>
      </c>
    </row>
    <row r="110" spans="1:26">
      <c r="A110" s="138">
        <f>Backtesting!A110</f>
        <v>43249</v>
      </c>
      <c r="B110" s="7">
        <f>Backtesting!B110</f>
        <v>0.75349999999999995</v>
      </c>
      <c r="C110" s="7">
        <f>Backtesting!C110</f>
        <v>82.2</v>
      </c>
      <c r="D110" s="7">
        <f>Backtesting!D110</f>
        <v>-5.6904805179503566E-3</v>
      </c>
      <c r="E110" s="7">
        <f>Backtesting!E110</f>
        <v>-9.9262405627584035E-3</v>
      </c>
      <c r="F110" s="7">
        <f>Backtesting!F110</f>
        <v>1.5</v>
      </c>
      <c r="H110" s="341">
        <v>100</v>
      </c>
      <c r="I110" s="338">
        <v>44544</v>
      </c>
      <c r="J110" s="337">
        <v>7.9117631106486277E-4</v>
      </c>
      <c r="K110" s="337">
        <v>1.1919219378111752E-3</v>
      </c>
      <c r="L110" s="337">
        <v>6.1347466438710927E-3</v>
      </c>
      <c r="M110" s="337">
        <v>3.7635116384487633E-5</v>
      </c>
      <c r="N110" s="337">
        <v>1.9694290802926154E-3</v>
      </c>
      <c r="O110" s="337">
        <v>3.8500573589238625E-3</v>
      </c>
      <c r="P110" s="337">
        <v>6.9766863926199758E-3</v>
      </c>
      <c r="Q110" s="337">
        <v>4.8674153020968735E-5</v>
      </c>
      <c r="R110" s="337">
        <v>6.2948520281772896E-3</v>
      </c>
      <c r="S110" s="337">
        <v>1.3803026956787391E-3</v>
      </c>
      <c r="T110" s="339">
        <v>8.0700003001232846E-3</v>
      </c>
      <c r="U110" s="340">
        <v>8070.0003001232844</v>
      </c>
      <c r="V110" s="339">
        <v>1.0355031586351642E-2</v>
      </c>
      <c r="W110" s="340">
        <v>10355.031586351641</v>
      </c>
      <c r="X110" s="339">
        <v>1.4641825817540376E-2</v>
      </c>
      <c r="Y110" s="340">
        <v>14641.825817540377</v>
      </c>
      <c r="Z110" s="337">
        <v>0.1</v>
      </c>
    </row>
    <row r="111" spans="1:26">
      <c r="A111" s="138">
        <f>Backtesting!A111</f>
        <v>43250</v>
      </c>
      <c r="B111" s="7">
        <f>Backtesting!B111</f>
        <v>0.75009999999999999</v>
      </c>
      <c r="C111" s="7">
        <f>Backtesting!C111</f>
        <v>81.53</v>
      </c>
      <c r="D111" s="7">
        <f>Backtesting!D111</f>
        <v>-4.5224870909594964E-3</v>
      </c>
      <c r="E111" s="7">
        <f>Backtesting!E111</f>
        <v>-8.1842513873148105E-3</v>
      </c>
      <c r="F111" s="7">
        <f>Backtesting!F111</f>
        <v>1.5</v>
      </c>
      <c r="H111" s="341">
        <v>101</v>
      </c>
      <c r="I111" s="338">
        <v>44560</v>
      </c>
      <c r="J111" s="337">
        <v>1.3110052246847442E-3</v>
      </c>
      <c r="K111" s="337">
        <v>1.3161945886049384E-3</v>
      </c>
      <c r="L111" s="337">
        <v>4.8041385988161914E-3</v>
      </c>
      <c r="M111" s="337">
        <v>2.3079747676635597E-5</v>
      </c>
      <c r="N111" s="337">
        <v>-2.5330970460779557E-4</v>
      </c>
      <c r="O111" s="337">
        <v>1.5584235490423285E-3</v>
      </c>
      <c r="P111" s="337">
        <v>5.6989160637350069E-3</v>
      </c>
      <c r="Q111" s="337">
        <v>3.2477644301496908E-5</v>
      </c>
      <c r="R111" s="337">
        <v>4.849674379664516E-3</v>
      </c>
      <c r="S111" s="337">
        <v>5.2884776003847426E-4</v>
      </c>
      <c r="T111" s="339">
        <v>6.2172825547299098E-3</v>
      </c>
      <c r="U111" s="340">
        <v>6217.2825547299099</v>
      </c>
      <c r="V111" s="339">
        <v>7.977714354548129E-3</v>
      </c>
      <c r="W111" s="340">
        <v>7977.7143545481294</v>
      </c>
      <c r="X111" s="339">
        <v>1.1280342607099664E-2</v>
      </c>
      <c r="Y111" s="340">
        <v>11280.342607099665</v>
      </c>
      <c r="Z111" s="337">
        <v>0.1</v>
      </c>
    </row>
    <row r="112" spans="1:26">
      <c r="A112" s="138">
        <f>Backtesting!A112</f>
        <v>43251</v>
      </c>
      <c r="B112" s="7">
        <f>Backtesting!B112</f>
        <v>0.75639999999999996</v>
      </c>
      <c r="C112" s="7">
        <f>Backtesting!C112</f>
        <v>82.29</v>
      </c>
      <c r="D112" s="7">
        <f>Backtesting!D112</f>
        <v>8.363805808711728E-3</v>
      </c>
      <c r="E112" s="7">
        <f>Backtesting!E112</f>
        <v>9.2785429428022901E-3</v>
      </c>
      <c r="F112" s="7">
        <f>Backtesting!F112</f>
        <v>1.5</v>
      </c>
      <c r="H112" s="341">
        <v>102</v>
      </c>
      <c r="I112" s="338">
        <v>44578</v>
      </c>
      <c r="J112" s="337">
        <v>-3.8062521010947654E-3</v>
      </c>
      <c r="K112" s="337">
        <v>-4.398727036125932E-3</v>
      </c>
      <c r="L112" s="337">
        <v>4.937973176294486E-3</v>
      </c>
      <c r="M112" s="337">
        <v>2.4383579089803853E-5</v>
      </c>
      <c r="N112" s="337">
        <v>-2.2832320829360812E-3</v>
      </c>
      <c r="O112" s="337">
        <v>-1.4182657348046856E-3</v>
      </c>
      <c r="P112" s="337">
        <v>5.5582388430411682E-3</v>
      </c>
      <c r="Q112" s="337">
        <v>3.0894019036291619E-5</v>
      </c>
      <c r="R112" s="337">
        <v>4.6320430000009183E-3</v>
      </c>
      <c r="S112" s="337">
        <v>-3.0447420920154235E-3</v>
      </c>
      <c r="T112" s="339">
        <v>5.9382791260011777E-3</v>
      </c>
      <c r="U112" s="340">
        <v>5938.2791260011772</v>
      </c>
      <c r="V112" s="339">
        <v>7.6197107350015111E-3</v>
      </c>
      <c r="W112" s="340">
        <v>7619.7107350015112</v>
      </c>
      <c r="X112" s="339">
        <v>1.0774132018002137E-2</v>
      </c>
      <c r="Y112" s="340">
        <v>10774.132018002138</v>
      </c>
      <c r="Z112" s="337">
        <v>0.1</v>
      </c>
    </row>
    <row r="113" spans="1:26">
      <c r="A113" s="138">
        <f>Backtesting!A113</f>
        <v>43252</v>
      </c>
      <c r="B113" s="7">
        <f>Backtesting!B113</f>
        <v>0.75409999999999999</v>
      </c>
      <c r="C113" s="7">
        <f>Backtesting!C113</f>
        <v>82.26</v>
      </c>
      <c r="D113" s="7">
        <f>Backtesting!D113</f>
        <v>-3.0453515757010228E-3</v>
      </c>
      <c r="E113" s="7">
        <f>Backtesting!E113</f>
        <v>-3.6463081534358682E-4</v>
      </c>
      <c r="F113" s="7">
        <f>Backtesting!F113</f>
        <v>1.5</v>
      </c>
      <c r="H113" s="341">
        <v>103</v>
      </c>
      <c r="I113" s="338">
        <v>44593</v>
      </c>
      <c r="J113" s="337">
        <v>1.5146442863170329E-3</v>
      </c>
      <c r="K113" s="337">
        <v>2.5981907109644507E-3</v>
      </c>
      <c r="L113" s="337">
        <v>6.1135382393997682E-3</v>
      </c>
      <c r="M113" s="337">
        <v>3.7375349804603219E-5</v>
      </c>
      <c r="N113" s="337">
        <v>1.5319865771709186E-3</v>
      </c>
      <c r="O113" s="337">
        <v>2.7469601975739369E-3</v>
      </c>
      <c r="P113" s="337">
        <v>5.4898457146609772E-3</v>
      </c>
      <c r="Q113" s="337">
        <v>3.0138405970781496E-5</v>
      </c>
      <c r="R113" s="337">
        <v>5.4264833548913457E-3</v>
      </c>
      <c r="S113" s="337">
        <v>1.5233154317439758E-3</v>
      </c>
      <c r="T113" s="339">
        <v>6.956751660970705E-3</v>
      </c>
      <c r="U113" s="340">
        <v>6956.7516609707054</v>
      </c>
      <c r="V113" s="339">
        <v>8.9265651187962636E-3</v>
      </c>
      <c r="W113" s="340">
        <v>8926.5651187962631</v>
      </c>
      <c r="X113" s="339">
        <v>1.2622000283477271E-2</v>
      </c>
      <c r="Y113" s="340">
        <v>12622.000283477271</v>
      </c>
      <c r="Z113" s="337">
        <v>0.1</v>
      </c>
    </row>
    <row r="114" spans="1:26">
      <c r="A114" s="138">
        <f>Backtesting!A114</f>
        <v>43255</v>
      </c>
      <c r="B114" s="7">
        <f>Backtesting!B114</f>
        <v>0.76149999999999995</v>
      </c>
      <c r="C114" s="7">
        <f>Backtesting!C114</f>
        <v>83.48</v>
      </c>
      <c r="D114" s="7">
        <f>Backtesting!D114</f>
        <v>9.7651871266152216E-3</v>
      </c>
      <c r="E114" s="7">
        <f>Backtesting!E114</f>
        <v>1.4722119406721926E-2</v>
      </c>
      <c r="F114" s="7">
        <f>Backtesting!F114</f>
        <v>1.5</v>
      </c>
      <c r="H114" s="341">
        <v>104</v>
      </c>
      <c r="I114" s="338">
        <v>44607</v>
      </c>
      <c r="J114" s="337">
        <v>8.9511087158902227E-4</v>
      </c>
      <c r="K114" s="337">
        <v>1.2558906658327509E-3</v>
      </c>
      <c r="L114" s="337">
        <v>3.2302034281138955E-3</v>
      </c>
      <c r="M114" s="337">
        <v>1.0434214186998762E-5</v>
      </c>
      <c r="N114" s="337">
        <v>9.5625009972119741E-4</v>
      </c>
      <c r="O114" s="337">
        <v>7.8510425728305837E-4</v>
      </c>
      <c r="P114" s="337">
        <v>4.9536275553419672E-3</v>
      </c>
      <c r="Q114" s="337">
        <v>2.4538425957043236E-5</v>
      </c>
      <c r="R114" s="337">
        <v>3.8133600055977645E-3</v>
      </c>
      <c r="S114" s="337">
        <v>9.2568048565510978E-4</v>
      </c>
      <c r="T114" s="339">
        <v>4.8887275271763345E-3</v>
      </c>
      <c r="U114" s="340">
        <v>4888.7275271763347</v>
      </c>
      <c r="V114" s="339">
        <v>6.2729772092083224E-3</v>
      </c>
      <c r="W114" s="340">
        <v>6272.9772092083222</v>
      </c>
      <c r="X114" s="339">
        <v>8.8698753730204003E-3</v>
      </c>
      <c r="Y114" s="340">
        <v>8869.8753730204007</v>
      </c>
      <c r="Z114" s="337">
        <v>0.1</v>
      </c>
    </row>
    <row r="115" spans="1:26">
      <c r="A115" s="138">
        <f>Backtesting!A115</f>
        <v>43256</v>
      </c>
      <c r="B115" s="7">
        <f>Backtesting!B115</f>
        <v>0.76329999999999998</v>
      </c>
      <c r="C115" s="7">
        <f>Backtesting!C115</f>
        <v>83.86</v>
      </c>
      <c r="D115" s="7">
        <f>Backtesting!D115</f>
        <v>2.3609664692081449E-3</v>
      </c>
      <c r="E115" s="7">
        <f>Backtesting!E115</f>
        <v>4.5416595336166517E-3</v>
      </c>
      <c r="F115" s="7">
        <f>Backtesting!F115</f>
        <v>1.5</v>
      </c>
      <c r="H115" s="341">
        <v>105</v>
      </c>
      <c r="I115" s="338">
        <v>44621</v>
      </c>
      <c r="J115" s="337">
        <v>1.0526412986987346E-3</v>
      </c>
      <c r="K115" s="337">
        <v>3.2196994305541552E-3</v>
      </c>
      <c r="L115" s="337">
        <v>8.3778101058687299E-3</v>
      </c>
      <c r="M115" s="337">
        <v>7.018770216999623E-5</v>
      </c>
      <c r="N115" s="337">
        <v>2.8267915452570855E-3</v>
      </c>
      <c r="O115" s="337">
        <v>4.5185759413191029E-3</v>
      </c>
      <c r="P115" s="337">
        <v>5.8683555607913426E-3</v>
      </c>
      <c r="Q115" s="337">
        <v>3.4437596987870673E-5</v>
      </c>
      <c r="R115" s="337">
        <v>6.7216308197188624E-3</v>
      </c>
      <c r="S115" s="337">
        <v>1.93971642197791E-3</v>
      </c>
      <c r="T115" s="339">
        <v>8.6171307108795815E-3</v>
      </c>
      <c r="U115" s="340">
        <v>8617.1307108795809</v>
      </c>
      <c r="V115" s="339">
        <v>1.1057082698437529E-2</v>
      </c>
      <c r="W115" s="340">
        <v>11057.082698437529</v>
      </c>
      <c r="X115" s="339">
        <v>1.5634513286666075E-2</v>
      </c>
      <c r="Y115" s="340">
        <v>15634.513286666075</v>
      </c>
      <c r="Z115" s="337">
        <v>0.1</v>
      </c>
    </row>
    <row r="116" spans="1:26">
      <c r="A116" s="138">
        <f>Backtesting!A116</f>
        <v>43257</v>
      </c>
      <c r="B116" s="7">
        <f>Backtesting!B116</f>
        <v>0.76639999999999997</v>
      </c>
      <c r="C116" s="7">
        <f>Backtesting!C116</f>
        <v>84.22</v>
      </c>
      <c r="D116" s="7">
        <f>Backtesting!D116</f>
        <v>4.0530878522261442E-3</v>
      </c>
      <c r="E116" s="7">
        <f>Backtesting!E116</f>
        <v>4.2836809911651662E-3</v>
      </c>
      <c r="F116" s="7">
        <f>Backtesting!F116</f>
        <v>1.5</v>
      </c>
      <c r="H116" s="341">
        <v>106</v>
      </c>
      <c r="I116" s="338">
        <v>44635</v>
      </c>
      <c r="J116" s="337">
        <v>3.5993602647905179E-3</v>
      </c>
      <c r="K116" s="337">
        <v>3.0824216749234003E-3</v>
      </c>
      <c r="L116" s="337">
        <v>6.8770626333277719E-3</v>
      </c>
      <c r="M116" s="337">
        <v>4.729399046271311E-5</v>
      </c>
      <c r="N116" s="337">
        <v>8.0844137683609568E-3</v>
      </c>
      <c r="O116" s="337">
        <v>8.3582179667500422E-3</v>
      </c>
      <c r="P116" s="337">
        <v>6.6457517308378348E-3</v>
      </c>
      <c r="Q116" s="337">
        <v>4.4166016067934076E-5</v>
      </c>
      <c r="R116" s="337">
        <v>6.264914417993336E-3</v>
      </c>
      <c r="S116" s="337">
        <v>5.8418870165757378E-3</v>
      </c>
      <c r="T116" s="339">
        <v>8.031620283867457E-3</v>
      </c>
      <c r="U116" s="340">
        <v>8031.6202838674571</v>
      </c>
      <c r="V116" s="339">
        <v>1.0305784217599038E-2</v>
      </c>
      <c r="W116" s="340">
        <v>10305.784217599037</v>
      </c>
      <c r="X116" s="339">
        <v>1.45721909362525E-2</v>
      </c>
      <c r="Y116" s="340">
        <v>14572.1909362525</v>
      </c>
      <c r="Z116" s="337">
        <v>0.1</v>
      </c>
    </row>
    <row r="117" spans="1:26">
      <c r="A117" s="138">
        <f>Backtesting!A117</f>
        <v>43258</v>
      </c>
      <c r="B117" s="7">
        <f>Backtesting!B117</f>
        <v>0.76590000000000003</v>
      </c>
      <c r="C117" s="7">
        <f>Backtesting!C117</f>
        <v>84.2</v>
      </c>
      <c r="D117" s="7">
        <f>Backtesting!D117</f>
        <v>-6.5261374110289403E-4</v>
      </c>
      <c r="E117" s="7">
        <f>Backtesting!E117</f>
        <v>-2.3750148550064686E-4</v>
      </c>
      <c r="F117" s="7">
        <f>Backtesting!F117</f>
        <v>1.5</v>
      </c>
      <c r="H117" s="341">
        <v>107</v>
      </c>
      <c r="I117" s="338">
        <v>44649</v>
      </c>
      <c r="J117" s="337">
        <v>-1.0152371464017807E-3</v>
      </c>
      <c r="K117" s="337">
        <v>-2.6783675158156767E-3</v>
      </c>
      <c r="L117" s="337">
        <v>7.3776951936281154E-3</v>
      </c>
      <c r="M117" s="337">
        <v>5.4430386370083401E-5</v>
      </c>
      <c r="N117" s="337">
        <v>5.4936315252742535E-4</v>
      </c>
      <c r="O117" s="337">
        <v>2.3881501852476231E-3</v>
      </c>
      <c r="P117" s="337">
        <v>7.3846426522135742E-3</v>
      </c>
      <c r="Q117" s="337">
        <v>5.4532947100891927E-5</v>
      </c>
      <c r="R117" s="337">
        <v>6.5220737390769843E-3</v>
      </c>
      <c r="S117" s="337">
        <v>-2.3293699693717766E-4</v>
      </c>
      <c r="T117" s="339">
        <v>8.3612985334966944E-3</v>
      </c>
      <c r="U117" s="340">
        <v>8361.2985334966943</v>
      </c>
      <c r="V117" s="339">
        <v>1.0728811300781639E-2</v>
      </c>
      <c r="W117" s="340">
        <v>10728.811300781639</v>
      </c>
      <c r="X117" s="339">
        <v>1.5170343517093066E-2</v>
      </c>
      <c r="Y117" s="340">
        <v>15170.343517093066</v>
      </c>
      <c r="Z117" s="337">
        <v>0.1</v>
      </c>
    </row>
    <row r="118" spans="1:26">
      <c r="A118" s="138">
        <f>Backtesting!A118</f>
        <v>43259</v>
      </c>
      <c r="B118" s="7">
        <f>Backtesting!B118</f>
        <v>0.76090000000000002</v>
      </c>
      <c r="C118" s="7">
        <f>Backtesting!C118</f>
        <v>83.44</v>
      </c>
      <c r="D118" s="7">
        <f>Backtesting!D118</f>
        <v>-6.5496697330707865E-3</v>
      </c>
      <c r="E118" s="7">
        <f>Backtesting!E118</f>
        <v>-9.0671105557641116E-3</v>
      </c>
      <c r="F118" s="7">
        <f>Backtesting!F118</f>
        <v>1.5</v>
      </c>
      <c r="H118" s="341">
        <v>108</v>
      </c>
      <c r="I118" s="338">
        <v>44663</v>
      </c>
      <c r="J118" s="337">
        <v>-4.8414294967487328E-3</v>
      </c>
      <c r="K118" s="337">
        <v>-3.8554247709992433E-3</v>
      </c>
      <c r="L118" s="337">
        <v>8.1644708227985602E-3</v>
      </c>
      <c r="M118" s="337">
        <v>6.6658583816328991E-5</v>
      </c>
      <c r="N118" s="337">
        <v>-8.7393338228457305E-4</v>
      </c>
      <c r="O118" s="337">
        <v>8.0573401235853109E-4</v>
      </c>
      <c r="P118" s="337">
        <v>9.7713127810614853E-3</v>
      </c>
      <c r="Q118" s="337">
        <v>9.5478553465335543E-5</v>
      </c>
      <c r="R118" s="337">
        <v>7.7408650889279288E-3</v>
      </c>
      <c r="S118" s="337">
        <v>-2.857681439516653E-3</v>
      </c>
      <c r="T118" s="339">
        <v>9.9237890440056053E-3</v>
      </c>
      <c r="U118" s="340">
        <v>9923.7890440056053</v>
      </c>
      <c r="V118" s="339">
        <v>1.2733723071286443E-2</v>
      </c>
      <c r="W118" s="340">
        <v>12733.723071286442</v>
      </c>
      <c r="X118" s="339">
        <v>1.8005252196846361E-2</v>
      </c>
      <c r="Y118" s="340">
        <v>18005.252196846362</v>
      </c>
      <c r="Z118" s="337">
        <v>0.1</v>
      </c>
    </row>
    <row r="119" spans="1:26">
      <c r="A119" s="138">
        <f>Backtesting!A119</f>
        <v>43263</v>
      </c>
      <c r="B119" s="7">
        <f>Backtesting!B119</f>
        <v>0.76149999999999995</v>
      </c>
      <c r="C119" s="7">
        <f>Backtesting!C119</f>
        <v>83.99</v>
      </c>
      <c r="D119" s="7">
        <f>Backtesting!D119</f>
        <v>7.8822915273929082E-4</v>
      </c>
      <c r="E119" s="7">
        <f>Backtesting!E119</f>
        <v>6.5699334450187337E-3</v>
      </c>
      <c r="F119" s="7">
        <f>Backtesting!F119</f>
        <v>1.5</v>
      </c>
      <c r="H119" s="341">
        <v>109</v>
      </c>
      <c r="I119" s="338">
        <v>44680</v>
      </c>
      <c r="J119" s="337">
        <v>-3.1057952463401533E-3</v>
      </c>
      <c r="K119" s="337">
        <v>-3.3674985785338892E-3</v>
      </c>
      <c r="L119" s="337">
        <v>1.2129212456068012E-2</v>
      </c>
      <c r="M119" s="337">
        <v>1.4711779480443542E-4</v>
      </c>
      <c r="N119" s="337">
        <v>-3.4394924787884513E-3</v>
      </c>
      <c r="O119" s="337">
        <v>-5.8114689317997261E-3</v>
      </c>
      <c r="P119" s="337">
        <v>1.0451399685301763E-2</v>
      </c>
      <c r="Q119" s="337">
        <v>1.0923175538192579E-4</v>
      </c>
      <c r="R119" s="337">
        <v>1.0785195492454953E-2</v>
      </c>
      <c r="S119" s="337">
        <v>-3.2726438625643025E-3</v>
      </c>
      <c r="T119" s="339">
        <v>1.382662062132725E-2</v>
      </c>
      <c r="U119" s="340">
        <v>13826.620621327249</v>
      </c>
      <c r="V119" s="339">
        <v>1.7741646585088398E-2</v>
      </c>
      <c r="W119" s="340">
        <v>17741.646585088398</v>
      </c>
      <c r="X119" s="339">
        <v>2.508636471545022E-2</v>
      </c>
      <c r="Y119" s="340">
        <v>25086.364715450221</v>
      </c>
      <c r="Z119" s="337">
        <v>0.1</v>
      </c>
    </row>
    <row r="120" spans="1:26">
      <c r="A120" s="138">
        <f>Backtesting!A120</f>
        <v>43264</v>
      </c>
      <c r="B120" s="7">
        <f>Backtesting!B120</f>
        <v>0.75739999999999996</v>
      </c>
      <c r="C120" s="7">
        <f>Backtesting!C120</f>
        <v>83.74</v>
      </c>
      <c r="D120" s="7">
        <f>Backtesting!D120</f>
        <v>-5.3986568675220246E-3</v>
      </c>
      <c r="E120" s="7">
        <f>Backtesting!E120</f>
        <v>-2.9809835465385167E-3</v>
      </c>
      <c r="F120" s="7">
        <f>Backtesting!F120</f>
        <v>1.5</v>
      </c>
      <c r="H120" s="341">
        <v>110</v>
      </c>
      <c r="I120" s="338">
        <v>44694</v>
      </c>
      <c r="J120" s="337">
        <v>2.682125639307649E-3</v>
      </c>
      <c r="K120" s="337">
        <v>3.070444522022253E-3</v>
      </c>
      <c r="L120" s="337">
        <v>7.2603337243889237E-3</v>
      </c>
      <c r="M120" s="337">
        <v>5.2712445789499139E-5</v>
      </c>
      <c r="N120" s="337">
        <v>9.0437729113595176E-4</v>
      </c>
      <c r="O120" s="337">
        <v>-9.4546192293399429E-4</v>
      </c>
      <c r="P120" s="337">
        <v>8.3678907698962E-3</v>
      </c>
      <c r="Q120" s="337">
        <v>7.0021595936914019E-5</v>
      </c>
      <c r="R120" s="337">
        <v>7.4701643611452531E-3</v>
      </c>
      <c r="S120" s="337">
        <v>1.7932514652218004E-3</v>
      </c>
      <c r="T120" s="339">
        <v>9.5767507109882147E-3</v>
      </c>
      <c r="U120" s="340">
        <v>9576.7507109882154</v>
      </c>
      <c r="V120" s="339">
        <v>1.2288420374083942E-2</v>
      </c>
      <c r="W120" s="340">
        <v>12288.420374083942</v>
      </c>
      <c r="X120" s="339">
        <v>1.7375602304023859E-2</v>
      </c>
      <c r="Y120" s="340">
        <v>17375.602304023858</v>
      </c>
      <c r="Z120" s="337">
        <v>0.35</v>
      </c>
    </row>
    <row r="121" spans="1:26">
      <c r="A121" s="138">
        <f>Backtesting!A121</f>
        <v>43265</v>
      </c>
      <c r="B121" s="7">
        <f>Backtesting!B121</f>
        <v>0.75549999999999995</v>
      </c>
      <c r="C121" s="7">
        <f>Backtesting!C121</f>
        <v>83.13</v>
      </c>
      <c r="D121" s="7">
        <f>Backtesting!D121</f>
        <v>-2.5117337549001605E-3</v>
      </c>
      <c r="E121" s="7">
        <f>Backtesting!E121</f>
        <v>-7.3111130480005204E-3</v>
      </c>
      <c r="F121" s="7">
        <f>Backtesting!F121</f>
        <v>1.5</v>
      </c>
      <c r="H121" s="341">
        <v>111</v>
      </c>
      <c r="I121" s="338">
        <v>44708</v>
      </c>
      <c r="J121" s="337">
        <v>1.5447575819541358E-3</v>
      </c>
      <c r="K121" s="337">
        <v>-5.5913471488090293E-4</v>
      </c>
      <c r="L121" s="337">
        <v>6.7908949884045878E-3</v>
      </c>
      <c r="M121" s="337">
        <v>4.6116254743538543E-5</v>
      </c>
      <c r="N121" s="337">
        <v>6.5288489924024834E-3</v>
      </c>
      <c r="O121" s="337">
        <v>6.4854155738072287E-3</v>
      </c>
      <c r="P121" s="337">
        <v>4.6250964369531954E-3</v>
      </c>
      <c r="Q121" s="337">
        <v>2.1391517051117144E-5</v>
      </c>
      <c r="R121" s="337">
        <v>4.9012920946754947E-3</v>
      </c>
      <c r="S121" s="337">
        <v>4.0368032871783092E-3</v>
      </c>
      <c r="T121" s="339">
        <v>6.2834564653739839E-3</v>
      </c>
      <c r="U121" s="340">
        <v>6283.4564653739835</v>
      </c>
      <c r="V121" s="339">
        <v>8.062625495741188E-3</v>
      </c>
      <c r="W121" s="340">
        <v>8062.6254957411884</v>
      </c>
      <c r="X121" s="339">
        <v>1.14004054122152E-2</v>
      </c>
      <c r="Y121" s="340">
        <v>11400.405412215199</v>
      </c>
      <c r="Z121" s="337">
        <v>0.35</v>
      </c>
    </row>
    <row r="122" spans="1:26">
      <c r="A122" s="138">
        <f>Backtesting!A122</f>
        <v>43266</v>
      </c>
      <c r="B122" s="7">
        <f>Backtesting!B122</f>
        <v>0.74650000000000005</v>
      </c>
      <c r="C122" s="7">
        <f>Backtesting!C122</f>
        <v>82.78</v>
      </c>
      <c r="D122" s="7">
        <f>Backtesting!D122</f>
        <v>-1.1984164733549046E-2</v>
      </c>
      <c r="E122" s="7">
        <f>Backtesting!E122</f>
        <v>-4.2191612224102976E-3</v>
      </c>
      <c r="F122" s="7">
        <f>Backtesting!F122</f>
        <v>1.5</v>
      </c>
      <c r="H122" s="341">
        <v>112</v>
      </c>
      <c r="I122" s="338">
        <v>44722</v>
      </c>
      <c r="J122" s="337">
        <v>-3.8061964472062572E-3</v>
      </c>
      <c r="K122" s="337">
        <v>-4.4739799158395278E-3</v>
      </c>
      <c r="L122" s="337">
        <v>9.1066401719862855E-3</v>
      </c>
      <c r="M122" s="337">
        <v>8.2930895222034395E-5</v>
      </c>
      <c r="N122" s="337">
        <v>-3.1950247557101749E-3</v>
      </c>
      <c r="O122" s="337">
        <v>-2.9988071895016384E-3</v>
      </c>
      <c r="P122" s="337">
        <v>7.09173061856042E-3</v>
      </c>
      <c r="Q122" s="337">
        <v>5.0292643166227361E-5</v>
      </c>
      <c r="R122" s="337">
        <v>7.497751638264139E-3</v>
      </c>
      <c r="S122" s="337">
        <v>-3.5006106014582161E-3</v>
      </c>
      <c r="T122" s="339">
        <v>9.6121176002546271E-3</v>
      </c>
      <c r="U122" s="340">
        <v>9612.1176002546272</v>
      </c>
      <c r="V122" s="339">
        <v>1.2333801444944508E-2</v>
      </c>
      <c r="W122" s="340">
        <v>12333.801444944509</v>
      </c>
      <c r="X122" s="339">
        <v>1.7439770310602388E-2</v>
      </c>
      <c r="Y122" s="340">
        <v>17439.770310602387</v>
      </c>
      <c r="Z122" s="337">
        <v>0.85</v>
      </c>
    </row>
    <row r="123" spans="1:26">
      <c r="A123" s="138">
        <f>Backtesting!A123</f>
        <v>43269</v>
      </c>
      <c r="B123" s="7">
        <f>Backtesting!B123</f>
        <v>0.745</v>
      </c>
      <c r="C123" s="7">
        <f>Backtesting!C123</f>
        <v>82.32</v>
      </c>
      <c r="D123" s="7">
        <f>Backtesting!D123</f>
        <v>-2.0113985996856498E-3</v>
      </c>
      <c r="E123" s="7">
        <f>Backtesting!E123</f>
        <v>-5.5723947947923253E-3</v>
      </c>
      <c r="F123" s="7">
        <f>Backtesting!F123</f>
        <v>1.5</v>
      </c>
      <c r="H123" s="341">
        <v>113</v>
      </c>
      <c r="I123" s="338">
        <v>44739</v>
      </c>
      <c r="J123" s="337">
        <v>-1.2234350095053901E-3</v>
      </c>
      <c r="K123" s="337">
        <v>2.2421256231386377E-6</v>
      </c>
      <c r="L123" s="337">
        <v>5.9966302482196924E-3</v>
      </c>
      <c r="M123" s="337">
        <v>3.5959574333863372E-5</v>
      </c>
      <c r="N123" s="337">
        <v>-4.7413881928264469E-4</v>
      </c>
      <c r="O123" s="337">
        <v>2.2617700415669979E-3</v>
      </c>
      <c r="P123" s="337">
        <v>1.104224733304387E-2</v>
      </c>
      <c r="Q123" s="337">
        <v>1.2193122616411448E-4</v>
      </c>
      <c r="R123" s="337">
        <v>8.2440950200330307E-3</v>
      </c>
      <c r="S123" s="337">
        <v>-8.4878691439401735E-4</v>
      </c>
      <c r="T123" s="339">
        <v>1.0568929815682346E-2</v>
      </c>
      <c r="U123" s="340">
        <v>10568.929815682346</v>
      </c>
      <c r="V123" s="339">
        <v>1.3561536307954336E-2</v>
      </c>
      <c r="W123" s="340">
        <v>13561.536307954337</v>
      </c>
      <c r="X123" s="339">
        <v>1.9175765016596829E-2</v>
      </c>
      <c r="Y123" s="340">
        <v>19175.76501659683</v>
      </c>
      <c r="Z123" s="337">
        <v>0.85</v>
      </c>
    </row>
    <row r="124" spans="1:26">
      <c r="A124" s="138">
        <f>Backtesting!A124</f>
        <v>43270</v>
      </c>
      <c r="B124" s="7">
        <f>Backtesting!B124</f>
        <v>0.73799999999999999</v>
      </c>
      <c r="C124" s="7">
        <f>Backtesting!C124</f>
        <v>80.88</v>
      </c>
      <c r="D124" s="7">
        <f>Backtesting!D124</f>
        <v>-9.4403937790870727E-3</v>
      </c>
      <c r="E124" s="7">
        <f>Backtesting!E124</f>
        <v>-1.7647516813578113E-2</v>
      </c>
      <c r="F124" s="7">
        <f>Backtesting!F124</f>
        <v>1.5</v>
      </c>
      <c r="H124" s="341">
        <v>114</v>
      </c>
      <c r="I124" s="338">
        <v>44753</v>
      </c>
      <c r="J124" s="337">
        <v>1.19447887784224E-3</v>
      </c>
      <c r="K124" s="337">
        <v>-4.3421626697695429E-4</v>
      </c>
      <c r="L124" s="337">
        <v>7.4422463917853477E-3</v>
      </c>
      <c r="M124" s="337">
        <v>5.5387031356042027E-5</v>
      </c>
      <c r="N124" s="337">
        <v>2.8221882602829942E-3</v>
      </c>
      <c r="O124" s="337">
        <v>4.8136318427457149E-3</v>
      </c>
      <c r="P124" s="337">
        <v>6.2717386684085375E-3</v>
      </c>
      <c r="Q124" s="337">
        <v>3.9334705924810896E-5</v>
      </c>
      <c r="R124" s="337">
        <v>6.2275034359540625E-3</v>
      </c>
      <c r="S124" s="337">
        <v>2.0083335690626171E-3</v>
      </c>
      <c r="T124" s="339">
        <v>7.9836594048931075E-3</v>
      </c>
      <c r="U124" s="340">
        <v>7983.6594048931074</v>
      </c>
      <c r="V124" s="339">
        <v>1.0244243152144433E-2</v>
      </c>
      <c r="W124" s="340">
        <v>10244.243152144432</v>
      </c>
      <c r="X124" s="339">
        <v>1.4485172992029149E-2</v>
      </c>
      <c r="Y124" s="340">
        <v>14485.172992029149</v>
      </c>
      <c r="Z124" s="337">
        <v>1.35</v>
      </c>
    </row>
    <row r="125" spans="1:26">
      <c r="A125" s="138">
        <f>Backtesting!A125</f>
        <v>43271</v>
      </c>
      <c r="B125" s="7">
        <f>Backtesting!B125</f>
        <v>0.74019999999999997</v>
      </c>
      <c r="C125" s="7">
        <f>Backtesting!C125</f>
        <v>81.58</v>
      </c>
      <c r="D125" s="7">
        <f>Backtesting!D125</f>
        <v>2.9765953515831322E-3</v>
      </c>
      <c r="E125" s="7">
        <f>Backtesting!E125</f>
        <v>8.6175591771964488E-3</v>
      </c>
      <c r="F125" s="7">
        <f>Backtesting!F125</f>
        <v>1.5</v>
      </c>
      <c r="H125" s="341">
        <v>115</v>
      </c>
      <c r="I125" s="338">
        <v>44767</v>
      </c>
      <c r="J125" s="337">
        <v>4.4788054353637032E-4</v>
      </c>
      <c r="K125" s="337">
        <v>7.1970395126467026E-4</v>
      </c>
      <c r="L125" s="337">
        <v>5.0550983121984009E-3</v>
      </c>
      <c r="M125" s="337">
        <v>2.5554018945991118E-5</v>
      </c>
      <c r="N125" s="337">
        <v>-1.5130162193775745E-3</v>
      </c>
      <c r="O125" s="337">
        <v>-2.3177454060514186E-3</v>
      </c>
      <c r="P125" s="337">
        <v>1.3271490577805569E-2</v>
      </c>
      <c r="Q125" s="337">
        <v>1.7613246215678199E-4</v>
      </c>
      <c r="R125" s="337">
        <v>7.6173387614895663E-3</v>
      </c>
      <c r="S125" s="337">
        <v>-5.3256783792060211E-4</v>
      </c>
      <c r="T125" s="339">
        <v>9.7654282922296238E-3</v>
      </c>
      <c r="U125" s="340">
        <v>9765.4282922296243</v>
      </c>
      <c r="V125" s="339">
        <v>1.2530522262650336E-2</v>
      </c>
      <c r="W125" s="340">
        <v>12530.522262650336</v>
      </c>
      <c r="X125" s="339">
        <v>1.7717929959224731E-2</v>
      </c>
      <c r="Y125" s="340">
        <v>17717.92995922473</v>
      </c>
      <c r="Z125" s="337">
        <v>1.35</v>
      </c>
    </row>
    <row r="126" spans="1:26">
      <c r="A126" s="138">
        <f>Backtesting!A126</f>
        <v>43272</v>
      </c>
      <c r="B126" s="7">
        <f>Backtesting!B126</f>
        <v>0.73599999999999999</v>
      </c>
      <c r="C126" s="7">
        <f>Backtesting!C126</f>
        <v>81.47</v>
      </c>
      <c r="D126" s="7">
        <f>Backtesting!D126</f>
        <v>-5.6903012231793058E-3</v>
      </c>
      <c r="E126" s="7">
        <f>Backtesting!E126</f>
        <v>-1.3492795668620153E-3</v>
      </c>
      <c r="F126" s="7">
        <f>Backtesting!F126</f>
        <v>1.5</v>
      </c>
      <c r="H126" s="341">
        <v>116</v>
      </c>
      <c r="I126" s="338">
        <v>44782</v>
      </c>
      <c r="J126" s="337">
        <v>-6.5080857374812064E-4</v>
      </c>
      <c r="K126" s="337">
        <v>-2.3594568909852767E-3</v>
      </c>
      <c r="L126" s="337">
        <v>8.4749814691939766E-3</v>
      </c>
      <c r="M126" s="337">
        <v>7.1825310903181303E-5</v>
      </c>
      <c r="N126" s="337">
        <v>8.7040141908227889E-4</v>
      </c>
      <c r="O126" s="337">
        <v>3.5100541377939801E-3</v>
      </c>
      <c r="P126" s="337">
        <v>5.1623977077196268E-3</v>
      </c>
      <c r="Q126" s="337">
        <v>2.6650350092668862E-5</v>
      </c>
      <c r="R126" s="337">
        <v>6.0832792214951985E-3</v>
      </c>
      <c r="S126" s="337">
        <v>1.0979642266707913E-4</v>
      </c>
      <c r="T126" s="339">
        <v>7.7987639619568443E-3</v>
      </c>
      <c r="U126" s="340">
        <v>7798.7639619568445</v>
      </c>
      <c r="V126" s="339">
        <v>1.0006994319359601E-2</v>
      </c>
      <c r="W126" s="340">
        <v>10006.994319359601</v>
      </c>
      <c r="X126" s="339">
        <v>1.4149707469197833E-2</v>
      </c>
      <c r="Y126" s="340">
        <v>14149.707469197832</v>
      </c>
      <c r="Z126" s="337">
        <v>1.85</v>
      </c>
    </row>
    <row r="127" spans="1:26">
      <c r="A127" s="138">
        <f>Backtesting!A127</f>
        <v>43273</v>
      </c>
      <c r="B127" s="7">
        <f>Backtesting!B127</f>
        <v>0.73980000000000001</v>
      </c>
      <c r="C127" s="7">
        <f>Backtesting!C127</f>
        <v>81.36</v>
      </c>
      <c r="D127" s="7">
        <f>Backtesting!D127</f>
        <v>5.1497606694773058E-3</v>
      </c>
      <c r="E127" s="7">
        <f>Backtesting!E127</f>
        <v>-1.3511025822458675E-3</v>
      </c>
      <c r="F127" s="7">
        <f>Backtesting!F127</f>
        <v>1.5</v>
      </c>
      <c r="H127" s="341">
        <v>117</v>
      </c>
      <c r="I127" s="338">
        <v>44796</v>
      </c>
      <c r="J127" s="337">
        <v>-1.5647025378850974E-3</v>
      </c>
      <c r="K127" s="337">
        <v>-5.8560523460808437E-4</v>
      </c>
      <c r="L127" s="337">
        <v>7.0037005206515365E-3</v>
      </c>
      <c r="M127" s="337">
        <v>4.9051820982974598E-5</v>
      </c>
      <c r="N127" s="337">
        <v>6.4261480029527049E-4</v>
      </c>
      <c r="O127" s="337">
        <v>-4.1995856159764827E-4</v>
      </c>
      <c r="P127" s="337">
        <v>3.2192358569530476E-3</v>
      </c>
      <c r="Q127" s="337">
        <v>1.0363479502692222E-5</v>
      </c>
      <c r="R127" s="337">
        <v>4.6213182685823058E-3</v>
      </c>
      <c r="S127" s="337">
        <v>-4.6104386879491346E-4</v>
      </c>
      <c r="T127" s="339">
        <v>5.9245300203225161E-3</v>
      </c>
      <c r="U127" s="340">
        <v>5924.5300203225161</v>
      </c>
      <c r="V127" s="339">
        <v>7.6020685518178935E-3</v>
      </c>
      <c r="W127" s="340">
        <v>7602.0685518178934</v>
      </c>
      <c r="X127" s="339">
        <v>1.0749186292722444E-2</v>
      </c>
      <c r="Y127" s="340">
        <v>10749.186292722445</v>
      </c>
      <c r="Z127" s="337">
        <v>1.85</v>
      </c>
    </row>
    <row r="128" spans="1:26">
      <c r="A128" s="138">
        <f>Backtesting!A128</f>
        <v>43276</v>
      </c>
      <c r="B128" s="7">
        <f>Backtesting!B128</f>
        <v>0.7419</v>
      </c>
      <c r="C128" s="7">
        <f>Backtesting!C128</f>
        <v>81.19</v>
      </c>
      <c r="D128" s="7">
        <f>Backtesting!D128</f>
        <v>2.8345837971265019E-3</v>
      </c>
      <c r="E128" s="7">
        <f>Backtesting!E128</f>
        <v>-2.0916648659494276E-3</v>
      </c>
      <c r="F128" s="7">
        <f>Backtesting!F128</f>
        <v>1.5</v>
      </c>
      <c r="H128" s="341">
        <v>118</v>
      </c>
      <c r="I128" s="338">
        <v>44810</v>
      </c>
      <c r="J128" s="337">
        <v>-1.3502690497697405E-3</v>
      </c>
      <c r="K128" s="337">
        <v>2.2013729666976664E-3</v>
      </c>
      <c r="L128" s="337">
        <v>1.0096652965805687E-2</v>
      </c>
      <c r="M128" s="337">
        <v>1.0194240111191278E-4</v>
      </c>
      <c r="N128" s="337">
        <v>6.906682959635401E-4</v>
      </c>
      <c r="O128" s="337">
        <v>1.8075289709025047E-3</v>
      </c>
      <c r="P128" s="337">
        <v>6.7113450550528855E-3</v>
      </c>
      <c r="Q128" s="337">
        <v>4.504215244798282E-5</v>
      </c>
      <c r="R128" s="337">
        <v>7.3345243782729583E-3</v>
      </c>
      <c r="S128" s="337">
        <v>-3.2980037690310019E-4</v>
      </c>
      <c r="T128" s="339">
        <v>9.4028602529459323E-3</v>
      </c>
      <c r="U128" s="340">
        <v>9402.8602529459331</v>
      </c>
      <c r="V128" s="339">
        <v>1.2065292602259017E-2</v>
      </c>
      <c r="W128" s="340">
        <v>12065.292602259016</v>
      </c>
      <c r="X128" s="339">
        <v>1.7060103703862902E-2</v>
      </c>
      <c r="Y128" s="340">
        <v>17060.103703862904</v>
      </c>
      <c r="Z128" s="337">
        <v>1.85</v>
      </c>
    </row>
    <row r="129" spans="1:28">
      <c r="A129" s="138">
        <f>Backtesting!A129</f>
        <v>43277</v>
      </c>
      <c r="B129" s="7">
        <f>Backtesting!B129</f>
        <v>0.74160000000000004</v>
      </c>
      <c r="C129" s="7">
        <f>Backtesting!C129</f>
        <v>81.28</v>
      </c>
      <c r="D129" s="7">
        <f>Backtesting!D129</f>
        <v>-4.0444894383480969E-4</v>
      </c>
      <c r="E129" s="7">
        <f>Backtesting!E129</f>
        <v>1.1078969558167247E-3</v>
      </c>
      <c r="F129" s="7">
        <f>Backtesting!F129</f>
        <v>1.5</v>
      </c>
      <c r="H129" s="341">
        <v>119</v>
      </c>
      <c r="I129" s="338">
        <v>44824</v>
      </c>
      <c r="J129" s="337">
        <v>-3.1103167150103709E-3</v>
      </c>
      <c r="K129" s="337">
        <v>-1.8500935268617319E-3</v>
      </c>
      <c r="L129" s="337">
        <v>1.0145307217078752E-2</v>
      </c>
      <c r="M129" s="337">
        <v>1.0292725852891021E-4</v>
      </c>
      <c r="N129" s="337">
        <v>-2.5026384001776989E-3</v>
      </c>
      <c r="O129" s="337">
        <v>-2.2937043478306936E-3</v>
      </c>
      <c r="P129" s="337">
        <v>9.801070784597703E-3</v>
      </c>
      <c r="Q129" s="337">
        <v>9.6060988524694648E-5</v>
      </c>
      <c r="R129" s="337">
        <v>9.2282755365292596E-3</v>
      </c>
      <c r="S129" s="337">
        <v>-2.8064775575940351E-3</v>
      </c>
      <c r="T129" s="339">
        <v>1.1830649237830511E-2</v>
      </c>
      <c r="U129" s="340">
        <v>11830.64923783051</v>
      </c>
      <c r="V129" s="339">
        <v>1.5180513257590632E-2</v>
      </c>
      <c r="W129" s="340">
        <v>15180.513257590632</v>
      </c>
      <c r="X129" s="339">
        <v>2.1464968897967059E-2</v>
      </c>
      <c r="Y129" s="340">
        <v>21464.968897967061</v>
      </c>
      <c r="Z129" s="337">
        <v>2.35</v>
      </c>
    </row>
    <row r="130" spans="1:28">
      <c r="A130" s="138">
        <f>Backtesting!A130</f>
        <v>43278</v>
      </c>
      <c r="B130" s="7">
        <f>Backtesting!B130</f>
        <v>0.73799999999999999</v>
      </c>
      <c r="C130" s="7">
        <f>Backtesting!C130</f>
        <v>81.08</v>
      </c>
      <c r="D130" s="7">
        <f>Backtesting!D130</f>
        <v>-4.8661896511730113E-3</v>
      </c>
      <c r="E130" s="7">
        <f>Backtesting!E130</f>
        <v>-2.4636622463724703E-3</v>
      </c>
      <c r="F130" s="7">
        <f>Backtesting!F130</f>
        <v>1.5</v>
      </c>
      <c r="H130" s="341">
        <v>120</v>
      </c>
      <c r="I130" s="338">
        <v>44840</v>
      </c>
      <c r="J130" s="337">
        <v>-2.765585209545843E-3</v>
      </c>
      <c r="K130" s="337">
        <v>-4.7268839644456118E-4</v>
      </c>
      <c r="L130" s="337">
        <v>1.1624972457629159E-2</v>
      </c>
      <c r="M130" s="337">
        <v>1.3513998464063654E-4</v>
      </c>
      <c r="N130" s="337">
        <v>7.6694027394634155E-4</v>
      </c>
      <c r="O130" s="337">
        <v>3.3506856826889747E-3</v>
      </c>
      <c r="P130" s="337">
        <v>1.0721620253770672E-2</v>
      </c>
      <c r="Q130" s="337">
        <v>1.1495314086606551E-4</v>
      </c>
      <c r="R130" s="337">
        <v>1.0844969507466514E-2</v>
      </c>
      <c r="S130" s="337">
        <v>-9.9932246779975073E-4</v>
      </c>
      <c r="T130" s="339">
        <v>1.3903250908572072E-2</v>
      </c>
      <c r="U130" s="340">
        <v>13903.250908572072</v>
      </c>
      <c r="V130" s="339">
        <v>1.7839974839782415E-2</v>
      </c>
      <c r="W130" s="340">
        <v>17839.974839782415</v>
      </c>
      <c r="X130" s="339">
        <v>2.5225399074367112E-2</v>
      </c>
      <c r="Y130" s="340">
        <v>25225.399074367113</v>
      </c>
      <c r="Z130" s="337">
        <v>2.6</v>
      </c>
    </row>
    <row r="131" spans="1:28">
      <c r="A131" s="138">
        <f>Backtesting!A131</f>
        <v>43279</v>
      </c>
      <c r="B131" s="7">
        <f>Backtesting!B131</f>
        <v>0.73529999999999995</v>
      </c>
      <c r="C131" s="7">
        <f>Backtesting!C131</f>
        <v>81.069999999999993</v>
      </c>
      <c r="D131" s="7">
        <f>Backtesting!D131</f>
        <v>-3.6652453982959172E-3</v>
      </c>
      <c r="E131" s="7">
        <f>Backtesting!E131</f>
        <v>-1.2334258418361904E-4</v>
      </c>
      <c r="F131" s="7">
        <f>Backtesting!F131</f>
        <v>1.5</v>
      </c>
      <c r="H131" s="341">
        <v>121</v>
      </c>
      <c r="I131" s="338">
        <v>44854</v>
      </c>
      <c r="J131" s="337">
        <v>1.571865120373338E-3</v>
      </c>
      <c r="K131" s="337">
        <v>-6.2344147728168268E-4</v>
      </c>
      <c r="L131" s="337">
        <v>9.2643493223278084E-3</v>
      </c>
      <c r="M131" s="337">
        <v>8.5828168366115719E-5</v>
      </c>
      <c r="N131" s="337">
        <v>4.3411577520553236E-4</v>
      </c>
      <c r="O131" s="337">
        <v>1.4834353760520798E-3</v>
      </c>
      <c r="P131" s="337">
        <v>4.9175349682158264E-3</v>
      </c>
      <c r="Q131" s="337">
        <v>2.4182150163625431E-5</v>
      </c>
      <c r="R131" s="337">
        <v>6.1355399706778035E-3</v>
      </c>
      <c r="S131" s="337">
        <v>1.0029904477894351E-3</v>
      </c>
      <c r="T131" s="339">
        <v>7.8657622424089437E-3</v>
      </c>
      <c r="U131" s="340">
        <v>7865.7622424089441</v>
      </c>
      <c r="V131" s="339">
        <v>1.0092963251764987E-2</v>
      </c>
      <c r="W131" s="340">
        <v>10092.963251764988</v>
      </c>
      <c r="X131" s="339">
        <v>1.4271265971796572E-2</v>
      </c>
      <c r="Y131" s="340">
        <v>14271.265971796573</v>
      </c>
      <c r="Z131" s="337">
        <v>2.6</v>
      </c>
    </row>
    <row r="132" spans="1:28">
      <c r="A132" s="138">
        <f>Backtesting!A132</f>
        <v>43280</v>
      </c>
      <c r="B132" s="7">
        <f>Backtesting!B132</f>
        <v>0.73909999999999998</v>
      </c>
      <c r="C132" s="7">
        <f>Backtesting!C132</f>
        <v>81.819999999999993</v>
      </c>
      <c r="D132" s="7">
        <f>Backtesting!D132</f>
        <v>5.1546505886644221E-3</v>
      </c>
      <c r="E132" s="7">
        <f>Backtesting!E132</f>
        <v>9.2087335016367757E-3</v>
      </c>
      <c r="F132" s="7">
        <f>Backtesting!F132</f>
        <v>1.5</v>
      </c>
      <c r="H132" s="341">
        <v>122</v>
      </c>
      <c r="I132" s="338">
        <v>44868</v>
      </c>
      <c r="J132" s="337">
        <v>5.0481985952248142E-3</v>
      </c>
      <c r="K132" s="337">
        <v>5.4138193260317479E-3</v>
      </c>
      <c r="L132" s="337">
        <v>1.1932667387267908E-2</v>
      </c>
      <c r="M132" s="337">
        <v>1.4238855097516712E-4</v>
      </c>
      <c r="N132" s="337">
        <v>-2.1152837078134874E-4</v>
      </c>
      <c r="O132" s="337">
        <v>4.7958225767554398E-4</v>
      </c>
      <c r="P132" s="337">
        <v>6.6973508512889355E-3</v>
      </c>
      <c r="Q132" s="337">
        <v>4.4854508425260627E-5</v>
      </c>
      <c r="R132" s="337">
        <v>7.7462033101357436E-3</v>
      </c>
      <c r="S132" s="337">
        <v>2.4183351122217325E-3</v>
      </c>
      <c r="T132" s="339">
        <v>9.9306326435940236E-3</v>
      </c>
      <c r="U132" s="340">
        <v>9930.6326435940227</v>
      </c>
      <c r="V132" s="339">
        <v>1.2742504445173298E-2</v>
      </c>
      <c r="W132" s="340">
        <v>12742.504445173297</v>
      </c>
      <c r="X132" s="339">
        <v>1.8017668899375741E-2</v>
      </c>
      <c r="Y132" s="340">
        <v>18017.668899375742</v>
      </c>
      <c r="Z132" s="337">
        <v>2.85</v>
      </c>
    </row>
    <row r="133" spans="1:28">
      <c r="A133" s="138">
        <f>Backtesting!A133</f>
        <v>43283</v>
      </c>
      <c r="B133" s="7">
        <f>Backtesting!B133</f>
        <v>0.73819999999999997</v>
      </c>
      <c r="C133" s="7">
        <f>Backtesting!C133</f>
        <v>81.709999999999994</v>
      </c>
      <c r="D133" s="7">
        <f>Backtesting!D133</f>
        <v>-1.2184391949428609E-3</v>
      </c>
      <c r="E133" s="7">
        <f>Backtesting!E133</f>
        <v>-1.3453191046364484E-3</v>
      </c>
      <c r="F133" s="7">
        <f>Backtesting!F133</f>
        <v>1.5</v>
      </c>
      <c r="H133" s="341">
        <v>123</v>
      </c>
      <c r="I133" s="338">
        <v>44882</v>
      </c>
      <c r="J133" s="337">
        <v>-6.8442463275415982E-4</v>
      </c>
      <c r="K133" s="337">
        <v>-8.9507722660222167E-4</v>
      </c>
      <c r="L133" s="337">
        <v>8.4138805827836879E-3</v>
      </c>
      <c r="M133" s="337">
        <v>7.0793386461344383E-5</v>
      </c>
      <c r="N133" s="337">
        <v>-1.7516201340217088E-3</v>
      </c>
      <c r="O133" s="337">
        <v>-3.758026079343377E-4</v>
      </c>
      <c r="P133" s="337">
        <v>5.3289254889569808E-3</v>
      </c>
      <c r="Q133" s="337">
        <v>2.8397446866855398E-5</v>
      </c>
      <c r="R133" s="337">
        <v>5.9157990209715043E-3</v>
      </c>
      <c r="S133" s="337">
        <v>-1.2180223833879343E-3</v>
      </c>
      <c r="T133" s="339">
        <v>7.5840543448854689E-3</v>
      </c>
      <c r="U133" s="340">
        <v>7584.0543448854687</v>
      </c>
      <c r="V133" s="339">
        <v>9.7314893894981241E-3</v>
      </c>
      <c r="W133" s="340">
        <v>9731.4893894981233</v>
      </c>
      <c r="X133" s="339">
        <v>1.3760148522779719E-2</v>
      </c>
      <c r="Y133" s="340">
        <v>13760.148522779718</v>
      </c>
      <c r="Z133" s="337">
        <v>2.85</v>
      </c>
    </row>
    <row r="134" spans="1:28">
      <c r="A134" s="138">
        <f>Backtesting!A134</f>
        <v>43284</v>
      </c>
      <c r="B134" s="7">
        <f>Backtesting!B134</f>
        <v>0.73599999999999999</v>
      </c>
      <c r="C134" s="7">
        <f>Backtesting!C134</f>
        <v>81.67</v>
      </c>
      <c r="D134" s="7">
        <f>Backtesting!D134</f>
        <v>-2.9846718670219E-3</v>
      </c>
      <c r="E134" s="7">
        <f>Backtesting!E134</f>
        <v>-4.8965602643170946E-4</v>
      </c>
      <c r="F134" s="7">
        <f>Backtesting!F134</f>
        <v>1.5</v>
      </c>
      <c r="H134" s="341">
        <v>124</v>
      </c>
      <c r="I134" s="338">
        <v>44896</v>
      </c>
      <c r="J134" s="337">
        <v>2.0540064559644014E-3</v>
      </c>
      <c r="K134" s="337">
        <v>2.0836206907091401E-3</v>
      </c>
      <c r="L134" s="337">
        <v>9.6778357048209664E-3</v>
      </c>
      <c r="M134" s="337">
        <v>9.3660503929507546E-5</v>
      </c>
      <c r="N134" s="337">
        <v>-1.4016930431258158E-4</v>
      </c>
      <c r="O134" s="337">
        <v>1.0768028192587656E-3</v>
      </c>
      <c r="P134" s="337">
        <v>4.7860663834849689E-3</v>
      </c>
      <c r="Q134" s="337">
        <v>2.2906431427124888E-5</v>
      </c>
      <c r="R134" s="337">
        <v>5.3654224724469816E-3</v>
      </c>
      <c r="S134" s="337">
        <v>9.5691857582590992E-4</v>
      </c>
      <c r="T134" s="339">
        <v>6.8784716096770308E-3</v>
      </c>
      <c r="U134" s="340">
        <v>6878.4716096770308</v>
      </c>
      <c r="V134" s="339">
        <v>8.8261199671752846E-3</v>
      </c>
      <c r="W134" s="340">
        <v>8826.1199671752838</v>
      </c>
      <c r="X134" s="339">
        <v>1.2479972670911679E-2</v>
      </c>
      <c r="Y134" s="340">
        <v>12479.972670911679</v>
      </c>
      <c r="Z134" s="337">
        <v>2.85</v>
      </c>
    </row>
    <row r="135" spans="1:28">
      <c r="A135" s="138">
        <f>Backtesting!A135</f>
        <v>43285</v>
      </c>
      <c r="B135" s="7">
        <f>Backtesting!B135</f>
        <v>0.74009999999999998</v>
      </c>
      <c r="C135" s="7">
        <f>Backtesting!C135</f>
        <v>81.709999999999994</v>
      </c>
      <c r="D135" s="7">
        <f>Backtesting!D135</f>
        <v>5.5551934745443742E-3</v>
      </c>
      <c r="E135" s="7">
        <f>Backtesting!E135</f>
        <v>4.8965602643168441E-4</v>
      </c>
      <c r="F135" s="7">
        <f>Backtesting!F135</f>
        <v>1.5</v>
      </c>
      <c r="H135" s="341">
        <v>125</v>
      </c>
      <c r="I135" s="338">
        <v>44910</v>
      </c>
      <c r="J135" s="337">
        <v>-9.1096721658922675E-4</v>
      </c>
      <c r="K135" s="337">
        <v>8.9693932431692295E-4</v>
      </c>
      <c r="L135" s="337">
        <v>9.5335350315626372E-3</v>
      </c>
      <c r="M135" s="337">
        <v>9.0888290198032015E-5</v>
      </c>
      <c r="N135" s="337">
        <v>-3.0677252247046987E-3</v>
      </c>
      <c r="O135" s="337">
        <v>-4.4204749146044137E-3</v>
      </c>
      <c r="P135" s="337">
        <v>1.2633621808350544E-2</v>
      </c>
      <c r="Q135" s="337">
        <v>1.5960839999643045E-4</v>
      </c>
      <c r="R135" s="337">
        <v>9.8820675631031089E-3</v>
      </c>
      <c r="S135" s="337">
        <v>-1.9893462206469628E-3</v>
      </c>
      <c r="T135" s="339">
        <v>1.2668810615898186E-2</v>
      </c>
      <c r="U135" s="340">
        <v>12668.810615898186</v>
      </c>
      <c r="V135" s="339">
        <v>1.6256001141304613E-2</v>
      </c>
      <c r="W135" s="340">
        <v>16256.001141304612</v>
      </c>
      <c r="X135" s="339">
        <v>2.2985689151777833E-2</v>
      </c>
      <c r="Y135" s="340">
        <v>22985.689151777835</v>
      </c>
      <c r="Z135" s="337">
        <v>3.1</v>
      </c>
    </row>
    <row r="136" spans="1:28">
      <c r="A136" s="138">
        <f>Backtesting!A136</f>
        <v>43286</v>
      </c>
      <c r="B136" s="7">
        <f>Backtesting!B136</f>
        <v>0.73780000000000001</v>
      </c>
      <c r="C136" s="7">
        <f>Backtesting!C136</f>
        <v>81.650000000000006</v>
      </c>
      <c r="D136" s="7">
        <f>Backtesting!D136</f>
        <v>-3.1125270408454593E-3</v>
      </c>
      <c r="E136" s="7">
        <f>Backtesting!E136</f>
        <v>-7.3457398014177241E-4</v>
      </c>
      <c r="F136" s="7">
        <f>Backtesting!F136</f>
        <v>1.5</v>
      </c>
      <c r="H136" s="341"/>
      <c r="I136" s="338"/>
      <c r="J136" s="337"/>
      <c r="K136" s="337"/>
      <c r="L136" s="337"/>
      <c r="M136" s="337"/>
      <c r="N136" s="337"/>
      <c r="O136" s="337"/>
      <c r="P136" s="337"/>
      <c r="Q136" s="337"/>
      <c r="R136" s="337"/>
      <c r="S136" s="337"/>
      <c r="T136" s="339"/>
      <c r="U136" s="340"/>
      <c r="V136" s="339"/>
      <c r="W136" s="340"/>
      <c r="X136" s="339"/>
      <c r="Y136" s="340"/>
      <c r="Z136" s="337"/>
    </row>
    <row r="137" spans="1:28">
      <c r="A137" s="138">
        <f>Backtesting!A137</f>
        <v>43287</v>
      </c>
      <c r="B137" s="7">
        <f>Backtesting!B137</f>
        <v>0.74080000000000001</v>
      </c>
      <c r="C137" s="7">
        <f>Backtesting!C137</f>
        <v>82.04</v>
      </c>
      <c r="D137" s="7">
        <f>Backtesting!D137</f>
        <v>4.0578981693943214E-3</v>
      </c>
      <c r="E137" s="7">
        <f>Backtesting!E137</f>
        <v>4.7651137877056503E-3</v>
      </c>
      <c r="F137" s="7">
        <f>Backtesting!F137</f>
        <v>1.5</v>
      </c>
    </row>
    <row r="138" spans="1:28">
      <c r="A138" s="138">
        <f>Backtesting!A138</f>
        <v>43290</v>
      </c>
      <c r="B138" s="7">
        <f>Backtesting!B138</f>
        <v>0.74670000000000003</v>
      </c>
      <c r="C138" s="7">
        <f>Backtesting!C138</f>
        <v>82.47</v>
      </c>
      <c r="D138" s="7">
        <f>Backtesting!D138</f>
        <v>7.9328147096864778E-3</v>
      </c>
      <c r="E138" s="7">
        <f>Backtesting!E138</f>
        <v>5.2276576410840228E-3</v>
      </c>
      <c r="F138" s="7">
        <f>Backtesting!F138</f>
        <v>1.5</v>
      </c>
      <c r="AB138" s="229"/>
    </row>
    <row r="139" spans="1:28">
      <c r="A139" s="138">
        <f>Backtesting!A139</f>
        <v>43291</v>
      </c>
      <c r="B139" s="7">
        <f>Backtesting!B139</f>
        <v>0.74570000000000003</v>
      </c>
      <c r="C139" s="7">
        <f>Backtesting!C139</f>
        <v>82.89</v>
      </c>
      <c r="D139" s="7">
        <f>Backtesting!D139</f>
        <v>-1.3401234919068986E-3</v>
      </c>
      <c r="E139" s="7">
        <f>Backtesting!E139</f>
        <v>5.0798367581708359E-3</v>
      </c>
      <c r="F139" s="7">
        <f>Backtesting!F139</f>
        <v>1.5</v>
      </c>
    </row>
    <row r="140" spans="1:28">
      <c r="A140" s="138">
        <f>Backtesting!A140</f>
        <v>43292</v>
      </c>
      <c r="B140" s="7">
        <f>Backtesting!B140</f>
        <v>0.74080000000000001</v>
      </c>
      <c r="C140" s="7">
        <f>Backtesting!C140</f>
        <v>82.28</v>
      </c>
      <c r="D140" s="7">
        <f>Backtesting!D140</f>
        <v>-6.59269121777953E-3</v>
      </c>
      <c r="E140" s="7">
        <f>Backtesting!E140</f>
        <v>-7.3863628186784814E-3</v>
      </c>
      <c r="F140" s="7">
        <f>Backtesting!F140</f>
        <v>1.5</v>
      </c>
    </row>
    <row r="141" spans="1:28">
      <c r="A141" s="138">
        <f>Backtesting!A141</f>
        <v>43293</v>
      </c>
      <c r="B141" s="7">
        <f>Backtesting!B141</f>
        <v>0.73839999999999995</v>
      </c>
      <c r="C141" s="7">
        <f>Backtesting!C141</f>
        <v>82.92</v>
      </c>
      <c r="D141" s="7">
        <f>Backtesting!D141</f>
        <v>-3.245000143327301E-3</v>
      </c>
      <c r="E141" s="7">
        <f>Backtesting!E141</f>
        <v>7.7482227828225107E-3</v>
      </c>
      <c r="F141" s="7">
        <f>Backtesting!F141</f>
        <v>1.5</v>
      </c>
    </row>
    <row r="142" spans="1:28">
      <c r="A142" s="138">
        <f>Backtesting!A142</f>
        <v>43294</v>
      </c>
      <c r="B142" s="7">
        <f>Backtesting!B142</f>
        <v>0.74160000000000004</v>
      </c>
      <c r="C142" s="7">
        <f>Backtesting!C142</f>
        <v>83.48</v>
      </c>
      <c r="D142" s="7">
        <f>Backtesting!D142</f>
        <v>4.3243310630030245E-3</v>
      </c>
      <c r="E142" s="7">
        <f>Backtesting!E142</f>
        <v>6.7307946414212191E-3</v>
      </c>
      <c r="F142" s="7">
        <f>Backtesting!F142</f>
        <v>1.5</v>
      </c>
    </row>
    <row r="143" spans="1:28">
      <c r="A143" s="138">
        <f>Backtesting!A143</f>
        <v>43297</v>
      </c>
      <c r="B143" s="7">
        <f>Backtesting!B143</f>
        <v>0.74360000000000004</v>
      </c>
      <c r="C143" s="7">
        <f>Backtesting!C143</f>
        <v>83.59</v>
      </c>
      <c r="D143" s="7">
        <f>Backtesting!D143</f>
        <v>2.6932415956435027E-3</v>
      </c>
      <c r="E143" s="7">
        <f>Backtesting!E143</f>
        <v>1.3168135020646436E-3</v>
      </c>
      <c r="F143" s="7">
        <f>Backtesting!F143</f>
        <v>1.5</v>
      </c>
    </row>
    <row r="144" spans="1:28">
      <c r="A144" s="138">
        <f>Backtesting!A144</f>
        <v>43298</v>
      </c>
      <c r="B144" s="7">
        <f>Backtesting!B144</f>
        <v>0.74270000000000003</v>
      </c>
      <c r="C144" s="7">
        <f>Backtesting!C144</f>
        <v>83.49</v>
      </c>
      <c r="D144" s="7">
        <f>Backtesting!D144</f>
        <v>-1.2110611720381858E-3</v>
      </c>
      <c r="E144" s="7">
        <f>Backtesting!E144</f>
        <v>-1.1970315051557249E-3</v>
      </c>
      <c r="F144" s="7">
        <f>Backtesting!F144</f>
        <v>1.5</v>
      </c>
    </row>
    <row r="145" spans="1:6">
      <c r="A145" s="138">
        <f>Backtesting!A145</f>
        <v>43299</v>
      </c>
      <c r="B145" s="7">
        <f>Backtesting!B145</f>
        <v>0.73609999999999998</v>
      </c>
      <c r="C145" s="7">
        <f>Backtesting!C145</f>
        <v>83.19</v>
      </c>
      <c r="D145" s="7">
        <f>Backtesting!D145</f>
        <v>-8.9262156105906348E-3</v>
      </c>
      <c r="E145" s="7">
        <f>Backtesting!E145</f>
        <v>-3.5997159101127003E-3</v>
      </c>
      <c r="F145" s="7">
        <f>Backtesting!F145</f>
        <v>1.5</v>
      </c>
    </row>
    <row r="146" spans="1:6">
      <c r="A146" s="138">
        <f>Backtesting!A146</f>
        <v>43300</v>
      </c>
      <c r="B146" s="7">
        <f>Backtesting!B146</f>
        <v>0.74109999999999998</v>
      </c>
      <c r="C146" s="7">
        <f>Backtesting!C146</f>
        <v>83.59</v>
      </c>
      <c r="D146" s="7">
        <f>Backtesting!D146</f>
        <v>6.769589892652977E-3</v>
      </c>
      <c r="E146" s="7">
        <f>Backtesting!E146</f>
        <v>4.7967474152684538E-3</v>
      </c>
      <c r="F146" s="7">
        <f>Backtesting!F146</f>
        <v>1.5</v>
      </c>
    </row>
    <row r="147" spans="1:6">
      <c r="A147" s="138">
        <f>Backtesting!A147</f>
        <v>43301</v>
      </c>
      <c r="B147" s="7">
        <f>Backtesting!B147</f>
        <v>0.73750000000000004</v>
      </c>
      <c r="C147" s="7">
        <f>Backtesting!C147</f>
        <v>82.84</v>
      </c>
      <c r="D147" s="7">
        <f>Backtesting!D147</f>
        <v>-4.8694807433381946E-3</v>
      </c>
      <c r="E147" s="7">
        <f>Backtesting!E147</f>
        <v>-9.0128591836813269E-3</v>
      </c>
      <c r="F147" s="7">
        <f>Backtesting!F147</f>
        <v>1.5</v>
      </c>
    </row>
    <row r="148" spans="1:6">
      <c r="A148" s="138">
        <f>Backtesting!A148</f>
        <v>43304</v>
      </c>
      <c r="B148" s="7">
        <f>Backtesting!B148</f>
        <v>0.74229999999999996</v>
      </c>
      <c r="C148" s="7">
        <f>Backtesting!C148</f>
        <v>82.39</v>
      </c>
      <c r="D148" s="7">
        <f>Backtesting!D148</f>
        <v>6.4873859095263206E-3</v>
      </c>
      <c r="E148" s="7">
        <f>Backtesting!E148</f>
        <v>-5.4469661998847565E-3</v>
      </c>
      <c r="F148" s="7">
        <f>Backtesting!F148</f>
        <v>1.5</v>
      </c>
    </row>
    <row r="149" spans="1:6">
      <c r="A149" s="138">
        <f>Backtesting!A149</f>
        <v>43305</v>
      </c>
      <c r="B149" s="7">
        <f>Backtesting!B149</f>
        <v>0.73760000000000003</v>
      </c>
      <c r="C149" s="7">
        <f>Backtesting!C149</f>
        <v>82.09</v>
      </c>
      <c r="D149" s="7">
        <f>Backtesting!D149</f>
        <v>-6.3518018811171036E-3</v>
      </c>
      <c r="E149" s="7">
        <f>Backtesting!E149</f>
        <v>-3.6478639673238641E-3</v>
      </c>
      <c r="F149" s="7">
        <f>Backtesting!F149</f>
        <v>1.5</v>
      </c>
    </row>
    <row r="150" spans="1:6">
      <c r="A150" s="138">
        <f>Backtesting!A150</f>
        <v>43306</v>
      </c>
      <c r="B150" s="7">
        <f>Backtesting!B150</f>
        <v>0.74019999999999997</v>
      </c>
      <c r="C150" s="7">
        <f>Backtesting!C150</f>
        <v>82.31</v>
      </c>
      <c r="D150" s="7">
        <f>Backtesting!D150</f>
        <v>3.5187477096714666E-3</v>
      </c>
      <c r="E150" s="7">
        <f>Backtesting!E150</f>
        <v>2.676400624377853E-3</v>
      </c>
      <c r="F150" s="7">
        <f>Backtesting!F150</f>
        <v>1.5</v>
      </c>
    </row>
    <row r="151" spans="1:6">
      <c r="A151" s="138">
        <f>Backtesting!A151</f>
        <v>43307</v>
      </c>
      <c r="B151" s="7">
        <f>Backtesting!B151</f>
        <v>0.74360000000000004</v>
      </c>
      <c r="C151" s="7">
        <f>Backtesting!C151</f>
        <v>82.31</v>
      </c>
      <c r="D151" s="7">
        <f>Backtesting!D151</f>
        <v>4.5828358952334199E-3</v>
      </c>
      <c r="E151" s="7">
        <f>Backtesting!E151</f>
        <v>0</v>
      </c>
      <c r="F151" s="7">
        <f>Backtesting!F151</f>
        <v>1.5</v>
      </c>
    </row>
    <row r="152" spans="1:6">
      <c r="A152" s="138">
        <f>Backtesting!A152</f>
        <v>43308</v>
      </c>
      <c r="B152" s="7">
        <f>Backtesting!B152</f>
        <v>0.7389</v>
      </c>
      <c r="C152" s="7">
        <f>Backtesting!C152</f>
        <v>82.08</v>
      </c>
      <c r="D152" s="7">
        <f>Backtesting!D152</f>
        <v>-6.3406620526870582E-3</v>
      </c>
      <c r="E152" s="7">
        <f>Backtesting!E152</f>
        <v>-2.7982255620932106E-3</v>
      </c>
      <c r="F152" s="7">
        <f>Backtesting!F152</f>
        <v>1.5</v>
      </c>
    </row>
    <row r="153" spans="1:6">
      <c r="A153" s="138">
        <f>Backtesting!A153</f>
        <v>43311</v>
      </c>
      <c r="B153" s="7">
        <f>Backtesting!B153</f>
        <v>0.73970000000000002</v>
      </c>
      <c r="C153" s="7">
        <f>Backtesting!C153</f>
        <v>82.14</v>
      </c>
      <c r="D153" s="7">
        <f>Backtesting!D153</f>
        <v>1.0821047992201041E-3</v>
      </c>
      <c r="E153" s="7">
        <f>Backtesting!E153</f>
        <v>7.3072710595313843E-4</v>
      </c>
      <c r="F153" s="7">
        <f>Backtesting!F153</f>
        <v>1.5</v>
      </c>
    </row>
    <row r="154" spans="1:6">
      <c r="A154" s="138">
        <f>Backtesting!A154</f>
        <v>43312</v>
      </c>
      <c r="B154" s="7">
        <f>Backtesting!B154</f>
        <v>0.74309999999999998</v>
      </c>
      <c r="C154" s="7">
        <f>Backtesting!C154</f>
        <v>82.68</v>
      </c>
      <c r="D154" s="7">
        <f>Backtesting!D154</f>
        <v>4.5859265696014742E-3</v>
      </c>
      <c r="E154" s="7">
        <f>Backtesting!E154</f>
        <v>6.5526262851549836E-3</v>
      </c>
      <c r="F154" s="7">
        <f>Backtesting!F154</f>
        <v>1.5</v>
      </c>
    </row>
    <row r="155" spans="1:6">
      <c r="A155" s="138">
        <f>Backtesting!A155</f>
        <v>43313</v>
      </c>
      <c r="B155" s="7">
        <f>Backtesting!B155</f>
        <v>0.74070000000000003</v>
      </c>
      <c r="C155" s="7">
        <f>Backtesting!C155</f>
        <v>82.95</v>
      </c>
      <c r="D155" s="7">
        <f>Backtesting!D155</f>
        <v>-3.2349401441799943E-3</v>
      </c>
      <c r="E155" s="7">
        <f>Backtesting!E155</f>
        <v>3.2602818228858522E-3</v>
      </c>
      <c r="F155" s="7">
        <f>Backtesting!F155</f>
        <v>1.5</v>
      </c>
    </row>
    <row r="156" spans="1:6">
      <c r="A156" s="138">
        <f>Backtesting!A156</f>
        <v>43314</v>
      </c>
      <c r="B156" s="7">
        <f>Backtesting!B156</f>
        <v>0.73850000000000005</v>
      </c>
      <c r="C156" s="7">
        <f>Backtesting!C156</f>
        <v>82.39</v>
      </c>
      <c r="D156" s="7">
        <f>Backtesting!D156</f>
        <v>-2.9745830478089758E-3</v>
      </c>
      <c r="E156" s="7">
        <f>Backtesting!E156</f>
        <v>-6.7739463089549166E-3</v>
      </c>
      <c r="F156" s="7">
        <f>Backtesting!F156</f>
        <v>1.5</v>
      </c>
    </row>
    <row r="157" spans="1:6">
      <c r="A157" s="138">
        <f>Backtesting!A157</f>
        <v>43315</v>
      </c>
      <c r="B157" s="7">
        <f>Backtesting!B157</f>
        <v>0.73699999999999999</v>
      </c>
      <c r="C157" s="7">
        <f>Backtesting!C157</f>
        <v>82.31</v>
      </c>
      <c r="D157" s="7">
        <f>Backtesting!D157</f>
        <v>-2.0332097820979565E-3</v>
      </c>
      <c r="E157" s="7">
        <f>Backtesting!E157</f>
        <v>-9.7146334294601555E-4</v>
      </c>
      <c r="F157" s="7">
        <f>Backtesting!F157</f>
        <v>1.5</v>
      </c>
    </row>
    <row r="158" spans="1:6">
      <c r="A158" s="138">
        <f>Backtesting!A158</f>
        <v>43319</v>
      </c>
      <c r="B158" s="7">
        <f>Backtesting!B158</f>
        <v>0.74019999999999997</v>
      </c>
      <c r="C158" s="7">
        <f>Backtesting!C158</f>
        <v>82.41</v>
      </c>
      <c r="D158" s="7">
        <f>Backtesting!D158</f>
        <v>4.3325277627190217E-3</v>
      </c>
      <c r="E158" s="7">
        <f>Backtesting!E158</f>
        <v>1.2141817907394339E-3</v>
      </c>
      <c r="F158" s="7">
        <f>Backtesting!F158</f>
        <v>1.5</v>
      </c>
    </row>
    <row r="159" spans="1:6">
      <c r="A159" s="138">
        <f>Backtesting!A159</f>
        <v>43320</v>
      </c>
      <c r="B159" s="7">
        <f>Backtesting!B159</f>
        <v>0.74270000000000003</v>
      </c>
      <c r="C159" s="7">
        <f>Backtesting!C159</f>
        <v>82.64</v>
      </c>
      <c r="D159" s="7">
        <f>Backtesting!D159</f>
        <v>3.371774723195285E-3</v>
      </c>
      <c r="E159" s="7">
        <f>Backtesting!E159</f>
        <v>2.7870360360908938E-3</v>
      </c>
      <c r="F159" s="7">
        <f>Backtesting!F159</f>
        <v>1.5</v>
      </c>
    </row>
    <row r="160" spans="1:6">
      <c r="A160" s="138">
        <f>Backtesting!A160</f>
        <v>43321</v>
      </c>
      <c r="B160" s="7">
        <f>Backtesting!B160</f>
        <v>0.74409999999999998</v>
      </c>
      <c r="C160" s="7">
        <f>Backtesting!C160</f>
        <v>82.56</v>
      </c>
      <c r="D160" s="7">
        <f>Backtesting!D160</f>
        <v>1.8832397279646509E-3</v>
      </c>
      <c r="E160" s="7">
        <f>Backtesting!E160</f>
        <v>-9.6852307813053698E-4</v>
      </c>
      <c r="F160" s="7">
        <f>Backtesting!F160</f>
        <v>1.5</v>
      </c>
    </row>
    <row r="161" spans="1:6">
      <c r="A161" s="138">
        <f>Backtesting!A161</f>
        <v>43322</v>
      </c>
      <c r="B161" s="7">
        <f>Backtesting!B161</f>
        <v>0.73309999999999997</v>
      </c>
      <c r="C161" s="7">
        <f>Backtesting!C161</f>
        <v>81.37</v>
      </c>
      <c r="D161" s="7">
        <f>Backtesting!D161</f>
        <v>-1.4893316173674715E-2</v>
      </c>
      <c r="E161" s="7">
        <f>Backtesting!E161</f>
        <v>-1.4518647024686648E-2</v>
      </c>
      <c r="F161" s="7">
        <f>Backtesting!F161</f>
        <v>1.5</v>
      </c>
    </row>
    <row r="162" spans="1:6">
      <c r="A162" s="138">
        <f>Backtesting!A162</f>
        <v>43325</v>
      </c>
      <c r="B162" s="7">
        <f>Backtesting!B162</f>
        <v>0.72789999999999999</v>
      </c>
      <c r="C162" s="7">
        <f>Backtesting!C162</f>
        <v>80.25</v>
      </c>
      <c r="D162" s="7">
        <f>Backtesting!D162</f>
        <v>-7.1184421053286685E-3</v>
      </c>
      <c r="E162" s="7">
        <f>Backtesting!E162</f>
        <v>-1.3859892698440691E-2</v>
      </c>
      <c r="F162" s="7">
        <f>Backtesting!F162</f>
        <v>1.5</v>
      </c>
    </row>
    <row r="163" spans="1:6">
      <c r="A163" s="138">
        <f>Backtesting!A163</f>
        <v>43326</v>
      </c>
      <c r="B163" s="7">
        <f>Backtesting!B163</f>
        <v>0.72709999999999997</v>
      </c>
      <c r="C163" s="7">
        <f>Backtesting!C163</f>
        <v>80.61</v>
      </c>
      <c r="D163" s="7">
        <f>Backtesting!D163</f>
        <v>-1.0996564682011361E-3</v>
      </c>
      <c r="E163" s="7">
        <f>Backtesting!E163</f>
        <v>4.4759492853843567E-3</v>
      </c>
      <c r="F163" s="7">
        <f>Backtesting!F163</f>
        <v>1.5</v>
      </c>
    </row>
    <row r="164" spans="1:6">
      <c r="A164" s="138">
        <f>Backtesting!A164</f>
        <v>43327</v>
      </c>
      <c r="B164" s="7">
        <f>Backtesting!B164</f>
        <v>0.72130000000000005</v>
      </c>
      <c r="C164" s="7">
        <f>Backtesting!C164</f>
        <v>80.27</v>
      </c>
      <c r="D164" s="7">
        <f>Backtesting!D164</f>
        <v>-8.0088801463840346E-3</v>
      </c>
      <c r="E164" s="7">
        <f>Backtesting!E164</f>
        <v>-4.2267591520241191E-3</v>
      </c>
      <c r="F164" s="7">
        <f>Backtesting!F164</f>
        <v>1.5</v>
      </c>
    </row>
    <row r="165" spans="1:6">
      <c r="A165" s="138">
        <f>Backtesting!A165</f>
        <v>43328</v>
      </c>
      <c r="B165" s="7">
        <f>Backtesting!B165</f>
        <v>0.72750000000000004</v>
      </c>
      <c r="C165" s="7">
        <f>Backtesting!C165</f>
        <v>80.650000000000006</v>
      </c>
      <c r="D165" s="7">
        <f>Backtesting!D165</f>
        <v>8.5588595360206327E-3</v>
      </c>
      <c r="E165" s="7">
        <f>Backtesting!E165</f>
        <v>4.7228524277324784E-3</v>
      </c>
      <c r="F165" s="7">
        <f>Backtesting!F165</f>
        <v>1.5</v>
      </c>
    </row>
    <row r="166" spans="1:6">
      <c r="A166" s="138">
        <f>Backtesting!A166</f>
        <v>43329</v>
      </c>
      <c r="B166" s="7">
        <f>Backtesting!B166</f>
        <v>0.72699999999999998</v>
      </c>
      <c r="C166" s="7">
        <f>Backtesting!C166</f>
        <v>80.62</v>
      </c>
      <c r="D166" s="7">
        <f>Backtesting!D166</f>
        <v>-6.8752151212832149E-4</v>
      </c>
      <c r="E166" s="7">
        <f>Backtesting!E166</f>
        <v>-3.7204688219814224E-4</v>
      </c>
      <c r="F166" s="7">
        <f>Backtesting!F166</f>
        <v>1.5</v>
      </c>
    </row>
    <row r="167" spans="1:6">
      <c r="A167" s="138">
        <f>Backtesting!A167</f>
        <v>43332</v>
      </c>
      <c r="B167" s="7">
        <f>Backtesting!B167</f>
        <v>0.73060000000000003</v>
      </c>
      <c r="C167" s="7">
        <f>Backtesting!C167</f>
        <v>80.8</v>
      </c>
      <c r="D167" s="7">
        <f>Backtesting!D167</f>
        <v>4.9396368276627932E-3</v>
      </c>
      <c r="E167" s="7">
        <f>Backtesting!E167</f>
        <v>2.2302078380298639E-3</v>
      </c>
      <c r="F167" s="7">
        <f>Backtesting!F167</f>
        <v>1.5</v>
      </c>
    </row>
    <row r="168" spans="1:6">
      <c r="A168" s="138">
        <f>Backtesting!A168</f>
        <v>43333</v>
      </c>
      <c r="B168" s="7">
        <f>Backtesting!B168</f>
        <v>0.73599999999999999</v>
      </c>
      <c r="C168" s="7">
        <f>Backtesting!C168</f>
        <v>81.010000000000005</v>
      </c>
      <c r="D168" s="7">
        <f>Backtesting!D168</f>
        <v>7.3640043676939607E-3</v>
      </c>
      <c r="E168" s="7">
        <f>Backtesting!E168</f>
        <v>2.5956383153503491E-3</v>
      </c>
      <c r="F168" s="7">
        <f>Backtesting!F168</f>
        <v>1.5</v>
      </c>
    </row>
    <row r="169" spans="1:6">
      <c r="A169" s="138">
        <f>Backtesting!A169</f>
        <v>43334</v>
      </c>
      <c r="B169" s="7">
        <f>Backtesting!B169</f>
        <v>0.73560000000000003</v>
      </c>
      <c r="C169" s="7">
        <f>Backtesting!C169</f>
        <v>81.22</v>
      </c>
      <c r="D169" s="7">
        <f>Backtesting!D169</f>
        <v>-5.4362599871018134E-4</v>
      </c>
      <c r="E169" s="7">
        <f>Backtesting!E169</f>
        <v>2.5889184157518578E-3</v>
      </c>
      <c r="F169" s="7">
        <f>Backtesting!F169</f>
        <v>1.5</v>
      </c>
    </row>
    <row r="170" spans="1:6">
      <c r="A170" s="138">
        <f>Backtesting!A170</f>
        <v>43335</v>
      </c>
      <c r="B170" s="7">
        <f>Backtesting!B170</f>
        <v>0.72940000000000005</v>
      </c>
      <c r="C170" s="7">
        <f>Backtesting!C170</f>
        <v>80.87</v>
      </c>
      <c r="D170" s="7">
        <f>Backtesting!D170</f>
        <v>-8.4642143555861363E-3</v>
      </c>
      <c r="E170" s="7">
        <f>Backtesting!E170</f>
        <v>-4.3185951504208682E-3</v>
      </c>
      <c r="F170" s="7">
        <f>Backtesting!F170</f>
        <v>1.5</v>
      </c>
    </row>
    <row r="171" spans="1:6">
      <c r="A171" s="138">
        <f>Backtesting!A171</f>
        <v>43336</v>
      </c>
      <c r="B171" s="7">
        <f>Backtesting!B171</f>
        <v>0.72799999999999998</v>
      </c>
      <c r="C171" s="7">
        <f>Backtesting!C171</f>
        <v>81.08</v>
      </c>
      <c r="D171" s="7">
        <f>Backtesting!D171</f>
        <v>-1.9212301778939326E-3</v>
      </c>
      <c r="E171" s="7">
        <f>Backtesting!E171</f>
        <v>2.5933944760683277E-3</v>
      </c>
      <c r="F171" s="7">
        <f>Backtesting!F171</f>
        <v>1.5</v>
      </c>
    </row>
    <row r="172" spans="1:6">
      <c r="A172" s="138">
        <f>Backtesting!A172</f>
        <v>43339</v>
      </c>
      <c r="B172" s="7">
        <f>Backtesting!B172</f>
        <v>0.73229999999999995</v>
      </c>
      <c r="C172" s="7">
        <f>Backtesting!C172</f>
        <v>81.31</v>
      </c>
      <c r="D172" s="7">
        <f>Backtesting!D172</f>
        <v>5.8892178703380859E-3</v>
      </c>
      <c r="E172" s="7">
        <f>Backtesting!E172</f>
        <v>2.8326886359470137E-3</v>
      </c>
      <c r="F172" s="7">
        <f>Backtesting!F172</f>
        <v>1.5</v>
      </c>
    </row>
    <row r="173" spans="1:6">
      <c r="A173" s="138">
        <f>Backtesting!A173</f>
        <v>43340</v>
      </c>
      <c r="B173" s="7">
        <f>Backtesting!B173</f>
        <v>0.73280000000000001</v>
      </c>
      <c r="C173" s="7">
        <f>Backtesting!C173</f>
        <v>81.52</v>
      </c>
      <c r="D173" s="7">
        <f>Backtesting!D173</f>
        <v>6.825472928965984E-4</v>
      </c>
      <c r="E173" s="7">
        <f>Backtesting!E173</f>
        <v>2.5793786947230384E-3</v>
      </c>
      <c r="F173" s="7">
        <f>Backtesting!F173</f>
        <v>1.5</v>
      </c>
    </row>
    <row r="174" spans="1:6">
      <c r="A174" s="138">
        <f>Backtesting!A174</f>
        <v>43341</v>
      </c>
      <c r="B174" s="7">
        <f>Backtesting!B174</f>
        <v>0.73089999999999999</v>
      </c>
      <c r="C174" s="7">
        <f>Backtesting!C174</f>
        <v>81.25</v>
      </c>
      <c r="D174" s="7">
        <f>Backtesting!D174</f>
        <v>-2.5961618735744828E-3</v>
      </c>
      <c r="E174" s="7">
        <f>Backtesting!E174</f>
        <v>-3.3175677046224181E-3</v>
      </c>
      <c r="F174" s="7">
        <f>Backtesting!F174</f>
        <v>1.5</v>
      </c>
    </row>
    <row r="175" spans="1:6">
      <c r="A175" s="138">
        <f>Backtesting!A175</f>
        <v>43342</v>
      </c>
      <c r="B175" s="7">
        <f>Backtesting!B175</f>
        <v>0.72799999999999998</v>
      </c>
      <c r="C175" s="7">
        <f>Backtesting!C175</f>
        <v>81.290000000000006</v>
      </c>
      <c r="D175" s="7">
        <f>Backtesting!D175</f>
        <v>-3.9756032896600488E-3</v>
      </c>
      <c r="E175" s="7">
        <f>Backtesting!E175</f>
        <v>4.9218654863418326E-4</v>
      </c>
      <c r="F175" s="7">
        <f>Backtesting!F175</f>
        <v>1.5</v>
      </c>
    </row>
    <row r="176" spans="1:6">
      <c r="A176" s="138">
        <f>Backtesting!A176</f>
        <v>43343</v>
      </c>
      <c r="B176" s="7">
        <f>Backtesting!B176</f>
        <v>0.72599999999999998</v>
      </c>
      <c r="C176" s="7">
        <f>Backtesting!C176</f>
        <v>80.58</v>
      </c>
      <c r="D176" s="7">
        <f>Backtesting!D176</f>
        <v>-2.7510333718898708E-3</v>
      </c>
      <c r="E176" s="7">
        <f>Backtesting!E176</f>
        <v>-8.7725279952798763E-3</v>
      </c>
      <c r="F176" s="7">
        <f>Backtesting!F176</f>
        <v>1.5</v>
      </c>
    </row>
    <row r="177" spans="1:6">
      <c r="A177" s="138">
        <f>Backtesting!A177</f>
        <v>43346</v>
      </c>
      <c r="B177" s="7">
        <f>Backtesting!B177</f>
        <v>0.72</v>
      </c>
      <c r="C177" s="7">
        <f>Backtesting!C177</f>
        <v>79.86</v>
      </c>
      <c r="D177" s="7">
        <f>Backtesting!D177</f>
        <v>-8.2988028146950658E-3</v>
      </c>
      <c r="E177" s="7">
        <f>Backtesting!E177</f>
        <v>-8.9753781281259239E-3</v>
      </c>
      <c r="F177" s="7">
        <f>Backtesting!F177</f>
        <v>1.5</v>
      </c>
    </row>
    <row r="178" spans="1:6">
      <c r="A178" s="138">
        <f>Backtesting!A178</f>
        <v>43347</v>
      </c>
      <c r="B178" s="7">
        <f>Backtesting!B178</f>
        <v>0.7228</v>
      </c>
      <c r="C178" s="7">
        <f>Backtesting!C178</f>
        <v>80.38</v>
      </c>
      <c r="D178" s="7">
        <f>Backtesting!D178</f>
        <v>3.8813467079723751E-3</v>
      </c>
      <c r="E178" s="7">
        <f>Backtesting!E178</f>
        <v>6.4902873859798305E-3</v>
      </c>
      <c r="F178" s="7">
        <f>Backtesting!F178</f>
        <v>1.5</v>
      </c>
    </row>
    <row r="179" spans="1:6">
      <c r="A179" s="138">
        <f>Backtesting!A179</f>
        <v>43348</v>
      </c>
      <c r="B179" s="7">
        <f>Backtesting!B179</f>
        <v>0.71860000000000002</v>
      </c>
      <c r="C179" s="7">
        <f>Backtesting!C179</f>
        <v>80.12</v>
      </c>
      <c r="D179" s="7">
        <f>Backtesting!D179</f>
        <v>-5.8276840386550536E-3</v>
      </c>
      <c r="E179" s="7">
        <f>Backtesting!E179</f>
        <v>-3.239878223437462E-3</v>
      </c>
      <c r="F179" s="7">
        <f>Backtesting!F179</f>
        <v>1.5</v>
      </c>
    </row>
    <row r="180" spans="1:6">
      <c r="A180" s="138">
        <f>Backtesting!A180</f>
        <v>43349</v>
      </c>
      <c r="B180" s="7">
        <f>Backtesting!B180</f>
        <v>0.71709999999999996</v>
      </c>
      <c r="C180" s="7">
        <f>Backtesting!C180</f>
        <v>79.84</v>
      </c>
      <c r="D180" s="7">
        <f>Backtesting!D180</f>
        <v>-2.0895737908892885E-3</v>
      </c>
      <c r="E180" s="7">
        <f>Backtesting!E180</f>
        <v>-3.5008787944089659E-3</v>
      </c>
      <c r="F180" s="7">
        <f>Backtesting!F180</f>
        <v>1.5</v>
      </c>
    </row>
    <row r="181" spans="1:6">
      <c r="A181" s="138">
        <f>Backtesting!A181</f>
        <v>43350</v>
      </c>
      <c r="B181" s="7">
        <f>Backtesting!B181</f>
        <v>0.71509999999999996</v>
      </c>
      <c r="C181" s="7">
        <f>Backtesting!C181</f>
        <v>79.09</v>
      </c>
      <c r="D181" s="7">
        <f>Backtesting!D181</f>
        <v>-2.7929078341789779E-3</v>
      </c>
      <c r="E181" s="7">
        <f>Backtesting!E181</f>
        <v>-9.4381874718826725E-3</v>
      </c>
      <c r="F181" s="7">
        <f>Backtesting!F181</f>
        <v>1.5</v>
      </c>
    </row>
    <row r="182" spans="1:6">
      <c r="A182" s="138">
        <f>Backtesting!A182</f>
        <v>43353</v>
      </c>
      <c r="B182" s="7">
        <f>Backtesting!B182</f>
        <v>0.71150000000000002</v>
      </c>
      <c r="C182" s="7">
        <f>Backtesting!C182</f>
        <v>78.959999999999994</v>
      </c>
      <c r="D182" s="7">
        <f>Backtesting!D182</f>
        <v>-5.0469755244431447E-3</v>
      </c>
      <c r="E182" s="7">
        <f>Backtesting!E182</f>
        <v>-1.6450494060998519E-3</v>
      </c>
      <c r="F182" s="7">
        <f>Backtesting!F182</f>
        <v>1.5</v>
      </c>
    </row>
    <row r="183" spans="1:6">
      <c r="A183" s="138">
        <f>Backtesting!A183</f>
        <v>43354</v>
      </c>
      <c r="B183" s="7">
        <f>Backtesting!B183</f>
        <v>0.71260000000000001</v>
      </c>
      <c r="C183" s="7">
        <f>Backtesting!C183</f>
        <v>79.41</v>
      </c>
      <c r="D183" s="7">
        <f>Backtesting!D183</f>
        <v>1.5448356418285376E-3</v>
      </c>
      <c r="E183" s="7">
        <f>Backtesting!E183</f>
        <v>5.6829097818934943E-3</v>
      </c>
      <c r="F183" s="7">
        <f>Backtesting!F183</f>
        <v>1.5</v>
      </c>
    </row>
    <row r="184" spans="1:6">
      <c r="A184" s="138">
        <f>Backtesting!A184</f>
        <v>43355</v>
      </c>
      <c r="B184" s="7">
        <f>Backtesting!B184</f>
        <v>0.71030000000000004</v>
      </c>
      <c r="C184" s="7">
        <f>Backtesting!C184</f>
        <v>79.209999999999994</v>
      </c>
      <c r="D184" s="7">
        <f>Backtesting!D184</f>
        <v>-3.2328371679714008E-3</v>
      </c>
      <c r="E184" s="7">
        <f>Backtesting!E184</f>
        <v>-2.5217514309312876E-3</v>
      </c>
      <c r="F184" s="7">
        <f>Backtesting!F184</f>
        <v>1.5</v>
      </c>
    </row>
    <row r="185" spans="1:6">
      <c r="A185" s="138">
        <f>Backtesting!A185</f>
        <v>43356</v>
      </c>
      <c r="B185" s="7">
        <f>Backtesting!B185</f>
        <v>0.71809999999999996</v>
      </c>
      <c r="C185" s="7">
        <f>Backtesting!C185</f>
        <v>80.02</v>
      </c>
      <c r="D185" s="7">
        <f>Backtesting!D185</f>
        <v>1.0921419112507361E-2</v>
      </c>
      <c r="E185" s="7">
        <f>Backtesting!E185</f>
        <v>1.0174049952900752E-2</v>
      </c>
      <c r="F185" s="7">
        <f>Backtesting!F185</f>
        <v>1.5</v>
      </c>
    </row>
    <row r="186" spans="1:6">
      <c r="A186" s="138">
        <f>Backtesting!A186</f>
        <v>43357</v>
      </c>
      <c r="B186" s="7">
        <f>Backtesting!B186</f>
        <v>0.72</v>
      </c>
      <c r="C186" s="7">
        <f>Backtesting!C186</f>
        <v>80.55</v>
      </c>
      <c r="D186" s="7">
        <f>Backtesting!D186</f>
        <v>2.6423768938292646E-3</v>
      </c>
      <c r="E186" s="7">
        <f>Backtesting!E186</f>
        <v>6.6015061938943399E-3</v>
      </c>
      <c r="F186" s="7">
        <f>Backtesting!F186</f>
        <v>1.5</v>
      </c>
    </row>
    <row r="187" spans="1:6">
      <c r="A187" s="138">
        <f>Backtesting!A187</f>
        <v>43360</v>
      </c>
      <c r="B187" s="7">
        <f>Backtesting!B187</f>
        <v>0.71619999999999995</v>
      </c>
      <c r="C187" s="7">
        <f>Backtesting!C187</f>
        <v>80.19</v>
      </c>
      <c r="D187" s="7">
        <f>Backtesting!D187</f>
        <v>-5.2917544457687172E-3</v>
      </c>
      <c r="E187" s="7">
        <f>Backtesting!E187</f>
        <v>-4.4792908040460567E-3</v>
      </c>
      <c r="F187" s="7">
        <f>Backtesting!F187</f>
        <v>1.5</v>
      </c>
    </row>
    <row r="188" spans="1:6">
      <c r="A188" s="138">
        <f>Backtesting!A188</f>
        <v>43361</v>
      </c>
      <c r="B188" s="7">
        <f>Backtesting!B188</f>
        <v>0.72070000000000001</v>
      </c>
      <c r="C188" s="7">
        <f>Backtesting!C188</f>
        <v>80.69</v>
      </c>
      <c r="D188" s="7">
        <f>Backtesting!D188</f>
        <v>6.2635043660631603E-3</v>
      </c>
      <c r="E188" s="7">
        <f>Backtesting!E188</f>
        <v>6.2158330414779171E-3</v>
      </c>
      <c r="F188" s="7">
        <f>Backtesting!F188</f>
        <v>1.5</v>
      </c>
    </row>
    <row r="189" spans="1:6">
      <c r="A189" s="138">
        <f>Backtesting!A189</f>
        <v>43362</v>
      </c>
      <c r="B189" s="7">
        <f>Backtesting!B189</f>
        <v>0.7248</v>
      </c>
      <c r="C189" s="7">
        <f>Backtesting!C189</f>
        <v>81.38</v>
      </c>
      <c r="D189" s="7">
        <f>Backtesting!D189</f>
        <v>5.6727927983742481E-3</v>
      </c>
      <c r="E189" s="7">
        <f>Backtesting!E189</f>
        <v>8.5148907131287286E-3</v>
      </c>
      <c r="F189" s="7">
        <f>Backtesting!F189</f>
        <v>1.5</v>
      </c>
    </row>
    <row r="190" spans="1:6">
      <c r="A190" s="138">
        <f>Backtesting!A190</f>
        <v>43363</v>
      </c>
      <c r="B190" s="7">
        <f>Backtesting!B190</f>
        <v>0.72599999999999998</v>
      </c>
      <c r="C190" s="7">
        <f>Backtesting!C190</f>
        <v>81.42</v>
      </c>
      <c r="D190" s="7">
        <f>Backtesting!D190</f>
        <v>1.6542600960264681E-3</v>
      </c>
      <c r="E190" s="7">
        <f>Backtesting!E190</f>
        <v>4.9140050128900598E-4</v>
      </c>
      <c r="F190" s="7">
        <f>Backtesting!F190</f>
        <v>1.5</v>
      </c>
    </row>
    <row r="191" spans="1:6">
      <c r="A191" s="138">
        <f>Backtesting!A191</f>
        <v>43364</v>
      </c>
      <c r="B191" s="7">
        <f>Backtesting!B191</f>
        <v>0.72960000000000003</v>
      </c>
      <c r="C191" s="7">
        <f>Backtesting!C191</f>
        <v>82.27</v>
      </c>
      <c r="D191" s="7">
        <f>Backtesting!D191</f>
        <v>4.9464239353256166E-3</v>
      </c>
      <c r="E191" s="7">
        <f>Backtesting!E191</f>
        <v>1.0385578106006143E-2</v>
      </c>
      <c r="F191" s="7">
        <f>Backtesting!F191</f>
        <v>1.5</v>
      </c>
    </row>
    <row r="192" spans="1:6">
      <c r="A192" s="138">
        <f>Backtesting!A192</f>
        <v>43367</v>
      </c>
      <c r="B192" s="7">
        <f>Backtesting!B192</f>
        <v>0.72619999999999996</v>
      </c>
      <c r="C192" s="7">
        <f>Backtesting!C192</f>
        <v>81.77</v>
      </c>
      <c r="D192" s="7">
        <f>Backtesting!D192</f>
        <v>-4.6709797798863556E-3</v>
      </c>
      <c r="E192" s="7">
        <f>Backtesting!E192</f>
        <v>-6.0960930069530184E-3</v>
      </c>
      <c r="F192" s="7">
        <f>Backtesting!F192</f>
        <v>1.5</v>
      </c>
    </row>
    <row r="193" spans="1:6">
      <c r="A193" s="138">
        <f>Backtesting!A193</f>
        <v>43368</v>
      </c>
      <c r="B193" s="7">
        <f>Backtesting!B193</f>
        <v>0.72440000000000004</v>
      </c>
      <c r="C193" s="7">
        <f>Backtesting!C193</f>
        <v>81.75</v>
      </c>
      <c r="D193" s="7">
        <f>Backtesting!D193</f>
        <v>-2.4817329709769637E-3</v>
      </c>
      <c r="E193" s="7">
        <f>Backtesting!E193</f>
        <v>-2.4461839652303478E-4</v>
      </c>
      <c r="F193" s="7">
        <f>Backtesting!F193</f>
        <v>1.5</v>
      </c>
    </row>
    <row r="194" spans="1:6">
      <c r="A194" s="138">
        <f>Backtesting!A194</f>
        <v>43369</v>
      </c>
      <c r="B194" s="7">
        <f>Backtesting!B194</f>
        <v>0.72640000000000005</v>
      </c>
      <c r="C194" s="7">
        <f>Backtesting!C194</f>
        <v>82.02</v>
      </c>
      <c r="D194" s="7">
        <f>Backtesting!D194</f>
        <v>2.7571012778251935E-3</v>
      </c>
      <c r="E194" s="7">
        <f>Backtesting!E194</f>
        <v>3.2973101865504538E-3</v>
      </c>
      <c r="F194" s="7">
        <f>Backtesting!F194</f>
        <v>1.5</v>
      </c>
    </row>
    <row r="195" spans="1:6">
      <c r="A195" s="138">
        <f>Backtesting!A195</f>
        <v>43370</v>
      </c>
      <c r="B195" s="7">
        <f>Backtesting!B195</f>
        <v>0.72330000000000005</v>
      </c>
      <c r="C195" s="7">
        <f>Backtesting!C195</f>
        <v>81.47</v>
      </c>
      <c r="D195" s="7">
        <f>Backtesting!D195</f>
        <v>-4.2767534318485217E-3</v>
      </c>
      <c r="E195" s="7">
        <f>Backtesting!E195</f>
        <v>-6.7282656413627743E-3</v>
      </c>
      <c r="F195" s="7">
        <f>Backtesting!F195</f>
        <v>1.5</v>
      </c>
    </row>
    <row r="196" spans="1:6">
      <c r="A196" s="138">
        <f>Backtesting!A196</f>
        <v>43371</v>
      </c>
      <c r="B196" s="7">
        <f>Backtesting!B196</f>
        <v>0.72219999999999995</v>
      </c>
      <c r="C196" s="7">
        <f>Backtesting!C196</f>
        <v>81.96</v>
      </c>
      <c r="D196" s="7">
        <f>Backtesting!D196</f>
        <v>-1.5219650118778233E-3</v>
      </c>
      <c r="E196" s="7">
        <f>Backtesting!E196</f>
        <v>5.9964690481485675E-3</v>
      </c>
      <c r="F196" s="7">
        <f>Backtesting!F196</f>
        <v>1.5</v>
      </c>
    </row>
    <row r="197" spans="1:6">
      <c r="A197" s="138">
        <f>Backtesting!A197</f>
        <v>43375</v>
      </c>
      <c r="B197" s="7">
        <f>Backtesting!B197</f>
        <v>0.72</v>
      </c>
      <c r="C197" s="7">
        <f>Backtesting!C197</f>
        <v>81.94</v>
      </c>
      <c r="D197" s="7">
        <f>Backtesting!D197</f>
        <v>-3.0508968332563198E-3</v>
      </c>
      <c r="E197" s="7">
        <f>Backtesting!E197</f>
        <v>-2.440512519739746E-4</v>
      </c>
      <c r="F197" s="7">
        <f>Backtesting!F197</f>
        <v>1.5</v>
      </c>
    </row>
    <row r="198" spans="1:6">
      <c r="A198" s="138">
        <f>Backtesting!A198</f>
        <v>43376</v>
      </c>
      <c r="B198" s="7">
        <f>Backtesting!B198</f>
        <v>0.71819999999999995</v>
      </c>
      <c r="C198" s="7">
        <f>Backtesting!C198</f>
        <v>81.69</v>
      </c>
      <c r="D198" s="7">
        <f>Backtesting!D198</f>
        <v>-2.5031302181185884E-3</v>
      </c>
      <c r="E198" s="7">
        <f>Backtesting!E198</f>
        <v>-3.0556767649470851E-3</v>
      </c>
      <c r="F198" s="7">
        <f>Backtesting!F198</f>
        <v>1.5</v>
      </c>
    </row>
    <row r="199" spans="1:6">
      <c r="A199" s="138">
        <f>Backtesting!A199</f>
        <v>43377</v>
      </c>
      <c r="B199" s="7">
        <f>Backtesting!B199</f>
        <v>0.70850000000000002</v>
      </c>
      <c r="C199" s="7">
        <f>Backtesting!C199</f>
        <v>81</v>
      </c>
      <c r="D199" s="7">
        <f>Backtesting!D199</f>
        <v>-1.3598022661247195E-2</v>
      </c>
      <c r="E199" s="7">
        <f>Backtesting!E199</f>
        <v>-8.4824406813391127E-3</v>
      </c>
      <c r="F199" s="7">
        <f>Backtesting!F199</f>
        <v>1.5</v>
      </c>
    </row>
    <row r="200" spans="1:6">
      <c r="A200" s="138">
        <f>Backtesting!A200</f>
        <v>43378</v>
      </c>
      <c r="B200" s="7">
        <f>Backtesting!B200</f>
        <v>0.70650000000000002</v>
      </c>
      <c r="C200" s="7">
        <f>Backtesting!C200</f>
        <v>80.459999999999994</v>
      </c>
      <c r="D200" s="7">
        <f>Backtesting!D200</f>
        <v>-2.8268570061529964E-3</v>
      </c>
      <c r="E200" s="7">
        <f>Backtesting!E200</f>
        <v>-6.688988150796652E-3</v>
      </c>
      <c r="F200" s="7">
        <f>Backtesting!F200</f>
        <v>1.5</v>
      </c>
    </row>
    <row r="201" spans="1:6">
      <c r="A201" s="138">
        <f>Backtesting!A201</f>
        <v>43381</v>
      </c>
      <c r="B201" s="7">
        <f>Backtesting!B201</f>
        <v>0.70589999999999997</v>
      </c>
      <c r="C201" s="7">
        <f>Backtesting!C201</f>
        <v>80.37</v>
      </c>
      <c r="D201" s="7">
        <f>Backtesting!D201</f>
        <v>-8.4961772315575142E-4</v>
      </c>
      <c r="E201" s="7">
        <f>Backtesting!E201</f>
        <v>-1.1191942970150007E-3</v>
      </c>
      <c r="F201" s="7">
        <f>Backtesting!F201</f>
        <v>1.5</v>
      </c>
    </row>
    <row r="202" spans="1:6">
      <c r="A202" s="138">
        <f>Backtesting!A202</f>
        <v>43382</v>
      </c>
      <c r="B202" s="7">
        <f>Backtesting!B202</f>
        <v>0.70899999999999996</v>
      </c>
      <c r="C202" s="7">
        <f>Backtesting!C202</f>
        <v>80.17</v>
      </c>
      <c r="D202" s="7">
        <f>Backtesting!D202</f>
        <v>4.3819421307009039E-3</v>
      </c>
      <c r="E202" s="7">
        <f>Backtesting!E202</f>
        <v>-2.4915921697668286E-3</v>
      </c>
      <c r="F202" s="7">
        <f>Backtesting!F202</f>
        <v>1.5</v>
      </c>
    </row>
    <row r="203" spans="1:6">
      <c r="A203" s="138">
        <f>Backtesting!A203</f>
        <v>43383</v>
      </c>
      <c r="B203" s="7">
        <f>Backtesting!B203</f>
        <v>0.71179999999999999</v>
      </c>
      <c r="C203" s="7">
        <f>Backtesting!C203</f>
        <v>80.48</v>
      </c>
      <c r="D203" s="7">
        <f>Backtesting!D203</f>
        <v>3.9414465439648397E-3</v>
      </c>
      <c r="E203" s="7">
        <f>Backtesting!E203</f>
        <v>3.8593262965689094E-3</v>
      </c>
      <c r="F203" s="7">
        <f>Backtesting!F203</f>
        <v>1.5</v>
      </c>
    </row>
    <row r="204" spans="1:6">
      <c r="A204" s="138">
        <f>Backtesting!A204</f>
        <v>43384</v>
      </c>
      <c r="B204" s="7">
        <f>Backtesting!B204</f>
        <v>0.70720000000000005</v>
      </c>
      <c r="C204" s="7">
        <f>Backtesting!C204</f>
        <v>79.33</v>
      </c>
      <c r="D204" s="7">
        <f>Backtesting!D204</f>
        <v>-6.4834617526585009E-3</v>
      </c>
      <c r="E204" s="7">
        <f>Backtesting!E204</f>
        <v>-1.4392339037517592E-2</v>
      </c>
      <c r="F204" s="7">
        <f>Backtesting!F204</f>
        <v>1.5</v>
      </c>
    </row>
    <row r="205" spans="1:6">
      <c r="A205" s="138">
        <f>Backtesting!A205</f>
        <v>43385</v>
      </c>
      <c r="B205" s="7">
        <f>Backtesting!B205</f>
        <v>0.71230000000000004</v>
      </c>
      <c r="C205" s="7">
        <f>Backtesting!C205</f>
        <v>80.02</v>
      </c>
      <c r="D205" s="7">
        <f>Backtesting!D205</f>
        <v>7.1856596608745327E-3</v>
      </c>
      <c r="E205" s="7">
        <f>Backtesting!E205</f>
        <v>8.6602361151773624E-3</v>
      </c>
      <c r="F205" s="7">
        <f>Backtesting!F205</f>
        <v>1.5</v>
      </c>
    </row>
    <row r="206" spans="1:6">
      <c r="A206" s="138">
        <f>Backtesting!A206</f>
        <v>43388</v>
      </c>
      <c r="B206" s="7">
        <f>Backtesting!B206</f>
        <v>0.71079999999999999</v>
      </c>
      <c r="C206" s="7">
        <f>Backtesting!C206</f>
        <v>79.64</v>
      </c>
      <c r="D206" s="7">
        <f>Backtesting!D206</f>
        <v>-2.1080747038119815E-3</v>
      </c>
      <c r="E206" s="7">
        <f>Backtesting!E206</f>
        <v>-4.7601242330933546E-3</v>
      </c>
      <c r="F206" s="7">
        <f>Backtesting!F206</f>
        <v>1.5</v>
      </c>
    </row>
    <row r="207" spans="1:6">
      <c r="A207" s="138">
        <f>Backtesting!A207</f>
        <v>43389</v>
      </c>
      <c r="B207" s="7">
        <f>Backtesting!B207</f>
        <v>0.71220000000000006</v>
      </c>
      <c r="C207" s="7">
        <f>Backtesting!C207</f>
        <v>79.790000000000006</v>
      </c>
      <c r="D207" s="7">
        <f>Backtesting!D207</f>
        <v>1.9676745631812056E-3</v>
      </c>
      <c r="E207" s="7">
        <f>Backtesting!E207</f>
        <v>1.8817041241941438E-3</v>
      </c>
      <c r="F207" s="7">
        <f>Backtesting!F207</f>
        <v>1.5</v>
      </c>
    </row>
    <row r="208" spans="1:6">
      <c r="A208" s="138">
        <f>Backtesting!A208</f>
        <v>43390</v>
      </c>
      <c r="B208" s="7">
        <f>Backtesting!B208</f>
        <v>0.71360000000000001</v>
      </c>
      <c r="C208" s="7">
        <f>Backtesting!C208</f>
        <v>80.12</v>
      </c>
      <c r="D208" s="7">
        <f>Backtesting!D208</f>
        <v>1.9638104221222316E-3</v>
      </c>
      <c r="E208" s="7">
        <f>Backtesting!E208</f>
        <v>4.1273274774280147E-3</v>
      </c>
      <c r="F208" s="7">
        <f>Backtesting!F208</f>
        <v>1.5</v>
      </c>
    </row>
    <row r="209" spans="1:6">
      <c r="A209" s="138">
        <f>Backtesting!A209</f>
        <v>43391</v>
      </c>
      <c r="B209" s="7">
        <f>Backtesting!B209</f>
        <v>0.71309999999999996</v>
      </c>
      <c r="C209" s="7">
        <f>Backtesting!C209</f>
        <v>80.239999999999995</v>
      </c>
      <c r="D209" s="7">
        <f>Backtesting!D209</f>
        <v>-7.0091823154181093E-4</v>
      </c>
      <c r="E209" s="7">
        <f>Backtesting!E209</f>
        <v>1.4966328560624589E-3</v>
      </c>
      <c r="F209" s="7">
        <f>Backtesting!F209</f>
        <v>1.5</v>
      </c>
    </row>
    <row r="210" spans="1:6">
      <c r="A210" s="138">
        <f>Backtesting!A210</f>
        <v>43392</v>
      </c>
      <c r="B210" s="7">
        <f>Backtesting!B210</f>
        <v>0.71089999999999998</v>
      </c>
      <c r="C210" s="7">
        <f>Backtesting!C210</f>
        <v>79.88</v>
      </c>
      <c r="D210" s="7">
        <f>Backtesting!D210</f>
        <v>-3.0898900988204385E-3</v>
      </c>
      <c r="E210" s="7">
        <f>Backtesting!E210</f>
        <v>-4.4966351060656386E-3</v>
      </c>
      <c r="F210" s="7">
        <f>Backtesting!F210</f>
        <v>1.5</v>
      </c>
    </row>
    <row r="211" spans="1:6">
      <c r="A211" s="138">
        <f>Backtesting!A211</f>
        <v>43395</v>
      </c>
      <c r="B211" s="7">
        <f>Backtesting!B211</f>
        <v>0.7107</v>
      </c>
      <c r="C211" s="7">
        <f>Backtesting!C211</f>
        <v>80.02</v>
      </c>
      <c r="D211" s="7">
        <f>Backtesting!D211</f>
        <v>-2.8137310258792775E-4</v>
      </c>
      <c r="E211" s="7">
        <f>Backtesting!E211</f>
        <v>1.7510948814744821E-3</v>
      </c>
      <c r="F211" s="7">
        <f>Backtesting!F211</f>
        <v>1.5</v>
      </c>
    </row>
    <row r="212" spans="1:6">
      <c r="A212" s="138">
        <f>Backtesting!A212</f>
        <v>43396</v>
      </c>
      <c r="B212" s="7">
        <f>Backtesting!B212</f>
        <v>0.70630000000000004</v>
      </c>
      <c r="C212" s="7">
        <f>Backtesting!C212</f>
        <v>79.489999999999995</v>
      </c>
      <c r="D212" s="7">
        <f>Backtesting!D212</f>
        <v>-6.2103234179728753E-3</v>
      </c>
      <c r="E212" s="7">
        <f>Backtesting!E212</f>
        <v>-6.6453758440677317E-3</v>
      </c>
      <c r="F212" s="7">
        <f>Backtesting!F212</f>
        <v>1.5</v>
      </c>
    </row>
    <row r="213" spans="1:6">
      <c r="A213" s="138">
        <f>Backtesting!A213</f>
        <v>43397</v>
      </c>
      <c r="B213" s="7">
        <f>Backtesting!B213</f>
        <v>0.71040000000000003</v>
      </c>
      <c r="C213" s="7">
        <f>Backtesting!C213</f>
        <v>80.010000000000005</v>
      </c>
      <c r="D213" s="7">
        <f>Backtesting!D213</f>
        <v>5.7881152630838047E-3</v>
      </c>
      <c r="E213" s="7">
        <f>Backtesting!E213</f>
        <v>6.5203992770114924E-3</v>
      </c>
      <c r="F213" s="7">
        <f>Backtesting!F213</f>
        <v>1.5</v>
      </c>
    </row>
    <row r="214" spans="1:6">
      <c r="A214" s="138">
        <f>Backtesting!A214</f>
        <v>43398</v>
      </c>
      <c r="B214" s="7">
        <f>Backtesting!B214</f>
        <v>0.7077</v>
      </c>
      <c r="C214" s="7">
        <f>Backtesting!C214</f>
        <v>79.33</v>
      </c>
      <c r="D214" s="7">
        <f>Backtesting!D214</f>
        <v>-3.8079165962213645E-3</v>
      </c>
      <c r="E214" s="7">
        <f>Backtesting!E214</f>
        <v>-8.5352595481210953E-3</v>
      </c>
      <c r="F214" s="7">
        <f>Backtesting!F214</f>
        <v>1.5</v>
      </c>
    </row>
    <row r="215" spans="1:6">
      <c r="A215" s="138">
        <f>Backtesting!A215</f>
        <v>43399</v>
      </c>
      <c r="B215" s="7">
        <f>Backtesting!B215</f>
        <v>0.70340000000000003</v>
      </c>
      <c r="C215" s="7">
        <f>Backtesting!C215</f>
        <v>78.94</v>
      </c>
      <c r="D215" s="7">
        <f>Backtesting!D215</f>
        <v>-6.0945550418569066E-3</v>
      </c>
      <c r="E215" s="7">
        <f>Backtesting!E215</f>
        <v>-4.9282970792105633E-3</v>
      </c>
      <c r="F215" s="7">
        <f>Backtesting!F215</f>
        <v>1.5</v>
      </c>
    </row>
    <row r="216" spans="1:6">
      <c r="A216" s="138">
        <f>Backtesting!A216</f>
        <v>43402</v>
      </c>
      <c r="B216" s="7">
        <f>Backtesting!B216</f>
        <v>0.70989999999999998</v>
      </c>
      <c r="C216" s="7">
        <f>Backtesting!C216</f>
        <v>79.489999999999995</v>
      </c>
      <c r="D216" s="7">
        <f>Backtesting!D216</f>
        <v>9.1983950054579915E-3</v>
      </c>
      <c r="E216" s="7">
        <f>Backtesting!E216</f>
        <v>6.9431573503201159E-3</v>
      </c>
      <c r="F216" s="7">
        <f>Backtesting!F216</f>
        <v>1.5</v>
      </c>
    </row>
    <row r="217" spans="1:6">
      <c r="A217" s="138">
        <f>Backtesting!A217</f>
        <v>43403</v>
      </c>
      <c r="B217" s="7">
        <f>Backtesting!B217</f>
        <v>0.70930000000000004</v>
      </c>
      <c r="C217" s="7">
        <f>Backtesting!C217</f>
        <v>79.95</v>
      </c>
      <c r="D217" s="7">
        <f>Backtesting!D217</f>
        <v>-8.4554683729903802E-4</v>
      </c>
      <c r="E217" s="7">
        <f>Backtesting!E217</f>
        <v>5.7702116949420153E-3</v>
      </c>
      <c r="F217" s="7">
        <f>Backtesting!F217</f>
        <v>1.5</v>
      </c>
    </row>
    <row r="218" spans="1:6">
      <c r="A218" s="138">
        <f>Backtesting!A218</f>
        <v>43404</v>
      </c>
      <c r="B218" s="7">
        <f>Backtesting!B218</f>
        <v>0.70850000000000002</v>
      </c>
      <c r="C218" s="7">
        <f>Backtesting!C218</f>
        <v>80.23</v>
      </c>
      <c r="D218" s="7">
        <f>Backtesting!D218</f>
        <v>-1.1285090773059446E-3</v>
      </c>
      <c r="E218" s="7">
        <f>Backtesting!E218</f>
        <v>3.4960704856012905E-3</v>
      </c>
      <c r="F218" s="7">
        <f>Backtesting!F218</f>
        <v>1.5</v>
      </c>
    </row>
    <row r="219" spans="1:6">
      <c r="A219" s="138">
        <f>Backtesting!A219</f>
        <v>43405</v>
      </c>
      <c r="B219" s="7">
        <f>Backtesting!B219</f>
        <v>0.71299999999999997</v>
      </c>
      <c r="C219" s="7">
        <f>Backtesting!C219</f>
        <v>80.47</v>
      </c>
      <c r="D219" s="7">
        <f>Backtesting!D219</f>
        <v>6.3313612835607545E-3</v>
      </c>
      <c r="E219" s="7">
        <f>Backtesting!E219</f>
        <v>2.9869343924767032E-3</v>
      </c>
      <c r="F219" s="7">
        <f>Backtesting!F219</f>
        <v>1.5</v>
      </c>
    </row>
    <row r="220" spans="1:6">
      <c r="A220" s="138">
        <f>Backtesting!A220</f>
        <v>43406</v>
      </c>
      <c r="B220" s="7">
        <f>Backtesting!B220</f>
        <v>0.72430000000000005</v>
      </c>
      <c r="C220" s="7">
        <f>Backtesting!C220</f>
        <v>81.819999999999993</v>
      </c>
      <c r="D220" s="7">
        <f>Backtesting!D220</f>
        <v>1.5724250786984632E-2</v>
      </c>
      <c r="E220" s="7">
        <f>Backtesting!E220</f>
        <v>1.6637268343211015E-2</v>
      </c>
      <c r="F220" s="7">
        <f>Backtesting!F220</f>
        <v>1.5</v>
      </c>
    </row>
    <row r="221" spans="1:6">
      <c r="A221" s="138">
        <f>Backtesting!A221</f>
        <v>43409</v>
      </c>
      <c r="B221" s="7">
        <f>Backtesting!B221</f>
        <v>0.71889999999999998</v>
      </c>
      <c r="C221" s="7">
        <f>Backtesting!C221</f>
        <v>81.41</v>
      </c>
      <c r="D221" s="7">
        <f>Backtesting!D221</f>
        <v>-7.4834052114545677E-3</v>
      </c>
      <c r="E221" s="7">
        <f>Backtesting!E221</f>
        <v>-5.0235969153661205E-3</v>
      </c>
      <c r="F221" s="7">
        <f>Backtesting!F221</f>
        <v>1.5</v>
      </c>
    </row>
    <row r="222" spans="1:6">
      <c r="A222" s="138">
        <f>Backtesting!A222</f>
        <v>43410</v>
      </c>
      <c r="B222" s="7">
        <f>Backtesting!B222</f>
        <v>0.72130000000000005</v>
      </c>
      <c r="C222" s="7">
        <f>Backtesting!C222</f>
        <v>81.760000000000005</v>
      </c>
      <c r="D222" s="7">
        <f>Backtesting!D222</f>
        <v>3.3328735198010859E-3</v>
      </c>
      <c r="E222" s="7">
        <f>Backtesting!E222</f>
        <v>4.2900108695081342E-3</v>
      </c>
      <c r="F222" s="7">
        <f>Backtesting!F222</f>
        <v>1.5</v>
      </c>
    </row>
    <row r="223" spans="1:6">
      <c r="A223" s="138">
        <f>Backtesting!A223</f>
        <v>43411</v>
      </c>
      <c r="B223" s="7">
        <f>Backtesting!B223</f>
        <v>0.72640000000000005</v>
      </c>
      <c r="C223" s="7">
        <f>Backtesting!C223</f>
        <v>82.23</v>
      </c>
      <c r="D223" s="7">
        <f>Backtesting!D223</f>
        <v>7.0456877774564917E-3</v>
      </c>
      <c r="E223" s="7">
        <f>Backtesting!E223</f>
        <v>5.7320725274098696E-3</v>
      </c>
      <c r="F223" s="7">
        <f>Backtesting!F223</f>
        <v>1.5</v>
      </c>
    </row>
    <row r="224" spans="1:6">
      <c r="A224" s="138">
        <f>Backtesting!A224</f>
        <v>43412</v>
      </c>
      <c r="B224" s="7">
        <f>Backtesting!B224</f>
        <v>0.72740000000000005</v>
      </c>
      <c r="C224" s="7">
        <f>Backtesting!C224</f>
        <v>82.73</v>
      </c>
      <c r="D224" s="7">
        <f>Backtesting!D224</f>
        <v>1.3757052658050634E-3</v>
      </c>
      <c r="E224" s="7">
        <f>Backtesting!E224</f>
        <v>6.0620942192873058E-3</v>
      </c>
      <c r="F224" s="7">
        <f>Backtesting!F224</f>
        <v>1.5</v>
      </c>
    </row>
    <row r="225" spans="1:6">
      <c r="A225" s="138">
        <f>Backtesting!A225</f>
        <v>43413</v>
      </c>
      <c r="B225" s="7">
        <f>Backtesting!B225</f>
        <v>0.72440000000000004</v>
      </c>
      <c r="C225" s="7">
        <f>Backtesting!C225</f>
        <v>82.52</v>
      </c>
      <c r="D225" s="7">
        <f>Backtesting!D225</f>
        <v>-4.1328065436303345E-3</v>
      </c>
      <c r="E225" s="7">
        <f>Backtesting!E225</f>
        <v>-2.5416049990405979E-3</v>
      </c>
      <c r="F225" s="7">
        <f>Backtesting!F225</f>
        <v>1.5</v>
      </c>
    </row>
    <row r="226" spans="1:6">
      <c r="A226" s="138">
        <f>Backtesting!A226</f>
        <v>43416</v>
      </c>
      <c r="B226" s="7">
        <f>Backtesting!B226</f>
        <v>0.72260000000000002</v>
      </c>
      <c r="C226" s="7">
        <f>Backtesting!C226</f>
        <v>82.38</v>
      </c>
      <c r="D226" s="7">
        <f>Backtesting!D226</f>
        <v>-2.4879072957185314E-3</v>
      </c>
      <c r="E226" s="7">
        <f>Backtesting!E226</f>
        <v>-1.6979991951164145E-3</v>
      </c>
      <c r="F226" s="7">
        <f>Backtesting!F226</f>
        <v>1.5</v>
      </c>
    </row>
    <row r="227" spans="1:6">
      <c r="A227" s="138">
        <f>Backtesting!A227</f>
        <v>43417</v>
      </c>
      <c r="B227" s="7">
        <f>Backtesting!B227</f>
        <v>0.72119999999999995</v>
      </c>
      <c r="C227" s="7">
        <f>Backtesting!C227</f>
        <v>82.21</v>
      </c>
      <c r="D227" s="7">
        <f>Backtesting!D227</f>
        <v>-1.9393273843777096E-3</v>
      </c>
      <c r="E227" s="7">
        <f>Backtesting!E227</f>
        <v>-2.0657398438927023E-3</v>
      </c>
      <c r="F227" s="7">
        <f>Backtesting!F227</f>
        <v>1.5</v>
      </c>
    </row>
    <row r="228" spans="1:6">
      <c r="A228" s="138">
        <f>Backtesting!A228</f>
        <v>43418</v>
      </c>
      <c r="B228" s="7">
        <f>Backtesting!B228</f>
        <v>0.72170000000000001</v>
      </c>
      <c r="C228" s="7">
        <f>Backtesting!C228</f>
        <v>82.22</v>
      </c>
      <c r="D228" s="7">
        <f>Backtesting!D228</f>
        <v>6.9304874906534028E-4</v>
      </c>
      <c r="E228" s="7">
        <f>Backtesting!E228</f>
        <v>1.2163230569030069E-4</v>
      </c>
      <c r="F228" s="7">
        <f>Backtesting!F228</f>
        <v>1.5</v>
      </c>
    </row>
    <row r="229" spans="1:6">
      <c r="A229" s="138">
        <f>Backtesting!A229</f>
        <v>43419</v>
      </c>
      <c r="B229" s="7">
        <f>Backtesting!B229</f>
        <v>0.72789999999999999</v>
      </c>
      <c r="C229" s="7">
        <f>Backtesting!C229</f>
        <v>82.59</v>
      </c>
      <c r="D229" s="7">
        <f>Backtesting!D229</f>
        <v>8.5541360459846141E-3</v>
      </c>
      <c r="E229" s="7">
        <f>Backtesting!E229</f>
        <v>4.4900263528932635E-3</v>
      </c>
      <c r="F229" s="7">
        <f>Backtesting!F229</f>
        <v>1.5</v>
      </c>
    </row>
    <row r="230" spans="1:6">
      <c r="A230" s="138">
        <f>Backtesting!A230</f>
        <v>43420</v>
      </c>
      <c r="B230" s="7">
        <f>Backtesting!B230</f>
        <v>0.72689999999999999</v>
      </c>
      <c r="C230" s="7">
        <f>Backtesting!C230</f>
        <v>82.46</v>
      </c>
      <c r="D230" s="7">
        <f>Backtesting!D230</f>
        <v>-1.3747596336225003E-3</v>
      </c>
      <c r="E230" s="7">
        <f>Backtesting!E230</f>
        <v>-1.5752805438717563E-3</v>
      </c>
      <c r="F230" s="7">
        <f>Backtesting!F230</f>
        <v>1.5</v>
      </c>
    </row>
    <row r="231" spans="1:6">
      <c r="A231" s="138">
        <f>Backtesting!A231</f>
        <v>43423</v>
      </c>
      <c r="B231" s="7">
        <f>Backtesting!B231</f>
        <v>0.73080000000000001</v>
      </c>
      <c r="C231" s="7">
        <f>Backtesting!C231</f>
        <v>82.4</v>
      </c>
      <c r="D231" s="7">
        <f>Backtesting!D231</f>
        <v>5.3509080132619138E-3</v>
      </c>
      <c r="E231" s="7">
        <f>Backtesting!E231</f>
        <v>-7.2789036332781729E-4</v>
      </c>
      <c r="F231" s="7">
        <f>Backtesting!F231</f>
        <v>1.5</v>
      </c>
    </row>
    <row r="232" spans="1:6">
      <c r="A232" s="138">
        <f>Backtesting!A232</f>
        <v>43424</v>
      </c>
      <c r="B232" s="7">
        <f>Backtesting!B232</f>
        <v>0.72740000000000005</v>
      </c>
      <c r="C232" s="7">
        <f>Backtesting!C232</f>
        <v>81.84</v>
      </c>
      <c r="D232" s="7">
        <f>Backtesting!D232</f>
        <v>-4.6632919509629655E-3</v>
      </c>
      <c r="E232" s="7">
        <f>Backtesting!E232</f>
        <v>-6.8193152720549483E-3</v>
      </c>
      <c r="F232" s="7">
        <f>Backtesting!F232</f>
        <v>1.5</v>
      </c>
    </row>
    <row r="233" spans="1:6">
      <c r="A233" s="138">
        <f>Backtesting!A233</f>
        <v>43425</v>
      </c>
      <c r="B233" s="7">
        <f>Backtesting!B233</f>
        <v>0.72350000000000003</v>
      </c>
      <c r="C233" s="7">
        <f>Backtesting!C233</f>
        <v>81.680000000000007</v>
      </c>
      <c r="D233" s="7">
        <f>Backtesting!D233</f>
        <v>-5.3759864813501639E-3</v>
      </c>
      <c r="E233" s="7">
        <f>Backtesting!E233</f>
        <v>-1.9569477869609241E-3</v>
      </c>
      <c r="F233" s="7">
        <f>Backtesting!F233</f>
        <v>1.5</v>
      </c>
    </row>
    <row r="234" spans="1:6">
      <c r="A234" s="138">
        <f>Backtesting!A234</f>
        <v>43426</v>
      </c>
      <c r="B234" s="7">
        <f>Backtesting!B234</f>
        <v>0.72499999999999998</v>
      </c>
      <c r="C234" s="7">
        <f>Backtesting!C234</f>
        <v>81.94</v>
      </c>
      <c r="D234" s="7">
        <f>Backtesting!D234</f>
        <v>2.0711087831360984E-3</v>
      </c>
      <c r="E234" s="7">
        <f>Backtesting!E234</f>
        <v>3.1780982623148802E-3</v>
      </c>
      <c r="F234" s="7">
        <f>Backtesting!F234</f>
        <v>1.5</v>
      </c>
    </row>
    <row r="235" spans="1:6">
      <c r="A235" s="138">
        <f>Backtesting!A235</f>
        <v>43427</v>
      </c>
      <c r="B235" s="7">
        <f>Backtesting!B235</f>
        <v>0.72499999999999998</v>
      </c>
      <c r="C235" s="7">
        <f>Backtesting!C235</f>
        <v>81.86</v>
      </c>
      <c r="D235" s="7">
        <f>Backtesting!D235</f>
        <v>0</v>
      </c>
      <c r="E235" s="7">
        <f>Backtesting!E235</f>
        <v>-9.7680105446807026E-4</v>
      </c>
      <c r="F235" s="7">
        <f>Backtesting!F235</f>
        <v>1.5</v>
      </c>
    </row>
    <row r="236" spans="1:6">
      <c r="A236" s="138">
        <f>Backtesting!A236</f>
        <v>43430</v>
      </c>
      <c r="B236" s="7">
        <f>Backtesting!B236</f>
        <v>0.72499999999999998</v>
      </c>
      <c r="C236" s="7">
        <f>Backtesting!C236</f>
        <v>82.08</v>
      </c>
      <c r="D236" s="7">
        <f>Backtesting!D236</f>
        <v>0</v>
      </c>
      <c r="E236" s="7">
        <f>Backtesting!E236</f>
        <v>2.6839103582023535E-3</v>
      </c>
      <c r="F236" s="7">
        <f>Backtesting!F236</f>
        <v>1.5</v>
      </c>
    </row>
    <row r="237" spans="1:6">
      <c r="A237" s="138">
        <f>Backtesting!A237</f>
        <v>43431</v>
      </c>
      <c r="B237" s="7">
        <f>Backtesting!B237</f>
        <v>0.7228</v>
      </c>
      <c r="C237" s="7">
        <f>Backtesting!C237</f>
        <v>82.04</v>
      </c>
      <c r="D237" s="7">
        <f>Backtesting!D237</f>
        <v>-3.0390961366012744E-3</v>
      </c>
      <c r="E237" s="7">
        <f>Backtesting!E237</f>
        <v>-4.8744821827944478E-4</v>
      </c>
      <c r="F237" s="7">
        <f>Backtesting!F237</f>
        <v>1.5</v>
      </c>
    </row>
    <row r="238" spans="1:6">
      <c r="A238" s="138">
        <f>Backtesting!A238</f>
        <v>43432</v>
      </c>
      <c r="B238" s="7">
        <f>Backtesting!B238</f>
        <v>0.72330000000000005</v>
      </c>
      <c r="C238" s="7">
        <f>Backtesting!C238</f>
        <v>82.33</v>
      </c>
      <c r="D238" s="7">
        <f>Backtesting!D238</f>
        <v>6.9151513716172715E-4</v>
      </c>
      <c r="E238" s="7">
        <f>Backtesting!E238</f>
        <v>3.528628106154728E-3</v>
      </c>
      <c r="F238" s="7">
        <f>Backtesting!F238</f>
        <v>1.5</v>
      </c>
    </row>
    <row r="239" spans="1:6">
      <c r="A239" s="138">
        <f>Backtesting!A239</f>
        <v>43433</v>
      </c>
      <c r="B239" s="7">
        <f>Backtesting!B239</f>
        <v>0.73140000000000005</v>
      </c>
      <c r="C239" s="7">
        <f>Backtesting!C239</f>
        <v>82.86</v>
      </c>
      <c r="D239" s="7">
        <f>Backtesting!D239</f>
        <v>1.1136431860045754E-2</v>
      </c>
      <c r="E239" s="7">
        <f>Backtesting!E239</f>
        <v>6.4168753389211262E-3</v>
      </c>
      <c r="F239" s="7">
        <f>Backtesting!F239</f>
        <v>1.5</v>
      </c>
    </row>
    <row r="240" spans="1:6">
      <c r="A240" s="138">
        <f>Backtesting!A240</f>
        <v>43434</v>
      </c>
      <c r="B240" s="7">
        <f>Backtesting!B240</f>
        <v>0.73160000000000003</v>
      </c>
      <c r="C240" s="7">
        <f>Backtesting!C240</f>
        <v>82.98</v>
      </c>
      <c r="D240" s="7">
        <f>Backtesting!D240</f>
        <v>2.7341080142979923E-4</v>
      </c>
      <c r="E240" s="7">
        <f>Backtesting!E240</f>
        <v>1.4471782554660718E-3</v>
      </c>
      <c r="F240" s="7">
        <f>Backtesting!F240</f>
        <v>1.5</v>
      </c>
    </row>
    <row r="241" spans="1:6">
      <c r="A241" s="138">
        <f>Backtesting!A241</f>
        <v>43437</v>
      </c>
      <c r="B241" s="7">
        <f>Backtesting!B241</f>
        <v>0.73670000000000002</v>
      </c>
      <c r="C241" s="7">
        <f>Backtesting!C241</f>
        <v>83.62</v>
      </c>
      <c r="D241" s="7">
        <f>Backtesting!D241</f>
        <v>6.9468371720572365E-3</v>
      </c>
      <c r="E241" s="7">
        <f>Backtesting!E241</f>
        <v>7.683111023697147E-3</v>
      </c>
      <c r="F241" s="7">
        <f>Backtesting!F241</f>
        <v>1.5</v>
      </c>
    </row>
    <row r="242" spans="1:6">
      <c r="A242" s="138">
        <f>Backtesting!A242</f>
        <v>43438</v>
      </c>
      <c r="B242" s="7">
        <f>Backtesting!B242</f>
        <v>0.73750000000000004</v>
      </c>
      <c r="C242" s="7">
        <f>Backtesting!C242</f>
        <v>83.41</v>
      </c>
      <c r="D242" s="7">
        <f>Backtesting!D242</f>
        <v>1.0853345252070641E-3</v>
      </c>
      <c r="E242" s="7">
        <f>Backtesting!E242</f>
        <v>-2.5145196748985674E-3</v>
      </c>
      <c r="F242" s="7">
        <f>Backtesting!F242</f>
        <v>1.5</v>
      </c>
    </row>
    <row r="243" spans="1:6">
      <c r="A243" s="138">
        <f>Backtesting!A243</f>
        <v>43439</v>
      </c>
      <c r="B243" s="7">
        <f>Backtesting!B243</f>
        <v>0.7288</v>
      </c>
      <c r="C243" s="7">
        <f>Backtesting!C243</f>
        <v>82.35</v>
      </c>
      <c r="D243" s="7">
        <f>Backtesting!D243</f>
        <v>-1.1866742268226428E-2</v>
      </c>
      <c r="E243" s="7">
        <f>Backtesting!E243</f>
        <v>-1.2789749629871124E-2</v>
      </c>
      <c r="F243" s="7">
        <f>Backtesting!F243</f>
        <v>1.5</v>
      </c>
    </row>
    <row r="244" spans="1:6">
      <c r="A244" s="138">
        <f>Backtesting!A244</f>
        <v>43440</v>
      </c>
      <c r="B244" s="7">
        <f>Backtesting!B244</f>
        <v>0.72260000000000002</v>
      </c>
      <c r="C244" s="7">
        <f>Backtesting!C244</f>
        <v>81.39</v>
      </c>
      <c r="D244" s="7">
        <f>Backtesting!D244</f>
        <v>-8.5435272322086763E-3</v>
      </c>
      <c r="E244" s="7">
        <f>Backtesting!E244</f>
        <v>-1.1726041284699177E-2</v>
      </c>
      <c r="F244" s="7">
        <f>Backtesting!F244</f>
        <v>1.5</v>
      </c>
    </row>
    <row r="245" spans="1:6">
      <c r="A245" s="138">
        <f>Backtesting!A245</f>
        <v>43441</v>
      </c>
      <c r="B245" s="7">
        <f>Backtesting!B245</f>
        <v>0.72330000000000005</v>
      </c>
      <c r="C245" s="7">
        <f>Backtesting!C245</f>
        <v>81.62</v>
      </c>
      <c r="D245" s="7">
        <f>Backtesting!D245</f>
        <v>9.6825514169529558E-4</v>
      </c>
      <c r="E245" s="7">
        <f>Backtesting!E245</f>
        <v>2.8219146387096212E-3</v>
      </c>
      <c r="F245" s="7">
        <f>Backtesting!F245</f>
        <v>1.5</v>
      </c>
    </row>
    <row r="246" spans="1:6">
      <c r="A246" s="138">
        <f>Backtesting!A246</f>
        <v>43444</v>
      </c>
      <c r="B246" s="7">
        <f>Backtesting!B246</f>
        <v>0.72209999999999996</v>
      </c>
      <c r="C246" s="7">
        <f>Backtesting!C246</f>
        <v>81.2</v>
      </c>
      <c r="D246" s="7">
        <f>Backtesting!D246</f>
        <v>-1.6604403980991808E-3</v>
      </c>
      <c r="E246" s="7">
        <f>Backtesting!E246</f>
        <v>-5.1590828100273357E-3</v>
      </c>
      <c r="F246" s="7">
        <f>Backtesting!F246</f>
        <v>1.5</v>
      </c>
    </row>
    <row r="247" spans="1:6">
      <c r="A247" s="138">
        <f>Backtesting!A247</f>
        <v>43445</v>
      </c>
      <c r="B247" s="7">
        <f>Backtesting!B247</f>
        <v>0.72050000000000003</v>
      </c>
      <c r="C247" s="7">
        <f>Backtesting!C247</f>
        <v>81.47</v>
      </c>
      <c r="D247" s="7">
        <f>Backtesting!D247</f>
        <v>-2.2182180175590572E-3</v>
      </c>
      <c r="E247" s="7">
        <f>Backtesting!E247</f>
        <v>3.319607154918166E-3</v>
      </c>
      <c r="F247" s="7">
        <f>Backtesting!F247</f>
        <v>1.5</v>
      </c>
    </row>
    <row r="248" spans="1:6">
      <c r="A248" s="138">
        <f>Backtesting!A248</f>
        <v>43446</v>
      </c>
      <c r="B248" s="7">
        <f>Backtesting!B248</f>
        <v>0.72150000000000003</v>
      </c>
      <c r="C248" s="7">
        <f>Backtesting!C248</f>
        <v>81.87</v>
      </c>
      <c r="D248" s="7">
        <f>Backtesting!D248</f>
        <v>1.386962774348806E-3</v>
      </c>
      <c r="E248" s="7">
        <f>Backtesting!E248</f>
        <v>4.8977690658063488E-3</v>
      </c>
      <c r="F248" s="7">
        <f>Backtesting!F248</f>
        <v>1.5</v>
      </c>
    </row>
    <row r="249" spans="1:6">
      <c r="A249" s="138">
        <f>Backtesting!A249</f>
        <v>43447</v>
      </c>
      <c r="B249" s="7">
        <f>Backtesting!B249</f>
        <v>0.72260000000000002</v>
      </c>
      <c r="C249" s="7">
        <f>Backtesting!C249</f>
        <v>82.02</v>
      </c>
      <c r="D249" s="7">
        <f>Backtesting!D249</f>
        <v>1.5234404996143057E-3</v>
      </c>
      <c r="E249" s="7">
        <f>Backtesting!E249</f>
        <v>1.8304965755563663E-3</v>
      </c>
      <c r="F249" s="7">
        <f>Backtesting!F249</f>
        <v>1.5</v>
      </c>
    </row>
    <row r="250" spans="1:6">
      <c r="A250" s="138">
        <f>Backtesting!A250</f>
        <v>43448</v>
      </c>
      <c r="B250" s="7">
        <f>Backtesting!B250</f>
        <v>0.71889999999999998</v>
      </c>
      <c r="C250" s="7">
        <f>Backtesting!C250</f>
        <v>81.56</v>
      </c>
      <c r="D250" s="7">
        <f>Backtesting!D250</f>
        <v>-5.1335527237140206E-3</v>
      </c>
      <c r="E250" s="7">
        <f>Backtesting!E250</f>
        <v>-5.6241742576586366E-3</v>
      </c>
      <c r="F250" s="7">
        <f>Backtesting!F250</f>
        <v>1.5</v>
      </c>
    </row>
    <row r="251" spans="1:6">
      <c r="A251" s="138">
        <f>Backtesting!A251</f>
        <v>43451</v>
      </c>
      <c r="B251" s="7">
        <f>Backtesting!B251</f>
        <v>0.71730000000000005</v>
      </c>
      <c r="C251" s="7">
        <f>Backtesting!C251</f>
        <v>81.41</v>
      </c>
      <c r="D251" s="7">
        <f>Backtesting!D251</f>
        <v>-2.2281028574370702E-3</v>
      </c>
      <c r="E251" s="7">
        <f>Backtesting!E251</f>
        <v>-1.8408301203681663E-3</v>
      </c>
      <c r="F251" s="7">
        <f>Backtesting!F251</f>
        <v>1.5</v>
      </c>
    </row>
    <row r="252" spans="1:6">
      <c r="A252" s="138">
        <f>Backtesting!A252</f>
        <v>43452</v>
      </c>
      <c r="B252" s="7">
        <f>Backtesting!B252</f>
        <v>0.71889999999999998</v>
      </c>
      <c r="C252" s="7">
        <f>Backtesting!C252</f>
        <v>80.92</v>
      </c>
      <c r="D252" s="7">
        <f>Backtesting!D252</f>
        <v>2.2281028574369587E-3</v>
      </c>
      <c r="E252" s="7">
        <f>Backtesting!E252</f>
        <v>-6.0371032863416052E-3</v>
      </c>
      <c r="F252" s="7">
        <f>Backtesting!F252</f>
        <v>1.5</v>
      </c>
    </row>
    <row r="253" spans="1:6">
      <c r="A253" s="138">
        <f>Backtesting!A253</f>
        <v>43453</v>
      </c>
      <c r="B253" s="7">
        <f>Backtesting!B253</f>
        <v>0.71930000000000005</v>
      </c>
      <c r="C253" s="7">
        <f>Backtesting!C253</f>
        <v>80.77</v>
      </c>
      <c r="D253" s="7">
        <f>Backtesting!D253</f>
        <v>5.5625088348486534E-4</v>
      </c>
      <c r="E253" s="7">
        <f>Backtesting!E253</f>
        <v>-1.8554028453398261E-3</v>
      </c>
      <c r="F253" s="7">
        <f>Backtesting!F253</f>
        <v>1.5</v>
      </c>
    </row>
    <row r="254" spans="1:6">
      <c r="A254" s="138">
        <f>Backtesting!A254</f>
        <v>43454</v>
      </c>
      <c r="B254" s="7">
        <f>Backtesting!B254</f>
        <v>0.70950000000000002</v>
      </c>
      <c r="C254" s="7">
        <f>Backtesting!C254</f>
        <v>79.650000000000006</v>
      </c>
      <c r="D254" s="7">
        <f>Backtesting!D254</f>
        <v>-1.3718020273213213E-2</v>
      </c>
      <c r="E254" s="7">
        <f>Backtesting!E254</f>
        <v>-1.3963573098147284E-2</v>
      </c>
      <c r="F254" s="7">
        <f>Backtesting!F254</f>
        <v>1.5</v>
      </c>
    </row>
    <row r="255" spans="1:6">
      <c r="A255" s="138">
        <f>Backtesting!A255</f>
        <v>43455</v>
      </c>
      <c r="B255" s="7">
        <f>Backtesting!B255</f>
        <v>0.71099999999999997</v>
      </c>
      <c r="C255" s="7">
        <f>Backtesting!C255</f>
        <v>79.19</v>
      </c>
      <c r="D255" s="7">
        <f>Backtesting!D255</f>
        <v>2.1119332031435513E-3</v>
      </c>
      <c r="E255" s="7">
        <f>Backtesting!E255</f>
        <v>-5.7920081337365431E-3</v>
      </c>
      <c r="F255" s="7">
        <f>Backtesting!F255</f>
        <v>1.5</v>
      </c>
    </row>
    <row r="256" spans="1:6">
      <c r="A256" s="138">
        <f>Backtesting!A256</f>
        <v>43458</v>
      </c>
      <c r="B256" s="7">
        <f>Backtesting!B256</f>
        <v>0.70650000000000002</v>
      </c>
      <c r="C256" s="7">
        <f>Backtesting!C256</f>
        <v>78.489999999999995</v>
      </c>
      <c r="D256" s="7">
        <f>Backtesting!D256</f>
        <v>-6.3492276786586681E-3</v>
      </c>
      <c r="E256" s="7">
        <f>Backtesting!E256</f>
        <v>-8.8788000835988042E-3</v>
      </c>
      <c r="F256" s="7">
        <f>Backtesting!F256</f>
        <v>1.5</v>
      </c>
    </row>
    <row r="257" spans="1:6">
      <c r="A257" s="138">
        <f>Backtesting!A257</f>
        <v>43461</v>
      </c>
      <c r="B257" s="7">
        <f>Backtesting!B257</f>
        <v>0.70599999999999996</v>
      </c>
      <c r="C257" s="7">
        <f>Backtesting!C257</f>
        <v>78.37</v>
      </c>
      <c r="D257" s="7">
        <f>Backtesting!D257</f>
        <v>-7.0796463134012791E-4</v>
      </c>
      <c r="E257" s="7">
        <f>Backtesting!E257</f>
        <v>-1.530027073949027E-3</v>
      </c>
      <c r="F257" s="7">
        <f>Backtesting!F257</f>
        <v>1.5</v>
      </c>
    </row>
    <row r="258" spans="1:6">
      <c r="A258" s="138">
        <f>Backtesting!A258</f>
        <v>43462</v>
      </c>
      <c r="B258" s="7">
        <f>Backtesting!B258</f>
        <v>0.70509999999999995</v>
      </c>
      <c r="C258" s="7">
        <f>Backtesting!C258</f>
        <v>78.010000000000005</v>
      </c>
      <c r="D258" s="7">
        <f>Backtesting!D258</f>
        <v>-1.2756007682471829E-3</v>
      </c>
      <c r="E258" s="7">
        <f>Backtesting!E258</f>
        <v>-4.6041774645514425E-3</v>
      </c>
      <c r="F258" s="7">
        <f>Backtesting!F258</f>
        <v>1.5</v>
      </c>
    </row>
    <row r="259" spans="1:6">
      <c r="A259" s="138">
        <f>Backtesting!A259</f>
        <v>43465</v>
      </c>
      <c r="B259" s="7">
        <f>Backtesting!B259</f>
        <v>0.70579999999999998</v>
      </c>
      <c r="C259" s="7">
        <f>Backtesting!C259</f>
        <v>77.930000000000007</v>
      </c>
      <c r="D259" s="7">
        <f>Backtesting!D259</f>
        <v>9.9227451617485136E-4</v>
      </c>
      <c r="E259" s="7">
        <f>Backtesting!E259</f>
        <v>-1.026035744752159E-3</v>
      </c>
      <c r="F259" s="7">
        <f>Backtesting!F259</f>
        <v>1.5</v>
      </c>
    </row>
    <row r="260" spans="1:6">
      <c r="A260" s="138">
        <f>Backtesting!A260</f>
        <v>43468</v>
      </c>
      <c r="B260" s="7">
        <f>Backtesting!B260</f>
        <v>0.69450000000000001</v>
      </c>
      <c r="C260" s="7">
        <f>Backtesting!C260</f>
        <v>74.42</v>
      </c>
      <c r="D260" s="7">
        <f>Backtesting!D260</f>
        <v>-1.0741241831412625E-2</v>
      </c>
      <c r="E260" s="7">
        <f>Backtesting!E260</f>
        <v>-3.121946665417525E-2</v>
      </c>
      <c r="F260" s="7">
        <f>Backtesting!F260</f>
        <v>1.5</v>
      </c>
    </row>
    <row r="261" spans="1:6">
      <c r="A261" s="138">
        <f>Backtesting!A261</f>
        <v>43469</v>
      </c>
      <c r="B261" s="7">
        <f>Backtesting!B261</f>
        <v>0.70240000000000002</v>
      </c>
      <c r="C261" s="7">
        <f>Backtesting!C261</f>
        <v>76.099999999999994</v>
      </c>
      <c r="D261" s="7">
        <f>Backtesting!D261</f>
        <v>1.1310880126508551E-2</v>
      </c>
      <c r="E261" s="7">
        <f>Backtesting!E261</f>
        <v>2.2323541949163622E-2</v>
      </c>
      <c r="F261" s="7">
        <f>Backtesting!F261</f>
        <v>1.5</v>
      </c>
    </row>
    <row r="262" spans="1:6">
      <c r="A262" s="138">
        <f>Backtesting!A262</f>
        <v>43472</v>
      </c>
      <c r="B262" s="7">
        <f>Backtesting!B262</f>
        <v>0.71330000000000005</v>
      </c>
      <c r="C262" s="7">
        <f>Backtesting!C262</f>
        <v>77.25</v>
      </c>
      <c r="D262" s="7">
        <f>Backtesting!D262</f>
        <v>1.5399046963085646E-2</v>
      </c>
      <c r="E262" s="7">
        <f>Backtesting!E262</f>
        <v>1.4998650910214732E-2</v>
      </c>
      <c r="F262" s="7">
        <f>Backtesting!F262</f>
        <v>1.5</v>
      </c>
    </row>
    <row r="263" spans="1:6">
      <c r="A263" s="138">
        <f>Backtesting!A263</f>
        <v>43473</v>
      </c>
      <c r="B263" s="7">
        <f>Backtesting!B263</f>
        <v>0.71299999999999997</v>
      </c>
      <c r="C263" s="7">
        <f>Backtesting!C263</f>
        <v>77.709999999999994</v>
      </c>
      <c r="D263" s="7">
        <f>Backtesting!D263</f>
        <v>-4.2066886969656766E-4</v>
      </c>
      <c r="E263" s="7">
        <f>Backtesting!E263</f>
        <v>5.9370334432959681E-3</v>
      </c>
      <c r="F263" s="7">
        <f>Backtesting!F263</f>
        <v>1.5</v>
      </c>
    </row>
    <row r="264" spans="1:6">
      <c r="A264" s="138">
        <f>Backtesting!A264</f>
        <v>43474</v>
      </c>
      <c r="B264" s="7">
        <f>Backtesting!B264</f>
        <v>0.71540000000000004</v>
      </c>
      <c r="C264" s="7">
        <f>Backtesting!C264</f>
        <v>77.89</v>
      </c>
      <c r="D264" s="7">
        <f>Backtesting!D264</f>
        <v>3.3604064106214941E-3</v>
      </c>
      <c r="E264" s="7">
        <f>Backtesting!E264</f>
        <v>2.313625710706489E-3</v>
      </c>
      <c r="F264" s="7">
        <f>Backtesting!F264</f>
        <v>1.5</v>
      </c>
    </row>
    <row r="265" spans="1:6">
      <c r="A265" s="138">
        <f>Backtesting!A265</f>
        <v>43475</v>
      </c>
      <c r="B265" s="7">
        <f>Backtesting!B265</f>
        <v>0.71850000000000003</v>
      </c>
      <c r="C265" s="7">
        <f>Backtesting!C265</f>
        <v>77.58</v>
      </c>
      <c r="D265" s="7">
        <f>Backtesting!D265</f>
        <v>4.3238786941623194E-3</v>
      </c>
      <c r="E265" s="7">
        <f>Backtesting!E265</f>
        <v>-3.9879129200360583E-3</v>
      </c>
      <c r="F265" s="7">
        <f>Backtesting!F265</f>
        <v>1.5</v>
      </c>
    </row>
    <row r="266" spans="1:6">
      <c r="A266" s="138">
        <f>Backtesting!A266</f>
        <v>43476</v>
      </c>
      <c r="B266" s="7">
        <f>Backtesting!B266</f>
        <v>0.72199999999999998</v>
      </c>
      <c r="C266" s="7">
        <f>Backtesting!C266</f>
        <v>78.209999999999994</v>
      </c>
      <c r="D266" s="7">
        <f>Backtesting!D266</f>
        <v>4.8594333737466472E-3</v>
      </c>
      <c r="E266" s="7">
        <f>Backtesting!E266</f>
        <v>8.0878546016989062E-3</v>
      </c>
      <c r="F266" s="7">
        <f>Backtesting!F266</f>
        <v>1.5</v>
      </c>
    </row>
    <row r="267" spans="1:6">
      <c r="A267" s="138">
        <f>Backtesting!A267</f>
        <v>43479</v>
      </c>
      <c r="B267" s="7">
        <f>Backtesting!B267</f>
        <v>0.71840000000000004</v>
      </c>
      <c r="C267" s="7">
        <f>Backtesting!C267</f>
        <v>77.67</v>
      </c>
      <c r="D267" s="7">
        <f>Backtesting!D267</f>
        <v>-4.9986219048362458E-3</v>
      </c>
      <c r="E267" s="7">
        <f>Backtesting!E267</f>
        <v>-6.928434181963988E-3</v>
      </c>
      <c r="F267" s="7">
        <f>Backtesting!F267</f>
        <v>1.5</v>
      </c>
    </row>
    <row r="268" spans="1:6">
      <c r="A268" s="138">
        <f>Backtesting!A268</f>
        <v>43480</v>
      </c>
      <c r="B268" s="7">
        <f>Backtesting!B268</f>
        <v>0.72119999999999995</v>
      </c>
      <c r="C268" s="7">
        <f>Backtesting!C268</f>
        <v>78.290000000000006</v>
      </c>
      <c r="D268" s="7">
        <f>Backtesting!D268</f>
        <v>3.8899743411722897E-3</v>
      </c>
      <c r="E268" s="7">
        <f>Backtesting!E268</f>
        <v>7.9507984882668352E-3</v>
      </c>
      <c r="F268" s="7">
        <f>Backtesting!F268</f>
        <v>1.5</v>
      </c>
    </row>
    <row r="269" spans="1:6">
      <c r="A269" s="138">
        <f>Backtesting!A269</f>
        <v>43481</v>
      </c>
      <c r="B269" s="7">
        <f>Backtesting!B269</f>
        <v>0.71960000000000002</v>
      </c>
      <c r="C269" s="7">
        <f>Backtesting!C269</f>
        <v>78.06</v>
      </c>
      <c r="D269" s="7">
        <f>Backtesting!D269</f>
        <v>-2.2209892527840541E-3</v>
      </c>
      <c r="E269" s="7">
        <f>Backtesting!E269</f>
        <v>-2.9421191673539406E-3</v>
      </c>
      <c r="F269" s="7">
        <f>Backtesting!F269</f>
        <v>1.5</v>
      </c>
    </row>
    <row r="270" spans="1:6">
      <c r="A270" s="138">
        <f>Backtesting!A270</f>
        <v>43482</v>
      </c>
      <c r="B270" s="7">
        <f>Backtesting!B270</f>
        <v>0.71519999999999995</v>
      </c>
      <c r="C270" s="7">
        <f>Backtesting!C270</f>
        <v>77.97</v>
      </c>
      <c r="D270" s="7">
        <f>Backtesting!D270</f>
        <v>-6.1332782170737425E-3</v>
      </c>
      <c r="E270" s="7">
        <f>Backtesting!E270</f>
        <v>-1.1536244309603761E-3</v>
      </c>
      <c r="F270" s="7">
        <f>Backtesting!F270</f>
        <v>1.5</v>
      </c>
    </row>
    <row r="271" spans="1:6">
      <c r="A271" s="138">
        <f>Backtesting!A271</f>
        <v>43483</v>
      </c>
      <c r="B271" s="7">
        <f>Backtesting!B271</f>
        <v>0.71930000000000005</v>
      </c>
      <c r="C271" s="7">
        <f>Backtesting!C271</f>
        <v>78.680000000000007</v>
      </c>
      <c r="D271" s="7">
        <f>Backtesting!D271</f>
        <v>5.7162930140062882E-3</v>
      </c>
      <c r="E271" s="7">
        <f>Backtesting!E271</f>
        <v>9.0648561993497846E-3</v>
      </c>
      <c r="F271" s="7">
        <f>Backtesting!F271</f>
        <v>1.5</v>
      </c>
    </row>
    <row r="272" spans="1:6">
      <c r="A272" s="138">
        <f>Backtesting!A272</f>
        <v>43486</v>
      </c>
      <c r="B272" s="7">
        <f>Backtesting!B272</f>
        <v>0.71689999999999998</v>
      </c>
      <c r="C272" s="7">
        <f>Backtesting!C272</f>
        <v>78.569999999999993</v>
      </c>
      <c r="D272" s="7">
        <f>Backtesting!D272</f>
        <v>-3.3421560144840804E-3</v>
      </c>
      <c r="E272" s="7">
        <f>Backtesting!E272</f>
        <v>-1.3990463331282994E-3</v>
      </c>
      <c r="F272" s="7">
        <f>Backtesting!F272</f>
        <v>1.5</v>
      </c>
    </row>
    <row r="273" spans="1:6">
      <c r="A273" s="138">
        <f>Backtesting!A273</f>
        <v>43487</v>
      </c>
      <c r="B273" s="7">
        <f>Backtesting!B273</f>
        <v>0.7137</v>
      </c>
      <c r="C273" s="7">
        <f>Backtesting!C273</f>
        <v>78.13</v>
      </c>
      <c r="D273" s="7">
        <f>Backtesting!D273</f>
        <v>-4.4736548818047877E-3</v>
      </c>
      <c r="E273" s="7">
        <f>Backtesting!E273</f>
        <v>-5.6158411790771905E-3</v>
      </c>
      <c r="F273" s="7">
        <f>Backtesting!F273</f>
        <v>1.5</v>
      </c>
    </row>
    <row r="274" spans="1:6">
      <c r="A274" s="138">
        <f>Backtesting!A274</f>
        <v>43488</v>
      </c>
      <c r="B274" s="7">
        <f>Backtesting!B274</f>
        <v>0.7137</v>
      </c>
      <c r="C274" s="7">
        <f>Backtesting!C274</f>
        <v>78.290000000000006</v>
      </c>
      <c r="D274" s="7">
        <f>Backtesting!D274</f>
        <v>0</v>
      </c>
      <c r="E274" s="7">
        <f>Backtesting!E274</f>
        <v>2.0457749111701118E-3</v>
      </c>
      <c r="F274" s="7">
        <f>Backtesting!F274</f>
        <v>1.5</v>
      </c>
    </row>
    <row r="275" spans="1:6">
      <c r="A275" s="138">
        <f>Backtesting!A275</f>
        <v>43489</v>
      </c>
      <c r="B275" s="7">
        <f>Backtesting!B275</f>
        <v>0.71099999999999997</v>
      </c>
      <c r="C275" s="7">
        <f>Backtesting!C275</f>
        <v>77.900000000000006</v>
      </c>
      <c r="D275" s="7">
        <f>Backtesting!D275</f>
        <v>-3.7902761737808022E-3</v>
      </c>
      <c r="E275" s="7">
        <f>Backtesting!E275</f>
        <v>-4.9939280431202616E-3</v>
      </c>
      <c r="F275" s="7">
        <f>Backtesting!F275</f>
        <v>1.5</v>
      </c>
    </row>
    <row r="276" spans="1:6">
      <c r="A276" s="138">
        <f>Backtesting!A276</f>
        <v>43490</v>
      </c>
      <c r="B276" s="7">
        <f>Backtesting!B276</f>
        <v>0.70950000000000002</v>
      </c>
      <c r="C276" s="7">
        <f>Backtesting!C276</f>
        <v>77.87</v>
      </c>
      <c r="D276" s="7">
        <f>Backtesting!D276</f>
        <v>-2.1119332031435015E-3</v>
      </c>
      <c r="E276" s="7">
        <f>Backtesting!E276</f>
        <v>-3.8518328780787507E-4</v>
      </c>
      <c r="F276" s="7">
        <f>Backtesting!F276</f>
        <v>1.5</v>
      </c>
    </row>
    <row r="277" spans="1:6">
      <c r="A277" s="138">
        <f>Backtesting!A277</f>
        <v>43494</v>
      </c>
      <c r="B277" s="7">
        <f>Backtesting!B277</f>
        <v>0.7167</v>
      </c>
      <c r="C277" s="7">
        <f>Backtesting!C277</f>
        <v>78.319999999999993</v>
      </c>
      <c r="D277" s="7">
        <f>Backtesting!D277</f>
        <v>1.0096846399776262E-2</v>
      </c>
      <c r="E277" s="7">
        <f>Backtesting!E277</f>
        <v>5.7622286333601858E-3</v>
      </c>
      <c r="F277" s="7">
        <f>Backtesting!F277</f>
        <v>1.5</v>
      </c>
    </row>
    <row r="278" spans="1:6">
      <c r="A278" s="138">
        <f>Backtesting!A278</f>
        <v>43495</v>
      </c>
      <c r="B278" s="7">
        <f>Backtesting!B278</f>
        <v>0.71950000000000003</v>
      </c>
      <c r="C278" s="7">
        <f>Backtesting!C278</f>
        <v>78.680000000000007</v>
      </c>
      <c r="D278" s="7">
        <f>Backtesting!D278</f>
        <v>3.8991833275489173E-3</v>
      </c>
      <c r="E278" s="7">
        <f>Backtesting!E278</f>
        <v>4.5859952986035801E-3</v>
      </c>
      <c r="F278" s="7">
        <f>Backtesting!F278</f>
        <v>1.5</v>
      </c>
    </row>
    <row r="279" spans="1:6">
      <c r="A279" s="138">
        <f>Backtesting!A279</f>
        <v>43496</v>
      </c>
      <c r="B279" s="7">
        <f>Backtesting!B279</f>
        <v>0.7268</v>
      </c>
      <c r="C279" s="7">
        <f>Backtesting!C279</f>
        <v>79.09</v>
      </c>
      <c r="D279" s="7">
        <f>Backtesting!D279</f>
        <v>1.0094810194593552E-2</v>
      </c>
      <c r="E279" s="7">
        <f>Backtesting!E279</f>
        <v>5.1974510104674833E-3</v>
      </c>
      <c r="F279" s="7">
        <f>Backtesting!F279</f>
        <v>1.5</v>
      </c>
    </row>
    <row r="280" spans="1:6">
      <c r="A280" s="138">
        <f>Backtesting!A280</f>
        <v>43497</v>
      </c>
      <c r="B280" s="7">
        <f>Backtesting!B280</f>
        <v>0.72409999999999997</v>
      </c>
      <c r="C280" s="7">
        <f>Backtesting!C280</f>
        <v>78.83</v>
      </c>
      <c r="D280" s="7">
        <f>Backtesting!D280</f>
        <v>-3.7218321272411287E-3</v>
      </c>
      <c r="E280" s="7">
        <f>Backtesting!E280</f>
        <v>-3.2928094595090379E-3</v>
      </c>
      <c r="F280" s="7">
        <f>Backtesting!F280</f>
        <v>1.5</v>
      </c>
    </row>
    <row r="281" spans="1:6">
      <c r="A281" s="138">
        <f>Backtesting!A281</f>
        <v>43500</v>
      </c>
      <c r="B281" s="7">
        <f>Backtesting!B281</f>
        <v>0.72270000000000001</v>
      </c>
      <c r="C281" s="7">
        <f>Backtesting!C281</f>
        <v>79.33</v>
      </c>
      <c r="D281" s="7">
        <f>Backtesting!D281</f>
        <v>-1.9353061058395996E-3</v>
      </c>
      <c r="E281" s="7">
        <f>Backtesting!E281</f>
        <v>6.3227322420947403E-3</v>
      </c>
      <c r="F281" s="7">
        <f>Backtesting!F281</f>
        <v>1.5</v>
      </c>
    </row>
    <row r="282" spans="1:6">
      <c r="A282" s="138">
        <f>Backtesting!A282</f>
        <v>43501</v>
      </c>
      <c r="B282" s="7">
        <f>Backtesting!B282</f>
        <v>0.72599999999999998</v>
      </c>
      <c r="C282" s="7">
        <f>Backtesting!C282</f>
        <v>79.78</v>
      </c>
      <c r="D282" s="7">
        <f>Backtesting!D282</f>
        <v>4.5558165358606613E-3</v>
      </c>
      <c r="E282" s="7">
        <f>Backtesting!E282</f>
        <v>5.6564791633490798E-3</v>
      </c>
      <c r="F282" s="7">
        <f>Backtesting!F282</f>
        <v>1.5</v>
      </c>
    </row>
    <row r="283" spans="1:6">
      <c r="A283" s="138">
        <f>Backtesting!A283</f>
        <v>43502</v>
      </c>
      <c r="B283" s="7">
        <f>Backtesting!B283</f>
        <v>0.71530000000000005</v>
      </c>
      <c r="C283" s="7">
        <f>Backtesting!C283</f>
        <v>78.510000000000005</v>
      </c>
      <c r="D283" s="7">
        <f>Backtesting!D283</f>
        <v>-1.4847979710457834E-2</v>
      </c>
      <c r="E283" s="7">
        <f>Backtesting!E283</f>
        <v>-1.6046841267096334E-2</v>
      </c>
      <c r="F283" s="7">
        <f>Backtesting!F283</f>
        <v>1.5</v>
      </c>
    </row>
    <row r="284" spans="1:6">
      <c r="A284" s="138">
        <f>Backtesting!A284</f>
        <v>43503</v>
      </c>
      <c r="B284" s="7">
        <f>Backtesting!B284</f>
        <v>0.70989999999999998</v>
      </c>
      <c r="C284" s="7">
        <f>Backtesting!C284</f>
        <v>78.03</v>
      </c>
      <c r="D284" s="7">
        <f>Backtesting!D284</f>
        <v>-7.5779200689980149E-3</v>
      </c>
      <c r="E284" s="7">
        <f>Backtesting!E284</f>
        <v>-6.1326370814943571E-3</v>
      </c>
      <c r="F284" s="7">
        <f>Backtesting!F284</f>
        <v>1.5</v>
      </c>
    </row>
    <row r="285" spans="1:6">
      <c r="A285" s="138">
        <f>Backtesting!A285</f>
        <v>43504</v>
      </c>
      <c r="B285" s="7">
        <f>Backtesting!B285</f>
        <v>0.70760000000000001</v>
      </c>
      <c r="C285" s="7">
        <f>Backtesting!C285</f>
        <v>77.64</v>
      </c>
      <c r="D285" s="7">
        <f>Backtesting!D285</f>
        <v>-3.2451527597099281E-3</v>
      </c>
      <c r="E285" s="7">
        <f>Backtesting!E285</f>
        <v>-5.0106098278603749E-3</v>
      </c>
      <c r="F285" s="7">
        <f>Backtesting!F285</f>
        <v>1.5</v>
      </c>
    </row>
    <row r="286" spans="1:6">
      <c r="A286" s="138">
        <f>Backtesting!A286</f>
        <v>43507</v>
      </c>
      <c r="B286" s="7">
        <f>Backtesting!B286</f>
        <v>0.70930000000000004</v>
      </c>
      <c r="C286" s="7">
        <f>Backtesting!C286</f>
        <v>78.02</v>
      </c>
      <c r="D286" s="7">
        <f>Backtesting!D286</f>
        <v>2.3996059224109943E-3</v>
      </c>
      <c r="E286" s="7">
        <f>Backtesting!E286</f>
        <v>4.8824457777008968E-3</v>
      </c>
      <c r="F286" s="7">
        <f>Backtesting!F286</f>
        <v>1.5</v>
      </c>
    </row>
    <row r="287" spans="1:6">
      <c r="A287" s="138">
        <f>Backtesting!A287</f>
        <v>43508</v>
      </c>
      <c r="B287" s="7">
        <f>Backtesting!B287</f>
        <v>0.70720000000000005</v>
      </c>
      <c r="C287" s="7">
        <f>Backtesting!C287</f>
        <v>78.22</v>
      </c>
      <c r="D287" s="7">
        <f>Backtesting!D287</f>
        <v>-2.9650568846074279E-3</v>
      </c>
      <c r="E287" s="7">
        <f>Backtesting!E287</f>
        <v>2.5601652488576316E-3</v>
      </c>
      <c r="F287" s="7">
        <f>Backtesting!F287</f>
        <v>1.5</v>
      </c>
    </row>
    <row r="288" spans="1:6">
      <c r="A288" s="138">
        <f>Backtesting!A288</f>
        <v>43509</v>
      </c>
      <c r="B288" s="7">
        <f>Backtesting!B288</f>
        <v>0.71340000000000003</v>
      </c>
      <c r="C288" s="7">
        <f>Backtesting!C288</f>
        <v>78.91</v>
      </c>
      <c r="D288" s="7">
        <f>Backtesting!D288</f>
        <v>8.7287616013574376E-3</v>
      </c>
      <c r="E288" s="7">
        <f>Backtesting!E288</f>
        <v>8.7825932055754629E-3</v>
      </c>
      <c r="F288" s="7">
        <f>Backtesting!F288</f>
        <v>1.5</v>
      </c>
    </row>
    <row r="289" spans="1:6">
      <c r="A289" s="138">
        <f>Backtesting!A289</f>
        <v>43510</v>
      </c>
      <c r="B289" s="7">
        <f>Backtesting!B289</f>
        <v>0.71189999999999998</v>
      </c>
      <c r="C289" s="7">
        <f>Backtesting!C289</f>
        <v>79.040000000000006</v>
      </c>
      <c r="D289" s="7">
        <f>Backtesting!D289</f>
        <v>-2.1048208149636503E-3</v>
      </c>
      <c r="E289" s="7">
        <f>Backtesting!E289</f>
        <v>1.6460909066689385E-3</v>
      </c>
      <c r="F289" s="7">
        <f>Backtesting!F289</f>
        <v>1.5</v>
      </c>
    </row>
    <row r="290" spans="1:6">
      <c r="A290" s="138">
        <f>Backtesting!A290</f>
        <v>43511</v>
      </c>
      <c r="B290" s="7">
        <f>Backtesting!B290</f>
        <v>0.70930000000000004</v>
      </c>
      <c r="C290" s="7">
        <f>Backtesting!C290</f>
        <v>78.239999999999995</v>
      </c>
      <c r="D290" s="7">
        <f>Backtesting!D290</f>
        <v>-3.6588839017864514E-3</v>
      </c>
      <c r="E290" s="7">
        <f>Backtesting!E290</f>
        <v>-1.0173027713050632E-2</v>
      </c>
      <c r="F290" s="7">
        <f>Backtesting!F290</f>
        <v>1.5</v>
      </c>
    </row>
    <row r="291" spans="1:6">
      <c r="A291" s="138">
        <f>Backtesting!A291</f>
        <v>43514</v>
      </c>
      <c r="B291" s="7">
        <f>Backtesting!B291</f>
        <v>0.71499999999999997</v>
      </c>
      <c r="C291" s="7">
        <f>Backtesting!C291</f>
        <v>79.040000000000006</v>
      </c>
      <c r="D291" s="7">
        <f>Backtesting!D291</f>
        <v>8.0039744859664291E-3</v>
      </c>
      <c r="E291" s="7">
        <f>Backtesting!E291</f>
        <v>1.0173027713050568E-2</v>
      </c>
      <c r="F291" s="7">
        <f>Backtesting!F291</f>
        <v>1.5</v>
      </c>
    </row>
    <row r="292" spans="1:6">
      <c r="A292" s="138">
        <f>Backtesting!A292</f>
        <v>43515</v>
      </c>
      <c r="B292" s="7">
        <f>Backtesting!B292</f>
        <v>0.71130000000000004</v>
      </c>
      <c r="C292" s="7">
        <f>Backtesting!C292</f>
        <v>78.709999999999994</v>
      </c>
      <c r="D292" s="7">
        <f>Backtesting!D292</f>
        <v>-5.1882609545380294E-3</v>
      </c>
      <c r="E292" s="7">
        <f>Backtesting!E292</f>
        <v>-4.1838412852537848E-3</v>
      </c>
      <c r="F292" s="7">
        <f>Backtesting!F292</f>
        <v>1.5</v>
      </c>
    </row>
    <row r="293" spans="1:6">
      <c r="A293" s="138">
        <f>Backtesting!A293</f>
        <v>43516</v>
      </c>
      <c r="B293" s="7">
        <f>Backtesting!B293</f>
        <v>0.71630000000000005</v>
      </c>
      <c r="C293" s="7">
        <f>Backtesting!C293</f>
        <v>79.37</v>
      </c>
      <c r="D293" s="7">
        <f>Backtesting!D293</f>
        <v>7.0047918809360539E-3</v>
      </c>
      <c r="E293" s="7">
        <f>Backtesting!E293</f>
        <v>8.3502509484254406E-3</v>
      </c>
      <c r="F293" s="7">
        <f>Backtesting!F293</f>
        <v>1.5</v>
      </c>
    </row>
    <row r="294" spans="1:6">
      <c r="A294" s="138">
        <f>Backtesting!A294</f>
        <v>43517</v>
      </c>
      <c r="B294" s="7">
        <f>Backtesting!B294</f>
        <v>0.71619999999999995</v>
      </c>
      <c r="C294" s="7">
        <f>Backtesting!C294</f>
        <v>79.349999999999994</v>
      </c>
      <c r="D294" s="7">
        <f>Backtesting!D294</f>
        <v>-1.3961605607336732E-4</v>
      </c>
      <c r="E294" s="7">
        <f>Backtesting!E294</f>
        <v>-2.5201613036618712E-4</v>
      </c>
      <c r="F294" s="7">
        <f>Backtesting!F294</f>
        <v>1.5</v>
      </c>
    </row>
    <row r="295" spans="1:6">
      <c r="A295" s="138">
        <f>Backtesting!A295</f>
        <v>43518</v>
      </c>
      <c r="B295" s="7">
        <f>Backtesting!B295</f>
        <v>0.70930000000000004</v>
      </c>
      <c r="C295" s="7">
        <f>Backtesting!C295</f>
        <v>78.58</v>
      </c>
      <c r="D295" s="7">
        <f>Backtesting!D295</f>
        <v>-9.6808893562911631E-3</v>
      </c>
      <c r="E295" s="7">
        <f>Backtesting!E295</f>
        <v>-9.7512328421043622E-3</v>
      </c>
      <c r="F295" s="7">
        <f>Backtesting!F295</f>
        <v>1.5</v>
      </c>
    </row>
    <row r="296" spans="1:6">
      <c r="A296" s="138">
        <f>Backtesting!A296</f>
        <v>43521</v>
      </c>
      <c r="B296" s="7">
        <f>Backtesting!B296</f>
        <v>0.71440000000000003</v>
      </c>
      <c r="C296" s="7">
        <f>Backtesting!C296</f>
        <v>79.06</v>
      </c>
      <c r="D296" s="7">
        <f>Backtesting!D296</f>
        <v>7.1644613542481174E-3</v>
      </c>
      <c r="E296" s="7">
        <f>Backtesting!E296</f>
        <v>6.0898437382257255E-3</v>
      </c>
      <c r="F296" s="7">
        <f>Backtesting!F296</f>
        <v>1.5</v>
      </c>
    </row>
    <row r="297" spans="1:6">
      <c r="A297" s="138">
        <f>Backtesting!A297</f>
        <v>43522</v>
      </c>
      <c r="B297" s="7">
        <f>Backtesting!B297</f>
        <v>0.71589999999999998</v>
      </c>
      <c r="C297" s="7">
        <f>Backtesting!C297</f>
        <v>79.33</v>
      </c>
      <c r="D297" s="7">
        <f>Backtesting!D297</f>
        <v>2.0974628398500324E-3</v>
      </c>
      <c r="E297" s="7">
        <f>Backtesting!E297</f>
        <v>3.4093094453719781E-3</v>
      </c>
      <c r="F297" s="7">
        <f>Backtesting!F297</f>
        <v>1.5</v>
      </c>
    </row>
    <row r="298" spans="1:6">
      <c r="A298" s="138">
        <f>Backtesting!A298</f>
        <v>43523</v>
      </c>
      <c r="B298" s="7">
        <f>Backtesting!B298</f>
        <v>0.71830000000000005</v>
      </c>
      <c r="C298" s="7">
        <f>Backtesting!C298</f>
        <v>79.44</v>
      </c>
      <c r="D298" s="7">
        <f>Backtesting!D298</f>
        <v>3.3468166786165834E-3</v>
      </c>
      <c r="E298" s="7">
        <f>Backtesting!E298</f>
        <v>1.3856524230056713E-3</v>
      </c>
      <c r="F298" s="7">
        <f>Backtesting!F298</f>
        <v>1.5</v>
      </c>
    </row>
    <row r="299" spans="1:6">
      <c r="A299" s="138">
        <f>Backtesting!A299</f>
        <v>43524</v>
      </c>
      <c r="B299" s="7">
        <f>Backtesting!B299</f>
        <v>0.71460000000000001</v>
      </c>
      <c r="C299" s="7">
        <f>Backtesting!C299</f>
        <v>79.23</v>
      </c>
      <c r="D299" s="7">
        <f>Backtesting!D299</f>
        <v>-5.1643634914465466E-3</v>
      </c>
      <c r="E299" s="7">
        <f>Backtesting!E299</f>
        <v>-2.6470047597665757E-3</v>
      </c>
      <c r="F299" s="7">
        <f>Backtesting!F299</f>
        <v>1.5</v>
      </c>
    </row>
    <row r="300" spans="1:6">
      <c r="A300" s="138">
        <f>Backtesting!A300</f>
        <v>43525</v>
      </c>
      <c r="B300" s="7">
        <f>Backtesting!B300</f>
        <v>0.70930000000000004</v>
      </c>
      <c r="C300" s="7">
        <f>Backtesting!C300</f>
        <v>79.209999999999994</v>
      </c>
      <c r="D300" s="7">
        <f>Backtesting!D300</f>
        <v>-7.4443773812683028E-3</v>
      </c>
      <c r="E300" s="7">
        <f>Backtesting!E300</f>
        <v>-2.5246150096235899E-4</v>
      </c>
      <c r="F300" s="7">
        <f>Backtesting!F300</f>
        <v>1.5</v>
      </c>
    </row>
    <row r="301" spans="1:6">
      <c r="A301" s="138">
        <f>Backtesting!A301</f>
        <v>43528</v>
      </c>
      <c r="B301" s="7">
        <f>Backtesting!B301</f>
        <v>0.70950000000000002</v>
      </c>
      <c r="C301" s="7">
        <f>Backtesting!C301</f>
        <v>79.44</v>
      </c>
      <c r="D301" s="7">
        <f>Backtesting!D301</f>
        <v>2.8192839205633946E-4</v>
      </c>
      <c r="E301" s="7">
        <f>Backtesting!E301</f>
        <v>2.899466260728796E-3</v>
      </c>
      <c r="F301" s="7">
        <f>Backtesting!F301</f>
        <v>1.5</v>
      </c>
    </row>
    <row r="302" spans="1:6">
      <c r="A302" s="138">
        <f>Backtesting!A302</f>
        <v>43529</v>
      </c>
      <c r="B302" s="7">
        <f>Backtesting!B302</f>
        <v>0.70760000000000001</v>
      </c>
      <c r="C302" s="7">
        <f>Backtesting!C302</f>
        <v>79.180000000000007</v>
      </c>
      <c r="D302" s="7">
        <f>Backtesting!D302</f>
        <v>-2.681534314467117E-3</v>
      </c>
      <c r="E302" s="7">
        <f>Backtesting!E302</f>
        <v>-3.2782780589324639E-3</v>
      </c>
      <c r="F302" s="7">
        <f>Backtesting!F302</f>
        <v>1.5</v>
      </c>
    </row>
    <row r="303" spans="1:6">
      <c r="A303" s="138">
        <f>Backtesting!A303</f>
        <v>43530</v>
      </c>
      <c r="B303" s="7">
        <f>Backtesting!B303</f>
        <v>0.70350000000000001</v>
      </c>
      <c r="C303" s="7">
        <f>Backtesting!C303</f>
        <v>78.63</v>
      </c>
      <c r="D303" s="7">
        <f>Backtesting!D303</f>
        <v>-5.8110857311864453E-3</v>
      </c>
      <c r="E303" s="7">
        <f>Backtesting!E303</f>
        <v>-6.9704356745599961E-3</v>
      </c>
      <c r="F303" s="7">
        <f>Backtesting!F303</f>
        <v>1.5</v>
      </c>
    </row>
    <row r="304" spans="1:6">
      <c r="A304" s="138">
        <f>Backtesting!A304</f>
        <v>43531</v>
      </c>
      <c r="B304" s="7">
        <f>Backtesting!B304</f>
        <v>0.70489999999999997</v>
      </c>
      <c r="C304" s="7">
        <f>Backtesting!C304</f>
        <v>78.73</v>
      </c>
      <c r="D304" s="7">
        <f>Backtesting!D304</f>
        <v>1.9880722253861152E-3</v>
      </c>
      <c r="E304" s="7">
        <f>Backtesting!E304</f>
        <v>1.2709711929512954E-3</v>
      </c>
      <c r="F304" s="7">
        <f>Backtesting!F304</f>
        <v>1.5</v>
      </c>
    </row>
    <row r="305" spans="1:6">
      <c r="A305" s="138">
        <f>Backtesting!A305</f>
        <v>43532</v>
      </c>
      <c r="B305" s="7">
        <f>Backtesting!B305</f>
        <v>0.70089999999999997</v>
      </c>
      <c r="C305" s="7">
        <f>Backtesting!C305</f>
        <v>77.97</v>
      </c>
      <c r="D305" s="7">
        <f>Backtesting!D305</f>
        <v>-5.690725273550812E-3</v>
      </c>
      <c r="E305" s="7">
        <f>Backtesting!E305</f>
        <v>-9.7001398748673487E-3</v>
      </c>
      <c r="F305" s="7">
        <f>Backtesting!F305</f>
        <v>1.5</v>
      </c>
    </row>
    <row r="306" spans="1:6">
      <c r="A306" s="138">
        <f>Backtesting!A306</f>
        <v>43535</v>
      </c>
      <c r="B306" s="7">
        <f>Backtesting!B306</f>
        <v>0.70440000000000003</v>
      </c>
      <c r="C306" s="7">
        <f>Backtesting!C306</f>
        <v>78.28</v>
      </c>
      <c r="D306" s="7">
        <f>Backtesting!D306</f>
        <v>4.9811531157721517E-3</v>
      </c>
      <c r="E306" s="7">
        <f>Backtesting!E306</f>
        <v>3.9680052063669593E-3</v>
      </c>
      <c r="F306" s="7">
        <f>Backtesting!F306</f>
        <v>1.5</v>
      </c>
    </row>
    <row r="307" spans="1:6">
      <c r="A307" s="138">
        <f>Backtesting!A307</f>
        <v>43536</v>
      </c>
      <c r="B307" s="7">
        <f>Backtesting!B307</f>
        <v>0.70689999999999997</v>
      </c>
      <c r="C307" s="7">
        <f>Backtesting!C307</f>
        <v>78.709999999999994</v>
      </c>
      <c r="D307" s="7">
        <f>Backtesting!D307</f>
        <v>3.5428365548573217E-3</v>
      </c>
      <c r="E307" s="7">
        <f>Backtesting!E307</f>
        <v>5.4780696264831105E-3</v>
      </c>
      <c r="F307" s="7">
        <f>Backtesting!F307</f>
        <v>1.5</v>
      </c>
    </row>
    <row r="308" spans="1:6">
      <c r="A308" s="138">
        <f>Backtesting!A308</f>
        <v>43537</v>
      </c>
      <c r="B308" s="7">
        <f>Backtesting!B308</f>
        <v>0.70550000000000002</v>
      </c>
      <c r="C308" s="7">
        <f>Backtesting!C308</f>
        <v>78.52</v>
      </c>
      <c r="D308" s="7">
        <f>Backtesting!D308</f>
        <v>-1.9824418840396524E-3</v>
      </c>
      <c r="E308" s="7">
        <f>Backtesting!E308</f>
        <v>-2.4168427460984849E-3</v>
      </c>
      <c r="F308" s="7">
        <f>Backtesting!F308</f>
        <v>1.5</v>
      </c>
    </row>
    <row r="309" spans="1:6">
      <c r="A309" s="138">
        <f>Backtesting!A309</f>
        <v>43538</v>
      </c>
      <c r="B309" s="7">
        <f>Backtesting!B309</f>
        <v>0.70589999999999997</v>
      </c>
      <c r="C309" s="7">
        <f>Backtesting!C309</f>
        <v>78.78</v>
      </c>
      <c r="D309" s="7">
        <f>Backtesting!D309</f>
        <v>5.6681310855773517E-4</v>
      </c>
      <c r="E309" s="7">
        <f>Backtesting!E309</f>
        <v>3.3057881344996315E-3</v>
      </c>
      <c r="F309" s="7">
        <f>Backtesting!F309</f>
        <v>1.5</v>
      </c>
    </row>
    <row r="310" spans="1:6">
      <c r="A310" s="138">
        <f>Backtesting!A310</f>
        <v>43539</v>
      </c>
      <c r="B310" s="7">
        <f>Backtesting!B310</f>
        <v>0.70809999999999995</v>
      </c>
      <c r="C310" s="7">
        <f>Backtesting!C310</f>
        <v>79.09</v>
      </c>
      <c r="D310" s="7">
        <f>Backtesting!D310</f>
        <v>3.1117422563016668E-3</v>
      </c>
      <c r="E310" s="7">
        <f>Backtesting!E310</f>
        <v>3.9272869885660202E-3</v>
      </c>
      <c r="F310" s="7">
        <f>Backtesting!F310</f>
        <v>1.5</v>
      </c>
    </row>
    <row r="311" spans="1:6">
      <c r="A311" s="138">
        <f>Backtesting!A311</f>
        <v>43542</v>
      </c>
      <c r="B311" s="7">
        <f>Backtesting!B311</f>
        <v>0.71150000000000002</v>
      </c>
      <c r="C311" s="7">
        <f>Backtesting!C311</f>
        <v>79.349999999999994</v>
      </c>
      <c r="D311" s="7">
        <f>Backtesting!D311</f>
        <v>4.7900908721788841E-3</v>
      </c>
      <c r="E311" s="7">
        <f>Backtesting!E311</f>
        <v>3.2820024410920331E-3</v>
      </c>
      <c r="F311" s="7">
        <f>Backtesting!F311</f>
        <v>1.5</v>
      </c>
    </row>
    <row r="312" spans="1:6">
      <c r="A312" s="138">
        <f>Backtesting!A312</f>
        <v>43543</v>
      </c>
      <c r="B312" s="7">
        <f>Backtesting!B312</f>
        <v>0.71050000000000002</v>
      </c>
      <c r="C312" s="7">
        <f>Backtesting!C312</f>
        <v>79.06</v>
      </c>
      <c r="D312" s="7">
        <f>Backtesting!D312</f>
        <v>-1.4064699927517131E-3</v>
      </c>
      <c r="E312" s="7">
        <f>Backtesting!E312</f>
        <v>-3.6613891038784919E-3</v>
      </c>
      <c r="F312" s="7">
        <f>Backtesting!F312</f>
        <v>1.5</v>
      </c>
    </row>
    <row r="313" spans="1:6">
      <c r="A313" s="138">
        <f>Backtesting!A313</f>
        <v>43544</v>
      </c>
      <c r="B313" s="7">
        <f>Backtesting!B313</f>
        <v>0.70750000000000002</v>
      </c>
      <c r="C313" s="7">
        <f>Backtesting!C313</f>
        <v>78.95</v>
      </c>
      <c r="D313" s="7">
        <f>Backtesting!D313</f>
        <v>-4.2313180197626971E-3</v>
      </c>
      <c r="E313" s="7">
        <f>Backtesting!E313</f>
        <v>-1.3923171668883075E-3</v>
      </c>
      <c r="F313" s="7">
        <f>Backtesting!F313</f>
        <v>1.5</v>
      </c>
    </row>
    <row r="314" spans="1:6">
      <c r="A314" s="138">
        <f>Backtesting!A314</f>
        <v>43545</v>
      </c>
      <c r="B314" s="7">
        <f>Backtesting!B314</f>
        <v>0.71450000000000002</v>
      </c>
      <c r="C314" s="7">
        <f>Backtesting!C314</f>
        <v>78.95</v>
      </c>
      <c r="D314" s="7">
        <f>Backtesting!D314</f>
        <v>9.8453678525295216E-3</v>
      </c>
      <c r="E314" s="7">
        <f>Backtesting!E314</f>
        <v>0</v>
      </c>
      <c r="F314" s="7">
        <f>Backtesting!F314</f>
        <v>1.5</v>
      </c>
    </row>
    <row r="315" spans="1:6">
      <c r="A315" s="138">
        <f>Backtesting!A315</f>
        <v>43546</v>
      </c>
      <c r="B315" s="7">
        <f>Backtesting!B315</f>
        <v>0.71060000000000001</v>
      </c>
      <c r="C315" s="7">
        <f>Backtesting!C315</f>
        <v>78.72</v>
      </c>
      <c r="D315" s="7">
        <f>Backtesting!D315</f>
        <v>-5.4733137829954068E-3</v>
      </c>
      <c r="E315" s="7">
        <f>Backtesting!E315</f>
        <v>-2.9174879576532105E-3</v>
      </c>
      <c r="F315" s="7">
        <f>Backtesting!F315</f>
        <v>1.5</v>
      </c>
    </row>
    <row r="316" spans="1:6">
      <c r="A316" s="138">
        <f>Backtesting!A316</f>
        <v>43549</v>
      </c>
      <c r="B316" s="7">
        <f>Backtesting!B316</f>
        <v>0.70789999999999997</v>
      </c>
      <c r="C316" s="7">
        <f>Backtesting!C316</f>
        <v>77.849999999999994</v>
      </c>
      <c r="D316" s="7">
        <f>Backtesting!D316</f>
        <v>-3.8068428067831511E-3</v>
      </c>
      <c r="E316" s="7">
        <f>Backtesting!E316</f>
        <v>-1.1113354463990699E-2</v>
      </c>
      <c r="F316" s="7">
        <f>Backtesting!F316</f>
        <v>1.5</v>
      </c>
    </row>
    <row r="317" spans="1:6">
      <c r="A317" s="138">
        <f>Backtesting!A317</f>
        <v>43550</v>
      </c>
      <c r="B317" s="7">
        <f>Backtesting!B317</f>
        <v>0.71220000000000006</v>
      </c>
      <c r="C317" s="7">
        <f>Backtesting!C317</f>
        <v>78.38</v>
      </c>
      <c r="D317" s="7">
        <f>Backtesting!D317</f>
        <v>6.055930063534002E-3</v>
      </c>
      <c r="E317" s="7">
        <f>Backtesting!E317</f>
        <v>6.784894491478068E-3</v>
      </c>
      <c r="F317" s="7">
        <f>Backtesting!F317</f>
        <v>1.5</v>
      </c>
    </row>
    <row r="318" spans="1:6">
      <c r="A318" s="138">
        <f>Backtesting!A318</f>
        <v>43551</v>
      </c>
      <c r="B318" s="7">
        <f>Backtesting!B318</f>
        <v>0.71009999999999995</v>
      </c>
      <c r="C318" s="7">
        <f>Backtesting!C318</f>
        <v>78.540000000000006</v>
      </c>
      <c r="D318" s="7">
        <f>Backtesting!D318</f>
        <v>-2.9529656556295807E-3</v>
      </c>
      <c r="E318" s="7">
        <f>Backtesting!E318</f>
        <v>2.039256378378321E-3</v>
      </c>
      <c r="F318" s="7">
        <f>Backtesting!F318</f>
        <v>1.5</v>
      </c>
    </row>
    <row r="319" spans="1:6">
      <c r="A319" s="138">
        <f>Backtesting!A319</f>
        <v>43552</v>
      </c>
      <c r="B319" s="7">
        <f>Backtesting!B319</f>
        <v>0.7097</v>
      </c>
      <c r="C319" s="7">
        <f>Backtesting!C319</f>
        <v>78.19</v>
      </c>
      <c r="D319" s="7">
        <f>Backtesting!D319</f>
        <v>-5.634596571105952E-4</v>
      </c>
      <c r="E319" s="7">
        <f>Backtesting!E319</f>
        <v>-4.4662870134409716E-3</v>
      </c>
      <c r="F319" s="7">
        <f>Backtesting!F319</f>
        <v>1.5</v>
      </c>
    </row>
    <row r="320" spans="1:6">
      <c r="A320" s="138">
        <f>Backtesting!A320</f>
        <v>43553</v>
      </c>
      <c r="B320" s="7">
        <f>Backtesting!B320</f>
        <v>0.7087</v>
      </c>
      <c r="C320" s="7">
        <f>Backtesting!C320</f>
        <v>78.489999999999995</v>
      </c>
      <c r="D320" s="7">
        <f>Backtesting!D320</f>
        <v>-1.4100397147269546E-3</v>
      </c>
      <c r="E320" s="7">
        <f>Backtesting!E320</f>
        <v>3.8294660022995725E-3</v>
      </c>
      <c r="F320" s="7">
        <f>Backtesting!F320</f>
        <v>1.5</v>
      </c>
    </row>
    <row r="321" spans="1:6">
      <c r="A321" s="138">
        <f>Backtesting!A321</f>
        <v>43556</v>
      </c>
      <c r="B321" s="7">
        <f>Backtesting!B321</f>
        <v>0.71209999999999996</v>
      </c>
      <c r="C321" s="7">
        <f>Backtesting!C321</f>
        <v>79.06</v>
      </c>
      <c r="D321" s="7">
        <f>Backtesting!D321</f>
        <v>4.7860451718686444E-3</v>
      </c>
      <c r="E321" s="7">
        <f>Backtesting!E321</f>
        <v>7.2358297298171894E-3</v>
      </c>
      <c r="F321" s="7">
        <f>Backtesting!F321</f>
        <v>1.5</v>
      </c>
    </row>
    <row r="322" spans="1:6">
      <c r="A322" s="138">
        <f>Backtesting!A322</f>
        <v>43557</v>
      </c>
      <c r="B322" s="7">
        <f>Backtesting!B322</f>
        <v>0.70799999999999996</v>
      </c>
      <c r="C322" s="7">
        <f>Backtesting!C322</f>
        <v>78.84</v>
      </c>
      <c r="D322" s="7">
        <f>Backtesting!D322</f>
        <v>-5.7742572943592944E-3</v>
      </c>
      <c r="E322" s="7">
        <f>Backtesting!E322</f>
        <v>-2.786575584020015E-3</v>
      </c>
      <c r="F322" s="7">
        <f>Backtesting!F322</f>
        <v>1.5</v>
      </c>
    </row>
    <row r="323" spans="1:6">
      <c r="A323" s="138">
        <f>Backtesting!A323</f>
        <v>43558</v>
      </c>
      <c r="B323" s="7">
        <f>Backtesting!B323</f>
        <v>0.71060000000000001</v>
      </c>
      <c r="C323" s="7">
        <f>Backtesting!C323</f>
        <v>79.13</v>
      </c>
      <c r="D323" s="7">
        <f>Backtesting!D323</f>
        <v>3.6655898932069098E-3</v>
      </c>
      <c r="E323" s="7">
        <f>Backtesting!E323</f>
        <v>3.6715873365825197E-3</v>
      </c>
      <c r="F323" s="7">
        <f>Backtesting!F323</f>
        <v>1.5</v>
      </c>
    </row>
    <row r="324" spans="1:6">
      <c r="A324" s="138">
        <f>Backtesting!A324</f>
        <v>43559</v>
      </c>
      <c r="B324" s="7">
        <f>Backtesting!B324</f>
        <v>0.71109999999999995</v>
      </c>
      <c r="C324" s="7">
        <f>Backtesting!C324</f>
        <v>79.22</v>
      </c>
      <c r="D324" s="7">
        <f>Backtesting!D324</f>
        <v>7.0338330254551568E-4</v>
      </c>
      <c r="E324" s="7">
        <f>Backtesting!E324</f>
        <v>1.136722572668652E-3</v>
      </c>
      <c r="F324" s="7">
        <f>Backtesting!F324</f>
        <v>1.5</v>
      </c>
    </row>
    <row r="325" spans="1:6">
      <c r="A325" s="138">
        <f>Backtesting!A325</f>
        <v>43560</v>
      </c>
      <c r="B325" s="7">
        <f>Backtesting!B325</f>
        <v>0.71250000000000002</v>
      </c>
      <c r="C325" s="7">
        <f>Backtesting!C325</f>
        <v>79.59</v>
      </c>
      <c r="D325" s="7">
        <f>Backtesting!D325</f>
        <v>1.9668452533334528E-3</v>
      </c>
      <c r="E325" s="7">
        <f>Backtesting!E325</f>
        <v>4.6596646239875032E-3</v>
      </c>
      <c r="F325" s="7">
        <f>Backtesting!F325</f>
        <v>1.5</v>
      </c>
    </row>
    <row r="326" spans="1:6">
      <c r="A326" s="138">
        <f>Backtesting!A326</f>
        <v>43563</v>
      </c>
      <c r="B326" s="7">
        <f>Backtesting!B326</f>
        <v>0.70940000000000003</v>
      </c>
      <c r="C326" s="7">
        <f>Backtesting!C326</f>
        <v>79.05</v>
      </c>
      <c r="D326" s="7">
        <f>Backtesting!D326</f>
        <v>-4.3603698032841174E-3</v>
      </c>
      <c r="E326" s="7">
        <f>Backtesting!E326</f>
        <v>-6.8078931622770648E-3</v>
      </c>
      <c r="F326" s="7">
        <f>Backtesting!F326</f>
        <v>1.5</v>
      </c>
    </row>
    <row r="327" spans="1:6">
      <c r="A327" s="138">
        <f>Backtesting!A327</f>
        <v>43564</v>
      </c>
      <c r="B327" s="7">
        <f>Backtesting!B327</f>
        <v>0.71360000000000001</v>
      </c>
      <c r="C327" s="7">
        <f>Backtesting!C327</f>
        <v>79.45</v>
      </c>
      <c r="D327" s="7">
        <f>Backtesting!D327</f>
        <v>5.903038926278162E-3</v>
      </c>
      <c r="E327" s="7">
        <f>Backtesting!E327</f>
        <v>5.0473293272440233E-3</v>
      </c>
      <c r="F327" s="7">
        <f>Backtesting!F327</f>
        <v>1.5</v>
      </c>
    </row>
    <row r="328" spans="1:6">
      <c r="A328" s="138">
        <f>Backtesting!A328</f>
        <v>43565</v>
      </c>
      <c r="B328" s="7">
        <f>Backtesting!B328</f>
        <v>0.71440000000000003</v>
      </c>
      <c r="C328" s="7">
        <f>Backtesting!C328</f>
        <v>79.42</v>
      </c>
      <c r="D328" s="7">
        <f>Backtesting!D328</f>
        <v>1.120448296489728E-3</v>
      </c>
      <c r="E328" s="7">
        <f>Backtesting!E328</f>
        <v>-3.7766727961963809E-4</v>
      </c>
      <c r="F328" s="7">
        <f>Backtesting!F328</f>
        <v>1.5</v>
      </c>
    </row>
    <row r="329" spans="1:6">
      <c r="A329" s="138">
        <f>Backtesting!A329</f>
        <v>43566</v>
      </c>
      <c r="B329" s="7">
        <f>Backtesting!B329</f>
        <v>0.71630000000000005</v>
      </c>
      <c r="C329" s="7">
        <f>Backtesting!C329</f>
        <v>79.569999999999993</v>
      </c>
      <c r="D329" s="7">
        <f>Backtesting!D329</f>
        <v>2.6560440581162104E-3</v>
      </c>
      <c r="E329" s="7">
        <f>Backtesting!E329</f>
        <v>1.8869116863380279E-3</v>
      </c>
      <c r="F329" s="7">
        <f>Backtesting!F329</f>
        <v>1.5</v>
      </c>
    </row>
    <row r="330" spans="1:6">
      <c r="A330" s="138">
        <f>Backtesting!A330</f>
        <v>43567</v>
      </c>
      <c r="B330" s="7">
        <f>Backtesting!B330</f>
        <v>0.71319999999999995</v>
      </c>
      <c r="C330" s="7">
        <f>Backtesting!C330</f>
        <v>79.73</v>
      </c>
      <c r="D330" s="7">
        <f>Backtesting!D330</f>
        <v>-4.3371876314203216E-3</v>
      </c>
      <c r="E330" s="7">
        <f>Backtesting!E330</f>
        <v>2.0087891249606642E-3</v>
      </c>
      <c r="F330" s="7">
        <f>Backtesting!F330</f>
        <v>1.5</v>
      </c>
    </row>
    <row r="331" spans="1:6">
      <c r="A331" s="138">
        <f>Backtesting!A331</f>
        <v>43570</v>
      </c>
      <c r="B331" s="7">
        <f>Backtesting!B331</f>
        <v>0.71679999999999999</v>
      </c>
      <c r="C331" s="7">
        <f>Backtesting!C331</f>
        <v>80.22</v>
      </c>
      <c r="D331" s="7">
        <f>Backtesting!D331</f>
        <v>5.0349756717353545E-3</v>
      </c>
      <c r="E331" s="7">
        <f>Backtesting!E331</f>
        <v>6.1269338275027384E-3</v>
      </c>
      <c r="F331" s="7">
        <f>Backtesting!F331</f>
        <v>1.5</v>
      </c>
    </row>
    <row r="332" spans="1:6">
      <c r="A332" s="138">
        <f>Backtesting!A332</f>
        <v>43571</v>
      </c>
      <c r="B332" s="7">
        <f>Backtesting!B332</f>
        <v>0.7147</v>
      </c>
      <c r="C332" s="7">
        <f>Backtesting!C332</f>
        <v>80</v>
      </c>
      <c r="D332" s="7">
        <f>Backtesting!D332</f>
        <v>-2.9339874347875383E-3</v>
      </c>
      <c r="E332" s="7">
        <f>Backtesting!E332</f>
        <v>-2.7462256680251883E-3</v>
      </c>
      <c r="F332" s="7">
        <f>Backtesting!F332</f>
        <v>1.5</v>
      </c>
    </row>
    <row r="333" spans="1:6">
      <c r="A333" s="138">
        <f>Backtesting!A333</f>
        <v>43572</v>
      </c>
      <c r="B333" s="7">
        <f>Backtesting!B333</f>
        <v>0.72</v>
      </c>
      <c r="C333" s="7">
        <f>Backtesting!C333</f>
        <v>80.64</v>
      </c>
      <c r="D333" s="7">
        <f>Backtesting!D333</f>
        <v>7.3883377841677091E-3</v>
      </c>
      <c r="E333" s="7">
        <f>Backtesting!E333</f>
        <v>7.9681696491768813E-3</v>
      </c>
      <c r="F333" s="7">
        <f>Backtesting!F333</f>
        <v>1.5</v>
      </c>
    </row>
    <row r="334" spans="1:6">
      <c r="A334" s="138">
        <f>Backtesting!A334</f>
        <v>43573</v>
      </c>
      <c r="B334" s="7">
        <f>Backtesting!B334</f>
        <v>0.71830000000000005</v>
      </c>
      <c r="C334" s="7">
        <f>Backtesting!C334</f>
        <v>80.36</v>
      </c>
      <c r="D334" s="7">
        <f>Backtesting!D334</f>
        <v>-2.3639029293449983E-3</v>
      </c>
      <c r="E334" s="7">
        <f>Backtesting!E334</f>
        <v>-3.4782643763248086E-3</v>
      </c>
      <c r="F334" s="7">
        <f>Backtesting!F334</f>
        <v>1.5</v>
      </c>
    </row>
    <row r="335" spans="1:6">
      <c r="A335" s="138">
        <f>Backtesting!A335</f>
        <v>43578</v>
      </c>
      <c r="B335" s="7">
        <f>Backtesting!B335</f>
        <v>0.71209999999999996</v>
      </c>
      <c r="C335" s="7">
        <f>Backtesting!C335</f>
        <v>79.709999999999994</v>
      </c>
      <c r="D335" s="7">
        <f>Backtesting!D335</f>
        <v>-8.6689580926769816E-3</v>
      </c>
      <c r="E335" s="7">
        <f>Backtesting!E335</f>
        <v>-8.1214915069019542E-3</v>
      </c>
      <c r="F335" s="7">
        <f>Backtesting!F335</f>
        <v>1.5</v>
      </c>
    </row>
    <row r="336" spans="1:6">
      <c r="A336" s="138">
        <f>Backtesting!A336</f>
        <v>43579</v>
      </c>
      <c r="B336" s="7">
        <f>Backtesting!B336</f>
        <v>0.70389999999999997</v>
      </c>
      <c r="C336" s="7">
        <f>Backtesting!C336</f>
        <v>78.72</v>
      </c>
      <c r="D336" s="7">
        <f>Backtesting!D336</f>
        <v>-1.1582050373993116E-2</v>
      </c>
      <c r="E336" s="7">
        <f>Backtesting!E336</f>
        <v>-1.2497795695833751E-2</v>
      </c>
      <c r="F336" s="7">
        <f>Backtesting!F336</f>
        <v>1.5</v>
      </c>
    </row>
    <row r="337" spans="1:6">
      <c r="A337" s="138">
        <f>Backtesting!A337</f>
        <v>43581</v>
      </c>
      <c r="B337" s="7">
        <f>Backtesting!B337</f>
        <v>0.70250000000000001</v>
      </c>
      <c r="C337" s="7">
        <f>Backtesting!C337</f>
        <v>78.459999999999994</v>
      </c>
      <c r="D337" s="7">
        <f>Backtesting!D337</f>
        <v>-1.9908994061850595E-3</v>
      </c>
      <c r="E337" s="7">
        <f>Backtesting!E337</f>
        <v>-3.3083119625915837E-3</v>
      </c>
      <c r="F337" s="7">
        <f>Backtesting!F337</f>
        <v>1.5</v>
      </c>
    </row>
    <row r="338" spans="1:6">
      <c r="A338" s="138">
        <f>Backtesting!A338</f>
        <v>43584</v>
      </c>
      <c r="B338" s="7">
        <f>Backtesting!B338</f>
        <v>0.7056</v>
      </c>
      <c r="C338" s="7">
        <f>Backtesting!C338</f>
        <v>78.760000000000005</v>
      </c>
      <c r="D338" s="7">
        <f>Backtesting!D338</f>
        <v>4.4031034846806448E-3</v>
      </c>
      <c r="E338" s="7">
        <f>Backtesting!E338</f>
        <v>3.8163129895183619E-3</v>
      </c>
      <c r="F338" s="7">
        <f>Backtesting!F338</f>
        <v>1.5</v>
      </c>
    </row>
    <row r="339" spans="1:6">
      <c r="A339" s="138">
        <f>Backtesting!A339</f>
        <v>43585</v>
      </c>
      <c r="B339" s="7">
        <f>Backtesting!B339</f>
        <v>0.70389999999999997</v>
      </c>
      <c r="C339" s="7">
        <f>Backtesting!C339</f>
        <v>78.5</v>
      </c>
      <c r="D339" s="7">
        <f>Backtesting!D339</f>
        <v>-2.4122040784956343E-3</v>
      </c>
      <c r="E339" s="7">
        <f>Backtesting!E339</f>
        <v>-3.3066289825620723E-3</v>
      </c>
      <c r="F339" s="7">
        <f>Backtesting!F339</f>
        <v>1.5</v>
      </c>
    </row>
    <row r="340" spans="1:6">
      <c r="A340" s="138">
        <f>Backtesting!A340</f>
        <v>43586</v>
      </c>
      <c r="B340" s="7">
        <f>Backtesting!B340</f>
        <v>0.70540000000000003</v>
      </c>
      <c r="C340" s="7">
        <f>Backtesting!C340</f>
        <v>78.64</v>
      </c>
      <c r="D340" s="7">
        <f>Backtesting!D340</f>
        <v>2.1287171878656762E-3</v>
      </c>
      <c r="E340" s="7">
        <f>Backtesting!E340</f>
        <v>1.7818510505484082E-3</v>
      </c>
      <c r="F340" s="7">
        <f>Backtesting!F340</f>
        <v>1.5</v>
      </c>
    </row>
    <row r="341" spans="1:6">
      <c r="A341" s="138">
        <f>Backtesting!A341</f>
        <v>43587</v>
      </c>
      <c r="B341" s="7">
        <f>Backtesting!B341</f>
        <v>0.70199999999999996</v>
      </c>
      <c r="C341" s="7">
        <f>Backtesting!C341</f>
        <v>78.319999999999993</v>
      </c>
      <c r="D341" s="7">
        <f>Backtesting!D341</f>
        <v>-4.8316137761406051E-3</v>
      </c>
      <c r="E341" s="7">
        <f>Backtesting!E341</f>
        <v>-4.077477616656262E-3</v>
      </c>
      <c r="F341" s="7">
        <f>Backtesting!F341</f>
        <v>1.5</v>
      </c>
    </row>
    <row r="342" spans="1:6">
      <c r="A342" s="138">
        <f>Backtesting!A342</f>
        <v>43588</v>
      </c>
      <c r="B342" s="7">
        <f>Backtesting!B342</f>
        <v>0.69979999999999998</v>
      </c>
      <c r="C342" s="7">
        <f>Backtesting!C342</f>
        <v>78.02</v>
      </c>
      <c r="D342" s="7">
        <f>Backtesting!D342</f>
        <v>-3.1388240922234937E-3</v>
      </c>
      <c r="E342" s="7">
        <f>Backtesting!E342</f>
        <v>-3.8377941437444749E-3</v>
      </c>
      <c r="F342" s="7">
        <f>Backtesting!F342</f>
        <v>1.5</v>
      </c>
    </row>
    <row r="343" spans="1:6">
      <c r="A343" s="138">
        <f>Backtesting!A343</f>
        <v>43591</v>
      </c>
      <c r="B343" s="7">
        <f>Backtesting!B343</f>
        <v>0.69889999999999997</v>
      </c>
      <c r="C343" s="7">
        <f>Backtesting!C343</f>
        <v>77.42</v>
      </c>
      <c r="D343" s="7">
        <f>Backtesting!D343</f>
        <v>-1.2869094505043208E-3</v>
      </c>
      <c r="E343" s="7">
        <f>Backtesting!E343</f>
        <v>-7.7200589290083617E-3</v>
      </c>
      <c r="F343" s="7">
        <f>Backtesting!F343</f>
        <v>1.5</v>
      </c>
    </row>
    <row r="344" spans="1:6">
      <c r="A344" s="138">
        <f>Backtesting!A344</f>
        <v>43592</v>
      </c>
      <c r="B344" s="7">
        <f>Backtesting!B344</f>
        <v>0.70340000000000003</v>
      </c>
      <c r="C344" s="7">
        <f>Backtesting!C344</f>
        <v>77.819999999999993</v>
      </c>
      <c r="D344" s="7">
        <f>Backtesting!D344</f>
        <v>6.418049556798788E-3</v>
      </c>
      <c r="E344" s="7">
        <f>Backtesting!E344</f>
        <v>5.1533224069053654E-3</v>
      </c>
      <c r="F344" s="7">
        <f>Backtesting!F344</f>
        <v>1.5</v>
      </c>
    </row>
    <row r="345" spans="1:6">
      <c r="A345" s="138">
        <f>Backtesting!A345</f>
        <v>43593</v>
      </c>
      <c r="B345" s="7">
        <f>Backtesting!B345</f>
        <v>0.70230000000000004</v>
      </c>
      <c r="C345" s="7">
        <f>Backtesting!C345</f>
        <v>77.290000000000006</v>
      </c>
      <c r="D345" s="7">
        <f>Backtesting!D345</f>
        <v>-1.5650568749073215E-3</v>
      </c>
      <c r="E345" s="7">
        <f>Backtesting!E345</f>
        <v>-6.8338864376277161E-3</v>
      </c>
      <c r="F345" s="7">
        <f>Backtesting!F345</f>
        <v>1.5</v>
      </c>
    </row>
    <row r="346" spans="1:6">
      <c r="A346" s="138">
        <f>Backtesting!A346</f>
        <v>43594</v>
      </c>
      <c r="B346" s="7">
        <f>Backtesting!B346</f>
        <v>0.6976</v>
      </c>
      <c r="C346" s="7">
        <f>Backtesting!C346</f>
        <v>76.69</v>
      </c>
      <c r="D346" s="7">
        <f>Backtesting!D346</f>
        <v>-6.7147905702049813E-3</v>
      </c>
      <c r="E346" s="7">
        <f>Backtesting!E346</f>
        <v>-7.7932593420118696E-3</v>
      </c>
      <c r="F346" s="7">
        <f>Backtesting!F346</f>
        <v>1.5</v>
      </c>
    </row>
    <row r="347" spans="1:6">
      <c r="A347" s="138">
        <f>Backtesting!A347</f>
        <v>43595</v>
      </c>
      <c r="B347" s="7">
        <f>Backtesting!B347</f>
        <v>0.69950000000000001</v>
      </c>
      <c r="C347" s="7">
        <f>Backtesting!C347</f>
        <v>76.760000000000005</v>
      </c>
      <c r="D347" s="7">
        <f>Backtesting!D347</f>
        <v>2.7199215107661049E-3</v>
      </c>
      <c r="E347" s="7">
        <f>Backtesting!E347</f>
        <v>9.1234936273138357E-4</v>
      </c>
      <c r="F347" s="7">
        <f>Backtesting!F347</f>
        <v>1.5</v>
      </c>
    </row>
    <row r="348" spans="1:6">
      <c r="A348" s="138">
        <f>Backtesting!A348</f>
        <v>43598</v>
      </c>
      <c r="B348" s="7">
        <f>Backtesting!B348</f>
        <v>0.6976</v>
      </c>
      <c r="C348" s="7">
        <f>Backtesting!C348</f>
        <v>76.55</v>
      </c>
      <c r="D348" s="7">
        <f>Backtesting!D348</f>
        <v>-2.7199215107660238E-3</v>
      </c>
      <c r="E348" s="7">
        <f>Backtesting!E348</f>
        <v>-2.7395490358064502E-3</v>
      </c>
      <c r="F348" s="7">
        <f>Backtesting!F348</f>
        <v>1.5</v>
      </c>
    </row>
    <row r="349" spans="1:6">
      <c r="A349" s="138">
        <f>Backtesting!A349</f>
        <v>43599</v>
      </c>
      <c r="B349" s="7">
        <f>Backtesting!B349</f>
        <v>0.69550000000000001</v>
      </c>
      <c r="C349" s="7">
        <f>Backtesting!C349</f>
        <v>76.260000000000005</v>
      </c>
      <c r="D349" s="7">
        <f>Backtesting!D349</f>
        <v>-3.0148612312722095E-3</v>
      </c>
      <c r="E349" s="7">
        <f>Backtesting!E349</f>
        <v>-3.7955676742750149E-3</v>
      </c>
      <c r="F349" s="7">
        <f>Backtesting!F349</f>
        <v>1.5</v>
      </c>
    </row>
    <row r="350" spans="1:6">
      <c r="A350" s="138">
        <f>Backtesting!A350</f>
        <v>43600</v>
      </c>
      <c r="B350" s="7">
        <f>Backtesting!B350</f>
        <v>0.69320000000000004</v>
      </c>
      <c r="C350" s="7">
        <f>Backtesting!C350</f>
        <v>76.040000000000006</v>
      </c>
      <c r="D350" s="7">
        <f>Backtesting!D350</f>
        <v>-3.3124535220465309E-3</v>
      </c>
      <c r="E350" s="7">
        <f>Backtesting!E350</f>
        <v>-2.8890368091891998E-3</v>
      </c>
      <c r="F350" s="7">
        <f>Backtesting!F350</f>
        <v>1.5</v>
      </c>
    </row>
    <row r="351" spans="1:6">
      <c r="A351" s="138">
        <f>Backtesting!A351</f>
        <v>43601</v>
      </c>
      <c r="B351" s="7">
        <f>Backtesting!B351</f>
        <v>0.69140000000000001</v>
      </c>
      <c r="C351" s="7">
        <f>Backtesting!C351</f>
        <v>75.69</v>
      </c>
      <c r="D351" s="7">
        <f>Backtesting!D351</f>
        <v>-2.6000303539268957E-3</v>
      </c>
      <c r="E351" s="7">
        <f>Backtesting!E351</f>
        <v>-4.6134662991524052E-3</v>
      </c>
      <c r="F351" s="7">
        <f>Backtesting!F351</f>
        <v>1.5</v>
      </c>
    </row>
    <row r="352" spans="1:6">
      <c r="A352" s="138">
        <f>Backtesting!A352</f>
        <v>43602</v>
      </c>
      <c r="B352" s="7">
        <f>Backtesting!B352</f>
        <v>0.68810000000000004</v>
      </c>
      <c r="C352" s="7">
        <f>Backtesting!C352</f>
        <v>75.44</v>
      </c>
      <c r="D352" s="7">
        <f>Backtesting!D352</f>
        <v>-4.7843512790899578E-3</v>
      </c>
      <c r="E352" s="7">
        <f>Backtesting!E352</f>
        <v>-3.3084129958740036E-3</v>
      </c>
      <c r="F352" s="7">
        <f>Backtesting!F352</f>
        <v>1.5</v>
      </c>
    </row>
    <row r="353" spans="1:6">
      <c r="A353" s="138">
        <f>Backtesting!A353</f>
        <v>43605</v>
      </c>
      <c r="B353" s="7">
        <f>Backtesting!B353</f>
        <v>0.69199999999999995</v>
      </c>
      <c r="C353" s="7">
        <f>Backtesting!C353</f>
        <v>76.22</v>
      </c>
      <c r="D353" s="7">
        <f>Backtesting!D353</f>
        <v>5.6517794092353106E-3</v>
      </c>
      <c r="E353" s="7">
        <f>Backtesting!E353</f>
        <v>1.0286257120512119E-2</v>
      </c>
      <c r="F353" s="7">
        <f>Backtesting!F353</f>
        <v>1.5</v>
      </c>
    </row>
    <row r="354" spans="1:6">
      <c r="A354" s="138">
        <f>Backtesting!A354</f>
        <v>43606</v>
      </c>
      <c r="B354" s="7">
        <f>Backtesting!B354</f>
        <v>0.68779999999999997</v>
      </c>
      <c r="C354" s="7">
        <f>Backtesting!C354</f>
        <v>75.77</v>
      </c>
      <c r="D354" s="7">
        <f>Backtesting!D354</f>
        <v>-6.0878576195036883E-3</v>
      </c>
      <c r="E354" s="7">
        <f>Backtesting!E354</f>
        <v>-5.9214595024321597E-3</v>
      </c>
      <c r="F354" s="7">
        <f>Backtesting!F354</f>
        <v>1.5</v>
      </c>
    </row>
    <row r="355" spans="1:6">
      <c r="A355" s="138">
        <f>Backtesting!A355</f>
        <v>43607</v>
      </c>
      <c r="B355" s="7">
        <f>Backtesting!B355</f>
        <v>0.6875</v>
      </c>
      <c r="C355" s="7">
        <f>Backtesting!C355</f>
        <v>75.930000000000007</v>
      </c>
      <c r="D355" s="7">
        <f>Backtesting!D355</f>
        <v>-4.36268457439423E-4</v>
      </c>
      <c r="E355" s="7">
        <f>Backtesting!E355</f>
        <v>2.1094272818606122E-3</v>
      </c>
      <c r="F355" s="7">
        <f>Backtesting!F355</f>
        <v>1.5</v>
      </c>
    </row>
    <row r="356" spans="1:6">
      <c r="A356" s="138">
        <f>Backtesting!A356</f>
        <v>43608</v>
      </c>
      <c r="B356" s="7">
        <f>Backtesting!B356</f>
        <v>0.68759999999999999</v>
      </c>
      <c r="C356" s="7">
        <f>Backtesting!C356</f>
        <v>75.84</v>
      </c>
      <c r="D356" s="7">
        <f>Backtesting!D356</f>
        <v>1.4544396796773527E-4</v>
      </c>
      <c r="E356" s="7">
        <f>Backtesting!E356</f>
        <v>-1.1860052783760936E-3</v>
      </c>
      <c r="F356" s="7">
        <f>Backtesting!F356</f>
        <v>1.5</v>
      </c>
    </row>
    <row r="357" spans="1:6">
      <c r="A357" s="138">
        <f>Backtesting!A357</f>
        <v>43609</v>
      </c>
      <c r="B357" s="7">
        <f>Backtesting!B357</f>
        <v>0.68879999999999997</v>
      </c>
      <c r="C357" s="7">
        <f>Backtesting!C357</f>
        <v>75.5</v>
      </c>
      <c r="D357" s="7">
        <f>Backtesting!D357</f>
        <v>1.7436796048268374E-3</v>
      </c>
      <c r="E357" s="7">
        <f>Backtesting!E357</f>
        <v>-4.4932016917874438E-3</v>
      </c>
      <c r="F357" s="7">
        <f>Backtesting!F357</f>
        <v>1.5</v>
      </c>
    </row>
    <row r="358" spans="1:6">
      <c r="A358" s="138">
        <f>Backtesting!A358</f>
        <v>43612</v>
      </c>
      <c r="B358" s="7">
        <f>Backtesting!B358</f>
        <v>0.69369999999999998</v>
      </c>
      <c r="C358" s="7">
        <f>Backtesting!C358</f>
        <v>75.95</v>
      </c>
      <c r="D358" s="7">
        <f>Backtesting!D358</f>
        <v>7.088637277734536E-3</v>
      </c>
      <c r="E358" s="7">
        <f>Backtesting!E358</f>
        <v>5.9425727868028513E-3</v>
      </c>
      <c r="F358" s="7">
        <f>Backtesting!F358</f>
        <v>1.5</v>
      </c>
    </row>
    <row r="359" spans="1:6">
      <c r="A359" s="138">
        <f>Backtesting!A359</f>
        <v>43613</v>
      </c>
      <c r="B359" s="7">
        <f>Backtesting!B359</f>
        <v>0.69289999999999996</v>
      </c>
      <c r="C359" s="7">
        <f>Backtesting!C359</f>
        <v>75.900000000000006</v>
      </c>
      <c r="D359" s="7">
        <f>Backtesting!D359</f>
        <v>-1.1539017579200053E-3</v>
      </c>
      <c r="E359" s="7">
        <f>Backtesting!E359</f>
        <v>-6.5854464019761763E-4</v>
      </c>
      <c r="F359" s="7">
        <f>Backtesting!F359</f>
        <v>1.5</v>
      </c>
    </row>
    <row r="360" spans="1:6">
      <c r="A360" s="138">
        <f>Backtesting!A360</f>
        <v>43614</v>
      </c>
      <c r="B360" s="7">
        <f>Backtesting!B360</f>
        <v>0.69299999999999995</v>
      </c>
      <c r="C360" s="7">
        <f>Backtesting!C360</f>
        <v>75.709999999999994</v>
      </c>
      <c r="D360" s="7">
        <f>Backtesting!D360</f>
        <v>1.4431055656757575E-4</v>
      </c>
      <c r="E360" s="7">
        <f>Backtesting!E360</f>
        <v>-2.5064322863691531E-3</v>
      </c>
      <c r="F360" s="7">
        <f>Backtesting!F360</f>
        <v>1.5</v>
      </c>
    </row>
    <row r="361" spans="1:6">
      <c r="A361" s="138">
        <f>Backtesting!A361</f>
        <v>43615</v>
      </c>
      <c r="B361" s="7">
        <f>Backtesting!B361</f>
        <v>0.69289999999999996</v>
      </c>
      <c r="C361" s="7">
        <f>Backtesting!C361</f>
        <v>76.010000000000005</v>
      </c>
      <c r="D361" s="7">
        <f>Backtesting!D361</f>
        <v>-1.443105565676092E-4</v>
      </c>
      <c r="E361" s="7">
        <f>Backtesting!E361</f>
        <v>3.9546584627340427E-3</v>
      </c>
      <c r="F361" s="7">
        <f>Backtesting!F361</f>
        <v>1.5</v>
      </c>
    </row>
    <row r="362" spans="1:6">
      <c r="A362" s="138">
        <f>Backtesting!A362</f>
        <v>43616</v>
      </c>
      <c r="B362" s="7">
        <f>Backtesting!B362</f>
        <v>0.69159999999999999</v>
      </c>
      <c r="C362" s="7">
        <f>Backtesting!C362</f>
        <v>75.34</v>
      </c>
      <c r="D362" s="7">
        <f>Backtesting!D362</f>
        <v>-1.8779348242000977E-3</v>
      </c>
      <c r="E362" s="7">
        <f>Backtesting!E362</f>
        <v>-8.8537083140541005E-3</v>
      </c>
      <c r="F362" s="7">
        <f>Backtesting!F362</f>
        <v>1.5</v>
      </c>
    </row>
    <row r="363" spans="1:6">
      <c r="A363" s="138">
        <f>Backtesting!A363</f>
        <v>43619</v>
      </c>
      <c r="B363" s="7">
        <f>Backtesting!B363</f>
        <v>0.69479999999999997</v>
      </c>
      <c r="C363" s="7">
        <f>Backtesting!C363</f>
        <v>75.180000000000007</v>
      </c>
      <c r="D363" s="7">
        <f>Backtesting!D363</f>
        <v>4.6162805578143819E-3</v>
      </c>
      <c r="E363" s="7">
        <f>Backtesting!E363</f>
        <v>-2.125964127862999E-3</v>
      </c>
      <c r="F363" s="7">
        <f>Backtesting!F363</f>
        <v>1.5</v>
      </c>
    </row>
    <row r="364" spans="1:6">
      <c r="A364" s="138">
        <f>Backtesting!A364</f>
        <v>43620</v>
      </c>
      <c r="B364" s="7">
        <f>Backtesting!B364</f>
        <v>0.69820000000000004</v>
      </c>
      <c r="C364" s="7">
        <f>Backtesting!C364</f>
        <v>75.34</v>
      </c>
      <c r="D364" s="7">
        <f>Backtesting!D364</f>
        <v>4.8815603039859051E-3</v>
      </c>
      <c r="E364" s="7">
        <f>Backtesting!E364</f>
        <v>2.1259641278629469E-3</v>
      </c>
      <c r="F364" s="7">
        <f>Backtesting!F364</f>
        <v>1.5</v>
      </c>
    </row>
    <row r="365" spans="1:6">
      <c r="A365" s="138">
        <f>Backtesting!A365</f>
        <v>43621</v>
      </c>
      <c r="B365" s="7">
        <f>Backtesting!B365</f>
        <v>0.7</v>
      </c>
      <c r="C365" s="7">
        <f>Backtesting!C365</f>
        <v>75.650000000000006</v>
      </c>
      <c r="D365" s="7">
        <f>Backtesting!D365</f>
        <v>2.5747403724688321E-3</v>
      </c>
      <c r="E365" s="7">
        <f>Backtesting!E365</f>
        <v>4.1062379704700294E-3</v>
      </c>
      <c r="F365" s="7">
        <f>Backtesting!F365</f>
        <v>1.25</v>
      </c>
    </row>
    <row r="366" spans="1:6">
      <c r="A366" s="138">
        <f>Backtesting!A366</f>
        <v>43622</v>
      </c>
      <c r="B366" s="7">
        <f>Backtesting!B366</f>
        <v>0.69750000000000001</v>
      </c>
      <c r="C366" s="7">
        <f>Backtesting!C366</f>
        <v>75.430000000000007</v>
      </c>
      <c r="D366" s="7">
        <f>Backtesting!D366</f>
        <v>-3.5778213478838551E-3</v>
      </c>
      <c r="E366" s="7">
        <f>Backtesting!E366</f>
        <v>-2.9123663688253722E-3</v>
      </c>
      <c r="F366" s="7">
        <f>Backtesting!F366</f>
        <v>1.25</v>
      </c>
    </row>
    <row r="367" spans="1:6">
      <c r="A367" s="138">
        <f>Backtesting!A367</f>
        <v>43623</v>
      </c>
      <c r="B367" s="7">
        <f>Backtesting!B367</f>
        <v>0.69699999999999995</v>
      </c>
      <c r="C367" s="7">
        <f>Backtesting!C367</f>
        <v>75.58</v>
      </c>
      <c r="D367" s="7">
        <f>Backtesting!D367</f>
        <v>-7.1710293499686103E-4</v>
      </c>
      <c r="E367" s="7">
        <f>Backtesting!E367</f>
        <v>1.9866240558033843E-3</v>
      </c>
      <c r="F367" s="7">
        <f>Backtesting!F367</f>
        <v>1.25</v>
      </c>
    </row>
    <row r="368" spans="1:6">
      <c r="A368" s="138">
        <f>Backtesting!A368</f>
        <v>43627</v>
      </c>
      <c r="B368" s="7">
        <f>Backtesting!B368</f>
        <v>0.69530000000000003</v>
      </c>
      <c r="C368" s="7">
        <f>Backtesting!C368</f>
        <v>75.52</v>
      </c>
      <c r="D368" s="7">
        <f>Backtesting!D368</f>
        <v>-2.4420036555516333E-3</v>
      </c>
      <c r="E368" s="7">
        <f>Backtesting!E368</f>
        <v>-7.9417608409772386E-4</v>
      </c>
      <c r="F368" s="7">
        <f>Backtesting!F368</f>
        <v>1.25</v>
      </c>
    </row>
    <row r="369" spans="1:6">
      <c r="A369" s="138">
        <f>Backtesting!A369</f>
        <v>43628</v>
      </c>
      <c r="B369" s="7">
        <f>Backtesting!B369</f>
        <v>0.69479999999999997</v>
      </c>
      <c r="C369" s="7">
        <f>Backtesting!C369</f>
        <v>75.319999999999993</v>
      </c>
      <c r="D369" s="7">
        <f>Backtesting!D369</f>
        <v>-7.193727380223183E-4</v>
      </c>
      <c r="E369" s="7">
        <f>Backtesting!E369</f>
        <v>-2.6518180482936072E-3</v>
      </c>
      <c r="F369" s="7">
        <f>Backtesting!F369</f>
        <v>1.25</v>
      </c>
    </row>
    <row r="370" spans="1:6">
      <c r="A370" s="138">
        <f>Backtesting!A370</f>
        <v>43629</v>
      </c>
      <c r="B370" s="7">
        <f>Backtesting!B370</f>
        <v>0.69130000000000003</v>
      </c>
      <c r="C370" s="7">
        <f>Backtesting!C370</f>
        <v>74.900000000000006</v>
      </c>
      <c r="D370" s="7">
        <f>Backtesting!D370</f>
        <v>-5.0501514157305048E-3</v>
      </c>
      <c r="E370" s="7">
        <f>Backtesting!E370</f>
        <v>-5.5918132657777186E-3</v>
      </c>
      <c r="F370" s="7">
        <f>Backtesting!F370</f>
        <v>1.25</v>
      </c>
    </row>
    <row r="371" spans="1:6">
      <c r="A371" s="138">
        <f>Backtesting!A371</f>
        <v>43630</v>
      </c>
      <c r="B371" s="7">
        <f>Backtesting!B371</f>
        <v>0.68979999999999997</v>
      </c>
      <c r="C371" s="7">
        <f>Backtesting!C371</f>
        <v>74.73</v>
      </c>
      <c r="D371" s="7">
        <f>Backtesting!D371</f>
        <v>-2.1721824484788235E-3</v>
      </c>
      <c r="E371" s="7">
        <f>Backtesting!E371</f>
        <v>-2.2722725809750772E-3</v>
      </c>
      <c r="F371" s="7">
        <f>Backtesting!F371</f>
        <v>1.25</v>
      </c>
    </row>
    <row r="372" spans="1:6">
      <c r="A372" s="138">
        <f>Backtesting!A372</f>
        <v>43633</v>
      </c>
      <c r="B372" s="7">
        <f>Backtesting!B372</f>
        <v>0.68779999999999997</v>
      </c>
      <c r="C372" s="7">
        <f>Backtesting!C372</f>
        <v>74.7</v>
      </c>
      <c r="D372" s="7">
        <f>Backtesting!D372</f>
        <v>-2.9036025045747448E-3</v>
      </c>
      <c r="E372" s="7">
        <f>Backtesting!E372</f>
        <v>-4.0152580342718341E-4</v>
      </c>
      <c r="F372" s="7">
        <f>Backtesting!F372</f>
        <v>1.25</v>
      </c>
    </row>
    <row r="373" spans="1:6">
      <c r="A373" s="138">
        <f>Backtesting!A373</f>
        <v>43634</v>
      </c>
      <c r="B373" s="7">
        <f>Backtesting!B373</f>
        <v>0.68400000000000005</v>
      </c>
      <c r="C373" s="7">
        <f>Backtesting!C373</f>
        <v>74.06</v>
      </c>
      <c r="D373" s="7">
        <f>Backtesting!D373</f>
        <v>-5.5401803756152451E-3</v>
      </c>
      <c r="E373" s="7">
        <f>Backtesting!E373</f>
        <v>-8.6045166533050121E-3</v>
      </c>
      <c r="F373" s="7">
        <f>Backtesting!F373</f>
        <v>1.25</v>
      </c>
    </row>
    <row r="374" spans="1:6">
      <c r="A374" s="138">
        <f>Backtesting!A374</f>
        <v>43635</v>
      </c>
      <c r="B374" s="7">
        <f>Backtesting!B374</f>
        <v>0.68779999999999997</v>
      </c>
      <c r="C374" s="7">
        <f>Backtesting!C374</f>
        <v>74.52</v>
      </c>
      <c r="D374" s="7">
        <f>Backtesting!D374</f>
        <v>5.5401803756153509E-3</v>
      </c>
      <c r="E374" s="7">
        <f>Backtesting!E374</f>
        <v>6.1919702479209804E-3</v>
      </c>
      <c r="F374" s="7">
        <f>Backtesting!F374</f>
        <v>1.25</v>
      </c>
    </row>
    <row r="375" spans="1:6">
      <c r="A375" s="138">
        <f>Backtesting!A375</f>
        <v>43636</v>
      </c>
      <c r="B375" s="7">
        <f>Backtesting!B375</f>
        <v>0.6895</v>
      </c>
      <c r="C375" s="7">
        <f>Backtesting!C375</f>
        <v>74.209999999999994</v>
      </c>
      <c r="D375" s="7">
        <f>Backtesting!D375</f>
        <v>2.4685992351907893E-3</v>
      </c>
      <c r="E375" s="7">
        <f>Backtesting!E375</f>
        <v>-4.1686337513455428E-3</v>
      </c>
      <c r="F375" s="7">
        <f>Backtesting!F375</f>
        <v>1.25</v>
      </c>
    </row>
    <row r="376" spans="1:6">
      <c r="A376" s="138">
        <f>Backtesting!A376</f>
        <v>43637</v>
      </c>
      <c r="B376" s="7">
        <f>Backtesting!B376</f>
        <v>0.69330000000000003</v>
      </c>
      <c r="C376" s="7">
        <f>Backtesting!C376</f>
        <v>74.33</v>
      </c>
      <c r="D376" s="7">
        <f>Backtesting!D376</f>
        <v>5.4961087150881974E-3</v>
      </c>
      <c r="E376" s="7">
        <f>Backtesting!E376</f>
        <v>1.6157267551600548E-3</v>
      </c>
      <c r="F376" s="7">
        <f>Backtesting!F376</f>
        <v>1.25</v>
      </c>
    </row>
    <row r="377" spans="1:6">
      <c r="A377" s="138">
        <f>Backtesting!A377</f>
        <v>43640</v>
      </c>
      <c r="B377" s="7">
        <f>Backtesting!B377</f>
        <v>0.69540000000000002</v>
      </c>
      <c r="C377" s="7">
        <f>Backtesting!C377</f>
        <v>74.739999999999995</v>
      </c>
      <c r="D377" s="7">
        <f>Backtesting!D377</f>
        <v>3.0244136253163552E-3</v>
      </c>
      <c r="E377" s="7">
        <f>Backtesting!E377</f>
        <v>5.5007853201357645E-3</v>
      </c>
      <c r="F377" s="7">
        <f>Backtesting!F377</f>
        <v>1.25</v>
      </c>
    </row>
    <row r="378" spans="1:6">
      <c r="A378" s="138">
        <f>Backtesting!A378</f>
        <v>43641</v>
      </c>
      <c r="B378" s="7">
        <f>Backtesting!B378</f>
        <v>0.69579999999999997</v>
      </c>
      <c r="C378" s="7">
        <f>Backtesting!C378</f>
        <v>74.48</v>
      </c>
      <c r="D378" s="7">
        <f>Backtesting!D378</f>
        <v>5.7504314408053853E-4</v>
      </c>
      <c r="E378" s="7">
        <f>Backtesting!E378</f>
        <v>-3.4847910885260438E-3</v>
      </c>
      <c r="F378" s="7">
        <f>Backtesting!F378</f>
        <v>1.25</v>
      </c>
    </row>
    <row r="379" spans="1:6">
      <c r="A379" s="138">
        <f>Backtesting!A379</f>
        <v>43642</v>
      </c>
      <c r="B379" s="7">
        <f>Backtesting!B379</f>
        <v>0.69699999999999995</v>
      </c>
      <c r="C379" s="7">
        <f>Backtesting!C379</f>
        <v>74.89</v>
      </c>
      <c r="D379" s="7">
        <f>Backtesting!D379</f>
        <v>1.7231480426822385E-3</v>
      </c>
      <c r="E379" s="7">
        <f>Backtesting!E379</f>
        <v>5.4897372924639825E-3</v>
      </c>
      <c r="F379" s="7">
        <f>Backtesting!F379</f>
        <v>1.25</v>
      </c>
    </row>
    <row r="380" spans="1:6">
      <c r="A380" s="138">
        <f>Backtesting!A380</f>
        <v>43643</v>
      </c>
      <c r="B380" s="7">
        <f>Backtesting!B380</f>
        <v>0.69920000000000004</v>
      </c>
      <c r="C380" s="7">
        <f>Backtesting!C380</f>
        <v>75.56</v>
      </c>
      <c r="D380" s="7">
        <f>Backtesting!D380</f>
        <v>3.1514135808020575E-3</v>
      </c>
      <c r="E380" s="7">
        <f>Backtesting!E380</f>
        <v>8.9066723720331292E-3</v>
      </c>
      <c r="F380" s="7">
        <f>Backtesting!F380</f>
        <v>1.25</v>
      </c>
    </row>
    <row r="381" spans="1:6">
      <c r="A381" s="138">
        <f>Backtesting!A381</f>
        <v>43644</v>
      </c>
      <c r="B381" s="7">
        <f>Backtesting!B381</f>
        <v>0.70130000000000003</v>
      </c>
      <c r="C381" s="7">
        <f>Backtesting!C381</f>
        <v>75.540000000000006</v>
      </c>
      <c r="D381" s="7">
        <f>Backtesting!D381</f>
        <v>2.9989312015390279E-3</v>
      </c>
      <c r="E381" s="7">
        <f>Backtesting!E381</f>
        <v>-2.6472534899799418E-4</v>
      </c>
      <c r="F381" s="7">
        <f>Backtesting!F381</f>
        <v>1.25</v>
      </c>
    </row>
    <row r="382" spans="1:6">
      <c r="A382" s="138">
        <f>Backtesting!A382</f>
        <v>43647</v>
      </c>
      <c r="B382" s="7">
        <f>Backtesting!B382</f>
        <v>0.69940000000000002</v>
      </c>
      <c r="C382" s="7">
        <f>Backtesting!C382</f>
        <v>75.77</v>
      </c>
      <c r="D382" s="7">
        <f>Backtesting!D382</f>
        <v>-2.7129309135892825E-3</v>
      </c>
      <c r="E382" s="7">
        <f>Backtesting!E382</f>
        <v>3.0401186589711776E-3</v>
      </c>
      <c r="F382" s="7">
        <f>Backtesting!F382</f>
        <v>1.25</v>
      </c>
    </row>
    <row r="383" spans="1:6">
      <c r="A383" s="138">
        <f>Backtesting!A383</f>
        <v>43648</v>
      </c>
      <c r="B383" s="7">
        <f>Backtesting!B383</f>
        <v>0.69789999999999996</v>
      </c>
      <c r="C383" s="7">
        <f>Backtesting!C383</f>
        <v>75.62</v>
      </c>
      <c r="D383" s="7">
        <f>Backtesting!D383</f>
        <v>-2.1469986061695705E-3</v>
      </c>
      <c r="E383" s="7">
        <f>Backtesting!E383</f>
        <v>-1.9816374804951498E-3</v>
      </c>
      <c r="F383" s="7">
        <f>Backtesting!F383</f>
        <v>1.25</v>
      </c>
    </row>
    <row r="384" spans="1:6">
      <c r="A384" s="138">
        <f>Backtesting!A384</f>
        <v>43649</v>
      </c>
      <c r="B384" s="7">
        <f>Backtesting!B384</f>
        <v>0.69979999999999998</v>
      </c>
      <c r="C384" s="7">
        <f>Backtesting!C384</f>
        <v>75.37</v>
      </c>
      <c r="D384" s="7">
        <f>Backtesting!D384</f>
        <v>2.7187539104816271E-3</v>
      </c>
      <c r="E384" s="7">
        <f>Backtesting!E384</f>
        <v>-3.3114806074082859E-3</v>
      </c>
      <c r="F384" s="7">
        <f>Backtesting!F384</f>
        <v>1</v>
      </c>
    </row>
    <row r="385" spans="1:6">
      <c r="A385" s="138">
        <f>Backtesting!A385</f>
        <v>43650</v>
      </c>
      <c r="B385" s="7">
        <f>Backtesting!B385</f>
        <v>0.7036</v>
      </c>
      <c r="C385" s="7">
        <f>Backtesting!C385</f>
        <v>75.86</v>
      </c>
      <c r="D385" s="7">
        <f>Backtesting!D385</f>
        <v>5.4154329298153857E-3</v>
      </c>
      <c r="E385" s="7">
        <f>Backtesting!E385</f>
        <v>6.4802184053742917E-3</v>
      </c>
      <c r="F385" s="7">
        <f>Backtesting!F385</f>
        <v>1</v>
      </c>
    </row>
    <row r="386" spans="1:6">
      <c r="A386" s="138">
        <f>Backtesting!A386</f>
        <v>43651</v>
      </c>
      <c r="B386" s="7">
        <f>Backtesting!B386</f>
        <v>0.70199999999999996</v>
      </c>
      <c r="C386" s="7">
        <f>Backtesting!C386</f>
        <v>75.73</v>
      </c>
      <c r="D386" s="7">
        <f>Backtesting!D386</f>
        <v>-2.2766088375920654E-3</v>
      </c>
      <c r="E386" s="7">
        <f>Backtesting!E386</f>
        <v>-1.7151531350215455E-3</v>
      </c>
      <c r="F386" s="7">
        <f>Backtesting!F386</f>
        <v>1</v>
      </c>
    </row>
    <row r="387" spans="1:6">
      <c r="A387" s="138">
        <f>Backtesting!A387</f>
        <v>43654</v>
      </c>
      <c r="B387" s="7">
        <f>Backtesting!B387</f>
        <v>0.69899999999999995</v>
      </c>
      <c r="C387" s="7">
        <f>Backtesting!C387</f>
        <v>75.7</v>
      </c>
      <c r="D387" s="7">
        <f>Backtesting!D387</f>
        <v>-4.2826617920008478E-3</v>
      </c>
      <c r="E387" s="7">
        <f>Backtesting!E387</f>
        <v>-3.9622268232828784E-4</v>
      </c>
      <c r="F387" s="7">
        <f>Backtesting!F387</f>
        <v>1</v>
      </c>
    </row>
    <row r="388" spans="1:6">
      <c r="A388" s="138">
        <f>Backtesting!A388</f>
        <v>43655</v>
      </c>
      <c r="B388" s="7">
        <f>Backtesting!B388</f>
        <v>0.69579999999999997</v>
      </c>
      <c r="C388" s="7">
        <f>Backtesting!C388</f>
        <v>75.680000000000007</v>
      </c>
      <c r="D388" s="7">
        <f>Backtesting!D388</f>
        <v>-4.5884795159685217E-3</v>
      </c>
      <c r="E388" s="7">
        <f>Backtesting!E388</f>
        <v>-2.6423569978024214E-4</v>
      </c>
      <c r="F388" s="7">
        <f>Backtesting!F388</f>
        <v>1</v>
      </c>
    </row>
    <row r="389" spans="1:6">
      <c r="A389" s="138">
        <f>Backtesting!A389</f>
        <v>43656</v>
      </c>
      <c r="B389" s="7">
        <f>Backtesting!B389</f>
        <v>0.69240000000000002</v>
      </c>
      <c r="C389" s="7">
        <f>Backtesting!C389</f>
        <v>75.37</v>
      </c>
      <c r="D389" s="7">
        <f>Backtesting!D389</f>
        <v>-4.8984394157873899E-3</v>
      </c>
      <c r="E389" s="7">
        <f>Backtesting!E389</f>
        <v>-4.1046068882442917E-3</v>
      </c>
      <c r="F389" s="7">
        <f>Backtesting!F389</f>
        <v>1</v>
      </c>
    </row>
    <row r="390" spans="1:6">
      <c r="A390" s="138">
        <f>Backtesting!A390</f>
        <v>43657</v>
      </c>
      <c r="B390" s="7">
        <f>Backtesting!B390</f>
        <v>0.69720000000000004</v>
      </c>
      <c r="C390" s="7">
        <f>Backtesting!C390</f>
        <v>75.3</v>
      </c>
      <c r="D390" s="7">
        <f>Backtesting!D390</f>
        <v>6.9084903438116092E-3</v>
      </c>
      <c r="E390" s="7">
        <f>Backtesting!E390</f>
        <v>-9.2918304953068282E-4</v>
      </c>
      <c r="F390" s="7">
        <f>Backtesting!F390</f>
        <v>1</v>
      </c>
    </row>
    <row r="391" spans="1:6">
      <c r="A391" s="138">
        <f>Backtesting!A391</f>
        <v>43658</v>
      </c>
      <c r="B391" s="7">
        <f>Backtesting!B391</f>
        <v>0.70009999999999994</v>
      </c>
      <c r="C391" s="7">
        <f>Backtesting!C391</f>
        <v>75.84</v>
      </c>
      <c r="D391" s="7">
        <f>Backtesting!D391</f>
        <v>4.1508683372858401E-3</v>
      </c>
      <c r="E391" s="7">
        <f>Backtesting!E391</f>
        <v>7.1457231409185525E-3</v>
      </c>
      <c r="F391" s="7">
        <f>Backtesting!F391</f>
        <v>1</v>
      </c>
    </row>
    <row r="392" spans="1:6">
      <c r="A392" s="138">
        <f>Backtesting!A392</f>
        <v>43661</v>
      </c>
      <c r="B392" s="7">
        <f>Backtesting!B392</f>
        <v>0.70340000000000003</v>
      </c>
      <c r="C392" s="7">
        <f>Backtesting!C392</f>
        <v>75.97</v>
      </c>
      <c r="D392" s="7">
        <f>Backtesting!D392</f>
        <v>4.7025380567302967E-3</v>
      </c>
      <c r="E392" s="7">
        <f>Backtesting!E392</f>
        <v>1.7126675683637787E-3</v>
      </c>
      <c r="F392" s="7">
        <f>Backtesting!F392</f>
        <v>1</v>
      </c>
    </row>
    <row r="393" spans="1:6">
      <c r="A393" s="138">
        <f>Backtesting!A393</f>
        <v>43662</v>
      </c>
      <c r="B393" s="7">
        <f>Backtesting!B393</f>
        <v>0.7036</v>
      </c>
      <c r="C393" s="7">
        <f>Backtesting!C393</f>
        <v>76.010000000000005</v>
      </c>
      <c r="D393" s="7">
        <f>Backtesting!D393</f>
        <v>2.8429282352102623E-4</v>
      </c>
      <c r="E393" s="7">
        <f>Backtesting!E393</f>
        <v>5.2638506281890544E-4</v>
      </c>
      <c r="F393" s="7">
        <f>Backtesting!F393</f>
        <v>1</v>
      </c>
    </row>
    <row r="394" spans="1:6">
      <c r="A394" s="138">
        <f>Backtesting!A394</f>
        <v>43663</v>
      </c>
      <c r="B394" s="7">
        <f>Backtesting!B394</f>
        <v>0.70099999999999996</v>
      </c>
      <c r="C394" s="7">
        <f>Backtesting!C394</f>
        <v>75.87</v>
      </c>
      <c r="D394" s="7">
        <f>Backtesting!D394</f>
        <v>-3.7021258288130895E-3</v>
      </c>
      <c r="E394" s="7">
        <f>Backtesting!E394</f>
        <v>-1.8435612279656276E-3</v>
      </c>
      <c r="F394" s="7">
        <f>Backtesting!F394</f>
        <v>1</v>
      </c>
    </row>
    <row r="395" spans="1:6">
      <c r="A395" s="138">
        <f>Backtesting!A395</f>
        <v>43664</v>
      </c>
      <c r="B395" s="7">
        <f>Backtesting!B395</f>
        <v>0.70340000000000003</v>
      </c>
      <c r="C395" s="7">
        <f>Backtesting!C395</f>
        <v>75.75</v>
      </c>
      <c r="D395" s="7">
        <f>Backtesting!D395</f>
        <v>3.4178330052921473E-3</v>
      </c>
      <c r="E395" s="7">
        <f>Backtesting!E395</f>
        <v>-1.5829049605049798E-3</v>
      </c>
      <c r="F395" s="7">
        <f>Backtesting!F395</f>
        <v>1</v>
      </c>
    </row>
    <row r="396" spans="1:6">
      <c r="A396" s="138">
        <f>Backtesting!A396</f>
        <v>43665</v>
      </c>
      <c r="B396" s="7">
        <f>Backtesting!B396</f>
        <v>0.70650000000000002</v>
      </c>
      <c r="C396" s="7">
        <f>Backtesting!C396</f>
        <v>76.05</v>
      </c>
      <c r="D396" s="7">
        <f>Backtesting!D396</f>
        <v>4.3974820847000893E-3</v>
      </c>
      <c r="E396" s="7">
        <f>Backtesting!E396</f>
        <v>3.9525743158233418E-3</v>
      </c>
      <c r="F396" s="7">
        <f>Backtesting!F396</f>
        <v>1</v>
      </c>
    </row>
    <row r="397" spans="1:6">
      <c r="A397" s="138">
        <f>Backtesting!A397</f>
        <v>43668</v>
      </c>
      <c r="B397" s="7">
        <f>Backtesting!B397</f>
        <v>0.70379999999999998</v>
      </c>
      <c r="C397" s="7">
        <f>Backtesting!C397</f>
        <v>76</v>
      </c>
      <c r="D397" s="7">
        <f>Backtesting!D397</f>
        <v>-3.8289772370973508E-3</v>
      </c>
      <c r="E397" s="7">
        <f>Backtesting!E397</f>
        <v>-6.5767841897071194E-4</v>
      </c>
      <c r="F397" s="7">
        <f>Backtesting!F397</f>
        <v>1</v>
      </c>
    </row>
    <row r="398" spans="1:6">
      <c r="A398" s="138">
        <f>Backtesting!A398</f>
        <v>43669</v>
      </c>
      <c r="B398" s="7">
        <f>Backtesting!B398</f>
        <v>0.70189999999999997</v>
      </c>
      <c r="C398" s="7">
        <f>Backtesting!C398</f>
        <v>75.94</v>
      </c>
      <c r="D398" s="7">
        <f>Backtesting!D398</f>
        <v>-2.7032811511089479E-3</v>
      </c>
      <c r="E398" s="7">
        <f>Backtesting!E398</f>
        <v>-7.8978548267484832E-4</v>
      </c>
      <c r="F398" s="7">
        <f>Backtesting!F398</f>
        <v>1</v>
      </c>
    </row>
    <row r="399" spans="1:6">
      <c r="A399" s="138">
        <f>Backtesting!A399</f>
        <v>43670</v>
      </c>
      <c r="B399" s="7">
        <f>Backtesting!B399</f>
        <v>0.69850000000000001</v>
      </c>
      <c r="C399" s="7">
        <f>Backtesting!C399</f>
        <v>75.52</v>
      </c>
      <c r="D399" s="7">
        <f>Backtesting!D399</f>
        <v>-4.8557650393592743E-3</v>
      </c>
      <c r="E399" s="7">
        <f>Backtesting!E399</f>
        <v>-5.5460329664110807E-3</v>
      </c>
      <c r="F399" s="7">
        <f>Backtesting!F399</f>
        <v>1</v>
      </c>
    </row>
    <row r="400" spans="1:6">
      <c r="A400" s="138">
        <f>Backtesting!A400</f>
        <v>43671</v>
      </c>
      <c r="B400" s="7">
        <f>Backtesting!B400</f>
        <v>0.69679999999999997</v>
      </c>
      <c r="C400" s="7">
        <f>Backtesting!C400</f>
        <v>75.34</v>
      </c>
      <c r="D400" s="7">
        <f>Backtesting!D400</f>
        <v>-2.4367531587235021E-3</v>
      </c>
      <c r="E400" s="7">
        <f>Backtesting!E400</f>
        <v>-2.3863195733501348E-3</v>
      </c>
      <c r="F400" s="7">
        <f>Backtesting!F400</f>
        <v>1</v>
      </c>
    </row>
    <row r="401" spans="1:6">
      <c r="A401" s="138">
        <f>Backtesting!A401</f>
        <v>43672</v>
      </c>
      <c r="B401" s="7">
        <f>Backtesting!B401</f>
        <v>0.69440000000000002</v>
      </c>
      <c r="C401" s="7">
        <f>Backtesting!C401</f>
        <v>75.45</v>
      </c>
      <c r="D401" s="7">
        <f>Backtesting!D401</f>
        <v>-3.4502621921525586E-3</v>
      </c>
      <c r="E401" s="7">
        <f>Backtesting!E401</f>
        <v>1.4589829499628275E-3</v>
      </c>
      <c r="F401" s="7">
        <f>Backtesting!F401</f>
        <v>1</v>
      </c>
    </row>
    <row r="402" spans="1:6">
      <c r="A402" s="138">
        <f>Backtesting!A402</f>
        <v>43675</v>
      </c>
      <c r="B402" s="7">
        <f>Backtesting!B402</f>
        <v>0.69079999999999997</v>
      </c>
      <c r="C402" s="7">
        <f>Backtesting!C402</f>
        <v>75.03</v>
      </c>
      <c r="D402" s="7">
        <f>Backtesting!D402</f>
        <v>-5.1978170736169532E-3</v>
      </c>
      <c r="E402" s="7">
        <f>Backtesting!E402</f>
        <v>-5.5821516562205775E-3</v>
      </c>
      <c r="F402" s="7">
        <f>Backtesting!F402</f>
        <v>1</v>
      </c>
    </row>
    <row r="403" spans="1:6">
      <c r="A403" s="138">
        <f>Backtesting!A403</f>
        <v>43676</v>
      </c>
      <c r="B403" s="7">
        <f>Backtesting!B403</f>
        <v>0.6895</v>
      </c>
      <c r="C403" s="7">
        <f>Backtesting!C403</f>
        <v>74.89</v>
      </c>
      <c r="D403" s="7">
        <f>Backtesting!D403</f>
        <v>-1.8836490391669677E-3</v>
      </c>
      <c r="E403" s="7">
        <f>Backtesting!E403</f>
        <v>-1.8676632963616729E-3</v>
      </c>
      <c r="F403" s="7">
        <f>Backtesting!F403</f>
        <v>1</v>
      </c>
    </row>
    <row r="404" spans="1:6">
      <c r="A404" s="138">
        <f>Backtesting!A404</f>
        <v>43677</v>
      </c>
      <c r="B404" s="7">
        <f>Backtesting!B404</f>
        <v>0.68940000000000001</v>
      </c>
      <c r="C404" s="7">
        <f>Backtesting!C404</f>
        <v>74.84</v>
      </c>
      <c r="D404" s="7">
        <f>Backtesting!D404</f>
        <v>-1.450431505914508E-4</v>
      </c>
      <c r="E404" s="7">
        <f>Backtesting!E404</f>
        <v>-6.6786885538678089E-4</v>
      </c>
      <c r="F404" s="7">
        <f>Backtesting!F404</f>
        <v>1</v>
      </c>
    </row>
    <row r="405" spans="1:6">
      <c r="A405" s="138">
        <f>Backtesting!A405</f>
        <v>43678</v>
      </c>
      <c r="B405" s="7">
        <f>Backtesting!B405</f>
        <v>0.68510000000000004</v>
      </c>
      <c r="C405" s="7">
        <f>Backtesting!C405</f>
        <v>74.81</v>
      </c>
      <c r="D405" s="7">
        <f>Backtesting!D405</f>
        <v>-6.2568410739116077E-3</v>
      </c>
      <c r="E405" s="7">
        <f>Backtesting!E405</f>
        <v>-4.0093552157536736E-4</v>
      </c>
      <c r="F405" s="7">
        <f>Backtesting!F405</f>
        <v>1</v>
      </c>
    </row>
    <row r="406" spans="1:6">
      <c r="A406" s="138">
        <f>Backtesting!A406</f>
        <v>43679</v>
      </c>
      <c r="B406" s="7">
        <f>Backtesting!B406</f>
        <v>0.68120000000000003</v>
      </c>
      <c r="C406" s="7">
        <f>Backtesting!C406</f>
        <v>72.97</v>
      </c>
      <c r="D406" s="7">
        <f>Backtesting!D406</f>
        <v>-5.708864220320204E-3</v>
      </c>
      <c r="E406" s="7">
        <f>Backtesting!E406</f>
        <v>-2.4903168106784883E-2</v>
      </c>
      <c r="F406" s="7">
        <f>Backtesting!F406</f>
        <v>1</v>
      </c>
    </row>
    <row r="407" spans="1:6">
      <c r="A407" s="138">
        <f>Backtesting!A407</f>
        <v>43683</v>
      </c>
      <c r="B407" s="7">
        <f>Backtesting!B407</f>
        <v>0.6784</v>
      </c>
      <c r="C407" s="7">
        <f>Backtesting!C407</f>
        <v>72.36</v>
      </c>
      <c r="D407" s="7">
        <f>Backtesting!D407</f>
        <v>-4.118864310839983E-3</v>
      </c>
      <c r="E407" s="7">
        <f>Backtesting!E407</f>
        <v>-8.3947372504344017E-3</v>
      </c>
      <c r="F407" s="7">
        <f>Backtesting!F407</f>
        <v>1</v>
      </c>
    </row>
    <row r="408" spans="1:6">
      <c r="A408" s="138">
        <f>Backtesting!A408</f>
        <v>43684</v>
      </c>
      <c r="B408" s="7">
        <f>Backtesting!B408</f>
        <v>0.67159999999999997</v>
      </c>
      <c r="C408" s="7">
        <f>Backtesting!C408</f>
        <v>71.319999999999993</v>
      </c>
      <c r="D408" s="7">
        <f>Backtesting!D408</f>
        <v>-1.007415927430765E-2</v>
      </c>
      <c r="E408" s="7">
        <f>Backtesting!E408</f>
        <v>-1.4476867532154773E-2</v>
      </c>
      <c r="F408" s="7">
        <f>Backtesting!F408</f>
        <v>1</v>
      </c>
    </row>
    <row r="409" spans="1:6">
      <c r="A409" s="138">
        <f>Backtesting!A409</f>
        <v>43685</v>
      </c>
      <c r="B409" s="7">
        <f>Backtesting!B409</f>
        <v>0.67749999999999999</v>
      </c>
      <c r="C409" s="7">
        <f>Backtesting!C409</f>
        <v>71.900000000000006</v>
      </c>
      <c r="D409" s="7">
        <f>Backtesting!D409</f>
        <v>8.746627550470289E-3</v>
      </c>
      <c r="E409" s="7">
        <f>Backtesting!E409</f>
        <v>8.0994717320614518E-3</v>
      </c>
      <c r="F409" s="7">
        <f>Backtesting!F409</f>
        <v>1</v>
      </c>
    </row>
    <row r="410" spans="1:6">
      <c r="A410" s="138">
        <f>Backtesting!A410</f>
        <v>43686</v>
      </c>
      <c r="B410" s="7">
        <f>Backtesting!B410</f>
        <v>0.68100000000000005</v>
      </c>
      <c r="C410" s="7">
        <f>Backtesting!C410</f>
        <v>72.12</v>
      </c>
      <c r="D410" s="7">
        <f>Backtesting!D410</f>
        <v>5.1527533956565522E-3</v>
      </c>
      <c r="E410" s="7">
        <f>Backtesting!E410</f>
        <v>3.0551336081155859E-3</v>
      </c>
      <c r="F410" s="7">
        <f>Backtesting!F410</f>
        <v>1</v>
      </c>
    </row>
    <row r="411" spans="1:6">
      <c r="A411" s="138">
        <f>Backtesting!A411</f>
        <v>43689</v>
      </c>
      <c r="B411" s="7">
        <f>Backtesting!B411</f>
        <v>0.67859999999999998</v>
      </c>
      <c r="C411" s="7">
        <f>Backtesting!C411</f>
        <v>71.540000000000006</v>
      </c>
      <c r="D411" s="7">
        <f>Backtesting!D411</f>
        <v>-3.530453799382645E-3</v>
      </c>
      <c r="E411" s="7">
        <f>Backtesting!E411</f>
        <v>-8.0746645042448339E-3</v>
      </c>
      <c r="F411" s="7">
        <f>Backtesting!F411</f>
        <v>1</v>
      </c>
    </row>
    <row r="412" spans="1:6">
      <c r="A412" s="138">
        <f>Backtesting!A412</f>
        <v>43690</v>
      </c>
      <c r="B412" s="7">
        <f>Backtesting!B412</f>
        <v>0.6764</v>
      </c>
      <c r="C412" s="7">
        <f>Backtesting!C412</f>
        <v>71.290000000000006</v>
      </c>
      <c r="D412" s="7">
        <f>Backtesting!D412</f>
        <v>-3.247235325704523E-3</v>
      </c>
      <c r="E412" s="7">
        <f>Backtesting!E412</f>
        <v>-3.5006687013346294E-3</v>
      </c>
      <c r="F412" s="7">
        <f>Backtesting!F412</f>
        <v>1</v>
      </c>
    </row>
    <row r="413" spans="1:6">
      <c r="A413" s="138">
        <f>Backtesting!A413</f>
        <v>43691</v>
      </c>
      <c r="B413" s="7">
        <f>Backtesting!B413</f>
        <v>0.67879999999999996</v>
      </c>
      <c r="C413" s="7">
        <f>Backtesting!C413</f>
        <v>72.260000000000005</v>
      </c>
      <c r="D413" s="7">
        <f>Backtesting!D413</f>
        <v>3.5419163356459906E-3</v>
      </c>
      <c r="E413" s="7">
        <f>Backtesting!E413</f>
        <v>1.351466058995715E-2</v>
      </c>
      <c r="F413" s="7">
        <f>Backtesting!F413</f>
        <v>1</v>
      </c>
    </row>
    <row r="414" spans="1:6">
      <c r="A414" s="138">
        <f>Backtesting!A414</f>
        <v>43692</v>
      </c>
      <c r="B414" s="7">
        <f>Backtesting!B414</f>
        <v>0.67830000000000001</v>
      </c>
      <c r="C414" s="7">
        <f>Backtesting!C414</f>
        <v>71.849999999999994</v>
      </c>
      <c r="D414" s="7">
        <f>Backtesting!D414</f>
        <v>-7.3686540803731483E-4</v>
      </c>
      <c r="E414" s="7">
        <f>Backtesting!E414</f>
        <v>-5.6901131944604166E-3</v>
      </c>
      <c r="F414" s="7">
        <f>Backtesting!F414</f>
        <v>1</v>
      </c>
    </row>
    <row r="415" spans="1:6">
      <c r="A415" s="138">
        <f>Backtesting!A415</f>
        <v>43693</v>
      </c>
      <c r="B415" s="7">
        <f>Backtesting!B415</f>
        <v>0.67900000000000005</v>
      </c>
      <c r="C415" s="7">
        <f>Backtesting!C415</f>
        <v>72.040000000000006</v>
      </c>
      <c r="D415" s="7">
        <f>Backtesting!D415</f>
        <v>1.0314596066624342E-3</v>
      </c>
      <c r="E415" s="7">
        <f>Backtesting!E415</f>
        <v>2.6409077827215226E-3</v>
      </c>
      <c r="F415" s="7">
        <f>Backtesting!F415</f>
        <v>1</v>
      </c>
    </row>
    <row r="416" spans="1:6">
      <c r="A416" s="138">
        <f>Backtesting!A416</f>
        <v>43696</v>
      </c>
      <c r="B416" s="7">
        <f>Backtesting!B416</f>
        <v>0.67830000000000001</v>
      </c>
      <c r="C416" s="7">
        <f>Backtesting!C416</f>
        <v>72.16</v>
      </c>
      <c r="D416" s="7">
        <f>Backtesting!D416</f>
        <v>-1.0314596066622707E-3</v>
      </c>
      <c r="E416" s="7">
        <f>Backtesting!E416</f>
        <v>1.6643554466126652E-3</v>
      </c>
      <c r="F416" s="7">
        <f>Backtesting!F416</f>
        <v>1</v>
      </c>
    </row>
    <row r="417" spans="1:6">
      <c r="A417" s="138">
        <f>Backtesting!A417</f>
        <v>43697</v>
      </c>
      <c r="B417" s="7">
        <f>Backtesting!B417</f>
        <v>0.67889999999999995</v>
      </c>
      <c r="C417" s="7">
        <f>Backtesting!C417</f>
        <v>72.34</v>
      </c>
      <c r="D417" s="7">
        <f>Backtesting!D417</f>
        <v>8.8417335556744477E-4</v>
      </c>
      <c r="E417" s="7">
        <f>Backtesting!E417</f>
        <v>2.4913507695838444E-3</v>
      </c>
      <c r="F417" s="7">
        <f>Backtesting!F417</f>
        <v>1</v>
      </c>
    </row>
    <row r="418" spans="1:6">
      <c r="A418" s="138">
        <f>Backtesting!A418</f>
        <v>43698</v>
      </c>
      <c r="B418" s="7">
        <f>Backtesting!B418</f>
        <v>0.67810000000000004</v>
      </c>
      <c r="C418" s="7">
        <f>Backtesting!C418</f>
        <v>72.23</v>
      </c>
      <c r="D418" s="7">
        <f>Backtesting!D418</f>
        <v>-1.1790716178048393E-3</v>
      </c>
      <c r="E418" s="7">
        <f>Backtesting!E418</f>
        <v>-1.5217544611964631E-3</v>
      </c>
      <c r="F418" s="7">
        <f>Backtesting!F418</f>
        <v>1</v>
      </c>
    </row>
    <row r="419" spans="1:6">
      <c r="A419" s="138">
        <f>Backtesting!A419</f>
        <v>43699</v>
      </c>
      <c r="B419" s="7">
        <f>Backtesting!B419</f>
        <v>0.67689999999999995</v>
      </c>
      <c r="C419" s="7">
        <f>Backtesting!C419</f>
        <v>72.05</v>
      </c>
      <c r="D419" s="7">
        <f>Backtesting!D419</f>
        <v>-1.7712181752346117E-3</v>
      </c>
      <c r="E419" s="7">
        <f>Backtesting!E419</f>
        <v>-2.4951496172244386E-3</v>
      </c>
      <c r="F419" s="7">
        <f>Backtesting!F419</f>
        <v>1</v>
      </c>
    </row>
    <row r="420" spans="1:6">
      <c r="A420" s="138">
        <f>Backtesting!A420</f>
        <v>43700</v>
      </c>
      <c r="B420" s="7">
        <f>Backtesting!B420</f>
        <v>0.67559999999999998</v>
      </c>
      <c r="C420" s="7">
        <f>Backtesting!C420</f>
        <v>72.040000000000006</v>
      </c>
      <c r="D420" s="7">
        <f>Backtesting!D420</f>
        <v>-1.9223665809168617E-3</v>
      </c>
      <c r="E420" s="7">
        <f>Backtesting!E420</f>
        <v>-1.3880213777559013E-4</v>
      </c>
      <c r="F420" s="7">
        <f>Backtesting!F420</f>
        <v>1</v>
      </c>
    </row>
    <row r="421" spans="1:6">
      <c r="A421" s="138">
        <f>Backtesting!A421</f>
        <v>43703</v>
      </c>
      <c r="B421" s="7">
        <f>Backtesting!B421</f>
        <v>0.6734</v>
      </c>
      <c r="C421" s="7">
        <f>Backtesting!C421</f>
        <v>70.88</v>
      </c>
      <c r="D421" s="7">
        <f>Backtesting!D421</f>
        <v>-3.2616782066709061E-3</v>
      </c>
      <c r="E421" s="7">
        <f>Backtesting!E421</f>
        <v>-1.6233214010929919E-2</v>
      </c>
      <c r="F421" s="7">
        <f>Backtesting!F421</f>
        <v>1</v>
      </c>
    </row>
    <row r="422" spans="1:6">
      <c r="A422" s="138">
        <f>Backtesting!A422</f>
        <v>43704</v>
      </c>
      <c r="B422" s="7">
        <f>Backtesting!B422</f>
        <v>0.67579999999999996</v>
      </c>
      <c r="C422" s="7">
        <f>Backtesting!C422</f>
        <v>71.430000000000007</v>
      </c>
      <c r="D422" s="7">
        <f>Backtesting!D422</f>
        <v>3.5576675532153347E-3</v>
      </c>
      <c r="E422" s="7">
        <f>Backtesting!E422</f>
        <v>7.7296428700556882E-3</v>
      </c>
      <c r="F422" s="7">
        <f>Backtesting!F422</f>
        <v>1</v>
      </c>
    </row>
    <row r="423" spans="1:6">
      <c r="A423" s="138">
        <f>Backtesting!A423</f>
        <v>43705</v>
      </c>
      <c r="B423" s="7">
        <f>Backtesting!B423</f>
        <v>0.67379999999999995</v>
      </c>
      <c r="C423" s="7">
        <f>Backtesting!C423</f>
        <v>71.31</v>
      </c>
      <c r="D423" s="7">
        <f>Backtesting!D423</f>
        <v>-2.9638433077371321E-3</v>
      </c>
      <c r="E423" s="7">
        <f>Backtesting!E423</f>
        <v>-1.6813791266688991E-3</v>
      </c>
      <c r="F423" s="7">
        <f>Backtesting!F423</f>
        <v>1</v>
      </c>
    </row>
    <row r="424" spans="1:6">
      <c r="A424" s="138">
        <f>Backtesting!A424</f>
        <v>43706</v>
      </c>
      <c r="B424" s="7">
        <f>Backtesting!B424</f>
        <v>0.67220000000000002</v>
      </c>
      <c r="C424" s="7">
        <f>Backtesting!C424</f>
        <v>71.17</v>
      </c>
      <c r="D424" s="7">
        <f>Backtesting!D424</f>
        <v>-2.3774156814470667E-3</v>
      </c>
      <c r="E424" s="7">
        <f>Backtesting!E424</f>
        <v>-1.9651887290325089E-3</v>
      </c>
      <c r="F424" s="7">
        <f>Backtesting!F424</f>
        <v>1</v>
      </c>
    </row>
    <row r="425" spans="1:6">
      <c r="A425" s="138">
        <f>Backtesting!A425</f>
        <v>43707</v>
      </c>
      <c r="B425" s="7">
        <f>Backtesting!B425</f>
        <v>0.67179999999999995</v>
      </c>
      <c r="C425" s="7">
        <f>Backtesting!C425</f>
        <v>71.459999999999994</v>
      </c>
      <c r="D425" s="7">
        <f>Backtesting!D425</f>
        <v>-5.9523811281300785E-4</v>
      </c>
      <c r="E425" s="7">
        <f>Backtesting!E425</f>
        <v>4.0664712840839407E-3</v>
      </c>
      <c r="F425" s="7">
        <f>Backtesting!F425</f>
        <v>1</v>
      </c>
    </row>
    <row r="426" spans="1:6">
      <c r="A426" s="138">
        <f>Backtesting!A426</f>
        <v>43710</v>
      </c>
      <c r="B426" s="7">
        <f>Backtesting!B426</f>
        <v>0.67279999999999995</v>
      </c>
      <c r="C426" s="7">
        <f>Backtesting!C426</f>
        <v>71.459999999999994</v>
      </c>
      <c r="D426" s="7">
        <f>Backtesting!D426</f>
        <v>1.4874314805460324E-3</v>
      </c>
      <c r="E426" s="7">
        <f>Backtesting!E426</f>
        <v>0</v>
      </c>
      <c r="F426" s="7">
        <f>Backtesting!F426</f>
        <v>1</v>
      </c>
    </row>
    <row r="427" spans="1:6">
      <c r="A427" s="138">
        <f>Backtesting!A427</f>
        <v>43711</v>
      </c>
      <c r="B427" s="7">
        <f>Backtesting!B427</f>
        <v>0.67190000000000005</v>
      </c>
      <c r="C427" s="7">
        <f>Backtesting!C427</f>
        <v>71.39</v>
      </c>
      <c r="D427" s="7">
        <f>Backtesting!D427</f>
        <v>-1.3385887326338949E-3</v>
      </c>
      <c r="E427" s="7">
        <f>Backtesting!E427</f>
        <v>-9.8004908089447383E-4</v>
      </c>
      <c r="F427" s="7">
        <f>Backtesting!F427</f>
        <v>1</v>
      </c>
    </row>
    <row r="428" spans="1:6">
      <c r="A428" s="138">
        <f>Backtesting!A428</f>
        <v>43712</v>
      </c>
      <c r="B428" s="7">
        <f>Backtesting!B428</f>
        <v>0.67749999999999999</v>
      </c>
      <c r="C428" s="7">
        <f>Backtesting!C428</f>
        <v>71.86</v>
      </c>
      <c r="D428" s="7">
        <f>Backtesting!D428</f>
        <v>8.3000328277514947E-3</v>
      </c>
      <c r="E428" s="7">
        <f>Backtesting!E428</f>
        <v>6.5619781710034341E-3</v>
      </c>
      <c r="F428" s="7">
        <f>Backtesting!F428</f>
        <v>1</v>
      </c>
    </row>
    <row r="429" spans="1:6">
      <c r="A429" s="138">
        <f>Backtesting!A429</f>
        <v>43713</v>
      </c>
      <c r="B429" s="7">
        <f>Backtesting!B429</f>
        <v>0.68169999999999997</v>
      </c>
      <c r="C429" s="7">
        <f>Backtesting!C429</f>
        <v>72.66</v>
      </c>
      <c r="D429" s="7">
        <f>Backtesting!D429</f>
        <v>6.1801256148835771E-3</v>
      </c>
      <c r="E429" s="7">
        <f>Backtesting!E429</f>
        <v>1.1071245107683191E-2</v>
      </c>
      <c r="F429" s="7">
        <f>Backtesting!F429</f>
        <v>1</v>
      </c>
    </row>
    <row r="430" spans="1:6">
      <c r="A430" s="138">
        <f>Backtesting!A430</f>
        <v>43714</v>
      </c>
      <c r="B430" s="7">
        <f>Backtesting!B430</f>
        <v>0.68230000000000002</v>
      </c>
      <c r="C430" s="7">
        <f>Backtesting!C430</f>
        <v>73.02</v>
      </c>
      <c r="D430" s="7">
        <f>Backtesting!D430</f>
        <v>8.7976545263835824E-4</v>
      </c>
      <c r="E430" s="7">
        <f>Backtesting!E430</f>
        <v>4.9423494344348392E-3</v>
      </c>
      <c r="F430" s="7">
        <f>Backtesting!F430</f>
        <v>1</v>
      </c>
    </row>
    <row r="431" spans="1:6">
      <c r="A431" s="138">
        <f>Backtesting!A431</f>
        <v>43717</v>
      </c>
      <c r="B431" s="7">
        <f>Backtesting!B431</f>
        <v>0.68600000000000005</v>
      </c>
      <c r="C431" s="7">
        <f>Backtesting!C431</f>
        <v>73.31</v>
      </c>
      <c r="D431" s="7">
        <f>Backtesting!D431</f>
        <v>5.4081839045073766E-3</v>
      </c>
      <c r="E431" s="7">
        <f>Backtesting!E431</f>
        <v>3.9636490080045715E-3</v>
      </c>
      <c r="F431" s="7">
        <f>Backtesting!F431</f>
        <v>1</v>
      </c>
    </row>
    <row r="432" spans="1:6">
      <c r="A432" s="138">
        <f>Backtesting!A432</f>
        <v>43718</v>
      </c>
      <c r="B432" s="7">
        <f>Backtesting!B432</f>
        <v>0.68569999999999998</v>
      </c>
      <c r="C432" s="7">
        <f>Backtesting!C432</f>
        <v>73.62</v>
      </c>
      <c r="D432" s="7">
        <f>Backtesting!D432</f>
        <v>-4.3741343556661717E-4</v>
      </c>
      <c r="E432" s="7">
        <f>Backtesting!E432</f>
        <v>4.2197027153799693E-3</v>
      </c>
      <c r="F432" s="7">
        <f>Backtesting!F432</f>
        <v>1</v>
      </c>
    </row>
    <row r="433" spans="1:6">
      <c r="A433" s="138">
        <f>Backtesting!A433</f>
        <v>43719</v>
      </c>
      <c r="B433" s="7">
        <f>Backtesting!B433</f>
        <v>0.6875</v>
      </c>
      <c r="C433" s="7">
        <f>Backtesting!C433</f>
        <v>74.12</v>
      </c>
      <c r="D433" s="7">
        <f>Backtesting!D433</f>
        <v>2.6216152504075288E-3</v>
      </c>
      <c r="E433" s="7">
        <f>Backtesting!E433</f>
        <v>6.7686734662839743E-3</v>
      </c>
      <c r="F433" s="7">
        <f>Backtesting!F433</f>
        <v>1</v>
      </c>
    </row>
    <row r="434" spans="1:6">
      <c r="A434" s="138">
        <f>Backtesting!A434</f>
        <v>43720</v>
      </c>
      <c r="B434" s="7">
        <f>Backtesting!B434</f>
        <v>0.68810000000000004</v>
      </c>
      <c r="C434" s="7">
        <f>Backtesting!C434</f>
        <v>74.31</v>
      </c>
      <c r="D434" s="7">
        <f>Backtesting!D434</f>
        <v>8.7234666770790023E-4</v>
      </c>
      <c r="E434" s="7">
        <f>Backtesting!E434</f>
        <v>2.5601307522189155E-3</v>
      </c>
      <c r="F434" s="7">
        <f>Backtesting!F434</f>
        <v>1</v>
      </c>
    </row>
    <row r="435" spans="1:6">
      <c r="A435" s="138">
        <f>Backtesting!A435</f>
        <v>43721</v>
      </c>
      <c r="B435" s="7">
        <f>Backtesting!B435</f>
        <v>0.68730000000000002</v>
      </c>
      <c r="C435" s="7">
        <f>Backtesting!C435</f>
        <v>74.31</v>
      </c>
      <c r="D435" s="7">
        <f>Backtesting!D435</f>
        <v>-1.1632980808746389E-3</v>
      </c>
      <c r="E435" s="7">
        <f>Backtesting!E435</f>
        <v>0</v>
      </c>
      <c r="F435" s="7">
        <f>Backtesting!F435</f>
        <v>1</v>
      </c>
    </row>
    <row r="436" spans="1:6">
      <c r="A436" s="138">
        <f>Backtesting!A436</f>
        <v>43724</v>
      </c>
      <c r="B436" s="7">
        <f>Backtesting!B436</f>
        <v>0.6875</v>
      </c>
      <c r="C436" s="7">
        <f>Backtesting!C436</f>
        <v>74.150000000000006</v>
      </c>
      <c r="D436" s="7">
        <f>Backtesting!D436</f>
        <v>2.9095141316671136E-4</v>
      </c>
      <c r="E436" s="7">
        <f>Backtesting!E436</f>
        <v>-2.1554635854367024E-3</v>
      </c>
      <c r="F436" s="7">
        <f>Backtesting!F436</f>
        <v>1</v>
      </c>
    </row>
    <row r="437" spans="1:6">
      <c r="A437" s="138">
        <f>Backtesting!A437</f>
        <v>43725</v>
      </c>
      <c r="B437" s="7">
        <f>Backtesting!B437</f>
        <v>0.68410000000000004</v>
      </c>
      <c r="C437" s="7">
        <f>Backtesting!C437</f>
        <v>74.010000000000005</v>
      </c>
      <c r="D437" s="7">
        <f>Backtesting!D437</f>
        <v>-4.9577237737739675E-3</v>
      </c>
      <c r="E437" s="7">
        <f>Backtesting!E437</f>
        <v>-1.8898493745660675E-3</v>
      </c>
      <c r="F437" s="7">
        <f>Backtesting!F437</f>
        <v>1</v>
      </c>
    </row>
    <row r="438" spans="1:6">
      <c r="A438" s="138">
        <f>Backtesting!A438</f>
        <v>43726</v>
      </c>
      <c r="B438" s="7">
        <f>Backtesting!B438</f>
        <v>0.68489999999999995</v>
      </c>
      <c r="C438" s="7">
        <f>Backtesting!C438</f>
        <v>74.12</v>
      </c>
      <c r="D438" s="7">
        <f>Backtesting!D438</f>
        <v>1.1687364369070692E-3</v>
      </c>
      <c r="E438" s="7">
        <f>Backtesting!E438</f>
        <v>1.485182207784029E-3</v>
      </c>
      <c r="F438" s="7">
        <f>Backtesting!F438</f>
        <v>1</v>
      </c>
    </row>
    <row r="439" spans="1:6">
      <c r="A439" s="138">
        <f>Backtesting!A439</f>
        <v>43727</v>
      </c>
      <c r="B439" s="7">
        <f>Backtesting!B439</f>
        <v>0.67900000000000005</v>
      </c>
      <c r="C439" s="7">
        <f>Backtesting!C439</f>
        <v>73.28</v>
      </c>
      <c r="D439" s="7">
        <f>Backtesting!D439</f>
        <v>-8.6517146451632748E-3</v>
      </c>
      <c r="E439" s="7">
        <f>Backtesting!E439</f>
        <v>-1.1397681051284234E-2</v>
      </c>
      <c r="F439" s="7">
        <f>Backtesting!F439</f>
        <v>1</v>
      </c>
    </row>
    <row r="440" spans="1:6">
      <c r="A440" s="138">
        <f>Backtesting!A440</f>
        <v>43728</v>
      </c>
      <c r="B440" s="7">
        <f>Backtesting!B440</f>
        <v>0.68020000000000003</v>
      </c>
      <c r="C440" s="7">
        <f>Backtesting!C440</f>
        <v>73.36</v>
      </c>
      <c r="D440" s="7">
        <f>Backtesting!D440</f>
        <v>1.7657450143989482E-3</v>
      </c>
      <c r="E440" s="7">
        <f>Backtesting!E440</f>
        <v>1.0911075823345569E-3</v>
      </c>
      <c r="F440" s="7">
        <f>Backtesting!F440</f>
        <v>1</v>
      </c>
    </row>
    <row r="441" spans="1:6">
      <c r="A441" s="138">
        <f>Backtesting!A441</f>
        <v>43731</v>
      </c>
      <c r="B441" s="7">
        <f>Backtesting!B441</f>
        <v>0.67779999999999996</v>
      </c>
      <c r="C441" s="7">
        <f>Backtesting!C441</f>
        <v>73.010000000000005</v>
      </c>
      <c r="D441" s="7">
        <f>Backtesting!D441</f>
        <v>-3.5346134001442509E-3</v>
      </c>
      <c r="E441" s="7">
        <f>Backtesting!E441</f>
        <v>-4.7824098802149084E-3</v>
      </c>
      <c r="F441" s="7">
        <f>Backtesting!F441</f>
        <v>1</v>
      </c>
    </row>
    <row r="442" spans="1:6">
      <c r="A442" s="138">
        <f>Backtesting!A442</f>
        <v>43732</v>
      </c>
      <c r="B442" s="7">
        <f>Backtesting!B442</f>
        <v>0.67810000000000004</v>
      </c>
      <c r="C442" s="7">
        <f>Backtesting!C442</f>
        <v>72.959999999999994</v>
      </c>
      <c r="D442" s="7">
        <f>Backtesting!D442</f>
        <v>4.4251051684552874E-4</v>
      </c>
      <c r="E442" s="7">
        <f>Backtesting!E442</f>
        <v>-6.850723019186188E-4</v>
      </c>
      <c r="F442" s="7">
        <f>Backtesting!F442</f>
        <v>1</v>
      </c>
    </row>
    <row r="443" spans="1:6">
      <c r="A443" s="138">
        <f>Backtesting!A443</f>
        <v>43733</v>
      </c>
      <c r="B443" s="7">
        <f>Backtesting!B443</f>
        <v>0.67820000000000003</v>
      </c>
      <c r="C443" s="7">
        <f>Backtesting!C443</f>
        <v>72.8</v>
      </c>
      <c r="D443" s="7">
        <f>Backtesting!D443</f>
        <v>1.4746000174169308E-4</v>
      </c>
      <c r="E443" s="7">
        <f>Backtesting!E443</f>
        <v>-2.1953905634356152E-3</v>
      </c>
      <c r="F443" s="7">
        <f>Backtesting!F443</f>
        <v>1</v>
      </c>
    </row>
    <row r="444" spans="1:6">
      <c r="A444" s="138">
        <f>Backtesting!A444</f>
        <v>43734</v>
      </c>
      <c r="B444" s="7">
        <f>Backtesting!B444</f>
        <v>0.67520000000000002</v>
      </c>
      <c r="C444" s="7">
        <f>Backtesting!C444</f>
        <v>72.69</v>
      </c>
      <c r="D444" s="7">
        <f>Backtesting!D444</f>
        <v>-4.433286409790892E-3</v>
      </c>
      <c r="E444" s="7">
        <f>Backtesting!E444</f>
        <v>-1.5121317060962246E-3</v>
      </c>
      <c r="F444" s="7">
        <f>Backtesting!F444</f>
        <v>1</v>
      </c>
    </row>
    <row r="445" spans="1:6">
      <c r="A445" s="138">
        <f>Backtesting!A445</f>
        <v>43735</v>
      </c>
      <c r="B445" s="7">
        <f>Backtesting!B445</f>
        <v>0.67620000000000002</v>
      </c>
      <c r="C445" s="7">
        <f>Backtesting!C445</f>
        <v>72.86</v>
      </c>
      <c r="D445" s="7">
        <f>Backtesting!D445</f>
        <v>1.4799469920381981E-3</v>
      </c>
      <c r="E445" s="7">
        <f>Backtesting!E445</f>
        <v>2.3359680838737065E-3</v>
      </c>
      <c r="F445" s="7">
        <f>Backtesting!F445</f>
        <v>1</v>
      </c>
    </row>
    <row r="446" spans="1:6">
      <c r="A446" s="138">
        <f>Backtesting!A446</f>
        <v>43738</v>
      </c>
      <c r="B446" s="7">
        <f>Backtesting!B446</f>
        <v>0.67490000000000006</v>
      </c>
      <c r="C446" s="7">
        <f>Backtesting!C446</f>
        <v>72.739999999999995</v>
      </c>
      <c r="D446" s="7">
        <f>Backtesting!D446</f>
        <v>-1.9243585244247672E-3</v>
      </c>
      <c r="E446" s="7">
        <f>Backtesting!E446</f>
        <v>-1.6483520215748687E-3</v>
      </c>
      <c r="F446" s="7">
        <f>Backtesting!F446</f>
        <v>1</v>
      </c>
    </row>
    <row r="447" spans="1:6">
      <c r="A447" s="138">
        <f>Backtesting!A447</f>
        <v>43739</v>
      </c>
      <c r="B447" s="7">
        <f>Backtesting!B447</f>
        <v>0.67079999999999995</v>
      </c>
      <c r="C447" s="7">
        <f>Backtesting!C447</f>
        <v>72.56</v>
      </c>
      <c r="D447" s="7">
        <f>Backtesting!D447</f>
        <v>-6.0935018003072279E-3</v>
      </c>
      <c r="E447" s="7">
        <f>Backtesting!E447</f>
        <v>-2.4776337519617185E-3</v>
      </c>
      <c r="F447" s="7">
        <f>Backtesting!F447</f>
        <v>1</v>
      </c>
    </row>
    <row r="448" spans="1:6">
      <c r="A448" s="138">
        <f>Backtesting!A448</f>
        <v>43740</v>
      </c>
      <c r="B448" s="7">
        <f>Backtesting!B448</f>
        <v>0.6714</v>
      </c>
      <c r="C448" s="7">
        <f>Backtesting!C448</f>
        <v>72.38</v>
      </c>
      <c r="D448" s="7">
        <f>Backtesting!D448</f>
        <v>8.9405459688093598E-4</v>
      </c>
      <c r="E448" s="7">
        <f>Backtesting!E448</f>
        <v>-2.4837876712848288E-3</v>
      </c>
      <c r="F448" s="7">
        <f>Backtesting!F448</f>
        <v>0.75</v>
      </c>
    </row>
    <row r="449" spans="1:6">
      <c r="A449" s="138">
        <f>Backtesting!A449</f>
        <v>43741</v>
      </c>
      <c r="B449" s="7">
        <f>Backtesting!B449</f>
        <v>0.67169999999999996</v>
      </c>
      <c r="C449" s="7">
        <f>Backtesting!C449</f>
        <v>71.959999999999994</v>
      </c>
      <c r="D449" s="7">
        <f>Backtesting!D449</f>
        <v>4.4672772688424822E-4</v>
      </c>
      <c r="E449" s="7">
        <f>Backtesting!E449</f>
        <v>-5.8196090532640415E-3</v>
      </c>
      <c r="F449" s="7">
        <f>Backtesting!F449</f>
        <v>0.75</v>
      </c>
    </row>
    <row r="450" spans="1:6">
      <c r="A450" s="138">
        <f>Backtesting!A450</f>
        <v>43742</v>
      </c>
      <c r="B450" s="7">
        <f>Backtesting!B450</f>
        <v>0.67549999999999999</v>
      </c>
      <c r="C450" s="7">
        <f>Backtesting!C450</f>
        <v>72.16</v>
      </c>
      <c r="D450" s="7">
        <f>Backtesting!D450</f>
        <v>5.6413451274346989E-3</v>
      </c>
      <c r="E450" s="7">
        <f>Backtesting!E450</f>
        <v>2.7754666720358535E-3</v>
      </c>
      <c r="F450" s="7">
        <f>Backtesting!F450</f>
        <v>0.75</v>
      </c>
    </row>
    <row r="451" spans="1:6">
      <c r="A451" s="138">
        <f>Backtesting!A451</f>
        <v>43746</v>
      </c>
      <c r="B451" s="7">
        <f>Backtesting!B451</f>
        <v>0.67479999999999996</v>
      </c>
      <c r="C451" s="7">
        <f>Backtesting!C451</f>
        <v>72.47</v>
      </c>
      <c r="D451" s="7">
        <f>Backtesting!D451</f>
        <v>-1.0368067284403603E-3</v>
      </c>
      <c r="E451" s="7">
        <f>Backtesting!E451</f>
        <v>4.286807366821921E-3</v>
      </c>
      <c r="F451" s="7">
        <f>Backtesting!F451</f>
        <v>0.75</v>
      </c>
    </row>
    <row r="452" spans="1:6">
      <c r="A452" s="138">
        <f>Backtesting!A452</f>
        <v>43747</v>
      </c>
      <c r="B452" s="7">
        <f>Backtesting!B452</f>
        <v>0.67359999999999998</v>
      </c>
      <c r="C452" s="7">
        <f>Backtesting!C452</f>
        <v>72.180000000000007</v>
      </c>
      <c r="D452" s="7">
        <f>Backtesting!D452</f>
        <v>-1.7798877436962578E-3</v>
      </c>
      <c r="E452" s="7">
        <f>Backtesting!E452</f>
        <v>-4.0096839065474456E-3</v>
      </c>
      <c r="F452" s="7">
        <f>Backtesting!F452</f>
        <v>0.75</v>
      </c>
    </row>
    <row r="453" spans="1:6">
      <c r="A453" s="138">
        <f>Backtesting!A453</f>
        <v>43748</v>
      </c>
      <c r="B453" s="7">
        <f>Backtesting!B453</f>
        <v>0.67459999999999998</v>
      </c>
      <c r="C453" s="7">
        <f>Backtesting!C453</f>
        <v>72.52</v>
      </c>
      <c r="D453" s="7">
        <f>Backtesting!D453</f>
        <v>1.4834596994329307E-3</v>
      </c>
      <c r="E453" s="7">
        <f>Backtesting!E453</f>
        <v>4.6993866720076629E-3</v>
      </c>
      <c r="F453" s="7">
        <f>Backtesting!F453</f>
        <v>0.75</v>
      </c>
    </row>
    <row r="454" spans="1:6">
      <c r="A454" s="138">
        <f>Backtesting!A454</f>
        <v>43749</v>
      </c>
      <c r="B454" s="7">
        <f>Backtesting!B454</f>
        <v>0.67769999999999997</v>
      </c>
      <c r="C454" s="7">
        <f>Backtesting!C454</f>
        <v>73.17</v>
      </c>
      <c r="D454" s="7">
        <f>Backtesting!D454</f>
        <v>4.5847895145174535E-3</v>
      </c>
      <c r="E454" s="7">
        <f>Backtesting!E454</f>
        <v>8.9231150092884647E-3</v>
      </c>
      <c r="F454" s="7">
        <f>Backtesting!F454</f>
        <v>0.75</v>
      </c>
    </row>
    <row r="455" spans="1:6">
      <c r="A455" s="138">
        <f>Backtesting!A455</f>
        <v>43752</v>
      </c>
      <c r="B455" s="7">
        <f>Backtesting!B455</f>
        <v>0.67879999999999996</v>
      </c>
      <c r="C455" s="7">
        <f>Backtesting!C455</f>
        <v>73.53</v>
      </c>
      <c r="D455" s="7">
        <f>Backtesting!D455</f>
        <v>1.6218212180040216E-3</v>
      </c>
      <c r="E455" s="7">
        <f>Backtesting!E455</f>
        <v>4.9079853121922253E-3</v>
      </c>
      <c r="F455" s="7">
        <f>Backtesting!F455</f>
        <v>0.75</v>
      </c>
    </row>
    <row r="456" spans="1:6">
      <c r="A456" s="138">
        <f>Backtesting!A456</f>
        <v>43753</v>
      </c>
      <c r="B456" s="7">
        <f>Backtesting!B456</f>
        <v>0.67730000000000001</v>
      </c>
      <c r="C456" s="7">
        <f>Backtesting!C456</f>
        <v>73.38</v>
      </c>
      <c r="D456" s="7">
        <f>Backtesting!D456</f>
        <v>-2.2122271392132544E-3</v>
      </c>
      <c r="E456" s="7">
        <f>Backtesting!E456</f>
        <v>-2.0420672809949372E-3</v>
      </c>
      <c r="F456" s="7">
        <f>Backtesting!F456</f>
        <v>0.75</v>
      </c>
    </row>
    <row r="457" spans="1:6">
      <c r="A457" s="138">
        <f>Backtesting!A457</f>
        <v>43754</v>
      </c>
      <c r="B457" s="7">
        <f>Backtesting!B457</f>
        <v>0.67330000000000001</v>
      </c>
      <c r="C457" s="7">
        <f>Backtesting!C457</f>
        <v>73.16</v>
      </c>
      <c r="D457" s="7">
        <f>Backtesting!D457</f>
        <v>-5.9233106696227472E-3</v>
      </c>
      <c r="E457" s="7">
        <f>Backtesting!E457</f>
        <v>-3.0025954044710611E-3</v>
      </c>
      <c r="F457" s="7">
        <f>Backtesting!F457</f>
        <v>0.75</v>
      </c>
    </row>
    <row r="458" spans="1:6">
      <c r="A458" s="138">
        <f>Backtesting!A458</f>
        <v>43755</v>
      </c>
      <c r="B458" s="7">
        <f>Backtesting!B458</f>
        <v>0.67849999999999999</v>
      </c>
      <c r="C458" s="7">
        <f>Backtesting!C458</f>
        <v>73.78</v>
      </c>
      <c r="D458" s="7">
        <f>Backtesting!D458</f>
        <v>7.6934837236885224E-3</v>
      </c>
      <c r="E458" s="7">
        <f>Backtesting!E458</f>
        <v>8.4388686458646035E-3</v>
      </c>
      <c r="F458" s="7">
        <f>Backtesting!F458</f>
        <v>0.75</v>
      </c>
    </row>
    <row r="459" spans="1:6">
      <c r="A459" s="138">
        <f>Backtesting!A459</f>
        <v>43756</v>
      </c>
      <c r="B459" s="7">
        <f>Backtesting!B459</f>
        <v>0.68310000000000004</v>
      </c>
      <c r="C459" s="7">
        <f>Backtesting!C459</f>
        <v>74.17</v>
      </c>
      <c r="D459" s="7">
        <f>Backtesting!D459</f>
        <v>6.7567824628799074E-3</v>
      </c>
      <c r="E459" s="7">
        <f>Backtesting!E459</f>
        <v>5.272063579937176E-3</v>
      </c>
      <c r="F459" s="7">
        <f>Backtesting!F459</f>
        <v>0.75</v>
      </c>
    </row>
    <row r="460" spans="1:6">
      <c r="A460" s="138">
        <f>Backtesting!A460</f>
        <v>43759</v>
      </c>
      <c r="B460" s="7">
        <f>Backtesting!B460</f>
        <v>0.68600000000000005</v>
      </c>
      <c r="C460" s="7">
        <f>Backtesting!C460</f>
        <v>74.459999999999994</v>
      </c>
      <c r="D460" s="7">
        <f>Backtesting!D460</f>
        <v>4.2363659880815183E-3</v>
      </c>
      <c r="E460" s="7">
        <f>Backtesting!E460</f>
        <v>3.9023126961040648E-3</v>
      </c>
      <c r="F460" s="7">
        <f>Backtesting!F460</f>
        <v>0.75</v>
      </c>
    </row>
    <row r="461" spans="1:6">
      <c r="A461" s="138">
        <f>Backtesting!A461</f>
        <v>43760</v>
      </c>
      <c r="B461" s="7">
        <f>Backtesting!B461</f>
        <v>0.68759999999999999</v>
      </c>
      <c r="C461" s="7">
        <f>Backtesting!C461</f>
        <v>74.7</v>
      </c>
      <c r="D461" s="7">
        <f>Backtesting!D461</f>
        <v>2.3296457828088672E-3</v>
      </c>
      <c r="E461" s="7">
        <f>Backtesting!E461</f>
        <v>3.2180236942007932E-3</v>
      </c>
      <c r="F461" s="7">
        <f>Backtesting!F461</f>
        <v>0.75</v>
      </c>
    </row>
    <row r="462" spans="1:6">
      <c r="A462" s="138">
        <f>Backtesting!A462</f>
        <v>43761</v>
      </c>
      <c r="B462" s="7">
        <f>Backtesting!B462</f>
        <v>0.68430000000000002</v>
      </c>
      <c r="C462" s="7">
        <f>Backtesting!C462</f>
        <v>74.150000000000006</v>
      </c>
      <c r="D462" s="7">
        <f>Backtesting!D462</f>
        <v>-4.8108555502421619E-3</v>
      </c>
      <c r="E462" s="7">
        <f>Backtesting!E462</f>
        <v>-7.3900235548305009E-3</v>
      </c>
      <c r="F462" s="7">
        <f>Backtesting!F462</f>
        <v>0.75</v>
      </c>
    </row>
    <row r="463" spans="1:6">
      <c r="A463" s="138">
        <f>Backtesting!A463</f>
        <v>43762</v>
      </c>
      <c r="B463" s="7">
        <f>Backtesting!B463</f>
        <v>0.68430000000000002</v>
      </c>
      <c r="C463" s="7">
        <f>Backtesting!C463</f>
        <v>74.31</v>
      </c>
      <c r="D463" s="7">
        <f>Backtesting!D463</f>
        <v>0</v>
      </c>
      <c r="E463" s="7">
        <f>Backtesting!E463</f>
        <v>2.1554635854367649E-3</v>
      </c>
      <c r="F463" s="7">
        <f>Backtesting!F463</f>
        <v>0.75</v>
      </c>
    </row>
    <row r="464" spans="1:6">
      <c r="A464" s="138">
        <f>Backtesting!A464</f>
        <v>43763</v>
      </c>
      <c r="B464" s="7">
        <f>Backtesting!B464</f>
        <v>0.68179999999999996</v>
      </c>
      <c r="C464" s="7">
        <f>Backtesting!C464</f>
        <v>74.08</v>
      </c>
      <c r="D464" s="7">
        <f>Backtesting!D464</f>
        <v>-3.6600582546493883E-3</v>
      </c>
      <c r="E464" s="7">
        <f>Backtesting!E464</f>
        <v>-3.0999418314540425E-3</v>
      </c>
      <c r="F464" s="7">
        <f>Backtesting!F464</f>
        <v>0.75</v>
      </c>
    </row>
    <row r="465" spans="1:6">
      <c r="A465" s="138">
        <f>Backtesting!A465</f>
        <v>43766</v>
      </c>
      <c r="B465" s="7">
        <f>Backtesting!B465</f>
        <v>0.68140000000000001</v>
      </c>
      <c r="C465" s="7">
        <f>Backtesting!C465</f>
        <v>74.12</v>
      </c>
      <c r="D465" s="7">
        <f>Backtesting!D465</f>
        <v>-5.8685447693647571E-4</v>
      </c>
      <c r="E465" s="7">
        <f>Backtesting!E465</f>
        <v>5.3981107923522956E-4</v>
      </c>
      <c r="F465" s="7">
        <f>Backtesting!F465</f>
        <v>0.75</v>
      </c>
    </row>
    <row r="466" spans="1:6">
      <c r="A466" s="138">
        <f>Backtesting!A466</f>
        <v>43767</v>
      </c>
      <c r="B466" s="7">
        <f>Backtesting!B466</f>
        <v>0.68540000000000001</v>
      </c>
      <c r="C466" s="7">
        <f>Backtesting!C466</f>
        <v>74.709999999999994</v>
      </c>
      <c r="D466" s="7">
        <f>Backtesting!D466</f>
        <v>5.8531042136422276E-3</v>
      </c>
      <c r="E466" s="7">
        <f>Backtesting!E466</f>
        <v>7.9285505705507329E-3</v>
      </c>
      <c r="F466" s="7">
        <f>Backtesting!F466</f>
        <v>0.75</v>
      </c>
    </row>
    <row r="467" spans="1:6">
      <c r="A467" s="138">
        <f>Backtesting!A467</f>
        <v>43768</v>
      </c>
      <c r="B467" s="7">
        <f>Backtesting!B467</f>
        <v>0.68640000000000001</v>
      </c>
      <c r="C467" s="7">
        <f>Backtesting!C467</f>
        <v>74.709999999999994</v>
      </c>
      <c r="D467" s="7">
        <f>Backtesting!D467</f>
        <v>1.4579387332440609E-3</v>
      </c>
      <c r="E467" s="7">
        <f>Backtesting!E467</f>
        <v>0</v>
      </c>
      <c r="F467" s="7">
        <f>Backtesting!F467</f>
        <v>0.75</v>
      </c>
    </row>
    <row r="468" spans="1:6">
      <c r="A468" s="138">
        <f>Backtesting!A468</f>
        <v>43769</v>
      </c>
      <c r="B468" s="7">
        <f>Backtesting!B468</f>
        <v>0.69259999999999999</v>
      </c>
      <c r="C468" s="7">
        <f>Backtesting!C468</f>
        <v>75.260000000000005</v>
      </c>
      <c r="D468" s="7">
        <f>Backtesting!D468</f>
        <v>8.9920837945691307E-3</v>
      </c>
      <c r="E468" s="7">
        <f>Backtesting!E468</f>
        <v>7.3348331775813826E-3</v>
      </c>
      <c r="F468" s="7">
        <f>Backtesting!F468</f>
        <v>0.75</v>
      </c>
    </row>
    <row r="469" spans="1:6">
      <c r="A469" s="138">
        <f>Backtesting!A469</f>
        <v>43770</v>
      </c>
      <c r="B469" s="7">
        <f>Backtesting!B469</f>
        <v>0.6905</v>
      </c>
      <c r="C469" s="7">
        <f>Backtesting!C469</f>
        <v>74.59</v>
      </c>
      <c r="D469" s="7">
        <f>Backtesting!D469</f>
        <v>-3.0366591189748111E-3</v>
      </c>
      <c r="E469" s="7">
        <f>Backtesting!E469</f>
        <v>-8.942335198219303E-3</v>
      </c>
      <c r="F469" s="7">
        <f>Backtesting!F469</f>
        <v>0.75</v>
      </c>
    </row>
    <row r="470" spans="1:6">
      <c r="A470" s="138">
        <f>Backtesting!A470</f>
        <v>43773</v>
      </c>
      <c r="B470" s="7">
        <f>Backtesting!B470</f>
        <v>0.69210000000000005</v>
      </c>
      <c r="C470" s="7">
        <f>Backtesting!C470</f>
        <v>74.91</v>
      </c>
      <c r="D470" s="7">
        <f>Backtesting!D470</f>
        <v>2.3144809984708332E-3</v>
      </c>
      <c r="E470" s="7">
        <f>Backtesting!E470</f>
        <v>4.2809429927196255E-3</v>
      </c>
      <c r="F470" s="7">
        <f>Backtesting!F470</f>
        <v>0.75</v>
      </c>
    </row>
    <row r="471" spans="1:6">
      <c r="A471" s="138">
        <f>Backtesting!A471</f>
        <v>43774</v>
      </c>
      <c r="B471" s="7">
        <f>Backtesting!B471</f>
        <v>0.69040000000000001</v>
      </c>
      <c r="C471" s="7">
        <f>Backtesting!C471</f>
        <v>75.12</v>
      </c>
      <c r="D471" s="7">
        <f>Backtesting!D471</f>
        <v>-2.4593140785995407E-3</v>
      </c>
      <c r="E471" s="7">
        <f>Backtesting!E471</f>
        <v>2.7994419402160484E-3</v>
      </c>
      <c r="F471" s="7">
        <f>Backtesting!F471</f>
        <v>0.75</v>
      </c>
    </row>
    <row r="472" spans="1:6">
      <c r="A472" s="138">
        <f>Backtesting!A472</f>
        <v>43775</v>
      </c>
      <c r="B472" s="7">
        <f>Backtesting!B472</f>
        <v>0.68969999999999998</v>
      </c>
      <c r="C472" s="7">
        <f>Backtesting!C472</f>
        <v>75.23</v>
      </c>
      <c r="D472" s="7">
        <f>Backtesting!D472</f>
        <v>-1.0144193319726366E-3</v>
      </c>
      <c r="E472" s="7">
        <f>Backtesting!E472</f>
        <v>1.4632526721228263E-3</v>
      </c>
      <c r="F472" s="7">
        <f>Backtesting!F472</f>
        <v>0.75</v>
      </c>
    </row>
    <row r="473" spans="1:6">
      <c r="A473" s="138">
        <f>Backtesting!A473</f>
        <v>43776</v>
      </c>
      <c r="B473" s="7">
        <f>Backtesting!B473</f>
        <v>0.68669999999999998</v>
      </c>
      <c r="C473" s="7">
        <f>Backtesting!C473</f>
        <v>74.64</v>
      </c>
      <c r="D473" s="7">
        <f>Backtesting!D473</f>
        <v>-4.3592048106148133E-3</v>
      </c>
      <c r="E473" s="7">
        <f>Backtesting!E473</f>
        <v>-7.8735310330418831E-3</v>
      </c>
      <c r="F473" s="7">
        <f>Backtesting!F473</f>
        <v>0.75</v>
      </c>
    </row>
    <row r="474" spans="1:6">
      <c r="A474" s="138">
        <f>Backtesting!A474</f>
        <v>43777</v>
      </c>
      <c r="B474" s="7">
        <f>Backtesting!B474</f>
        <v>0.68810000000000004</v>
      </c>
      <c r="C474" s="7">
        <f>Backtesting!C474</f>
        <v>75.17</v>
      </c>
      <c r="D474" s="7">
        <f>Backtesting!D474</f>
        <v>2.036660581803555E-3</v>
      </c>
      <c r="E474" s="7">
        <f>Backtesting!E474</f>
        <v>7.0756586502890503E-3</v>
      </c>
      <c r="F474" s="7">
        <f>Backtesting!F474</f>
        <v>0.75</v>
      </c>
    </row>
    <row r="475" spans="1:6">
      <c r="A475" s="138">
        <f>Backtesting!A475</f>
        <v>43780</v>
      </c>
      <c r="B475" s="7">
        <f>Backtesting!B475</f>
        <v>0.68530000000000002</v>
      </c>
      <c r="C475" s="7">
        <f>Backtesting!C475</f>
        <v>74.73</v>
      </c>
      <c r="D475" s="7">
        <f>Backtesting!D475</f>
        <v>-4.0774776166561501E-3</v>
      </c>
      <c r="E475" s="7">
        <f>Backtesting!E475</f>
        <v>-5.8705972471786985E-3</v>
      </c>
      <c r="F475" s="7">
        <f>Backtesting!F475</f>
        <v>0.75</v>
      </c>
    </row>
    <row r="476" spans="1:6">
      <c r="A476" s="138">
        <f>Backtesting!A476</f>
        <v>43781</v>
      </c>
      <c r="B476" s="7">
        <f>Backtesting!B476</f>
        <v>0.68469999999999998</v>
      </c>
      <c r="C476" s="7">
        <f>Backtesting!C476</f>
        <v>74.73</v>
      </c>
      <c r="D476" s="7">
        <f>Backtesting!D476</f>
        <v>-8.7591246476082039E-4</v>
      </c>
      <c r="E476" s="7">
        <f>Backtesting!E476</f>
        <v>0</v>
      </c>
      <c r="F476" s="7">
        <f>Backtesting!F476</f>
        <v>0.75</v>
      </c>
    </row>
    <row r="477" spans="1:6">
      <c r="A477" s="138">
        <f>Backtesting!A477</f>
        <v>43782</v>
      </c>
      <c r="B477" s="7">
        <f>Backtesting!B477</f>
        <v>0.68430000000000002</v>
      </c>
      <c r="C477" s="7">
        <f>Backtesting!C477</f>
        <v>74.64</v>
      </c>
      <c r="D477" s="7">
        <f>Backtesting!D477</f>
        <v>-5.8436816856507698E-4</v>
      </c>
      <c r="E477" s="7">
        <f>Backtesting!E477</f>
        <v>-1.2050614031104316E-3</v>
      </c>
      <c r="F477" s="7">
        <f>Backtesting!F477</f>
        <v>0.75</v>
      </c>
    </row>
    <row r="478" spans="1:6">
      <c r="A478" s="138">
        <f>Backtesting!A478</f>
        <v>43783</v>
      </c>
      <c r="B478" s="7">
        <f>Backtesting!B478</f>
        <v>0.67979999999999996</v>
      </c>
      <c r="C478" s="7">
        <f>Backtesting!C478</f>
        <v>73.900000000000006</v>
      </c>
      <c r="D478" s="7">
        <f>Backtesting!D478</f>
        <v>-6.597780696436446E-3</v>
      </c>
      <c r="E478" s="7">
        <f>Backtesting!E478</f>
        <v>-9.9637285849322136E-3</v>
      </c>
      <c r="F478" s="7">
        <f>Backtesting!F478</f>
        <v>0.75</v>
      </c>
    </row>
    <row r="479" spans="1:6">
      <c r="A479" s="138">
        <f>Backtesting!A479</f>
        <v>43784</v>
      </c>
      <c r="B479" s="7">
        <f>Backtesting!B479</f>
        <v>0.67949999999999999</v>
      </c>
      <c r="C479" s="7">
        <f>Backtesting!C479</f>
        <v>73.78</v>
      </c>
      <c r="D479" s="7">
        <f>Backtesting!D479</f>
        <v>-4.4140367081716867E-4</v>
      </c>
      <c r="E479" s="7">
        <f>Backtesting!E479</f>
        <v>-1.6251357856265376E-3</v>
      </c>
      <c r="F479" s="7">
        <f>Backtesting!F479</f>
        <v>0.75</v>
      </c>
    </row>
    <row r="480" spans="1:6">
      <c r="A480" s="138">
        <f>Backtesting!A480</f>
        <v>43787</v>
      </c>
      <c r="B480" s="7">
        <f>Backtesting!B480</f>
        <v>0.68110000000000004</v>
      </c>
      <c r="C480" s="7">
        <f>Backtesting!C480</f>
        <v>74.12</v>
      </c>
      <c r="D480" s="7">
        <f>Backtesting!D480</f>
        <v>2.3519046560743226E-3</v>
      </c>
      <c r="E480" s="7">
        <f>Backtesting!E480</f>
        <v>4.5977092486295494E-3</v>
      </c>
      <c r="F480" s="7">
        <f>Backtesting!F480</f>
        <v>0.75</v>
      </c>
    </row>
    <row r="481" spans="1:6">
      <c r="A481" s="138">
        <f>Backtesting!A481</f>
        <v>43788</v>
      </c>
      <c r="B481" s="7">
        <f>Backtesting!B481</f>
        <v>0.67979999999999996</v>
      </c>
      <c r="C481" s="7">
        <f>Backtesting!C481</f>
        <v>73.819999999999993</v>
      </c>
      <c r="D481" s="7">
        <f>Backtesting!D481</f>
        <v>-1.9105009852571578E-3</v>
      </c>
      <c r="E481" s="7">
        <f>Backtesting!E481</f>
        <v>-4.055703815306665E-3</v>
      </c>
      <c r="F481" s="7">
        <f>Backtesting!F481</f>
        <v>0.75</v>
      </c>
    </row>
    <row r="482" spans="1:6">
      <c r="A482" s="138">
        <f>Backtesting!A482</f>
        <v>43789</v>
      </c>
      <c r="B482" s="7">
        <f>Backtesting!B482</f>
        <v>0.68169999999999997</v>
      </c>
      <c r="C482" s="7">
        <f>Backtesting!C482</f>
        <v>73.98</v>
      </c>
      <c r="D482" s="7">
        <f>Backtesting!D482</f>
        <v>2.7910411067238621E-3</v>
      </c>
      <c r="E482" s="7">
        <f>Backtesting!E482</f>
        <v>2.1650888024554566E-3</v>
      </c>
      <c r="F482" s="7">
        <f>Backtesting!F482</f>
        <v>0.75</v>
      </c>
    </row>
    <row r="483" spans="1:6">
      <c r="A483" s="138">
        <f>Backtesting!A483</f>
        <v>43790</v>
      </c>
      <c r="B483" s="7">
        <f>Backtesting!B483</f>
        <v>0.67969999999999997</v>
      </c>
      <c r="C483" s="7">
        <f>Backtesting!C483</f>
        <v>73.77</v>
      </c>
      <c r="D483" s="7">
        <f>Backtesting!D483</f>
        <v>-2.938154016147004E-3</v>
      </c>
      <c r="E483" s="7">
        <f>Backtesting!E483</f>
        <v>-2.8426415080971684E-3</v>
      </c>
      <c r="F483" s="7">
        <f>Backtesting!F483</f>
        <v>0.75</v>
      </c>
    </row>
    <row r="484" spans="1:6">
      <c r="A484" s="138">
        <f>Backtesting!A484</f>
        <v>43791</v>
      </c>
      <c r="B484" s="7">
        <f>Backtesting!B484</f>
        <v>0.67879999999999996</v>
      </c>
      <c r="C484" s="7">
        <f>Backtesting!C484</f>
        <v>73.739999999999995</v>
      </c>
      <c r="D484" s="7">
        <f>Backtesting!D484</f>
        <v>-1.3249909925213529E-3</v>
      </c>
      <c r="E484" s="7">
        <f>Backtesting!E484</f>
        <v>-4.0675209021245954E-4</v>
      </c>
      <c r="F484" s="7">
        <f>Backtesting!F484</f>
        <v>0.75</v>
      </c>
    </row>
    <row r="485" spans="1:6">
      <c r="A485" s="138">
        <f>Backtesting!A485</f>
        <v>43794</v>
      </c>
      <c r="B485" s="7">
        <f>Backtesting!B485</f>
        <v>0.6794</v>
      </c>
      <c r="C485" s="7">
        <f>Backtesting!C485</f>
        <v>73.88</v>
      </c>
      <c r="D485" s="7">
        <f>Backtesting!D485</f>
        <v>8.8352236641237145E-4</v>
      </c>
      <c r="E485" s="7">
        <f>Backtesting!E485</f>
        <v>1.8967625250407259E-3</v>
      </c>
      <c r="F485" s="7">
        <f>Backtesting!F485</f>
        <v>0.75</v>
      </c>
    </row>
    <row r="486" spans="1:6">
      <c r="A486" s="138">
        <f>Backtesting!A486</f>
        <v>43795</v>
      </c>
      <c r="B486" s="7">
        <f>Backtesting!B486</f>
        <v>0.67820000000000003</v>
      </c>
      <c r="C486" s="7">
        <f>Backtesting!C486</f>
        <v>73.92</v>
      </c>
      <c r="D486" s="7">
        <f>Backtesting!D486</f>
        <v>-1.7678260349452261E-3</v>
      </c>
      <c r="E486" s="7">
        <f>Backtesting!E486</f>
        <v>5.4127200238959046E-4</v>
      </c>
      <c r="F486" s="7">
        <f>Backtesting!F486</f>
        <v>0.75</v>
      </c>
    </row>
    <row r="487" spans="1:6">
      <c r="A487" s="138">
        <f>Backtesting!A487</f>
        <v>43796</v>
      </c>
      <c r="B487" s="7">
        <f>Backtesting!B487</f>
        <v>0.67769999999999997</v>
      </c>
      <c r="C487" s="7">
        <f>Backtesting!C487</f>
        <v>73.959999999999994</v>
      </c>
      <c r="D487" s="7">
        <f>Backtesting!D487</f>
        <v>-7.3751754947109388E-4</v>
      </c>
      <c r="E487" s="7">
        <f>Backtesting!E487</f>
        <v>5.4097918549523497E-4</v>
      </c>
      <c r="F487" s="7">
        <f>Backtesting!F487</f>
        <v>0.75</v>
      </c>
    </row>
    <row r="488" spans="1:6">
      <c r="A488" s="138">
        <f>Backtesting!A488</f>
        <v>43797</v>
      </c>
      <c r="B488" s="7">
        <f>Backtesting!B488</f>
        <v>0.67630000000000001</v>
      </c>
      <c r="C488" s="7">
        <f>Backtesting!C488</f>
        <v>74.02</v>
      </c>
      <c r="D488" s="7">
        <f>Backtesting!D488</f>
        <v>-2.0679475611729095E-3</v>
      </c>
      <c r="E488" s="7">
        <f>Backtesting!E488</f>
        <v>8.1092043908585147E-4</v>
      </c>
      <c r="F488" s="7">
        <f>Backtesting!F488</f>
        <v>0.75</v>
      </c>
    </row>
    <row r="489" spans="1:6">
      <c r="A489" s="138">
        <f>Backtesting!A489</f>
        <v>43798</v>
      </c>
      <c r="B489" s="7">
        <f>Backtesting!B489</f>
        <v>0.67769999999999997</v>
      </c>
      <c r="C489" s="7">
        <f>Backtesting!C489</f>
        <v>74.19</v>
      </c>
      <c r="D489" s="7">
        <f>Backtesting!D489</f>
        <v>2.0679475611730461E-3</v>
      </c>
      <c r="E489" s="7">
        <f>Backtesting!E489</f>
        <v>2.2940432434246467E-3</v>
      </c>
      <c r="F489" s="7">
        <f>Backtesting!F489</f>
        <v>0.75</v>
      </c>
    </row>
    <row r="490" spans="1:6">
      <c r="A490" s="138">
        <f>Backtesting!A490</f>
        <v>43801</v>
      </c>
      <c r="B490" s="7">
        <f>Backtesting!B490</f>
        <v>0.6774</v>
      </c>
      <c r="C490" s="7">
        <f>Backtesting!C490</f>
        <v>74.27</v>
      </c>
      <c r="D490" s="7">
        <f>Backtesting!D490</f>
        <v>-4.4277175839590495E-4</v>
      </c>
      <c r="E490" s="7">
        <f>Backtesting!E490</f>
        <v>1.0777314797706049E-3</v>
      </c>
      <c r="F490" s="7">
        <f>Backtesting!F490</f>
        <v>0.75</v>
      </c>
    </row>
    <row r="491" spans="1:6">
      <c r="A491" s="138">
        <f>Backtesting!A491</f>
        <v>43802</v>
      </c>
      <c r="B491" s="7">
        <f>Backtesting!B491</f>
        <v>0.68410000000000004</v>
      </c>
      <c r="C491" s="7">
        <f>Backtesting!C491</f>
        <v>74.7</v>
      </c>
      <c r="D491" s="7">
        <f>Backtesting!D491</f>
        <v>9.8421653832810561E-3</v>
      </c>
      <c r="E491" s="7">
        <f>Backtesting!E491</f>
        <v>5.7729904575667453E-3</v>
      </c>
      <c r="F491" s="7">
        <f>Backtesting!F491</f>
        <v>0.75</v>
      </c>
    </row>
    <row r="492" spans="1:6">
      <c r="A492" s="138">
        <f>Backtesting!A492</f>
        <v>43803</v>
      </c>
      <c r="B492" s="7">
        <f>Backtesting!B492</f>
        <v>0.6825</v>
      </c>
      <c r="C492" s="7">
        <f>Backtesting!C492</f>
        <v>74.12</v>
      </c>
      <c r="D492" s="7">
        <f>Backtesting!D492</f>
        <v>-2.3415787078375641E-3</v>
      </c>
      <c r="E492" s="7">
        <f>Backtesting!E492</f>
        <v>-7.7946907216126212E-3</v>
      </c>
      <c r="F492" s="7">
        <f>Backtesting!F492</f>
        <v>0.75</v>
      </c>
    </row>
    <row r="493" spans="1:6">
      <c r="A493" s="138">
        <f>Backtesting!A493</f>
        <v>43804</v>
      </c>
      <c r="B493" s="7">
        <f>Backtesting!B493</f>
        <v>0.68389999999999995</v>
      </c>
      <c r="C493" s="7">
        <f>Backtesting!C493</f>
        <v>74.44</v>
      </c>
      <c r="D493" s="7">
        <f>Backtesting!D493</f>
        <v>2.0491810449354236E-3</v>
      </c>
      <c r="E493" s="7">
        <f>Backtesting!E493</f>
        <v>4.3080303568909248E-3</v>
      </c>
      <c r="F493" s="7">
        <f>Backtesting!F493</f>
        <v>0.75</v>
      </c>
    </row>
    <row r="494" spans="1:6">
      <c r="A494" s="138">
        <f>Backtesting!A494</f>
        <v>43805</v>
      </c>
      <c r="B494" s="7">
        <f>Backtesting!B494</f>
        <v>0.68430000000000002</v>
      </c>
      <c r="C494" s="7">
        <f>Backtesting!C494</f>
        <v>74.36</v>
      </c>
      <c r="D494" s="7">
        <f>Backtesting!D494</f>
        <v>5.8470985440177349E-4</v>
      </c>
      <c r="E494" s="7">
        <f>Backtesting!E494</f>
        <v>-1.0752689208067656E-3</v>
      </c>
      <c r="F494" s="7">
        <f>Backtesting!F494</f>
        <v>0.75</v>
      </c>
    </row>
    <row r="495" spans="1:6">
      <c r="A495" s="138">
        <f>Backtesting!A495</f>
        <v>43808</v>
      </c>
      <c r="B495" s="7">
        <f>Backtesting!B495</f>
        <v>0.68320000000000003</v>
      </c>
      <c r="C495" s="7">
        <f>Backtesting!C495</f>
        <v>74.180000000000007</v>
      </c>
      <c r="D495" s="7">
        <f>Backtesting!D495</f>
        <v>-1.6087754840919354E-3</v>
      </c>
      <c r="E495" s="7">
        <f>Backtesting!E495</f>
        <v>-2.4235907917983931E-3</v>
      </c>
      <c r="F495" s="7">
        <f>Backtesting!F495</f>
        <v>0.75</v>
      </c>
    </row>
    <row r="496" spans="1:6">
      <c r="A496" s="138">
        <f>Backtesting!A496</f>
        <v>43809</v>
      </c>
      <c r="B496" s="7">
        <f>Backtesting!B496</f>
        <v>0.68289999999999995</v>
      </c>
      <c r="C496" s="7">
        <f>Backtesting!C496</f>
        <v>74.19</v>
      </c>
      <c r="D496" s="7">
        <f>Backtesting!D496</f>
        <v>-4.3920650731668772E-4</v>
      </c>
      <c r="E496" s="7">
        <f>Backtesting!E496</f>
        <v>1.347981399897653E-4</v>
      </c>
      <c r="F496" s="7">
        <f>Backtesting!F496</f>
        <v>0.75</v>
      </c>
    </row>
    <row r="497" spans="1:6">
      <c r="A497" s="138">
        <f>Backtesting!A497</f>
        <v>43810</v>
      </c>
      <c r="B497" s="7">
        <f>Backtesting!B497</f>
        <v>0.68179999999999996</v>
      </c>
      <c r="C497" s="7">
        <f>Backtesting!C497</f>
        <v>74.150000000000006</v>
      </c>
      <c r="D497" s="7">
        <f>Backtesting!D497</f>
        <v>-1.6120762632408098E-3</v>
      </c>
      <c r="E497" s="7">
        <f>Backtesting!E497</f>
        <v>-5.3930161749334601E-4</v>
      </c>
      <c r="F497" s="7">
        <f>Backtesting!F497</f>
        <v>0.75</v>
      </c>
    </row>
    <row r="498" spans="1:6">
      <c r="A498" s="138">
        <f>Backtesting!A498</f>
        <v>43811</v>
      </c>
      <c r="B498" s="7">
        <f>Backtesting!B498</f>
        <v>0.68820000000000003</v>
      </c>
      <c r="C498" s="7">
        <f>Backtesting!C498</f>
        <v>74.72</v>
      </c>
      <c r="D498" s="7">
        <f>Backtesting!D498</f>
        <v>9.3431336595772973E-3</v>
      </c>
      <c r="E498" s="7">
        <f>Backtesting!E498</f>
        <v>7.657725336646084E-3</v>
      </c>
      <c r="F498" s="7">
        <f>Backtesting!F498</f>
        <v>0.75</v>
      </c>
    </row>
    <row r="499" spans="1:6">
      <c r="A499" s="138">
        <f>Backtesting!A499</f>
        <v>43812</v>
      </c>
      <c r="B499" s="7">
        <f>Backtesting!B499</f>
        <v>0.69259999999999999</v>
      </c>
      <c r="C499" s="7">
        <f>Backtesting!C499</f>
        <v>75.92</v>
      </c>
      <c r="D499" s="7">
        <f>Backtesting!D499</f>
        <v>6.373138604941586E-3</v>
      </c>
      <c r="E499" s="7">
        <f>Backtesting!E499</f>
        <v>1.5932360381085364E-2</v>
      </c>
      <c r="F499" s="7">
        <f>Backtesting!F499</f>
        <v>0.75</v>
      </c>
    </row>
    <row r="500" spans="1:6">
      <c r="A500" s="138">
        <f>Backtesting!A500</f>
        <v>43815</v>
      </c>
      <c r="B500" s="7">
        <f>Backtesting!B500</f>
        <v>0.68730000000000002</v>
      </c>
      <c r="C500" s="7">
        <f>Backtesting!C500</f>
        <v>75.180000000000007</v>
      </c>
      <c r="D500" s="7">
        <f>Backtesting!D500</f>
        <v>-7.6817538407620567E-3</v>
      </c>
      <c r="E500" s="7">
        <f>Backtesting!E500</f>
        <v>-9.7949161656404275E-3</v>
      </c>
      <c r="F500" s="7">
        <f>Backtesting!F500</f>
        <v>0.75</v>
      </c>
    </row>
    <row r="501" spans="1:6">
      <c r="A501" s="138">
        <f>Backtesting!A501</f>
        <v>43816</v>
      </c>
      <c r="B501" s="7">
        <f>Backtesting!B501</f>
        <v>0.68710000000000004</v>
      </c>
      <c r="C501" s="7">
        <f>Backtesting!C501</f>
        <v>75.27</v>
      </c>
      <c r="D501" s="7">
        <f>Backtesting!D501</f>
        <v>-2.9103609052924187E-4</v>
      </c>
      <c r="E501" s="7">
        <f>Backtesting!E501</f>
        <v>1.196410910408466E-3</v>
      </c>
      <c r="F501" s="7">
        <f>Backtesting!F501</f>
        <v>0.75</v>
      </c>
    </row>
    <row r="502" spans="1:6">
      <c r="A502" s="138">
        <f>Backtesting!A502</f>
        <v>43817</v>
      </c>
      <c r="B502" s="7">
        <f>Backtesting!B502</f>
        <v>0.68459999999999999</v>
      </c>
      <c r="C502" s="7">
        <f>Backtesting!C502</f>
        <v>74.92</v>
      </c>
      <c r="D502" s="7">
        <f>Backtesting!D502</f>
        <v>-3.6451159409454283E-3</v>
      </c>
      <c r="E502" s="7">
        <f>Backtesting!E502</f>
        <v>-4.6607714705527211E-3</v>
      </c>
      <c r="F502" s="7">
        <f>Backtesting!F502</f>
        <v>0.75</v>
      </c>
    </row>
    <row r="503" spans="1:6">
      <c r="A503" s="138">
        <f>Backtesting!A503</f>
        <v>43818</v>
      </c>
      <c r="B503" s="7">
        <f>Backtesting!B503</f>
        <v>0.68799999999999994</v>
      </c>
      <c r="C503" s="7">
        <f>Backtesting!C503</f>
        <v>75.400000000000006</v>
      </c>
      <c r="D503" s="7">
        <f>Backtesting!D503</f>
        <v>4.95411183725854E-3</v>
      </c>
      <c r="E503" s="7">
        <f>Backtesting!E503</f>
        <v>6.3863974380226488E-3</v>
      </c>
      <c r="F503" s="7">
        <f>Backtesting!F503</f>
        <v>0.75</v>
      </c>
    </row>
    <row r="504" spans="1:6">
      <c r="A504" s="138">
        <f>Backtesting!A504</f>
        <v>43819</v>
      </c>
      <c r="B504" s="7">
        <f>Backtesting!B504</f>
        <v>0.68899999999999995</v>
      </c>
      <c r="C504" s="7">
        <f>Backtesting!C504</f>
        <v>75.33</v>
      </c>
      <c r="D504" s="7">
        <f>Backtesting!D504</f>
        <v>1.4524330803148008E-3</v>
      </c>
      <c r="E504" s="7">
        <f>Backtesting!E504</f>
        <v>-9.2881317630715389E-4</v>
      </c>
      <c r="F504" s="7">
        <f>Backtesting!F504</f>
        <v>0.75</v>
      </c>
    </row>
    <row r="505" spans="1:6">
      <c r="A505" s="138">
        <f>Backtesting!A505</f>
        <v>43822</v>
      </c>
      <c r="B505" s="7">
        <f>Backtesting!B505</f>
        <v>0.69059999999999999</v>
      </c>
      <c r="C505" s="7">
        <f>Backtesting!C505</f>
        <v>75.569999999999993</v>
      </c>
      <c r="D505" s="7">
        <f>Backtesting!D505</f>
        <v>2.3195139422334241E-3</v>
      </c>
      <c r="E505" s="7">
        <f>Backtesting!E505</f>
        <v>3.1809171950250882E-3</v>
      </c>
      <c r="F505" s="7">
        <f>Backtesting!F505</f>
        <v>0.75</v>
      </c>
    </row>
    <row r="506" spans="1:6">
      <c r="A506" s="138">
        <f>Backtesting!A506</f>
        <v>43823</v>
      </c>
      <c r="B506" s="7">
        <f>Backtesting!B506</f>
        <v>0.69140000000000001</v>
      </c>
      <c r="C506" s="7">
        <f>Backtesting!C506</f>
        <v>75.63</v>
      </c>
      <c r="D506" s="7">
        <f>Backtesting!D506</f>
        <v>1.1577425316321411E-3</v>
      </c>
      <c r="E506" s="7">
        <f>Backtesting!E506</f>
        <v>7.9365083530959387E-4</v>
      </c>
      <c r="F506" s="7">
        <f>Backtesting!F506</f>
        <v>0.75</v>
      </c>
    </row>
    <row r="507" spans="1:6">
      <c r="A507" s="138">
        <f>Backtesting!A507</f>
        <v>43826</v>
      </c>
      <c r="B507" s="7">
        <f>Backtesting!B507</f>
        <v>0.69530000000000003</v>
      </c>
      <c r="C507" s="7">
        <f>Backtesting!C507</f>
        <v>76.11</v>
      </c>
      <c r="D507" s="7">
        <f>Backtesting!D507</f>
        <v>5.6248796174480893E-3</v>
      </c>
      <c r="E507" s="7">
        <f>Backtesting!E507</f>
        <v>6.3266324113621696E-3</v>
      </c>
      <c r="F507" s="7">
        <f>Backtesting!F507</f>
        <v>0.75</v>
      </c>
    </row>
    <row r="508" spans="1:6">
      <c r="A508" s="138">
        <f>Backtesting!A508</f>
        <v>43829</v>
      </c>
      <c r="B508" s="7">
        <f>Backtesting!B508</f>
        <v>0.69899999999999995</v>
      </c>
      <c r="C508" s="7">
        <f>Backtesting!C508</f>
        <v>76.3</v>
      </c>
      <c r="D508" s="7">
        <f>Backtesting!D508</f>
        <v>5.3073351288379219E-3</v>
      </c>
      <c r="E508" s="7">
        <f>Backtesting!E508</f>
        <v>2.4932760111111398E-3</v>
      </c>
      <c r="F508" s="7">
        <f>Backtesting!F508</f>
        <v>0.75</v>
      </c>
    </row>
    <row r="509" spans="1:6">
      <c r="A509" s="138">
        <f>Backtesting!A509</f>
        <v>43830</v>
      </c>
      <c r="B509" s="7">
        <f>Backtesting!B509</f>
        <v>0.7006</v>
      </c>
      <c r="C509" s="7">
        <f>Backtesting!C509</f>
        <v>76.16</v>
      </c>
      <c r="D509" s="7">
        <f>Backtesting!D509</f>
        <v>2.2863685295761997E-3</v>
      </c>
      <c r="E509" s="7">
        <f>Backtesting!E509</f>
        <v>-1.8365478073015034E-3</v>
      </c>
      <c r="F509" s="7">
        <f>Backtesting!F509</f>
        <v>0.75</v>
      </c>
    </row>
    <row r="510" spans="1:6">
      <c r="A510" s="138">
        <f>Backtesting!A510</f>
        <v>43833</v>
      </c>
      <c r="B510" s="7">
        <f>Backtesting!B510</f>
        <v>0.6966</v>
      </c>
      <c r="C510" s="7">
        <f>Backtesting!C510</f>
        <v>75.319999999999993</v>
      </c>
      <c r="D510" s="7">
        <f>Backtesting!D510</f>
        <v>-5.2974567295713121E-3</v>
      </c>
      <c r="E510" s="7">
        <f>Backtesting!E510</f>
        <v>-1.0959375552219364E-2</v>
      </c>
      <c r="F510" s="7">
        <f>Backtesting!F510</f>
        <v>0.75</v>
      </c>
    </row>
    <row r="511" spans="1:6">
      <c r="A511" s="138">
        <f>Backtesting!A511</f>
        <v>43836</v>
      </c>
      <c r="B511" s="7">
        <f>Backtesting!B511</f>
        <v>0.69450000000000001</v>
      </c>
      <c r="C511" s="7">
        <f>Backtesting!C511</f>
        <v>75.05</v>
      </c>
      <c r="D511" s="7">
        <f>Backtesting!D511</f>
        <v>-3.019195737502302E-3</v>
      </c>
      <c r="E511" s="7">
        <f>Backtesting!E511</f>
        <v>-3.5911457094807012E-3</v>
      </c>
      <c r="F511" s="7">
        <f>Backtesting!F511</f>
        <v>0.75</v>
      </c>
    </row>
    <row r="512" spans="1:6">
      <c r="A512" s="138">
        <f>Backtesting!A512</f>
        <v>43837</v>
      </c>
      <c r="B512" s="7">
        <f>Backtesting!B512</f>
        <v>0.69279999999999997</v>
      </c>
      <c r="C512" s="7">
        <f>Backtesting!C512</f>
        <v>75.17</v>
      </c>
      <c r="D512" s="7">
        <f>Backtesting!D512</f>
        <v>-2.4508049461731442E-3</v>
      </c>
      <c r="E512" s="7">
        <f>Backtesting!E512</f>
        <v>1.5976571099066915E-3</v>
      </c>
      <c r="F512" s="7">
        <f>Backtesting!F512</f>
        <v>0.75</v>
      </c>
    </row>
    <row r="513" spans="1:6">
      <c r="A513" s="138">
        <f>Backtesting!A513</f>
        <v>43838</v>
      </c>
      <c r="B513" s="7">
        <f>Backtesting!B513</f>
        <v>0.68710000000000004</v>
      </c>
      <c r="C513" s="7">
        <f>Backtesting!C513</f>
        <v>74.430000000000007</v>
      </c>
      <c r="D513" s="7">
        <f>Backtesting!D513</f>
        <v>-8.2615152111950533E-3</v>
      </c>
      <c r="E513" s="7">
        <f>Backtesting!E513</f>
        <v>-9.8931288175581663E-3</v>
      </c>
      <c r="F513" s="7">
        <f>Backtesting!F513</f>
        <v>0.75</v>
      </c>
    </row>
    <row r="514" spans="1:6">
      <c r="A514" s="138">
        <f>Backtesting!A514</f>
        <v>43839</v>
      </c>
      <c r="B514" s="7">
        <f>Backtesting!B514</f>
        <v>0.68730000000000002</v>
      </c>
      <c r="C514" s="7">
        <f>Backtesting!C514</f>
        <v>75.069999999999993</v>
      </c>
      <c r="D514" s="7">
        <f>Backtesting!D514</f>
        <v>2.9103609052928426E-4</v>
      </c>
      <c r="E514" s="7">
        <f>Backtesting!E514</f>
        <v>8.5619252130914539E-3</v>
      </c>
      <c r="F514" s="7">
        <f>Backtesting!F514</f>
        <v>0.75</v>
      </c>
    </row>
    <row r="515" spans="1:6">
      <c r="A515" s="138">
        <f>Backtesting!A515</f>
        <v>43840</v>
      </c>
      <c r="B515" s="7">
        <f>Backtesting!B515</f>
        <v>0.68730000000000002</v>
      </c>
      <c r="C515" s="7">
        <f>Backtesting!C515</f>
        <v>75.290000000000006</v>
      </c>
      <c r="D515" s="7">
        <f>Backtesting!D515</f>
        <v>0</v>
      </c>
      <c r="E515" s="7">
        <f>Backtesting!E515</f>
        <v>2.9263122771200079E-3</v>
      </c>
      <c r="F515" s="7">
        <f>Backtesting!F515</f>
        <v>0.75</v>
      </c>
    </row>
    <row r="516" spans="1:6">
      <c r="A516" s="138">
        <f>Backtesting!A516</f>
        <v>43843</v>
      </c>
      <c r="B516" s="7">
        <f>Backtesting!B516</f>
        <v>0.69140000000000001</v>
      </c>
      <c r="C516" s="7">
        <f>Backtesting!C516</f>
        <v>75.8</v>
      </c>
      <c r="D516" s="7">
        <f>Backtesting!D516</f>
        <v>5.9476493599645358E-3</v>
      </c>
      <c r="E516" s="7">
        <f>Backtesting!E516</f>
        <v>6.7509687862950252E-3</v>
      </c>
      <c r="F516" s="7">
        <f>Backtesting!F516</f>
        <v>0.75</v>
      </c>
    </row>
    <row r="517" spans="1:6">
      <c r="A517" s="138">
        <f>Backtesting!A517</f>
        <v>43844</v>
      </c>
      <c r="B517" s="7">
        <f>Backtesting!B517</f>
        <v>0.69020000000000004</v>
      </c>
      <c r="C517" s="7">
        <f>Backtesting!C517</f>
        <v>75.97</v>
      </c>
      <c r="D517" s="7">
        <f>Backtesting!D517</f>
        <v>-1.7371168236210606E-3</v>
      </c>
      <c r="E517" s="7">
        <f>Backtesting!E517</f>
        <v>2.2402328668043015E-3</v>
      </c>
      <c r="F517" s="7">
        <f>Backtesting!F517</f>
        <v>0.75</v>
      </c>
    </row>
    <row r="518" spans="1:6">
      <c r="A518" s="138">
        <f>Backtesting!A518</f>
        <v>43845</v>
      </c>
      <c r="B518" s="7">
        <f>Backtesting!B518</f>
        <v>0.68989999999999996</v>
      </c>
      <c r="C518" s="7">
        <f>Backtesting!C518</f>
        <v>75.819999999999993</v>
      </c>
      <c r="D518" s="7">
        <f>Backtesting!D518</f>
        <v>-4.3475111184012493E-4</v>
      </c>
      <c r="E518" s="7">
        <f>Backtesting!E518</f>
        <v>-1.976415426941503E-3</v>
      </c>
      <c r="F518" s="7">
        <f>Backtesting!F518</f>
        <v>0.75</v>
      </c>
    </row>
    <row r="519" spans="1:6">
      <c r="A519" s="138">
        <f>Backtesting!A519</f>
        <v>43846</v>
      </c>
      <c r="B519" s="7">
        <f>Backtesting!B519</f>
        <v>0.69069999999999998</v>
      </c>
      <c r="C519" s="7">
        <f>Backtesting!C519</f>
        <v>75.930000000000007</v>
      </c>
      <c r="D519" s="7">
        <f>Backtesting!D519</f>
        <v>1.1589165428641474E-3</v>
      </c>
      <c r="E519" s="7">
        <f>Backtesting!E519</f>
        <v>1.4497531369537242E-3</v>
      </c>
      <c r="F519" s="7">
        <f>Backtesting!F519</f>
        <v>0.75</v>
      </c>
    </row>
    <row r="520" spans="1:6">
      <c r="A520" s="138">
        <f>Backtesting!A520</f>
        <v>43847</v>
      </c>
      <c r="B520" s="7">
        <f>Backtesting!B520</f>
        <v>0.6895</v>
      </c>
      <c r="C520" s="7">
        <f>Backtesting!C520</f>
        <v>75.98</v>
      </c>
      <c r="D520" s="7">
        <f>Backtesting!D520</f>
        <v>-1.7388788615707316E-3</v>
      </c>
      <c r="E520" s="7">
        <f>Backtesting!E520</f>
        <v>6.5828453433716932E-4</v>
      </c>
      <c r="F520" s="7">
        <f>Backtesting!F520</f>
        <v>0.75</v>
      </c>
    </row>
    <row r="521" spans="1:6">
      <c r="A521" s="138">
        <f>Backtesting!A521</f>
        <v>43850</v>
      </c>
      <c r="B521" s="7">
        <f>Backtesting!B521</f>
        <v>0.68840000000000001</v>
      </c>
      <c r="C521" s="7">
        <f>Backtesting!C521</f>
        <v>75.849999999999994</v>
      </c>
      <c r="D521" s="7">
        <f>Backtesting!D521</f>
        <v>-1.5966328959721159E-3</v>
      </c>
      <c r="E521" s="7">
        <f>Backtesting!E521</f>
        <v>-1.7124419649383548E-3</v>
      </c>
      <c r="F521" s="7">
        <f>Backtesting!F521</f>
        <v>0.75</v>
      </c>
    </row>
    <row r="522" spans="1:6">
      <c r="A522" s="138">
        <f>Backtesting!A522</f>
        <v>43851</v>
      </c>
      <c r="B522" s="7">
        <f>Backtesting!B522</f>
        <v>0.6865</v>
      </c>
      <c r="C522" s="7">
        <f>Backtesting!C522</f>
        <v>75.489999999999995</v>
      </c>
      <c r="D522" s="7">
        <f>Backtesting!D522</f>
        <v>-2.763839129358583E-3</v>
      </c>
      <c r="E522" s="7">
        <f>Backtesting!E522</f>
        <v>-4.7575086430077969E-3</v>
      </c>
      <c r="F522" s="7">
        <f>Backtesting!F522</f>
        <v>0.75</v>
      </c>
    </row>
    <row r="523" spans="1:6">
      <c r="A523" s="138">
        <f>Backtesting!A523</f>
        <v>43852</v>
      </c>
      <c r="B523" s="7">
        <f>Backtesting!B523</f>
        <v>0.68389999999999995</v>
      </c>
      <c r="C523" s="7">
        <f>Backtesting!C523</f>
        <v>75.239999999999995</v>
      </c>
      <c r="D523" s="7">
        <f>Backtesting!D523</f>
        <v>-3.79451710397547E-3</v>
      </c>
      <c r="E523" s="7">
        <f>Backtesting!E523</f>
        <v>-3.3171927187038933E-3</v>
      </c>
      <c r="F523" s="7">
        <f>Backtesting!F523</f>
        <v>0.75</v>
      </c>
    </row>
    <row r="524" spans="1:6">
      <c r="A524" s="138">
        <f>Backtesting!A524</f>
        <v>43853</v>
      </c>
      <c r="B524" s="7">
        <f>Backtesting!B524</f>
        <v>0.68669999999999998</v>
      </c>
      <c r="C524" s="7">
        <f>Backtesting!C524</f>
        <v>75.28</v>
      </c>
      <c r="D524" s="7">
        <f>Backtesting!D524</f>
        <v>4.0858075225803543E-3</v>
      </c>
      <c r="E524" s="7">
        <f>Backtesting!E524</f>
        <v>5.3149084429457243E-4</v>
      </c>
      <c r="F524" s="7">
        <f>Backtesting!F524</f>
        <v>0.75</v>
      </c>
    </row>
    <row r="525" spans="1:6">
      <c r="A525" s="138">
        <f>Backtesting!A525</f>
        <v>43854</v>
      </c>
      <c r="B525" s="7">
        <f>Backtesting!B525</f>
        <v>0.68469999999999998</v>
      </c>
      <c r="C525" s="7">
        <f>Backtesting!C525</f>
        <v>75</v>
      </c>
      <c r="D525" s="7">
        <f>Backtesting!D525</f>
        <v>-2.9167294996135058E-3</v>
      </c>
      <c r="E525" s="7">
        <f>Backtesting!E525</f>
        <v>-3.7263817408137866E-3</v>
      </c>
      <c r="F525" s="7">
        <f>Backtesting!F525</f>
        <v>0.75</v>
      </c>
    </row>
    <row r="526" spans="1:6">
      <c r="A526" s="138">
        <f>Backtesting!A526</f>
        <v>43858</v>
      </c>
      <c r="B526" s="7">
        <f>Backtesting!B526</f>
        <v>0.67620000000000002</v>
      </c>
      <c r="C526" s="7">
        <f>Backtesting!C526</f>
        <v>73.69</v>
      </c>
      <c r="D526" s="7">
        <f>Backtesting!D526</f>
        <v>-1.2491895853231535E-2</v>
      </c>
      <c r="E526" s="7">
        <f>Backtesting!E526</f>
        <v>-1.7621008757402582E-2</v>
      </c>
      <c r="F526" s="7">
        <f>Backtesting!F526</f>
        <v>0.75</v>
      </c>
    </row>
    <row r="527" spans="1:6">
      <c r="A527" s="138">
        <f>Backtesting!A527</f>
        <v>43859</v>
      </c>
      <c r="B527" s="7">
        <f>Backtesting!B527</f>
        <v>0.6774</v>
      </c>
      <c r="C527" s="7">
        <f>Backtesting!C527</f>
        <v>73.97</v>
      </c>
      <c r="D527" s="7">
        <f>Backtesting!D527</f>
        <v>1.773050109885593E-3</v>
      </c>
      <c r="E527" s="7">
        <f>Backtesting!E527</f>
        <v>3.7925008208683779E-3</v>
      </c>
      <c r="F527" s="7">
        <f>Backtesting!F527</f>
        <v>0.75</v>
      </c>
    </row>
    <row r="528" spans="1:6">
      <c r="A528" s="138">
        <f>Backtesting!A528</f>
        <v>43860</v>
      </c>
      <c r="B528" s="7">
        <f>Backtesting!B528</f>
        <v>0.67390000000000005</v>
      </c>
      <c r="C528" s="7">
        <f>Backtesting!C528</f>
        <v>73.39</v>
      </c>
      <c r="D528" s="7">
        <f>Backtesting!D528</f>
        <v>-5.1802084314999698E-3</v>
      </c>
      <c r="E528" s="7">
        <f>Backtesting!E528</f>
        <v>-7.8719190428047908E-3</v>
      </c>
      <c r="F528" s="7">
        <f>Backtesting!F528</f>
        <v>0.75</v>
      </c>
    </row>
    <row r="529" spans="1:6">
      <c r="A529" s="138">
        <f>Backtesting!A529</f>
        <v>43861</v>
      </c>
      <c r="B529" s="7">
        <f>Backtesting!B529</f>
        <v>0.6724</v>
      </c>
      <c r="C529" s="7">
        <f>Backtesting!C529</f>
        <v>73.349999999999994</v>
      </c>
      <c r="D529" s="7">
        <f>Backtesting!D529</f>
        <v>-2.2283304177108275E-3</v>
      </c>
      <c r="E529" s="7">
        <f>Backtesting!E529</f>
        <v>-5.4518196798079475E-4</v>
      </c>
      <c r="F529" s="7">
        <f>Backtesting!F529</f>
        <v>0.75</v>
      </c>
    </row>
    <row r="530" spans="1:6">
      <c r="A530" s="138">
        <f>Backtesting!A530</f>
        <v>43864</v>
      </c>
      <c r="B530" s="7">
        <f>Backtesting!B530</f>
        <v>0.66959999999999997</v>
      </c>
      <c r="C530" s="7">
        <f>Backtesting!C530</f>
        <v>72.64</v>
      </c>
      <c r="D530" s="7">
        <f>Backtesting!D530</f>
        <v>-4.1728823591950116E-3</v>
      </c>
      <c r="E530" s="7">
        <f>Backtesting!E530</f>
        <v>-9.7267702959527632E-3</v>
      </c>
      <c r="F530" s="7">
        <f>Backtesting!F530</f>
        <v>0.75</v>
      </c>
    </row>
    <row r="531" spans="1:6">
      <c r="A531" s="138">
        <f>Backtesting!A531</f>
        <v>43865</v>
      </c>
      <c r="B531" s="7">
        <f>Backtesting!B531</f>
        <v>0.67190000000000005</v>
      </c>
      <c r="C531" s="7">
        <f>Backtesting!C531</f>
        <v>73.06</v>
      </c>
      <c r="D531" s="7">
        <f>Backtesting!D531</f>
        <v>3.4290007508388015E-3</v>
      </c>
      <c r="E531" s="7">
        <f>Backtesting!E531</f>
        <v>5.7652870740985641E-3</v>
      </c>
      <c r="F531" s="7">
        <f>Backtesting!F531</f>
        <v>0.75</v>
      </c>
    </row>
    <row r="532" spans="1:6">
      <c r="A532" s="138">
        <f>Backtesting!A532</f>
        <v>43866</v>
      </c>
      <c r="B532" s="7">
        <f>Backtesting!B532</f>
        <v>0.67379999999999995</v>
      </c>
      <c r="C532" s="7">
        <f>Backtesting!C532</f>
        <v>73.77</v>
      </c>
      <c r="D532" s="7">
        <f>Backtesting!D532</f>
        <v>2.8238110463480477E-3</v>
      </c>
      <c r="E532" s="7">
        <f>Backtesting!E532</f>
        <v>9.6711235290743106E-3</v>
      </c>
      <c r="F532" s="7">
        <f>Backtesting!F532</f>
        <v>0.75</v>
      </c>
    </row>
    <row r="533" spans="1:6">
      <c r="A533" s="138">
        <f>Backtesting!A533</f>
        <v>43867</v>
      </c>
      <c r="B533" s="7">
        <f>Backtesting!B533</f>
        <v>0.67600000000000005</v>
      </c>
      <c r="C533" s="7">
        <f>Backtesting!C533</f>
        <v>74.33</v>
      </c>
      <c r="D533" s="7">
        <f>Backtesting!D533</f>
        <v>3.2597450705116886E-3</v>
      </c>
      <c r="E533" s="7">
        <f>Backtesting!E533</f>
        <v>7.5624938409913113E-3</v>
      </c>
      <c r="F533" s="7">
        <f>Backtesting!F533</f>
        <v>0.75</v>
      </c>
    </row>
    <row r="534" spans="1:6">
      <c r="A534" s="138">
        <f>Backtesting!A534</f>
        <v>43868</v>
      </c>
      <c r="B534" s="7">
        <f>Backtesting!B534</f>
        <v>0.67179999999999995</v>
      </c>
      <c r="C534" s="7">
        <f>Backtesting!C534</f>
        <v>73.84</v>
      </c>
      <c r="D534" s="7">
        <f>Backtesting!D534</f>
        <v>-6.2323988647718523E-3</v>
      </c>
      <c r="E534" s="7">
        <f>Backtesting!E534</f>
        <v>-6.6140485426053122E-3</v>
      </c>
      <c r="F534" s="7">
        <f>Backtesting!F534</f>
        <v>0.75</v>
      </c>
    </row>
    <row r="535" spans="1:6">
      <c r="A535" s="138">
        <f>Backtesting!A535</f>
        <v>43871</v>
      </c>
      <c r="B535" s="7">
        <f>Backtesting!B535</f>
        <v>0.66990000000000005</v>
      </c>
      <c r="C535" s="7">
        <f>Backtesting!C535</f>
        <v>73.510000000000005</v>
      </c>
      <c r="D535" s="7">
        <f>Backtesting!D535</f>
        <v>-2.8322296639703747E-3</v>
      </c>
      <c r="E535" s="7">
        <f>Backtesting!E535</f>
        <v>-4.4791388086004684E-3</v>
      </c>
      <c r="F535" s="7">
        <f>Backtesting!F535</f>
        <v>0.75</v>
      </c>
    </row>
    <row r="536" spans="1:6">
      <c r="A536" s="138">
        <f>Backtesting!A536</f>
        <v>43872</v>
      </c>
      <c r="B536" s="7">
        <f>Backtesting!B536</f>
        <v>0.67090000000000005</v>
      </c>
      <c r="C536" s="7">
        <f>Backtesting!C536</f>
        <v>73.72</v>
      </c>
      <c r="D536" s="7">
        <f>Backtesting!D536</f>
        <v>1.4916470546205002E-3</v>
      </c>
      <c r="E536" s="7">
        <f>Backtesting!E536</f>
        <v>2.8526814156260888E-3</v>
      </c>
      <c r="F536" s="7">
        <f>Backtesting!F536</f>
        <v>0.75</v>
      </c>
    </row>
    <row r="537" spans="1:6">
      <c r="A537" s="138">
        <f>Backtesting!A537</f>
        <v>43873</v>
      </c>
      <c r="B537" s="7">
        <f>Backtesting!B537</f>
        <v>0.67279999999999995</v>
      </c>
      <c r="C537" s="7">
        <f>Backtesting!C537</f>
        <v>73.89</v>
      </c>
      <c r="D537" s="7">
        <f>Backtesting!D537</f>
        <v>2.8280140898958124E-3</v>
      </c>
      <c r="E537" s="7">
        <f>Backtesting!E537</f>
        <v>2.3033679989337185E-3</v>
      </c>
      <c r="F537" s="7">
        <f>Backtesting!F537</f>
        <v>0.75</v>
      </c>
    </row>
    <row r="538" spans="1:6">
      <c r="A538" s="138">
        <f>Backtesting!A538</f>
        <v>43874</v>
      </c>
      <c r="B538" s="7">
        <f>Backtesting!B538</f>
        <v>0.67190000000000005</v>
      </c>
      <c r="C538" s="7">
        <f>Backtesting!C538</f>
        <v>73.81</v>
      </c>
      <c r="D538" s="7">
        <f>Backtesting!D538</f>
        <v>-1.3385887326338949E-3</v>
      </c>
      <c r="E538" s="7">
        <f>Backtesting!E538</f>
        <v>-1.083277018595208E-3</v>
      </c>
      <c r="F538" s="7">
        <f>Backtesting!F538</f>
        <v>0.75</v>
      </c>
    </row>
    <row r="539" spans="1:6">
      <c r="A539" s="138">
        <f>Backtesting!A539</f>
        <v>43875</v>
      </c>
      <c r="B539" s="7">
        <f>Backtesting!B539</f>
        <v>0.67190000000000005</v>
      </c>
      <c r="C539" s="7">
        <f>Backtesting!C539</f>
        <v>73.760000000000005</v>
      </c>
      <c r="D539" s="7">
        <f>Backtesting!D539</f>
        <v>0</v>
      </c>
      <c r="E539" s="7">
        <f>Backtesting!E539</f>
        <v>-6.7764453362254766E-4</v>
      </c>
      <c r="F539" s="7">
        <f>Backtesting!F539</f>
        <v>0.75</v>
      </c>
    </row>
    <row r="540" spans="1:6">
      <c r="A540" s="138">
        <f>Backtesting!A540</f>
        <v>43878</v>
      </c>
      <c r="B540" s="7">
        <f>Backtesting!B540</f>
        <v>0.67249999999999999</v>
      </c>
      <c r="C540" s="7">
        <f>Backtesting!C540</f>
        <v>73.86</v>
      </c>
      <c r="D540" s="7">
        <f>Backtesting!D540</f>
        <v>8.9259154988978928E-4</v>
      </c>
      <c r="E540" s="7">
        <f>Backtesting!E540</f>
        <v>1.354830176078731E-3</v>
      </c>
      <c r="F540" s="7">
        <f>Backtesting!F540</f>
        <v>0.75</v>
      </c>
    </row>
    <row r="541" spans="1:6">
      <c r="A541" s="138">
        <f>Backtesting!A541</f>
        <v>43879</v>
      </c>
      <c r="B541" s="7">
        <f>Backtesting!B541</f>
        <v>0.66920000000000002</v>
      </c>
      <c r="C541" s="7">
        <f>Backtesting!C541</f>
        <v>73.44</v>
      </c>
      <c r="D541" s="7">
        <f>Backtesting!D541</f>
        <v>-4.9191423633251821E-3</v>
      </c>
      <c r="E541" s="7">
        <f>Backtesting!E541</f>
        <v>-5.7026631121821682E-3</v>
      </c>
      <c r="F541" s="7">
        <f>Backtesting!F541</f>
        <v>0.75</v>
      </c>
    </row>
    <row r="542" spans="1:6">
      <c r="A542" s="138">
        <f>Backtesting!A542</f>
        <v>43880</v>
      </c>
      <c r="B542" s="7">
        <f>Backtesting!B542</f>
        <v>0.66959999999999997</v>
      </c>
      <c r="C542" s="7">
        <f>Backtesting!C542</f>
        <v>73.680000000000007</v>
      </c>
      <c r="D542" s="7">
        <f>Backtesting!D542</f>
        <v>5.9755006259655595E-4</v>
      </c>
      <c r="E542" s="7">
        <f>Backtesting!E542</f>
        <v>3.262645634816591E-3</v>
      </c>
      <c r="F542" s="7">
        <f>Backtesting!F542</f>
        <v>0.75</v>
      </c>
    </row>
    <row r="543" spans="1:6">
      <c r="A543" s="138">
        <f>Backtesting!A543</f>
        <v>43881</v>
      </c>
      <c r="B543" s="7">
        <f>Backtesting!B543</f>
        <v>0.66500000000000004</v>
      </c>
      <c r="C543" s="7">
        <f>Backtesting!C543</f>
        <v>74.06</v>
      </c>
      <c r="D543" s="7">
        <f>Backtesting!D543</f>
        <v>-6.8934785194113687E-3</v>
      </c>
      <c r="E543" s="7">
        <f>Backtesting!E543</f>
        <v>5.1441835384151147E-3</v>
      </c>
      <c r="F543" s="7">
        <f>Backtesting!F543</f>
        <v>0.75</v>
      </c>
    </row>
    <row r="544" spans="1:6">
      <c r="A544" s="138">
        <f>Backtesting!A544</f>
        <v>43882</v>
      </c>
      <c r="B544" s="7">
        <f>Backtesting!B544</f>
        <v>0.66049999999999998</v>
      </c>
      <c r="C544" s="7">
        <f>Backtesting!C544</f>
        <v>73.959999999999994</v>
      </c>
      <c r="D544" s="7">
        <f>Backtesting!D544</f>
        <v>-6.7899166934742477E-3</v>
      </c>
      <c r="E544" s="7">
        <f>Backtesting!E544</f>
        <v>-1.351168966542591E-3</v>
      </c>
      <c r="F544" s="7">
        <f>Backtesting!F544</f>
        <v>0.75</v>
      </c>
    </row>
    <row r="545" spans="1:6">
      <c r="A545" s="138">
        <f>Backtesting!A545</f>
        <v>43885</v>
      </c>
      <c r="B545" s="7">
        <f>Backtesting!B545</f>
        <v>0.66090000000000004</v>
      </c>
      <c r="C545" s="7">
        <f>Backtesting!C545</f>
        <v>73.739999999999995</v>
      </c>
      <c r="D545" s="7">
        <f>Backtesting!D545</f>
        <v>6.0541851402713882E-4</v>
      </c>
      <c r="E545" s="7">
        <f>Backtesting!E545</f>
        <v>-2.9790137129256516E-3</v>
      </c>
      <c r="F545" s="7">
        <f>Backtesting!F545</f>
        <v>0.75</v>
      </c>
    </row>
    <row r="546" spans="1:6">
      <c r="A546" s="138">
        <f>Backtesting!A546</f>
        <v>43886</v>
      </c>
      <c r="B546" s="7">
        <f>Backtesting!B546</f>
        <v>0.66139999999999999</v>
      </c>
      <c r="C546" s="7">
        <f>Backtesting!C546</f>
        <v>73.3</v>
      </c>
      <c r="D546" s="7">
        <f>Backtesting!D546</f>
        <v>7.5625807128523997E-4</v>
      </c>
      <c r="E546" s="7">
        <f>Backtesting!E546</f>
        <v>-5.984783913392671E-3</v>
      </c>
      <c r="F546" s="7">
        <f>Backtesting!F546</f>
        <v>0.75</v>
      </c>
    </row>
    <row r="547" spans="1:6">
      <c r="A547" s="138">
        <f>Backtesting!A547</f>
        <v>43887</v>
      </c>
      <c r="B547" s="7">
        <f>Backtesting!B547</f>
        <v>0.65959999999999996</v>
      </c>
      <c r="C547" s="7">
        <f>Backtesting!C547</f>
        <v>72.88</v>
      </c>
      <c r="D547" s="7">
        <f>Backtesting!D547</f>
        <v>-2.7252098622486602E-3</v>
      </c>
      <c r="E547" s="7">
        <f>Backtesting!E547</f>
        <v>-5.7463559409029032E-3</v>
      </c>
      <c r="F547" s="7">
        <f>Backtesting!F547</f>
        <v>0.75</v>
      </c>
    </row>
    <row r="548" spans="1:6">
      <c r="A548" s="138">
        <f>Backtesting!A548</f>
        <v>43888</v>
      </c>
      <c r="B548" s="7">
        <f>Backtesting!B548</f>
        <v>0.65549999999999997</v>
      </c>
      <c r="C548" s="7">
        <f>Backtesting!C548</f>
        <v>72.11</v>
      </c>
      <c r="D548" s="7">
        <f>Backtesting!D548</f>
        <v>-6.2352874816892822E-3</v>
      </c>
      <c r="E548" s="7">
        <f>Backtesting!E548</f>
        <v>-1.0621522023034615E-2</v>
      </c>
      <c r="F548" s="7">
        <f>Backtesting!F548</f>
        <v>0.75</v>
      </c>
    </row>
    <row r="549" spans="1:6">
      <c r="A549" s="138">
        <f>Backtesting!A549</f>
        <v>43889</v>
      </c>
      <c r="B549" s="7">
        <f>Backtesting!B549</f>
        <v>0.65239999999999998</v>
      </c>
      <c r="C549" s="7">
        <f>Backtesting!C549</f>
        <v>71.09</v>
      </c>
      <c r="D549" s="7">
        <f>Backtesting!D549</f>
        <v>-4.7404324568957566E-3</v>
      </c>
      <c r="E549" s="7">
        <f>Backtesting!E549</f>
        <v>-1.4246050987276422E-2</v>
      </c>
      <c r="F549" s="7">
        <f>Backtesting!F549</f>
        <v>0.75</v>
      </c>
    </row>
    <row r="550" spans="1:6">
      <c r="A550" s="138">
        <f>Backtesting!A550</f>
        <v>43892</v>
      </c>
      <c r="B550" s="7">
        <f>Backtesting!B550</f>
        <v>0.6522</v>
      </c>
      <c r="C550" s="7">
        <f>Backtesting!C550</f>
        <v>70.52</v>
      </c>
      <c r="D550" s="7">
        <f>Backtesting!D550</f>
        <v>-3.0660739164003564E-4</v>
      </c>
      <c r="E550" s="7">
        <f>Backtesting!E550</f>
        <v>-8.0503224117223909E-3</v>
      </c>
      <c r="F550" s="7">
        <f>Backtesting!F550</f>
        <v>0.75</v>
      </c>
    </row>
    <row r="551" spans="1:6">
      <c r="A551" s="138">
        <f>Backtesting!A551</f>
        <v>43893</v>
      </c>
      <c r="B551" s="7">
        <f>Backtesting!B551</f>
        <v>0.6552</v>
      </c>
      <c r="C551" s="7">
        <f>Backtesting!C551</f>
        <v>70.64</v>
      </c>
      <c r="D551" s="7">
        <f>Backtesting!D551</f>
        <v>4.5892691836409054E-3</v>
      </c>
      <c r="E551" s="7">
        <f>Backtesting!E551</f>
        <v>1.7001987660350661E-3</v>
      </c>
      <c r="F551" s="7">
        <f>Backtesting!F551</f>
        <v>0.75</v>
      </c>
    </row>
    <row r="552" spans="1:6">
      <c r="A552" s="138">
        <f>Backtesting!A552</f>
        <v>43894</v>
      </c>
      <c r="B552" s="7">
        <f>Backtesting!B552</f>
        <v>0.65949999999999998</v>
      </c>
      <c r="C552" s="7">
        <f>Backtesting!C552</f>
        <v>70.81</v>
      </c>
      <c r="D552" s="7">
        <f>Backtesting!D552</f>
        <v>6.5414396185095982E-3</v>
      </c>
      <c r="E552" s="7">
        <f>Backtesting!E552</f>
        <v>2.4036773679781214E-3</v>
      </c>
      <c r="F552" s="7">
        <f>Backtesting!F552</f>
        <v>0.5</v>
      </c>
    </row>
    <row r="553" spans="1:6">
      <c r="A553" s="138">
        <f>Backtesting!A553</f>
        <v>43895</v>
      </c>
      <c r="B553" s="7">
        <f>Backtesting!B553</f>
        <v>0.66200000000000003</v>
      </c>
      <c r="C553" s="7">
        <f>Backtesting!C553</f>
        <v>71.05</v>
      </c>
      <c r="D553" s="7">
        <f>Backtesting!D553</f>
        <v>3.7835837796391125E-3</v>
      </c>
      <c r="E553" s="7">
        <f>Backtesting!E553</f>
        <v>3.3836208794269305E-3</v>
      </c>
      <c r="F553" s="7">
        <f>Backtesting!F553</f>
        <v>0.5</v>
      </c>
    </row>
    <row r="554" spans="1:6">
      <c r="A554" s="138">
        <f>Backtesting!A554</f>
        <v>43896</v>
      </c>
      <c r="B554" s="7">
        <f>Backtesting!B554</f>
        <v>0.66020000000000001</v>
      </c>
      <c r="C554" s="7">
        <f>Backtesting!C554</f>
        <v>69.88</v>
      </c>
      <c r="D554" s="7">
        <f>Backtesting!D554</f>
        <v>-2.722736517915627E-3</v>
      </c>
      <c r="E554" s="7">
        <f>Backtesting!E554</f>
        <v>-1.6604369277253811E-2</v>
      </c>
      <c r="F554" s="7">
        <f>Backtesting!F554</f>
        <v>0.5</v>
      </c>
    </row>
    <row r="555" spans="1:6">
      <c r="A555" s="138">
        <f>Backtesting!A555</f>
        <v>43899</v>
      </c>
      <c r="B555" s="7">
        <f>Backtesting!B555</f>
        <v>0.65390000000000004</v>
      </c>
      <c r="C555" s="7">
        <f>Backtesting!C555</f>
        <v>67.239999999999995</v>
      </c>
      <c r="D555" s="7">
        <f>Backtesting!D555</f>
        <v>-9.5883848518623291E-3</v>
      </c>
      <c r="E555" s="7">
        <f>Backtesting!E555</f>
        <v>-3.8511176725440917E-2</v>
      </c>
      <c r="F555" s="7">
        <f>Backtesting!F555</f>
        <v>0.5</v>
      </c>
    </row>
    <row r="556" spans="1:6">
      <c r="A556" s="138">
        <f>Backtesting!A556</f>
        <v>43900</v>
      </c>
      <c r="B556" s="7">
        <f>Backtesting!B556</f>
        <v>0.65659999999999996</v>
      </c>
      <c r="C556" s="7">
        <f>Backtesting!C556</f>
        <v>68.44</v>
      </c>
      <c r="D556" s="7">
        <f>Backtesting!D556</f>
        <v>4.1205705002618767E-3</v>
      </c>
      <c r="E556" s="7">
        <f>Backtesting!E556</f>
        <v>1.7689140483577916E-2</v>
      </c>
      <c r="F556" s="7">
        <f>Backtesting!F556</f>
        <v>0.5</v>
      </c>
    </row>
    <row r="557" spans="1:6">
      <c r="A557" s="138">
        <f>Backtesting!A557</f>
        <v>43901</v>
      </c>
      <c r="B557" s="7">
        <f>Backtesting!B557</f>
        <v>0.65049999999999997</v>
      </c>
      <c r="C557" s="7">
        <f>Backtesting!C557</f>
        <v>67.94</v>
      </c>
      <c r="D557" s="7">
        <f>Backtesting!D557</f>
        <v>-9.3337071149322704E-3</v>
      </c>
      <c r="E557" s="7">
        <f>Backtesting!E557</f>
        <v>-7.3324862915548619E-3</v>
      </c>
      <c r="F557" s="7">
        <f>Backtesting!F557</f>
        <v>0.5</v>
      </c>
    </row>
    <row r="558" spans="1:6">
      <c r="A558" s="138">
        <f>Backtesting!A558</f>
        <v>43902</v>
      </c>
      <c r="B558" s="7">
        <f>Backtesting!B558</f>
        <v>0.64570000000000005</v>
      </c>
      <c r="C558" s="7">
        <f>Backtesting!C558</f>
        <v>67.180000000000007</v>
      </c>
      <c r="D558" s="7">
        <f>Backtesting!D558</f>
        <v>-7.4062983201384734E-3</v>
      </c>
      <c r="E558" s="7">
        <f>Backtesting!E558</f>
        <v>-1.1249378548291045E-2</v>
      </c>
      <c r="F558" s="7">
        <f>Backtesting!F558</f>
        <v>0.5</v>
      </c>
    </row>
    <row r="559" spans="1:6">
      <c r="A559" s="138">
        <f>Backtesting!A559</f>
        <v>43903</v>
      </c>
      <c r="B559" s="7">
        <f>Backtesting!B559</f>
        <v>0.63070000000000004</v>
      </c>
      <c r="C559" s="7">
        <f>Backtesting!C559</f>
        <v>66.599999999999994</v>
      </c>
      <c r="D559" s="7">
        <f>Backtesting!D559</f>
        <v>-2.3504685962815831E-2</v>
      </c>
      <c r="E559" s="7">
        <f>Backtesting!E559</f>
        <v>-8.6710066378034439E-3</v>
      </c>
      <c r="F559" s="7">
        <f>Backtesting!F559</f>
        <v>0.5</v>
      </c>
    </row>
    <row r="560" spans="1:6">
      <c r="A560" s="138">
        <f>Backtesting!A560</f>
        <v>43906</v>
      </c>
      <c r="B560" s="7">
        <f>Backtesting!B560</f>
        <v>0.61760000000000004</v>
      </c>
      <c r="C560" s="7">
        <f>Backtesting!C560</f>
        <v>65.95</v>
      </c>
      <c r="D560" s="7">
        <f>Backtesting!D560</f>
        <v>-2.098931495903909E-2</v>
      </c>
      <c r="E560" s="7">
        <f>Backtesting!E560</f>
        <v>-9.8076983830197098E-3</v>
      </c>
      <c r="F560" s="7">
        <f>Backtesting!F560</f>
        <v>0.5</v>
      </c>
    </row>
    <row r="561" spans="1:6">
      <c r="A561" s="138">
        <f>Backtesting!A561</f>
        <v>43907</v>
      </c>
      <c r="B561" s="7">
        <f>Backtesting!B561</f>
        <v>0.61209999999999998</v>
      </c>
      <c r="C561" s="7">
        <f>Backtesting!C561</f>
        <v>65.25</v>
      </c>
      <c r="D561" s="7">
        <f>Backtesting!D561</f>
        <v>-8.945330853542403E-3</v>
      </c>
      <c r="E561" s="7">
        <f>Backtesting!E561</f>
        <v>-1.0670832960520864E-2</v>
      </c>
      <c r="F561" s="7">
        <f>Backtesting!F561</f>
        <v>0.5</v>
      </c>
    </row>
    <row r="562" spans="1:6">
      <c r="A562" s="138">
        <f>Backtesting!A562</f>
        <v>43908</v>
      </c>
      <c r="B562" s="7">
        <f>Backtesting!B562</f>
        <v>0.6018</v>
      </c>
      <c r="C562" s="7">
        <f>Backtesting!C562</f>
        <v>64.52</v>
      </c>
      <c r="D562" s="7">
        <f>Backtesting!D562</f>
        <v>-1.6970503661079269E-2</v>
      </c>
      <c r="E562" s="7">
        <f>Backtesting!E562</f>
        <v>-1.1250792945794778E-2</v>
      </c>
      <c r="F562" s="7">
        <f>Backtesting!F562</f>
        <v>0.5</v>
      </c>
    </row>
    <row r="563" spans="1:6">
      <c r="A563" s="138">
        <f>Backtesting!A563</f>
        <v>43909</v>
      </c>
      <c r="B563" s="7">
        <f>Backtesting!B563</f>
        <v>0.55710000000000004</v>
      </c>
      <c r="C563" s="7">
        <f>Backtesting!C563</f>
        <v>60.77</v>
      </c>
      <c r="D563" s="7">
        <f>Backtesting!D563</f>
        <v>-7.7180407169174972E-2</v>
      </c>
      <c r="E563" s="7">
        <f>Backtesting!E563</f>
        <v>-5.9879007109744184E-2</v>
      </c>
      <c r="F563" s="7">
        <f>Backtesting!F563</f>
        <v>0.5</v>
      </c>
    </row>
    <row r="564" spans="1:6">
      <c r="A564" s="138">
        <f>Backtesting!A564</f>
        <v>43910</v>
      </c>
      <c r="B564" s="7">
        <f>Backtesting!B564</f>
        <v>0.58530000000000004</v>
      </c>
      <c r="C564" s="7">
        <f>Backtesting!C564</f>
        <v>64.37</v>
      </c>
      <c r="D564" s="7">
        <f>Backtesting!D564</f>
        <v>4.9379779270405488E-2</v>
      </c>
      <c r="E564" s="7">
        <f>Backtesting!E564</f>
        <v>5.7551439917260631E-2</v>
      </c>
      <c r="F564" s="7">
        <f>Backtesting!F564</f>
        <v>0.25</v>
      </c>
    </row>
    <row r="565" spans="1:6">
      <c r="A565" s="138">
        <f>Backtesting!A565</f>
        <v>43913</v>
      </c>
      <c r="B565" s="7">
        <f>Backtesting!B565</f>
        <v>0.57620000000000005</v>
      </c>
      <c r="C565" s="7">
        <f>Backtesting!C565</f>
        <v>63.42</v>
      </c>
      <c r="D565" s="7">
        <f>Backtesting!D565</f>
        <v>-1.566971364674714E-2</v>
      </c>
      <c r="E565" s="7">
        <f>Backtesting!E565</f>
        <v>-1.486841695432322E-2</v>
      </c>
      <c r="F565" s="7">
        <f>Backtesting!F565</f>
        <v>0.25</v>
      </c>
    </row>
    <row r="566" spans="1:6">
      <c r="A566" s="138">
        <f>Backtesting!A566</f>
        <v>43914</v>
      </c>
      <c r="B566" s="7">
        <f>Backtesting!B566</f>
        <v>0.59119999999999995</v>
      </c>
      <c r="C566" s="7">
        <f>Backtesting!C566</f>
        <v>65.209999999999994</v>
      </c>
      <c r="D566" s="7">
        <f>Backtesting!D566</f>
        <v>2.5699546983563661E-2</v>
      </c>
      <c r="E566" s="7">
        <f>Backtesting!E566</f>
        <v>2.7833562294909586E-2</v>
      </c>
      <c r="F566" s="7">
        <f>Backtesting!F566</f>
        <v>0.25</v>
      </c>
    </row>
    <row r="567" spans="1:6">
      <c r="A567" s="138">
        <f>Backtesting!A567</f>
        <v>43915</v>
      </c>
      <c r="B567" s="7">
        <f>Backtesting!B567</f>
        <v>0.60070000000000001</v>
      </c>
      <c r="C567" s="7">
        <f>Backtesting!C567</f>
        <v>66.88</v>
      </c>
      <c r="D567" s="7">
        <f>Backtesting!D567</f>
        <v>1.5941272222123749E-2</v>
      </c>
      <c r="E567" s="7">
        <f>Backtesting!E567</f>
        <v>2.5287137371335217E-2</v>
      </c>
      <c r="F567" s="7">
        <f>Backtesting!F567</f>
        <v>0.25</v>
      </c>
    </row>
    <row r="568" spans="1:6">
      <c r="A568" s="138">
        <f>Backtesting!A568</f>
        <v>43916</v>
      </c>
      <c r="B568" s="7">
        <f>Backtesting!B568</f>
        <v>0.59309999999999996</v>
      </c>
      <c r="C568" s="7">
        <f>Backtesting!C568</f>
        <v>65.67</v>
      </c>
      <c r="D568" s="7">
        <f>Backtesting!D568</f>
        <v>-1.2732623011434879E-2</v>
      </c>
      <c r="E568" s="7">
        <f>Backtesting!E568</f>
        <v>-1.825776857356488E-2</v>
      </c>
      <c r="F568" s="7">
        <f>Backtesting!F568</f>
        <v>0.25</v>
      </c>
    </row>
    <row r="569" spans="1:6">
      <c r="A569" s="138">
        <f>Backtesting!A569</f>
        <v>43917</v>
      </c>
      <c r="B569" s="7">
        <f>Backtesting!B569</f>
        <v>0.61019999999999996</v>
      </c>
      <c r="C569" s="7">
        <f>Backtesting!C569</f>
        <v>66.099999999999994</v>
      </c>
      <c r="D569" s="7">
        <f>Backtesting!D569</f>
        <v>2.8423753437888319E-2</v>
      </c>
      <c r="E569" s="7">
        <f>Backtesting!E569</f>
        <v>6.5265466547592297E-3</v>
      </c>
      <c r="F569" s="7">
        <f>Backtesting!F569</f>
        <v>0.25</v>
      </c>
    </row>
    <row r="570" spans="1:6">
      <c r="A570" s="138">
        <f>Backtesting!A570</f>
        <v>43920</v>
      </c>
      <c r="B570" s="7">
        <f>Backtesting!B570</f>
        <v>0.61499999999999999</v>
      </c>
      <c r="C570" s="7">
        <f>Backtesting!C570</f>
        <v>66.19</v>
      </c>
      <c r="D570" s="7">
        <f>Backtesting!D570</f>
        <v>7.8354955239486376E-3</v>
      </c>
      <c r="E570" s="7">
        <f>Backtesting!E570</f>
        <v>1.3606472731908378E-3</v>
      </c>
      <c r="F570" s="7">
        <f>Backtesting!F570</f>
        <v>0.25</v>
      </c>
    </row>
    <row r="571" spans="1:6">
      <c r="A571" s="138">
        <f>Backtesting!A571</f>
        <v>43921</v>
      </c>
      <c r="B571" s="7">
        <f>Backtesting!B571</f>
        <v>0.61750000000000005</v>
      </c>
      <c r="C571" s="7">
        <f>Backtesting!C571</f>
        <v>66.849999999999994</v>
      </c>
      <c r="D571" s="7">
        <f>Backtesting!D571</f>
        <v>4.056800695614469E-3</v>
      </c>
      <c r="E571" s="7">
        <f>Backtesting!E571</f>
        <v>9.9219094171206432E-3</v>
      </c>
      <c r="F571" s="7">
        <f>Backtesting!F571</f>
        <v>0.25</v>
      </c>
    </row>
    <row r="572" spans="1:6">
      <c r="A572" s="138">
        <f>Backtesting!A572</f>
        <v>43922</v>
      </c>
      <c r="B572" s="7">
        <f>Backtesting!B572</f>
        <v>0.61240000000000006</v>
      </c>
      <c r="C572" s="7">
        <f>Backtesting!C572</f>
        <v>66</v>
      </c>
      <c r="D572" s="7">
        <f>Backtesting!D572</f>
        <v>-8.2934047186035784E-3</v>
      </c>
      <c r="E572" s="7">
        <f>Backtesting!E572</f>
        <v>-1.279656152152658E-2</v>
      </c>
      <c r="F572" s="7">
        <f>Backtesting!F572</f>
        <v>0.25</v>
      </c>
    </row>
    <row r="573" spans="1:6">
      <c r="A573" s="138">
        <f>Backtesting!A573</f>
        <v>43923</v>
      </c>
      <c r="B573" s="7">
        <f>Backtesting!B573</f>
        <v>0.60809999999999997</v>
      </c>
      <c r="C573" s="7">
        <f>Backtesting!C573</f>
        <v>65.36</v>
      </c>
      <c r="D573" s="7">
        <f>Backtesting!D573</f>
        <v>-7.0463216574647965E-3</v>
      </c>
      <c r="E573" s="7">
        <f>Backtesting!E573</f>
        <v>-9.7442914746781635E-3</v>
      </c>
      <c r="F573" s="7">
        <f>Backtesting!F573</f>
        <v>0.25</v>
      </c>
    </row>
    <row r="574" spans="1:6">
      <c r="A574" s="138">
        <f>Backtesting!A574</f>
        <v>43924</v>
      </c>
      <c r="B574" s="7">
        <f>Backtesting!B574</f>
        <v>0.60719999999999996</v>
      </c>
      <c r="C574" s="7">
        <f>Backtesting!C574</f>
        <v>65.569999999999993</v>
      </c>
      <c r="D574" s="7">
        <f>Backtesting!D574</f>
        <v>-1.4811160446438854E-3</v>
      </c>
      <c r="E574" s="7">
        <f>Backtesting!E574</f>
        <v>3.2078237237804603E-3</v>
      </c>
      <c r="F574" s="7">
        <f>Backtesting!F574</f>
        <v>0.25</v>
      </c>
    </row>
    <row r="575" spans="1:6">
      <c r="A575" s="138">
        <f>Backtesting!A575</f>
        <v>43927</v>
      </c>
      <c r="B575" s="7">
        <f>Backtesting!B575</f>
        <v>0.60350000000000004</v>
      </c>
      <c r="C575" s="7">
        <f>Backtesting!C575</f>
        <v>65.8</v>
      </c>
      <c r="D575" s="7">
        <f>Backtesting!D575</f>
        <v>-6.1121855438338122E-3</v>
      </c>
      <c r="E575" s="7">
        <f>Backtesting!E575</f>
        <v>3.5015640557434385E-3</v>
      </c>
      <c r="F575" s="7">
        <f>Backtesting!F575</f>
        <v>0.25</v>
      </c>
    </row>
    <row r="576" spans="1:6">
      <c r="A576" s="138">
        <f>Backtesting!A576</f>
        <v>43928</v>
      </c>
      <c r="B576" s="7">
        <f>Backtesting!B576</f>
        <v>0.61450000000000005</v>
      </c>
      <c r="C576" s="7">
        <f>Backtesting!C576</f>
        <v>66.88</v>
      </c>
      <c r="D576" s="7">
        <f>Backtesting!D576</f>
        <v>1.8062888468503374E-2</v>
      </c>
      <c r="E576" s="7">
        <f>Backtesting!E576</f>
        <v>1.6280130445174675E-2</v>
      </c>
      <c r="F576" s="7">
        <f>Backtesting!F576</f>
        <v>0.25</v>
      </c>
    </row>
    <row r="577" spans="1:6">
      <c r="A577" s="138">
        <f>Backtesting!A577</f>
        <v>43929</v>
      </c>
      <c r="B577" s="7">
        <f>Backtesting!B577</f>
        <v>0.61460000000000004</v>
      </c>
      <c r="C577" s="7">
        <f>Backtesting!C577</f>
        <v>66.91</v>
      </c>
      <c r="D577" s="7">
        <f>Backtesting!D577</f>
        <v>1.6272069029466457E-4</v>
      </c>
      <c r="E577" s="7">
        <f>Backtesting!E577</f>
        <v>4.4846401827940488E-4</v>
      </c>
      <c r="F577" s="7">
        <f>Backtesting!F577</f>
        <v>0.25</v>
      </c>
    </row>
    <row r="578" spans="1:6">
      <c r="A578" s="138">
        <f>Backtesting!A578</f>
        <v>43930</v>
      </c>
      <c r="B578" s="7">
        <f>Backtesting!B578</f>
        <v>0.62109999999999999</v>
      </c>
      <c r="C578" s="7">
        <f>Backtesting!C578</f>
        <v>67.64</v>
      </c>
      <c r="D578" s="7">
        <f>Backtesting!D578</f>
        <v>1.0520449868872964E-2</v>
      </c>
      <c r="E578" s="7">
        <f>Backtesting!E578</f>
        <v>1.0851091235654026E-2</v>
      </c>
      <c r="F578" s="7">
        <f>Backtesting!F578</f>
        <v>0.25</v>
      </c>
    </row>
    <row r="579" spans="1:6">
      <c r="A579" s="138">
        <f>Backtesting!A579</f>
        <v>43935</v>
      </c>
      <c r="B579" s="7">
        <f>Backtesting!B579</f>
        <v>0.64190000000000003</v>
      </c>
      <c r="C579" s="7">
        <f>Backtesting!C579</f>
        <v>69.14</v>
      </c>
      <c r="D579" s="7">
        <f>Backtesting!D579</f>
        <v>3.2940428752475201E-2</v>
      </c>
      <c r="E579" s="7">
        <f>Backtesting!E579</f>
        <v>2.1933910463098928E-2</v>
      </c>
      <c r="F579" s="7">
        <f>Backtesting!F579</f>
        <v>0.25</v>
      </c>
    </row>
    <row r="580" spans="1:6">
      <c r="A580" s="138">
        <f>Backtesting!A580</f>
        <v>43936</v>
      </c>
      <c r="B580" s="7">
        <f>Backtesting!B580</f>
        <v>0.63839999999999997</v>
      </c>
      <c r="C580" s="7">
        <f>Backtesting!C580</f>
        <v>68.34</v>
      </c>
      <c r="D580" s="7">
        <f>Backtesting!D580</f>
        <v>-5.4674821821335011E-3</v>
      </c>
      <c r="E580" s="7">
        <f>Backtesting!E580</f>
        <v>-1.1638187806332667E-2</v>
      </c>
      <c r="F580" s="7">
        <f>Backtesting!F580</f>
        <v>0.25</v>
      </c>
    </row>
    <row r="581" spans="1:6">
      <c r="A581" s="138">
        <f>Backtesting!A581</f>
        <v>43937</v>
      </c>
      <c r="B581" s="7">
        <f>Backtesting!B581</f>
        <v>0.62860000000000005</v>
      </c>
      <c r="C581" s="7">
        <f>Backtesting!C581</f>
        <v>67.8</v>
      </c>
      <c r="D581" s="7">
        <f>Backtesting!D581</f>
        <v>-1.5469921772131665E-2</v>
      </c>
      <c r="E581" s="7">
        <f>Backtesting!E581</f>
        <v>-7.9330517407959888E-3</v>
      </c>
      <c r="F581" s="7">
        <f>Backtesting!F581</f>
        <v>0.25</v>
      </c>
    </row>
    <row r="582" spans="1:6">
      <c r="A582" s="138">
        <f>Backtesting!A582</f>
        <v>43938</v>
      </c>
      <c r="B582" s="7">
        <f>Backtesting!B582</f>
        <v>0.63600000000000001</v>
      </c>
      <c r="C582" s="7">
        <f>Backtesting!C582</f>
        <v>68.52</v>
      </c>
      <c r="D582" s="7">
        <f>Backtesting!D582</f>
        <v>1.1703438976654776E-2</v>
      </c>
      <c r="E582" s="7">
        <f>Backtesting!E582</f>
        <v>1.0563478509569246E-2</v>
      </c>
      <c r="F582" s="7">
        <f>Backtesting!F582</f>
        <v>0.25</v>
      </c>
    </row>
    <row r="583" spans="1:6">
      <c r="A583" s="138">
        <f>Backtesting!A583</f>
        <v>43941</v>
      </c>
      <c r="B583" s="7">
        <f>Backtesting!B583</f>
        <v>0.63460000000000005</v>
      </c>
      <c r="C583" s="7">
        <f>Backtesting!C583</f>
        <v>68.45</v>
      </c>
      <c r="D583" s="7">
        <f>Backtesting!D583</f>
        <v>-2.2036841910268957E-3</v>
      </c>
      <c r="E583" s="7">
        <f>Backtesting!E583</f>
        <v>-1.0221217214611681E-3</v>
      </c>
      <c r="F583" s="7">
        <f>Backtesting!F583</f>
        <v>0.25</v>
      </c>
    </row>
    <row r="584" spans="1:6">
      <c r="A584" s="138">
        <f>Backtesting!A584</f>
        <v>43942</v>
      </c>
      <c r="B584" s="7">
        <f>Backtesting!B584</f>
        <v>0.63139999999999996</v>
      </c>
      <c r="C584" s="7">
        <f>Backtesting!C584</f>
        <v>67.84</v>
      </c>
      <c r="D584" s="7">
        <f>Backtesting!D584</f>
        <v>-5.055303025204072E-3</v>
      </c>
      <c r="E584" s="7">
        <f>Backtesting!E584</f>
        <v>-8.9515602508102414E-3</v>
      </c>
      <c r="F584" s="7">
        <f>Backtesting!F584</f>
        <v>0.25</v>
      </c>
    </row>
    <row r="585" spans="1:6">
      <c r="A585" s="138">
        <f>Backtesting!A585</f>
        <v>43943</v>
      </c>
      <c r="B585" s="7">
        <f>Backtesting!B585</f>
        <v>0.63229999999999997</v>
      </c>
      <c r="C585" s="7">
        <f>Backtesting!C585</f>
        <v>68.03</v>
      </c>
      <c r="D585" s="7">
        <f>Backtesting!D585</f>
        <v>1.4243889406763419E-3</v>
      </c>
      <c r="E585" s="7">
        <f>Backtesting!E585</f>
        <v>2.7967928733218421E-3</v>
      </c>
      <c r="F585" s="7">
        <f>Backtesting!F585</f>
        <v>0.25</v>
      </c>
    </row>
    <row r="586" spans="1:6">
      <c r="A586" s="138">
        <f>Backtesting!A586</f>
        <v>43944</v>
      </c>
      <c r="B586" s="7">
        <f>Backtesting!B586</f>
        <v>0.6341</v>
      </c>
      <c r="C586" s="7">
        <f>Backtesting!C586</f>
        <v>68.34</v>
      </c>
      <c r="D586" s="7">
        <f>Backtesting!D586</f>
        <v>2.8427056414184687E-3</v>
      </c>
      <c r="E586" s="7">
        <f>Backtesting!E586</f>
        <v>4.546462330176507E-3</v>
      </c>
      <c r="F586" s="7">
        <f>Backtesting!F586</f>
        <v>0.25</v>
      </c>
    </row>
    <row r="587" spans="1:6">
      <c r="A587" s="138">
        <f>Backtesting!A587</f>
        <v>43945</v>
      </c>
      <c r="B587" s="7">
        <f>Backtesting!B587</f>
        <v>0.63429999999999997</v>
      </c>
      <c r="C587" s="7">
        <f>Backtesting!C587</f>
        <v>68.3</v>
      </c>
      <c r="D587" s="7">
        <f>Backtesting!D587</f>
        <v>3.1535793386556875E-4</v>
      </c>
      <c r="E587" s="7">
        <f>Backtesting!E587</f>
        <v>-5.8548011040146259E-4</v>
      </c>
      <c r="F587" s="7">
        <f>Backtesting!F587</f>
        <v>0.25</v>
      </c>
    </row>
    <row r="588" spans="1:6">
      <c r="A588" s="138">
        <f>Backtesting!A588</f>
        <v>43948</v>
      </c>
      <c r="B588" s="7">
        <f>Backtesting!B588</f>
        <v>0.6462</v>
      </c>
      <c r="C588" s="7">
        <f>Backtesting!C588</f>
        <v>69.319999999999993</v>
      </c>
      <c r="D588" s="7">
        <f>Backtesting!D588</f>
        <v>1.8587024750546566E-2</v>
      </c>
      <c r="E588" s="7">
        <f>Backtesting!E588</f>
        <v>1.482369827066099E-2</v>
      </c>
      <c r="F588" s="7">
        <f>Backtesting!F588</f>
        <v>0.25</v>
      </c>
    </row>
    <row r="589" spans="1:6">
      <c r="A589" s="138">
        <f>Backtesting!A589</f>
        <v>43949</v>
      </c>
      <c r="B589" s="7">
        <f>Backtesting!B589</f>
        <v>0.64570000000000005</v>
      </c>
      <c r="C589" s="7">
        <f>Backtesting!C589</f>
        <v>69.22</v>
      </c>
      <c r="D589" s="7">
        <f>Backtesting!D589</f>
        <v>-7.7405375797646244E-4</v>
      </c>
      <c r="E589" s="7">
        <f>Backtesting!E589</f>
        <v>-1.4436266402070973E-3</v>
      </c>
      <c r="F589" s="7">
        <f>Backtesting!F589</f>
        <v>0.25</v>
      </c>
    </row>
    <row r="590" spans="1:6">
      <c r="A590" s="138">
        <f>Backtesting!A590</f>
        <v>43950</v>
      </c>
      <c r="B590" s="7">
        <f>Backtesting!B590</f>
        <v>0.6542</v>
      </c>
      <c r="C590" s="7">
        <f>Backtesting!C590</f>
        <v>69.7</v>
      </c>
      <c r="D590" s="7">
        <f>Backtesting!D590</f>
        <v>1.3078115471862047E-2</v>
      </c>
      <c r="E590" s="7">
        <f>Backtesting!E590</f>
        <v>6.9104795592800118E-3</v>
      </c>
      <c r="F590" s="7">
        <f>Backtesting!F590</f>
        <v>0.25</v>
      </c>
    </row>
    <row r="591" spans="1:6">
      <c r="A591" s="138">
        <f>Backtesting!A591</f>
        <v>43951</v>
      </c>
      <c r="B591" s="7">
        <f>Backtesting!B591</f>
        <v>0.65659999999999996</v>
      </c>
      <c r="C591" s="7">
        <f>Backtesting!C591</f>
        <v>69.91</v>
      </c>
      <c r="D591" s="7">
        <f>Backtesting!D591</f>
        <v>3.6618899632087773E-3</v>
      </c>
      <c r="E591" s="7">
        <f>Backtesting!E591</f>
        <v>3.0083827574155161E-3</v>
      </c>
      <c r="F591" s="7">
        <f>Backtesting!F591</f>
        <v>0.25</v>
      </c>
    </row>
    <row r="592" spans="1:6">
      <c r="A592" s="138">
        <f>Backtesting!A592</f>
        <v>43952</v>
      </c>
      <c r="B592" s="7">
        <f>Backtesting!B592</f>
        <v>0.64590000000000003</v>
      </c>
      <c r="C592" s="7">
        <f>Backtesting!C592</f>
        <v>69.14</v>
      </c>
      <c r="D592" s="7">
        <f>Backtesting!D592</f>
        <v>-1.6430312029065183E-2</v>
      </c>
      <c r="E592" s="7">
        <f>Backtesting!E592</f>
        <v>-1.1075266030415252E-2</v>
      </c>
      <c r="F592" s="7">
        <f>Backtesting!F592</f>
        <v>0.25</v>
      </c>
    </row>
    <row r="593" spans="1:6">
      <c r="A593" s="138">
        <f>Backtesting!A593</f>
        <v>43955</v>
      </c>
      <c r="B593" s="7">
        <f>Backtesting!B593</f>
        <v>0.63819999999999999</v>
      </c>
      <c r="C593" s="7">
        <f>Backtesting!C593</f>
        <v>68.150000000000006</v>
      </c>
      <c r="D593" s="7">
        <f>Backtesting!D593</f>
        <v>-1.1992979194283989E-2</v>
      </c>
      <c r="E593" s="7">
        <f>Backtesting!E593</f>
        <v>-1.4422276350936767E-2</v>
      </c>
      <c r="F593" s="7">
        <f>Backtesting!F593</f>
        <v>0.25</v>
      </c>
    </row>
    <row r="594" spans="1:6">
      <c r="A594" s="138">
        <f>Backtesting!A594</f>
        <v>43956</v>
      </c>
      <c r="B594" s="7">
        <f>Backtesting!B594</f>
        <v>0.64590000000000003</v>
      </c>
      <c r="C594" s="7">
        <f>Backtesting!C594</f>
        <v>68.87</v>
      </c>
      <c r="D594" s="7">
        <f>Backtesting!D594</f>
        <v>1.1992979194284053E-2</v>
      </c>
      <c r="E594" s="7">
        <f>Backtesting!E594</f>
        <v>1.0509511414065285E-2</v>
      </c>
      <c r="F594" s="7">
        <f>Backtesting!F594</f>
        <v>0.25</v>
      </c>
    </row>
    <row r="595" spans="1:6">
      <c r="A595" s="138">
        <f>Backtesting!A595</f>
        <v>43957</v>
      </c>
      <c r="B595" s="7">
        <f>Backtesting!B595</f>
        <v>0.64490000000000003</v>
      </c>
      <c r="C595" s="7">
        <f>Backtesting!C595</f>
        <v>68.59</v>
      </c>
      <c r="D595" s="7">
        <f>Backtesting!D595</f>
        <v>-1.5494270220953411E-3</v>
      </c>
      <c r="E595" s="7">
        <f>Backtesting!E595</f>
        <v>-4.0739180453768916E-3</v>
      </c>
      <c r="F595" s="7">
        <f>Backtesting!F595</f>
        <v>0.25</v>
      </c>
    </row>
    <row r="596" spans="1:6">
      <c r="A596" s="138">
        <f>Backtesting!A596</f>
        <v>43958</v>
      </c>
      <c r="B596" s="7">
        <f>Backtesting!B596</f>
        <v>0.64259999999999995</v>
      </c>
      <c r="C596" s="7">
        <f>Backtesting!C596</f>
        <v>68.31</v>
      </c>
      <c r="D596" s="7">
        <f>Backtesting!D596</f>
        <v>-3.5728193345737811E-3</v>
      </c>
      <c r="E596" s="7">
        <f>Backtesting!E596</f>
        <v>-4.0905827674720613E-3</v>
      </c>
      <c r="F596" s="7">
        <f>Backtesting!F596</f>
        <v>0.25</v>
      </c>
    </row>
    <row r="597" spans="1:6">
      <c r="A597" s="138">
        <f>Backtesting!A597</f>
        <v>43959</v>
      </c>
      <c r="B597" s="7">
        <f>Backtesting!B597</f>
        <v>0.65300000000000002</v>
      </c>
      <c r="C597" s="7">
        <f>Backtesting!C597</f>
        <v>69.489999999999995</v>
      </c>
      <c r="D597" s="7">
        <f>Backtesting!D597</f>
        <v>1.6054682594673065E-2</v>
      </c>
      <c r="E597" s="7">
        <f>Backtesting!E597</f>
        <v>1.7126688582477876E-2</v>
      </c>
      <c r="F597" s="7">
        <f>Backtesting!F597</f>
        <v>0.25</v>
      </c>
    </row>
    <row r="598" spans="1:6">
      <c r="A598" s="138">
        <f>Backtesting!A598</f>
        <v>43962</v>
      </c>
      <c r="B598" s="7">
        <f>Backtesting!B598</f>
        <v>0.65429999999999999</v>
      </c>
      <c r="C598" s="7">
        <f>Backtesting!C598</f>
        <v>69.959999999999994</v>
      </c>
      <c r="D598" s="7">
        <f>Backtesting!D598</f>
        <v>1.9888325992620465E-3</v>
      </c>
      <c r="E598" s="7">
        <f>Backtesting!E598</f>
        <v>6.7407928241652679E-3</v>
      </c>
      <c r="F598" s="7">
        <f>Backtesting!F598</f>
        <v>0.25</v>
      </c>
    </row>
    <row r="599" spans="1:6">
      <c r="A599" s="138">
        <f>Backtesting!A599</f>
        <v>43963</v>
      </c>
      <c r="B599" s="7">
        <f>Backtesting!B599</f>
        <v>0.64770000000000005</v>
      </c>
      <c r="C599" s="7">
        <f>Backtesting!C599</f>
        <v>69.58</v>
      </c>
      <c r="D599" s="7">
        <f>Backtesting!D599</f>
        <v>-1.0138335686821555E-2</v>
      </c>
      <c r="E599" s="7">
        <f>Backtesting!E599</f>
        <v>-5.4464804266052755E-3</v>
      </c>
      <c r="F599" s="7">
        <f>Backtesting!F599</f>
        <v>0.25</v>
      </c>
    </row>
    <row r="600" spans="1:6">
      <c r="A600" s="138">
        <f>Backtesting!A600</f>
        <v>43964</v>
      </c>
      <c r="B600" s="7">
        <f>Backtesting!B600</f>
        <v>0.64729999999999999</v>
      </c>
      <c r="C600" s="7">
        <f>Backtesting!C600</f>
        <v>69.349999999999994</v>
      </c>
      <c r="D600" s="7">
        <f>Backtesting!D600</f>
        <v>-6.1776063740691281E-4</v>
      </c>
      <c r="E600" s="7">
        <f>Backtesting!E600</f>
        <v>-3.3110229629554548E-3</v>
      </c>
      <c r="F600" s="7">
        <f>Backtesting!F600</f>
        <v>0.25</v>
      </c>
    </row>
    <row r="601" spans="1:6">
      <c r="A601" s="138">
        <f>Backtesting!A601</f>
        <v>43965</v>
      </c>
      <c r="B601" s="7">
        <f>Backtesting!B601</f>
        <v>0.64339999999999997</v>
      </c>
      <c r="C601" s="7">
        <f>Backtesting!C601</f>
        <v>68.73</v>
      </c>
      <c r="D601" s="7">
        <f>Backtesting!D601</f>
        <v>-6.0432507465385801E-3</v>
      </c>
      <c r="E601" s="7">
        <f>Backtesting!E601</f>
        <v>-8.9803616273266603E-3</v>
      </c>
      <c r="F601" s="7">
        <f>Backtesting!F601</f>
        <v>0.25</v>
      </c>
    </row>
    <row r="602" spans="1:6">
      <c r="A602" s="138">
        <f>Backtesting!A602</f>
        <v>43966</v>
      </c>
      <c r="B602" s="7">
        <f>Backtesting!B602</f>
        <v>0.64549999999999996</v>
      </c>
      <c r="C602" s="7">
        <f>Backtesting!C602</f>
        <v>69.23</v>
      </c>
      <c r="D602" s="7">
        <f>Backtesting!D602</f>
        <v>3.2585954817710983E-3</v>
      </c>
      <c r="E602" s="7">
        <f>Backtesting!E602</f>
        <v>7.2485095564201333E-3</v>
      </c>
      <c r="F602" s="7">
        <f>Backtesting!F602</f>
        <v>0.25</v>
      </c>
    </row>
    <row r="603" spans="1:6">
      <c r="A603" s="138">
        <f>Backtesting!A603</f>
        <v>43969</v>
      </c>
      <c r="B603" s="7">
        <f>Backtesting!B603</f>
        <v>0.64290000000000003</v>
      </c>
      <c r="C603" s="7">
        <f>Backtesting!C603</f>
        <v>68.89</v>
      </c>
      <c r="D603" s="7">
        <f>Backtesting!D603</f>
        <v>-4.0360191390560966E-3</v>
      </c>
      <c r="E603" s="7">
        <f>Backtesting!E603</f>
        <v>-4.9232650848295995E-3</v>
      </c>
      <c r="F603" s="7">
        <f>Backtesting!F603</f>
        <v>0.25</v>
      </c>
    </row>
    <row r="604" spans="1:6">
      <c r="A604" s="138">
        <f>Backtesting!A604</f>
        <v>43970</v>
      </c>
      <c r="B604" s="7">
        <f>Backtesting!B604</f>
        <v>0.65200000000000002</v>
      </c>
      <c r="C604" s="7">
        <f>Backtesting!C604</f>
        <v>70.02</v>
      </c>
      <c r="D604" s="7">
        <f>Backtesting!D604</f>
        <v>1.4055370779011995E-2</v>
      </c>
      <c r="E604" s="7">
        <f>Backtesting!E604</f>
        <v>1.6269885921415001E-2</v>
      </c>
      <c r="F604" s="7">
        <f>Backtesting!F604</f>
        <v>0.25</v>
      </c>
    </row>
    <row r="605" spans="1:6">
      <c r="A605" s="138">
        <f>Backtesting!A605</f>
        <v>43971</v>
      </c>
      <c r="B605" s="7">
        <f>Backtesting!B605</f>
        <v>0.65510000000000002</v>
      </c>
      <c r="C605" s="7">
        <f>Backtesting!C605</f>
        <v>70.59</v>
      </c>
      <c r="D605" s="7">
        <f>Backtesting!D605</f>
        <v>4.7433338111777419E-3</v>
      </c>
      <c r="E605" s="7">
        <f>Backtesting!E605</f>
        <v>8.1075758808612872E-3</v>
      </c>
      <c r="F605" s="7">
        <f>Backtesting!F605</f>
        <v>0.25</v>
      </c>
    </row>
    <row r="606" spans="1:6">
      <c r="A606" s="138">
        <f>Backtesting!A606</f>
        <v>43972</v>
      </c>
      <c r="B606" s="7">
        <f>Backtesting!B606</f>
        <v>0.65559999999999996</v>
      </c>
      <c r="C606" s="7">
        <f>Backtesting!C606</f>
        <v>70.599999999999994</v>
      </c>
      <c r="D606" s="7">
        <f>Backtesting!D606</f>
        <v>7.6295113184381147E-4</v>
      </c>
      <c r="E606" s="7">
        <f>Backtesting!E606</f>
        <v>1.4165309181538978E-4</v>
      </c>
      <c r="F606" s="7">
        <f>Backtesting!F606</f>
        <v>0.25</v>
      </c>
    </row>
    <row r="607" spans="1:6">
      <c r="A607" s="138">
        <f>Backtesting!A607</f>
        <v>43973</v>
      </c>
      <c r="B607" s="7">
        <f>Backtesting!B607</f>
        <v>0.65410000000000001</v>
      </c>
      <c r="C607" s="7">
        <f>Backtesting!C607</f>
        <v>70.3</v>
      </c>
      <c r="D607" s="7">
        <f>Backtesting!D607</f>
        <v>-2.2906019025074652E-3</v>
      </c>
      <c r="E607" s="7">
        <f>Backtesting!E607</f>
        <v>-4.2583456825770801E-3</v>
      </c>
      <c r="F607" s="7">
        <f>Backtesting!F607</f>
        <v>0.25</v>
      </c>
    </row>
    <row r="608" spans="1:6">
      <c r="A608" s="138">
        <f>Backtesting!A608</f>
        <v>43976</v>
      </c>
      <c r="B608" s="7">
        <f>Backtesting!B608</f>
        <v>0.65290000000000004</v>
      </c>
      <c r="C608" s="7">
        <f>Backtesting!C608</f>
        <v>70.319999999999993</v>
      </c>
      <c r="D608" s="7">
        <f>Backtesting!D608</f>
        <v>-1.8362667745792272E-3</v>
      </c>
      <c r="E608" s="7">
        <f>Backtesting!E608</f>
        <v>2.8445456030219408E-4</v>
      </c>
      <c r="F608" s="7">
        <f>Backtesting!F608</f>
        <v>0.25</v>
      </c>
    </row>
    <row r="609" spans="1:6">
      <c r="A609" s="138">
        <f>Backtesting!A609</f>
        <v>43977</v>
      </c>
      <c r="B609" s="7">
        <f>Backtesting!B609</f>
        <v>0.65769999999999995</v>
      </c>
      <c r="C609" s="7">
        <f>Backtesting!C609</f>
        <v>70.930000000000007</v>
      </c>
      <c r="D609" s="7">
        <f>Backtesting!D609</f>
        <v>7.3249221147173209E-3</v>
      </c>
      <c r="E609" s="7">
        <f>Backtesting!E609</f>
        <v>8.6372218370739991E-3</v>
      </c>
      <c r="F609" s="7">
        <f>Backtesting!F609</f>
        <v>0.25</v>
      </c>
    </row>
    <row r="610" spans="1:6">
      <c r="A610" s="138">
        <f>Backtesting!A610</f>
        <v>43978</v>
      </c>
      <c r="B610" s="7">
        <f>Backtesting!B610</f>
        <v>0.66400000000000003</v>
      </c>
      <c r="C610" s="7">
        <f>Backtesting!C610</f>
        <v>71.39</v>
      </c>
      <c r="D610" s="7">
        <f>Backtesting!D610</f>
        <v>9.5332491691285538E-3</v>
      </c>
      <c r="E610" s="7">
        <f>Backtesting!E610</f>
        <v>6.4643283003737607E-3</v>
      </c>
      <c r="F610" s="7">
        <f>Backtesting!F610</f>
        <v>0.25</v>
      </c>
    </row>
    <row r="611" spans="1:6">
      <c r="A611" s="138">
        <f>Backtesting!A611</f>
        <v>43979</v>
      </c>
      <c r="B611" s="7">
        <f>Backtesting!B611</f>
        <v>0.66120000000000001</v>
      </c>
      <c r="C611" s="7">
        <f>Backtesting!C611</f>
        <v>71.31</v>
      </c>
      <c r="D611" s="7">
        <f>Backtesting!D611</f>
        <v>-4.2257835295648133E-3</v>
      </c>
      <c r="E611" s="7">
        <f>Backtesting!E611</f>
        <v>-1.1212334741569502E-3</v>
      </c>
      <c r="F611" s="7">
        <f>Backtesting!F611</f>
        <v>0.25</v>
      </c>
    </row>
    <row r="612" spans="1:6">
      <c r="A612" s="138">
        <f>Backtesting!A612</f>
        <v>43980</v>
      </c>
      <c r="B612" s="7">
        <f>Backtesting!B612</f>
        <v>0.66590000000000005</v>
      </c>
      <c r="C612" s="7">
        <f>Backtesting!C612</f>
        <v>71.319999999999993</v>
      </c>
      <c r="D612" s="7">
        <f>Backtesting!D612</f>
        <v>7.0831431697075415E-3</v>
      </c>
      <c r="E612" s="7">
        <f>Backtesting!E612</f>
        <v>1.4022295472722204E-4</v>
      </c>
      <c r="F612" s="7">
        <f>Backtesting!F612</f>
        <v>0.25</v>
      </c>
    </row>
    <row r="613" spans="1:6">
      <c r="A613" s="138">
        <f>Backtesting!A613</f>
        <v>43983</v>
      </c>
      <c r="B613" s="7">
        <f>Backtesting!B613</f>
        <v>0.67420000000000002</v>
      </c>
      <c r="C613" s="7">
        <f>Backtesting!C613</f>
        <v>72.510000000000005</v>
      </c>
      <c r="D613" s="7">
        <f>Backtesting!D613</f>
        <v>1.2387293683383729E-2</v>
      </c>
      <c r="E613" s="7">
        <f>Backtesting!E613</f>
        <v>1.6547690388561794E-2</v>
      </c>
      <c r="F613" s="7">
        <f>Backtesting!F613</f>
        <v>0.25</v>
      </c>
    </row>
    <row r="614" spans="1:6">
      <c r="A614" s="138">
        <f>Backtesting!A614</f>
        <v>43984</v>
      </c>
      <c r="B614" s="7">
        <f>Backtesting!B614</f>
        <v>0.68030000000000002</v>
      </c>
      <c r="C614" s="7">
        <f>Backtesting!C614</f>
        <v>73.27</v>
      </c>
      <c r="D614" s="7">
        <f>Backtesting!D614</f>
        <v>9.0070745510546762E-3</v>
      </c>
      <c r="E614" s="7">
        <f>Backtesting!E614</f>
        <v>1.0426764788370953E-2</v>
      </c>
      <c r="F614" s="7">
        <f>Backtesting!F614</f>
        <v>0.25</v>
      </c>
    </row>
    <row r="615" spans="1:6">
      <c r="A615" s="138">
        <f>Backtesting!A615</f>
        <v>43985</v>
      </c>
      <c r="B615" s="7">
        <f>Backtesting!B615</f>
        <v>0.69399999999999995</v>
      </c>
      <c r="C615" s="7">
        <f>Backtesting!C615</f>
        <v>75.36</v>
      </c>
      <c r="D615" s="7">
        <f>Backtesting!D615</f>
        <v>1.9938083155789241E-2</v>
      </c>
      <c r="E615" s="7">
        <f>Backtesting!E615</f>
        <v>2.8125382096235128E-2</v>
      </c>
      <c r="F615" s="7">
        <f>Backtesting!F615</f>
        <v>0.25</v>
      </c>
    </row>
    <row r="616" spans="1:6">
      <c r="A616" s="138">
        <f>Backtesting!A616</f>
        <v>43986</v>
      </c>
      <c r="B616" s="7">
        <f>Backtesting!B616</f>
        <v>0.69059999999999999</v>
      </c>
      <c r="C616" s="7">
        <f>Backtesting!C616</f>
        <v>75.3</v>
      </c>
      <c r="D616" s="7">
        <f>Backtesting!D616</f>
        <v>-4.9111755509125155E-3</v>
      </c>
      <c r="E616" s="7">
        <f>Backtesting!E616</f>
        <v>-7.9649546225975243E-4</v>
      </c>
      <c r="F616" s="7">
        <f>Backtesting!F616</f>
        <v>0.25</v>
      </c>
    </row>
    <row r="617" spans="1:6">
      <c r="A617" s="138">
        <f>Backtesting!A617</f>
        <v>43987</v>
      </c>
      <c r="B617" s="7">
        <f>Backtesting!B617</f>
        <v>0.7</v>
      </c>
      <c r="C617" s="7">
        <f>Backtesting!C617</f>
        <v>76.5</v>
      </c>
      <c r="D617" s="7">
        <f>Backtesting!D617</f>
        <v>1.3519550087512591E-2</v>
      </c>
      <c r="E617" s="7">
        <f>Backtesting!E617</f>
        <v>1.5810606026642245E-2</v>
      </c>
      <c r="F617" s="7">
        <f>Backtesting!F617</f>
        <v>0.25</v>
      </c>
    </row>
    <row r="618" spans="1:6">
      <c r="A618" s="138">
        <f>Backtesting!A618</f>
        <v>43991</v>
      </c>
      <c r="B618" s="7">
        <f>Backtesting!B618</f>
        <v>0.69950000000000001</v>
      </c>
      <c r="C618" s="7">
        <f>Backtesting!C618</f>
        <v>75.569999999999993</v>
      </c>
      <c r="D618" s="7">
        <f>Backtesting!D618</f>
        <v>-7.1454093786876014E-4</v>
      </c>
      <c r="E618" s="7">
        <f>Backtesting!E618</f>
        <v>-1.2231361799861683E-2</v>
      </c>
      <c r="F618" s="7">
        <f>Backtesting!F618</f>
        <v>0.25</v>
      </c>
    </row>
    <row r="619" spans="1:6">
      <c r="A619" s="138">
        <f>Backtesting!A619</f>
        <v>43992</v>
      </c>
      <c r="B619" s="7">
        <f>Backtesting!B619</f>
        <v>0.69969999999999999</v>
      </c>
      <c r="C619" s="7">
        <f>Backtesting!C619</f>
        <v>75.2</v>
      </c>
      <c r="D619" s="7">
        <f>Backtesting!D619</f>
        <v>2.8587764631524246E-4</v>
      </c>
      <c r="E619" s="7">
        <f>Backtesting!E619</f>
        <v>-4.9081480768342484E-3</v>
      </c>
      <c r="F619" s="7">
        <f>Backtesting!F619</f>
        <v>0.25</v>
      </c>
    </row>
    <row r="620" spans="1:6">
      <c r="A620" s="138">
        <f>Backtesting!A620</f>
        <v>43993</v>
      </c>
      <c r="B620" s="7">
        <f>Backtesting!B620</f>
        <v>0.69289999999999996</v>
      </c>
      <c r="C620" s="7">
        <f>Backtesting!C620</f>
        <v>74.239999999999995</v>
      </c>
      <c r="D620" s="7">
        <f>Backtesting!D620</f>
        <v>-9.7659831185154672E-3</v>
      </c>
      <c r="E620" s="7">
        <f>Backtesting!E620</f>
        <v>-1.2848142477849137E-2</v>
      </c>
      <c r="F620" s="7">
        <f>Backtesting!F620</f>
        <v>0.25</v>
      </c>
    </row>
    <row r="621" spans="1:6">
      <c r="A621" s="138">
        <f>Backtesting!A621</f>
        <v>43994</v>
      </c>
      <c r="B621" s="7">
        <f>Backtesting!B621</f>
        <v>0.68669999999999998</v>
      </c>
      <c r="C621" s="7">
        <f>Backtesting!C621</f>
        <v>73.66</v>
      </c>
      <c r="D621" s="7">
        <f>Backtesting!D621</f>
        <v>-8.9881730067049009E-3</v>
      </c>
      <c r="E621" s="7">
        <f>Backtesting!E621</f>
        <v>-7.8431774610258926E-3</v>
      </c>
      <c r="F621" s="7">
        <f>Backtesting!F621</f>
        <v>0.25</v>
      </c>
    </row>
    <row r="622" spans="1:6">
      <c r="A622" s="138">
        <f>Backtesting!A622</f>
        <v>43997</v>
      </c>
      <c r="B622" s="7">
        <f>Backtesting!B622</f>
        <v>0.67900000000000005</v>
      </c>
      <c r="C622" s="7">
        <f>Backtesting!C622</f>
        <v>72.739999999999995</v>
      </c>
      <c r="D622" s="7">
        <f>Backtesting!D622</f>
        <v>-1.1276388067934497E-2</v>
      </c>
      <c r="E622" s="7">
        <f>Backtesting!E622</f>
        <v>-1.2568471458076293E-2</v>
      </c>
      <c r="F622" s="7">
        <f>Backtesting!F622</f>
        <v>0.25</v>
      </c>
    </row>
    <row r="623" spans="1:6">
      <c r="A623" s="138">
        <f>Backtesting!A623</f>
        <v>43998</v>
      </c>
      <c r="B623" s="7">
        <f>Backtesting!B623</f>
        <v>0.6946</v>
      </c>
      <c r="C623" s="7">
        <f>Backtesting!C623</f>
        <v>74.67</v>
      </c>
      <c r="D623" s="7">
        <f>Backtesting!D623</f>
        <v>2.2715012751277439E-2</v>
      </c>
      <c r="E623" s="7">
        <f>Backtesting!E623</f>
        <v>2.6186965488767498E-2</v>
      </c>
      <c r="F623" s="7">
        <f>Backtesting!F623</f>
        <v>0.25</v>
      </c>
    </row>
    <row r="624" spans="1:6">
      <c r="A624" s="138">
        <f>Backtesting!A624</f>
        <v>43999</v>
      </c>
      <c r="B624" s="7">
        <f>Backtesting!B624</f>
        <v>0.68820000000000003</v>
      </c>
      <c r="C624" s="7">
        <f>Backtesting!C624</f>
        <v>73.81</v>
      </c>
      <c r="D624" s="7">
        <f>Backtesting!D624</f>
        <v>-9.2566469465936215E-3</v>
      </c>
      <c r="E624" s="7">
        <f>Backtesting!E624</f>
        <v>-1.1584181265649363E-2</v>
      </c>
      <c r="F624" s="7">
        <f>Backtesting!F624</f>
        <v>0.25</v>
      </c>
    </row>
    <row r="625" spans="1:6">
      <c r="A625" s="138">
        <f>Backtesting!A625</f>
        <v>44000</v>
      </c>
      <c r="B625" s="7">
        <f>Backtesting!B625</f>
        <v>0.68700000000000006</v>
      </c>
      <c r="C625" s="7">
        <f>Backtesting!C625</f>
        <v>73.44</v>
      </c>
      <c r="D625" s="7">
        <f>Backtesting!D625</f>
        <v>-1.7452011410306386E-3</v>
      </c>
      <c r="E625" s="7">
        <f>Backtesting!E625</f>
        <v>-5.0254774697260102E-3</v>
      </c>
      <c r="F625" s="7">
        <f>Backtesting!F625</f>
        <v>0.25</v>
      </c>
    </row>
    <row r="626" spans="1:6">
      <c r="A626" s="138">
        <f>Backtesting!A626</f>
        <v>44001</v>
      </c>
      <c r="B626" s="7">
        <f>Backtesting!B626</f>
        <v>0.68610000000000004</v>
      </c>
      <c r="C626" s="7">
        <f>Backtesting!C626</f>
        <v>73.31</v>
      </c>
      <c r="D626" s="7">
        <f>Backtesting!D626</f>
        <v>-1.3109025255041849E-3</v>
      </c>
      <c r="E626" s="7">
        <f>Backtesting!E626</f>
        <v>-1.7717210767397302E-3</v>
      </c>
      <c r="F626" s="7">
        <f>Backtesting!F626</f>
        <v>0.25</v>
      </c>
    </row>
    <row r="627" spans="1:6">
      <c r="A627" s="138">
        <f>Backtesting!A627</f>
        <v>44004</v>
      </c>
      <c r="B627" s="7">
        <f>Backtesting!B627</f>
        <v>0.68600000000000005</v>
      </c>
      <c r="C627" s="7">
        <f>Backtesting!C627</f>
        <v>73.31</v>
      </c>
      <c r="D627" s="7">
        <f>Backtesting!D627</f>
        <v>-1.4576197095989195E-4</v>
      </c>
      <c r="E627" s="7">
        <f>Backtesting!E627</f>
        <v>0</v>
      </c>
      <c r="F627" s="7">
        <f>Backtesting!F627</f>
        <v>0.25</v>
      </c>
    </row>
    <row r="628" spans="1:6">
      <c r="A628" s="138">
        <f>Backtesting!A628</f>
        <v>44005</v>
      </c>
      <c r="B628" s="7">
        <f>Backtesting!B628</f>
        <v>0.68969999999999998</v>
      </c>
      <c r="C628" s="7">
        <f>Backtesting!C628</f>
        <v>73.88</v>
      </c>
      <c r="D628" s="7">
        <f>Backtesting!D628</f>
        <v>5.3790927113601585E-3</v>
      </c>
      <c r="E628" s="7">
        <f>Backtesting!E628</f>
        <v>7.7451300955438361E-3</v>
      </c>
      <c r="F628" s="7">
        <f>Backtesting!F628</f>
        <v>0.25</v>
      </c>
    </row>
    <row r="629" spans="1:6">
      <c r="A629" s="138">
        <f>Backtesting!A629</f>
        <v>44006</v>
      </c>
      <c r="B629" s="7">
        <f>Backtesting!B629</f>
        <v>0.69430000000000003</v>
      </c>
      <c r="C629" s="7">
        <f>Backtesting!C629</f>
        <v>73.98</v>
      </c>
      <c r="D629" s="7">
        <f>Backtesting!D629</f>
        <v>6.6474233219822867E-3</v>
      </c>
      <c r="E629" s="7">
        <f>Backtesting!E629</f>
        <v>1.3526310732688152E-3</v>
      </c>
      <c r="F629" s="7">
        <f>Backtesting!F629</f>
        <v>0.25</v>
      </c>
    </row>
    <row r="630" spans="1:6">
      <c r="A630" s="138">
        <f>Backtesting!A630</f>
        <v>44007</v>
      </c>
      <c r="B630" s="7">
        <f>Backtesting!B630</f>
        <v>0.6875</v>
      </c>
      <c r="C630" s="7">
        <f>Backtesting!C630</f>
        <v>73.680000000000007</v>
      </c>
      <c r="D630" s="7">
        <f>Backtesting!D630</f>
        <v>-9.8423142185013763E-3</v>
      </c>
      <c r="E630" s="7">
        <f>Backtesting!E630</f>
        <v>-4.0633944572564832E-3</v>
      </c>
      <c r="F630" s="7">
        <f>Backtesting!F630</f>
        <v>0.25</v>
      </c>
    </row>
    <row r="631" spans="1:6">
      <c r="A631" s="138">
        <f>Backtesting!A631</f>
        <v>44008</v>
      </c>
      <c r="B631" s="7">
        <f>Backtesting!B631</f>
        <v>0.68879999999999997</v>
      </c>
      <c r="C631" s="7">
        <f>Backtesting!C631</f>
        <v>73.739999999999995</v>
      </c>
      <c r="D631" s="7">
        <f>Backtesting!D631</f>
        <v>1.8891235727945387E-3</v>
      </c>
      <c r="E631" s="7">
        <f>Backtesting!E631</f>
        <v>8.1400085894693804E-4</v>
      </c>
      <c r="F631" s="7">
        <f>Backtesting!F631</f>
        <v>0.25</v>
      </c>
    </row>
    <row r="632" spans="1:6">
      <c r="A632" s="138">
        <f>Backtesting!A632</f>
        <v>44011</v>
      </c>
      <c r="B632" s="7">
        <f>Backtesting!B632</f>
        <v>0.68789999999999996</v>
      </c>
      <c r="C632" s="7">
        <f>Backtesting!C632</f>
        <v>73.67</v>
      </c>
      <c r="D632" s="7">
        <f>Backtesting!D632</f>
        <v>-1.3074745815526137E-3</v>
      </c>
      <c r="E632" s="7">
        <f>Backtesting!E632</f>
        <v>-9.4973211127610325E-4</v>
      </c>
      <c r="F632" s="7">
        <f>Backtesting!F632</f>
        <v>0.25</v>
      </c>
    </row>
    <row r="633" spans="1:6">
      <c r="A633" s="138">
        <f>Backtesting!A633</f>
        <v>44012</v>
      </c>
      <c r="B633" s="7">
        <f>Backtesting!B633</f>
        <v>0.68630000000000002</v>
      </c>
      <c r="C633" s="7">
        <f>Backtesting!C633</f>
        <v>73.94</v>
      </c>
      <c r="D633" s="7">
        <f>Backtesting!D633</f>
        <v>-2.3286286173794073E-3</v>
      </c>
      <c r="E633" s="7">
        <f>Backtesting!E633</f>
        <v>3.6582928137636008E-3</v>
      </c>
      <c r="F633" s="7">
        <f>Backtesting!F633</f>
        <v>0.25</v>
      </c>
    </row>
    <row r="634" spans="1:6">
      <c r="A634" s="138">
        <f>Backtesting!A634</f>
        <v>44013</v>
      </c>
      <c r="B634" s="7">
        <f>Backtesting!B634</f>
        <v>0.6895</v>
      </c>
      <c r="C634" s="7">
        <f>Backtesting!C634</f>
        <v>74.19</v>
      </c>
      <c r="D634" s="7">
        <f>Backtesting!D634</f>
        <v>4.6518473187675763E-3</v>
      </c>
      <c r="E634" s="7">
        <f>Backtesting!E634</f>
        <v>3.3754166929487218E-3</v>
      </c>
      <c r="F634" s="7">
        <f>Backtesting!F634</f>
        <v>0.25</v>
      </c>
    </row>
    <row r="635" spans="1:6">
      <c r="A635" s="138">
        <f>Backtesting!A635</f>
        <v>44014</v>
      </c>
      <c r="B635" s="7">
        <f>Backtesting!B635</f>
        <v>0.69240000000000002</v>
      </c>
      <c r="C635" s="7">
        <f>Backtesting!C635</f>
        <v>74.41</v>
      </c>
      <c r="D635" s="7">
        <f>Backtesting!D635</f>
        <v>4.197126068697688E-3</v>
      </c>
      <c r="E635" s="7">
        <f>Backtesting!E635</f>
        <v>2.9609712077352281E-3</v>
      </c>
      <c r="F635" s="7">
        <f>Backtesting!F635</f>
        <v>0.25</v>
      </c>
    </row>
    <row r="636" spans="1:6">
      <c r="A636" s="138">
        <f>Backtesting!A636</f>
        <v>44015</v>
      </c>
      <c r="B636" s="7">
        <f>Backtesting!B636</f>
        <v>0.69299999999999995</v>
      </c>
      <c r="C636" s="7">
        <f>Backtesting!C636</f>
        <v>74.5</v>
      </c>
      <c r="D636" s="7">
        <f>Backtesting!D636</f>
        <v>8.6617588784903697E-4</v>
      </c>
      <c r="E636" s="7">
        <f>Backtesting!E636</f>
        <v>1.2087839763439421E-3</v>
      </c>
      <c r="F636" s="7">
        <f>Backtesting!F636</f>
        <v>0.25</v>
      </c>
    </row>
    <row r="637" spans="1:6">
      <c r="A637" s="138">
        <f>Backtesting!A637</f>
        <v>44018</v>
      </c>
      <c r="B637" s="7">
        <f>Backtesting!B637</f>
        <v>0.69720000000000004</v>
      </c>
      <c r="C637" s="7">
        <f>Backtesting!C637</f>
        <v>75.08</v>
      </c>
      <c r="D637" s="7">
        <f>Backtesting!D637</f>
        <v>6.0423144559626617E-3</v>
      </c>
      <c r="E637" s="7">
        <f>Backtesting!E637</f>
        <v>7.7550863327941876E-3</v>
      </c>
      <c r="F637" s="7">
        <f>Backtesting!F637</f>
        <v>0.25</v>
      </c>
    </row>
    <row r="638" spans="1:6">
      <c r="A638" s="138">
        <f>Backtesting!A638</f>
        <v>44019</v>
      </c>
      <c r="B638" s="7">
        <f>Backtesting!B638</f>
        <v>0.69579999999999997</v>
      </c>
      <c r="C638" s="7">
        <f>Backtesting!C638</f>
        <v>74.819999999999993</v>
      </c>
      <c r="D638" s="7">
        <f>Backtesting!D638</f>
        <v>-2.0100509280243342E-3</v>
      </c>
      <c r="E638" s="7">
        <f>Backtesting!E638</f>
        <v>-3.4689827983080145E-3</v>
      </c>
      <c r="F638" s="7">
        <f>Backtesting!F638</f>
        <v>0.25</v>
      </c>
    </row>
    <row r="639" spans="1:6">
      <c r="A639" s="138">
        <f>Backtesting!A639</f>
        <v>44020</v>
      </c>
      <c r="B639" s="7">
        <f>Backtesting!B639</f>
        <v>0.69410000000000005</v>
      </c>
      <c r="C639" s="7">
        <f>Backtesting!C639</f>
        <v>74.66</v>
      </c>
      <c r="D639" s="7">
        <f>Backtesting!D639</f>
        <v>-2.4462203723034886E-3</v>
      </c>
      <c r="E639" s="7">
        <f>Backtesting!E639</f>
        <v>-2.1407554335623005E-3</v>
      </c>
      <c r="F639" s="7">
        <f>Backtesting!F639</f>
        <v>0.25</v>
      </c>
    </row>
    <row r="640" spans="1:6">
      <c r="A640" s="138">
        <f>Backtesting!A640</f>
        <v>44021</v>
      </c>
      <c r="B640" s="7">
        <f>Backtesting!B640</f>
        <v>0.6986</v>
      </c>
      <c r="C640" s="7">
        <f>Backtesting!C640</f>
        <v>74.94</v>
      </c>
      <c r="D640" s="7">
        <f>Backtesting!D640</f>
        <v>6.4622900271935763E-3</v>
      </c>
      <c r="E640" s="7">
        <f>Backtesting!E640</f>
        <v>3.7433198791034352E-3</v>
      </c>
      <c r="F640" s="7">
        <f>Backtesting!F640</f>
        <v>0.25</v>
      </c>
    </row>
    <row r="641" spans="1:6">
      <c r="A641" s="138">
        <f>Backtesting!A641</f>
        <v>44022</v>
      </c>
      <c r="B641" s="7">
        <f>Backtesting!B641</f>
        <v>0.69310000000000005</v>
      </c>
      <c r="C641" s="7">
        <f>Backtesting!C641</f>
        <v>74.09</v>
      </c>
      <c r="D641" s="7">
        <f>Backtesting!D641</f>
        <v>-7.9040434487925061E-3</v>
      </c>
      <c r="E641" s="7">
        <f>Backtesting!E641</f>
        <v>-1.1407222936975714E-2</v>
      </c>
      <c r="F641" s="7">
        <f>Backtesting!F641</f>
        <v>0.25</v>
      </c>
    </row>
    <row r="642" spans="1:6">
      <c r="A642" s="138">
        <f>Backtesting!A642</f>
        <v>44025</v>
      </c>
      <c r="B642" s="7">
        <f>Backtesting!B642</f>
        <v>0.69779999999999998</v>
      </c>
      <c r="C642" s="7">
        <f>Backtesting!C642</f>
        <v>74.599999999999994</v>
      </c>
      <c r="D642" s="7">
        <f>Backtesting!D642</f>
        <v>6.7582398287345455E-3</v>
      </c>
      <c r="E642" s="7">
        <f>Backtesting!E642</f>
        <v>6.8599367811493922E-3</v>
      </c>
      <c r="F642" s="7">
        <f>Backtesting!F642</f>
        <v>0.25</v>
      </c>
    </row>
    <row r="643" spans="1:6">
      <c r="A643" s="138">
        <f>Backtesting!A643</f>
        <v>44026</v>
      </c>
      <c r="B643" s="7">
        <f>Backtesting!B643</f>
        <v>0.69420000000000004</v>
      </c>
      <c r="C643" s="7">
        <f>Backtesting!C643</f>
        <v>74.45</v>
      </c>
      <c r="D643" s="7">
        <f>Backtesting!D643</f>
        <v>-5.1724253249877039E-3</v>
      </c>
      <c r="E643" s="7">
        <f>Backtesting!E643</f>
        <v>-2.0127480796970098E-3</v>
      </c>
      <c r="F643" s="7">
        <f>Backtesting!F643</f>
        <v>0.25</v>
      </c>
    </row>
    <row r="644" spans="1:6">
      <c r="A644" s="138">
        <f>Backtesting!A644</f>
        <v>44027</v>
      </c>
      <c r="B644" s="7">
        <f>Backtesting!B644</f>
        <v>0.7</v>
      </c>
      <c r="C644" s="7">
        <f>Backtesting!C644</f>
        <v>75.08</v>
      </c>
      <c r="D644" s="7">
        <f>Backtesting!D644</f>
        <v>8.3202316157187008E-3</v>
      </c>
      <c r="E644" s="7">
        <f>Backtesting!E644</f>
        <v>8.4264525882899594E-3</v>
      </c>
      <c r="F644" s="7">
        <f>Backtesting!F644</f>
        <v>0.25</v>
      </c>
    </row>
    <row r="645" spans="1:6">
      <c r="A645" s="138">
        <f>Backtesting!A645</f>
        <v>44028</v>
      </c>
      <c r="B645" s="7">
        <f>Backtesting!B645</f>
        <v>0.69930000000000003</v>
      </c>
      <c r="C645" s="7">
        <f>Backtesting!C645</f>
        <v>74.790000000000006</v>
      </c>
      <c r="D645" s="7">
        <f>Backtesting!D645</f>
        <v>-1.0005003335834233E-3</v>
      </c>
      <c r="E645" s="7">
        <f>Backtesting!E645</f>
        <v>-3.870025514731788E-3</v>
      </c>
      <c r="F645" s="7">
        <f>Backtesting!F645</f>
        <v>0.25</v>
      </c>
    </row>
    <row r="646" spans="1:6">
      <c r="A646" s="138">
        <f>Backtesting!A646</f>
        <v>44029</v>
      </c>
      <c r="B646" s="7">
        <f>Backtesting!B646</f>
        <v>0.69820000000000004</v>
      </c>
      <c r="C646" s="7">
        <f>Backtesting!C646</f>
        <v>74.86</v>
      </c>
      <c r="D646" s="7">
        <f>Backtesting!D646</f>
        <v>-1.5742400388854612E-3</v>
      </c>
      <c r="E646" s="7">
        <f>Backtesting!E646</f>
        <v>9.3551627270657581E-4</v>
      </c>
      <c r="F646" s="7">
        <f>Backtesting!F646</f>
        <v>0.25</v>
      </c>
    </row>
    <row r="647" spans="1:6">
      <c r="A647" s="138">
        <f>Backtesting!A647</f>
        <v>44032</v>
      </c>
      <c r="B647" s="7">
        <f>Backtesting!B647</f>
        <v>0.69869999999999999</v>
      </c>
      <c r="C647" s="7">
        <f>Backtesting!C647</f>
        <v>74.97</v>
      </c>
      <c r="D647" s="7">
        <f>Backtesting!D647</f>
        <v>7.1587088746921949E-4</v>
      </c>
      <c r="E647" s="7">
        <f>Backtesting!E647</f>
        <v>1.4683310386878218E-3</v>
      </c>
      <c r="F647" s="7">
        <f>Backtesting!F647</f>
        <v>0.25</v>
      </c>
    </row>
    <row r="648" spans="1:6">
      <c r="A648" s="138">
        <f>Backtesting!A648</f>
        <v>44033</v>
      </c>
      <c r="B648" s="7">
        <f>Backtesting!B648</f>
        <v>0.70399999999999996</v>
      </c>
      <c r="C648" s="7">
        <f>Backtesting!C648</f>
        <v>75.569999999999993</v>
      </c>
      <c r="D648" s="7">
        <f>Backtesting!D648</f>
        <v>7.5568905996374076E-3</v>
      </c>
      <c r="E648" s="7">
        <f>Backtesting!E648</f>
        <v>7.9713455176578449E-3</v>
      </c>
      <c r="F648" s="7">
        <f>Backtesting!F648</f>
        <v>0.25</v>
      </c>
    </row>
    <row r="649" spans="1:6">
      <c r="A649" s="138">
        <f>Backtesting!A649</f>
        <v>44034</v>
      </c>
      <c r="B649" s="7">
        <f>Backtesting!B649</f>
        <v>0.71519999999999995</v>
      </c>
      <c r="C649" s="7">
        <f>Backtesting!C649</f>
        <v>76.400000000000006</v>
      </c>
      <c r="D649" s="7">
        <f>Backtesting!D649</f>
        <v>1.5783867701261951E-2</v>
      </c>
      <c r="E649" s="7">
        <f>Backtesting!E649</f>
        <v>1.0923317139846534E-2</v>
      </c>
      <c r="F649" s="7">
        <f>Backtesting!F649</f>
        <v>0.25</v>
      </c>
    </row>
    <row r="650" spans="1:6">
      <c r="A650" s="138">
        <f>Backtesting!A650</f>
        <v>44035</v>
      </c>
      <c r="B650" s="7">
        <f>Backtesting!B650</f>
        <v>0.71509999999999996</v>
      </c>
      <c r="C650" s="7">
        <f>Backtesting!C650</f>
        <v>76.62</v>
      </c>
      <c r="D650" s="7">
        <f>Backtesting!D650</f>
        <v>-1.398308049540664E-4</v>
      </c>
      <c r="E650" s="7">
        <f>Backtesting!E650</f>
        <v>2.8754431000281664E-3</v>
      </c>
      <c r="F650" s="7">
        <f>Backtesting!F650</f>
        <v>0.25</v>
      </c>
    </row>
    <row r="651" spans="1:6">
      <c r="A651" s="138">
        <f>Backtesting!A651</f>
        <v>44036</v>
      </c>
      <c r="B651" s="7">
        <f>Backtesting!B651</f>
        <v>0.70860000000000001</v>
      </c>
      <c r="C651" s="7">
        <f>Backtesting!C651</f>
        <v>75.41</v>
      </c>
      <c r="D651" s="7">
        <f>Backtesting!D651</f>
        <v>-9.131200622978522E-3</v>
      </c>
      <c r="E651" s="7">
        <f>Backtesting!E651</f>
        <v>-1.5918247057947324E-2</v>
      </c>
      <c r="F651" s="7">
        <f>Backtesting!F651</f>
        <v>0.25</v>
      </c>
    </row>
    <row r="652" spans="1:6">
      <c r="A652" s="138">
        <f>Backtesting!A652</f>
        <v>44039</v>
      </c>
      <c r="B652" s="7">
        <f>Backtesting!B652</f>
        <v>0.71289999999999998</v>
      </c>
      <c r="C652" s="7">
        <f>Backtesting!C652</f>
        <v>75.3</v>
      </c>
      <c r="D652" s="7">
        <f>Backtesting!D652</f>
        <v>6.0499656922112111E-3</v>
      </c>
      <c r="E652" s="7">
        <f>Backtesting!E652</f>
        <v>-1.4597574087077641E-3</v>
      </c>
      <c r="F652" s="7">
        <f>Backtesting!F652</f>
        <v>0.25</v>
      </c>
    </row>
    <row r="653" spans="1:6">
      <c r="A653" s="138">
        <f>Backtesting!A653</f>
        <v>44040</v>
      </c>
      <c r="B653" s="7">
        <f>Backtesting!B653</f>
        <v>0.71409999999999996</v>
      </c>
      <c r="C653" s="7">
        <f>Backtesting!C653</f>
        <v>75.37</v>
      </c>
      <c r="D653" s="7">
        <f>Backtesting!D653</f>
        <v>1.6818504314815661E-3</v>
      </c>
      <c r="E653" s="7">
        <f>Backtesting!E653</f>
        <v>9.2918304953067219E-4</v>
      </c>
      <c r="F653" s="7">
        <f>Backtesting!F653</f>
        <v>0.25</v>
      </c>
    </row>
    <row r="654" spans="1:6">
      <c r="A654" s="138">
        <f>Backtesting!A654</f>
        <v>44041</v>
      </c>
      <c r="B654" s="7">
        <f>Backtesting!B654</f>
        <v>0.71650000000000003</v>
      </c>
      <c r="C654" s="7">
        <f>Backtesting!C654</f>
        <v>75.28</v>
      </c>
      <c r="D654" s="7">
        <f>Backtesting!D654</f>
        <v>3.3552387131622345E-3</v>
      </c>
      <c r="E654" s="7">
        <f>Backtesting!E654</f>
        <v>-1.1948225782543809E-3</v>
      </c>
      <c r="F654" s="7">
        <f>Backtesting!F654</f>
        <v>0.25</v>
      </c>
    </row>
    <row r="655" spans="1:6">
      <c r="A655" s="138">
        <f>Backtesting!A655</f>
        <v>44042</v>
      </c>
      <c r="B655" s="7">
        <f>Backtesting!B655</f>
        <v>0.71589999999999998</v>
      </c>
      <c r="C655" s="7">
        <f>Backtesting!C655</f>
        <v>75.36</v>
      </c>
      <c r="D655" s="7">
        <f>Backtesting!D655</f>
        <v>-8.3775486608723135E-4</v>
      </c>
      <c r="E655" s="7">
        <f>Backtesting!E655</f>
        <v>1.0621349909833693E-3</v>
      </c>
      <c r="F655" s="7">
        <f>Backtesting!F655</f>
        <v>0.25</v>
      </c>
    </row>
    <row r="656" spans="1:6">
      <c r="A656" s="138">
        <f>Backtesting!A656</f>
        <v>44043</v>
      </c>
      <c r="B656" s="7">
        <f>Backtesting!B656</f>
        <v>0.72130000000000005</v>
      </c>
      <c r="C656" s="7">
        <f>Backtesting!C656</f>
        <v>75.27</v>
      </c>
      <c r="D656" s="7">
        <f>Backtesting!D656</f>
        <v>7.5146471074876526E-3</v>
      </c>
      <c r="E656" s="7">
        <f>Backtesting!E656</f>
        <v>-1.1949812216671043E-3</v>
      </c>
      <c r="F656" s="7">
        <f>Backtesting!F656</f>
        <v>0.25</v>
      </c>
    </row>
    <row r="657" spans="1:6">
      <c r="A657" s="138">
        <f>Backtesting!A657</f>
        <v>44047</v>
      </c>
      <c r="B657" s="7">
        <f>Backtesting!B657</f>
        <v>0.71319999999999995</v>
      </c>
      <c r="C657" s="7">
        <f>Backtesting!C657</f>
        <v>75.650000000000006</v>
      </c>
      <c r="D657" s="7">
        <f>Backtesting!D657</f>
        <v>-1.1293253520641798E-2</v>
      </c>
      <c r="E657" s="7">
        <f>Backtesting!E657</f>
        <v>5.035791187924462E-3</v>
      </c>
      <c r="F657" s="7">
        <f>Backtesting!F657</f>
        <v>0.25</v>
      </c>
    </row>
    <row r="658" spans="1:6">
      <c r="A658" s="138">
        <f>Backtesting!A658</f>
        <v>44048</v>
      </c>
      <c r="B658" s="7">
        <f>Backtesting!B658</f>
        <v>0.71809999999999996</v>
      </c>
      <c r="C658" s="7">
        <f>Backtesting!C658</f>
        <v>75.89</v>
      </c>
      <c r="D658" s="7">
        <f>Backtesting!D658</f>
        <v>6.8469491272864485E-3</v>
      </c>
      <c r="E658" s="7">
        <f>Backtesting!E658</f>
        <v>3.167483181456549E-3</v>
      </c>
      <c r="F658" s="7">
        <f>Backtesting!F658</f>
        <v>0.25</v>
      </c>
    </row>
    <row r="659" spans="1:6">
      <c r="A659" s="138">
        <f>Backtesting!A659</f>
        <v>44049</v>
      </c>
      <c r="B659" s="7">
        <f>Backtesting!B659</f>
        <v>0.72070000000000001</v>
      </c>
      <c r="C659" s="7">
        <f>Backtesting!C659</f>
        <v>76.010000000000005</v>
      </c>
      <c r="D659" s="7">
        <f>Backtesting!D659</f>
        <v>3.614126814123611E-3</v>
      </c>
      <c r="E659" s="7">
        <f>Backtesting!E659</f>
        <v>1.5799871621276133E-3</v>
      </c>
      <c r="F659" s="7">
        <f>Backtesting!F659</f>
        <v>0.25</v>
      </c>
    </row>
    <row r="660" spans="1:6">
      <c r="A660" s="138">
        <f>Backtesting!A660</f>
        <v>44050</v>
      </c>
      <c r="B660" s="7">
        <f>Backtesting!B660</f>
        <v>0.72070000000000001</v>
      </c>
      <c r="C660" s="7">
        <f>Backtesting!C660</f>
        <v>76.06</v>
      </c>
      <c r="D660" s="7">
        <f>Backtesting!D660</f>
        <v>0</v>
      </c>
      <c r="E660" s="7">
        <f>Backtesting!E660</f>
        <v>6.5759192216438458E-4</v>
      </c>
      <c r="F660" s="7">
        <f>Backtesting!F660</f>
        <v>0.25</v>
      </c>
    </row>
    <row r="661" spans="1:6">
      <c r="A661" s="138">
        <f>Backtesting!A661</f>
        <v>44053</v>
      </c>
      <c r="B661" s="7">
        <f>Backtesting!B661</f>
        <v>0.71650000000000003</v>
      </c>
      <c r="C661" s="7">
        <f>Backtesting!C661</f>
        <v>75.790000000000006</v>
      </c>
      <c r="D661" s="7">
        <f>Backtesting!D661</f>
        <v>-5.8447146621688354E-3</v>
      </c>
      <c r="E661" s="7">
        <f>Backtesting!E661</f>
        <v>-3.5561446761757979E-3</v>
      </c>
      <c r="F661" s="7">
        <f>Backtesting!F661</f>
        <v>0.25</v>
      </c>
    </row>
    <row r="662" spans="1:6">
      <c r="A662" s="138">
        <f>Backtesting!A662</f>
        <v>44054</v>
      </c>
      <c r="B662" s="7">
        <f>Backtesting!B662</f>
        <v>0.7177</v>
      </c>
      <c r="C662" s="7">
        <f>Backtesting!C662</f>
        <v>76.16</v>
      </c>
      <c r="D662" s="7">
        <f>Backtesting!D662</f>
        <v>1.6734071677997088E-3</v>
      </c>
      <c r="E662" s="7">
        <f>Backtesting!E662</f>
        <v>4.8700326591719321E-3</v>
      </c>
      <c r="F662" s="7">
        <f>Backtesting!F662</f>
        <v>0.25</v>
      </c>
    </row>
    <row r="663" spans="1:6">
      <c r="A663" s="138">
        <f>Backtesting!A663</f>
        <v>44055</v>
      </c>
      <c r="B663" s="7">
        <f>Backtesting!B663</f>
        <v>0.71179999999999999</v>
      </c>
      <c r="C663" s="7">
        <f>Backtesting!C663</f>
        <v>75.959999999999994</v>
      </c>
      <c r="D663" s="7">
        <f>Backtesting!D663</f>
        <v>-8.2546813599339661E-3</v>
      </c>
      <c r="E663" s="7">
        <f>Backtesting!E663</f>
        <v>-2.629504539024735E-3</v>
      </c>
      <c r="F663" s="7">
        <f>Backtesting!F663</f>
        <v>0.25</v>
      </c>
    </row>
    <row r="664" spans="1:6">
      <c r="A664" s="138">
        <f>Backtesting!A664</f>
        <v>44056</v>
      </c>
      <c r="B664" s="7">
        <f>Backtesting!B664</f>
        <v>0.71719999999999995</v>
      </c>
      <c r="C664" s="7">
        <f>Backtesting!C664</f>
        <v>76.5</v>
      </c>
      <c r="D664" s="7">
        <f>Backtesting!D664</f>
        <v>7.5577686548854682E-3</v>
      </c>
      <c r="E664" s="7">
        <f>Backtesting!E664</f>
        <v>7.0838548884050419E-3</v>
      </c>
      <c r="F664" s="7">
        <f>Backtesting!F664</f>
        <v>0.25</v>
      </c>
    </row>
    <row r="665" spans="1:6">
      <c r="A665" s="138">
        <f>Backtesting!A665</f>
        <v>44057</v>
      </c>
      <c r="B665" s="7">
        <f>Backtesting!B665</f>
        <v>0.7157</v>
      </c>
      <c r="C665" s="7">
        <f>Backtesting!C665</f>
        <v>76.47</v>
      </c>
      <c r="D665" s="7">
        <f>Backtesting!D665</f>
        <v>-2.0936569864258756E-3</v>
      </c>
      <c r="E665" s="7">
        <f>Backtesting!E665</f>
        <v>-3.9223377635636442E-4</v>
      </c>
      <c r="F665" s="7">
        <f>Backtesting!F665</f>
        <v>0.25</v>
      </c>
    </row>
    <row r="666" spans="1:6">
      <c r="A666" s="138">
        <f>Backtesting!A666</f>
        <v>44060</v>
      </c>
      <c r="B666" s="7">
        <f>Backtesting!B666</f>
        <v>0.71830000000000005</v>
      </c>
      <c r="C666" s="7">
        <f>Backtesting!C666</f>
        <v>76.56</v>
      </c>
      <c r="D666" s="7">
        <f>Backtesting!D666</f>
        <v>3.6262243362041977E-3</v>
      </c>
      <c r="E666" s="7">
        <f>Backtesting!E666</f>
        <v>1.1762400885651782E-3</v>
      </c>
      <c r="F666" s="7">
        <f>Backtesting!F666</f>
        <v>0.25</v>
      </c>
    </row>
    <row r="667" spans="1:6">
      <c r="A667" s="138">
        <f>Backtesting!A667</f>
        <v>44061</v>
      </c>
      <c r="B667" s="7">
        <f>Backtesting!B667</f>
        <v>0.72250000000000003</v>
      </c>
      <c r="C667" s="7">
        <f>Backtesting!C667</f>
        <v>76.31</v>
      </c>
      <c r="D667" s="7">
        <f>Backtesting!D667</f>
        <v>5.8301109058312124E-3</v>
      </c>
      <c r="E667" s="7">
        <f>Backtesting!E667</f>
        <v>-3.2707558431570188E-3</v>
      </c>
      <c r="F667" s="7">
        <f>Backtesting!F667</f>
        <v>0.25</v>
      </c>
    </row>
    <row r="668" spans="1:6">
      <c r="A668" s="138">
        <f>Backtesting!A668</f>
        <v>44062</v>
      </c>
      <c r="B668" s="7">
        <f>Backtesting!B668</f>
        <v>0.72489999999999999</v>
      </c>
      <c r="C668" s="7">
        <f>Backtesting!C668</f>
        <v>76.53</v>
      </c>
      <c r="D668" s="7">
        <f>Backtesting!D668</f>
        <v>3.3162943202447717E-3</v>
      </c>
      <c r="E668" s="7">
        <f>Backtesting!E668</f>
        <v>2.8788295202879042E-3</v>
      </c>
      <c r="F668" s="7">
        <f>Backtesting!F668</f>
        <v>0.25</v>
      </c>
    </row>
    <row r="669" spans="1:6">
      <c r="A669" s="138">
        <f>Backtesting!A669</f>
        <v>44063</v>
      </c>
      <c r="B669" s="7">
        <f>Backtesting!B669</f>
        <v>0.71719999999999995</v>
      </c>
      <c r="C669" s="7">
        <f>Backtesting!C669</f>
        <v>76.09</v>
      </c>
      <c r="D669" s="7">
        <f>Backtesting!D669</f>
        <v>-1.0678972575854366E-2</v>
      </c>
      <c r="E669" s="7">
        <f>Backtesting!E669</f>
        <v>-5.7659706333983204E-3</v>
      </c>
      <c r="F669" s="7">
        <f>Backtesting!F669</f>
        <v>0.25</v>
      </c>
    </row>
    <row r="670" spans="1:6">
      <c r="A670" s="138">
        <f>Backtesting!A670</f>
        <v>44064</v>
      </c>
      <c r="B670" s="7">
        <f>Backtesting!B670</f>
        <v>0.72040000000000004</v>
      </c>
      <c r="C670" s="7">
        <f>Backtesting!C670</f>
        <v>76.069999999999993</v>
      </c>
      <c r="D670" s="7">
        <f>Backtesting!D670</f>
        <v>4.451871570823396E-3</v>
      </c>
      <c r="E670" s="7">
        <f>Backtesting!E670</f>
        <v>-2.6288117922171258E-4</v>
      </c>
      <c r="F670" s="7">
        <f>Backtesting!F670</f>
        <v>0.25</v>
      </c>
    </row>
    <row r="671" spans="1:6">
      <c r="A671" s="138">
        <f>Backtesting!A671</f>
        <v>44067</v>
      </c>
      <c r="B671" s="7">
        <f>Backtesting!B671</f>
        <v>0.71779999999999999</v>
      </c>
      <c r="C671" s="7">
        <f>Backtesting!C671</f>
        <v>75.959999999999994</v>
      </c>
      <c r="D671" s="7">
        <f>Backtesting!D671</f>
        <v>-3.6156345882942297E-3</v>
      </c>
      <c r="E671" s="7">
        <f>Backtesting!E671</f>
        <v>-1.4470830651246273E-3</v>
      </c>
      <c r="F671" s="7">
        <f>Backtesting!F671</f>
        <v>0.25</v>
      </c>
    </row>
    <row r="672" spans="1:6">
      <c r="A672" s="138">
        <f>Backtesting!A672</f>
        <v>44068</v>
      </c>
      <c r="B672" s="7">
        <f>Backtesting!B672</f>
        <v>0.71740000000000004</v>
      </c>
      <c r="C672" s="7">
        <f>Backtesting!C672</f>
        <v>76.040000000000006</v>
      </c>
      <c r="D672" s="7">
        <f>Backtesting!D672</f>
        <v>-5.5741361532468247E-4</v>
      </c>
      <c r="E672" s="7">
        <f>Backtesting!E672</f>
        <v>1.0526316761434664E-3</v>
      </c>
      <c r="F672" s="7">
        <f>Backtesting!F672</f>
        <v>0.25</v>
      </c>
    </row>
    <row r="673" spans="1:6">
      <c r="A673" s="138">
        <f>Backtesting!A673</f>
        <v>44069</v>
      </c>
      <c r="B673" s="7">
        <f>Backtesting!B673</f>
        <v>0.71930000000000005</v>
      </c>
      <c r="C673" s="7">
        <f>Backtesting!C673</f>
        <v>76.53</v>
      </c>
      <c r="D673" s="7">
        <f>Backtesting!D673</f>
        <v>2.64495177512833E-3</v>
      </c>
      <c r="E673" s="7">
        <f>Backtesting!E673</f>
        <v>6.4233032016013034E-3</v>
      </c>
      <c r="F673" s="7">
        <f>Backtesting!F673</f>
        <v>0.25</v>
      </c>
    </row>
    <row r="674" spans="1:6">
      <c r="A674" s="138">
        <f>Backtesting!A674</f>
        <v>44070</v>
      </c>
      <c r="B674" s="7">
        <f>Backtesting!B674</f>
        <v>0.72370000000000001</v>
      </c>
      <c r="C674" s="7">
        <f>Backtesting!C674</f>
        <v>76.75</v>
      </c>
      <c r="D674" s="7">
        <f>Backtesting!D674</f>
        <v>6.098424998771482E-3</v>
      </c>
      <c r="E674" s="7">
        <f>Backtesting!E674</f>
        <v>2.8705656454768632E-3</v>
      </c>
      <c r="F674" s="7">
        <f>Backtesting!F674</f>
        <v>0.25</v>
      </c>
    </row>
    <row r="675" spans="1:6">
      <c r="A675" s="138">
        <f>Backtesting!A675</f>
        <v>44071</v>
      </c>
      <c r="B675" s="7">
        <f>Backtesting!B675</f>
        <v>0.72989999999999999</v>
      </c>
      <c r="C675" s="7">
        <f>Backtesting!C675</f>
        <v>77.569999999999993</v>
      </c>
      <c r="D675" s="7">
        <f>Backtesting!D675</f>
        <v>8.5305965855046965E-3</v>
      </c>
      <c r="E675" s="7">
        <f>Backtesting!E675</f>
        <v>1.0627368035473482E-2</v>
      </c>
      <c r="F675" s="7">
        <f>Backtesting!F675</f>
        <v>0.25</v>
      </c>
    </row>
    <row r="676" spans="1:6">
      <c r="A676" s="138">
        <f>Backtesting!A676</f>
        <v>44074</v>
      </c>
      <c r="B676" s="7">
        <f>Backtesting!B676</f>
        <v>0.73540000000000005</v>
      </c>
      <c r="C676" s="7">
        <f>Backtesting!C676</f>
        <v>77.66</v>
      </c>
      <c r="D676" s="7">
        <f>Backtesting!D676</f>
        <v>7.5070304095850079E-3</v>
      </c>
      <c r="E676" s="7">
        <f>Backtesting!E676</f>
        <v>1.1595698007410931E-3</v>
      </c>
      <c r="F676" s="7">
        <f>Backtesting!F676</f>
        <v>0.25</v>
      </c>
    </row>
    <row r="677" spans="1:6">
      <c r="A677" s="138">
        <f>Backtesting!A677</f>
        <v>44075</v>
      </c>
      <c r="B677" s="7">
        <f>Backtesting!B677</f>
        <v>0.74119999999999997</v>
      </c>
      <c r="C677" s="7">
        <f>Backtesting!C677</f>
        <v>78.290000000000006</v>
      </c>
      <c r="D677" s="7">
        <f>Backtesting!D677</f>
        <v>7.8559255440330163E-3</v>
      </c>
      <c r="E677" s="7">
        <f>Backtesting!E677</f>
        <v>8.0795566163016867E-3</v>
      </c>
      <c r="F677" s="7">
        <f>Backtesting!F677</f>
        <v>0.25</v>
      </c>
    </row>
    <row r="678" spans="1:6">
      <c r="A678" s="138">
        <f>Backtesting!A678</f>
        <v>44076</v>
      </c>
      <c r="B678" s="7">
        <f>Backtesting!B678</f>
        <v>0.73599999999999999</v>
      </c>
      <c r="C678" s="7">
        <f>Backtesting!C678</f>
        <v>78.05</v>
      </c>
      <c r="D678" s="7">
        <f>Backtesting!D678</f>
        <v>-7.0403756823284487E-3</v>
      </c>
      <c r="E678" s="7">
        <f>Backtesting!E678</f>
        <v>-3.0702339583819098E-3</v>
      </c>
      <c r="F678" s="7">
        <f>Backtesting!F678</f>
        <v>0.25</v>
      </c>
    </row>
    <row r="679" spans="1:6">
      <c r="A679" s="138">
        <f>Backtesting!A679</f>
        <v>44077</v>
      </c>
      <c r="B679" s="7">
        <f>Backtesting!B679</f>
        <v>0.73060000000000003</v>
      </c>
      <c r="C679" s="7">
        <f>Backtesting!C679</f>
        <v>77.66</v>
      </c>
      <c r="D679" s="7">
        <f>Backtesting!D679</f>
        <v>-7.3640043676940267E-3</v>
      </c>
      <c r="E679" s="7">
        <f>Backtesting!E679</f>
        <v>-5.009322657919835E-3</v>
      </c>
      <c r="F679" s="7">
        <f>Backtesting!F679</f>
        <v>0.25</v>
      </c>
    </row>
    <row r="680" spans="1:6">
      <c r="A680" s="138">
        <f>Backtesting!A680</f>
        <v>44078</v>
      </c>
      <c r="B680" s="7">
        <f>Backtesting!B680</f>
        <v>0.72699999999999998</v>
      </c>
      <c r="C680" s="7">
        <f>Backtesting!C680</f>
        <v>77.180000000000007</v>
      </c>
      <c r="D680" s="7">
        <f>Backtesting!D680</f>
        <v>-4.9396368276627706E-3</v>
      </c>
      <c r="E680" s="7">
        <f>Backtesting!E680</f>
        <v>-6.1999681940484016E-3</v>
      </c>
      <c r="F680" s="7">
        <f>Backtesting!F680</f>
        <v>0.25</v>
      </c>
    </row>
    <row r="681" spans="1:6">
      <c r="A681" s="138">
        <f>Backtesting!A681</f>
        <v>44081</v>
      </c>
      <c r="B681" s="7">
        <f>Backtesting!B681</f>
        <v>0.72789999999999999</v>
      </c>
      <c r="C681" s="7">
        <f>Backtesting!C681</f>
        <v>77.38</v>
      </c>
      <c r="D681" s="7">
        <f>Backtesting!D681</f>
        <v>1.2371985906928717E-3</v>
      </c>
      <c r="E681" s="7">
        <f>Backtesting!E681</f>
        <v>2.5879931628940067E-3</v>
      </c>
      <c r="F681" s="7">
        <f>Backtesting!F681</f>
        <v>0.25</v>
      </c>
    </row>
    <row r="682" spans="1:6">
      <c r="A682" s="138">
        <f>Backtesting!A682</f>
        <v>44082</v>
      </c>
      <c r="B682" s="7">
        <f>Backtesting!B682</f>
        <v>0.72889999999999999</v>
      </c>
      <c r="C682" s="7">
        <f>Backtesting!C682</f>
        <v>77.459999999999994</v>
      </c>
      <c r="D682" s="7">
        <f>Backtesting!D682</f>
        <v>1.3728722639549371E-3</v>
      </c>
      <c r="E682" s="7">
        <f>Backtesting!E682</f>
        <v>1.0333248142391273E-3</v>
      </c>
      <c r="F682" s="7">
        <f>Backtesting!F682</f>
        <v>0.25</v>
      </c>
    </row>
    <row r="683" spans="1:6">
      <c r="A683" s="138">
        <f>Backtesting!A683</f>
        <v>44083</v>
      </c>
      <c r="B683" s="7">
        <f>Backtesting!B683</f>
        <v>0.72250000000000003</v>
      </c>
      <c r="C683" s="7">
        <f>Backtesting!C683</f>
        <v>76.540000000000006</v>
      </c>
      <c r="D683" s="7">
        <f>Backtesting!D683</f>
        <v>-8.819128401580013E-3</v>
      </c>
      <c r="E683" s="7">
        <f>Backtesting!E683</f>
        <v>-1.1948194089049726E-2</v>
      </c>
      <c r="F683" s="7">
        <f>Backtesting!F683</f>
        <v>0.25</v>
      </c>
    </row>
    <row r="684" spans="1:6">
      <c r="A684" s="138">
        <f>Backtesting!A684</f>
        <v>44084</v>
      </c>
      <c r="B684" s="7">
        <f>Backtesting!B684</f>
        <v>0.72799999999999998</v>
      </c>
      <c r="C684" s="7">
        <f>Backtesting!C684</f>
        <v>77.260000000000005</v>
      </c>
      <c r="D684" s="7">
        <f>Backtesting!D684</f>
        <v>7.5836282100986393E-3</v>
      </c>
      <c r="E684" s="7">
        <f>Backtesting!E684</f>
        <v>9.3628772405791021E-3</v>
      </c>
      <c r="F684" s="7">
        <f>Backtesting!F684</f>
        <v>0.25</v>
      </c>
    </row>
    <row r="685" spans="1:6">
      <c r="A685" s="138">
        <f>Backtesting!A685</f>
        <v>44085</v>
      </c>
      <c r="B685" s="7">
        <f>Backtesting!B685</f>
        <v>0.72809999999999997</v>
      </c>
      <c r="C685" s="7">
        <f>Backtesting!C685</f>
        <v>77.31</v>
      </c>
      <c r="D685" s="7">
        <f>Backtesting!D685</f>
        <v>1.3735320397941831E-4</v>
      </c>
      <c r="E685" s="7">
        <f>Backtesting!E685</f>
        <v>6.4695609424820881E-4</v>
      </c>
      <c r="F685" s="7">
        <f>Backtesting!F685</f>
        <v>0.25</v>
      </c>
    </row>
    <row r="686" spans="1:6">
      <c r="A686" s="138">
        <f>Backtesting!A686</f>
        <v>44088</v>
      </c>
      <c r="B686" s="7">
        <f>Backtesting!B686</f>
        <v>0.72870000000000001</v>
      </c>
      <c r="C686" s="7">
        <f>Backtesting!C686</f>
        <v>77.290000000000006</v>
      </c>
      <c r="D686" s="7">
        <f>Backtesting!D686</f>
        <v>8.2372327557122258E-4</v>
      </c>
      <c r="E686" s="7">
        <f>Backtesting!E686</f>
        <v>-2.5873221360371085E-4</v>
      </c>
      <c r="F686" s="7">
        <f>Backtesting!F686</f>
        <v>0.25</v>
      </c>
    </row>
    <row r="687" spans="1:6">
      <c r="A687" s="138">
        <f>Backtesting!A687</f>
        <v>44089</v>
      </c>
      <c r="B687" s="7">
        <f>Backtesting!B687</f>
        <v>0.73280000000000001</v>
      </c>
      <c r="C687" s="7">
        <f>Backtesting!C687</f>
        <v>77.430000000000007</v>
      </c>
      <c r="D687" s="7">
        <f>Backtesting!D687</f>
        <v>5.6106886836838942E-3</v>
      </c>
      <c r="E687" s="7">
        <f>Backtesting!E687</f>
        <v>1.8097212798524863E-3</v>
      </c>
      <c r="F687" s="7">
        <f>Backtesting!F687</f>
        <v>0.25</v>
      </c>
    </row>
    <row r="688" spans="1:6">
      <c r="A688" s="138">
        <f>Backtesting!A688</f>
        <v>44090</v>
      </c>
      <c r="B688" s="7">
        <f>Backtesting!B688</f>
        <v>0.73109999999999997</v>
      </c>
      <c r="C688" s="7">
        <f>Backtesting!C688</f>
        <v>77.03</v>
      </c>
      <c r="D688" s="7">
        <f>Backtesting!D688</f>
        <v>-2.3225640606502813E-3</v>
      </c>
      <c r="E688" s="7">
        <f>Backtesting!E688</f>
        <v>-5.1793460337578147E-3</v>
      </c>
      <c r="F688" s="7">
        <f>Backtesting!F688</f>
        <v>0.25</v>
      </c>
    </row>
    <row r="689" spans="1:6">
      <c r="A689" s="138">
        <f>Backtesting!A689</f>
        <v>44091</v>
      </c>
      <c r="B689" s="7">
        <f>Backtesting!B689</f>
        <v>0.7278</v>
      </c>
      <c r="C689" s="7">
        <f>Backtesting!C689</f>
        <v>76.400000000000006</v>
      </c>
      <c r="D689" s="7">
        <f>Backtesting!D689</f>
        <v>-4.5239641212107308E-3</v>
      </c>
      <c r="E689" s="7">
        <f>Backtesting!E689</f>
        <v>-8.212260192399538E-3</v>
      </c>
      <c r="F689" s="7">
        <f>Backtesting!F689</f>
        <v>0.25</v>
      </c>
    </row>
    <row r="690" spans="1:6">
      <c r="A690" s="138">
        <f>Backtesting!A690</f>
        <v>44092</v>
      </c>
      <c r="B690" s="7">
        <f>Backtesting!B690</f>
        <v>0.73199999999999998</v>
      </c>
      <c r="C690" s="7">
        <f>Backtesting!C690</f>
        <v>76.709999999999994</v>
      </c>
      <c r="D690" s="7">
        <f>Backtesting!D690</f>
        <v>5.7542287832520987E-3</v>
      </c>
      <c r="E690" s="7">
        <f>Backtesting!E690</f>
        <v>4.0493817987300243E-3</v>
      </c>
      <c r="F690" s="7">
        <f>Backtesting!F690</f>
        <v>0.25</v>
      </c>
    </row>
    <row r="691" spans="1:6">
      <c r="A691" s="138">
        <f>Backtesting!A691</f>
        <v>44095</v>
      </c>
      <c r="B691" s="7">
        <f>Backtesting!B691</f>
        <v>0.73150000000000004</v>
      </c>
      <c r="C691" s="7">
        <f>Backtesting!C691</f>
        <v>76.319999999999993</v>
      </c>
      <c r="D691" s="7">
        <f>Backtesting!D691</f>
        <v>-6.8329350113247663E-4</v>
      </c>
      <c r="E691" s="7">
        <f>Backtesting!E691</f>
        <v>-5.0970508311738803E-3</v>
      </c>
      <c r="F691" s="7">
        <f>Backtesting!F691</f>
        <v>0.25</v>
      </c>
    </row>
    <row r="692" spans="1:6">
      <c r="A692" s="138">
        <f>Backtesting!A692</f>
        <v>44096</v>
      </c>
      <c r="B692" s="7">
        <f>Backtesting!B692</f>
        <v>0.72130000000000005</v>
      </c>
      <c r="C692" s="7">
        <f>Backtesting!C692</f>
        <v>75.42</v>
      </c>
      <c r="D692" s="7">
        <f>Backtesting!D692</f>
        <v>-1.404208095055204E-2</v>
      </c>
      <c r="E692" s="7">
        <f>Backtesting!E692</f>
        <v>-1.1862535309819944E-2</v>
      </c>
      <c r="F692" s="7">
        <f>Backtesting!F692</f>
        <v>0.25</v>
      </c>
    </row>
    <row r="693" spans="1:6">
      <c r="A693" s="138">
        <f>Backtesting!A693</f>
        <v>44097</v>
      </c>
      <c r="B693" s="7">
        <f>Backtesting!B693</f>
        <v>0.71350000000000002</v>
      </c>
      <c r="C693" s="7">
        <f>Backtesting!C693</f>
        <v>74.989999999999995</v>
      </c>
      <c r="D693" s="7">
        <f>Backtesting!D693</f>
        <v>-1.0872702592735914E-2</v>
      </c>
      <c r="E693" s="7">
        <f>Backtesting!E693</f>
        <v>-5.7177205169131771E-3</v>
      </c>
      <c r="F693" s="7">
        <f>Backtesting!F693</f>
        <v>0.25</v>
      </c>
    </row>
    <row r="694" spans="1:6">
      <c r="A694" s="138">
        <f>Backtesting!A694</f>
        <v>44098</v>
      </c>
      <c r="B694" s="7">
        <f>Backtesting!B694</f>
        <v>0.70420000000000005</v>
      </c>
      <c r="C694" s="7">
        <f>Backtesting!C694</f>
        <v>74.16</v>
      </c>
      <c r="D694" s="7">
        <f>Backtesting!D694</f>
        <v>-1.3120030195938989E-2</v>
      </c>
      <c r="E694" s="7">
        <f>Backtesting!E694</f>
        <v>-1.1129850055698227E-2</v>
      </c>
      <c r="F694" s="7">
        <f>Backtesting!F694</f>
        <v>0.25</v>
      </c>
    </row>
    <row r="695" spans="1:6">
      <c r="A695" s="138">
        <f>Backtesting!A695</f>
        <v>44099</v>
      </c>
      <c r="B695" s="7">
        <f>Backtesting!B695</f>
        <v>0.70609999999999995</v>
      </c>
      <c r="C695" s="7">
        <f>Backtesting!C695</f>
        <v>74.39</v>
      </c>
      <c r="D695" s="7">
        <f>Backtesting!D695</f>
        <v>2.694463801348781E-3</v>
      </c>
      <c r="E695" s="7">
        <f>Backtesting!E695</f>
        <v>3.0966029456504411E-3</v>
      </c>
      <c r="F695" s="7">
        <f>Backtesting!F695</f>
        <v>0.25</v>
      </c>
    </row>
    <row r="696" spans="1:6">
      <c r="A696" s="138">
        <f>Backtesting!A696</f>
        <v>44102</v>
      </c>
      <c r="B696" s="7">
        <f>Backtesting!B696</f>
        <v>0.70489999999999997</v>
      </c>
      <c r="C696" s="7">
        <f>Backtesting!C696</f>
        <v>74.23</v>
      </c>
      <c r="D696" s="7">
        <f>Backtesting!D696</f>
        <v>-1.7009217424711733E-3</v>
      </c>
      <c r="E696" s="7">
        <f>Backtesting!E696</f>
        <v>-2.1531430737943753E-3</v>
      </c>
      <c r="F696" s="7">
        <f>Backtesting!F696</f>
        <v>0.25</v>
      </c>
    </row>
    <row r="697" spans="1:6">
      <c r="A697" s="138">
        <f>Backtesting!A697</f>
        <v>44103</v>
      </c>
      <c r="B697" s="7">
        <f>Backtesting!B697</f>
        <v>0.70840000000000003</v>
      </c>
      <c r="C697" s="7">
        <f>Backtesting!C697</f>
        <v>74.790000000000006</v>
      </c>
      <c r="D697" s="7">
        <f>Backtesting!D697</f>
        <v>4.9529571288486167E-3</v>
      </c>
      <c r="E697" s="7">
        <f>Backtesting!E697</f>
        <v>7.5158050741206336E-3</v>
      </c>
      <c r="F697" s="7">
        <f>Backtesting!F697</f>
        <v>0.25</v>
      </c>
    </row>
    <row r="698" spans="1:6">
      <c r="A698" s="138">
        <f>Backtesting!A698</f>
        <v>44104</v>
      </c>
      <c r="B698" s="7">
        <f>Backtesting!B698</f>
        <v>0.71079999999999999</v>
      </c>
      <c r="C698" s="7">
        <f>Backtesting!C698</f>
        <v>74.989999999999995</v>
      </c>
      <c r="D698" s="7">
        <f>Backtesting!D698</f>
        <v>3.3821903718176788E-3</v>
      </c>
      <c r="E698" s="7">
        <f>Backtesting!E698</f>
        <v>2.6705851097217656E-3</v>
      </c>
      <c r="F698" s="7">
        <f>Backtesting!F698</f>
        <v>0.25</v>
      </c>
    </row>
    <row r="699" spans="1:6">
      <c r="A699" s="138">
        <f>Backtesting!A699</f>
        <v>44105</v>
      </c>
      <c r="B699" s="7">
        <f>Backtesting!B699</f>
        <v>0.71879999999999999</v>
      </c>
      <c r="C699" s="7">
        <f>Backtesting!C699</f>
        <v>75.84</v>
      </c>
      <c r="D699" s="7">
        <f>Backtesting!D699</f>
        <v>1.1192058628907663E-2</v>
      </c>
      <c r="E699" s="7">
        <f>Backtesting!E699</f>
        <v>1.1271086633468467E-2</v>
      </c>
      <c r="F699" s="7">
        <f>Backtesting!F699</f>
        <v>0.25</v>
      </c>
    </row>
    <row r="700" spans="1:6">
      <c r="A700" s="138">
        <f>Backtesting!A700</f>
        <v>44106</v>
      </c>
      <c r="B700" s="7">
        <f>Backtesting!B700</f>
        <v>0.71389999999999998</v>
      </c>
      <c r="C700" s="7">
        <f>Backtesting!C700</f>
        <v>75.03</v>
      </c>
      <c r="D700" s="7">
        <f>Backtesting!D700</f>
        <v>-6.8402584009891673E-3</v>
      </c>
      <c r="E700" s="7">
        <f>Backtesting!E700</f>
        <v>-1.0737824389128989E-2</v>
      </c>
      <c r="F700" s="7">
        <f>Backtesting!F700</f>
        <v>0.25</v>
      </c>
    </row>
    <row r="701" spans="1:6">
      <c r="A701" s="138">
        <f>Backtesting!A701</f>
        <v>44110</v>
      </c>
      <c r="B701" s="7">
        <f>Backtesting!B701</f>
        <v>0.71909999999999996</v>
      </c>
      <c r="C701" s="7">
        <f>Backtesting!C701</f>
        <v>75.95</v>
      </c>
      <c r="D701" s="7">
        <f>Backtesting!D701</f>
        <v>7.2575336000334605E-3</v>
      </c>
      <c r="E701" s="7">
        <f>Backtesting!E701</f>
        <v>1.2187195484144462E-2</v>
      </c>
      <c r="F701" s="7">
        <f>Backtesting!F701</f>
        <v>0.25</v>
      </c>
    </row>
    <row r="702" spans="1:6">
      <c r="A702" s="138">
        <f>Backtesting!A702</f>
        <v>44111</v>
      </c>
      <c r="B702" s="7">
        <f>Backtesting!B702</f>
        <v>0.71240000000000003</v>
      </c>
      <c r="C702" s="7">
        <f>Backtesting!C702</f>
        <v>75.319999999999993</v>
      </c>
      <c r="D702" s="7">
        <f>Backtesting!D702</f>
        <v>-9.3608786929417001E-3</v>
      </c>
      <c r="E702" s="7">
        <f>Backtesting!E702</f>
        <v>-8.3295252528303651E-3</v>
      </c>
      <c r="F702" s="7">
        <f>Backtesting!F702</f>
        <v>0.25</v>
      </c>
    </row>
    <row r="703" spans="1:6">
      <c r="A703" s="138">
        <f>Backtesting!A703</f>
        <v>44112</v>
      </c>
      <c r="B703" s="7">
        <f>Backtesting!B703</f>
        <v>0.71450000000000002</v>
      </c>
      <c r="C703" s="7">
        <f>Backtesting!C703</f>
        <v>75.72</v>
      </c>
      <c r="D703" s="7">
        <f>Backtesting!D703</f>
        <v>2.9434459544155391E-3</v>
      </c>
      <c r="E703" s="7">
        <f>Backtesting!E703</f>
        <v>5.2966225521704855E-3</v>
      </c>
      <c r="F703" s="7">
        <f>Backtesting!F703</f>
        <v>0.25</v>
      </c>
    </row>
    <row r="704" spans="1:6">
      <c r="A704" s="138">
        <f>Backtesting!A704</f>
        <v>44113</v>
      </c>
      <c r="B704" s="7">
        <f>Backtesting!B704</f>
        <v>0.71789999999999998</v>
      </c>
      <c r="C704" s="7">
        <f>Backtesting!C704</f>
        <v>76</v>
      </c>
      <c r="D704" s="7">
        <f>Backtesting!D704</f>
        <v>4.7472862125152058E-3</v>
      </c>
      <c r="E704" s="7">
        <f>Backtesting!E704</f>
        <v>3.6910139452089484E-3</v>
      </c>
      <c r="F704" s="7">
        <f>Backtesting!F704</f>
        <v>0.25</v>
      </c>
    </row>
    <row r="705" spans="1:6">
      <c r="A705" s="138">
        <f>Backtesting!A705</f>
        <v>44116</v>
      </c>
      <c r="B705" s="7">
        <f>Backtesting!B705</f>
        <v>0.72289999999999999</v>
      </c>
      <c r="C705" s="7">
        <f>Backtesting!C705</f>
        <v>76.27</v>
      </c>
      <c r="D705" s="7">
        <f>Backtesting!D705</f>
        <v>6.9406164238141601E-3</v>
      </c>
      <c r="E705" s="7">
        <f>Backtesting!E705</f>
        <v>3.546335889816126E-3</v>
      </c>
      <c r="F705" s="7">
        <f>Backtesting!F705</f>
        <v>0.25</v>
      </c>
    </row>
    <row r="706" spans="1:6">
      <c r="A706" s="138">
        <f>Backtesting!A706</f>
        <v>44117</v>
      </c>
      <c r="B706" s="7">
        <f>Backtesting!B706</f>
        <v>0.71850000000000003</v>
      </c>
      <c r="C706" s="7">
        <f>Backtesting!C706</f>
        <v>75.75</v>
      </c>
      <c r="D706" s="7">
        <f>Backtesting!D706</f>
        <v>-6.1051944871717469E-3</v>
      </c>
      <c r="E706" s="7">
        <f>Backtesting!E706</f>
        <v>-6.8412317866686449E-3</v>
      </c>
      <c r="F706" s="7">
        <f>Backtesting!F706</f>
        <v>0.25</v>
      </c>
    </row>
    <row r="707" spans="1:6">
      <c r="A707" s="138">
        <f>Backtesting!A707</f>
        <v>44118</v>
      </c>
      <c r="B707" s="7">
        <f>Backtesting!B707</f>
        <v>0.71699999999999997</v>
      </c>
      <c r="C707" s="7">
        <f>Backtesting!C707</f>
        <v>75.599999999999994</v>
      </c>
      <c r="D707" s="7">
        <f>Backtesting!D707</f>
        <v>-2.0898649194593531E-3</v>
      </c>
      <c r="E707" s="7">
        <f>Backtesting!E707</f>
        <v>-1.9821612039913222E-3</v>
      </c>
      <c r="F707" s="7">
        <f>Backtesting!F707</f>
        <v>0.25</v>
      </c>
    </row>
    <row r="708" spans="1:6">
      <c r="A708" s="138">
        <f>Backtesting!A708</f>
        <v>44119</v>
      </c>
      <c r="B708" s="7">
        <f>Backtesting!B708</f>
        <v>0.71360000000000001</v>
      </c>
      <c r="C708" s="7">
        <f>Backtesting!C708</f>
        <v>75.13</v>
      </c>
      <c r="D708" s="7">
        <f>Backtesting!D708</f>
        <v>-4.7532593338206267E-3</v>
      </c>
      <c r="E708" s="7">
        <f>Backtesting!E708</f>
        <v>-6.2363368044180897E-3</v>
      </c>
      <c r="F708" s="7">
        <f>Backtesting!F708</f>
        <v>0.25</v>
      </c>
    </row>
    <row r="709" spans="1:6">
      <c r="A709" s="138">
        <f>Backtesting!A709</f>
        <v>44120</v>
      </c>
      <c r="B709" s="7">
        <f>Backtesting!B709</f>
        <v>0.70720000000000005</v>
      </c>
      <c r="C709" s="7">
        <f>Backtesting!C709</f>
        <v>74.42</v>
      </c>
      <c r="D709" s="7">
        <f>Backtesting!D709</f>
        <v>-9.009069942365857E-3</v>
      </c>
      <c r="E709" s="7">
        <f>Backtesting!E709</f>
        <v>-9.4952234625927164E-3</v>
      </c>
      <c r="F709" s="7">
        <f>Backtesting!F709</f>
        <v>0.25</v>
      </c>
    </row>
    <row r="710" spans="1:6">
      <c r="A710" s="138">
        <f>Backtesting!A710</f>
        <v>44123</v>
      </c>
      <c r="B710" s="7">
        <f>Backtesting!B710</f>
        <v>0.70860000000000001</v>
      </c>
      <c r="C710" s="7">
        <f>Backtesting!C710</f>
        <v>74.709999999999994</v>
      </c>
      <c r="D710" s="7">
        <f>Backtesting!D710</f>
        <v>1.9776811079379353E-3</v>
      </c>
      <c r="E710" s="7">
        <f>Backtesting!E710</f>
        <v>3.8892290692333826E-3</v>
      </c>
      <c r="F710" s="7">
        <f>Backtesting!F710</f>
        <v>0.25</v>
      </c>
    </row>
    <row r="711" spans="1:6">
      <c r="A711" s="138">
        <f>Backtesting!A711</f>
        <v>44124</v>
      </c>
      <c r="B711" s="7">
        <f>Backtesting!B711</f>
        <v>0.70430000000000004</v>
      </c>
      <c r="C711" s="7">
        <f>Backtesting!C711</f>
        <v>74.319999999999993</v>
      </c>
      <c r="D711" s="7">
        <f>Backtesting!D711</f>
        <v>-6.0867906800069014E-3</v>
      </c>
      <c r="E711" s="7">
        <f>Backtesting!E711</f>
        <v>-5.2338574821268061E-3</v>
      </c>
      <c r="F711" s="7">
        <f>Backtesting!F711</f>
        <v>0.25</v>
      </c>
    </row>
    <row r="712" spans="1:6">
      <c r="A712" s="138">
        <f>Backtesting!A712</f>
        <v>44125</v>
      </c>
      <c r="B712" s="7">
        <f>Backtesting!B712</f>
        <v>0.70809999999999995</v>
      </c>
      <c r="C712" s="7">
        <f>Backtesting!C712</f>
        <v>74.56</v>
      </c>
      <c r="D712" s="7">
        <f>Backtesting!D712</f>
        <v>5.3809249063634743E-3</v>
      </c>
      <c r="E712" s="7">
        <f>Backtesting!E712</f>
        <v>3.2240758717526847E-3</v>
      </c>
      <c r="F712" s="7">
        <f>Backtesting!F712</f>
        <v>0.25</v>
      </c>
    </row>
    <row r="713" spans="1:6">
      <c r="A713" s="138">
        <f>Backtesting!A713</f>
        <v>44126</v>
      </c>
      <c r="B713" s="7">
        <f>Backtesting!B713</f>
        <v>0.70930000000000004</v>
      </c>
      <c r="C713" s="7">
        <f>Backtesting!C713</f>
        <v>74.27</v>
      </c>
      <c r="D713" s="7">
        <f>Backtesting!D713</f>
        <v>1.6932415503128453E-3</v>
      </c>
      <c r="E713" s="7">
        <f>Backtesting!E713</f>
        <v>-3.8970686961307022E-3</v>
      </c>
      <c r="F713" s="7">
        <f>Backtesting!F713</f>
        <v>0.25</v>
      </c>
    </row>
    <row r="714" spans="1:6">
      <c r="A714" s="138">
        <f>Backtesting!A714</f>
        <v>44127</v>
      </c>
      <c r="B714" s="7">
        <f>Backtesting!B714</f>
        <v>0.71130000000000004</v>
      </c>
      <c r="C714" s="7">
        <f>Backtesting!C714</f>
        <v>74.47</v>
      </c>
      <c r="D714" s="7">
        <f>Backtesting!D714</f>
        <v>2.815713531428322E-3</v>
      </c>
      <c r="E714" s="7">
        <f>Backtesting!E714</f>
        <v>2.6892580413491467E-3</v>
      </c>
      <c r="F714" s="7">
        <f>Backtesting!F714</f>
        <v>0.25</v>
      </c>
    </row>
    <row r="715" spans="1:6">
      <c r="A715" s="138">
        <f>Backtesting!A715</f>
        <v>44130</v>
      </c>
      <c r="B715" s="7">
        <f>Backtesting!B715</f>
        <v>0.71160000000000001</v>
      </c>
      <c r="C715" s="7">
        <f>Backtesting!C715</f>
        <v>74.650000000000006</v>
      </c>
      <c r="D715" s="7">
        <f>Backtesting!D715</f>
        <v>4.2167405221043604E-4</v>
      </c>
      <c r="E715" s="7">
        <f>Backtesting!E715</f>
        <v>2.4141642626453914E-3</v>
      </c>
      <c r="F715" s="7">
        <f>Backtesting!F715</f>
        <v>0.25</v>
      </c>
    </row>
    <row r="716" spans="1:6">
      <c r="A716" s="138">
        <f>Backtesting!A716</f>
        <v>44131</v>
      </c>
      <c r="B716" s="7">
        <f>Backtesting!B716</f>
        <v>0.71340000000000003</v>
      </c>
      <c r="C716" s="7">
        <f>Backtesting!C716</f>
        <v>74.739999999999995</v>
      </c>
      <c r="D716" s="7">
        <f>Backtesting!D716</f>
        <v>2.5263171331111355E-3</v>
      </c>
      <c r="E716" s="7">
        <f>Backtesting!E716</f>
        <v>1.2049000721383871E-3</v>
      </c>
      <c r="F716" s="7">
        <f>Backtesting!F716</f>
        <v>0.25</v>
      </c>
    </row>
    <row r="717" spans="1:6">
      <c r="A717" s="138">
        <f>Backtesting!A717</f>
        <v>44132</v>
      </c>
      <c r="B717" s="7">
        <f>Backtesting!B717</f>
        <v>0.71450000000000002</v>
      </c>
      <c r="C717" s="7">
        <f>Backtesting!C717</f>
        <v>74.489999999999995</v>
      </c>
      <c r="D717" s="7">
        <f>Backtesting!D717</f>
        <v>1.5407244451308487E-3</v>
      </c>
      <c r="E717" s="7">
        <f>Backtesting!E717</f>
        <v>-3.3505358691529497E-3</v>
      </c>
      <c r="F717" s="7">
        <f>Backtesting!F717</f>
        <v>0.25</v>
      </c>
    </row>
    <row r="718" spans="1:6">
      <c r="A718" s="138">
        <f>Backtesting!A718</f>
        <v>44133</v>
      </c>
      <c r="B718" s="7">
        <f>Backtesting!B718</f>
        <v>0.70620000000000005</v>
      </c>
      <c r="C718" s="7">
        <f>Backtesting!C718</f>
        <v>73.760000000000005</v>
      </c>
      <c r="D718" s="7">
        <f>Backtesting!D718</f>
        <v>-1.168451387563604E-2</v>
      </c>
      <c r="E718" s="7">
        <f>Backtesting!E718</f>
        <v>-9.848308939846364E-3</v>
      </c>
      <c r="F718" s="7">
        <f>Backtesting!F718</f>
        <v>0.25</v>
      </c>
    </row>
    <row r="719" spans="1:6">
      <c r="A719" s="138">
        <f>Backtesting!A719</f>
        <v>44134</v>
      </c>
      <c r="B719" s="7">
        <f>Backtesting!B719</f>
        <v>0.70440000000000003</v>
      </c>
      <c r="C719" s="7">
        <f>Backtesting!C719</f>
        <v>73.510000000000005</v>
      </c>
      <c r="D719" s="7">
        <f>Backtesting!D719</f>
        <v>-2.5521068722349398E-3</v>
      </c>
      <c r="E719" s="7">
        <f>Backtesting!E719</f>
        <v>-3.3951278623421742E-3</v>
      </c>
      <c r="F719" s="7">
        <f>Backtesting!F719</f>
        <v>0.25</v>
      </c>
    </row>
    <row r="720" spans="1:6">
      <c r="A720" s="138">
        <f>Backtesting!A720</f>
        <v>44137</v>
      </c>
      <c r="B720" s="7">
        <f>Backtesting!B720</f>
        <v>0.7</v>
      </c>
      <c r="C720" s="7">
        <f>Backtesting!C720</f>
        <v>73.3</v>
      </c>
      <c r="D720" s="7">
        <f>Backtesting!D720</f>
        <v>-6.2660415786465178E-3</v>
      </c>
      <c r="E720" s="7">
        <f>Backtesting!E720</f>
        <v>-2.8608424933906106E-3</v>
      </c>
      <c r="F720" s="7">
        <f>Backtesting!F720</f>
        <v>0.25</v>
      </c>
    </row>
    <row r="721" spans="1:6">
      <c r="A721" s="138">
        <f>Backtesting!A721</f>
        <v>44138</v>
      </c>
      <c r="B721" s="7">
        <f>Backtesting!B721</f>
        <v>0.70299999999999996</v>
      </c>
      <c r="C721" s="7">
        <f>Backtesting!C721</f>
        <v>73.63</v>
      </c>
      <c r="D721" s="7">
        <f>Backtesting!D721</f>
        <v>4.276556767260172E-3</v>
      </c>
      <c r="E721" s="7">
        <f>Backtesting!E721</f>
        <v>4.4919424880196296E-3</v>
      </c>
      <c r="F721" s="7">
        <f>Backtesting!F721</f>
        <v>0.25</v>
      </c>
    </row>
    <row r="722" spans="1:6">
      <c r="A722" s="138">
        <f>Backtesting!A722</f>
        <v>44139</v>
      </c>
      <c r="B722" s="7">
        <f>Backtesting!B722</f>
        <v>0.71050000000000002</v>
      </c>
      <c r="C722" s="7">
        <f>Backtesting!C722</f>
        <v>74.48</v>
      </c>
      <c r="D722" s="7">
        <f>Backtesting!D722</f>
        <v>1.0612055726490604E-2</v>
      </c>
      <c r="E722" s="7">
        <f>Backtesting!E722</f>
        <v>1.1478081588186365E-2</v>
      </c>
      <c r="F722" s="7">
        <f>Backtesting!F722</f>
        <v>0.1</v>
      </c>
    </row>
    <row r="723" spans="1:6">
      <c r="A723" s="138">
        <f>Backtesting!A723</f>
        <v>44140</v>
      </c>
      <c r="B723" s="7">
        <f>Backtesting!B723</f>
        <v>0.71660000000000001</v>
      </c>
      <c r="C723" s="7">
        <f>Backtesting!C723</f>
        <v>74.739999999999995</v>
      </c>
      <c r="D723" s="7">
        <f>Backtesting!D723</f>
        <v>8.5488573336980136E-3</v>
      </c>
      <c r="E723" s="7">
        <f>Backtesting!E723</f>
        <v>3.4847910885261605E-3</v>
      </c>
      <c r="F723" s="7">
        <f>Backtesting!F723</f>
        <v>0.1</v>
      </c>
    </row>
    <row r="724" spans="1:6">
      <c r="A724" s="138">
        <f>Backtesting!A724</f>
        <v>44141</v>
      </c>
      <c r="B724" s="7">
        <f>Backtesting!B724</f>
        <v>0.72619999999999996</v>
      </c>
      <c r="C724" s="7">
        <f>Backtesting!C724</f>
        <v>75.099999999999994</v>
      </c>
      <c r="D724" s="7">
        <f>Backtesting!D724</f>
        <v>1.3307654109381967E-2</v>
      </c>
      <c r="E724" s="7">
        <f>Backtesting!E724</f>
        <v>4.8051347127513232E-3</v>
      </c>
      <c r="F724" s="7">
        <f>Backtesting!F724</f>
        <v>0.1</v>
      </c>
    </row>
    <row r="725" spans="1:6">
      <c r="A725" s="138">
        <f>Backtesting!A725</f>
        <v>44144</v>
      </c>
      <c r="B725" s="7">
        <f>Backtesting!B725</f>
        <v>0.72919999999999996</v>
      </c>
      <c r="C725" s="7">
        <f>Backtesting!C725</f>
        <v>75.45</v>
      </c>
      <c r="D725" s="7">
        <f>Backtesting!D725</f>
        <v>4.1225838242724576E-3</v>
      </c>
      <c r="E725" s="7">
        <f>Backtesting!E725</f>
        <v>4.6496264437689448E-3</v>
      </c>
      <c r="F725" s="7">
        <f>Backtesting!F725</f>
        <v>0.1</v>
      </c>
    </row>
    <row r="726" spans="1:6">
      <c r="A726" s="138">
        <f>Backtesting!A726</f>
        <v>44145</v>
      </c>
      <c r="B726" s="7">
        <f>Backtesting!B726</f>
        <v>0.72819999999999996</v>
      </c>
      <c r="C726" s="7">
        <f>Backtesting!C726</f>
        <v>76.45</v>
      </c>
      <c r="D726" s="7">
        <f>Backtesting!D726</f>
        <v>-1.3723070631748708E-3</v>
      </c>
      <c r="E726" s="7">
        <f>Backtesting!E726</f>
        <v>1.3166747161213351E-2</v>
      </c>
      <c r="F726" s="7">
        <f>Backtesting!F726</f>
        <v>0.1</v>
      </c>
    </row>
    <row r="727" spans="1:6">
      <c r="A727" s="138">
        <f>Backtesting!A727</f>
        <v>44146</v>
      </c>
      <c r="B727" s="7">
        <f>Backtesting!B727</f>
        <v>0.73089999999999999</v>
      </c>
      <c r="C727" s="7">
        <f>Backtesting!C727</f>
        <v>76.86</v>
      </c>
      <c r="D727" s="7">
        <f>Backtesting!D727</f>
        <v>3.700915745013059E-3</v>
      </c>
      <c r="E727" s="7">
        <f>Backtesting!E727</f>
        <v>5.3486527616266096E-3</v>
      </c>
      <c r="F727" s="7">
        <f>Backtesting!F727</f>
        <v>0.1</v>
      </c>
    </row>
    <row r="728" spans="1:6">
      <c r="A728" s="138">
        <f>Backtesting!A728</f>
        <v>44147</v>
      </c>
      <c r="B728" s="7">
        <f>Backtesting!B728</f>
        <v>0.72699999999999998</v>
      </c>
      <c r="C728" s="7">
        <f>Backtesting!C728</f>
        <v>76.52</v>
      </c>
      <c r="D728" s="7">
        <f>Backtesting!D728</f>
        <v>-5.350173952826681E-3</v>
      </c>
      <c r="E728" s="7">
        <f>Backtesting!E728</f>
        <v>-4.4334405646458313E-3</v>
      </c>
      <c r="F728" s="7">
        <f>Backtesting!F728</f>
        <v>0.1</v>
      </c>
    </row>
    <row r="729" spans="1:6">
      <c r="A729" s="138">
        <f>Backtesting!A729</f>
        <v>44148</v>
      </c>
      <c r="B729" s="7">
        <f>Backtesting!B729</f>
        <v>0.72299999999999998</v>
      </c>
      <c r="C729" s="7">
        <f>Backtesting!C729</f>
        <v>75.86</v>
      </c>
      <c r="D729" s="7">
        <f>Backtesting!D729</f>
        <v>-5.5172553747546288E-3</v>
      </c>
      <c r="E729" s="7">
        <f>Backtesting!E729</f>
        <v>-8.6626083112991796E-3</v>
      </c>
      <c r="F729" s="7">
        <f>Backtesting!F729</f>
        <v>0.1</v>
      </c>
    </row>
    <row r="730" spans="1:6">
      <c r="A730" s="138">
        <f>Backtesting!A730</f>
        <v>44151</v>
      </c>
      <c r="B730" s="7">
        <f>Backtesting!B730</f>
        <v>0.72899999999999998</v>
      </c>
      <c r="C730" s="7">
        <f>Backtesting!C730</f>
        <v>76.22</v>
      </c>
      <c r="D730" s="7">
        <f>Backtesting!D730</f>
        <v>8.2645098498934314E-3</v>
      </c>
      <c r="E730" s="7">
        <f>Backtesting!E730</f>
        <v>4.7343591849613341E-3</v>
      </c>
      <c r="F730" s="7">
        <f>Backtesting!F730</f>
        <v>0.1</v>
      </c>
    </row>
    <row r="731" spans="1:6">
      <c r="A731" s="138">
        <f>Backtesting!A731</f>
        <v>44152</v>
      </c>
      <c r="B731" s="7">
        <f>Backtesting!B731</f>
        <v>0.73219999999999996</v>
      </c>
      <c r="C731" s="7">
        <f>Backtesting!C731</f>
        <v>76.510000000000005</v>
      </c>
      <c r="D731" s="7">
        <f>Backtesting!D731</f>
        <v>4.3799686774777221E-3</v>
      </c>
      <c r="E731" s="7">
        <f>Backtesting!E731</f>
        <v>3.7975557980464291E-3</v>
      </c>
      <c r="F731" s="7">
        <f>Backtesting!F731</f>
        <v>0.1</v>
      </c>
    </row>
    <row r="732" spans="1:6">
      <c r="A732" s="138">
        <f>Backtesting!A732</f>
        <v>44153</v>
      </c>
      <c r="B732" s="7">
        <f>Backtesting!B732</f>
        <v>0.72950000000000004</v>
      </c>
      <c r="C732" s="7">
        <f>Backtesting!C732</f>
        <v>75.930000000000007</v>
      </c>
      <c r="D732" s="7">
        <f>Backtesting!D732</f>
        <v>-3.6943327232954299E-3</v>
      </c>
      <c r="E732" s="7">
        <f>Backtesting!E732</f>
        <v>-7.6095880186181075E-3</v>
      </c>
      <c r="F732" s="7">
        <f>Backtesting!F732</f>
        <v>0.1</v>
      </c>
    </row>
    <row r="733" spans="1:6">
      <c r="A733" s="138">
        <f>Backtesting!A733</f>
        <v>44154</v>
      </c>
      <c r="B733" s="7">
        <f>Backtesting!B733</f>
        <v>0.72950000000000004</v>
      </c>
      <c r="C733" s="7">
        <f>Backtesting!C733</f>
        <v>75.7</v>
      </c>
      <c r="D733" s="7">
        <f>Backtesting!D733</f>
        <v>0</v>
      </c>
      <c r="E733" s="7">
        <f>Backtesting!E733</f>
        <v>-3.0337027817393695E-3</v>
      </c>
      <c r="F733" s="7">
        <f>Backtesting!F733</f>
        <v>0.1</v>
      </c>
    </row>
    <row r="734" spans="1:6">
      <c r="A734" s="138">
        <f>Backtesting!A734</f>
        <v>44155</v>
      </c>
      <c r="B734" s="7">
        <f>Backtesting!B734</f>
        <v>0.72950000000000004</v>
      </c>
      <c r="C734" s="7">
        <f>Backtesting!C734</f>
        <v>75.739999999999995</v>
      </c>
      <c r="D734" s="7">
        <f>Backtesting!D734</f>
        <v>0</v>
      </c>
      <c r="E734" s="7">
        <f>Backtesting!E734</f>
        <v>5.2826203024564989E-4</v>
      </c>
      <c r="F734" s="7">
        <f>Backtesting!F734</f>
        <v>0.1</v>
      </c>
    </row>
    <row r="735" spans="1:6">
      <c r="A735" s="138">
        <f>Backtesting!A735</f>
        <v>44158</v>
      </c>
      <c r="B735" s="7">
        <f>Backtesting!B735</f>
        <v>0.73129999999999995</v>
      </c>
      <c r="C735" s="7">
        <f>Backtesting!C735</f>
        <v>75.87</v>
      </c>
      <c r="D735" s="7">
        <f>Backtesting!D735</f>
        <v>2.4644043140650725E-3</v>
      </c>
      <c r="E735" s="7">
        <f>Backtesting!E735</f>
        <v>1.7149268763348041E-3</v>
      </c>
      <c r="F735" s="7">
        <f>Backtesting!F735</f>
        <v>0.1</v>
      </c>
    </row>
    <row r="736" spans="1:6">
      <c r="A736" s="138">
        <f>Backtesting!A736</f>
        <v>44159</v>
      </c>
      <c r="B736" s="7">
        <f>Backtesting!B736</f>
        <v>0.73170000000000002</v>
      </c>
      <c r="C736" s="7">
        <f>Backtesting!C736</f>
        <v>76.48</v>
      </c>
      <c r="D736" s="7">
        <f>Backtesting!D736</f>
        <v>5.4682161307889133E-4</v>
      </c>
      <c r="E736" s="7">
        <f>Backtesting!E736</f>
        <v>8.0079193931622879E-3</v>
      </c>
      <c r="F736" s="7">
        <f>Backtesting!F736</f>
        <v>0.1</v>
      </c>
    </row>
    <row r="737" spans="1:6">
      <c r="A737" s="138">
        <f>Backtesting!A737</f>
        <v>44160</v>
      </c>
      <c r="B737" s="7">
        <f>Backtesting!B737</f>
        <v>0.73560000000000003</v>
      </c>
      <c r="C737" s="7">
        <f>Backtesting!C737</f>
        <v>76.849999999999994</v>
      </c>
      <c r="D737" s="7">
        <f>Backtesting!D737</f>
        <v>5.3158988401816633E-3</v>
      </c>
      <c r="E737" s="7">
        <f>Backtesting!E737</f>
        <v>4.8262012414588603E-3</v>
      </c>
      <c r="F737" s="7">
        <f>Backtesting!F737</f>
        <v>0.1</v>
      </c>
    </row>
    <row r="738" spans="1:6">
      <c r="A738" s="138">
        <f>Backtesting!A738</f>
        <v>44161</v>
      </c>
      <c r="B738" s="7">
        <f>Backtesting!B738</f>
        <v>0.73619999999999997</v>
      </c>
      <c r="C738" s="7">
        <f>Backtesting!C738</f>
        <v>76.790000000000006</v>
      </c>
      <c r="D738" s="7">
        <f>Backtesting!D738</f>
        <v>8.153282147545705E-4</v>
      </c>
      <c r="E738" s="7">
        <f>Backtesting!E738</f>
        <v>-7.8104664215257751E-4</v>
      </c>
      <c r="F738" s="7">
        <f>Backtesting!F738</f>
        <v>0.1</v>
      </c>
    </row>
    <row r="739" spans="1:6">
      <c r="A739" s="138">
        <f>Backtesting!A739</f>
        <v>44162</v>
      </c>
      <c r="B739" s="7">
        <f>Backtesting!B739</f>
        <v>0.73750000000000004</v>
      </c>
      <c r="C739" s="7">
        <f>Backtesting!C739</f>
        <v>76.67</v>
      </c>
      <c r="D739" s="7">
        <f>Backtesting!D739</f>
        <v>1.7642672690542462E-3</v>
      </c>
      <c r="E739" s="7">
        <f>Backtesting!E739</f>
        <v>-1.5639257716491457E-3</v>
      </c>
      <c r="F739" s="7">
        <f>Backtesting!F739</f>
        <v>0.1</v>
      </c>
    </row>
    <row r="740" spans="1:6">
      <c r="A740" s="138">
        <f>Backtesting!A740</f>
        <v>44165</v>
      </c>
      <c r="B740" s="7">
        <f>Backtesting!B740</f>
        <v>0.73929999999999996</v>
      </c>
      <c r="C740" s="7">
        <f>Backtesting!C740</f>
        <v>76.8</v>
      </c>
      <c r="D740" s="7">
        <f>Backtesting!D740</f>
        <v>2.4377043490792613E-3</v>
      </c>
      <c r="E740" s="7">
        <f>Backtesting!E740</f>
        <v>1.6941425828234347E-3</v>
      </c>
      <c r="F740" s="7">
        <f>Backtesting!F740</f>
        <v>0.1</v>
      </c>
    </row>
    <row r="741" spans="1:6">
      <c r="A741" s="138">
        <f>Backtesting!A741</f>
        <v>44166</v>
      </c>
      <c r="B741" s="7">
        <f>Backtesting!B741</f>
        <v>0.73680000000000001</v>
      </c>
      <c r="C741" s="7">
        <f>Backtesting!C741</f>
        <v>76.91</v>
      </c>
      <c r="D741" s="7">
        <f>Backtesting!D741</f>
        <v>-3.3873076219572236E-3</v>
      </c>
      <c r="E741" s="7">
        <f>Backtesting!E741</f>
        <v>1.4312669153359874E-3</v>
      </c>
      <c r="F741" s="7">
        <f>Backtesting!F741</f>
        <v>0.1</v>
      </c>
    </row>
    <row r="742" spans="1:6">
      <c r="A742" s="138">
        <f>Backtesting!A742</f>
        <v>44167</v>
      </c>
      <c r="B742" s="7">
        <f>Backtesting!B742</f>
        <v>0.73750000000000004</v>
      </c>
      <c r="C742" s="7">
        <f>Backtesting!C742</f>
        <v>76.989999999999995</v>
      </c>
      <c r="D742" s="7">
        <f>Backtesting!D742</f>
        <v>9.4960327287785706E-4</v>
      </c>
      <c r="E742" s="7">
        <f>Backtesting!E742</f>
        <v>1.0396362209958304E-3</v>
      </c>
      <c r="F742" s="7">
        <f>Backtesting!F742</f>
        <v>0.1</v>
      </c>
    </row>
    <row r="743" spans="1:6">
      <c r="A743" s="138">
        <f>Backtesting!A743</f>
        <v>44168</v>
      </c>
      <c r="B743" s="7">
        <f>Backtesting!B743</f>
        <v>0.7409</v>
      </c>
      <c r="C743" s="7">
        <f>Backtesting!C743</f>
        <v>77.400000000000006</v>
      </c>
      <c r="D743" s="7">
        <f>Backtesting!D743</f>
        <v>4.5995752086361776E-3</v>
      </c>
      <c r="E743" s="7">
        <f>Backtesting!E743</f>
        <v>5.3112373057234681E-3</v>
      </c>
      <c r="F743" s="7">
        <f>Backtesting!F743</f>
        <v>0.1</v>
      </c>
    </row>
    <row r="744" spans="1:6">
      <c r="A744" s="138">
        <f>Backtesting!A744</f>
        <v>44169</v>
      </c>
      <c r="B744" s="7">
        <f>Backtesting!B744</f>
        <v>0.74280000000000002</v>
      </c>
      <c r="C744" s="7">
        <f>Backtesting!C744</f>
        <v>77.180000000000007</v>
      </c>
      <c r="D744" s="7">
        <f>Backtesting!D744</f>
        <v>2.5611660559395222E-3</v>
      </c>
      <c r="E744" s="7">
        <f>Backtesting!E744</f>
        <v>-2.8464244862087327E-3</v>
      </c>
      <c r="F744" s="7">
        <f>Backtesting!F744</f>
        <v>0.1</v>
      </c>
    </row>
    <row r="745" spans="1:6">
      <c r="A745" s="138">
        <f>Backtesting!A745</f>
        <v>44172</v>
      </c>
      <c r="B745" s="7">
        <f>Backtesting!B745</f>
        <v>0.74299999999999999</v>
      </c>
      <c r="C745" s="7">
        <f>Backtesting!C745</f>
        <v>77.290000000000006</v>
      </c>
      <c r="D745" s="7">
        <f>Backtesting!D745</f>
        <v>2.6921523920837306E-4</v>
      </c>
      <c r="E745" s="7">
        <f>Backtesting!E745</f>
        <v>1.4242250093068304E-3</v>
      </c>
      <c r="F745" s="7">
        <f>Backtesting!F745</f>
        <v>0.1</v>
      </c>
    </row>
    <row r="746" spans="1:6">
      <c r="A746" s="138">
        <f>Backtesting!A746</f>
        <v>44173</v>
      </c>
      <c r="B746" s="7">
        <f>Backtesting!B746</f>
        <v>0.74260000000000004</v>
      </c>
      <c r="C746" s="7">
        <f>Backtesting!C746</f>
        <v>77.260000000000005</v>
      </c>
      <c r="D746" s="7">
        <f>Backtesting!D746</f>
        <v>-5.3850297477942303E-4</v>
      </c>
      <c r="E746" s="7">
        <f>Backtesting!E746</f>
        <v>-3.8822388064436357E-4</v>
      </c>
      <c r="F746" s="7">
        <f>Backtesting!F746</f>
        <v>0.1</v>
      </c>
    </row>
    <row r="747" spans="1:6">
      <c r="A747" s="138">
        <f>Backtesting!A747</f>
        <v>44174</v>
      </c>
      <c r="B747" s="7">
        <f>Backtesting!B747</f>
        <v>0.74419999999999997</v>
      </c>
      <c r="C747" s="7">
        <f>Backtesting!C747</f>
        <v>77.5</v>
      </c>
      <c r="D747" s="7">
        <f>Backtesting!D747</f>
        <v>2.1522741695423242E-3</v>
      </c>
      <c r="E747" s="7">
        <f>Backtesting!E747</f>
        <v>3.1015791211659108E-3</v>
      </c>
      <c r="F747" s="7">
        <f>Backtesting!F747</f>
        <v>0.1</v>
      </c>
    </row>
    <row r="748" spans="1:6">
      <c r="A748" s="138">
        <f>Backtesting!A748</f>
        <v>44175</v>
      </c>
      <c r="B748" s="7">
        <f>Backtesting!B748</f>
        <v>0.74780000000000002</v>
      </c>
      <c r="C748" s="7">
        <f>Backtesting!C748</f>
        <v>78.09</v>
      </c>
      <c r="D748" s="7">
        <f>Backtesting!D748</f>
        <v>4.8257466304912483E-3</v>
      </c>
      <c r="E748" s="7">
        <f>Backtesting!E748</f>
        <v>7.5840713152824793E-3</v>
      </c>
      <c r="F748" s="7">
        <f>Backtesting!F748</f>
        <v>0.1</v>
      </c>
    </row>
    <row r="749" spans="1:6">
      <c r="A749" s="138">
        <f>Backtesting!A749</f>
        <v>44176</v>
      </c>
      <c r="B749" s="7">
        <f>Backtesting!B749</f>
        <v>0.75609999999999999</v>
      </c>
      <c r="C749" s="7">
        <f>Backtesting!C749</f>
        <v>78.650000000000006</v>
      </c>
      <c r="D749" s="7">
        <f>Backtesting!D749</f>
        <v>1.1038080021210744E-2</v>
      </c>
      <c r="E749" s="7">
        <f>Backtesting!E749</f>
        <v>7.1456218297030766E-3</v>
      </c>
      <c r="F749" s="7">
        <f>Backtesting!F749</f>
        <v>0.1</v>
      </c>
    </row>
    <row r="750" spans="1:6">
      <c r="A750" s="138">
        <f>Backtesting!A750</f>
        <v>44179</v>
      </c>
      <c r="B750" s="7">
        <f>Backtesting!B750</f>
        <v>0.754</v>
      </c>
      <c r="C750" s="7">
        <f>Backtesting!C750</f>
        <v>78.459999999999994</v>
      </c>
      <c r="D750" s="7">
        <f>Backtesting!D750</f>
        <v>-2.7812745562681138E-3</v>
      </c>
      <c r="E750" s="7">
        <f>Backtesting!E750</f>
        <v>-2.4186887228804239E-3</v>
      </c>
      <c r="F750" s="7">
        <f>Backtesting!F750</f>
        <v>0.1</v>
      </c>
    </row>
    <row r="751" spans="1:6">
      <c r="A751" s="138">
        <f>Backtesting!A751</f>
        <v>44180</v>
      </c>
      <c r="B751" s="7">
        <f>Backtesting!B751</f>
        <v>0.75119999999999998</v>
      </c>
      <c r="C751" s="7">
        <f>Backtesting!C751</f>
        <v>78.22</v>
      </c>
      <c r="D751" s="7">
        <f>Backtesting!D751</f>
        <v>-3.7204401139029879E-3</v>
      </c>
      <c r="E751" s="7">
        <f>Backtesting!E751</f>
        <v>-3.0635714540383939E-3</v>
      </c>
      <c r="F751" s="7">
        <f>Backtesting!F751</f>
        <v>0.1</v>
      </c>
    </row>
    <row r="752" spans="1:6">
      <c r="A752" s="138">
        <f>Backtesting!A752</f>
        <v>44181</v>
      </c>
      <c r="B752" s="7">
        <f>Backtesting!B752</f>
        <v>0.75639999999999996</v>
      </c>
      <c r="C752" s="7">
        <f>Backtesting!C752</f>
        <v>78.239999999999995</v>
      </c>
      <c r="D752" s="7">
        <f>Backtesting!D752</f>
        <v>6.8984088902492744E-3</v>
      </c>
      <c r="E752" s="7">
        <f>Backtesting!E752</f>
        <v>2.5565639919382155E-4</v>
      </c>
      <c r="F752" s="7">
        <f>Backtesting!F752</f>
        <v>0.1</v>
      </c>
    </row>
    <row r="753" spans="1:6">
      <c r="A753" s="138">
        <f>Backtesting!A753</f>
        <v>44182</v>
      </c>
      <c r="B753" s="7">
        <f>Backtesting!B753</f>
        <v>0.75870000000000004</v>
      </c>
      <c r="C753" s="7">
        <f>Backtesting!C753</f>
        <v>78.400000000000006</v>
      </c>
      <c r="D753" s="7">
        <f>Backtesting!D753</f>
        <v>3.0361055597267666E-3</v>
      </c>
      <c r="E753" s="7">
        <f>Backtesting!E753</f>
        <v>2.042901629800331E-3</v>
      </c>
      <c r="F753" s="7">
        <f>Backtesting!F753</f>
        <v>0.1</v>
      </c>
    </row>
    <row r="754" spans="1:6">
      <c r="A754" s="138">
        <f>Backtesting!A754</f>
        <v>44183</v>
      </c>
      <c r="B754" s="7">
        <f>Backtesting!B754</f>
        <v>0.75939999999999996</v>
      </c>
      <c r="C754" s="7">
        <f>Backtesting!C754</f>
        <v>78.56</v>
      </c>
      <c r="D754" s="7">
        <f>Backtesting!D754</f>
        <v>9.222054536727304E-4</v>
      </c>
      <c r="E754" s="7">
        <f>Backtesting!E754</f>
        <v>2.0387366898483089E-3</v>
      </c>
      <c r="F754" s="7">
        <f>Backtesting!F754</f>
        <v>0.1</v>
      </c>
    </row>
    <row r="755" spans="1:6">
      <c r="A755" s="138">
        <f>Backtesting!A755</f>
        <v>44186</v>
      </c>
      <c r="B755" s="7">
        <f>Backtesting!B755</f>
        <v>0.75700000000000001</v>
      </c>
      <c r="C755" s="7">
        <f>Backtesting!C755</f>
        <v>78.27</v>
      </c>
      <c r="D755" s="7">
        <f>Backtesting!D755</f>
        <v>-3.1653943602531144E-3</v>
      </c>
      <c r="E755" s="7">
        <f>Backtesting!E755</f>
        <v>-3.6982762294638007E-3</v>
      </c>
      <c r="F755" s="7">
        <f>Backtesting!F755</f>
        <v>0.1</v>
      </c>
    </row>
    <row r="756" spans="1:6">
      <c r="A756" s="138">
        <f>Backtesting!A756</f>
        <v>44187</v>
      </c>
      <c r="B756" s="7">
        <f>Backtesting!B756</f>
        <v>0.75570000000000004</v>
      </c>
      <c r="C756" s="7">
        <f>Backtesting!C756</f>
        <v>78.180000000000007</v>
      </c>
      <c r="D756" s="7">
        <f>Backtesting!D756</f>
        <v>-1.7187814107744921E-3</v>
      </c>
      <c r="E756" s="7">
        <f>Backtesting!E756</f>
        <v>-1.1505274519378523E-3</v>
      </c>
      <c r="F756" s="7">
        <f>Backtesting!F756</f>
        <v>0.1</v>
      </c>
    </row>
    <row r="757" spans="1:6">
      <c r="A757" s="138">
        <f>Backtesting!A757</f>
        <v>44188</v>
      </c>
      <c r="B757" s="7">
        <f>Backtesting!B757</f>
        <v>0.75519999999999998</v>
      </c>
      <c r="C757" s="7">
        <f>Backtesting!C757</f>
        <v>78.13</v>
      </c>
      <c r="D757" s="7">
        <f>Backtesting!D757</f>
        <v>-6.6185719538334629E-4</v>
      </c>
      <c r="E757" s="7">
        <f>Backtesting!E757</f>
        <v>-6.3975435615593599E-4</v>
      </c>
      <c r="F757" s="7">
        <f>Backtesting!F757</f>
        <v>0.1</v>
      </c>
    </row>
    <row r="758" spans="1:6">
      <c r="A758" s="138">
        <f>Backtesting!A758</f>
        <v>44189</v>
      </c>
      <c r="B758" s="7">
        <f>Backtesting!B758</f>
        <v>0.75819999999999999</v>
      </c>
      <c r="C758" s="7">
        <f>Backtesting!C758</f>
        <v>78.53</v>
      </c>
      <c r="D758" s="7">
        <f>Backtesting!D758</f>
        <v>3.9645882509436181E-3</v>
      </c>
      <c r="E758" s="7">
        <f>Backtesting!E758</f>
        <v>5.1066113781304658E-3</v>
      </c>
      <c r="F758" s="7">
        <f>Backtesting!F758</f>
        <v>0.1</v>
      </c>
    </row>
    <row r="759" spans="1:6">
      <c r="A759" s="138">
        <f>Backtesting!A759</f>
        <v>44194</v>
      </c>
      <c r="B759" s="7">
        <f>Backtesting!B759</f>
        <v>0.75960000000000005</v>
      </c>
      <c r="C759" s="7">
        <f>Backtesting!C759</f>
        <v>78.760000000000005</v>
      </c>
      <c r="D759" s="7">
        <f>Backtesting!D759</f>
        <v>1.8447758558964716E-3</v>
      </c>
      <c r="E759" s="7">
        <f>Backtesting!E759</f>
        <v>2.9245363841416002E-3</v>
      </c>
      <c r="F759" s="7">
        <f>Backtesting!F759</f>
        <v>0.1</v>
      </c>
    </row>
    <row r="760" spans="1:6">
      <c r="A760" s="138">
        <f>Backtesting!A760</f>
        <v>44195</v>
      </c>
      <c r="B760" s="7">
        <f>Backtesting!B760</f>
        <v>0.76570000000000005</v>
      </c>
      <c r="C760" s="7">
        <f>Backtesting!C760</f>
        <v>79.099999999999994</v>
      </c>
      <c r="D760" s="7">
        <f>Backtesting!D760</f>
        <v>7.9984691809468472E-3</v>
      </c>
      <c r="E760" s="7">
        <f>Backtesting!E760</f>
        <v>4.3076210026832158E-3</v>
      </c>
      <c r="F760" s="7">
        <f>Backtesting!F760</f>
        <v>0.1</v>
      </c>
    </row>
    <row r="761" spans="1:6">
      <c r="A761" s="138">
        <f>Backtesting!A761</f>
        <v>44196</v>
      </c>
      <c r="B761" s="7">
        <f>Backtesting!B761</f>
        <v>0.7702</v>
      </c>
      <c r="C761" s="7">
        <f>Backtesting!C761</f>
        <v>79.45</v>
      </c>
      <c r="D761" s="7">
        <f>Backtesting!D761</f>
        <v>5.8597732617307026E-3</v>
      </c>
      <c r="E761" s="7">
        <f>Backtesting!E761</f>
        <v>4.4150182091169145E-3</v>
      </c>
      <c r="F761" s="7">
        <f>Backtesting!F761</f>
        <v>0.1</v>
      </c>
    </row>
    <row r="762" spans="1:6">
      <c r="A762" s="138">
        <f>Backtesting!A762</f>
        <v>44201</v>
      </c>
      <c r="B762" s="7">
        <f>Backtesting!B762</f>
        <v>0.77010000000000001</v>
      </c>
      <c r="C762" s="7">
        <f>Backtesting!C762</f>
        <v>79.319999999999993</v>
      </c>
      <c r="D762" s="7">
        <f>Backtesting!D762</f>
        <v>-2.5967281371571576E-4</v>
      </c>
      <c r="E762" s="7">
        <f>Backtesting!E762</f>
        <v>-2.5211143458896335E-4</v>
      </c>
      <c r="F762" s="7">
        <f>Backtesting!F762</f>
        <v>0.1</v>
      </c>
    </row>
    <row r="763" spans="1:6">
      <c r="A763" s="138">
        <f>Backtesting!A763</f>
        <v>44202</v>
      </c>
      <c r="B763" s="7">
        <f>Backtesting!B763</f>
        <v>0.77659999999999996</v>
      </c>
      <c r="C763" s="7">
        <f>Backtesting!C763</f>
        <v>79.86</v>
      </c>
      <c r="D763" s="7">
        <f>Backtesting!D763</f>
        <v>8.4050407523624214E-3</v>
      </c>
      <c r="E763" s="7">
        <f>Backtesting!E763</f>
        <v>6.7847979834801033E-3</v>
      </c>
      <c r="F763" s="7">
        <f>Backtesting!F763</f>
        <v>0.1</v>
      </c>
    </row>
    <row r="764" spans="1:6">
      <c r="A764" s="138">
        <f>Backtesting!A764</f>
        <v>44203</v>
      </c>
      <c r="B764" s="7">
        <f>Backtesting!B764</f>
        <v>0.77949999999999997</v>
      </c>
      <c r="C764" s="7">
        <f>Backtesting!C764</f>
        <v>80.39</v>
      </c>
      <c r="D764" s="7">
        <f>Backtesting!D764</f>
        <v>3.7272712002643237E-3</v>
      </c>
      <c r="E764" s="7">
        <f>Backtesting!E764</f>
        <v>6.6146887047941576E-3</v>
      </c>
      <c r="F764" s="7">
        <f>Backtesting!F764</f>
        <v>0.1</v>
      </c>
    </row>
    <row r="765" spans="1:6">
      <c r="A765" s="138">
        <f>Backtesting!A765</f>
        <v>44204</v>
      </c>
      <c r="B765" s="7">
        <f>Backtesting!B765</f>
        <v>0.77690000000000003</v>
      </c>
      <c r="C765" s="7">
        <f>Backtesting!C765</f>
        <v>80.69</v>
      </c>
      <c r="D765" s="7">
        <f>Backtesting!D765</f>
        <v>-3.341046541456037E-3</v>
      </c>
      <c r="E765" s="7">
        <f>Backtesting!E765</f>
        <v>3.7248615205455974E-3</v>
      </c>
      <c r="F765" s="7">
        <f>Backtesting!F765</f>
        <v>0.1</v>
      </c>
    </row>
    <row r="766" spans="1:6">
      <c r="A766" s="138">
        <f>Backtesting!A766</f>
        <v>44207</v>
      </c>
      <c r="B766" s="7">
        <f>Backtesting!B766</f>
        <v>0.76970000000000005</v>
      </c>
      <c r="C766" s="7">
        <f>Backtesting!C766</f>
        <v>80.2</v>
      </c>
      <c r="D766" s="7">
        <f>Backtesting!D766</f>
        <v>-9.310813416103304E-3</v>
      </c>
      <c r="E766" s="7">
        <f>Backtesting!E766</f>
        <v>-6.0911369879462903E-3</v>
      </c>
      <c r="F766" s="7">
        <f>Backtesting!F766</f>
        <v>0.1</v>
      </c>
    </row>
    <row r="767" spans="1:6">
      <c r="A767" s="138">
        <f>Backtesting!A767</f>
        <v>44208</v>
      </c>
      <c r="B767" s="7">
        <f>Backtesting!B767</f>
        <v>0.76910000000000001</v>
      </c>
      <c r="C767" s="7">
        <f>Backtesting!C767</f>
        <v>80.22</v>
      </c>
      <c r="D767" s="7">
        <f>Backtesting!D767</f>
        <v>-7.7982847726368266E-4</v>
      </c>
      <c r="E767" s="7">
        <f>Backtesting!E767</f>
        <v>2.4934546943786184E-4</v>
      </c>
      <c r="F767" s="7">
        <f>Backtesting!F767</f>
        <v>0.1</v>
      </c>
    </row>
    <row r="768" spans="1:6">
      <c r="A768" s="138">
        <f>Backtesting!A768</f>
        <v>44209</v>
      </c>
      <c r="B768" s="7">
        <f>Backtesting!B768</f>
        <v>0.77629999999999999</v>
      </c>
      <c r="C768" s="7">
        <f>Backtesting!C768</f>
        <v>80.459999999999994</v>
      </c>
      <c r="D768" s="7">
        <f>Backtesting!D768</f>
        <v>9.318043348626584E-3</v>
      </c>
      <c r="E768" s="7">
        <f>Backtesting!E768</f>
        <v>2.9873061797352539E-3</v>
      </c>
      <c r="F768" s="7">
        <f>Backtesting!F768</f>
        <v>0.1</v>
      </c>
    </row>
    <row r="769" spans="1:6">
      <c r="A769" s="138">
        <f>Backtesting!A769</f>
        <v>44210</v>
      </c>
      <c r="B769" s="7">
        <f>Backtesting!B769</f>
        <v>0.77510000000000001</v>
      </c>
      <c r="C769" s="7">
        <f>Backtesting!C769</f>
        <v>80.63</v>
      </c>
      <c r="D769" s="7">
        <f>Backtesting!D769</f>
        <v>-1.5469901241688486E-3</v>
      </c>
      <c r="E769" s="7">
        <f>Backtesting!E769</f>
        <v>2.1106221752884942E-3</v>
      </c>
      <c r="F769" s="7">
        <f>Backtesting!F769</f>
        <v>0.1</v>
      </c>
    </row>
    <row r="770" spans="1:6">
      <c r="A770" s="138">
        <f>Backtesting!A770</f>
        <v>44211</v>
      </c>
      <c r="B770" s="7">
        <f>Backtesting!B770</f>
        <v>0.77659999999999996</v>
      </c>
      <c r="C770" s="7">
        <f>Backtesting!C770</f>
        <v>80.59</v>
      </c>
      <c r="D770" s="7">
        <f>Backtesting!D770</f>
        <v>1.9333640101010746E-3</v>
      </c>
      <c r="E770" s="7">
        <f>Backtesting!E770</f>
        <v>-4.9621636051058922E-4</v>
      </c>
      <c r="F770" s="7">
        <f>Backtesting!F770</f>
        <v>0.1</v>
      </c>
    </row>
    <row r="771" spans="1:6">
      <c r="A771" s="138">
        <f>Backtesting!A771</f>
        <v>44214</v>
      </c>
      <c r="B771" s="7">
        <f>Backtesting!B771</f>
        <v>0.76849999999999996</v>
      </c>
      <c r="C771" s="7">
        <f>Backtesting!C771</f>
        <v>79.73</v>
      </c>
      <c r="D771" s="7">
        <f>Backtesting!D771</f>
        <v>-1.0484854318916362E-2</v>
      </c>
      <c r="E771" s="7">
        <f>Backtesting!E771</f>
        <v>-1.0728645822015829E-2</v>
      </c>
      <c r="F771" s="7">
        <f>Backtesting!F771</f>
        <v>0.1</v>
      </c>
    </row>
    <row r="772" spans="1:6">
      <c r="A772" s="138">
        <f>Backtesting!A772</f>
        <v>44215</v>
      </c>
      <c r="B772" s="7">
        <f>Backtesting!B772</f>
        <v>0.77180000000000004</v>
      </c>
      <c r="C772" s="7">
        <f>Backtesting!C772</f>
        <v>80.27</v>
      </c>
      <c r="D772" s="7">
        <f>Backtesting!D772</f>
        <v>4.2848861248679041E-3</v>
      </c>
      <c r="E772" s="7">
        <f>Backtesting!E772</f>
        <v>6.7500256290813059E-3</v>
      </c>
      <c r="F772" s="7">
        <f>Backtesting!F772</f>
        <v>0.1</v>
      </c>
    </row>
    <row r="773" spans="1:6">
      <c r="A773" s="138">
        <f>Backtesting!A773</f>
        <v>44216</v>
      </c>
      <c r="B773" s="7">
        <f>Backtesting!B773</f>
        <v>0.7722</v>
      </c>
      <c r="C773" s="7">
        <f>Backtesting!C773</f>
        <v>80.13</v>
      </c>
      <c r="D773" s="7">
        <f>Backtesting!D773</f>
        <v>5.1813472661760306E-4</v>
      </c>
      <c r="E773" s="7">
        <f>Backtesting!E773</f>
        <v>-1.7456363535062712E-3</v>
      </c>
      <c r="F773" s="7">
        <f>Backtesting!F773</f>
        <v>0.1</v>
      </c>
    </row>
    <row r="774" spans="1:6">
      <c r="A774" s="138">
        <f>Backtesting!A774</f>
        <v>44217</v>
      </c>
      <c r="B774" s="7">
        <f>Backtesting!B774</f>
        <v>0.77710000000000001</v>
      </c>
      <c r="C774" s="7">
        <f>Backtesting!C774</f>
        <v>80.349999999999994</v>
      </c>
      <c r="D774" s="7">
        <f>Backtesting!D774</f>
        <v>6.3254583850606535E-3</v>
      </c>
      <c r="E774" s="7">
        <f>Backtesting!E774</f>
        <v>2.7417763935423277E-3</v>
      </c>
      <c r="F774" s="7">
        <f>Backtesting!F774</f>
        <v>0.1</v>
      </c>
    </row>
    <row r="775" spans="1:6">
      <c r="A775" s="138">
        <f>Backtesting!A775</f>
        <v>44218</v>
      </c>
      <c r="B775" s="7">
        <f>Backtesting!B775</f>
        <v>0.77459999999999996</v>
      </c>
      <c r="C775" s="7">
        <f>Backtesting!C775</f>
        <v>80.23</v>
      </c>
      <c r="D775" s="7">
        <f>Backtesting!D775</f>
        <v>-3.2222751345448285E-3</v>
      </c>
      <c r="E775" s="7">
        <f>Backtesting!E775</f>
        <v>-1.4945824179568665E-3</v>
      </c>
      <c r="F775" s="7">
        <f>Backtesting!F775</f>
        <v>0.1</v>
      </c>
    </row>
    <row r="776" spans="1:6">
      <c r="A776" s="138">
        <f>Backtesting!A776</f>
        <v>44221</v>
      </c>
      <c r="B776" s="7">
        <f>Backtesting!B776</f>
        <v>0.77380000000000004</v>
      </c>
      <c r="C776" s="7">
        <f>Backtesting!C776</f>
        <v>80.3</v>
      </c>
      <c r="D776" s="7">
        <f>Backtesting!D776</f>
        <v>-1.0333248142390993E-3</v>
      </c>
      <c r="E776" s="7">
        <f>Backtesting!E776</f>
        <v>8.7211118715132489E-4</v>
      </c>
      <c r="F776" s="7">
        <f>Backtesting!F776</f>
        <v>0.1</v>
      </c>
    </row>
    <row r="777" spans="1:6">
      <c r="A777" s="138">
        <f>Backtesting!A777</f>
        <v>44223</v>
      </c>
      <c r="B777" s="7">
        <f>Backtesting!B777</f>
        <v>0.77359999999999995</v>
      </c>
      <c r="C777" s="7">
        <f>Backtesting!C777</f>
        <v>80.23</v>
      </c>
      <c r="D777" s="7">
        <f>Backtesting!D777</f>
        <v>-2.5849812732816008E-4</v>
      </c>
      <c r="E777" s="7">
        <f>Backtesting!E777</f>
        <v>-8.7211118715123739E-4</v>
      </c>
      <c r="F777" s="7">
        <f>Backtesting!F777</f>
        <v>0.1</v>
      </c>
    </row>
    <row r="778" spans="1:6">
      <c r="A778" s="138">
        <f>Backtesting!A778</f>
        <v>44224</v>
      </c>
      <c r="B778" s="7">
        <f>Backtesting!B778</f>
        <v>0.76280000000000003</v>
      </c>
      <c r="C778" s="7">
        <f>Backtesting!C778</f>
        <v>79.56</v>
      </c>
      <c r="D778" s="7">
        <f>Backtesting!D778</f>
        <v>-1.4059070412820476E-2</v>
      </c>
      <c r="E778" s="7">
        <f>Backtesting!E778</f>
        <v>-8.3860557797932108E-3</v>
      </c>
      <c r="F778" s="7">
        <f>Backtesting!F778</f>
        <v>0.1</v>
      </c>
    </row>
    <row r="779" spans="1:6">
      <c r="A779" s="138">
        <f>Backtesting!A779</f>
        <v>44225</v>
      </c>
      <c r="B779" s="7">
        <f>Backtesting!B779</f>
        <v>0.76449999999999996</v>
      </c>
      <c r="C779" s="7">
        <f>Backtesting!C779</f>
        <v>79.900000000000006</v>
      </c>
      <c r="D779" s="7">
        <f>Backtesting!D779</f>
        <v>2.2261516428529206E-3</v>
      </c>
      <c r="E779" s="7">
        <f>Backtesting!E779</f>
        <v>4.264398786457518E-3</v>
      </c>
      <c r="F779" s="7">
        <f>Backtesting!F779</f>
        <v>0.1</v>
      </c>
    </row>
    <row r="780" spans="1:6">
      <c r="A780" s="138">
        <f>Backtesting!A780</f>
        <v>44228</v>
      </c>
      <c r="B780" s="7">
        <f>Backtesting!B780</f>
        <v>0.76519999999999999</v>
      </c>
      <c r="C780" s="7">
        <f>Backtesting!C780</f>
        <v>80.12</v>
      </c>
      <c r="D780" s="7">
        <f>Backtesting!D780</f>
        <v>9.1521219698077641E-4</v>
      </c>
      <c r="E780" s="7">
        <f>Backtesting!E780</f>
        <v>2.7496580253884924E-3</v>
      </c>
      <c r="F780" s="7">
        <f>Backtesting!F780</f>
        <v>0.1</v>
      </c>
    </row>
    <row r="781" spans="1:6">
      <c r="A781" s="138">
        <f>Backtesting!A781</f>
        <v>44229</v>
      </c>
      <c r="B781" s="7">
        <f>Backtesting!B781</f>
        <v>0.76229999999999998</v>
      </c>
      <c r="C781" s="7">
        <f>Backtesting!C781</f>
        <v>80.03</v>
      </c>
      <c r="D781" s="7">
        <f>Backtesting!D781</f>
        <v>-3.7970585718697801E-3</v>
      </c>
      <c r="E781" s="7">
        <f>Backtesting!E781</f>
        <v>-1.1239464186627796E-3</v>
      </c>
      <c r="F781" s="7">
        <f>Backtesting!F781</f>
        <v>0.1</v>
      </c>
    </row>
    <row r="782" spans="1:6">
      <c r="A782" s="138">
        <f>Backtesting!A782</f>
        <v>44230</v>
      </c>
      <c r="B782" s="7">
        <f>Backtesting!B782</f>
        <v>0.76129999999999998</v>
      </c>
      <c r="C782" s="7">
        <f>Backtesting!C782</f>
        <v>79.94</v>
      </c>
      <c r="D782" s="7">
        <f>Backtesting!D782</f>
        <v>-1.3126806820611871E-3</v>
      </c>
      <c r="E782" s="7">
        <f>Backtesting!E782</f>
        <v>-1.1252110957773395E-3</v>
      </c>
      <c r="F782" s="7">
        <f>Backtesting!F782</f>
        <v>0.1</v>
      </c>
    </row>
    <row r="783" spans="1:6">
      <c r="A783" s="138">
        <f>Backtesting!A783</f>
        <v>44231</v>
      </c>
      <c r="B783" s="7">
        <f>Backtesting!B783</f>
        <v>0.76239999999999997</v>
      </c>
      <c r="C783" s="7">
        <f>Backtesting!C783</f>
        <v>80.16</v>
      </c>
      <c r="D783" s="7">
        <f>Backtesting!D783</f>
        <v>1.4438540278253261E-3</v>
      </c>
      <c r="E783" s="7">
        <f>Backtesting!E783</f>
        <v>2.7482840533772515E-3</v>
      </c>
      <c r="F783" s="7">
        <f>Backtesting!F783</f>
        <v>0.1</v>
      </c>
    </row>
    <row r="784" spans="1:6">
      <c r="A784" s="138">
        <f>Backtesting!A784</f>
        <v>44232</v>
      </c>
      <c r="B784" s="7">
        <f>Backtesting!B784</f>
        <v>0.75929999999999997</v>
      </c>
      <c r="C784" s="7">
        <f>Backtesting!C784</f>
        <v>80.14</v>
      </c>
      <c r="D784" s="7">
        <f>Backtesting!D784</f>
        <v>-4.0743961208042747E-3</v>
      </c>
      <c r="E784" s="7">
        <f>Backtesting!E784</f>
        <v>-2.4953212855609471E-4</v>
      </c>
      <c r="F784" s="7">
        <f>Backtesting!F784</f>
        <v>0.1</v>
      </c>
    </row>
    <row r="785" spans="1:6">
      <c r="A785" s="138">
        <f>Backtesting!A785</f>
        <v>44235</v>
      </c>
      <c r="B785" s="7">
        <f>Backtesting!B785</f>
        <v>0.76729999999999998</v>
      </c>
      <c r="C785" s="7">
        <f>Backtesting!C785</f>
        <v>80.97</v>
      </c>
      <c r="D785" s="7">
        <f>Backtesting!D785</f>
        <v>1.0480902964431575E-2</v>
      </c>
      <c r="E785" s="7">
        <f>Backtesting!E785</f>
        <v>1.0303610490024432E-2</v>
      </c>
      <c r="F785" s="7">
        <f>Backtesting!F785</f>
        <v>0.1</v>
      </c>
    </row>
    <row r="786" spans="1:6">
      <c r="A786" s="138">
        <f>Backtesting!A786</f>
        <v>44236</v>
      </c>
      <c r="B786" s="7">
        <f>Backtesting!B786</f>
        <v>0.77270000000000005</v>
      </c>
      <c r="C786" s="7">
        <f>Backtesting!C786</f>
        <v>81.040000000000006</v>
      </c>
      <c r="D786" s="7">
        <f>Backtesting!D786</f>
        <v>7.0130157559186602E-3</v>
      </c>
      <c r="E786" s="7">
        <f>Backtesting!E786</f>
        <v>8.6414424240507199E-4</v>
      </c>
      <c r="F786" s="7">
        <f>Backtesting!F786</f>
        <v>0.1</v>
      </c>
    </row>
    <row r="787" spans="1:6">
      <c r="A787" s="138">
        <f>Backtesting!A787</f>
        <v>44237</v>
      </c>
      <c r="B787" s="7">
        <f>Backtesting!B787</f>
        <v>0.77400000000000002</v>
      </c>
      <c r="C787" s="7">
        <f>Backtesting!C787</f>
        <v>80.94</v>
      </c>
      <c r="D787" s="7">
        <f>Backtesting!D787</f>
        <v>1.6809986501889497E-3</v>
      </c>
      <c r="E787" s="7">
        <f>Backtesting!E787</f>
        <v>-1.2347204927085553E-3</v>
      </c>
      <c r="F787" s="7">
        <f>Backtesting!F787</f>
        <v>0.1</v>
      </c>
    </row>
    <row r="788" spans="1:6">
      <c r="A788" s="138">
        <f>Backtesting!A788</f>
        <v>44238</v>
      </c>
      <c r="B788" s="7">
        <f>Backtesting!B788</f>
        <v>0.77349999999999997</v>
      </c>
      <c r="C788" s="7">
        <f>Backtesting!C788</f>
        <v>80.91</v>
      </c>
      <c r="D788" s="7">
        <f>Backtesting!D788</f>
        <v>-6.4620357660637889E-4</v>
      </c>
      <c r="E788" s="7">
        <f>Backtesting!E788</f>
        <v>-3.7071362797120238E-4</v>
      </c>
      <c r="F788" s="7">
        <f>Backtesting!F788</f>
        <v>0.1</v>
      </c>
    </row>
    <row r="789" spans="1:6">
      <c r="A789" s="138">
        <f>Backtesting!A789</f>
        <v>44239</v>
      </c>
      <c r="B789" s="7">
        <f>Backtesting!B789</f>
        <v>0.77449999999999997</v>
      </c>
      <c r="C789" s="7">
        <f>Backtesting!C789</f>
        <v>81.180000000000007</v>
      </c>
      <c r="D789" s="7">
        <f>Backtesting!D789</f>
        <v>1.2919898438025052E-3</v>
      </c>
      <c r="E789" s="7">
        <f>Backtesting!E789</f>
        <v>3.3314855910034193E-3</v>
      </c>
      <c r="F789" s="7">
        <f>Backtesting!F789</f>
        <v>0.1</v>
      </c>
    </row>
    <row r="790" spans="1:6">
      <c r="A790" s="138">
        <f>Backtesting!A790</f>
        <v>44242</v>
      </c>
      <c r="B790" s="7">
        <f>Backtesting!B790</f>
        <v>0.7782</v>
      </c>
      <c r="C790" s="7">
        <f>Backtesting!C790</f>
        <v>81.739999999999995</v>
      </c>
      <c r="D790" s="7">
        <f>Backtesting!D790</f>
        <v>4.7659006935299019E-3</v>
      </c>
      <c r="E790" s="7">
        <f>Backtesting!E790</f>
        <v>6.8745667253793741E-3</v>
      </c>
      <c r="F790" s="7">
        <f>Backtesting!F790</f>
        <v>0.1</v>
      </c>
    </row>
    <row r="791" spans="1:6">
      <c r="A791" s="138">
        <f>Backtesting!A791</f>
        <v>44243</v>
      </c>
      <c r="B791" s="7">
        <f>Backtesting!B791</f>
        <v>0.77959999999999996</v>
      </c>
      <c r="C791" s="7">
        <f>Backtesting!C791</f>
        <v>82.29</v>
      </c>
      <c r="D791" s="7">
        <f>Backtesting!D791</f>
        <v>1.7974070829524897E-3</v>
      </c>
      <c r="E791" s="7">
        <f>Backtesting!E791</f>
        <v>6.7061154814904494E-3</v>
      </c>
      <c r="F791" s="7">
        <f>Backtesting!F791</f>
        <v>0.1</v>
      </c>
    </row>
    <row r="792" spans="1:6">
      <c r="A792" s="138">
        <f>Backtesting!A792</f>
        <v>44244</v>
      </c>
      <c r="B792" s="7">
        <f>Backtesting!B792</f>
        <v>0.77529999999999999</v>
      </c>
      <c r="C792" s="7">
        <f>Backtesting!C792</f>
        <v>82.08</v>
      </c>
      <c r="D792" s="7">
        <f>Backtesting!D792</f>
        <v>-5.5309164084923999E-3</v>
      </c>
      <c r="E792" s="7">
        <f>Backtesting!E792</f>
        <v>-2.5552121951622035E-3</v>
      </c>
      <c r="F792" s="7">
        <f>Backtesting!F792</f>
        <v>0.1</v>
      </c>
    </row>
    <row r="793" spans="1:6">
      <c r="A793" s="138">
        <f>Backtesting!A793</f>
        <v>44245</v>
      </c>
      <c r="B793" s="7">
        <f>Backtesting!B793</f>
        <v>0.77539999999999998</v>
      </c>
      <c r="C793" s="7">
        <f>Backtesting!C793</f>
        <v>82.09</v>
      </c>
      <c r="D793" s="7">
        <f>Backtesting!D793</f>
        <v>1.2897401191537205E-4</v>
      </c>
      <c r="E793" s="7">
        <f>Backtesting!E793</f>
        <v>1.2182493771539316E-4</v>
      </c>
      <c r="F793" s="7">
        <f>Backtesting!F793</f>
        <v>0.1</v>
      </c>
    </row>
    <row r="794" spans="1:6">
      <c r="A794" s="138">
        <f>Backtesting!A794</f>
        <v>44246</v>
      </c>
      <c r="B794" s="7">
        <f>Backtesting!B794</f>
        <v>0.77700000000000002</v>
      </c>
      <c r="C794" s="7">
        <f>Backtesting!C794</f>
        <v>82.05</v>
      </c>
      <c r="D794" s="7">
        <f>Backtesting!D794</f>
        <v>2.0613251308188208E-3</v>
      </c>
      <c r="E794" s="7">
        <f>Backtesting!E794</f>
        <v>-4.873888240749572E-4</v>
      </c>
      <c r="F794" s="7">
        <f>Backtesting!F794</f>
        <v>0.1</v>
      </c>
    </row>
    <row r="795" spans="1:6">
      <c r="A795" s="138">
        <f>Backtesting!A795</f>
        <v>44249</v>
      </c>
      <c r="B795" s="7">
        <f>Backtesting!B795</f>
        <v>0.78759999999999997</v>
      </c>
      <c r="C795" s="7">
        <f>Backtesting!C795</f>
        <v>83.23</v>
      </c>
      <c r="D795" s="7">
        <f>Backtesting!D795</f>
        <v>1.3549996397323022E-2</v>
      </c>
      <c r="E795" s="7">
        <f>Backtesting!E795</f>
        <v>1.4279042221903919E-2</v>
      </c>
      <c r="F795" s="7">
        <f>Backtesting!F795</f>
        <v>0.1</v>
      </c>
    </row>
    <row r="796" spans="1:6">
      <c r="A796" s="138">
        <f>Backtesting!A796</f>
        <v>44250</v>
      </c>
      <c r="B796" s="7">
        <f>Backtesting!B796</f>
        <v>0.7923</v>
      </c>
      <c r="C796" s="7">
        <f>Backtesting!C796</f>
        <v>83.2</v>
      </c>
      <c r="D796" s="7">
        <f>Backtesting!D796</f>
        <v>5.9497612062258025E-3</v>
      </c>
      <c r="E796" s="7">
        <f>Backtesting!E796</f>
        <v>-3.6051193084083745E-4</v>
      </c>
      <c r="F796" s="7">
        <f>Backtesting!F796</f>
        <v>0.1</v>
      </c>
    </row>
    <row r="797" spans="1:6">
      <c r="A797" s="138">
        <f>Backtesting!A797</f>
        <v>44251</v>
      </c>
      <c r="B797" s="7">
        <f>Backtesting!B797</f>
        <v>0.7913</v>
      </c>
      <c r="C797" s="7">
        <f>Backtesting!C797</f>
        <v>83.49</v>
      </c>
      <c r="D797" s="7">
        <f>Backtesting!D797</f>
        <v>-1.2629453560485215E-3</v>
      </c>
      <c r="E797" s="7">
        <f>Backtesting!E797</f>
        <v>3.4795163787460985E-3</v>
      </c>
      <c r="F797" s="7">
        <f>Backtesting!F797</f>
        <v>0.1</v>
      </c>
    </row>
    <row r="798" spans="1:6">
      <c r="A798" s="138">
        <f>Backtesting!A798</f>
        <v>44252</v>
      </c>
      <c r="B798" s="7">
        <f>Backtesting!B798</f>
        <v>0.79700000000000004</v>
      </c>
      <c r="C798" s="7">
        <f>Backtesting!C798</f>
        <v>84.39</v>
      </c>
      <c r="D798" s="7">
        <f>Backtesting!D798</f>
        <v>7.1775161750674788E-3</v>
      </c>
      <c r="E798" s="7">
        <f>Backtesting!E798</f>
        <v>1.0722046963966168E-2</v>
      </c>
      <c r="F798" s="7">
        <f>Backtesting!F798</f>
        <v>0.1</v>
      </c>
    </row>
    <row r="799" spans="1:6">
      <c r="A799" s="138">
        <f>Backtesting!A799</f>
        <v>44253</v>
      </c>
      <c r="B799" s="7">
        <f>Backtesting!B799</f>
        <v>0.78290000000000004</v>
      </c>
      <c r="C799" s="7">
        <f>Backtesting!C799</f>
        <v>83.1</v>
      </c>
      <c r="D799" s="7">
        <f>Backtesting!D799</f>
        <v>-1.7849704876346583E-2</v>
      </c>
      <c r="E799" s="7">
        <f>Backtesting!E799</f>
        <v>-1.540420930847277E-2</v>
      </c>
      <c r="F799" s="7">
        <f>Backtesting!F799</f>
        <v>0.1</v>
      </c>
    </row>
    <row r="800" spans="1:6">
      <c r="A800" s="138">
        <f>Backtesting!A800</f>
        <v>44256</v>
      </c>
      <c r="B800" s="7">
        <f>Backtesting!B800</f>
        <v>0.77449999999999997</v>
      </c>
      <c r="C800" s="7">
        <f>Backtesting!C800</f>
        <v>82.5</v>
      </c>
      <c r="D800" s="7">
        <f>Backtesting!D800</f>
        <v>-1.0787314056945236E-2</v>
      </c>
      <c r="E800" s="7">
        <f>Backtesting!E800</f>
        <v>-7.2464085207670859E-3</v>
      </c>
      <c r="F800" s="7">
        <f>Backtesting!F800</f>
        <v>0.1</v>
      </c>
    </row>
    <row r="801" spans="1:6">
      <c r="A801" s="138">
        <f>Backtesting!A801</f>
        <v>44257</v>
      </c>
      <c r="B801" s="7">
        <f>Backtesting!B801</f>
        <v>0.77549999999999997</v>
      </c>
      <c r="C801" s="7">
        <f>Backtesting!C801</f>
        <v>82.83</v>
      </c>
      <c r="D801" s="7">
        <f>Backtesting!D801</f>
        <v>1.2903227596701499E-3</v>
      </c>
      <c r="E801" s="7">
        <f>Backtesting!E801</f>
        <v>3.9920212695374567E-3</v>
      </c>
      <c r="F801" s="7">
        <f>Backtesting!F801</f>
        <v>0.1</v>
      </c>
    </row>
    <row r="802" spans="1:6">
      <c r="A802" s="138">
        <f>Backtesting!A802</f>
        <v>44258</v>
      </c>
      <c r="B802" s="7">
        <f>Backtesting!B802</f>
        <v>0.78220000000000001</v>
      </c>
      <c r="C802" s="7">
        <f>Backtesting!C802</f>
        <v>83.59</v>
      </c>
      <c r="D802" s="7">
        <f>Backtesting!D802</f>
        <v>8.6024797048202539E-3</v>
      </c>
      <c r="E802" s="7">
        <f>Backtesting!E802</f>
        <v>9.1335811008919944E-3</v>
      </c>
      <c r="F802" s="7">
        <f>Backtesting!F802</f>
        <v>0.1</v>
      </c>
    </row>
    <row r="803" spans="1:6">
      <c r="A803" s="138">
        <f>Backtesting!A803</f>
        <v>44259</v>
      </c>
      <c r="B803" s="7">
        <f>Backtesting!B803</f>
        <v>0.77929999999999999</v>
      </c>
      <c r="C803" s="7">
        <f>Backtesting!C803</f>
        <v>83.43</v>
      </c>
      <c r="D803" s="7">
        <f>Backtesting!D803</f>
        <v>-3.7143814718985303E-3</v>
      </c>
      <c r="E803" s="7">
        <f>Backtesting!E803</f>
        <v>-1.9159387970815907E-3</v>
      </c>
      <c r="F803" s="7">
        <f>Backtesting!F803</f>
        <v>0.1</v>
      </c>
    </row>
    <row r="804" spans="1:6">
      <c r="A804" s="138">
        <f>Backtesting!A804</f>
        <v>44260</v>
      </c>
      <c r="B804" s="7">
        <f>Backtesting!B804</f>
        <v>0.77090000000000003</v>
      </c>
      <c r="C804" s="7">
        <f>Backtesting!C804</f>
        <v>83.3</v>
      </c>
      <c r="D804" s="7">
        <f>Backtesting!D804</f>
        <v>-1.0837417384298711E-2</v>
      </c>
      <c r="E804" s="7">
        <f>Backtesting!E804</f>
        <v>-1.5594077411863081E-3</v>
      </c>
      <c r="F804" s="7">
        <f>Backtesting!F804</f>
        <v>0.1</v>
      </c>
    </row>
    <row r="805" spans="1:6">
      <c r="A805" s="138">
        <f>Backtesting!A805</f>
        <v>44263</v>
      </c>
      <c r="B805" s="7">
        <f>Backtesting!B805</f>
        <v>0.7702</v>
      </c>
      <c r="C805" s="7">
        <f>Backtesting!C805</f>
        <v>83.47</v>
      </c>
      <c r="D805" s="7">
        <f>Backtesting!D805</f>
        <v>-9.0844208440799825E-4</v>
      </c>
      <c r="E805" s="7">
        <f>Backtesting!E805</f>
        <v>2.0387366898483089E-3</v>
      </c>
      <c r="F805" s="7">
        <f>Backtesting!F805</f>
        <v>0.1</v>
      </c>
    </row>
    <row r="806" spans="1:6">
      <c r="A806" s="138">
        <f>Backtesting!A806</f>
        <v>44264</v>
      </c>
      <c r="B806" s="7">
        <f>Backtesting!B806</f>
        <v>0.76629999999999998</v>
      </c>
      <c r="C806" s="7">
        <f>Backtesting!C806</f>
        <v>83.67</v>
      </c>
      <c r="D806" s="7">
        <f>Backtesting!D806</f>
        <v>-5.0764834044498578E-3</v>
      </c>
      <c r="E806" s="7">
        <f>Backtesting!E806</f>
        <v>2.3932044448621279E-3</v>
      </c>
      <c r="F806" s="7">
        <f>Backtesting!F806</f>
        <v>0.1</v>
      </c>
    </row>
    <row r="807" spans="1:6">
      <c r="A807" s="138">
        <f>Backtesting!A807</f>
        <v>44265</v>
      </c>
      <c r="B807" s="7">
        <f>Backtesting!B807</f>
        <v>0.76839999999999997</v>
      </c>
      <c r="C807" s="7">
        <f>Backtesting!C807</f>
        <v>83.63</v>
      </c>
      <c r="D807" s="7">
        <f>Backtesting!D807</f>
        <v>2.7366929180429249E-3</v>
      </c>
      <c r="E807" s="7">
        <f>Backtesting!E807</f>
        <v>-4.7818291407297661E-4</v>
      </c>
      <c r="F807" s="7">
        <f>Backtesting!F807</f>
        <v>0.1</v>
      </c>
    </row>
    <row r="808" spans="1:6">
      <c r="A808" s="138">
        <f>Backtesting!A808</f>
        <v>44266</v>
      </c>
      <c r="B808" s="7">
        <f>Backtesting!B808</f>
        <v>0.77470000000000006</v>
      </c>
      <c r="C808" s="7">
        <f>Backtesting!C808</f>
        <v>84.14</v>
      </c>
      <c r="D808" s="7">
        <f>Backtesting!D808</f>
        <v>8.1654267434554707E-3</v>
      </c>
      <c r="E808" s="7">
        <f>Backtesting!E808</f>
        <v>6.0797707689404156E-3</v>
      </c>
      <c r="F808" s="7">
        <f>Backtesting!F808</f>
        <v>0.1</v>
      </c>
    </row>
    <row r="809" spans="1:6">
      <c r="A809" s="138">
        <f>Backtesting!A809</f>
        <v>44267</v>
      </c>
      <c r="B809" s="7">
        <f>Backtesting!B809</f>
        <v>0.77849999999999997</v>
      </c>
      <c r="C809" s="7">
        <f>Backtesting!C809</f>
        <v>84.64</v>
      </c>
      <c r="D809" s="7">
        <f>Backtesting!D809</f>
        <v>4.893133636196134E-3</v>
      </c>
      <c r="E809" s="7">
        <f>Backtesting!E809</f>
        <v>5.9248899476143889E-3</v>
      </c>
      <c r="F809" s="7">
        <f>Backtesting!F809</f>
        <v>0.1</v>
      </c>
    </row>
    <row r="810" spans="1:6">
      <c r="A810" s="138">
        <f>Backtesting!A810</f>
        <v>44270</v>
      </c>
      <c r="B810" s="7">
        <f>Backtesting!B810</f>
        <v>0.77490000000000003</v>
      </c>
      <c r="C810" s="7">
        <f>Backtesting!C810</f>
        <v>84.6</v>
      </c>
      <c r="D810" s="7">
        <f>Backtesting!D810</f>
        <v>-4.6350025041484071E-3</v>
      </c>
      <c r="E810" s="7">
        <f>Backtesting!E810</f>
        <v>-4.7270149781171629E-4</v>
      </c>
      <c r="F810" s="7">
        <f>Backtesting!F810</f>
        <v>0.1</v>
      </c>
    </row>
    <row r="811" spans="1:6">
      <c r="A811" s="138">
        <f>Backtesting!A811</f>
        <v>44271</v>
      </c>
      <c r="B811" s="7">
        <f>Backtesting!B811</f>
        <v>0.77529999999999999</v>
      </c>
      <c r="C811" s="7">
        <f>Backtesting!C811</f>
        <v>84.65</v>
      </c>
      <c r="D811" s="7">
        <f>Backtesting!D811</f>
        <v>5.1606245500873281E-4</v>
      </c>
      <c r="E811" s="7">
        <f>Backtesting!E811</f>
        <v>5.9084196696686665E-4</v>
      </c>
      <c r="F811" s="7">
        <f>Backtesting!F811</f>
        <v>0.1</v>
      </c>
    </row>
    <row r="812" spans="1:6">
      <c r="A812" s="138">
        <f>Backtesting!A812</f>
        <v>44272</v>
      </c>
      <c r="B812" s="7">
        <f>Backtesting!B812</f>
        <v>0.77370000000000005</v>
      </c>
      <c r="C812" s="7">
        <f>Backtesting!C812</f>
        <v>84.43</v>
      </c>
      <c r="D812" s="7">
        <f>Backtesting!D812</f>
        <v>-2.0658496695044851E-3</v>
      </c>
      <c r="E812" s="7">
        <f>Backtesting!E812</f>
        <v>-2.60231989773573E-3</v>
      </c>
      <c r="F812" s="7">
        <f>Backtesting!F812</f>
        <v>0.1</v>
      </c>
    </row>
    <row r="813" spans="1:6">
      <c r="A813" s="138">
        <f>Backtesting!A813</f>
        <v>44273</v>
      </c>
      <c r="B813" s="7">
        <f>Backtesting!B813</f>
        <v>0.78269999999999995</v>
      </c>
      <c r="C813" s="7">
        <f>Backtesting!C813</f>
        <v>85.26</v>
      </c>
      <c r="D813" s="7">
        <f>Backtesting!D813</f>
        <v>1.1565279255383523E-2</v>
      </c>
      <c r="E813" s="7">
        <f>Backtesting!E813</f>
        <v>9.7826226556557427E-3</v>
      </c>
      <c r="F813" s="7">
        <f>Backtesting!F813</f>
        <v>0.1</v>
      </c>
    </row>
    <row r="814" spans="1:6">
      <c r="A814" s="138">
        <f>Backtesting!A814</f>
        <v>44274</v>
      </c>
      <c r="B814" s="7">
        <f>Backtesting!B814</f>
        <v>0.77529999999999999</v>
      </c>
      <c r="C814" s="7">
        <f>Backtesting!C814</f>
        <v>84.41</v>
      </c>
      <c r="D814" s="7">
        <f>Backtesting!D814</f>
        <v>-9.4994295858790989E-3</v>
      </c>
      <c r="E814" s="7">
        <f>Backtesting!E814</f>
        <v>-1.0019533341435783E-2</v>
      </c>
      <c r="F814" s="7">
        <f>Backtesting!F814</f>
        <v>0.1</v>
      </c>
    </row>
    <row r="815" spans="1:6">
      <c r="A815" s="138">
        <f>Backtesting!A815</f>
        <v>44277</v>
      </c>
      <c r="B815" s="7">
        <f>Backtesting!B815</f>
        <v>0.77259999999999995</v>
      </c>
      <c r="C815" s="7">
        <f>Backtesting!C815</f>
        <v>84.06</v>
      </c>
      <c r="D815" s="7">
        <f>Backtesting!D815</f>
        <v>-3.4886009927325031E-3</v>
      </c>
      <c r="E815" s="7">
        <f>Backtesting!E815</f>
        <v>-4.1550484186578555E-3</v>
      </c>
      <c r="F815" s="7">
        <f>Backtesting!F815</f>
        <v>0.1</v>
      </c>
    </row>
    <row r="816" spans="1:6">
      <c r="A816" s="138">
        <f>Backtesting!A816</f>
        <v>44278</v>
      </c>
      <c r="B816" s="7">
        <f>Backtesting!B816</f>
        <v>0.77</v>
      </c>
      <c r="C816" s="7">
        <f>Backtesting!C816</f>
        <v>83.72</v>
      </c>
      <c r="D816" s="7">
        <f>Backtesting!D816</f>
        <v>-3.3709353844513603E-3</v>
      </c>
      <c r="E816" s="7">
        <f>Backtesting!E816</f>
        <v>-4.0529319991716708E-3</v>
      </c>
      <c r="F816" s="7">
        <f>Backtesting!F816</f>
        <v>0.1</v>
      </c>
    </row>
    <row r="817" spans="1:6">
      <c r="A817" s="138">
        <f>Backtesting!A817</f>
        <v>44279</v>
      </c>
      <c r="B817" s="7">
        <f>Backtesting!B817</f>
        <v>0.7601</v>
      </c>
      <c r="C817" s="7">
        <f>Backtesting!C817</f>
        <v>82.49</v>
      </c>
      <c r="D817" s="7">
        <f>Backtesting!D817</f>
        <v>-1.294051127573482E-2</v>
      </c>
      <c r="E817" s="7">
        <f>Backtesting!E817</f>
        <v>-1.4800823705158683E-2</v>
      </c>
      <c r="F817" s="7">
        <f>Backtesting!F817</f>
        <v>0.1</v>
      </c>
    </row>
    <row r="818" spans="1:6">
      <c r="A818" s="138">
        <f>Backtesting!A818</f>
        <v>44280</v>
      </c>
      <c r="B818" s="7">
        <f>Backtesting!B818</f>
        <v>0.76</v>
      </c>
      <c r="C818" s="7">
        <f>Backtesting!C818</f>
        <v>82.78</v>
      </c>
      <c r="D818" s="7">
        <f>Backtesting!D818</f>
        <v>-1.3157029161798772E-4</v>
      </c>
      <c r="E818" s="7">
        <f>Backtesting!E818</f>
        <v>3.5094124479461398E-3</v>
      </c>
      <c r="F818" s="7">
        <f>Backtesting!F818</f>
        <v>0.1</v>
      </c>
    </row>
    <row r="819" spans="1:6">
      <c r="A819" s="138">
        <f>Backtesting!A819</f>
        <v>44281</v>
      </c>
      <c r="B819" s="7">
        <f>Backtesting!B819</f>
        <v>0.76129999999999998</v>
      </c>
      <c r="C819" s="7">
        <f>Backtesting!C819</f>
        <v>83.19</v>
      </c>
      <c r="D819" s="7">
        <f>Backtesting!D819</f>
        <v>1.7090650317901667E-3</v>
      </c>
      <c r="E819" s="7">
        <f>Backtesting!E819</f>
        <v>4.9406619752100219E-3</v>
      </c>
      <c r="F819" s="7">
        <f>Backtesting!F819</f>
        <v>0.1</v>
      </c>
    </row>
    <row r="820" spans="1:6">
      <c r="A820" s="138">
        <f>Backtesting!A820</f>
        <v>44284</v>
      </c>
      <c r="B820" s="7">
        <f>Backtesting!B820</f>
        <v>0.7631</v>
      </c>
      <c r="C820" s="7">
        <f>Backtesting!C820</f>
        <v>83.6</v>
      </c>
      <c r="D820" s="7">
        <f>Backtesting!D820</f>
        <v>2.3615859834205731E-3</v>
      </c>
      <c r="E820" s="7">
        <f>Backtesting!E820</f>
        <v>4.9163717948596062E-3</v>
      </c>
      <c r="F820" s="7">
        <f>Backtesting!F820</f>
        <v>0.1</v>
      </c>
    </row>
    <row r="821" spans="1:6">
      <c r="A821" s="138">
        <f>Backtesting!A821</f>
        <v>44285</v>
      </c>
      <c r="B821" s="7">
        <f>Backtesting!B821</f>
        <v>0.76519999999999999</v>
      </c>
      <c r="C821" s="7">
        <f>Backtesting!C821</f>
        <v>84.13</v>
      </c>
      <c r="D821" s="7">
        <f>Backtesting!D821</f>
        <v>2.7481532705102012E-3</v>
      </c>
      <c r="E821" s="7">
        <f>Backtesting!E821</f>
        <v>6.3197014720661904E-3</v>
      </c>
      <c r="F821" s="7">
        <f>Backtesting!F821</f>
        <v>0.1</v>
      </c>
    </row>
    <row r="822" spans="1:6">
      <c r="A822" s="138">
        <f>Backtesting!A822</f>
        <v>44286</v>
      </c>
      <c r="B822" s="7">
        <f>Backtesting!B822</f>
        <v>0.76019999999999999</v>
      </c>
      <c r="C822" s="7">
        <f>Backtesting!C822</f>
        <v>84.28</v>
      </c>
      <c r="D822" s="7">
        <f>Backtesting!D822</f>
        <v>-6.5556810109494209E-3</v>
      </c>
      <c r="E822" s="7">
        <f>Backtesting!E822</f>
        <v>1.78136737326609E-3</v>
      </c>
      <c r="F822" s="7">
        <f>Backtesting!F822</f>
        <v>0.1</v>
      </c>
    </row>
    <row r="823" spans="1:6">
      <c r="A823" s="138">
        <f>Backtesting!A823</f>
        <v>44287</v>
      </c>
      <c r="B823" s="7">
        <f>Backtesting!B823</f>
        <v>0.75429999999999997</v>
      </c>
      <c r="C823" s="7">
        <f>Backtesting!C823</f>
        <v>83.5</v>
      </c>
      <c r="D823" s="7">
        <f>Backtesting!D823</f>
        <v>-7.7913896955632313E-3</v>
      </c>
      <c r="E823" s="7">
        <f>Backtesting!E823</f>
        <v>-9.2979570791784909E-3</v>
      </c>
      <c r="F823" s="7">
        <f>Backtesting!F823</f>
        <v>0.1</v>
      </c>
    </row>
    <row r="824" spans="1:6">
      <c r="A824" s="138">
        <f>Backtesting!A824</f>
        <v>44292</v>
      </c>
      <c r="B824" s="7">
        <f>Backtesting!B824</f>
        <v>0.76480000000000004</v>
      </c>
      <c r="C824" s="7">
        <f>Backtesting!C824</f>
        <v>84.26</v>
      </c>
      <c r="D824" s="7">
        <f>Backtesting!D824</f>
        <v>1.3824194877606425E-2</v>
      </c>
      <c r="E824" s="7">
        <f>Backtesting!E824</f>
        <v>9.0606246940608277E-3</v>
      </c>
      <c r="F824" s="7">
        <f>Backtesting!F824</f>
        <v>0.1</v>
      </c>
    </row>
    <row r="825" spans="1:6">
      <c r="A825" s="138">
        <f>Backtesting!A825</f>
        <v>44293</v>
      </c>
      <c r="B825" s="7">
        <f>Backtesting!B825</f>
        <v>0.76600000000000001</v>
      </c>
      <c r="C825" s="7">
        <f>Backtesting!C825</f>
        <v>84.08</v>
      </c>
      <c r="D825" s="7">
        <f>Backtesting!D825</f>
        <v>1.5678080033997527E-3</v>
      </c>
      <c r="E825" s="7">
        <f>Backtesting!E825</f>
        <v>-2.1385299821748203E-3</v>
      </c>
      <c r="F825" s="7">
        <f>Backtesting!F825</f>
        <v>0.1</v>
      </c>
    </row>
    <row r="826" spans="1:6">
      <c r="A826" s="138">
        <f>Backtesting!A826</f>
        <v>44294</v>
      </c>
      <c r="B826" s="7">
        <f>Backtesting!B826</f>
        <v>0.76380000000000003</v>
      </c>
      <c r="C826" s="7">
        <f>Backtesting!C826</f>
        <v>83.77</v>
      </c>
      <c r="D826" s="7">
        <f>Backtesting!D826</f>
        <v>-2.8761949491754885E-3</v>
      </c>
      <c r="E826" s="7">
        <f>Backtesting!E826</f>
        <v>-3.6937784029775892E-3</v>
      </c>
      <c r="F826" s="7">
        <f>Backtesting!F826</f>
        <v>0.1</v>
      </c>
    </row>
    <row r="827" spans="1:6">
      <c r="A827" s="138">
        <f>Backtesting!A827</f>
        <v>44295</v>
      </c>
      <c r="B827" s="7">
        <f>Backtesting!B827</f>
        <v>0.76139999999999997</v>
      </c>
      <c r="C827" s="7">
        <f>Backtesting!C827</f>
        <v>83.3</v>
      </c>
      <c r="D827" s="7">
        <f>Backtesting!D827</f>
        <v>-3.1471308430189616E-3</v>
      </c>
      <c r="E827" s="7">
        <f>Backtesting!E827</f>
        <v>-5.6263989929211597E-3</v>
      </c>
      <c r="F827" s="7">
        <f>Backtesting!F827</f>
        <v>0.1</v>
      </c>
    </row>
    <row r="828" spans="1:6">
      <c r="A828" s="138">
        <f>Backtesting!A828</f>
        <v>44298</v>
      </c>
      <c r="B828" s="7">
        <f>Backtesting!B828</f>
        <v>0.76049999999999995</v>
      </c>
      <c r="C828" s="7">
        <f>Backtesting!C828</f>
        <v>83.31</v>
      </c>
      <c r="D828" s="7">
        <f>Backtesting!D828</f>
        <v>-1.1827322490494895E-3</v>
      </c>
      <c r="E828" s="7">
        <f>Backtesting!E828</f>
        <v>1.2004081402102322E-4</v>
      </c>
      <c r="F828" s="7">
        <f>Backtesting!F828</f>
        <v>0.1</v>
      </c>
    </row>
    <row r="829" spans="1:6">
      <c r="A829" s="138">
        <f>Backtesting!A829</f>
        <v>44299</v>
      </c>
      <c r="B829" s="7">
        <f>Backtesting!B829</f>
        <v>0.76039999999999996</v>
      </c>
      <c r="C829" s="7">
        <f>Backtesting!C829</f>
        <v>83.41</v>
      </c>
      <c r="D829" s="7">
        <f>Backtesting!D829</f>
        <v>-1.315010850734573E-4</v>
      </c>
      <c r="E829" s="7">
        <f>Backtesting!E829</f>
        <v>1.1996162667024122E-3</v>
      </c>
      <c r="F829" s="7">
        <f>Backtesting!F829</f>
        <v>0.1</v>
      </c>
    </row>
    <row r="830" spans="1:6">
      <c r="A830" s="138">
        <f>Backtesting!A830</f>
        <v>44300</v>
      </c>
      <c r="B830" s="7">
        <f>Backtesting!B830</f>
        <v>0.76719999999999999</v>
      </c>
      <c r="C830" s="7">
        <f>Backtesting!C830</f>
        <v>83.56</v>
      </c>
      <c r="D830" s="7">
        <f>Backtesting!D830</f>
        <v>8.9029129549544686E-3</v>
      </c>
      <c r="E830" s="7">
        <f>Backtesting!E830</f>
        <v>1.7967304348447159E-3</v>
      </c>
      <c r="F830" s="7">
        <f>Backtesting!F830</f>
        <v>0.1</v>
      </c>
    </row>
    <row r="831" spans="1:6">
      <c r="A831" s="138">
        <f>Backtesting!A831</f>
        <v>44301</v>
      </c>
      <c r="B831" s="7">
        <f>Backtesting!B831</f>
        <v>0.77159999999999995</v>
      </c>
      <c r="C831" s="7">
        <f>Backtesting!C831</f>
        <v>84.03</v>
      </c>
      <c r="D831" s="7">
        <f>Backtesting!D831</f>
        <v>5.7187574623454871E-3</v>
      </c>
      <c r="E831" s="7">
        <f>Backtesting!E831</f>
        <v>5.6089412517617201E-3</v>
      </c>
      <c r="F831" s="7">
        <f>Backtesting!F831</f>
        <v>0.1</v>
      </c>
    </row>
    <row r="832" spans="1:6">
      <c r="A832" s="138">
        <f>Backtesting!A832</f>
        <v>44302</v>
      </c>
      <c r="B832" s="7">
        <f>Backtesting!B832</f>
        <v>0.77449999999999997</v>
      </c>
      <c r="C832" s="7">
        <f>Backtesting!C832</f>
        <v>84.27</v>
      </c>
      <c r="D832" s="7">
        <f>Backtesting!D832</f>
        <v>3.7513788253492747E-3</v>
      </c>
      <c r="E832" s="7">
        <f>Backtesting!E832</f>
        <v>2.8520518441350214E-3</v>
      </c>
      <c r="F832" s="7">
        <f>Backtesting!F832</f>
        <v>0.1</v>
      </c>
    </row>
    <row r="833" spans="1:6">
      <c r="A833" s="138">
        <f>Backtesting!A833</f>
        <v>44305</v>
      </c>
      <c r="B833" s="7">
        <f>Backtesting!B833</f>
        <v>0.77380000000000004</v>
      </c>
      <c r="C833" s="7">
        <f>Backtesting!C833</f>
        <v>83.97</v>
      </c>
      <c r="D833" s="7">
        <f>Backtesting!D833</f>
        <v>-9.042175905106597E-4</v>
      </c>
      <c r="E833" s="7">
        <f>Backtesting!E833</f>
        <v>-3.5663375887900854E-3</v>
      </c>
      <c r="F833" s="7">
        <f>Backtesting!F833</f>
        <v>0.1</v>
      </c>
    </row>
    <row r="834" spans="1:6">
      <c r="A834" s="138">
        <f>Backtesting!A834</f>
        <v>44306</v>
      </c>
      <c r="B834" s="7">
        <f>Backtesting!B834</f>
        <v>0.78029999999999999</v>
      </c>
      <c r="C834" s="7">
        <f>Backtesting!C834</f>
        <v>84.43</v>
      </c>
      <c r="D834" s="7">
        <f>Backtesting!D834</f>
        <v>8.3650188563029488E-3</v>
      </c>
      <c r="E834" s="7">
        <f>Backtesting!E834</f>
        <v>5.4631964859367683E-3</v>
      </c>
      <c r="F834" s="7">
        <f>Backtesting!F834</f>
        <v>0.1</v>
      </c>
    </row>
    <row r="835" spans="1:6">
      <c r="A835" s="138">
        <f>Backtesting!A835</f>
        <v>44307</v>
      </c>
      <c r="B835" s="7">
        <f>Backtesting!B835</f>
        <v>0.77149999999999996</v>
      </c>
      <c r="C835" s="7">
        <f>Backtesting!C835</f>
        <v>83.33</v>
      </c>
      <c r="D835" s="7">
        <f>Backtesting!D835</f>
        <v>-1.1341789319500075E-2</v>
      </c>
      <c r="E835" s="7">
        <f>Backtesting!E835</f>
        <v>-1.3114160287293225E-2</v>
      </c>
      <c r="F835" s="7">
        <f>Backtesting!F835</f>
        <v>0.1</v>
      </c>
    </row>
    <row r="836" spans="1:6">
      <c r="A836" s="138">
        <f>Backtesting!A836</f>
        <v>44308</v>
      </c>
      <c r="B836" s="7">
        <f>Backtesting!B836</f>
        <v>0.77449999999999997</v>
      </c>
      <c r="C836" s="7">
        <f>Backtesting!C836</f>
        <v>83.68</v>
      </c>
      <c r="D836" s="7">
        <f>Backtesting!D836</f>
        <v>3.8809880537077519E-3</v>
      </c>
      <c r="E836" s="7">
        <f>Backtesting!E836</f>
        <v>4.1913719224973885E-3</v>
      </c>
      <c r="F836" s="7">
        <f>Backtesting!F836</f>
        <v>0.1</v>
      </c>
    </row>
    <row r="837" spans="1:6">
      <c r="A837" s="138">
        <f>Backtesting!A837</f>
        <v>44309</v>
      </c>
      <c r="B837" s="7">
        <f>Backtesting!B837</f>
        <v>0.77329999999999999</v>
      </c>
      <c r="C837" s="7">
        <f>Backtesting!C837</f>
        <v>83.43</v>
      </c>
      <c r="D837" s="7">
        <f>Backtesting!D837</f>
        <v>-1.5505882419335744E-3</v>
      </c>
      <c r="E837" s="7">
        <f>Backtesting!E837</f>
        <v>-2.9920434026295753E-3</v>
      </c>
      <c r="F837" s="7">
        <f>Backtesting!F837</f>
        <v>0.1</v>
      </c>
    </row>
    <row r="838" spans="1:6">
      <c r="A838" s="138">
        <f>Backtesting!A838</f>
        <v>44312</v>
      </c>
      <c r="B838" s="7">
        <f>Backtesting!B838</f>
        <v>0.77710000000000001</v>
      </c>
      <c r="C838" s="7">
        <f>Backtesting!C838</f>
        <v>83.77</v>
      </c>
      <c r="D838" s="7">
        <f>Backtesting!D838</f>
        <v>4.9019706002066876E-3</v>
      </c>
      <c r="E838" s="7">
        <f>Backtesting!E838</f>
        <v>4.0669912517348342E-3</v>
      </c>
      <c r="F838" s="7">
        <f>Backtesting!F838</f>
        <v>0.1</v>
      </c>
    </row>
    <row r="839" spans="1:6">
      <c r="A839" s="138">
        <f>Backtesting!A839</f>
        <v>44313</v>
      </c>
      <c r="B839" s="7">
        <f>Backtesting!B839</f>
        <v>0.77990000000000004</v>
      </c>
      <c r="C839" s="7">
        <f>Backtesting!C839</f>
        <v>84.4</v>
      </c>
      <c r="D839" s="7">
        <f>Backtesting!D839</f>
        <v>3.5966641212558772E-3</v>
      </c>
      <c r="E839" s="7">
        <f>Backtesting!E839</f>
        <v>7.4924534361934629E-3</v>
      </c>
      <c r="F839" s="7">
        <f>Backtesting!F839</f>
        <v>0.1</v>
      </c>
    </row>
    <row r="840" spans="1:6">
      <c r="A840" s="138">
        <f>Backtesting!A840</f>
        <v>44314</v>
      </c>
      <c r="B840" s="7">
        <f>Backtesting!B840</f>
        <v>0.77449999999999997</v>
      </c>
      <c r="C840" s="7">
        <f>Backtesting!C840</f>
        <v>84.33</v>
      </c>
      <c r="D840" s="7">
        <f>Backtesting!D840</f>
        <v>-6.9480464795291484E-3</v>
      </c>
      <c r="E840" s="7">
        <f>Backtesting!E840</f>
        <v>-8.2972801536127828E-4</v>
      </c>
      <c r="F840" s="7">
        <f>Backtesting!F840</f>
        <v>0.1</v>
      </c>
    </row>
    <row r="841" spans="1:6">
      <c r="A841" s="138">
        <f>Backtesting!A841</f>
        <v>44315</v>
      </c>
      <c r="B841" s="7">
        <f>Backtesting!B841</f>
        <v>0.77959999999999996</v>
      </c>
      <c r="C841" s="7">
        <f>Backtesting!C841</f>
        <v>84.69</v>
      </c>
      <c r="D841" s="7">
        <f>Backtesting!D841</f>
        <v>6.5633077764825241E-3</v>
      </c>
      <c r="E841" s="7">
        <f>Backtesting!E841</f>
        <v>4.2598573469575084E-3</v>
      </c>
      <c r="F841" s="7">
        <f>Backtesting!F841</f>
        <v>0.1</v>
      </c>
    </row>
    <row r="842" spans="1:6">
      <c r="A842" s="138">
        <f>Backtesting!A842</f>
        <v>44316</v>
      </c>
      <c r="B842" s="7">
        <f>Backtesting!B842</f>
        <v>0.77759999999999996</v>
      </c>
      <c r="C842" s="7">
        <f>Backtesting!C842</f>
        <v>84.63</v>
      </c>
      <c r="D842" s="7">
        <f>Backtesting!D842</f>
        <v>-2.5687144871764126E-3</v>
      </c>
      <c r="E842" s="7">
        <f>Backtesting!E842</f>
        <v>-7.08717251493077E-4</v>
      </c>
      <c r="F842" s="7">
        <f>Backtesting!F842</f>
        <v>0.1</v>
      </c>
    </row>
    <row r="843" spans="1:6">
      <c r="A843" s="138">
        <f>Backtesting!A843</f>
        <v>44319</v>
      </c>
      <c r="B843" s="7">
        <f>Backtesting!B843</f>
        <v>0.77139999999999997</v>
      </c>
      <c r="C843" s="7">
        <f>Backtesting!C843</f>
        <v>84.57</v>
      </c>
      <c r="D843" s="7">
        <f>Backtesting!D843</f>
        <v>-8.0052073721018444E-3</v>
      </c>
      <c r="E843" s="7">
        <f>Backtesting!E843</f>
        <v>-7.0921988788376041E-4</v>
      </c>
      <c r="F843" s="7">
        <f>Backtesting!F843</f>
        <v>0.1</v>
      </c>
    </row>
    <row r="844" spans="1:6">
      <c r="A844" s="138">
        <f>Backtesting!A844</f>
        <v>44320</v>
      </c>
      <c r="B844" s="7">
        <f>Backtesting!B844</f>
        <v>0.77429999999999999</v>
      </c>
      <c r="C844" s="7">
        <f>Backtesting!C844</f>
        <v>84.65</v>
      </c>
      <c r="D844" s="7">
        <f>Backtesting!D844</f>
        <v>3.7523496185503718E-3</v>
      </c>
      <c r="E844" s="7">
        <f>Backtesting!E844</f>
        <v>9.455147850136442E-4</v>
      </c>
      <c r="F844" s="7">
        <f>Backtesting!F844</f>
        <v>0.1</v>
      </c>
    </row>
    <row r="845" spans="1:6">
      <c r="A845" s="138">
        <f>Backtesting!A845</f>
        <v>44321</v>
      </c>
      <c r="B845" s="7">
        <f>Backtesting!B845</f>
        <v>0.77249999999999996</v>
      </c>
      <c r="C845" s="7">
        <f>Backtesting!C845</f>
        <v>84.49</v>
      </c>
      <c r="D845" s="7">
        <f>Backtesting!D845</f>
        <v>-2.3273866207774163E-3</v>
      </c>
      <c r="E845" s="7">
        <f>Backtesting!E845</f>
        <v>-1.8919244143910197E-3</v>
      </c>
      <c r="F845" s="7">
        <f>Backtesting!F845</f>
        <v>0.1</v>
      </c>
    </row>
    <row r="846" spans="1:6">
      <c r="A846" s="138">
        <f>Backtesting!A846</f>
        <v>44322</v>
      </c>
      <c r="B846" s="7">
        <f>Backtesting!B846</f>
        <v>0.77410000000000001</v>
      </c>
      <c r="C846" s="7">
        <f>Backtesting!C846</f>
        <v>84.64</v>
      </c>
      <c r="D846" s="7">
        <f>Backtesting!D846</f>
        <v>2.0690554387672259E-3</v>
      </c>
      <c r="E846" s="7">
        <f>Backtesting!E846</f>
        <v>1.7737839452358437E-3</v>
      </c>
      <c r="F846" s="7">
        <f>Backtesting!F846</f>
        <v>0.1</v>
      </c>
    </row>
    <row r="847" spans="1:6">
      <c r="A847" s="138">
        <f>Backtesting!A847</f>
        <v>44323</v>
      </c>
      <c r="B847" s="7">
        <f>Backtesting!B847</f>
        <v>0.77769999999999995</v>
      </c>
      <c r="C847" s="7">
        <f>Backtesting!C847</f>
        <v>84.85</v>
      </c>
      <c r="D847" s="7">
        <f>Backtesting!D847</f>
        <v>4.639781490229815E-3</v>
      </c>
      <c r="E847" s="7">
        <f>Backtesting!E847</f>
        <v>2.4780235702459973E-3</v>
      </c>
      <c r="F847" s="7">
        <f>Backtesting!F847</f>
        <v>0.1</v>
      </c>
    </row>
    <row r="848" spans="1:6">
      <c r="A848" s="138">
        <f>Backtesting!A848</f>
        <v>44326</v>
      </c>
      <c r="B848" s="7">
        <f>Backtesting!B848</f>
        <v>0.78559999999999997</v>
      </c>
      <c r="C848" s="7">
        <f>Backtesting!C848</f>
        <v>85.5</v>
      </c>
      <c r="D848" s="7">
        <f>Backtesting!D848</f>
        <v>1.0106911339358534E-2</v>
      </c>
      <c r="E848" s="7">
        <f>Backtesting!E848</f>
        <v>7.6313842624793739E-3</v>
      </c>
      <c r="F848" s="7">
        <f>Backtesting!F848</f>
        <v>0.1</v>
      </c>
    </row>
    <row r="849" spans="1:6">
      <c r="A849" s="138">
        <f>Backtesting!A849</f>
        <v>44327</v>
      </c>
      <c r="B849" s="7">
        <f>Backtesting!B849</f>
        <v>0.78390000000000004</v>
      </c>
      <c r="C849" s="7">
        <f>Backtesting!C849</f>
        <v>85.34</v>
      </c>
      <c r="D849" s="7">
        <f>Backtesting!D849</f>
        <v>-2.166295845579582E-3</v>
      </c>
      <c r="E849" s="7">
        <f>Backtesting!E849</f>
        <v>-1.8730981828605497E-3</v>
      </c>
      <c r="F849" s="7">
        <f>Backtesting!F849</f>
        <v>0.1</v>
      </c>
    </row>
    <row r="850" spans="1:6">
      <c r="A850" s="138">
        <f>Backtesting!A850</f>
        <v>44328</v>
      </c>
      <c r="B850" s="7">
        <f>Backtesting!B850</f>
        <v>0.77949999999999997</v>
      </c>
      <c r="C850" s="7">
        <f>Backtesting!C850</f>
        <v>84.86</v>
      </c>
      <c r="D850" s="7">
        <f>Backtesting!D850</f>
        <v>-5.6287726968453364E-3</v>
      </c>
      <c r="E850" s="7">
        <f>Backtesting!E850</f>
        <v>-5.6404379856751594E-3</v>
      </c>
      <c r="F850" s="7">
        <f>Backtesting!F850</f>
        <v>0.1</v>
      </c>
    </row>
    <row r="851" spans="1:6">
      <c r="A851" s="138">
        <f>Backtesting!A851</f>
        <v>44329</v>
      </c>
      <c r="B851" s="7">
        <f>Backtesting!B851</f>
        <v>0.77090000000000003</v>
      </c>
      <c r="C851" s="7">
        <f>Backtesting!C851</f>
        <v>84.58</v>
      </c>
      <c r="D851" s="7">
        <f>Backtesting!D851</f>
        <v>-1.1094025032614585E-2</v>
      </c>
      <c r="E851" s="7">
        <f>Backtesting!E851</f>
        <v>-3.3050077298363077E-3</v>
      </c>
      <c r="F851" s="7">
        <f>Backtesting!F851</f>
        <v>0.1</v>
      </c>
    </row>
    <row r="852" spans="1:6">
      <c r="A852" s="138">
        <f>Backtesting!A852</f>
        <v>44330</v>
      </c>
      <c r="B852" s="7">
        <f>Backtesting!B852</f>
        <v>0.77359999999999995</v>
      </c>
      <c r="C852" s="7">
        <f>Backtesting!C852</f>
        <v>84.71</v>
      </c>
      <c r="D852" s="7">
        <f>Backtesting!D852</f>
        <v>3.4962806738680552E-3</v>
      </c>
      <c r="E852" s="7">
        <f>Backtesting!E852</f>
        <v>1.5358263991169308E-3</v>
      </c>
      <c r="F852" s="7">
        <f>Backtesting!F852</f>
        <v>0.1</v>
      </c>
    </row>
    <row r="853" spans="1:6">
      <c r="A853" s="138">
        <f>Backtesting!A853</f>
        <v>44333</v>
      </c>
      <c r="B853" s="7">
        <f>Backtesting!B853</f>
        <v>0.77510000000000001</v>
      </c>
      <c r="C853" s="7">
        <f>Backtesting!C853</f>
        <v>84.74</v>
      </c>
      <c r="D853" s="7">
        <f>Backtesting!D853</f>
        <v>1.9371091483812192E-3</v>
      </c>
      <c r="E853" s="7">
        <f>Backtesting!E853</f>
        <v>3.5408675495362212E-4</v>
      </c>
      <c r="F853" s="7">
        <f>Backtesting!F853</f>
        <v>0.1</v>
      </c>
    </row>
    <row r="854" spans="1:6">
      <c r="A854" s="138">
        <f>Backtesting!A854</f>
        <v>44334</v>
      </c>
      <c r="B854" s="7">
        <f>Backtesting!B854</f>
        <v>0.77869999999999995</v>
      </c>
      <c r="C854" s="7">
        <f>Backtesting!C854</f>
        <v>84.99</v>
      </c>
      <c r="D854" s="7">
        <f>Backtesting!D854</f>
        <v>4.6338092954746656E-3</v>
      </c>
      <c r="E854" s="7">
        <f>Backtesting!E854</f>
        <v>2.9458573121216945E-3</v>
      </c>
      <c r="F854" s="7">
        <f>Backtesting!F854</f>
        <v>0.1</v>
      </c>
    </row>
    <row r="855" spans="1:6">
      <c r="A855" s="138">
        <f>Backtesting!A855</f>
        <v>44335</v>
      </c>
      <c r="B855" s="7">
        <f>Backtesting!B855</f>
        <v>0.77910000000000001</v>
      </c>
      <c r="C855" s="7">
        <f>Backtesting!C855</f>
        <v>84.88</v>
      </c>
      <c r="D855" s="7">
        <f>Backtesting!D855</f>
        <v>5.1354475387218538E-4</v>
      </c>
      <c r="E855" s="7">
        <f>Backtesting!E855</f>
        <v>-1.295108204807164E-3</v>
      </c>
      <c r="F855" s="7">
        <f>Backtesting!F855</f>
        <v>0.1</v>
      </c>
    </row>
    <row r="856" spans="1:6">
      <c r="A856" s="138">
        <f>Backtesting!A856</f>
        <v>44336</v>
      </c>
      <c r="B856" s="7">
        <f>Backtesting!B856</f>
        <v>0.77490000000000003</v>
      </c>
      <c r="C856" s="7">
        <f>Backtesting!C856</f>
        <v>84.58</v>
      </c>
      <c r="D856" s="7">
        <f>Backtesting!D856</f>
        <v>-5.405418566907935E-3</v>
      </c>
      <c r="E856" s="7">
        <f>Backtesting!E856</f>
        <v>-3.5406622613851834E-3</v>
      </c>
      <c r="F856" s="7">
        <f>Backtesting!F856</f>
        <v>0.1</v>
      </c>
    </row>
    <row r="857" spans="1:6">
      <c r="A857" s="138">
        <f>Backtesting!A857</f>
        <v>44337</v>
      </c>
      <c r="B857" s="7">
        <f>Backtesting!B857</f>
        <v>0.77559999999999996</v>
      </c>
      <c r="C857" s="7">
        <f>Backtesting!C857</f>
        <v>84.35</v>
      </c>
      <c r="D857" s="7">
        <f>Backtesting!D857</f>
        <v>9.0293459859206067E-4</v>
      </c>
      <c r="E857" s="7">
        <f>Backtesting!E857</f>
        <v>-2.7230230523652256E-3</v>
      </c>
      <c r="F857" s="7">
        <f>Backtesting!F857</f>
        <v>0.1</v>
      </c>
    </row>
    <row r="858" spans="1:6">
      <c r="A858" s="138">
        <f>Backtesting!A858</f>
        <v>44340</v>
      </c>
      <c r="B858" s="7">
        <f>Backtesting!B858</f>
        <v>0.77390000000000003</v>
      </c>
      <c r="C858" s="7">
        <f>Backtesting!C858</f>
        <v>84.19</v>
      </c>
      <c r="D858" s="7">
        <f>Backtesting!D858</f>
        <v>-2.1942570920831903E-3</v>
      </c>
      <c r="E858" s="7">
        <f>Backtesting!E858</f>
        <v>-1.89865964240468E-3</v>
      </c>
      <c r="F858" s="7">
        <f>Backtesting!F858</f>
        <v>0.1</v>
      </c>
    </row>
    <row r="859" spans="1:6">
      <c r="A859" s="138">
        <f>Backtesting!A859</f>
        <v>44341</v>
      </c>
      <c r="B859" s="7">
        <f>Backtesting!B859</f>
        <v>0.77529999999999999</v>
      </c>
      <c r="C859" s="7">
        <f>Backtesting!C859</f>
        <v>84.31</v>
      </c>
      <c r="D859" s="7">
        <f>Backtesting!D859</f>
        <v>1.8073849484998988E-3</v>
      </c>
      <c r="E859" s="7">
        <f>Backtesting!E859</f>
        <v>1.4243325850117877E-3</v>
      </c>
      <c r="F859" s="7">
        <f>Backtesting!F859</f>
        <v>0.1</v>
      </c>
    </row>
    <row r="860" spans="1:6">
      <c r="A860" s="138">
        <f>Backtesting!A860</f>
        <v>44342</v>
      </c>
      <c r="B860" s="7">
        <f>Backtesting!B860</f>
        <v>0.77869999999999995</v>
      </c>
      <c r="C860" s="7">
        <f>Backtesting!C860</f>
        <v>84.72</v>
      </c>
      <c r="D860" s="7">
        <f>Backtesting!D860</f>
        <v>4.3758113580270675E-3</v>
      </c>
      <c r="E860" s="7">
        <f>Backtesting!E860</f>
        <v>4.851219358566603E-3</v>
      </c>
      <c r="F860" s="7">
        <f>Backtesting!F860</f>
        <v>0.1</v>
      </c>
    </row>
    <row r="861" spans="1:6">
      <c r="A861" s="138">
        <f>Backtesting!A861</f>
        <v>44343</v>
      </c>
      <c r="B861" s="7">
        <f>Backtesting!B861</f>
        <v>0.77480000000000004</v>
      </c>
      <c r="C861" s="7">
        <f>Backtesting!C861</f>
        <v>84.52</v>
      </c>
      <c r="D861" s="7">
        <f>Backtesting!D861</f>
        <v>-5.0209310500994569E-3</v>
      </c>
      <c r="E861" s="7">
        <f>Backtesting!E861</f>
        <v>-2.3635085452951292E-3</v>
      </c>
      <c r="F861" s="7">
        <f>Backtesting!F861</f>
        <v>0.1</v>
      </c>
    </row>
    <row r="862" spans="1:6">
      <c r="A862" s="138">
        <f>Backtesting!A862</f>
        <v>44344</v>
      </c>
      <c r="B862" s="7">
        <f>Backtesting!B862</f>
        <v>0.77270000000000005</v>
      </c>
      <c r="C862" s="7">
        <f>Backtesting!C862</f>
        <v>84.92</v>
      </c>
      <c r="D862" s="7">
        <f>Backtesting!D862</f>
        <v>-2.7140565933026243E-3</v>
      </c>
      <c r="E862" s="7">
        <f>Backtesting!E862</f>
        <v>4.7214440871995705E-3</v>
      </c>
      <c r="F862" s="7">
        <f>Backtesting!F862</f>
        <v>0.1</v>
      </c>
    </row>
    <row r="863" spans="1:6">
      <c r="A863" s="138">
        <f>Backtesting!A863</f>
        <v>44347</v>
      </c>
      <c r="B863" s="7">
        <f>Backtesting!B863</f>
        <v>0.77249999999999996</v>
      </c>
      <c r="C863" s="7">
        <f>Backtesting!C863</f>
        <v>84.77</v>
      </c>
      <c r="D863" s="7">
        <f>Backtesting!D863</f>
        <v>-2.5886616763779098E-4</v>
      </c>
      <c r="E863" s="7">
        <f>Backtesting!E863</f>
        <v>-1.7679302147412448E-3</v>
      </c>
      <c r="F863" s="7">
        <f>Backtesting!F863</f>
        <v>0.1</v>
      </c>
    </row>
    <row r="864" spans="1:6">
      <c r="A864" s="138">
        <f>Backtesting!A864</f>
        <v>44348</v>
      </c>
      <c r="B864" s="7">
        <f>Backtesting!B864</f>
        <v>0.77439999999999998</v>
      </c>
      <c r="C864" s="7">
        <f>Backtesting!C864</f>
        <v>84.78</v>
      </c>
      <c r="D864" s="7">
        <f>Backtesting!D864</f>
        <v>2.4565271904667704E-3</v>
      </c>
      <c r="E864" s="7">
        <f>Backtesting!E864</f>
        <v>1.1795930417699823E-4</v>
      </c>
      <c r="F864" s="7">
        <f>Backtesting!F864</f>
        <v>0.1</v>
      </c>
    </row>
    <row r="865" spans="1:6">
      <c r="A865" s="138">
        <f>Backtesting!A865</f>
        <v>44349</v>
      </c>
      <c r="B865" s="7">
        <f>Backtesting!B865</f>
        <v>0.7742</v>
      </c>
      <c r="C865" s="7">
        <f>Backtesting!C865</f>
        <v>84.94</v>
      </c>
      <c r="D865" s="7">
        <f>Backtesting!D865</f>
        <v>-2.5829781881946752E-4</v>
      </c>
      <c r="E865" s="7">
        <f>Backtesting!E865</f>
        <v>1.8854589606339307E-3</v>
      </c>
      <c r="F865" s="7">
        <f>Backtesting!F865</f>
        <v>0.1</v>
      </c>
    </row>
    <row r="866" spans="1:6">
      <c r="A866" s="138">
        <f>Backtesting!A866</f>
        <v>44350</v>
      </c>
      <c r="B866" s="7">
        <f>Backtesting!B866</f>
        <v>0.77329999999999999</v>
      </c>
      <c r="C866" s="7">
        <f>Backtesting!C866</f>
        <v>84.89</v>
      </c>
      <c r="D866" s="7">
        <f>Backtesting!D866</f>
        <v>-1.1631665285579921E-3</v>
      </c>
      <c r="E866" s="7">
        <f>Backtesting!E866</f>
        <v>-5.888241352486062E-4</v>
      </c>
      <c r="F866" s="7">
        <f>Backtesting!F866</f>
        <v>0.1</v>
      </c>
    </row>
    <row r="867" spans="1:6">
      <c r="A867" s="138">
        <f>Backtesting!A867</f>
        <v>44351</v>
      </c>
      <c r="B867" s="7">
        <f>Backtesting!B867</f>
        <v>0.76529999999999998</v>
      </c>
      <c r="C867" s="7">
        <f>Backtesting!C867</f>
        <v>84.39</v>
      </c>
      <c r="D867" s="7">
        <f>Backtesting!D867</f>
        <v>-1.0399157799114395E-2</v>
      </c>
      <c r="E867" s="7">
        <f>Backtesting!E867</f>
        <v>-5.9073895800012431E-3</v>
      </c>
      <c r="F867" s="7">
        <f>Backtesting!F867</f>
        <v>0.1</v>
      </c>
    </row>
    <row r="868" spans="1:6">
      <c r="A868" s="138">
        <f>Backtesting!A868</f>
        <v>44354</v>
      </c>
      <c r="B868" s="7">
        <f>Backtesting!B868</f>
        <v>0.77339999999999998</v>
      </c>
      <c r="C868" s="7">
        <f>Backtesting!C868</f>
        <v>84.71</v>
      </c>
      <c r="D868" s="7">
        <f>Backtesting!D868</f>
        <v>1.0528465357321383E-2</v>
      </c>
      <c r="E868" s="7">
        <f>Backtesting!E868</f>
        <v>3.7847472735842848E-3</v>
      </c>
      <c r="F868" s="7">
        <f>Backtesting!F868</f>
        <v>0.1</v>
      </c>
    </row>
    <row r="869" spans="1:6">
      <c r="A869" s="138">
        <f>Backtesting!A869</f>
        <v>44355</v>
      </c>
      <c r="B869" s="7">
        <f>Backtesting!B869</f>
        <v>0.77429999999999999</v>
      </c>
      <c r="C869" s="7">
        <f>Backtesting!C869</f>
        <v>84.77</v>
      </c>
      <c r="D869" s="7">
        <f>Backtesting!D869</f>
        <v>1.1630162194810781E-3</v>
      </c>
      <c r="E869" s="7">
        <f>Backtesting!E869</f>
        <v>7.080481768546754E-4</v>
      </c>
      <c r="F869" s="7">
        <f>Backtesting!F869</f>
        <v>0.1</v>
      </c>
    </row>
    <row r="870" spans="1:6">
      <c r="A870" s="138">
        <f>Backtesting!A870</f>
        <v>44356</v>
      </c>
      <c r="B870" s="7">
        <f>Backtesting!B870</f>
        <v>0.77400000000000002</v>
      </c>
      <c r="C870" s="7">
        <f>Backtesting!C870</f>
        <v>84.74</v>
      </c>
      <c r="D870" s="7">
        <f>Backtesting!D870</f>
        <v>-3.8752180295075048E-4</v>
      </c>
      <c r="E870" s="7">
        <f>Backtesting!E870</f>
        <v>-3.5396142190103908E-4</v>
      </c>
      <c r="F870" s="7">
        <f>Backtesting!F870</f>
        <v>0.1</v>
      </c>
    </row>
    <row r="871" spans="1:6">
      <c r="A871" s="138">
        <f>Backtesting!A871</f>
        <v>44357</v>
      </c>
      <c r="B871" s="7">
        <f>Backtesting!B871</f>
        <v>0.77370000000000005</v>
      </c>
      <c r="C871" s="7">
        <f>Backtesting!C871</f>
        <v>84.75</v>
      </c>
      <c r="D871" s="7">
        <f>Backtesting!D871</f>
        <v>-3.8767203431826469E-4</v>
      </c>
      <c r="E871" s="7">
        <f>Backtesting!E871</f>
        <v>1.180010621465691E-4</v>
      </c>
      <c r="F871" s="7">
        <f>Backtesting!F871</f>
        <v>0.1</v>
      </c>
    </row>
    <row r="872" spans="1:6">
      <c r="A872" s="138">
        <f>Backtesting!A872</f>
        <v>44358</v>
      </c>
      <c r="B872" s="7">
        <f>Backtesting!B872</f>
        <v>0.77539999999999998</v>
      </c>
      <c r="C872" s="7">
        <f>Backtesting!C872</f>
        <v>84.84</v>
      </c>
      <c r="D872" s="7">
        <f>Backtesting!D872</f>
        <v>2.1948236814198756E-3</v>
      </c>
      <c r="E872" s="7">
        <f>Backtesting!E872</f>
        <v>1.0613834359221208E-3</v>
      </c>
      <c r="F872" s="7">
        <f>Backtesting!F872</f>
        <v>0.1</v>
      </c>
    </row>
    <row r="873" spans="1:6">
      <c r="A873" s="138">
        <f>Backtesting!A873</f>
        <v>44362</v>
      </c>
      <c r="B873" s="7">
        <f>Backtesting!B873</f>
        <v>0.77159999999999995</v>
      </c>
      <c r="C873" s="7">
        <f>Backtesting!C873</f>
        <v>84.91</v>
      </c>
      <c r="D873" s="7">
        <f>Backtesting!D873</f>
        <v>-4.9127442052547213E-3</v>
      </c>
      <c r="E873" s="7">
        <f>Backtesting!E873</f>
        <v>8.2474231479029642E-4</v>
      </c>
      <c r="F873" s="7">
        <f>Backtesting!F873</f>
        <v>0.1</v>
      </c>
    </row>
    <row r="874" spans="1:6">
      <c r="A874" s="138">
        <f>Backtesting!A874</f>
        <v>44363</v>
      </c>
      <c r="B874" s="7">
        <f>Backtesting!B874</f>
        <v>0.76939999999999997</v>
      </c>
      <c r="C874" s="7">
        <f>Backtesting!C874</f>
        <v>84.69</v>
      </c>
      <c r="D874" s="7">
        <f>Backtesting!D874</f>
        <v>-2.8552907133792514E-3</v>
      </c>
      <c r="E874" s="7">
        <f>Backtesting!E874</f>
        <v>-2.594341077764383E-3</v>
      </c>
      <c r="F874" s="7">
        <f>Backtesting!F874</f>
        <v>0.1</v>
      </c>
    </row>
    <row r="875" spans="1:6">
      <c r="A875" s="138">
        <f>Backtesting!A875</f>
        <v>44364</v>
      </c>
      <c r="B875" s="7">
        <f>Backtesting!B875</f>
        <v>0.76319999999999999</v>
      </c>
      <c r="C875" s="7">
        <f>Backtesting!C875</f>
        <v>84.44</v>
      </c>
      <c r="D875" s="7">
        <f>Backtesting!D875</f>
        <v>-8.0908701841179223E-3</v>
      </c>
      <c r="E875" s="7">
        <f>Backtesting!E875</f>
        <v>-2.9563079533878357E-3</v>
      </c>
      <c r="F875" s="7">
        <f>Backtesting!F875</f>
        <v>0.1</v>
      </c>
    </row>
    <row r="876" spans="1:6">
      <c r="A876" s="138">
        <f>Backtesting!A876</f>
        <v>44365</v>
      </c>
      <c r="B876" s="7">
        <f>Backtesting!B876</f>
        <v>0.75370000000000004</v>
      </c>
      <c r="C876" s="7">
        <f>Backtesting!C876</f>
        <v>82.94</v>
      </c>
      <c r="D876" s="7">
        <f>Backtesting!D876</f>
        <v>-1.2525709284652454E-2</v>
      </c>
      <c r="E876" s="7">
        <f>Backtesting!E876</f>
        <v>-1.7923768161884651E-2</v>
      </c>
      <c r="F876" s="7">
        <f>Backtesting!F876</f>
        <v>0.1</v>
      </c>
    </row>
    <row r="877" spans="1:6">
      <c r="A877" s="138">
        <f>Backtesting!A877</f>
        <v>44368</v>
      </c>
      <c r="B877" s="7">
        <f>Backtesting!B877</f>
        <v>0.75</v>
      </c>
      <c r="C877" s="7">
        <f>Backtesting!C877</f>
        <v>82.4</v>
      </c>
      <c r="D877" s="7">
        <f>Backtesting!D877</f>
        <v>-4.9212043190681298E-3</v>
      </c>
      <c r="E877" s="7">
        <f>Backtesting!E877</f>
        <v>-6.5320179028091393E-3</v>
      </c>
      <c r="F877" s="7">
        <f>Backtesting!F877</f>
        <v>0.1</v>
      </c>
    </row>
    <row r="878" spans="1:6">
      <c r="A878" s="138">
        <f>Backtesting!A878</f>
        <v>44369</v>
      </c>
      <c r="B878" s="7">
        <f>Backtesting!B878</f>
        <v>0.75090000000000001</v>
      </c>
      <c r="C878" s="7">
        <f>Backtesting!C878</f>
        <v>82.96</v>
      </c>
      <c r="D878" s="7">
        <f>Backtesting!D878</f>
        <v>1.1992805754821869E-3</v>
      </c>
      <c r="E878" s="7">
        <f>Backtesting!E878</f>
        <v>6.7731270058457391E-3</v>
      </c>
      <c r="F878" s="7">
        <f>Backtesting!F878</f>
        <v>0.1</v>
      </c>
    </row>
    <row r="879" spans="1:6">
      <c r="A879" s="138">
        <f>Backtesting!A879</f>
        <v>44370</v>
      </c>
      <c r="B879" s="7">
        <f>Backtesting!B879</f>
        <v>0.75449999999999995</v>
      </c>
      <c r="C879" s="7">
        <f>Backtesting!C879</f>
        <v>83.58</v>
      </c>
      <c r="D879" s="7">
        <f>Backtesting!D879</f>
        <v>4.782791102065264E-3</v>
      </c>
      <c r="E879" s="7">
        <f>Backtesting!E879</f>
        <v>7.4456930984975337E-3</v>
      </c>
      <c r="F879" s="7">
        <f>Backtesting!F879</f>
        <v>0.1</v>
      </c>
    </row>
    <row r="880" spans="1:6">
      <c r="A880" s="138">
        <f>Backtesting!A880</f>
        <v>44371</v>
      </c>
      <c r="B880" s="7">
        <f>Backtesting!B880</f>
        <v>0.75690000000000002</v>
      </c>
      <c r="C880" s="7">
        <f>Backtesting!C880</f>
        <v>83.91</v>
      </c>
      <c r="D880" s="7">
        <f>Backtesting!D880</f>
        <v>3.1758661072181608E-3</v>
      </c>
      <c r="E880" s="7">
        <f>Backtesting!E880</f>
        <v>3.9405388622087405E-3</v>
      </c>
      <c r="F880" s="7">
        <f>Backtesting!F880</f>
        <v>0.1</v>
      </c>
    </row>
    <row r="881" spans="1:6">
      <c r="A881" s="138">
        <f>Backtesting!A881</f>
        <v>44372</v>
      </c>
      <c r="B881" s="7">
        <f>Backtesting!B881</f>
        <v>0.75939999999999996</v>
      </c>
      <c r="C881" s="7">
        <f>Backtesting!C881</f>
        <v>84.17</v>
      </c>
      <c r="D881" s="7">
        <f>Backtesting!D881</f>
        <v>3.297503482580187E-3</v>
      </c>
      <c r="E881" s="7">
        <f>Backtesting!E881</f>
        <v>3.0937673415066614E-3</v>
      </c>
      <c r="F881" s="7">
        <f>Backtesting!F881</f>
        <v>0.1</v>
      </c>
    </row>
    <row r="882" spans="1:6">
      <c r="A882" s="138">
        <f>Backtesting!A882</f>
        <v>44375</v>
      </c>
      <c r="B882" s="7">
        <f>Backtesting!B882</f>
        <v>0.7591</v>
      </c>
      <c r="C882" s="7">
        <f>Backtesting!C882</f>
        <v>84.01</v>
      </c>
      <c r="D882" s="7">
        <f>Backtesting!D882</f>
        <v>-3.951267749793353E-4</v>
      </c>
      <c r="E882" s="7">
        <f>Backtesting!E882</f>
        <v>-1.9027238467288945E-3</v>
      </c>
      <c r="F882" s="7">
        <f>Backtesting!F882</f>
        <v>0.1</v>
      </c>
    </row>
    <row r="883" spans="1:6">
      <c r="A883" s="138">
        <f>Backtesting!A883</f>
        <v>44376</v>
      </c>
      <c r="B883" s="7">
        <f>Backtesting!B883</f>
        <v>0.75629999999999997</v>
      </c>
      <c r="C883" s="7">
        <f>Backtesting!C883</f>
        <v>83.62</v>
      </c>
      <c r="D883" s="7">
        <f>Backtesting!D883</f>
        <v>-3.6953981607386844E-3</v>
      </c>
      <c r="E883" s="7">
        <f>Backtesting!E883</f>
        <v>-4.6531134483367969E-3</v>
      </c>
      <c r="F883" s="7">
        <f>Backtesting!F883</f>
        <v>0.1</v>
      </c>
    </row>
    <row r="884" spans="1:6">
      <c r="A884" s="138">
        <f>Backtesting!A884</f>
        <v>44377</v>
      </c>
      <c r="B884" s="7">
        <f>Backtesting!B884</f>
        <v>0.75180000000000002</v>
      </c>
      <c r="C884" s="7">
        <f>Backtesting!C884</f>
        <v>83.07</v>
      </c>
      <c r="D884" s="7">
        <f>Backtesting!D884</f>
        <v>-5.9677917319061469E-3</v>
      </c>
      <c r="E884" s="7">
        <f>Backtesting!E884</f>
        <v>-6.5991000774389165E-3</v>
      </c>
      <c r="F884" s="7">
        <f>Backtesting!F884</f>
        <v>0.1</v>
      </c>
    </row>
    <row r="885" spans="1:6">
      <c r="A885" s="138">
        <f>Backtesting!A885</f>
        <v>44378</v>
      </c>
      <c r="B885" s="7">
        <f>Backtesting!B885</f>
        <v>0.74829999999999997</v>
      </c>
      <c r="C885" s="7">
        <f>Backtesting!C885</f>
        <v>83.16</v>
      </c>
      <c r="D885" s="7">
        <f>Backtesting!D885</f>
        <v>-4.6663640437648504E-3</v>
      </c>
      <c r="E885" s="7">
        <f>Backtesting!E885</f>
        <v>1.08283713883212E-3</v>
      </c>
      <c r="F885" s="7">
        <f>Backtesting!F885</f>
        <v>0.1</v>
      </c>
    </row>
    <row r="886" spans="1:6">
      <c r="A886" s="138">
        <f>Backtesting!A886</f>
        <v>44379</v>
      </c>
      <c r="B886" s="7">
        <f>Backtesting!B886</f>
        <v>0.74660000000000004</v>
      </c>
      <c r="C886" s="7">
        <f>Backtesting!C886</f>
        <v>83.33</v>
      </c>
      <c r="D886" s="7">
        <f>Backtesting!D886</f>
        <v>-2.274400605829288E-3</v>
      </c>
      <c r="E886" s="7">
        <f>Backtesting!E886</f>
        <v>2.04216540430326E-3</v>
      </c>
      <c r="F886" s="7">
        <f>Backtesting!F886</f>
        <v>0.1</v>
      </c>
    </row>
    <row r="887" spans="1:6">
      <c r="A887" s="138">
        <f>Backtesting!A887</f>
        <v>44382</v>
      </c>
      <c r="B887" s="7">
        <f>Backtesting!B887</f>
        <v>0.75129999999999997</v>
      </c>
      <c r="C887" s="7">
        <f>Backtesting!C887</f>
        <v>83.5</v>
      </c>
      <c r="D887" s="7">
        <f>Backtesting!D887</f>
        <v>6.2754728946314156E-3</v>
      </c>
      <c r="E887" s="7">
        <f>Backtesting!E887</f>
        <v>2.038003462694447E-3</v>
      </c>
      <c r="F887" s="7">
        <f>Backtesting!F887</f>
        <v>0.1</v>
      </c>
    </row>
    <row r="888" spans="1:6">
      <c r="A888" s="138">
        <f>Backtesting!A888</f>
        <v>44383</v>
      </c>
      <c r="B888" s="7">
        <f>Backtesting!B888</f>
        <v>0.75780000000000003</v>
      </c>
      <c r="C888" s="7">
        <f>Backtesting!C888</f>
        <v>83.96</v>
      </c>
      <c r="D888" s="7">
        <f>Backtesting!D888</f>
        <v>8.6144592093854756E-3</v>
      </c>
      <c r="E888" s="7">
        <f>Backtesting!E888</f>
        <v>5.4938630956222765E-3</v>
      </c>
      <c r="F888" s="7">
        <f>Backtesting!F888</f>
        <v>0.1</v>
      </c>
    </row>
    <row r="889" spans="1:6">
      <c r="A889" s="138">
        <f>Backtesting!A889</f>
        <v>44384</v>
      </c>
      <c r="B889" s="7">
        <f>Backtesting!B889</f>
        <v>0.75039999999999996</v>
      </c>
      <c r="C889" s="7">
        <f>Backtesting!C889</f>
        <v>82.99</v>
      </c>
      <c r="D889" s="7">
        <f>Backtesting!D889</f>
        <v>-9.8131008924855906E-3</v>
      </c>
      <c r="E889" s="7">
        <f>Backtesting!E889</f>
        <v>-1.1620376342075578E-2</v>
      </c>
      <c r="F889" s="7">
        <f>Backtesting!F889</f>
        <v>0.1</v>
      </c>
    </row>
    <row r="890" spans="1:6">
      <c r="A890" s="138">
        <f>Backtesting!A890</f>
        <v>44385</v>
      </c>
      <c r="B890" s="7">
        <f>Backtesting!B890</f>
        <v>0.746</v>
      </c>
      <c r="C890" s="7">
        <f>Backtesting!C890</f>
        <v>82.27</v>
      </c>
      <c r="D890" s="7">
        <f>Backtesting!D890</f>
        <v>-5.8807974882539651E-3</v>
      </c>
      <c r="E890" s="7">
        <f>Backtesting!E890</f>
        <v>-8.7135974295176524E-3</v>
      </c>
      <c r="F890" s="7">
        <f>Backtesting!F890</f>
        <v>0.1</v>
      </c>
    </row>
    <row r="891" spans="1:6">
      <c r="A891" s="138">
        <f>Backtesting!A891</f>
        <v>44386</v>
      </c>
      <c r="B891" s="7">
        <f>Backtesting!B891</f>
        <v>0.74270000000000003</v>
      </c>
      <c r="C891" s="7">
        <f>Backtesting!C891</f>
        <v>81.7</v>
      </c>
      <c r="D891" s="7">
        <f>Backtesting!D891</f>
        <v>-4.4334055285101086E-3</v>
      </c>
      <c r="E891" s="7">
        <f>Backtesting!E891</f>
        <v>-6.9525193148816406E-3</v>
      </c>
      <c r="F891" s="7">
        <f>Backtesting!F891</f>
        <v>0.1</v>
      </c>
    </row>
    <row r="892" spans="1:6">
      <c r="A892" s="138">
        <f>Backtesting!A892</f>
        <v>44389</v>
      </c>
      <c r="B892" s="7">
        <f>Backtesting!B892</f>
        <v>0.74739999999999995</v>
      </c>
      <c r="C892" s="7">
        <f>Backtesting!C892</f>
        <v>82.34</v>
      </c>
      <c r="D892" s="7">
        <f>Backtesting!D892</f>
        <v>6.308322376132572E-3</v>
      </c>
      <c r="E892" s="7">
        <f>Backtesting!E892</f>
        <v>7.803014475801417E-3</v>
      </c>
      <c r="F892" s="7">
        <f>Backtesting!F892</f>
        <v>0.1</v>
      </c>
    </row>
    <row r="893" spans="1:6">
      <c r="A893" s="138">
        <f>Backtesting!A893</f>
        <v>44390</v>
      </c>
      <c r="B893" s="7">
        <f>Backtesting!B893</f>
        <v>0.74880000000000002</v>
      </c>
      <c r="C893" s="7">
        <f>Backtesting!C893</f>
        <v>82.65</v>
      </c>
      <c r="D893" s="7">
        <f>Backtesting!D893</f>
        <v>1.8714081119987603E-3</v>
      </c>
      <c r="E893" s="7">
        <f>Backtesting!E893</f>
        <v>3.757807925274523E-3</v>
      </c>
      <c r="F893" s="7">
        <f>Backtesting!F893</f>
        <v>0.1</v>
      </c>
    </row>
    <row r="894" spans="1:6">
      <c r="A894" s="138">
        <f>Backtesting!A894</f>
        <v>44391</v>
      </c>
      <c r="B894" s="7">
        <f>Backtesting!B894</f>
        <v>0.746</v>
      </c>
      <c r="C894" s="7">
        <f>Backtesting!C894</f>
        <v>82.44</v>
      </c>
      <c r="D894" s="7">
        <f>Backtesting!D894</f>
        <v>-3.7463249596214271E-3</v>
      </c>
      <c r="E894" s="7">
        <f>Backtesting!E894</f>
        <v>-2.5440682447749607E-3</v>
      </c>
      <c r="F894" s="7">
        <f>Backtesting!F894</f>
        <v>0.1</v>
      </c>
    </row>
    <row r="895" spans="1:6">
      <c r="A895" s="138">
        <f>Backtesting!A895</f>
        <v>44392</v>
      </c>
      <c r="B895" s="7">
        <f>Backtesting!B895</f>
        <v>0.74780000000000002</v>
      </c>
      <c r="C895" s="7">
        <f>Backtesting!C895</f>
        <v>82.14</v>
      </c>
      <c r="D895" s="7">
        <f>Backtesting!D895</f>
        <v>2.4099623392525612E-3</v>
      </c>
      <c r="E895" s="7">
        <f>Backtesting!E895</f>
        <v>-3.6456474938457504E-3</v>
      </c>
      <c r="F895" s="7">
        <f>Backtesting!F895</f>
        <v>0.1</v>
      </c>
    </row>
    <row r="896" spans="1:6">
      <c r="A896" s="138">
        <f>Backtesting!A896</f>
        <v>44393</v>
      </c>
      <c r="B896" s="7">
        <f>Backtesting!B896</f>
        <v>0.74390000000000001</v>
      </c>
      <c r="C896" s="7">
        <f>Backtesting!C896</f>
        <v>81.819999999999993</v>
      </c>
      <c r="D896" s="7">
        <f>Backtesting!D896</f>
        <v>-5.2289453457177223E-3</v>
      </c>
      <c r="E896" s="7">
        <f>Backtesting!E896</f>
        <v>-3.9033960271601014E-3</v>
      </c>
      <c r="F896" s="7">
        <f>Backtesting!F896</f>
        <v>0.1</v>
      </c>
    </row>
    <row r="897" spans="1:6">
      <c r="A897" s="138">
        <f>Backtesting!A897</f>
        <v>44396</v>
      </c>
      <c r="B897" s="7">
        <f>Backtesting!B897</f>
        <v>0.73819999999999997</v>
      </c>
      <c r="C897" s="7">
        <f>Backtesting!C897</f>
        <v>81.17</v>
      </c>
      <c r="D897" s="7">
        <f>Backtesting!D897</f>
        <v>-7.6918266013975053E-3</v>
      </c>
      <c r="E897" s="7">
        <f>Backtesting!E897</f>
        <v>-7.9759917281680796E-3</v>
      </c>
      <c r="F897" s="7">
        <f>Backtesting!F897</f>
        <v>0.1</v>
      </c>
    </row>
    <row r="898" spans="1:6">
      <c r="A898" s="138">
        <f>Backtesting!A898</f>
        <v>44397</v>
      </c>
      <c r="B898" s="7">
        <f>Backtesting!B898</f>
        <v>0.73240000000000005</v>
      </c>
      <c r="C898" s="7">
        <f>Backtesting!C898</f>
        <v>80.180000000000007</v>
      </c>
      <c r="D898" s="7">
        <f>Backtesting!D898</f>
        <v>-7.8879777955424661E-3</v>
      </c>
      <c r="E898" s="7">
        <f>Backtesting!E898</f>
        <v>-1.227161355872336E-2</v>
      </c>
      <c r="F898" s="7">
        <f>Backtesting!F898</f>
        <v>0.1</v>
      </c>
    </row>
    <row r="899" spans="1:6">
      <c r="A899" s="138">
        <f>Backtesting!A899</f>
        <v>44398</v>
      </c>
      <c r="B899" s="7">
        <f>Backtesting!B899</f>
        <v>0.7298</v>
      </c>
      <c r="C899" s="7">
        <f>Backtesting!C899</f>
        <v>80.209999999999994</v>
      </c>
      <c r="D899" s="7">
        <f>Backtesting!D899</f>
        <v>-3.5562887980084066E-3</v>
      </c>
      <c r="E899" s="7">
        <f>Backtesting!E899</f>
        <v>3.7408816447208722E-4</v>
      </c>
      <c r="F899" s="7">
        <f>Backtesting!F899</f>
        <v>0.1</v>
      </c>
    </row>
    <row r="900" spans="1:6">
      <c r="A900" s="138">
        <f>Backtesting!A900</f>
        <v>44399</v>
      </c>
      <c r="B900" s="7">
        <f>Backtesting!B900</f>
        <v>0.73560000000000003</v>
      </c>
      <c r="C900" s="7">
        <f>Backtesting!C900</f>
        <v>81.040000000000006</v>
      </c>
      <c r="D900" s="7">
        <f>Backtesting!D900</f>
        <v>7.9159687278188423E-3</v>
      </c>
      <c r="E900" s="7">
        <f>Backtesting!E900</f>
        <v>1.0294664561594993E-2</v>
      </c>
      <c r="F900" s="7">
        <f>Backtesting!F900</f>
        <v>0.1</v>
      </c>
    </row>
    <row r="901" spans="1:6">
      <c r="A901" s="138">
        <f>Backtesting!A901</f>
        <v>44400</v>
      </c>
      <c r="B901" s="7">
        <f>Backtesting!B901</f>
        <v>0.73650000000000004</v>
      </c>
      <c r="C901" s="7">
        <f>Backtesting!C901</f>
        <v>81.209999999999994</v>
      </c>
      <c r="D901" s="7">
        <f>Backtesting!D901</f>
        <v>1.2227431725189203E-3</v>
      </c>
      <c r="E901" s="7">
        <f>Backtesting!E901</f>
        <v>2.0955323538913739E-3</v>
      </c>
      <c r="F901" s="7">
        <f>Backtesting!F901</f>
        <v>0.1</v>
      </c>
    </row>
    <row r="902" spans="1:6">
      <c r="A902" s="138">
        <f>Backtesting!A902</f>
        <v>44403</v>
      </c>
      <c r="B902" s="7">
        <f>Backtesting!B902</f>
        <v>0.73529999999999995</v>
      </c>
      <c r="C902" s="7">
        <f>Backtesting!C902</f>
        <v>81.11</v>
      </c>
      <c r="D902" s="7">
        <f>Backtesting!D902</f>
        <v>-1.6306567005085156E-3</v>
      </c>
      <c r="E902" s="7">
        <f>Backtesting!E902</f>
        <v>-1.2321342120660819E-3</v>
      </c>
      <c r="F902" s="7">
        <f>Backtesting!F902</f>
        <v>0.1</v>
      </c>
    </row>
    <row r="903" spans="1:6">
      <c r="A903" s="138">
        <f>Backtesting!A903</f>
        <v>44404</v>
      </c>
      <c r="B903" s="7">
        <f>Backtesting!B903</f>
        <v>0.73719999999999997</v>
      </c>
      <c r="C903" s="7">
        <f>Backtesting!C903</f>
        <v>81.25</v>
      </c>
      <c r="D903" s="7">
        <f>Backtesting!D903</f>
        <v>2.580646593491713E-3</v>
      </c>
      <c r="E903" s="7">
        <f>Backtesting!E903</f>
        <v>1.7245631275935491E-3</v>
      </c>
      <c r="F903" s="7">
        <f>Backtesting!F903</f>
        <v>0.1</v>
      </c>
    </row>
    <row r="904" spans="1:6">
      <c r="A904" s="138">
        <f>Backtesting!A904</f>
        <v>44405</v>
      </c>
      <c r="B904" s="7">
        <f>Backtesting!B904</f>
        <v>0.73609999999999998</v>
      </c>
      <c r="C904" s="7">
        <f>Backtesting!C904</f>
        <v>80.849999999999994</v>
      </c>
      <c r="D904" s="7">
        <f>Backtesting!D904</f>
        <v>-1.4932467310079512E-3</v>
      </c>
      <c r="E904" s="7">
        <f>Backtesting!E904</f>
        <v>-4.9352351867311215E-3</v>
      </c>
      <c r="F904" s="7">
        <f>Backtesting!F904</f>
        <v>0.1</v>
      </c>
    </row>
    <row r="905" spans="1:6">
      <c r="A905" s="138">
        <f>Backtesting!A905</f>
        <v>44406</v>
      </c>
      <c r="B905" s="7">
        <f>Backtesting!B905</f>
        <v>0.73829999999999996</v>
      </c>
      <c r="C905" s="7">
        <f>Backtesting!C905</f>
        <v>81.02</v>
      </c>
      <c r="D905" s="7">
        <f>Backtesting!D905</f>
        <v>2.9842670004595995E-3</v>
      </c>
      <c r="E905" s="7">
        <f>Backtesting!E905</f>
        <v>2.1004517514287054E-3</v>
      </c>
      <c r="F905" s="7">
        <f>Backtesting!F905</f>
        <v>0.1</v>
      </c>
    </row>
    <row r="906" spans="1:6">
      <c r="A906" s="138">
        <f>Backtesting!A906</f>
        <v>44407</v>
      </c>
      <c r="B906" s="7">
        <f>Backtesting!B906</f>
        <v>0.73809999999999998</v>
      </c>
      <c r="C906" s="7">
        <f>Backtesting!C906</f>
        <v>80.86</v>
      </c>
      <c r="D906" s="7">
        <f>Backtesting!D906</f>
        <v>-2.7092928911317518E-4</v>
      </c>
      <c r="E906" s="7">
        <f>Backtesting!E906</f>
        <v>-1.9767735619196855E-3</v>
      </c>
      <c r="F906" s="7">
        <f>Backtesting!F906</f>
        <v>0.1</v>
      </c>
    </row>
    <row r="907" spans="1:6">
      <c r="A907" s="138">
        <f>Backtesting!A907</f>
        <v>44411</v>
      </c>
      <c r="B907" s="7">
        <f>Backtesting!B907</f>
        <v>0.73970000000000002</v>
      </c>
      <c r="C907" s="7">
        <f>Backtesting!C907</f>
        <v>80.77</v>
      </c>
      <c r="D907" s="7">
        <f>Backtesting!D907</f>
        <v>2.1653818178154799E-3</v>
      </c>
      <c r="E907" s="7">
        <f>Backtesting!E907</f>
        <v>-1.1136547584199605E-3</v>
      </c>
      <c r="F907" s="7">
        <f>Backtesting!F907</f>
        <v>0.1</v>
      </c>
    </row>
    <row r="908" spans="1:6">
      <c r="A908" s="138">
        <f>Backtesting!A908</f>
        <v>44412</v>
      </c>
      <c r="B908" s="7">
        <f>Backtesting!B908</f>
        <v>0.73970000000000002</v>
      </c>
      <c r="C908" s="7">
        <f>Backtesting!C908</f>
        <v>80.66</v>
      </c>
      <c r="D908" s="7">
        <f>Backtesting!D908</f>
        <v>0</v>
      </c>
      <c r="E908" s="7">
        <f>Backtesting!E908</f>
        <v>-1.3628200089828063E-3</v>
      </c>
      <c r="F908" s="7">
        <f>Backtesting!F908</f>
        <v>0.1</v>
      </c>
    </row>
    <row r="909" spans="1:6">
      <c r="A909" s="138">
        <f>Backtesting!A909</f>
        <v>44413</v>
      </c>
      <c r="B909" s="7">
        <f>Backtesting!B909</f>
        <v>0.73950000000000005</v>
      </c>
      <c r="C909" s="7">
        <f>Backtesting!C909</f>
        <v>81.09</v>
      </c>
      <c r="D909" s="7">
        <f>Backtesting!D909</f>
        <v>-2.7041644296740478E-4</v>
      </c>
      <c r="E909" s="7">
        <f>Backtesting!E909</f>
        <v>5.3168595112439813E-3</v>
      </c>
      <c r="F909" s="7">
        <f>Backtesting!F909</f>
        <v>0.1</v>
      </c>
    </row>
    <row r="910" spans="1:6">
      <c r="A910" s="138">
        <f>Backtesting!A910</f>
        <v>44414</v>
      </c>
      <c r="B910" s="7">
        <f>Backtesting!B910</f>
        <v>0.73909999999999998</v>
      </c>
      <c r="C910" s="7">
        <f>Backtesting!C910</f>
        <v>81.17</v>
      </c>
      <c r="D910" s="7">
        <f>Backtesting!D910</f>
        <v>-5.4105236001347615E-4</v>
      </c>
      <c r="E910" s="7">
        <f>Backtesting!E910</f>
        <v>9.8607181661831229E-4</v>
      </c>
      <c r="F910" s="7">
        <f>Backtesting!F910</f>
        <v>0.1</v>
      </c>
    </row>
    <row r="911" spans="1:6">
      <c r="A911" s="138">
        <f>Backtesting!A911</f>
        <v>44417</v>
      </c>
      <c r="B911" s="7">
        <f>Backtesting!B911</f>
        <v>0.73570000000000002</v>
      </c>
      <c r="C911" s="7">
        <f>Backtesting!C911</f>
        <v>81.069999999999993</v>
      </c>
      <c r="D911" s="7">
        <f>Backtesting!D911</f>
        <v>-4.6108028526222911E-3</v>
      </c>
      <c r="E911" s="7">
        <f>Backtesting!E911</f>
        <v>-1.232741773468618E-3</v>
      </c>
      <c r="F911" s="7">
        <f>Backtesting!F911</f>
        <v>0.1</v>
      </c>
    </row>
    <row r="912" spans="1:6">
      <c r="A912" s="138">
        <f>Backtesting!A912</f>
        <v>44418</v>
      </c>
      <c r="B912" s="7">
        <f>Backtesting!B912</f>
        <v>0.73299999999999998</v>
      </c>
      <c r="C912" s="7">
        <f>Backtesting!C912</f>
        <v>80.89</v>
      </c>
      <c r="D912" s="7">
        <f>Backtesting!D912</f>
        <v>-3.6767250515672961E-3</v>
      </c>
      <c r="E912" s="7">
        <f>Backtesting!E912</f>
        <v>-2.2227719697544856E-3</v>
      </c>
      <c r="F912" s="7">
        <f>Backtesting!F912</f>
        <v>0.1</v>
      </c>
    </row>
    <row r="913" spans="1:6">
      <c r="A913" s="138">
        <f>Backtesting!A913</f>
        <v>44419</v>
      </c>
      <c r="B913" s="7">
        <f>Backtesting!B913</f>
        <v>0.73380000000000001</v>
      </c>
      <c r="C913" s="7">
        <f>Backtesting!C913</f>
        <v>81.22</v>
      </c>
      <c r="D913" s="7">
        <f>Backtesting!D913</f>
        <v>1.0908100345301648E-3</v>
      </c>
      <c r="E913" s="7">
        <f>Backtesting!E913</f>
        <v>4.0713152282904471E-3</v>
      </c>
      <c r="F913" s="7">
        <f>Backtesting!F913</f>
        <v>0.1</v>
      </c>
    </row>
    <row r="914" spans="1:6">
      <c r="A914" s="138">
        <f>Backtesting!A914</f>
        <v>44420</v>
      </c>
      <c r="B914" s="7">
        <f>Backtesting!B914</f>
        <v>0.73650000000000004</v>
      </c>
      <c r="C914" s="7">
        <f>Backtesting!C914</f>
        <v>81.3</v>
      </c>
      <c r="D914" s="7">
        <f>Backtesting!D914</f>
        <v>3.6727239815033991E-3</v>
      </c>
      <c r="E914" s="7">
        <f>Backtesting!E914</f>
        <v>9.8449429561309892E-4</v>
      </c>
      <c r="F914" s="7">
        <f>Backtesting!F914</f>
        <v>0.1</v>
      </c>
    </row>
    <row r="915" spans="1:6">
      <c r="A915" s="138">
        <f>Backtesting!A915</f>
        <v>44421</v>
      </c>
      <c r="B915" s="7">
        <f>Backtesting!B915</f>
        <v>0.73370000000000002</v>
      </c>
      <c r="C915" s="7">
        <f>Backtesting!C915</f>
        <v>81</v>
      </c>
      <c r="D915" s="7">
        <f>Backtesting!D915</f>
        <v>-3.8090101827364061E-3</v>
      </c>
      <c r="E915" s="7">
        <f>Backtesting!E915</f>
        <v>-3.6968618813260916E-3</v>
      </c>
      <c r="F915" s="7">
        <f>Backtesting!F915</f>
        <v>0.1</v>
      </c>
    </row>
    <row r="916" spans="1:6">
      <c r="A916" s="138">
        <f>Backtesting!A916</f>
        <v>44424</v>
      </c>
      <c r="B916" s="7">
        <f>Backtesting!B916</f>
        <v>0.73360000000000003</v>
      </c>
      <c r="C916" s="7">
        <f>Backtesting!C916</f>
        <v>80.28</v>
      </c>
      <c r="D916" s="7">
        <f>Backtesting!D916</f>
        <v>-1.3630477769342251E-4</v>
      </c>
      <c r="E916" s="7">
        <f>Backtesting!E916</f>
        <v>-8.9286307443013184E-3</v>
      </c>
      <c r="F916" s="7">
        <f>Backtesting!F916</f>
        <v>0.1</v>
      </c>
    </row>
    <row r="917" spans="1:6">
      <c r="A917" s="138">
        <f>Backtesting!A917</f>
        <v>44425</v>
      </c>
      <c r="B917" s="7">
        <f>Backtesting!B917</f>
        <v>0.73109999999999997</v>
      </c>
      <c r="C917" s="7">
        <f>Backtesting!C917</f>
        <v>79.94</v>
      </c>
      <c r="D917" s="7">
        <f>Backtesting!D917</f>
        <v>-3.4136716429849843E-3</v>
      </c>
      <c r="E917" s="7">
        <f>Backtesting!E917</f>
        <v>-4.2441706449599286E-3</v>
      </c>
      <c r="F917" s="7">
        <f>Backtesting!F917</f>
        <v>0.1</v>
      </c>
    </row>
    <row r="918" spans="1:6">
      <c r="A918" s="138">
        <f>Backtesting!A918</f>
        <v>44426</v>
      </c>
      <c r="B918" s="7">
        <f>Backtesting!B918</f>
        <v>0.72589999999999999</v>
      </c>
      <c r="C918" s="7">
        <f>Backtesting!C918</f>
        <v>79.569999999999993</v>
      </c>
      <c r="D918" s="7">
        <f>Backtesting!D918</f>
        <v>-7.1379850084752981E-3</v>
      </c>
      <c r="E918" s="7">
        <f>Backtesting!E918</f>
        <v>-4.6392158937340498E-3</v>
      </c>
      <c r="F918" s="7">
        <f>Backtesting!F918</f>
        <v>0.1</v>
      </c>
    </row>
    <row r="919" spans="1:6">
      <c r="A919" s="138">
        <f>Backtesting!A919</f>
        <v>44427</v>
      </c>
      <c r="B919" s="7">
        <f>Backtesting!B919</f>
        <v>0.71899999999999997</v>
      </c>
      <c r="C919" s="7">
        <f>Backtesting!C919</f>
        <v>79.19</v>
      </c>
      <c r="D919" s="7">
        <f>Backtesting!D919</f>
        <v>-9.5509065697482465E-3</v>
      </c>
      <c r="E919" s="7">
        <f>Backtesting!E919</f>
        <v>-4.7871091671222391E-3</v>
      </c>
      <c r="F919" s="7">
        <f>Backtesting!F919</f>
        <v>0.1</v>
      </c>
    </row>
    <row r="920" spans="1:6">
      <c r="A920" s="138">
        <f>Backtesting!A920</f>
        <v>44428</v>
      </c>
      <c r="B920" s="7">
        <f>Backtesting!B920</f>
        <v>0.71330000000000005</v>
      </c>
      <c r="C920" s="7">
        <f>Backtesting!C920</f>
        <v>78.239999999999995</v>
      </c>
      <c r="D920" s="7">
        <f>Backtesting!D920</f>
        <v>-7.9592684370541796E-3</v>
      </c>
      <c r="E920" s="7">
        <f>Backtesting!E920</f>
        <v>-1.206900249575928E-2</v>
      </c>
      <c r="F920" s="7">
        <f>Backtesting!F920</f>
        <v>0.1</v>
      </c>
    </row>
    <row r="921" spans="1:6">
      <c r="A921" s="138">
        <f>Backtesting!A921</f>
        <v>44431</v>
      </c>
      <c r="B921" s="7">
        <f>Backtesting!B921</f>
        <v>0.71609999999999996</v>
      </c>
      <c r="C921" s="7">
        <f>Backtesting!C921</f>
        <v>78.739999999999995</v>
      </c>
      <c r="D921" s="7">
        <f>Backtesting!D921</f>
        <v>3.9177327289016527E-3</v>
      </c>
      <c r="E921" s="7">
        <f>Backtesting!E921</f>
        <v>6.3702597890295106E-3</v>
      </c>
      <c r="F921" s="7">
        <f>Backtesting!F921</f>
        <v>0.1</v>
      </c>
    </row>
    <row r="922" spans="1:6">
      <c r="A922" s="138">
        <f>Backtesting!A922</f>
        <v>44432</v>
      </c>
      <c r="B922" s="7">
        <f>Backtesting!B922</f>
        <v>0.72340000000000004</v>
      </c>
      <c r="C922" s="7">
        <f>Backtesting!C922</f>
        <v>79.45</v>
      </c>
      <c r="D922" s="7">
        <f>Backtesting!D922</f>
        <v>1.014249750510365E-2</v>
      </c>
      <c r="E922" s="7">
        <f>Backtesting!E922</f>
        <v>8.9766074671335534E-3</v>
      </c>
      <c r="F922" s="7">
        <f>Backtesting!F922</f>
        <v>0.1</v>
      </c>
    </row>
    <row r="923" spans="1:6">
      <c r="A923" s="138">
        <f>Backtesting!A923</f>
        <v>44433</v>
      </c>
      <c r="B923" s="7">
        <f>Backtesting!B923</f>
        <v>0.72450000000000003</v>
      </c>
      <c r="C923" s="7">
        <f>Backtesting!C923</f>
        <v>79.48</v>
      </c>
      <c r="D923" s="7">
        <f>Backtesting!D923</f>
        <v>1.5194422427395144E-3</v>
      </c>
      <c r="E923" s="7">
        <f>Backtesting!E923</f>
        <v>3.7752470089105826E-4</v>
      </c>
      <c r="F923" s="7">
        <f>Backtesting!F923</f>
        <v>0.1</v>
      </c>
    </row>
    <row r="924" spans="1:6">
      <c r="A924" s="138">
        <f>Backtesting!A924</f>
        <v>44434</v>
      </c>
      <c r="B924" s="7">
        <f>Backtesting!B924</f>
        <v>0.72640000000000005</v>
      </c>
      <c r="C924" s="7">
        <f>Backtesting!C924</f>
        <v>79.900000000000006</v>
      </c>
      <c r="D924" s="7">
        <f>Backtesting!D924</f>
        <v>2.6190655263465942E-3</v>
      </c>
      <c r="E924" s="7">
        <f>Backtesting!E924</f>
        <v>5.2704350886128978E-3</v>
      </c>
      <c r="F924" s="7">
        <f>Backtesting!F924</f>
        <v>0.1</v>
      </c>
    </row>
    <row r="925" spans="1:6">
      <c r="A925" s="138">
        <f>Backtesting!A925</f>
        <v>44435</v>
      </c>
      <c r="B925" s="7">
        <f>Backtesting!B925</f>
        <v>0.72470000000000001</v>
      </c>
      <c r="C925" s="7">
        <f>Backtesting!C925</f>
        <v>79.709999999999994</v>
      </c>
      <c r="D925" s="7">
        <f>Backtesting!D925</f>
        <v>-2.343051171847816E-3</v>
      </c>
      <c r="E925" s="7">
        <f>Backtesting!E925</f>
        <v>-2.3808043323973122E-3</v>
      </c>
      <c r="F925" s="7">
        <f>Backtesting!F925</f>
        <v>0.1</v>
      </c>
    </row>
    <row r="926" spans="1:6">
      <c r="A926" s="138">
        <f>Backtesting!A926</f>
        <v>44438</v>
      </c>
      <c r="B926" s="7">
        <f>Backtesting!B926</f>
        <v>0.72970000000000002</v>
      </c>
      <c r="C926" s="7">
        <f>Backtesting!C926</f>
        <v>80.08</v>
      </c>
      <c r="D926" s="7">
        <f>Backtesting!D926</f>
        <v>6.8757146563386273E-3</v>
      </c>
      <c r="E926" s="7">
        <f>Backtesting!E926</f>
        <v>4.6310865671332895E-3</v>
      </c>
      <c r="F926" s="7">
        <f>Backtesting!F926</f>
        <v>0.1</v>
      </c>
    </row>
    <row r="927" spans="1:6">
      <c r="A927" s="138">
        <f>Backtesting!A927</f>
        <v>44439</v>
      </c>
      <c r="B927" s="7">
        <f>Backtesting!B927</f>
        <v>0.73350000000000004</v>
      </c>
      <c r="C927" s="7">
        <f>Backtesting!C927</f>
        <v>80.55</v>
      </c>
      <c r="D927" s="7">
        <f>Backtesting!D927</f>
        <v>5.194106811461997E-3</v>
      </c>
      <c r="E927" s="7">
        <f>Backtesting!E927</f>
        <v>5.8519746160181395E-3</v>
      </c>
      <c r="F927" s="7">
        <f>Backtesting!F927</f>
        <v>0.1</v>
      </c>
    </row>
    <row r="928" spans="1:6">
      <c r="A928" s="138">
        <f>Backtesting!A928</f>
        <v>44440</v>
      </c>
      <c r="B928" s="7">
        <f>Backtesting!B928</f>
        <v>0.73250000000000004</v>
      </c>
      <c r="C928" s="7">
        <f>Backtesting!C928</f>
        <v>80.739999999999995</v>
      </c>
      <c r="D928" s="7">
        <f>Backtesting!D928</f>
        <v>-1.3642566918140779E-3</v>
      </c>
      <c r="E928" s="7">
        <f>Backtesting!E928</f>
        <v>2.3560058018113135E-3</v>
      </c>
      <c r="F928" s="7">
        <f>Backtesting!F928</f>
        <v>0.1</v>
      </c>
    </row>
    <row r="929" spans="1:6">
      <c r="A929" s="138">
        <f>Backtesting!A929</f>
        <v>44441</v>
      </c>
      <c r="B929" s="7">
        <f>Backtesting!B929</f>
        <v>0.73799999999999999</v>
      </c>
      <c r="C929" s="7">
        <f>Backtesting!C929</f>
        <v>81.16</v>
      </c>
      <c r="D929" s="7">
        <f>Backtesting!D929</f>
        <v>7.4804837092499717E-3</v>
      </c>
      <c r="E929" s="7">
        <f>Backtesting!E929</f>
        <v>5.1883995328193631E-3</v>
      </c>
      <c r="F929" s="7">
        <f>Backtesting!F929</f>
        <v>0.1</v>
      </c>
    </row>
    <row r="930" spans="1:6">
      <c r="A930" s="138">
        <f>Backtesting!A930</f>
        <v>44442</v>
      </c>
      <c r="B930" s="7">
        <f>Backtesting!B930</f>
        <v>0.74229999999999996</v>
      </c>
      <c r="C930" s="7">
        <f>Backtesting!C930</f>
        <v>81.66</v>
      </c>
      <c r="D930" s="7">
        <f>Backtesting!D930</f>
        <v>5.8096495230286552E-3</v>
      </c>
      <c r="E930" s="7">
        <f>Backtesting!E930</f>
        <v>6.1417709338156302E-3</v>
      </c>
      <c r="F930" s="7">
        <f>Backtesting!F930</f>
        <v>0.1</v>
      </c>
    </row>
    <row r="931" spans="1:6">
      <c r="A931" s="138">
        <f>Backtesting!A931</f>
        <v>44445</v>
      </c>
      <c r="B931" s="7">
        <f>Backtesting!B931</f>
        <v>0.74350000000000005</v>
      </c>
      <c r="C931" s="7">
        <f>Backtesting!C931</f>
        <v>81.62</v>
      </c>
      <c r="D931" s="7">
        <f>Backtesting!D931</f>
        <v>1.6152917767085612E-3</v>
      </c>
      <c r="E931" s="7">
        <f>Backtesting!E931</f>
        <v>-4.899559137700036E-4</v>
      </c>
      <c r="F931" s="7">
        <f>Backtesting!F931</f>
        <v>0.1</v>
      </c>
    </row>
    <row r="932" spans="1:6">
      <c r="A932" s="138">
        <f>Backtesting!A932</f>
        <v>44446</v>
      </c>
      <c r="B932" s="7">
        <f>Backtesting!B932</f>
        <v>0.74219999999999997</v>
      </c>
      <c r="C932" s="7">
        <f>Backtesting!C932</f>
        <v>81.52</v>
      </c>
      <c r="D932" s="7">
        <f>Backtesting!D932</f>
        <v>-1.7500172737126281E-3</v>
      </c>
      <c r="E932" s="7">
        <f>Backtesting!E932</f>
        <v>-1.2259410631903836E-3</v>
      </c>
      <c r="F932" s="7">
        <f>Backtesting!F932</f>
        <v>0.1</v>
      </c>
    </row>
    <row r="933" spans="1:6">
      <c r="A933" s="138">
        <f>Backtesting!A933</f>
        <v>44447</v>
      </c>
      <c r="B933" s="7">
        <f>Backtesting!B933</f>
        <v>0.73839999999999995</v>
      </c>
      <c r="C933" s="7">
        <f>Backtesting!C933</f>
        <v>81.53</v>
      </c>
      <c r="D933" s="7">
        <f>Backtesting!D933</f>
        <v>-5.1330654378548843E-3</v>
      </c>
      <c r="E933" s="7">
        <f>Backtesting!E933</f>
        <v>1.2266176035004785E-4</v>
      </c>
      <c r="F933" s="7">
        <f>Backtesting!F933</f>
        <v>0.1</v>
      </c>
    </row>
    <row r="934" spans="1:6">
      <c r="A934" s="138">
        <f>Backtesting!A934</f>
        <v>44448</v>
      </c>
      <c r="B934" s="7">
        <f>Backtesting!B934</f>
        <v>0.7349</v>
      </c>
      <c r="C934" s="7">
        <f>Backtesting!C934</f>
        <v>80.94</v>
      </c>
      <c r="D934" s="7">
        <f>Backtesting!D934</f>
        <v>-4.75124765381673E-3</v>
      </c>
      <c r="E934" s="7">
        <f>Backtesting!E934</f>
        <v>-7.2629112270999269E-3</v>
      </c>
      <c r="F934" s="7">
        <f>Backtesting!F934</f>
        <v>0.1</v>
      </c>
    </row>
    <row r="935" spans="1:6">
      <c r="A935" s="138">
        <f>Backtesting!A935</f>
        <v>44449</v>
      </c>
      <c r="B935" s="7">
        <f>Backtesting!B935</f>
        <v>0.73819999999999997</v>
      </c>
      <c r="C935" s="7">
        <f>Backtesting!C935</f>
        <v>81.13</v>
      </c>
      <c r="D935" s="7">
        <f>Backtesting!D935</f>
        <v>4.4803550610724987E-3</v>
      </c>
      <c r="E935" s="7">
        <f>Backtesting!E935</f>
        <v>2.3446669592540547E-3</v>
      </c>
      <c r="F935" s="7">
        <f>Backtesting!F935</f>
        <v>0.1</v>
      </c>
    </row>
    <row r="936" spans="1:6">
      <c r="A936" s="138">
        <f>Backtesting!A936</f>
        <v>44452</v>
      </c>
      <c r="B936" s="7">
        <f>Backtesting!B936</f>
        <v>0.73480000000000001</v>
      </c>
      <c r="C936" s="7">
        <f>Backtesting!C936</f>
        <v>80.86</v>
      </c>
      <c r="D936" s="7">
        <f>Backtesting!D936</f>
        <v>-4.6164372549275809E-3</v>
      </c>
      <c r="E936" s="7">
        <f>Backtesting!E936</f>
        <v>-3.3335421943488201E-3</v>
      </c>
      <c r="F936" s="7">
        <f>Backtesting!F936</f>
        <v>0.1</v>
      </c>
    </row>
    <row r="937" spans="1:6">
      <c r="A937" s="138">
        <f>Backtesting!A937</f>
        <v>44453</v>
      </c>
      <c r="B937" s="7">
        <f>Backtesting!B937</f>
        <v>0.73399999999999999</v>
      </c>
      <c r="C937" s="7">
        <f>Backtesting!C937</f>
        <v>80.8</v>
      </c>
      <c r="D937" s="7">
        <f>Backtesting!D937</f>
        <v>-1.0893247264549934E-3</v>
      </c>
      <c r="E937" s="7">
        <f>Backtesting!E937</f>
        <v>-7.4229868557517743E-4</v>
      </c>
      <c r="F937" s="7">
        <f>Backtesting!F937</f>
        <v>0.1</v>
      </c>
    </row>
    <row r="938" spans="1:6">
      <c r="A938" s="138">
        <f>Backtesting!A938</f>
        <v>44454</v>
      </c>
      <c r="B938" s="7">
        <f>Backtesting!B938</f>
        <v>0.73229999999999995</v>
      </c>
      <c r="C938" s="7">
        <f>Backtesting!C938</f>
        <v>80.25</v>
      </c>
      <c r="D938" s="7">
        <f>Backtesting!D938</f>
        <v>-2.3187625474915667E-3</v>
      </c>
      <c r="E938" s="7">
        <f>Backtesting!E938</f>
        <v>-6.8302035169243991E-3</v>
      </c>
      <c r="F938" s="7">
        <f>Backtesting!F938</f>
        <v>0.1</v>
      </c>
    </row>
    <row r="939" spans="1:6">
      <c r="A939" s="138">
        <f>Backtesting!A939</f>
        <v>44455</v>
      </c>
      <c r="B939" s="7">
        <f>Backtesting!B939</f>
        <v>0.73170000000000002</v>
      </c>
      <c r="C939" s="7">
        <f>Backtesting!C939</f>
        <v>79.92</v>
      </c>
      <c r="D939" s="7">
        <f>Backtesting!D939</f>
        <v>-8.1967217703969369E-4</v>
      </c>
      <c r="E939" s="7">
        <f>Backtesting!E939</f>
        <v>-4.1206276698271052E-3</v>
      </c>
      <c r="F939" s="7">
        <f>Backtesting!F939</f>
        <v>0.1</v>
      </c>
    </row>
    <row r="940" spans="1:6">
      <c r="A940" s="138">
        <f>Backtesting!A940</f>
        <v>44456</v>
      </c>
      <c r="B940" s="7">
        <f>Backtesting!B940</f>
        <v>0.73029999999999995</v>
      </c>
      <c r="C940" s="7">
        <f>Backtesting!C940</f>
        <v>80.25</v>
      </c>
      <c r="D940" s="7">
        <f>Backtesting!D940</f>
        <v>-1.9151852639202995E-3</v>
      </c>
      <c r="E940" s="7">
        <f>Backtesting!E940</f>
        <v>4.1206276698272544E-3</v>
      </c>
      <c r="F940" s="7">
        <f>Backtesting!F940</f>
        <v>0.1</v>
      </c>
    </row>
    <row r="941" spans="1:6">
      <c r="A941" s="138">
        <f>Backtesting!A941</f>
        <v>44459</v>
      </c>
      <c r="B941" s="7">
        <f>Backtesting!B941</f>
        <v>0.72409999999999997</v>
      </c>
      <c r="C941" s="7">
        <f>Backtesting!C941</f>
        <v>79.58</v>
      </c>
      <c r="D941" s="7">
        <f>Backtesting!D941</f>
        <v>-8.5259042312889766E-3</v>
      </c>
      <c r="E941" s="7">
        <f>Backtesting!E941</f>
        <v>-8.3839570113427297E-3</v>
      </c>
      <c r="F941" s="7">
        <f>Backtesting!F941</f>
        <v>0.1</v>
      </c>
    </row>
    <row r="942" spans="1:6">
      <c r="A942" s="138">
        <f>Backtesting!A942</f>
        <v>44460</v>
      </c>
      <c r="B942" s="7">
        <f>Backtesting!B942</f>
        <v>0.7268</v>
      </c>
      <c r="C942" s="7">
        <f>Backtesting!C942</f>
        <v>79.599999999999994</v>
      </c>
      <c r="D942" s="7">
        <f>Backtesting!D942</f>
        <v>3.7218321272411499E-3</v>
      </c>
      <c r="E942" s="7">
        <f>Backtesting!E942</f>
        <v>2.5128785155479201E-4</v>
      </c>
      <c r="F942" s="7">
        <f>Backtesting!F942</f>
        <v>0.1</v>
      </c>
    </row>
    <row r="943" spans="1:6">
      <c r="A943" s="138">
        <f>Backtesting!A943</f>
        <v>44461</v>
      </c>
      <c r="B943" s="7">
        <f>Backtesting!B943</f>
        <v>0.72499999999999998</v>
      </c>
      <c r="C943" s="7">
        <f>Backtesting!C943</f>
        <v>79.400000000000006</v>
      </c>
      <c r="D943" s="7">
        <f>Backtesting!D943</f>
        <v>-2.4796816673413615E-3</v>
      </c>
      <c r="E943" s="7">
        <f>Backtesting!E943</f>
        <v>-2.5157245972471359E-3</v>
      </c>
      <c r="F943" s="7">
        <f>Backtesting!F943</f>
        <v>0.1</v>
      </c>
    </row>
    <row r="944" spans="1:6">
      <c r="A944" s="138">
        <f>Backtesting!A944</f>
        <v>44462</v>
      </c>
      <c r="B944" s="7">
        <f>Backtesting!B944</f>
        <v>0.72440000000000004</v>
      </c>
      <c r="C944" s="7">
        <f>Backtesting!C944</f>
        <v>79.569999999999993</v>
      </c>
      <c r="D944" s="7">
        <f>Backtesting!D944</f>
        <v>-8.2792884541639902E-4</v>
      </c>
      <c r="E944" s="7">
        <f>Backtesting!E944</f>
        <v>2.1387691363533015E-3</v>
      </c>
      <c r="F944" s="7">
        <f>Backtesting!F944</f>
        <v>0.1</v>
      </c>
    </row>
    <row r="945" spans="1:6">
      <c r="A945" s="138">
        <f>Backtesting!A945</f>
        <v>44463</v>
      </c>
      <c r="B945" s="7">
        <f>Backtesting!B945</f>
        <v>0.72970000000000002</v>
      </c>
      <c r="C945" s="7">
        <f>Backtesting!C945</f>
        <v>80.62</v>
      </c>
      <c r="D945" s="7">
        <f>Backtesting!D945</f>
        <v>7.2897647623160105E-3</v>
      </c>
      <c r="E945" s="7">
        <f>Backtesting!E945</f>
        <v>1.3109620299576307E-2</v>
      </c>
      <c r="F945" s="7">
        <f>Backtesting!F945</f>
        <v>0.1</v>
      </c>
    </row>
    <row r="946" spans="1:6">
      <c r="A946" s="138">
        <f>Backtesting!A946</f>
        <v>44466</v>
      </c>
      <c r="B946" s="7">
        <f>Backtesting!B946</f>
        <v>0.72840000000000005</v>
      </c>
      <c r="C946" s="7">
        <f>Backtesting!C946</f>
        <v>80.58</v>
      </c>
      <c r="D946" s="7">
        <f>Backtesting!D946</f>
        <v>-1.7831429181214377E-3</v>
      </c>
      <c r="E946" s="7">
        <f>Backtesting!E946</f>
        <v>-4.962779258185691E-4</v>
      </c>
      <c r="F946" s="7">
        <f>Backtesting!F946</f>
        <v>0.1</v>
      </c>
    </row>
    <row r="947" spans="1:6">
      <c r="A947" s="138">
        <f>Backtesting!A947</f>
        <v>44467</v>
      </c>
      <c r="B947" s="7">
        <f>Backtesting!B947</f>
        <v>0.73099999999999998</v>
      </c>
      <c r="C947" s="7">
        <f>Backtesting!C947</f>
        <v>81.3</v>
      </c>
      <c r="D947" s="7">
        <f>Backtesting!D947</f>
        <v>3.5631118963255913E-3</v>
      </c>
      <c r="E947" s="7">
        <f>Backtesting!E947</f>
        <v>8.895536790563683E-3</v>
      </c>
      <c r="F947" s="7">
        <f>Backtesting!F947</f>
        <v>0.1</v>
      </c>
    </row>
    <row r="948" spans="1:6">
      <c r="A948" s="138">
        <f>Backtesting!A948</f>
        <v>44468</v>
      </c>
      <c r="B948" s="7">
        <f>Backtesting!B948</f>
        <v>0.72540000000000004</v>
      </c>
      <c r="C948" s="7">
        <f>Backtesting!C948</f>
        <v>80.87</v>
      </c>
      <c r="D948" s="7">
        <f>Backtesting!D948</f>
        <v>-7.6902329009764575E-3</v>
      </c>
      <c r="E948" s="7">
        <f>Backtesting!E948</f>
        <v>-5.3030894460340599E-3</v>
      </c>
      <c r="F948" s="7">
        <f>Backtesting!F948</f>
        <v>0.1</v>
      </c>
    </row>
    <row r="949" spans="1:6">
      <c r="A949" s="138">
        <f>Backtesting!A949</f>
        <v>44469</v>
      </c>
      <c r="B949" s="7">
        <f>Backtesting!B949</f>
        <v>0.72060000000000002</v>
      </c>
      <c r="C949" s="7">
        <f>Backtesting!C949</f>
        <v>80.599999999999994</v>
      </c>
      <c r="D949" s="7">
        <f>Backtesting!D949</f>
        <v>-6.6390285348091951E-3</v>
      </c>
      <c r="E949" s="7">
        <f>Backtesting!E949</f>
        <v>-3.3442775951482645E-3</v>
      </c>
      <c r="F949" s="7">
        <f>Backtesting!F949</f>
        <v>0.1</v>
      </c>
    </row>
    <row r="950" spans="1:6">
      <c r="A950" s="138">
        <f>Backtesting!A950</f>
        <v>44470</v>
      </c>
      <c r="B950" s="7">
        <f>Backtesting!B950</f>
        <v>0.72109999999999996</v>
      </c>
      <c r="C950" s="7">
        <f>Backtesting!C950</f>
        <v>80.19</v>
      </c>
      <c r="D950" s="7">
        <f>Backtesting!D950</f>
        <v>6.9362560872085249E-4</v>
      </c>
      <c r="E950" s="7">
        <f>Backtesting!E950</f>
        <v>-5.0998306936452251E-3</v>
      </c>
      <c r="F950" s="7">
        <f>Backtesting!F950</f>
        <v>0.1</v>
      </c>
    </row>
    <row r="951" spans="1:6">
      <c r="A951" s="138">
        <f>Backtesting!A951</f>
        <v>44474</v>
      </c>
      <c r="B951" s="7">
        <f>Backtesting!B951</f>
        <v>0.72650000000000003</v>
      </c>
      <c r="C951" s="7">
        <f>Backtesting!C951</f>
        <v>80.78</v>
      </c>
      <c r="D951" s="7">
        <f>Backtesting!D951</f>
        <v>7.4606590876238445E-3</v>
      </c>
      <c r="E951" s="7">
        <f>Backtesting!E951</f>
        <v>7.3305913163296344E-3</v>
      </c>
      <c r="F951" s="7">
        <f>Backtesting!F951</f>
        <v>0.1</v>
      </c>
    </row>
    <row r="952" spans="1:6">
      <c r="A952" s="138">
        <f>Backtesting!A952</f>
        <v>44475</v>
      </c>
      <c r="B952" s="7">
        <f>Backtesting!B952</f>
        <v>0.72599999999999998</v>
      </c>
      <c r="C952" s="7">
        <f>Backtesting!C952</f>
        <v>81.13</v>
      </c>
      <c r="D952" s="7">
        <f>Backtesting!D952</f>
        <v>-6.8846818554156239E-4</v>
      </c>
      <c r="E952" s="7">
        <f>Backtesting!E952</f>
        <v>4.3233962717068013E-3</v>
      </c>
      <c r="F952" s="7">
        <f>Backtesting!F952</f>
        <v>0.1</v>
      </c>
    </row>
    <row r="953" spans="1:6">
      <c r="A953" s="138">
        <f>Backtesting!A953</f>
        <v>44476</v>
      </c>
      <c r="B953" s="7">
        <f>Backtesting!B953</f>
        <v>0.72809999999999997</v>
      </c>
      <c r="C953" s="7">
        <f>Backtesting!C953</f>
        <v>81.12</v>
      </c>
      <c r="D953" s="7">
        <f>Backtesting!D953</f>
        <v>2.8883865758692123E-3</v>
      </c>
      <c r="E953" s="7">
        <f>Backtesting!E953</f>
        <v>-1.2326656410051347E-4</v>
      </c>
      <c r="F953" s="7">
        <f>Backtesting!F953</f>
        <v>0.1</v>
      </c>
    </row>
    <row r="954" spans="1:6">
      <c r="A954" s="138">
        <f>Backtesting!A954</f>
        <v>44477</v>
      </c>
      <c r="B954" s="7">
        <f>Backtesting!B954</f>
        <v>0.7298</v>
      </c>
      <c r="C954" s="7">
        <f>Backtesting!C954</f>
        <v>81.680000000000007</v>
      </c>
      <c r="D954" s="7">
        <f>Backtesting!D954</f>
        <v>2.3321226016819207E-3</v>
      </c>
      <c r="E954" s="7">
        <f>Backtesting!E954</f>
        <v>6.8796340135370074E-3</v>
      </c>
      <c r="F954" s="7">
        <f>Backtesting!F954</f>
        <v>0.1</v>
      </c>
    </row>
    <row r="955" spans="1:6">
      <c r="A955" s="138">
        <f>Backtesting!A955</f>
        <v>44480</v>
      </c>
      <c r="B955" s="7">
        <f>Backtesting!B955</f>
        <v>0.7319</v>
      </c>
      <c r="C955" s="7">
        <f>Backtesting!C955</f>
        <v>82.47</v>
      </c>
      <c r="D955" s="7">
        <f>Backtesting!D955</f>
        <v>2.8733686048341167E-3</v>
      </c>
      <c r="E955" s="7">
        <f>Backtesting!E955</f>
        <v>9.6254169888537223E-3</v>
      </c>
      <c r="F955" s="7">
        <f>Backtesting!F955</f>
        <v>0.1</v>
      </c>
    </row>
    <row r="956" spans="1:6">
      <c r="A956" s="138">
        <f>Backtesting!A956</f>
        <v>44481</v>
      </c>
      <c r="B956" s="7">
        <f>Backtesting!B956</f>
        <v>0.7349</v>
      </c>
      <c r="C956" s="7">
        <f>Backtesting!C956</f>
        <v>83.29</v>
      </c>
      <c r="D956" s="7">
        <f>Backtesting!D956</f>
        <v>4.0905429276441871E-3</v>
      </c>
      <c r="E956" s="7">
        <f>Backtesting!E956</f>
        <v>9.8939031019851399E-3</v>
      </c>
      <c r="F956" s="7">
        <f>Backtesting!F956</f>
        <v>0.1</v>
      </c>
    </row>
    <row r="957" spans="1:6">
      <c r="A957" s="138">
        <f>Backtesting!A957</f>
        <v>44482</v>
      </c>
      <c r="B957" s="7">
        <f>Backtesting!B957</f>
        <v>0.73399999999999999</v>
      </c>
      <c r="C957" s="7">
        <f>Backtesting!C957</f>
        <v>83.29</v>
      </c>
      <c r="D957" s="7">
        <f>Backtesting!D957</f>
        <v>-1.2254069203099882E-3</v>
      </c>
      <c r="E957" s="7">
        <f>Backtesting!E957</f>
        <v>0</v>
      </c>
      <c r="F957" s="7">
        <f>Backtesting!F957</f>
        <v>0.1</v>
      </c>
    </row>
    <row r="958" spans="1:6">
      <c r="A958" s="138">
        <f>Backtesting!A958</f>
        <v>44483</v>
      </c>
      <c r="B958" s="7">
        <f>Backtesting!B958</f>
        <v>0.73880000000000001</v>
      </c>
      <c r="C958" s="7">
        <f>Backtesting!C958</f>
        <v>83.88</v>
      </c>
      <c r="D958" s="7">
        <f>Backtesting!D958</f>
        <v>6.518219710569411E-3</v>
      </c>
      <c r="E958" s="7">
        <f>Backtesting!E958</f>
        <v>7.0587120864700403E-3</v>
      </c>
      <c r="F958" s="7">
        <f>Backtesting!F958</f>
        <v>0.1</v>
      </c>
    </row>
    <row r="959" spans="1:6">
      <c r="A959" s="138">
        <f>Backtesting!A959</f>
        <v>44484</v>
      </c>
      <c r="B959" s="7">
        <f>Backtesting!B959</f>
        <v>0.74219999999999997</v>
      </c>
      <c r="C959" s="7">
        <f>Backtesting!C959</f>
        <v>84.59</v>
      </c>
      <c r="D959" s="7">
        <f>Backtesting!D959</f>
        <v>4.5915003014122494E-3</v>
      </c>
      <c r="E959" s="7">
        <f>Backtesting!E959</f>
        <v>8.428850282204017E-3</v>
      </c>
      <c r="F959" s="7">
        <f>Backtesting!F959</f>
        <v>0.1</v>
      </c>
    </row>
    <row r="960" spans="1:6">
      <c r="A960" s="138">
        <f>Backtesting!A960</f>
        <v>44487</v>
      </c>
      <c r="B960" s="7">
        <f>Backtesting!B960</f>
        <v>0.74029999999999996</v>
      </c>
      <c r="C960" s="7">
        <f>Backtesting!C960</f>
        <v>84.65</v>
      </c>
      <c r="D960" s="7">
        <f>Backtesting!D960</f>
        <v>-2.5632391774445865E-3</v>
      </c>
      <c r="E960" s="7">
        <f>Backtesting!E960</f>
        <v>7.0905226322126038E-4</v>
      </c>
      <c r="F960" s="7">
        <f>Backtesting!F960</f>
        <v>0.1</v>
      </c>
    </row>
    <row r="961" spans="1:6">
      <c r="A961" s="138">
        <f>Backtesting!A961</f>
        <v>44488</v>
      </c>
      <c r="B961" s="7">
        <f>Backtesting!B961</f>
        <v>0.74550000000000005</v>
      </c>
      <c r="C961" s="7">
        <f>Backtesting!C961</f>
        <v>85.13</v>
      </c>
      <c r="D961" s="7">
        <f>Backtesting!D961</f>
        <v>6.9996247557404991E-3</v>
      </c>
      <c r="E961" s="7">
        <f>Backtesting!E961</f>
        <v>5.6543913168213217E-3</v>
      </c>
      <c r="F961" s="7">
        <f>Backtesting!F961</f>
        <v>0.1</v>
      </c>
    </row>
    <row r="962" spans="1:6">
      <c r="A962" s="138">
        <f>Backtesting!A962</f>
        <v>44489</v>
      </c>
      <c r="B962" s="7">
        <f>Backtesting!B962</f>
        <v>0.74990000000000001</v>
      </c>
      <c r="C962" s="7">
        <f>Backtesting!C962</f>
        <v>85.89</v>
      </c>
      <c r="D962" s="7">
        <f>Backtesting!D962</f>
        <v>5.8847301025504685E-3</v>
      </c>
      <c r="E962" s="7">
        <f>Backtesting!E962</f>
        <v>8.8879078821678566E-3</v>
      </c>
      <c r="F962" s="7">
        <f>Backtesting!F962</f>
        <v>0.1</v>
      </c>
    </row>
    <row r="963" spans="1:6">
      <c r="A963" s="138">
        <f>Backtesting!A963</f>
        <v>44490</v>
      </c>
      <c r="B963" s="7">
        <f>Backtesting!B963</f>
        <v>0.75080000000000002</v>
      </c>
      <c r="C963" s="7">
        <f>Backtesting!C963</f>
        <v>85.66</v>
      </c>
      <c r="D963" s="7">
        <f>Backtesting!D963</f>
        <v>1.1994404050101471E-3</v>
      </c>
      <c r="E963" s="7">
        <f>Backtesting!E963</f>
        <v>-2.6814355909085224E-3</v>
      </c>
      <c r="F963" s="7">
        <f>Backtesting!F963</f>
        <v>0.1</v>
      </c>
    </row>
    <row r="964" spans="1:6">
      <c r="A964" s="138">
        <f>Backtesting!A964</f>
        <v>44491</v>
      </c>
      <c r="B964" s="7">
        <f>Backtesting!B964</f>
        <v>0.74770000000000003</v>
      </c>
      <c r="C964" s="7">
        <f>Backtesting!C964</f>
        <v>85.27</v>
      </c>
      <c r="D964" s="7">
        <f>Backtesting!D964</f>
        <v>-4.1374767064838985E-3</v>
      </c>
      <c r="E964" s="7">
        <f>Backtesting!E964</f>
        <v>-4.5632794332667349E-3</v>
      </c>
      <c r="F964" s="7">
        <f>Backtesting!F964</f>
        <v>0.1</v>
      </c>
    </row>
    <row r="965" spans="1:6">
      <c r="A965" s="138">
        <f>Backtesting!A965</f>
        <v>44494</v>
      </c>
      <c r="B965" s="7">
        <f>Backtesting!B965</f>
        <v>0.74870000000000003</v>
      </c>
      <c r="C965" s="7">
        <f>Backtesting!C965</f>
        <v>85.1</v>
      </c>
      <c r="D965" s="7">
        <f>Backtesting!D965</f>
        <v>1.3365412307696117E-3</v>
      </c>
      <c r="E965" s="7">
        <f>Backtesting!E965</f>
        <v>-1.995657174629812E-3</v>
      </c>
      <c r="F965" s="7">
        <f>Backtesting!F965</f>
        <v>0.1</v>
      </c>
    </row>
    <row r="966" spans="1:6">
      <c r="A966" s="138">
        <f>Backtesting!A966</f>
        <v>44495</v>
      </c>
      <c r="B966" s="7">
        <f>Backtesting!B966</f>
        <v>0.75149999999999995</v>
      </c>
      <c r="C966" s="7">
        <f>Backtesting!C966</f>
        <v>85.63</v>
      </c>
      <c r="D966" s="7">
        <f>Backtesting!D966</f>
        <v>3.7328399563896107E-3</v>
      </c>
      <c r="E966" s="7">
        <f>Backtesting!E966</f>
        <v>6.2086534587721728E-3</v>
      </c>
      <c r="F966" s="7">
        <f>Backtesting!F966</f>
        <v>0.1</v>
      </c>
    </row>
    <row r="967" spans="1:6">
      <c r="A967" s="138">
        <f>Backtesting!A967</f>
        <v>44496</v>
      </c>
      <c r="B967" s="7">
        <f>Backtesting!B967</f>
        <v>0.75260000000000005</v>
      </c>
      <c r="C967" s="7">
        <f>Backtesting!C967</f>
        <v>85.8</v>
      </c>
      <c r="D967" s="7">
        <f>Backtesting!D967</f>
        <v>1.4626689663077388E-3</v>
      </c>
      <c r="E967" s="7">
        <f>Backtesting!E967</f>
        <v>1.9833174558160343E-3</v>
      </c>
      <c r="F967" s="7">
        <f>Backtesting!F967</f>
        <v>0.1</v>
      </c>
    </row>
    <row r="968" spans="1:6">
      <c r="A968" s="138">
        <f>Backtesting!A968</f>
        <v>44497</v>
      </c>
      <c r="B968" s="7">
        <f>Backtesting!B968</f>
        <v>0.751</v>
      </c>
      <c r="C968" s="7">
        <f>Backtesting!C968</f>
        <v>85.28</v>
      </c>
      <c r="D968" s="7">
        <f>Backtesting!D968</f>
        <v>-2.1282263952021926E-3</v>
      </c>
      <c r="E968" s="7">
        <f>Backtesting!E968</f>
        <v>-6.0790460763821153E-3</v>
      </c>
      <c r="F968" s="7">
        <f>Backtesting!F968</f>
        <v>0.1</v>
      </c>
    </row>
    <row r="969" spans="1:6">
      <c r="A969" s="138">
        <f>Backtesting!A969</f>
        <v>44498</v>
      </c>
      <c r="B969" s="7">
        <f>Backtesting!B969</f>
        <v>0.75460000000000005</v>
      </c>
      <c r="C969" s="7">
        <f>Backtesting!C969</f>
        <v>85.75</v>
      </c>
      <c r="D969" s="7">
        <f>Backtesting!D969</f>
        <v>4.7821557660754944E-3</v>
      </c>
      <c r="E969" s="7">
        <f>Backtesting!E969</f>
        <v>5.4961256285148618E-3</v>
      </c>
      <c r="F969" s="7">
        <f>Backtesting!F969</f>
        <v>0.1</v>
      </c>
    </row>
    <row r="970" spans="1:6">
      <c r="A970" s="138">
        <f>Backtesting!A970</f>
        <v>44501</v>
      </c>
      <c r="B970" s="7">
        <f>Backtesting!B970</f>
        <v>0.75049999999999994</v>
      </c>
      <c r="C970" s="7">
        <f>Backtesting!C970</f>
        <v>85.74</v>
      </c>
      <c r="D970" s="7">
        <f>Backtesting!D970</f>
        <v>-5.4481564566935432E-3</v>
      </c>
      <c r="E970" s="7">
        <f>Backtesting!E970</f>
        <v>-1.1662487621827452E-4</v>
      </c>
      <c r="F970" s="7">
        <f>Backtesting!F970</f>
        <v>0.1</v>
      </c>
    </row>
    <row r="971" spans="1:6">
      <c r="A971" s="138">
        <f>Backtesting!A971</f>
        <v>44502</v>
      </c>
      <c r="B971" s="7">
        <f>Backtesting!B971</f>
        <v>0.74970000000000003</v>
      </c>
      <c r="C971" s="7">
        <f>Backtesting!C971</f>
        <v>85.2</v>
      </c>
      <c r="D971" s="7">
        <f>Backtesting!D971</f>
        <v>-1.0665245645001618E-3</v>
      </c>
      <c r="E971" s="7">
        <f>Backtesting!E971</f>
        <v>-6.318027334560869E-3</v>
      </c>
      <c r="F971" s="7">
        <f>Backtesting!F971</f>
        <v>0.1</v>
      </c>
    </row>
    <row r="972" spans="1:6">
      <c r="A972" s="138">
        <f>Backtesting!A972</f>
        <v>44503</v>
      </c>
      <c r="B972" s="7">
        <f>Backtesting!B972</f>
        <v>0.74350000000000005</v>
      </c>
      <c r="C972" s="7">
        <f>Backtesting!C972</f>
        <v>84.64</v>
      </c>
      <c r="D972" s="7">
        <f>Backtesting!D972</f>
        <v>-8.30436060880658E-3</v>
      </c>
      <c r="E972" s="7">
        <f>Backtesting!E972</f>
        <v>-6.5944657252808249E-3</v>
      </c>
      <c r="F972" s="7">
        <f>Backtesting!F972</f>
        <v>0.1</v>
      </c>
    </row>
    <row r="973" spans="1:6">
      <c r="A973" s="138">
        <f>Backtesting!A973</f>
        <v>44504</v>
      </c>
      <c r="B973" s="7">
        <f>Backtesting!B973</f>
        <v>0.74480000000000002</v>
      </c>
      <c r="C973" s="7">
        <f>Backtesting!C973</f>
        <v>85.04</v>
      </c>
      <c r="D973" s="7">
        <f>Backtesting!D973</f>
        <v>1.7469600626474091E-3</v>
      </c>
      <c r="E973" s="7">
        <f>Backtesting!E973</f>
        <v>4.7147659237033925E-3</v>
      </c>
      <c r="F973" s="7">
        <f>Backtesting!F973</f>
        <v>0.1</v>
      </c>
    </row>
    <row r="974" spans="1:6">
      <c r="A974" s="138">
        <f>Backtesting!A974</f>
        <v>44505</v>
      </c>
      <c r="B974" s="7">
        <f>Backtesting!B974</f>
        <v>0.73970000000000002</v>
      </c>
      <c r="C974" s="7">
        <f>Backtesting!C974</f>
        <v>84.09</v>
      </c>
      <c r="D974" s="7">
        <f>Backtesting!D974</f>
        <v>-6.8710273690353795E-3</v>
      </c>
      <c r="E974" s="7">
        <f>Backtesting!E974</f>
        <v>-1.1234080188885926E-2</v>
      </c>
      <c r="F974" s="7">
        <f>Backtesting!F974</f>
        <v>0.1</v>
      </c>
    </row>
    <row r="975" spans="1:6">
      <c r="A975" s="138">
        <f>Backtesting!A975</f>
        <v>44508</v>
      </c>
      <c r="B975" s="7">
        <f>Backtesting!B975</f>
        <v>0.73980000000000001</v>
      </c>
      <c r="C975" s="7">
        <f>Backtesting!C975</f>
        <v>84.03</v>
      </c>
      <c r="D975" s="7">
        <f>Backtesting!D975</f>
        <v>1.3518080453154698E-4</v>
      </c>
      <c r="E975" s="7">
        <f>Backtesting!E975</f>
        <v>-7.1377590467978556E-4</v>
      </c>
      <c r="F975" s="7">
        <f>Backtesting!F975</f>
        <v>0.1</v>
      </c>
    </row>
    <row r="976" spans="1:6">
      <c r="A976" s="138">
        <f>Backtesting!A976</f>
        <v>44509</v>
      </c>
      <c r="B976" s="7">
        <f>Backtesting!B976</f>
        <v>0.74099999999999999</v>
      </c>
      <c r="C976" s="7">
        <f>Backtesting!C976</f>
        <v>83.6</v>
      </c>
      <c r="D976" s="7">
        <f>Backtesting!D976</f>
        <v>1.6207458977333445E-3</v>
      </c>
      <c r="E976" s="7">
        <f>Backtesting!E976</f>
        <v>-5.130357849470947E-3</v>
      </c>
      <c r="F976" s="7">
        <f>Backtesting!F976</f>
        <v>0.1</v>
      </c>
    </row>
    <row r="977" spans="1:6">
      <c r="A977" s="138">
        <f>Backtesting!A977</f>
        <v>44510</v>
      </c>
      <c r="B977" s="7">
        <f>Backtesting!B977</f>
        <v>0.73680000000000001</v>
      </c>
      <c r="C977" s="7">
        <f>Backtesting!C977</f>
        <v>83.15</v>
      </c>
      <c r="D977" s="7">
        <f>Backtesting!D977</f>
        <v>-5.6841403549898074E-3</v>
      </c>
      <c r="E977" s="7">
        <f>Backtesting!E977</f>
        <v>-5.3973144517190756E-3</v>
      </c>
      <c r="F977" s="7">
        <f>Backtesting!F977</f>
        <v>0.1</v>
      </c>
    </row>
    <row r="978" spans="1:6">
      <c r="A978" s="138">
        <f>Backtesting!A978</f>
        <v>44511</v>
      </c>
      <c r="B978" s="7">
        <f>Backtesting!B978</f>
        <v>0.73040000000000005</v>
      </c>
      <c r="C978" s="7">
        <f>Backtesting!C978</f>
        <v>83.24</v>
      </c>
      <c r="D978" s="7">
        <f>Backtesting!D978</f>
        <v>-8.7241556603382692E-3</v>
      </c>
      <c r="E978" s="7">
        <f>Backtesting!E978</f>
        <v>1.0817958864968592E-3</v>
      </c>
      <c r="F978" s="7">
        <f>Backtesting!F978</f>
        <v>0.1</v>
      </c>
    </row>
    <row r="979" spans="1:6">
      <c r="A979" s="138">
        <f>Backtesting!A979</f>
        <v>44512</v>
      </c>
      <c r="B979" s="7">
        <f>Backtesting!B979</f>
        <v>0.72870000000000001</v>
      </c>
      <c r="C979" s="7">
        <f>Backtesting!C979</f>
        <v>83.26</v>
      </c>
      <c r="D979" s="7">
        <f>Backtesting!D979</f>
        <v>-2.3302046045223066E-3</v>
      </c>
      <c r="E979" s="7">
        <f>Backtesting!E979</f>
        <v>2.4024024139577326E-4</v>
      </c>
      <c r="F979" s="7">
        <f>Backtesting!F979</f>
        <v>0.1</v>
      </c>
    </row>
    <row r="980" spans="1:6">
      <c r="A980" s="138">
        <f>Backtesting!A980</f>
        <v>44515</v>
      </c>
      <c r="B980" s="7">
        <f>Backtesting!B980</f>
        <v>0.73429999999999995</v>
      </c>
      <c r="C980" s="7">
        <f>Backtesting!C980</f>
        <v>83.61</v>
      </c>
      <c r="D980" s="7">
        <f>Backtesting!D980</f>
        <v>7.6555397813282784E-3</v>
      </c>
      <c r="E980" s="7">
        <f>Backtesting!E980</f>
        <v>4.1948883951371451E-3</v>
      </c>
      <c r="F980" s="7">
        <f>Backtesting!F980</f>
        <v>0.1</v>
      </c>
    </row>
    <row r="981" spans="1:6">
      <c r="A981" s="138">
        <f>Backtesting!A981</f>
        <v>44516</v>
      </c>
      <c r="B981" s="7">
        <f>Backtesting!B981</f>
        <v>0.73540000000000005</v>
      </c>
      <c r="C981" s="7">
        <f>Backtesting!C981</f>
        <v>83.95</v>
      </c>
      <c r="D981" s="7">
        <f>Backtesting!D981</f>
        <v>1.4969044096069088E-3</v>
      </c>
      <c r="E981" s="7">
        <f>Backtesting!E981</f>
        <v>4.0582533615834398E-3</v>
      </c>
      <c r="F981" s="7">
        <f>Backtesting!F981</f>
        <v>0.1</v>
      </c>
    </row>
    <row r="982" spans="1:6">
      <c r="A982" s="138">
        <f>Backtesting!A982</f>
        <v>44517</v>
      </c>
      <c r="B982" s="7">
        <f>Backtesting!B982</f>
        <v>0.72840000000000005</v>
      </c>
      <c r="C982" s="7">
        <f>Backtesting!C982</f>
        <v>83.66</v>
      </c>
      <c r="D982" s="7">
        <f>Backtesting!D982</f>
        <v>-9.5642210137187929E-3</v>
      </c>
      <c r="E982" s="7">
        <f>Backtesting!E982</f>
        <v>-3.4604175094974797E-3</v>
      </c>
      <c r="F982" s="7">
        <f>Backtesting!F982</f>
        <v>0.1</v>
      </c>
    </row>
    <row r="983" spans="1:6">
      <c r="A983" s="138">
        <f>Backtesting!A983</f>
        <v>44518</v>
      </c>
      <c r="B983" s="7">
        <f>Backtesting!B983</f>
        <v>0.72729999999999995</v>
      </c>
      <c r="C983" s="7">
        <f>Backtesting!C983</f>
        <v>82.96</v>
      </c>
      <c r="D983" s="7">
        <f>Backtesting!D983</f>
        <v>-1.5113006929580524E-3</v>
      </c>
      <c r="E983" s="7">
        <f>Backtesting!E983</f>
        <v>-8.4024020927805365E-3</v>
      </c>
      <c r="F983" s="7">
        <f>Backtesting!F983</f>
        <v>0.1</v>
      </c>
    </row>
    <row r="984" spans="1:6">
      <c r="A984" s="138">
        <f>Backtesting!A984</f>
        <v>44519</v>
      </c>
      <c r="B984" s="7">
        <f>Backtesting!B984</f>
        <v>0.72740000000000005</v>
      </c>
      <c r="C984" s="7">
        <f>Backtesting!C984</f>
        <v>83.19</v>
      </c>
      <c r="D984" s="7">
        <f>Backtesting!D984</f>
        <v>1.3748539239372506E-4</v>
      </c>
      <c r="E984" s="7">
        <f>Backtesting!E984</f>
        <v>2.7685843745244763E-3</v>
      </c>
      <c r="F984" s="7">
        <f>Backtesting!F984</f>
        <v>0.1</v>
      </c>
    </row>
    <row r="985" spans="1:6">
      <c r="A985" s="138">
        <f>Backtesting!A985</f>
        <v>44522</v>
      </c>
      <c r="B985" s="7">
        <f>Backtesting!B985</f>
        <v>0.72529999999999994</v>
      </c>
      <c r="C985" s="7">
        <f>Backtesting!C985</f>
        <v>82.79</v>
      </c>
      <c r="D985" s="7">
        <f>Backtesting!D985</f>
        <v>-2.8911701835221109E-3</v>
      </c>
      <c r="E985" s="7">
        <f>Backtesting!E985</f>
        <v>-4.8198671450818062E-3</v>
      </c>
      <c r="F985" s="7">
        <f>Backtesting!F985</f>
        <v>0.1</v>
      </c>
    </row>
    <row r="986" spans="1:6">
      <c r="A986" s="138">
        <f>Backtesting!A986</f>
        <v>44523</v>
      </c>
      <c r="B986" s="7">
        <f>Backtesting!B986</f>
        <v>0.72209999999999996</v>
      </c>
      <c r="C986" s="7">
        <f>Backtesting!C986</f>
        <v>83.12</v>
      </c>
      <c r="D986" s="7">
        <f>Backtesting!D986</f>
        <v>-4.4217289122307673E-3</v>
      </c>
      <c r="E986" s="7">
        <f>Backtesting!E986</f>
        <v>3.9780656402573751E-3</v>
      </c>
      <c r="F986" s="7">
        <f>Backtesting!F986</f>
        <v>0.1</v>
      </c>
    </row>
    <row r="987" spans="1:6">
      <c r="A987" s="138">
        <f>Backtesting!A987</f>
        <v>44524</v>
      </c>
      <c r="B987" s="7">
        <f>Backtesting!B987</f>
        <v>0.72089999999999999</v>
      </c>
      <c r="C987" s="7">
        <f>Backtesting!C987</f>
        <v>82.87</v>
      </c>
      <c r="D987" s="7">
        <f>Backtesting!D987</f>
        <v>-1.6632020466029744E-3</v>
      </c>
      <c r="E987" s="7">
        <f>Backtesting!E987</f>
        <v>-3.0122319300208166E-3</v>
      </c>
      <c r="F987" s="7">
        <f>Backtesting!F987</f>
        <v>0.1</v>
      </c>
    </row>
    <row r="988" spans="1:6">
      <c r="A988" s="138">
        <f>Backtesting!A988</f>
        <v>44525</v>
      </c>
      <c r="B988" s="7">
        <f>Backtesting!B988</f>
        <v>0.72040000000000004</v>
      </c>
      <c r="C988" s="7">
        <f>Backtesting!C988</f>
        <v>83.11</v>
      </c>
      <c r="D988" s="7">
        <f>Backtesting!D988</f>
        <v>-6.9381810873178488E-4</v>
      </c>
      <c r="E988" s="7">
        <f>Backtesting!E988</f>
        <v>2.891916703983791E-3</v>
      </c>
      <c r="F988" s="7">
        <f>Backtesting!F988</f>
        <v>0.1</v>
      </c>
    </row>
    <row r="989" spans="1:6">
      <c r="A989" s="138">
        <f>Backtesting!A989</f>
        <v>44526</v>
      </c>
      <c r="B989" s="7">
        <f>Backtesting!B989</f>
        <v>0.71419999999999995</v>
      </c>
      <c r="C989" s="7">
        <f>Backtesting!C989</f>
        <v>81.95</v>
      </c>
      <c r="D989" s="7">
        <f>Backtesting!D989</f>
        <v>-8.6435781414530479E-3</v>
      </c>
      <c r="E989" s="7">
        <f>Backtesting!E989</f>
        <v>-1.4055726375096214E-2</v>
      </c>
      <c r="F989" s="7">
        <f>Backtesting!F989</f>
        <v>0.1</v>
      </c>
    </row>
    <row r="990" spans="1:6">
      <c r="A990" s="138">
        <f>Backtesting!A990</f>
        <v>44529</v>
      </c>
      <c r="B990" s="7">
        <f>Backtesting!B990</f>
        <v>0.71399999999999997</v>
      </c>
      <c r="C990" s="7">
        <f>Backtesting!C990</f>
        <v>81.11</v>
      </c>
      <c r="D990" s="7">
        <f>Backtesting!D990</f>
        <v>-2.8007282076370318E-4</v>
      </c>
      <c r="E990" s="7">
        <f>Backtesting!E990</f>
        <v>-1.0303047107585376E-2</v>
      </c>
      <c r="F990" s="7">
        <f>Backtesting!F990</f>
        <v>0.1</v>
      </c>
    </row>
    <row r="991" spans="1:6">
      <c r="A991" s="138">
        <f>Backtesting!A991</f>
        <v>44530</v>
      </c>
      <c r="B991" s="7">
        <f>Backtesting!B991</f>
        <v>0.71440000000000003</v>
      </c>
      <c r="C991" s="7">
        <f>Backtesting!C991</f>
        <v>81.150000000000006</v>
      </c>
      <c r="D991" s="7">
        <f>Backtesting!D991</f>
        <v>5.6006722270490294E-4</v>
      </c>
      <c r="E991" s="7">
        <f>Backtesting!E991</f>
        <v>4.9303587834690818E-4</v>
      </c>
      <c r="F991" s="7">
        <f>Backtesting!F991</f>
        <v>0.1</v>
      </c>
    </row>
    <row r="992" spans="1:6">
      <c r="A992" s="138">
        <f>Backtesting!A992</f>
        <v>44531</v>
      </c>
      <c r="B992" s="7">
        <f>Backtesting!B992</f>
        <v>0.71689999999999998</v>
      </c>
      <c r="C992" s="7">
        <f>Backtesting!C992</f>
        <v>81.37</v>
      </c>
      <c r="D992" s="7">
        <f>Backtesting!D992</f>
        <v>3.4933312965371734E-3</v>
      </c>
      <c r="E992" s="7">
        <f>Backtesting!E992</f>
        <v>2.707360747965697E-3</v>
      </c>
      <c r="F992" s="7">
        <f>Backtesting!F992</f>
        <v>0.1</v>
      </c>
    </row>
    <row r="993" spans="1:6">
      <c r="A993" s="138">
        <f>Backtesting!A993</f>
        <v>44532</v>
      </c>
      <c r="B993" s="7">
        <f>Backtesting!B993</f>
        <v>0.70979999999999999</v>
      </c>
      <c r="C993" s="7">
        <f>Backtesting!C993</f>
        <v>80.25</v>
      </c>
      <c r="D993" s="7">
        <f>Backtesting!D993</f>
        <v>-9.9531206464304033E-3</v>
      </c>
      <c r="E993" s="7">
        <f>Backtesting!E993</f>
        <v>-1.3859892698440691E-2</v>
      </c>
      <c r="F993" s="7">
        <f>Backtesting!F993</f>
        <v>0.1</v>
      </c>
    </row>
    <row r="994" spans="1:6">
      <c r="A994" s="138">
        <f>Backtesting!A994</f>
        <v>44533</v>
      </c>
      <c r="B994" s="7">
        <f>Backtesting!B994</f>
        <v>0.70760000000000001</v>
      </c>
      <c r="C994" s="7">
        <f>Backtesting!C994</f>
        <v>80.11</v>
      </c>
      <c r="D994" s="7">
        <f>Backtesting!D994</f>
        <v>-3.1042779267658038E-3</v>
      </c>
      <c r="E994" s="7">
        <f>Backtesting!E994</f>
        <v>-1.7460717830998672E-3</v>
      </c>
      <c r="F994" s="7">
        <f>Backtesting!F994</f>
        <v>0.1</v>
      </c>
    </row>
    <row r="995" spans="1:6">
      <c r="A995" s="138">
        <f>Backtesting!A995</f>
        <v>44536</v>
      </c>
      <c r="B995" s="7">
        <f>Backtesting!B995</f>
        <v>0.70250000000000001</v>
      </c>
      <c r="C995" s="7">
        <f>Backtesting!C995</f>
        <v>79.39</v>
      </c>
      <c r="D995" s="7">
        <f>Backtesting!D995</f>
        <v>-7.2335610777293519E-3</v>
      </c>
      <c r="E995" s="7">
        <f>Backtesting!E995</f>
        <v>-9.0282744900034243E-3</v>
      </c>
      <c r="F995" s="7">
        <f>Backtesting!F995</f>
        <v>0.1</v>
      </c>
    </row>
    <row r="996" spans="1:6">
      <c r="A996" s="138">
        <f>Backtesting!A996</f>
        <v>44537</v>
      </c>
      <c r="B996" s="7">
        <f>Backtesting!B996</f>
        <v>0.70709999999999995</v>
      </c>
      <c r="C996" s="7">
        <f>Backtesting!C996</f>
        <v>80.349999999999994</v>
      </c>
      <c r="D996" s="7">
        <f>Backtesting!D996</f>
        <v>6.526697402294235E-3</v>
      </c>
      <c r="E996" s="7">
        <f>Backtesting!E996</f>
        <v>1.2019676446499594E-2</v>
      </c>
      <c r="F996" s="7">
        <f>Backtesting!F996</f>
        <v>0.1</v>
      </c>
    </row>
    <row r="997" spans="1:6">
      <c r="A997" s="138">
        <f>Backtesting!A997</f>
        <v>44538</v>
      </c>
      <c r="B997" s="7">
        <f>Backtesting!B997</f>
        <v>0.71330000000000005</v>
      </c>
      <c r="C997" s="7">
        <f>Backtesting!C997</f>
        <v>80.97</v>
      </c>
      <c r="D997" s="7">
        <f>Backtesting!D997</f>
        <v>8.7299906737973807E-3</v>
      </c>
      <c r="E997" s="7">
        <f>Backtesting!E997</f>
        <v>7.6866235145014918E-3</v>
      </c>
      <c r="F997" s="7">
        <f>Backtesting!F997</f>
        <v>0.1</v>
      </c>
    </row>
    <row r="998" spans="1:6">
      <c r="A998" s="138">
        <f>Backtesting!A998</f>
        <v>44539</v>
      </c>
      <c r="B998" s="7">
        <f>Backtesting!B998</f>
        <v>0.71740000000000004</v>
      </c>
      <c r="C998" s="7">
        <f>Backtesting!C998</f>
        <v>81.5</v>
      </c>
      <c r="D998" s="7">
        <f>Backtesting!D998</f>
        <v>5.7314758141898316E-3</v>
      </c>
      <c r="E998" s="7">
        <f>Backtesting!E998</f>
        <v>6.5243045487940483E-3</v>
      </c>
      <c r="F998" s="7">
        <f>Backtesting!F998</f>
        <v>0.1</v>
      </c>
    </row>
    <row r="999" spans="1:6">
      <c r="A999" s="138">
        <f>Backtesting!A999</f>
        <v>44540</v>
      </c>
      <c r="B999" s="7">
        <f>Backtesting!B999</f>
        <v>0.71509999999999996</v>
      </c>
      <c r="C999" s="7">
        <f>Backtesting!C999</f>
        <v>81.180000000000007</v>
      </c>
      <c r="D999" s="7">
        <f>Backtesting!D999</f>
        <v>-3.2111720438319914E-3</v>
      </c>
      <c r="E999" s="7">
        <f>Backtesting!E999</f>
        <v>-3.9341088360653077E-3</v>
      </c>
      <c r="F999" s="7">
        <f>Backtesting!F999</f>
        <v>0.1</v>
      </c>
    </row>
    <row r="1000" spans="1:6">
      <c r="A1000" s="138">
        <f>Backtesting!A1000</f>
        <v>44543</v>
      </c>
      <c r="B1000" s="7">
        <f>Backtesting!B1000</f>
        <v>0.71760000000000002</v>
      </c>
      <c r="C1000" s="7">
        <f>Backtesting!C1000</f>
        <v>81.45</v>
      </c>
      <c r="D1000" s="7">
        <f>Backtesting!D1000</f>
        <v>3.4899176902362288E-3</v>
      </c>
      <c r="E1000" s="7">
        <f>Backtesting!E1000</f>
        <v>3.3204236373023262E-3</v>
      </c>
      <c r="F1000" s="7">
        <f>Backtesting!F1000</f>
        <v>0.1</v>
      </c>
    </row>
    <row r="1001" spans="1:6">
      <c r="A1001" s="138">
        <f>Backtesting!A1001</f>
        <v>44544</v>
      </c>
      <c r="B1001" s="7">
        <f>Backtesting!B1001</f>
        <v>0.71040000000000003</v>
      </c>
      <c r="C1001" s="7">
        <f>Backtesting!C1001</f>
        <v>80.69</v>
      </c>
      <c r="D1001" s="7">
        <f>Backtesting!D1001</f>
        <v>-1.0084119066626047E-2</v>
      </c>
      <c r="E1001" s="7">
        <f>Backtesting!E1001</f>
        <v>-9.374683187639005E-3</v>
      </c>
      <c r="F1001" s="7">
        <f>Backtesting!F1001</f>
        <v>0.1</v>
      </c>
    </row>
    <row r="1002" spans="1:6">
      <c r="A1002" s="138">
        <f>Backtesting!A1002</f>
        <v>44545</v>
      </c>
      <c r="B1002" s="7">
        <f>Backtesting!B1002</f>
        <v>0.71140000000000003</v>
      </c>
      <c r="C1002" s="7">
        <f>Backtesting!C1002</f>
        <v>80.94</v>
      </c>
      <c r="D1002" s="7">
        <f>Backtesting!D1002</f>
        <v>1.4066678363944601E-3</v>
      </c>
      <c r="E1002" s="7">
        <f>Backtesting!E1002</f>
        <v>3.0934875873042523E-3</v>
      </c>
      <c r="F1002" s="7">
        <f>Backtesting!F1002</f>
        <v>0.1</v>
      </c>
    </row>
    <row r="1003" spans="1:6">
      <c r="A1003" s="138">
        <f>Backtesting!A1003</f>
        <v>44546</v>
      </c>
      <c r="B1003" s="7">
        <f>Backtesting!B1003</f>
        <v>0.71599999999999997</v>
      </c>
      <c r="C1003" s="7">
        <f>Backtesting!C1003</f>
        <v>81.67</v>
      </c>
      <c r="D1003" s="7">
        <f>Backtesting!D1003</f>
        <v>6.4453074462908003E-3</v>
      </c>
      <c r="E1003" s="7">
        <f>Backtesting!E1003</f>
        <v>8.9785979224649599E-3</v>
      </c>
      <c r="F1003" s="7">
        <f>Backtesting!F1003</f>
        <v>0.1</v>
      </c>
    </row>
    <row r="1004" spans="1:6">
      <c r="A1004" s="138">
        <f>Backtesting!A1004</f>
        <v>44547</v>
      </c>
      <c r="B1004" s="7">
        <f>Backtesting!B1004</f>
        <v>0.7167</v>
      </c>
      <c r="C1004" s="7">
        <f>Backtesting!C1004</f>
        <v>81.42</v>
      </c>
      <c r="D1004" s="7">
        <f>Backtesting!D1004</f>
        <v>9.7717603922789021E-4</v>
      </c>
      <c r="E1004" s="7">
        <f>Backtesting!E1004</f>
        <v>-3.0657942953514873E-3</v>
      </c>
      <c r="F1004" s="7">
        <f>Backtesting!F1004</f>
        <v>0.1</v>
      </c>
    </row>
    <row r="1005" spans="1:6">
      <c r="A1005" s="138">
        <f>Backtesting!A1005</f>
        <v>44550</v>
      </c>
      <c r="B1005" s="7">
        <f>Backtesting!B1005</f>
        <v>0.71089999999999998</v>
      </c>
      <c r="C1005" s="7">
        <f>Backtesting!C1005</f>
        <v>80.7</v>
      </c>
      <c r="D1005" s="7">
        <f>Backtesting!D1005</f>
        <v>-8.1255700644361651E-3</v>
      </c>
      <c r="E1005" s="7">
        <f>Backtesting!E1005</f>
        <v>-8.8823677989296659E-3</v>
      </c>
      <c r="F1005" s="7">
        <f>Backtesting!F1005</f>
        <v>0.1</v>
      </c>
    </row>
    <row r="1006" spans="1:6">
      <c r="A1006" s="138">
        <f>Backtesting!A1006</f>
        <v>44551</v>
      </c>
      <c r="B1006" s="7">
        <f>Backtesting!B1006</f>
        <v>0.71130000000000004</v>
      </c>
      <c r="C1006" s="7">
        <f>Backtesting!C1006</f>
        <v>80.86</v>
      </c>
      <c r="D1006" s="7">
        <f>Backtesting!D1006</f>
        <v>5.6250880403225091E-4</v>
      </c>
      <c r="E1006" s="7">
        <f>Backtesting!E1006</f>
        <v>1.9806889367217635E-3</v>
      </c>
      <c r="F1006" s="7">
        <f>Backtesting!F1006</f>
        <v>0.1</v>
      </c>
    </row>
    <row r="1007" spans="1:6">
      <c r="A1007" s="138">
        <f>Backtesting!A1007</f>
        <v>44552</v>
      </c>
      <c r="B1007" s="7">
        <f>Backtesting!B1007</f>
        <v>0.71330000000000005</v>
      </c>
      <c r="C1007" s="7">
        <f>Backtesting!C1007</f>
        <v>81.42</v>
      </c>
      <c r="D1007" s="7">
        <f>Backtesting!D1007</f>
        <v>2.8078075445229483E-3</v>
      </c>
      <c r="E1007" s="7">
        <f>Backtesting!E1007</f>
        <v>6.901678862208013E-3</v>
      </c>
      <c r="F1007" s="7">
        <f>Backtesting!F1007</f>
        <v>0.1</v>
      </c>
    </row>
    <row r="1008" spans="1:6">
      <c r="A1008" s="138">
        <f>Backtesting!A1008</f>
        <v>44553</v>
      </c>
      <c r="B1008" s="7">
        <f>Backtesting!B1008</f>
        <v>0.72099999999999997</v>
      </c>
      <c r="C1008" s="7">
        <f>Backtesting!C1008</f>
        <v>82.3</v>
      </c>
      <c r="D1008" s="7">
        <f>Backtesting!D1008</f>
        <v>1.0737048000956435E-2</v>
      </c>
      <c r="E1008" s="7">
        <f>Backtesting!E1008</f>
        <v>1.075016460819136E-2</v>
      </c>
      <c r="F1008" s="7">
        <f>Backtesting!F1008</f>
        <v>0.1</v>
      </c>
    </row>
    <row r="1009" spans="1:6">
      <c r="A1009" s="138">
        <f>Backtesting!A1009</f>
        <v>44554</v>
      </c>
      <c r="B1009" s="7">
        <f>Backtesting!B1009</f>
        <v>0.72319999999999995</v>
      </c>
      <c r="C1009" s="7">
        <f>Backtesting!C1009</f>
        <v>82.68</v>
      </c>
      <c r="D1009" s="7">
        <f>Backtesting!D1009</f>
        <v>3.0466717930177083E-3</v>
      </c>
      <c r="E1009" s="7">
        <f>Backtesting!E1009</f>
        <v>4.6066271305434722E-3</v>
      </c>
      <c r="F1009" s="7">
        <f>Backtesting!F1009</f>
        <v>0.1</v>
      </c>
    </row>
    <row r="1010" spans="1:6">
      <c r="A1010" s="138">
        <f>Backtesting!A1010</f>
        <v>44559</v>
      </c>
      <c r="B1010" s="7">
        <f>Backtesting!B1010</f>
        <v>0.72330000000000005</v>
      </c>
      <c r="C1010" s="7">
        <f>Backtesting!C1010</f>
        <v>83.07</v>
      </c>
      <c r="D1010" s="7">
        <f>Backtesting!D1010</f>
        <v>1.3826477726834748E-4</v>
      </c>
      <c r="E1010" s="7">
        <f>Backtesting!E1010</f>
        <v>4.7058910374124926E-3</v>
      </c>
      <c r="F1010" s="7">
        <f>Backtesting!F1010</f>
        <v>0.1</v>
      </c>
    </row>
    <row r="1011" spans="1:6">
      <c r="A1011" s="138">
        <f>Backtesting!A1011</f>
        <v>44560</v>
      </c>
      <c r="B1011" s="7">
        <f>Backtesting!B1011</f>
        <v>0.7258</v>
      </c>
      <c r="C1011" s="7">
        <f>Backtesting!C1011</f>
        <v>83.5</v>
      </c>
      <c r="D1011" s="7">
        <f>Backtesting!D1011</f>
        <v>3.4504209237347849E-3</v>
      </c>
      <c r="E1011" s="7">
        <f>Backtesting!E1011</f>
        <v>5.1630060058295985E-3</v>
      </c>
      <c r="F1011" s="7">
        <f>Backtesting!F1011</f>
        <v>0.1</v>
      </c>
    </row>
    <row r="1012" spans="1:6">
      <c r="A1012" s="138">
        <f>Backtesting!A1012</f>
        <v>44561</v>
      </c>
      <c r="B1012" s="7">
        <f>Backtesting!B1012</f>
        <v>0.72560000000000002</v>
      </c>
      <c r="C1012" s="7">
        <f>Backtesting!C1012</f>
        <v>83.52</v>
      </c>
      <c r="D1012" s="7">
        <f>Backtesting!D1012</f>
        <v>-2.7559597804310848E-4</v>
      </c>
      <c r="E1012" s="7">
        <f>Backtesting!E1012</f>
        <v>2.3949227751884189E-4</v>
      </c>
      <c r="F1012" s="7">
        <f>Backtesting!F1012</f>
        <v>0.1</v>
      </c>
    </row>
    <row r="1013" spans="1:6">
      <c r="A1013" s="138">
        <f>Backtesting!A1013</f>
        <v>44566</v>
      </c>
      <c r="B1013" s="7">
        <f>Backtesting!B1013</f>
        <v>0.72319999999999995</v>
      </c>
      <c r="C1013" s="7">
        <f>Backtesting!C1013</f>
        <v>83.93</v>
      </c>
      <c r="D1013" s="7">
        <f>Backtesting!D1013</f>
        <v>2.9079851552529855E-3</v>
      </c>
      <c r="E1013" s="7">
        <f>Backtesting!E1013</f>
        <v>5.1364862379263644E-3</v>
      </c>
      <c r="F1013" s="7">
        <f>Backtesting!F1013</f>
        <v>0.1</v>
      </c>
    </row>
    <row r="1014" spans="1:6">
      <c r="A1014" s="138">
        <f>Backtesting!A1014</f>
        <v>44567</v>
      </c>
      <c r="B1014" s="7">
        <f>Backtesting!B1014</f>
        <v>0.7177</v>
      </c>
      <c r="C1014" s="7">
        <f>Backtesting!C1014</f>
        <v>83.17</v>
      </c>
      <c r="D1014" s="7">
        <f>Backtesting!D1014</f>
        <v>-7.6341546419404849E-3</v>
      </c>
      <c r="E1014" s="7">
        <f>Backtesting!E1014</f>
        <v>-9.096412214140084E-3</v>
      </c>
      <c r="F1014" s="7">
        <f>Backtesting!F1014</f>
        <v>0.1</v>
      </c>
    </row>
    <row r="1015" spans="1:6">
      <c r="A1015" s="138">
        <f>Backtesting!A1015</f>
        <v>44568</v>
      </c>
      <c r="B1015" s="7">
        <f>Backtesting!B1015</f>
        <v>0.71619999999999995</v>
      </c>
      <c r="C1015" s="7">
        <f>Backtesting!C1015</f>
        <v>83.02</v>
      </c>
      <c r="D1015" s="7">
        <f>Backtesting!D1015</f>
        <v>-2.092196871693952E-3</v>
      </c>
      <c r="E1015" s="7">
        <f>Backtesting!E1015</f>
        <v>-1.8051632557035213E-3</v>
      </c>
      <c r="F1015" s="7">
        <f>Backtesting!F1015</f>
        <v>0.1</v>
      </c>
    </row>
    <row r="1016" spans="1:6">
      <c r="A1016" s="138">
        <f>Backtesting!A1016</f>
        <v>44571</v>
      </c>
      <c r="B1016" s="7">
        <f>Backtesting!B1016</f>
        <v>0.71930000000000005</v>
      </c>
      <c r="C1016" s="7">
        <f>Backtesting!C1016</f>
        <v>83.3</v>
      </c>
      <c r="D1016" s="7">
        <f>Backtesting!D1016</f>
        <v>4.3190593089783213E-3</v>
      </c>
      <c r="E1016" s="7">
        <f>Backtesting!E1016</f>
        <v>3.3670065479042485E-3</v>
      </c>
      <c r="F1016" s="7">
        <f>Backtesting!F1016</f>
        <v>0.1</v>
      </c>
    </row>
    <row r="1017" spans="1:6">
      <c r="A1017" s="138">
        <f>Backtesting!A1017</f>
        <v>44572</v>
      </c>
      <c r="B1017" s="7">
        <f>Backtesting!B1017</f>
        <v>0.71860000000000002</v>
      </c>
      <c r="C1017" s="7">
        <f>Backtesting!C1017</f>
        <v>82.82</v>
      </c>
      <c r="D1017" s="7">
        <f>Backtesting!D1017</f>
        <v>-9.7364219389221959E-4</v>
      </c>
      <c r="E1017" s="7">
        <f>Backtesting!E1017</f>
        <v>-5.7789710553758531E-3</v>
      </c>
      <c r="F1017" s="7">
        <f>Backtesting!F1017</f>
        <v>0.1</v>
      </c>
    </row>
    <row r="1018" spans="1:6">
      <c r="A1018" s="138">
        <f>Backtesting!A1018</f>
        <v>44573</v>
      </c>
      <c r="B1018" s="7">
        <f>Backtesting!B1018</f>
        <v>0.7218</v>
      </c>
      <c r="C1018" s="7">
        <f>Backtesting!C1018</f>
        <v>83.29</v>
      </c>
      <c r="D1018" s="7">
        <f>Backtesting!D1018</f>
        <v>4.4432175292698295E-3</v>
      </c>
      <c r="E1018" s="7">
        <f>Backtesting!E1018</f>
        <v>5.6589158298281511E-3</v>
      </c>
      <c r="F1018" s="7">
        <f>Backtesting!F1018</f>
        <v>0.1</v>
      </c>
    </row>
    <row r="1019" spans="1:6">
      <c r="A1019" s="138">
        <f>Backtesting!A1019</f>
        <v>44574</v>
      </c>
      <c r="B1019" s="7">
        <f>Backtesting!B1019</f>
        <v>0.72909999999999997</v>
      </c>
      <c r="C1019" s="7">
        <f>Backtesting!C1019</f>
        <v>83.53</v>
      </c>
      <c r="D1019" s="7">
        <f>Backtesting!D1019</f>
        <v>1.0062804603696494E-2</v>
      </c>
      <c r="E1019" s="7">
        <f>Backtesting!E1019</f>
        <v>2.8773548205658149E-3</v>
      </c>
      <c r="F1019" s="7">
        <f>Backtesting!F1019</f>
        <v>0.1</v>
      </c>
    </row>
    <row r="1020" spans="1:6">
      <c r="A1020" s="138">
        <f>Backtesting!A1020</f>
        <v>44575</v>
      </c>
      <c r="B1020" s="7">
        <f>Backtesting!B1020</f>
        <v>0.72829999999999995</v>
      </c>
      <c r="C1020" s="7">
        <f>Backtesting!C1020</f>
        <v>82.84</v>
      </c>
      <c r="D1020" s="7">
        <f>Backtesting!D1020</f>
        <v>-1.0978455885152071E-3</v>
      </c>
      <c r="E1020" s="7">
        <f>Backtesting!E1020</f>
        <v>-8.2948122404315171E-3</v>
      </c>
      <c r="F1020" s="7">
        <f>Backtesting!F1020</f>
        <v>0.1</v>
      </c>
    </row>
    <row r="1021" spans="1:6">
      <c r="A1021" s="138">
        <f>Backtesting!A1021</f>
        <v>44578</v>
      </c>
      <c r="B1021" s="7">
        <f>Backtesting!B1021</f>
        <v>0.72070000000000001</v>
      </c>
      <c r="C1021" s="7">
        <f>Backtesting!C1021</f>
        <v>82.46</v>
      </c>
      <c r="D1021" s="7">
        <f>Backtesting!D1021</f>
        <v>-1.0490089293474046E-2</v>
      </c>
      <c r="E1021" s="7">
        <f>Backtesting!E1021</f>
        <v>-4.5977092486295425E-3</v>
      </c>
      <c r="F1021" s="7">
        <f>Backtesting!F1021</f>
        <v>0.1</v>
      </c>
    </row>
    <row r="1022" spans="1:6">
      <c r="A1022" s="138">
        <f>Backtesting!A1022</f>
        <v>44579</v>
      </c>
      <c r="B1022" s="7">
        <f>Backtesting!B1022</f>
        <v>0.71950000000000003</v>
      </c>
      <c r="C1022" s="7">
        <f>Backtesting!C1022</f>
        <v>82.64</v>
      </c>
      <c r="D1022" s="7">
        <f>Backtesting!D1022</f>
        <v>-1.6664356029728073E-3</v>
      </c>
      <c r="E1022" s="7">
        <f>Backtesting!E1022</f>
        <v>2.1804975326291274E-3</v>
      </c>
      <c r="F1022" s="7">
        <f>Backtesting!F1022</f>
        <v>0.1</v>
      </c>
    </row>
    <row r="1023" spans="1:6">
      <c r="A1023" s="138">
        <f>Backtesting!A1023</f>
        <v>44580</v>
      </c>
      <c r="B1023" s="7">
        <f>Backtesting!B1023</f>
        <v>0.71879999999999999</v>
      </c>
      <c r="C1023" s="7">
        <f>Backtesting!C1023</f>
        <v>82.21</v>
      </c>
      <c r="D1023" s="7">
        <f>Backtesting!D1023</f>
        <v>-9.7337141801862872E-4</v>
      </c>
      <c r="E1023" s="7">
        <f>Backtesting!E1023</f>
        <v>-5.2168756473411739E-3</v>
      </c>
      <c r="F1023" s="7">
        <f>Backtesting!F1023</f>
        <v>0.1</v>
      </c>
    </row>
    <row r="1024" spans="1:6">
      <c r="A1024" s="138">
        <f>Backtesting!A1024</f>
        <v>44581</v>
      </c>
      <c r="B1024" s="7">
        <f>Backtesting!B1024</f>
        <v>0.7238</v>
      </c>
      <c r="C1024" s="7">
        <f>Backtesting!C1024</f>
        <v>82.83</v>
      </c>
      <c r="D1024" s="7">
        <f>Backtesting!D1024</f>
        <v>6.9319562202379854E-3</v>
      </c>
      <c r="E1024" s="7">
        <f>Backtesting!E1024</f>
        <v>7.5133654461306933E-3</v>
      </c>
      <c r="F1024" s="7">
        <f>Backtesting!F1024</f>
        <v>0.1</v>
      </c>
    </row>
    <row r="1025" spans="1:6">
      <c r="A1025" s="138">
        <f>Backtesting!A1025</f>
        <v>44582</v>
      </c>
      <c r="B1025" s="7">
        <f>Backtesting!B1025</f>
        <v>0.71919999999999995</v>
      </c>
      <c r="C1025" s="7">
        <f>Backtesting!C1025</f>
        <v>81.83</v>
      </c>
      <c r="D1025" s="7">
        <f>Backtesting!D1025</f>
        <v>-6.375627972231639E-3</v>
      </c>
      <c r="E1025" s="7">
        <f>Backtesting!E1025</f>
        <v>-1.2146390070882394E-2</v>
      </c>
      <c r="F1025" s="7">
        <f>Backtesting!F1025</f>
        <v>0.1</v>
      </c>
    </row>
    <row r="1026" spans="1:6">
      <c r="A1026" s="138">
        <f>Backtesting!A1026</f>
        <v>44585</v>
      </c>
      <c r="B1026" s="7">
        <f>Backtesting!B1026</f>
        <v>0.71799999999999997</v>
      </c>
      <c r="C1026" s="7">
        <f>Backtesting!C1026</f>
        <v>81.790000000000006</v>
      </c>
      <c r="D1026" s="7">
        <f>Backtesting!D1026</f>
        <v>-1.6699141091863527E-3</v>
      </c>
      <c r="E1026" s="7">
        <f>Backtesting!E1026</f>
        <v>-4.8893779240757179E-4</v>
      </c>
      <c r="F1026" s="7">
        <f>Backtesting!F1026</f>
        <v>0.1</v>
      </c>
    </row>
    <row r="1027" spans="1:6">
      <c r="A1027" s="138">
        <f>Backtesting!A1027</f>
        <v>44586</v>
      </c>
      <c r="B1027" s="7">
        <f>Backtesting!B1027</f>
        <v>0.71330000000000005</v>
      </c>
      <c r="C1027" s="7">
        <f>Backtesting!C1027</f>
        <v>81.12</v>
      </c>
      <c r="D1027" s="7">
        <f>Backtesting!D1027</f>
        <v>-6.5674797642316035E-3</v>
      </c>
      <c r="E1027" s="7">
        <f>Backtesting!E1027</f>
        <v>-8.2254469040097065E-3</v>
      </c>
      <c r="F1027" s="7">
        <f>Backtesting!F1027</f>
        <v>0.1</v>
      </c>
    </row>
    <row r="1028" spans="1:6">
      <c r="A1028" s="138">
        <f>Backtesting!A1028</f>
        <v>44588</v>
      </c>
      <c r="B1028" s="7">
        <f>Backtesting!B1028</f>
        <v>0.70820000000000005</v>
      </c>
      <c r="C1028" s="7">
        <f>Backtesting!C1028</f>
        <v>81.2</v>
      </c>
      <c r="D1028" s="7">
        <f>Backtesting!D1028</f>
        <v>-7.1755496061890406E-3</v>
      </c>
      <c r="E1028" s="7">
        <f>Backtesting!E1028</f>
        <v>9.8570732475912817E-4</v>
      </c>
      <c r="F1028" s="7">
        <f>Backtesting!F1028</f>
        <v>0.1</v>
      </c>
    </row>
    <row r="1029" spans="1:6">
      <c r="A1029" s="138">
        <f>Backtesting!A1029</f>
        <v>44589</v>
      </c>
      <c r="B1029" s="7">
        <f>Backtesting!B1029</f>
        <v>0.70279999999999998</v>
      </c>
      <c r="C1029" s="7">
        <f>Backtesting!C1029</f>
        <v>81.11</v>
      </c>
      <c r="D1029" s="7">
        <f>Backtesting!D1029</f>
        <v>-7.6541833648612976E-3</v>
      </c>
      <c r="E1029" s="7">
        <f>Backtesting!E1029</f>
        <v>-1.1089890853789597E-3</v>
      </c>
      <c r="F1029" s="7">
        <f>Backtesting!F1029</f>
        <v>0.1</v>
      </c>
    </row>
    <row r="1030" spans="1:6">
      <c r="A1030" s="138">
        <f>Backtesting!A1030</f>
        <v>44592</v>
      </c>
      <c r="B1030" s="7">
        <f>Backtesting!B1030</f>
        <v>0.70109999999999995</v>
      </c>
      <c r="C1030" s="7">
        <f>Backtesting!C1030</f>
        <v>80.97</v>
      </c>
      <c r="D1030" s="7">
        <f>Backtesting!D1030</f>
        <v>-2.4218261000202249E-3</v>
      </c>
      <c r="E1030" s="7">
        <f>Backtesting!E1030</f>
        <v>-1.7275423842304117E-3</v>
      </c>
      <c r="F1030" s="7">
        <f>Backtesting!F1030</f>
        <v>0.1</v>
      </c>
    </row>
    <row r="1031" spans="1:6">
      <c r="A1031" s="138">
        <f>Backtesting!A1031</f>
        <v>44593</v>
      </c>
      <c r="B1031" s="7">
        <f>Backtesting!B1031</f>
        <v>0.70660000000000001</v>
      </c>
      <c r="C1031" s="7">
        <f>Backtesting!C1031</f>
        <v>81.209999999999994</v>
      </c>
      <c r="D1031" s="7">
        <f>Backtesting!D1031</f>
        <v>7.814204712122871E-3</v>
      </c>
      <c r="E1031" s="7">
        <f>Backtesting!E1031</f>
        <v>2.9596765962963956E-3</v>
      </c>
      <c r="F1031" s="7">
        <f>Backtesting!F1031</f>
        <v>0.1</v>
      </c>
    </row>
    <row r="1032" spans="1:6">
      <c r="A1032" s="138">
        <f>Backtesting!A1032</f>
        <v>44594</v>
      </c>
      <c r="B1032" s="7">
        <f>Backtesting!B1032</f>
        <v>0.71340000000000003</v>
      </c>
      <c r="C1032" s="7">
        <f>Backtesting!C1032</f>
        <v>81.87</v>
      </c>
      <c r="D1032" s="7">
        <f>Backtesting!D1032</f>
        <v>9.5775379997463279E-3</v>
      </c>
      <c r="E1032" s="7">
        <f>Backtesting!E1032</f>
        <v>8.0942310940373512E-3</v>
      </c>
      <c r="F1032" s="7">
        <f>Backtesting!F1032</f>
        <v>0.1</v>
      </c>
    </row>
    <row r="1033" spans="1:6">
      <c r="A1033" s="138">
        <f>Backtesting!A1033</f>
        <v>44595</v>
      </c>
      <c r="B1033" s="7">
        <f>Backtesting!B1033</f>
        <v>0.71199999999999997</v>
      </c>
      <c r="C1033" s="7">
        <f>Backtesting!C1033</f>
        <v>81.53</v>
      </c>
      <c r="D1033" s="7">
        <f>Backtesting!D1033</f>
        <v>-1.9643615128154953E-3</v>
      </c>
      <c r="E1033" s="7">
        <f>Backtesting!E1033</f>
        <v>-4.1615727135374562E-3</v>
      </c>
      <c r="F1033" s="7">
        <f>Backtesting!F1033</f>
        <v>0.1</v>
      </c>
    </row>
    <row r="1034" spans="1:6">
      <c r="A1034" s="138">
        <f>Backtesting!A1034</f>
        <v>44596</v>
      </c>
      <c r="B1034" s="7">
        <f>Backtesting!B1034</f>
        <v>0.71499999999999997</v>
      </c>
      <c r="C1034" s="7">
        <f>Backtesting!C1034</f>
        <v>82.14</v>
      </c>
      <c r="D1034" s="7">
        <f>Backtesting!D1034</f>
        <v>4.2046312820318704E-3</v>
      </c>
      <c r="E1034" s="7">
        <f>Backtesting!E1034</f>
        <v>7.4540578535931025E-3</v>
      </c>
      <c r="F1034" s="7">
        <f>Backtesting!F1034</f>
        <v>0.1</v>
      </c>
    </row>
    <row r="1035" spans="1:6">
      <c r="A1035" s="138">
        <f>Backtesting!A1035</f>
        <v>44599</v>
      </c>
      <c r="B1035" s="7">
        <f>Backtesting!B1035</f>
        <v>0.70920000000000005</v>
      </c>
      <c r="C1035" s="7">
        <f>Backtesting!C1035</f>
        <v>81.760000000000005</v>
      </c>
      <c r="D1035" s="7">
        <f>Backtesting!D1035</f>
        <v>-8.1449684939547285E-3</v>
      </c>
      <c r="E1035" s="7">
        <f>Backtesting!E1035</f>
        <v>-4.6369820730181675E-3</v>
      </c>
      <c r="F1035" s="7">
        <f>Backtesting!F1035</f>
        <v>0.1</v>
      </c>
    </row>
    <row r="1036" spans="1:6">
      <c r="A1036" s="138">
        <f>Backtesting!A1036</f>
        <v>44600</v>
      </c>
      <c r="B1036" s="7">
        <f>Backtesting!B1036</f>
        <v>0.71209999999999996</v>
      </c>
      <c r="C1036" s="7">
        <f>Backtesting!C1036</f>
        <v>82.18</v>
      </c>
      <c r="D1036" s="7">
        <f>Backtesting!D1036</f>
        <v>4.0807767880261551E-3</v>
      </c>
      <c r="E1036" s="7">
        <f>Backtesting!E1036</f>
        <v>5.1238369998694664E-3</v>
      </c>
      <c r="F1036" s="7">
        <f>Backtesting!F1036</f>
        <v>0.1</v>
      </c>
    </row>
    <row r="1037" spans="1:6">
      <c r="A1037" s="138">
        <f>Backtesting!A1037</f>
        <v>44601</v>
      </c>
      <c r="B1037" s="7">
        <f>Backtesting!B1037</f>
        <v>0.7167</v>
      </c>
      <c r="C1037" s="7">
        <f>Backtesting!C1037</f>
        <v>82.76</v>
      </c>
      <c r="D1037" s="7">
        <f>Backtesting!D1037</f>
        <v>6.4389920117945143E-3</v>
      </c>
      <c r="E1037" s="7">
        <f>Backtesting!E1037</f>
        <v>7.0328894220785445E-3</v>
      </c>
      <c r="F1037" s="7">
        <f>Backtesting!F1037</f>
        <v>0.1</v>
      </c>
    </row>
    <row r="1038" spans="1:6">
      <c r="A1038" s="138">
        <f>Backtesting!A1038</f>
        <v>44602</v>
      </c>
      <c r="B1038" s="7">
        <f>Backtesting!B1038</f>
        <v>0.71750000000000003</v>
      </c>
      <c r="C1038" s="7">
        <f>Backtesting!C1038</f>
        <v>82.97</v>
      </c>
      <c r="D1038" s="7">
        <f>Backtesting!D1038</f>
        <v>1.1156046339027457E-3</v>
      </c>
      <c r="E1038" s="7">
        <f>Backtesting!E1038</f>
        <v>2.5342437988514778E-3</v>
      </c>
      <c r="F1038" s="7">
        <f>Backtesting!F1038</f>
        <v>0.1</v>
      </c>
    </row>
    <row r="1039" spans="1:6">
      <c r="A1039" s="138">
        <f>Backtesting!A1039</f>
        <v>44603</v>
      </c>
      <c r="B1039" s="7">
        <f>Backtesting!B1039</f>
        <v>0.71199999999999997</v>
      </c>
      <c r="C1039" s="7">
        <f>Backtesting!C1039</f>
        <v>82.69</v>
      </c>
      <c r="D1039" s="7">
        <f>Backtesting!D1039</f>
        <v>-7.6950362218004787E-3</v>
      </c>
      <c r="E1039" s="7">
        <f>Backtesting!E1039</f>
        <v>-3.3804209421185809E-3</v>
      </c>
      <c r="F1039" s="7">
        <f>Backtesting!F1039</f>
        <v>0.1</v>
      </c>
    </row>
    <row r="1040" spans="1:6">
      <c r="A1040" s="138">
        <f>Backtesting!A1040</f>
        <v>44606</v>
      </c>
      <c r="B1040" s="7">
        <f>Backtesting!B1040</f>
        <v>0.71179999999999999</v>
      </c>
      <c r="C1040" s="7">
        <f>Backtesting!C1040</f>
        <v>82.22</v>
      </c>
      <c r="D1040" s="7">
        <f>Backtesting!D1040</f>
        <v>-2.8093833588344958E-4</v>
      </c>
      <c r="E1040" s="7">
        <f>Backtesting!E1040</f>
        <v>-5.7000942643429444E-3</v>
      </c>
      <c r="F1040" s="7">
        <f>Backtesting!F1040</f>
        <v>0.1</v>
      </c>
    </row>
    <row r="1041" spans="1:6">
      <c r="A1041" s="138">
        <f>Backtesting!A1041</f>
        <v>44607</v>
      </c>
      <c r="B1041" s="7">
        <f>Backtesting!B1041</f>
        <v>0.7127</v>
      </c>
      <c r="C1041" s="7">
        <f>Backtesting!C1041</f>
        <v>82.25</v>
      </c>
      <c r="D1041" s="7">
        <f>Backtesting!D1041</f>
        <v>1.2636014317327642E-3</v>
      </c>
      <c r="E1041" s="7">
        <f>Backtesting!E1041</f>
        <v>3.6480817574902112E-4</v>
      </c>
      <c r="F1041" s="7">
        <f>Backtesting!F1041</f>
        <v>0.1</v>
      </c>
    </row>
    <row r="1042" spans="1:6">
      <c r="A1042" s="138">
        <f>Backtesting!A1042</f>
        <v>44608</v>
      </c>
      <c r="B1042" s="7">
        <f>Backtesting!B1042</f>
        <v>0.71550000000000002</v>
      </c>
      <c r="C1042" s="7">
        <f>Backtesting!C1042</f>
        <v>82.77</v>
      </c>
      <c r="D1042" s="7">
        <f>Backtesting!D1042</f>
        <v>3.9210244886805226E-3</v>
      </c>
      <c r="E1042" s="7">
        <f>Backtesting!E1042</f>
        <v>6.3022872518229984E-3</v>
      </c>
      <c r="F1042" s="7">
        <f>Backtesting!F1042</f>
        <v>0.1</v>
      </c>
    </row>
    <row r="1043" spans="1:6">
      <c r="A1043" s="138">
        <f>Backtesting!A1043</f>
        <v>44609</v>
      </c>
      <c r="B1043" s="7">
        <f>Backtesting!B1043</f>
        <v>0.71719999999999995</v>
      </c>
      <c r="C1043" s="7">
        <f>Backtesting!C1043</f>
        <v>82.67</v>
      </c>
      <c r="D1043" s="7">
        <f>Backtesting!D1043</f>
        <v>2.373142734472115E-3</v>
      </c>
      <c r="E1043" s="7">
        <f>Backtesting!E1043</f>
        <v>-1.2088976327201469E-3</v>
      </c>
      <c r="F1043" s="7">
        <f>Backtesting!F1043</f>
        <v>0.1</v>
      </c>
    </row>
    <row r="1044" spans="1:6">
      <c r="A1044" s="138">
        <f>Backtesting!A1044</f>
        <v>44610</v>
      </c>
      <c r="B1044" s="7">
        <f>Backtesting!B1044</f>
        <v>0.72060000000000002</v>
      </c>
      <c r="C1044" s="7">
        <f>Backtesting!C1044</f>
        <v>83.01</v>
      </c>
      <c r="D1044" s="7">
        <f>Backtesting!D1044</f>
        <v>4.7294565830152385E-3</v>
      </c>
      <c r="E1044" s="7">
        <f>Backtesting!E1044</f>
        <v>4.1043032023600802E-3</v>
      </c>
      <c r="F1044" s="7">
        <f>Backtesting!F1044</f>
        <v>0.1</v>
      </c>
    </row>
    <row r="1045" spans="1:6">
      <c r="A1045" s="138">
        <f>Backtesting!A1045</f>
        <v>44613</v>
      </c>
      <c r="B1045" s="7">
        <f>Backtesting!B1045</f>
        <v>0.72150000000000003</v>
      </c>
      <c r="C1045" s="7">
        <f>Backtesting!C1045</f>
        <v>82.97</v>
      </c>
      <c r="D1045" s="7">
        <f>Backtesting!D1045</f>
        <v>1.2481798999327374E-3</v>
      </c>
      <c r="E1045" s="7">
        <f>Backtesting!E1045</f>
        <v>-4.8198579075034014E-4</v>
      </c>
      <c r="F1045" s="7">
        <f>Backtesting!F1045</f>
        <v>0.1</v>
      </c>
    </row>
    <row r="1046" spans="1:6">
      <c r="A1046" s="138">
        <f>Backtesting!A1046</f>
        <v>44614</v>
      </c>
      <c r="B1046" s="7">
        <f>Backtesting!B1046</f>
        <v>0.72019999999999995</v>
      </c>
      <c r="C1046" s="7">
        <f>Backtesting!C1046</f>
        <v>82.6</v>
      </c>
      <c r="D1046" s="7">
        <f>Backtesting!D1046</f>
        <v>-1.8034269991507939E-3</v>
      </c>
      <c r="E1046" s="7">
        <f>Backtesting!E1046</f>
        <v>-4.4694161492616329E-3</v>
      </c>
      <c r="F1046" s="7">
        <f>Backtesting!F1046</f>
        <v>0.1</v>
      </c>
    </row>
    <row r="1047" spans="1:6">
      <c r="A1047" s="138">
        <f>Backtesting!A1047</f>
        <v>44615</v>
      </c>
      <c r="B1047" s="7">
        <f>Backtesting!B1047</f>
        <v>0.72350000000000003</v>
      </c>
      <c r="C1047" s="7">
        <f>Backtesting!C1047</f>
        <v>83.23</v>
      </c>
      <c r="D1047" s="7">
        <f>Backtesting!D1047</f>
        <v>4.5715948567638916E-3</v>
      </c>
      <c r="E1047" s="7">
        <f>Backtesting!E1047</f>
        <v>7.598179231071543E-3</v>
      </c>
      <c r="F1047" s="7">
        <f>Backtesting!F1047</f>
        <v>0.1</v>
      </c>
    </row>
    <row r="1048" spans="1:6">
      <c r="A1048" s="138">
        <f>Backtesting!A1048</f>
        <v>44616</v>
      </c>
      <c r="B1048" s="7">
        <f>Backtesting!B1048</f>
        <v>0.7198</v>
      </c>
      <c r="C1048" s="7">
        <f>Backtesting!C1048</f>
        <v>82.53</v>
      </c>
      <c r="D1048" s="7">
        <f>Backtesting!D1048</f>
        <v>-5.1271504266083151E-3</v>
      </c>
      <c r="E1048" s="7">
        <f>Backtesting!E1048</f>
        <v>-8.4459961534109809E-3</v>
      </c>
      <c r="F1048" s="7">
        <f>Backtesting!F1048</f>
        <v>0.1</v>
      </c>
    </row>
    <row r="1049" spans="1:6">
      <c r="A1049" s="138">
        <f>Backtesting!A1049</f>
        <v>44617</v>
      </c>
      <c r="B1049" s="7">
        <f>Backtesting!B1049</f>
        <v>0.7198</v>
      </c>
      <c r="C1049" s="7">
        <f>Backtesting!C1049</f>
        <v>82.91</v>
      </c>
      <c r="D1049" s="7">
        <f>Backtesting!D1049</f>
        <v>0</v>
      </c>
      <c r="E1049" s="7">
        <f>Backtesting!E1049</f>
        <v>4.5938185235343387E-3</v>
      </c>
      <c r="F1049" s="7">
        <f>Backtesting!F1049</f>
        <v>0.1</v>
      </c>
    </row>
    <row r="1050" spans="1:6">
      <c r="A1050" s="138">
        <f>Backtesting!A1050</f>
        <v>44620</v>
      </c>
      <c r="B1050" s="7">
        <f>Backtesting!B1050</f>
        <v>0.71819999999999995</v>
      </c>
      <c r="C1050" s="7">
        <f>Backtesting!C1050</f>
        <v>83.01</v>
      </c>
      <c r="D1050" s="7">
        <f>Backtesting!D1050</f>
        <v>-2.2253138529479397E-3</v>
      </c>
      <c r="E1050" s="7">
        <f>Backtesting!E1050</f>
        <v>1.2054003388170956E-3</v>
      </c>
      <c r="F1050" s="7">
        <f>Backtesting!F1050</f>
        <v>0.1</v>
      </c>
    </row>
    <row r="1051" spans="1:6">
      <c r="A1051" s="138">
        <f>Backtesting!A1051</f>
        <v>44621</v>
      </c>
      <c r="B1051" s="7">
        <f>Backtesting!B1051</f>
        <v>0.72599999999999998</v>
      </c>
      <c r="C1051" s="7">
        <f>Backtesting!C1051</f>
        <v>83.59</v>
      </c>
      <c r="D1051" s="7">
        <f>Backtesting!D1051</f>
        <v>1.0801933032813679E-2</v>
      </c>
      <c r="E1051" s="7">
        <f>Backtesting!E1051</f>
        <v>6.9628132441206152E-3</v>
      </c>
      <c r="F1051" s="7">
        <f>Backtesting!F1051</f>
        <v>0.1</v>
      </c>
    </row>
    <row r="1052" spans="1:6">
      <c r="A1052" s="138">
        <f>Backtesting!A1052</f>
        <v>44622</v>
      </c>
      <c r="B1052" s="7">
        <f>Backtesting!B1052</f>
        <v>0.72689999999999999</v>
      </c>
      <c r="C1052" s="7">
        <f>Backtesting!C1052</f>
        <v>83.62</v>
      </c>
      <c r="D1052" s="7">
        <f>Backtesting!D1052</f>
        <v>1.2389016657936131E-3</v>
      </c>
      <c r="E1052" s="7">
        <f>Backtesting!E1052</f>
        <v>3.5883021735422054E-4</v>
      </c>
      <c r="F1052" s="7">
        <f>Backtesting!F1052</f>
        <v>0.1</v>
      </c>
    </row>
    <row r="1053" spans="1:6">
      <c r="A1053" s="138">
        <f>Backtesting!A1053</f>
        <v>44623</v>
      </c>
      <c r="B1053" s="7">
        <f>Backtesting!B1053</f>
        <v>0.73009999999999997</v>
      </c>
      <c r="C1053" s="7">
        <f>Backtesting!C1053</f>
        <v>84.45</v>
      </c>
      <c r="D1053" s="7">
        <f>Backtesting!D1053</f>
        <v>4.3925945714502167E-3</v>
      </c>
      <c r="E1053" s="7">
        <f>Backtesting!E1053</f>
        <v>9.8769173253900368E-3</v>
      </c>
      <c r="F1053" s="7">
        <f>Backtesting!F1053</f>
        <v>0.1</v>
      </c>
    </row>
    <row r="1054" spans="1:6">
      <c r="A1054" s="138">
        <f>Backtesting!A1054</f>
        <v>44624</v>
      </c>
      <c r="B1054" s="7">
        <f>Backtesting!B1054</f>
        <v>0.7359</v>
      </c>
      <c r="C1054" s="7">
        <f>Backtesting!C1054</f>
        <v>84.95</v>
      </c>
      <c r="D1054" s="7">
        <f>Backtesting!D1054</f>
        <v>7.9127288705132994E-3</v>
      </c>
      <c r="E1054" s="7">
        <f>Backtesting!E1054</f>
        <v>5.9032048641319062E-3</v>
      </c>
      <c r="F1054" s="7">
        <f>Backtesting!F1054</f>
        <v>0.1</v>
      </c>
    </row>
    <row r="1055" spans="1:6">
      <c r="A1055" s="138">
        <f>Backtesting!A1055</f>
        <v>44627</v>
      </c>
      <c r="B1055" s="7">
        <f>Backtesting!B1055</f>
        <v>0.7419</v>
      </c>
      <c r="C1055" s="7">
        <f>Backtesting!C1055</f>
        <v>85.24</v>
      </c>
      <c r="D1055" s="7">
        <f>Backtesting!D1055</f>
        <v>8.1202232629270059E-3</v>
      </c>
      <c r="E1055" s="7">
        <f>Backtesting!E1055</f>
        <v>3.4079591124753709E-3</v>
      </c>
      <c r="F1055" s="7">
        <f>Backtesting!F1055</f>
        <v>0.1</v>
      </c>
    </row>
    <row r="1056" spans="1:6">
      <c r="A1056" s="138">
        <f>Backtesting!A1056</f>
        <v>44628</v>
      </c>
      <c r="B1056" s="7">
        <f>Backtesting!B1056</f>
        <v>0.73089999999999999</v>
      </c>
      <c r="C1056" s="7">
        <f>Backtesting!C1056</f>
        <v>84.38</v>
      </c>
      <c r="D1056" s="7">
        <f>Backtesting!D1056</f>
        <v>-1.4937811709134195E-2</v>
      </c>
      <c r="E1056" s="7">
        <f>Backtesting!E1056</f>
        <v>-1.0140400534223716E-2</v>
      </c>
      <c r="F1056" s="7">
        <f>Backtesting!F1056</f>
        <v>0.1</v>
      </c>
    </row>
    <row r="1057" spans="1:6">
      <c r="A1057" s="138">
        <f>Backtesting!A1057</f>
        <v>44629</v>
      </c>
      <c r="B1057" s="7">
        <f>Backtesting!B1057</f>
        <v>0.72850000000000004</v>
      </c>
      <c r="C1057" s="7">
        <f>Backtesting!C1057</f>
        <v>84.37</v>
      </c>
      <c r="D1057" s="7">
        <f>Backtesting!D1057</f>
        <v>-3.2890258510864805E-3</v>
      </c>
      <c r="E1057" s="7">
        <f>Backtesting!E1057</f>
        <v>-1.1851851865710188E-4</v>
      </c>
      <c r="F1057" s="7">
        <f>Backtesting!F1057</f>
        <v>0.1</v>
      </c>
    </row>
    <row r="1058" spans="1:6">
      <c r="A1058" s="138">
        <f>Backtesting!A1058</f>
        <v>44630</v>
      </c>
      <c r="B1058" s="7">
        <f>Backtesting!B1058</f>
        <v>0.73209999999999997</v>
      </c>
      <c r="C1058" s="7">
        <f>Backtesting!C1058</f>
        <v>85.03</v>
      </c>
      <c r="D1058" s="7">
        <f>Backtesting!D1058</f>
        <v>4.929491017337328E-3</v>
      </c>
      <c r="E1058" s="7">
        <f>Backtesting!E1058</f>
        <v>7.7922472201658217E-3</v>
      </c>
      <c r="F1058" s="7">
        <f>Backtesting!F1058</f>
        <v>0.1</v>
      </c>
    </row>
    <row r="1059" spans="1:6">
      <c r="A1059" s="138">
        <f>Backtesting!A1059</f>
        <v>44631</v>
      </c>
      <c r="B1059" s="7">
        <f>Backtesting!B1059</f>
        <v>0.73360000000000003</v>
      </c>
      <c r="C1059" s="7">
        <f>Backtesting!C1059</f>
        <v>85.51</v>
      </c>
      <c r="D1059" s="7">
        <f>Backtesting!D1059</f>
        <v>2.0468042896580937E-3</v>
      </c>
      <c r="E1059" s="7">
        <f>Backtesting!E1059</f>
        <v>5.6291927701628353E-3</v>
      </c>
      <c r="F1059" s="7">
        <f>Backtesting!F1059</f>
        <v>0.1</v>
      </c>
    </row>
    <row r="1060" spans="1:6">
      <c r="A1060" s="138">
        <f>Backtesting!A1060</f>
        <v>44634</v>
      </c>
      <c r="B1060" s="7">
        <f>Backtesting!B1060</f>
        <v>0.7258</v>
      </c>
      <c r="C1060" s="7">
        <f>Backtesting!C1060</f>
        <v>85.39</v>
      </c>
      <c r="D1060" s="7">
        <f>Backtesting!D1060</f>
        <v>-1.0689426163285221E-2</v>
      </c>
      <c r="E1060" s="7">
        <f>Backtesting!E1060</f>
        <v>-1.404330248349136E-3</v>
      </c>
      <c r="F1060" s="7">
        <f>Backtesting!F1060</f>
        <v>0.1</v>
      </c>
    </row>
    <row r="1061" spans="1:6">
      <c r="A1061" s="138">
        <f>Backtesting!A1061</f>
        <v>44635</v>
      </c>
      <c r="B1061" s="7">
        <f>Backtesting!B1061</f>
        <v>0.71860000000000002</v>
      </c>
      <c r="C1061" s="7">
        <f>Backtesting!C1061</f>
        <v>85.06</v>
      </c>
      <c r="D1061" s="7">
        <f>Backtesting!D1061</f>
        <v>-9.9696200995516189E-3</v>
      </c>
      <c r="E1061" s="7">
        <f>Backtesting!E1061</f>
        <v>-3.8721080940272482E-3</v>
      </c>
      <c r="F1061" s="7">
        <f>Backtesting!F1061</f>
        <v>0.1</v>
      </c>
    </row>
    <row r="1062" spans="1:6">
      <c r="A1062" s="138">
        <f>Backtesting!A1062</f>
        <v>44636</v>
      </c>
      <c r="B1062" s="7">
        <f>Backtesting!B1062</f>
        <v>0.72070000000000001</v>
      </c>
      <c r="C1062" s="7">
        <f>Backtesting!C1062</f>
        <v>85.22</v>
      </c>
      <c r="D1062" s="7">
        <f>Backtesting!D1062</f>
        <v>2.9180872509769269E-3</v>
      </c>
      <c r="E1062" s="7">
        <f>Backtesting!E1062</f>
        <v>1.8792582462783584E-3</v>
      </c>
      <c r="F1062" s="7">
        <f>Backtesting!F1062</f>
        <v>0.1</v>
      </c>
    </row>
    <row r="1063" spans="1:6">
      <c r="A1063" s="138">
        <f>Backtesting!A1063</f>
        <v>44637</v>
      </c>
      <c r="B1063" s="7">
        <f>Backtesting!B1063</f>
        <v>0.73180000000000001</v>
      </c>
      <c r="C1063" s="7">
        <f>Backtesting!C1063</f>
        <v>86.89</v>
      </c>
      <c r="D1063" s="7">
        <f>Backtesting!D1063</f>
        <v>1.5284290654711104E-2</v>
      </c>
      <c r="E1063" s="7">
        <f>Backtesting!E1063</f>
        <v>1.9406802779348625E-2</v>
      </c>
      <c r="F1063" s="7">
        <f>Backtesting!F1063</f>
        <v>0.1</v>
      </c>
    </row>
    <row r="1064" spans="1:6">
      <c r="A1064" s="138">
        <f>Backtesting!A1064</f>
        <v>44638</v>
      </c>
      <c r="B1064" s="7">
        <f>Backtesting!B1064</f>
        <v>0.73799999999999999</v>
      </c>
      <c r="C1064" s="7">
        <f>Backtesting!C1064</f>
        <v>87.64</v>
      </c>
      <c r="D1064" s="7">
        <f>Backtesting!D1064</f>
        <v>8.4365720153659653E-3</v>
      </c>
      <c r="E1064" s="7">
        <f>Backtesting!E1064</f>
        <v>8.5945638761511511E-3</v>
      </c>
      <c r="F1064" s="7">
        <f>Backtesting!F1064</f>
        <v>0.1</v>
      </c>
    </row>
    <row r="1065" spans="1:6">
      <c r="A1065" s="138">
        <f>Backtesting!A1065</f>
        <v>44641</v>
      </c>
      <c r="B1065" s="7">
        <f>Backtesting!B1065</f>
        <v>0.74039999999999995</v>
      </c>
      <c r="C1065" s="7">
        <f>Backtesting!C1065</f>
        <v>88.29</v>
      </c>
      <c r="D1065" s="7">
        <f>Backtesting!D1065</f>
        <v>3.2467560988698732E-3</v>
      </c>
      <c r="E1065" s="7">
        <f>Backtesting!E1065</f>
        <v>7.3893361862254012E-3</v>
      </c>
      <c r="F1065" s="7">
        <f>Backtesting!F1065</f>
        <v>0.1</v>
      </c>
    </row>
    <row r="1066" spans="1:6">
      <c r="A1066" s="138">
        <f>Backtesting!A1066</f>
        <v>44642</v>
      </c>
      <c r="B1066" s="7">
        <f>Backtesting!B1066</f>
        <v>0.73939999999999995</v>
      </c>
      <c r="C1066" s="7">
        <f>Backtesting!C1066</f>
        <v>89.01</v>
      </c>
      <c r="D1066" s="7">
        <f>Backtesting!D1066</f>
        <v>-1.3515341968108794E-3</v>
      </c>
      <c r="E1066" s="7">
        <f>Backtesting!E1066</f>
        <v>8.1218720573489334E-3</v>
      </c>
      <c r="F1066" s="7">
        <f>Backtesting!F1066</f>
        <v>0.1</v>
      </c>
    </row>
    <row r="1067" spans="1:6">
      <c r="A1067" s="138">
        <f>Backtesting!A1067</f>
        <v>44643</v>
      </c>
      <c r="B1067" s="7">
        <f>Backtesting!B1067</f>
        <v>0.74590000000000001</v>
      </c>
      <c r="C1067" s="7">
        <f>Backtesting!C1067</f>
        <v>90.31</v>
      </c>
      <c r="D1067" s="7">
        <f>Backtesting!D1067</f>
        <v>8.7524964585861051E-3</v>
      </c>
      <c r="E1067" s="7">
        <f>Backtesting!E1067</f>
        <v>1.4499473291867231E-2</v>
      </c>
      <c r="F1067" s="7">
        <f>Backtesting!F1067</f>
        <v>0.1</v>
      </c>
    </row>
    <row r="1068" spans="1:6">
      <c r="A1068" s="138">
        <f>Backtesting!A1068</f>
        <v>44644</v>
      </c>
      <c r="B1068" s="7">
        <f>Backtesting!B1068</f>
        <v>0.74729999999999996</v>
      </c>
      <c r="C1068" s="7">
        <f>Backtesting!C1068</f>
        <v>90.6</v>
      </c>
      <c r="D1068" s="7">
        <f>Backtesting!D1068</f>
        <v>1.8751679751268632E-3</v>
      </c>
      <c r="E1068" s="7">
        <f>Backtesting!E1068</f>
        <v>3.2060167862262069E-3</v>
      </c>
      <c r="F1068" s="7">
        <f>Backtesting!F1068</f>
        <v>0.1</v>
      </c>
    </row>
    <row r="1069" spans="1:6">
      <c r="A1069" s="138">
        <f>Backtesting!A1069</f>
        <v>44645</v>
      </c>
      <c r="B1069" s="7">
        <f>Backtesting!B1069</f>
        <v>0.75260000000000005</v>
      </c>
      <c r="C1069" s="7">
        <f>Backtesting!C1069</f>
        <v>91.41</v>
      </c>
      <c r="D1069" s="7">
        <f>Backtesting!D1069</f>
        <v>7.0671672230925731E-3</v>
      </c>
      <c r="E1069" s="7">
        <f>Backtesting!E1069</f>
        <v>8.9006686167937346E-3</v>
      </c>
      <c r="F1069" s="7">
        <f>Backtesting!F1069</f>
        <v>0.1</v>
      </c>
    </row>
    <row r="1070" spans="1:6">
      <c r="A1070" s="138">
        <f>Backtesting!A1070</f>
        <v>44648</v>
      </c>
      <c r="B1070" s="7">
        <f>Backtesting!B1070</f>
        <v>0.75239999999999996</v>
      </c>
      <c r="C1070" s="7">
        <f>Backtesting!C1070</f>
        <v>92.58</v>
      </c>
      <c r="D1070" s="7">
        <f>Backtesting!D1070</f>
        <v>-2.6578073246173273E-4</v>
      </c>
      <c r="E1070" s="7">
        <f>Backtesting!E1070</f>
        <v>1.2718253937397166E-2</v>
      </c>
      <c r="F1070" s="7">
        <f>Backtesting!F1070</f>
        <v>0.1</v>
      </c>
    </row>
    <row r="1071" spans="1:6">
      <c r="A1071" s="138">
        <f>Backtesting!A1071</f>
        <v>44649</v>
      </c>
      <c r="B1071" s="7">
        <f>Backtesting!B1071</f>
        <v>0.74819999999999998</v>
      </c>
      <c r="C1071" s="7">
        <f>Backtesting!C1071</f>
        <v>92.31</v>
      </c>
      <c r="D1071" s="7">
        <f>Backtesting!D1071</f>
        <v>-5.5977755128294908E-3</v>
      </c>
      <c r="E1071" s="7">
        <f>Backtesting!E1071</f>
        <v>-2.9206576010642363E-3</v>
      </c>
      <c r="F1071" s="7">
        <f>Backtesting!F1071</f>
        <v>0.1</v>
      </c>
    </row>
    <row r="1072" spans="1:6">
      <c r="A1072" s="138">
        <f>Backtesting!A1072</f>
        <v>44650</v>
      </c>
      <c r="B1072" s="7">
        <f>Backtesting!B1072</f>
        <v>0.75270000000000004</v>
      </c>
      <c r="C1072" s="7">
        <f>Backtesting!C1072</f>
        <v>91.75</v>
      </c>
      <c r="D1072" s="7">
        <f>Backtesting!D1072</f>
        <v>5.996420126440645E-3</v>
      </c>
      <c r="E1072" s="7">
        <f>Backtesting!E1072</f>
        <v>-6.0849910673805539E-3</v>
      </c>
      <c r="F1072" s="7">
        <f>Backtesting!F1072</f>
        <v>0.1</v>
      </c>
    </row>
    <row r="1073" spans="1:6">
      <c r="A1073" s="138">
        <f>Backtesting!A1073</f>
        <v>44651</v>
      </c>
      <c r="B1073" s="7">
        <f>Backtesting!B1073</f>
        <v>0.74819999999999998</v>
      </c>
      <c r="C1073" s="7">
        <f>Backtesting!C1073</f>
        <v>91.45</v>
      </c>
      <c r="D1073" s="7">
        <f>Backtesting!D1073</f>
        <v>-5.9964201264406519E-3</v>
      </c>
      <c r="E1073" s="7">
        <f>Backtesting!E1073</f>
        <v>-3.2751120978048867E-3</v>
      </c>
      <c r="F1073" s="7">
        <f>Backtesting!F1073</f>
        <v>0.1</v>
      </c>
    </row>
    <row r="1074" spans="1:6">
      <c r="A1074" s="138">
        <f>Backtesting!A1074</f>
        <v>44652</v>
      </c>
      <c r="B1074" s="7">
        <f>Backtesting!B1074</f>
        <v>0.74770000000000003</v>
      </c>
      <c r="C1074" s="7">
        <f>Backtesting!C1074</f>
        <v>91.66</v>
      </c>
      <c r="D1074" s="7">
        <f>Backtesting!D1074</f>
        <v>-6.6849390817586007E-4</v>
      </c>
      <c r="E1074" s="7">
        <f>Backtesting!E1074</f>
        <v>2.2937042441032091E-3</v>
      </c>
      <c r="F1074" s="7">
        <f>Backtesting!F1074</f>
        <v>0.1</v>
      </c>
    </row>
    <row r="1075" spans="1:6">
      <c r="A1075" s="138">
        <f>Backtesting!A1075</f>
        <v>44655</v>
      </c>
      <c r="B1075" s="7">
        <f>Backtesting!B1075</f>
        <v>0.75139999999999996</v>
      </c>
      <c r="C1075" s="7">
        <f>Backtesting!C1075</f>
        <v>92.19</v>
      </c>
      <c r="D1075" s="7">
        <f>Backtesting!D1075</f>
        <v>4.9363051339986457E-3</v>
      </c>
      <c r="E1075" s="7">
        <f>Backtesting!E1075</f>
        <v>5.7655857295250586E-3</v>
      </c>
      <c r="F1075" s="7">
        <f>Backtesting!F1075</f>
        <v>0.1</v>
      </c>
    </row>
    <row r="1076" spans="1:6">
      <c r="A1076" s="138">
        <f>Backtesting!A1076</f>
        <v>44656</v>
      </c>
      <c r="B1076" s="7">
        <f>Backtesting!B1076</f>
        <v>0.76149999999999995</v>
      </c>
      <c r="C1076" s="7">
        <f>Backtesting!C1076</f>
        <v>93.28</v>
      </c>
      <c r="D1076" s="7">
        <f>Backtesting!D1076</f>
        <v>1.3352039195348022E-2</v>
      </c>
      <c r="E1076" s="7">
        <f>Backtesting!E1076</f>
        <v>1.1754057791679389E-2</v>
      </c>
      <c r="F1076" s="7">
        <f>Backtesting!F1076</f>
        <v>0.1</v>
      </c>
    </row>
    <row r="1077" spans="1:6">
      <c r="A1077" s="138">
        <f>Backtesting!A1077</f>
        <v>44657</v>
      </c>
      <c r="B1077" s="7">
        <f>Backtesting!B1077</f>
        <v>0.75719999999999998</v>
      </c>
      <c r="C1077" s="7">
        <f>Backtesting!C1077</f>
        <v>93.86</v>
      </c>
      <c r="D1077" s="7">
        <f>Backtesting!D1077</f>
        <v>-5.6627530000486507E-3</v>
      </c>
      <c r="E1077" s="7">
        <f>Backtesting!E1077</f>
        <v>6.1985877640892504E-3</v>
      </c>
      <c r="F1077" s="7">
        <f>Backtesting!F1077</f>
        <v>0.1</v>
      </c>
    </row>
    <row r="1078" spans="1:6">
      <c r="A1078" s="138">
        <f>Backtesting!A1078</f>
        <v>44658</v>
      </c>
      <c r="B1078" s="7">
        <f>Backtesting!B1078</f>
        <v>0.74829999999999997</v>
      </c>
      <c r="C1078" s="7">
        <f>Backtesting!C1078</f>
        <v>92.53</v>
      </c>
      <c r="D1078" s="7">
        <f>Backtesting!D1078</f>
        <v>-1.1823452248854973E-2</v>
      </c>
      <c r="E1078" s="7">
        <f>Backtesting!E1078</f>
        <v>-1.4271394105332682E-2</v>
      </c>
      <c r="F1078" s="7">
        <f>Backtesting!F1078</f>
        <v>0.1</v>
      </c>
    </row>
    <row r="1079" spans="1:6">
      <c r="A1079" s="138">
        <f>Backtesting!A1079</f>
        <v>44659</v>
      </c>
      <c r="B1079" s="7">
        <f>Backtesting!B1079</f>
        <v>0.74829999999999997</v>
      </c>
      <c r="C1079" s="7">
        <f>Backtesting!C1079</f>
        <v>92.76</v>
      </c>
      <c r="D1079" s="7">
        <f>Backtesting!D1079</f>
        <v>0</v>
      </c>
      <c r="E1079" s="7">
        <f>Backtesting!E1079</f>
        <v>2.4825961263920376E-3</v>
      </c>
      <c r="F1079" s="7">
        <f>Backtesting!F1079</f>
        <v>0.1</v>
      </c>
    </row>
    <row r="1080" spans="1:6">
      <c r="A1080" s="138">
        <f>Backtesting!A1080</f>
        <v>44662</v>
      </c>
      <c r="B1080" s="7">
        <f>Backtesting!B1080</f>
        <v>0.74480000000000002</v>
      </c>
      <c r="C1080" s="7">
        <f>Backtesting!C1080</f>
        <v>93.09</v>
      </c>
      <c r="D1080" s="7">
        <f>Backtesting!D1080</f>
        <v>-4.6882411234554933E-3</v>
      </c>
      <c r="E1080" s="7">
        <f>Backtesting!E1080</f>
        <v>3.5512547410676671E-3</v>
      </c>
      <c r="F1080" s="7">
        <f>Backtesting!F1080</f>
        <v>0.1</v>
      </c>
    </row>
    <row r="1081" spans="1:6">
      <c r="A1081" s="138">
        <f>Backtesting!A1081</f>
        <v>44663</v>
      </c>
      <c r="B1081" s="7">
        <f>Backtesting!B1081</f>
        <v>0.74329999999999996</v>
      </c>
      <c r="C1081" s="7">
        <f>Backtesting!C1081</f>
        <v>93.28</v>
      </c>
      <c r="D1081" s="7">
        <f>Backtesting!D1081</f>
        <v>-2.0159942316095637E-3</v>
      </c>
      <c r="E1081" s="7">
        <f>Backtesting!E1081</f>
        <v>2.0389554737836211E-3</v>
      </c>
      <c r="F1081" s="7">
        <f>Backtesting!F1081</f>
        <v>0.1</v>
      </c>
    </row>
    <row r="1082" spans="1:6">
      <c r="A1082" s="138">
        <f>Backtesting!A1082</f>
        <v>44664</v>
      </c>
      <c r="B1082" s="7">
        <f>Backtesting!B1082</f>
        <v>0.74509999999999998</v>
      </c>
      <c r="C1082" s="7">
        <f>Backtesting!C1082</f>
        <v>93.59</v>
      </c>
      <c r="D1082" s="7">
        <f>Backtesting!D1082</f>
        <v>2.4187058284340555E-3</v>
      </c>
      <c r="E1082" s="7">
        <f>Backtesting!E1082</f>
        <v>3.3178175669828901E-3</v>
      </c>
      <c r="F1082" s="7">
        <f>Backtesting!F1082</f>
        <v>0.1</v>
      </c>
    </row>
    <row r="1083" spans="1:6">
      <c r="A1083" s="138">
        <f>Backtesting!A1083</f>
        <v>44665</v>
      </c>
      <c r="B1083" s="7">
        <f>Backtesting!B1083</f>
        <v>0.74580000000000002</v>
      </c>
      <c r="C1083" s="7">
        <f>Backtesting!C1083</f>
        <v>93.55</v>
      </c>
      <c r="D1083" s="7">
        <f>Backtesting!D1083</f>
        <v>9.3903018503869822E-4</v>
      </c>
      <c r="E1083" s="7">
        <f>Backtesting!E1083</f>
        <v>-4.2748744906655894E-4</v>
      </c>
      <c r="F1083" s="7">
        <f>Backtesting!F1083</f>
        <v>0.1</v>
      </c>
    </row>
    <row r="1084" spans="1:6">
      <c r="A1084" s="138">
        <f>Backtesting!A1084</f>
        <v>44670</v>
      </c>
      <c r="B1084" s="7">
        <f>Backtesting!B1084</f>
        <v>0.73729999999999996</v>
      </c>
      <c r="C1084" s="7">
        <f>Backtesting!C1084</f>
        <v>94.49</v>
      </c>
      <c r="D1084" s="7">
        <f>Backtesting!D1084</f>
        <v>-1.146260274911559E-2</v>
      </c>
      <c r="E1084" s="7">
        <f>Backtesting!E1084</f>
        <v>9.9979560744358695E-3</v>
      </c>
      <c r="F1084" s="7">
        <f>Backtesting!F1084</f>
        <v>0.1</v>
      </c>
    </row>
    <row r="1085" spans="1:6">
      <c r="A1085" s="138">
        <f>Backtesting!A1085</f>
        <v>44671</v>
      </c>
      <c r="B1085" s="7">
        <f>Backtesting!B1085</f>
        <v>0.74260000000000004</v>
      </c>
      <c r="C1085" s="7">
        <f>Backtesting!C1085</f>
        <v>95.56</v>
      </c>
      <c r="D1085" s="7">
        <f>Backtesting!D1085</f>
        <v>7.1626767473750071E-3</v>
      </c>
      <c r="E1085" s="7">
        <f>Backtesting!E1085</f>
        <v>1.1260313663074315E-2</v>
      </c>
      <c r="F1085" s="7">
        <f>Backtesting!F1085</f>
        <v>0.1</v>
      </c>
    </row>
    <row r="1086" spans="1:6">
      <c r="A1086" s="138">
        <f>Backtesting!A1086</f>
        <v>44672</v>
      </c>
      <c r="B1086" s="7">
        <f>Backtesting!B1086</f>
        <v>0.74439999999999995</v>
      </c>
      <c r="C1086" s="7">
        <f>Backtesting!C1086</f>
        <v>95.44</v>
      </c>
      <c r="D1086" s="7">
        <f>Backtesting!D1086</f>
        <v>2.4209830251159374E-3</v>
      </c>
      <c r="E1086" s="7">
        <f>Backtesting!E1086</f>
        <v>-1.256544667948127E-3</v>
      </c>
      <c r="F1086" s="7">
        <f>Backtesting!F1086</f>
        <v>0.1</v>
      </c>
    </row>
    <row r="1087" spans="1:6">
      <c r="A1087" s="138">
        <f>Backtesting!A1087</f>
        <v>44673</v>
      </c>
      <c r="B1087" s="7">
        <f>Backtesting!B1087</f>
        <v>0.73350000000000004</v>
      </c>
      <c r="C1087" s="7">
        <f>Backtesting!C1087</f>
        <v>93.82</v>
      </c>
      <c r="D1087" s="7">
        <f>Backtesting!D1087</f>
        <v>-1.4750927185059118E-2</v>
      </c>
      <c r="E1087" s="7">
        <f>Backtesting!E1087</f>
        <v>-1.7119724889348729E-2</v>
      </c>
      <c r="F1087" s="7">
        <f>Backtesting!F1087</f>
        <v>0.1</v>
      </c>
    </row>
    <row r="1088" spans="1:6">
      <c r="A1088" s="138">
        <f>Backtesting!A1088</f>
        <v>44677</v>
      </c>
      <c r="B1088" s="7">
        <f>Backtesting!B1088</f>
        <v>0.72199999999999998</v>
      </c>
      <c r="C1088" s="7">
        <f>Backtesting!C1088</f>
        <v>92.4</v>
      </c>
      <c r="D1088" s="7">
        <f>Backtesting!D1088</f>
        <v>-1.5802458690210325E-2</v>
      </c>
      <c r="E1088" s="7">
        <f>Backtesting!E1088</f>
        <v>-1.5251074252673334E-2</v>
      </c>
      <c r="F1088" s="7">
        <f>Backtesting!F1088</f>
        <v>0.1</v>
      </c>
    </row>
    <row r="1089" spans="1:6">
      <c r="A1089" s="138">
        <f>Backtesting!A1089</f>
        <v>44678</v>
      </c>
      <c r="B1089" s="7">
        <f>Backtesting!B1089</f>
        <v>0.71789999999999998</v>
      </c>
      <c r="C1089" s="7">
        <f>Backtesting!C1089</f>
        <v>91.7</v>
      </c>
      <c r="D1089" s="7">
        <f>Backtesting!D1089</f>
        <v>-5.6948553103889224E-3</v>
      </c>
      <c r="E1089" s="7">
        <f>Backtesting!E1089</f>
        <v>-7.6045993852193036E-3</v>
      </c>
      <c r="F1089" s="7">
        <f>Backtesting!F1089</f>
        <v>0.1</v>
      </c>
    </row>
    <row r="1090" spans="1:6">
      <c r="A1090" s="138">
        <f>Backtesting!A1090</f>
        <v>44679</v>
      </c>
      <c r="B1090" s="7">
        <f>Backtesting!B1090</f>
        <v>0.70960000000000001</v>
      </c>
      <c r="C1090" s="7">
        <f>Backtesting!C1090</f>
        <v>92.28</v>
      </c>
      <c r="D1090" s="7">
        <f>Backtesting!D1090</f>
        <v>-1.1628852587067509E-2</v>
      </c>
      <c r="E1090" s="7">
        <f>Backtesting!E1090</f>
        <v>6.3050540431336261E-3</v>
      </c>
      <c r="F1090" s="7">
        <f>Backtesting!F1090</f>
        <v>0.1</v>
      </c>
    </row>
    <row r="1091" spans="1:6">
      <c r="A1091" s="138">
        <f>Backtesting!A1091</f>
        <v>44680</v>
      </c>
      <c r="B1091" s="7">
        <f>Backtesting!B1091</f>
        <v>0.71479999999999999</v>
      </c>
      <c r="C1091" s="7">
        <f>Backtesting!C1091</f>
        <v>93.21</v>
      </c>
      <c r="D1091" s="7">
        <f>Backtesting!D1091</f>
        <v>7.3013522899031836E-3</v>
      </c>
      <c r="E1091" s="7">
        <f>Backtesting!E1091</f>
        <v>1.0027578767512833E-2</v>
      </c>
      <c r="F1091" s="7">
        <f>Backtesting!F1091</f>
        <v>0.1</v>
      </c>
    </row>
    <row r="1092" spans="1:6">
      <c r="A1092" s="138">
        <f>Backtesting!A1092</f>
        <v>44683</v>
      </c>
      <c r="B1092" s="7">
        <f>Backtesting!B1092</f>
        <v>0.70430000000000004</v>
      </c>
      <c r="C1092" s="7">
        <f>Backtesting!C1092</f>
        <v>91.85</v>
      </c>
      <c r="D1092" s="7">
        <f>Backtesting!D1092</f>
        <v>-1.4798381533908254E-2</v>
      </c>
      <c r="E1092" s="7">
        <f>Backtesting!E1092</f>
        <v>-1.4698200411931072E-2</v>
      </c>
      <c r="F1092" s="7">
        <f>Backtesting!F1092</f>
        <v>0.1</v>
      </c>
    </row>
    <row r="1093" spans="1:6">
      <c r="A1093" s="138">
        <f>Backtesting!A1093</f>
        <v>44684</v>
      </c>
      <c r="B1093" s="7">
        <f>Backtesting!B1093</f>
        <v>0.7107</v>
      </c>
      <c r="C1093" s="7">
        <f>Backtesting!C1093</f>
        <v>92.5</v>
      </c>
      <c r="D1093" s="7">
        <f>Backtesting!D1093</f>
        <v>9.0459980814846918E-3</v>
      </c>
      <c r="E1093" s="7">
        <f>Backtesting!E1093</f>
        <v>7.0518328572449973E-3</v>
      </c>
      <c r="F1093" s="7">
        <f>Backtesting!F1093</f>
        <v>0.1</v>
      </c>
    </row>
    <row r="1094" spans="1:6">
      <c r="A1094" s="138">
        <f>Backtesting!A1094</f>
        <v>44685</v>
      </c>
      <c r="B1094" s="7">
        <f>Backtesting!B1094</f>
        <v>0.71099999999999997</v>
      </c>
      <c r="C1094" s="7">
        <f>Backtesting!C1094</f>
        <v>92.54</v>
      </c>
      <c r="D1094" s="7">
        <f>Backtesting!D1094</f>
        <v>4.2202997039142713E-4</v>
      </c>
      <c r="E1094" s="7">
        <f>Backtesting!E1094</f>
        <v>4.3233896047410714E-4</v>
      </c>
      <c r="F1094" s="7">
        <f>Backtesting!F1094</f>
        <v>0.35</v>
      </c>
    </row>
    <row r="1095" spans="1:6">
      <c r="A1095" s="138">
        <f>Backtesting!A1095</f>
        <v>44686</v>
      </c>
      <c r="B1095" s="7">
        <f>Backtesting!B1095</f>
        <v>0.72409999999999997</v>
      </c>
      <c r="C1095" s="7">
        <f>Backtesting!C1095</f>
        <v>93.67</v>
      </c>
      <c r="D1095" s="7">
        <f>Backtesting!D1095</f>
        <v>1.8257074591534101E-2</v>
      </c>
      <c r="E1095" s="7">
        <f>Backtesting!E1095</f>
        <v>1.213698374218569E-2</v>
      </c>
      <c r="F1095" s="7">
        <f>Backtesting!F1095</f>
        <v>0.35</v>
      </c>
    </row>
    <row r="1096" spans="1:6">
      <c r="A1096" s="138">
        <f>Backtesting!A1096</f>
        <v>44687</v>
      </c>
      <c r="B1096" s="7">
        <f>Backtesting!B1096</f>
        <v>0.70950000000000002</v>
      </c>
      <c r="C1096" s="7">
        <f>Backtesting!C1096</f>
        <v>92.73</v>
      </c>
      <c r="D1096" s="7">
        <f>Backtesting!D1096</f>
        <v>-2.0369007794677624E-2</v>
      </c>
      <c r="E1096" s="7">
        <f>Backtesting!E1096</f>
        <v>-1.0085922408904494E-2</v>
      </c>
      <c r="F1096" s="7">
        <f>Backtesting!F1096</f>
        <v>0.35</v>
      </c>
    </row>
    <row r="1097" spans="1:6">
      <c r="A1097" s="138">
        <f>Backtesting!A1097</f>
        <v>44690</v>
      </c>
      <c r="B1097" s="7">
        <f>Backtesting!B1097</f>
        <v>0.70020000000000004</v>
      </c>
      <c r="C1097" s="7">
        <f>Backtesting!C1097</f>
        <v>91.73</v>
      </c>
      <c r="D1097" s="7">
        <f>Backtesting!D1097</f>
        <v>-1.3194488079532019E-2</v>
      </c>
      <c r="E1097" s="7">
        <f>Backtesting!E1097</f>
        <v>-1.0842565290570432E-2</v>
      </c>
      <c r="F1097" s="7">
        <f>Backtesting!F1097</f>
        <v>0.35</v>
      </c>
    </row>
    <row r="1098" spans="1:6">
      <c r="A1098" s="138">
        <f>Backtesting!A1098</f>
        <v>44691</v>
      </c>
      <c r="B1098" s="7">
        <f>Backtesting!B1098</f>
        <v>0.69750000000000001</v>
      </c>
      <c r="C1098" s="7">
        <f>Backtesting!C1098</f>
        <v>90.92</v>
      </c>
      <c r="D1098" s="7">
        <f>Backtesting!D1098</f>
        <v>-3.8634948250447013E-3</v>
      </c>
      <c r="E1098" s="7">
        <f>Backtesting!E1098</f>
        <v>-8.8694805372217349E-3</v>
      </c>
      <c r="F1098" s="7">
        <f>Backtesting!F1098</f>
        <v>0.35</v>
      </c>
    </row>
    <row r="1099" spans="1:6">
      <c r="A1099" s="138">
        <f>Backtesting!A1099</f>
        <v>44692</v>
      </c>
      <c r="B1099" s="7">
        <f>Backtesting!B1099</f>
        <v>0.69550000000000001</v>
      </c>
      <c r="C1099" s="7">
        <f>Backtesting!C1099</f>
        <v>90.67</v>
      </c>
      <c r="D1099" s="7">
        <f>Backtesting!D1099</f>
        <v>-2.8715023320230767E-3</v>
      </c>
      <c r="E1099" s="7">
        <f>Backtesting!E1099</f>
        <v>-2.7534573263777169E-3</v>
      </c>
      <c r="F1099" s="7">
        <f>Backtesting!F1099</f>
        <v>0.35</v>
      </c>
    </row>
    <row r="1100" spans="1:6">
      <c r="A1100" s="138">
        <f>Backtesting!A1100</f>
        <v>44693</v>
      </c>
      <c r="B1100" s="7">
        <f>Backtesting!B1100</f>
        <v>0.68789999999999996</v>
      </c>
      <c r="C1100" s="7">
        <f>Backtesting!C1100</f>
        <v>89.16</v>
      </c>
      <c r="D1100" s="7">
        <f>Backtesting!D1100</f>
        <v>-1.0987532831529258E-2</v>
      </c>
      <c r="E1100" s="7">
        <f>Backtesting!E1100</f>
        <v>-1.6794033140296694E-2</v>
      </c>
      <c r="F1100" s="7">
        <f>Backtesting!F1100</f>
        <v>0.35</v>
      </c>
    </row>
    <row r="1101" spans="1:6">
      <c r="A1101" s="138">
        <f>Backtesting!A1101</f>
        <v>44694</v>
      </c>
      <c r="B1101" s="7">
        <f>Backtesting!B1101</f>
        <v>0.68979999999999997</v>
      </c>
      <c r="C1101" s="7">
        <f>Backtesting!C1101</f>
        <v>88.92</v>
      </c>
      <c r="D1101" s="7">
        <f>Backtesting!D1101</f>
        <v>2.7582219707720811E-3</v>
      </c>
      <c r="E1101" s="7">
        <f>Backtesting!E1101</f>
        <v>-2.6954194216722112E-3</v>
      </c>
      <c r="F1101" s="7">
        <f>Backtesting!F1101</f>
        <v>0.35</v>
      </c>
    </row>
    <row r="1102" spans="1:6">
      <c r="A1102" s="138">
        <f>Backtesting!A1102</f>
        <v>44697</v>
      </c>
      <c r="B1102" s="7">
        <f>Backtesting!B1102</f>
        <v>0.68889999999999996</v>
      </c>
      <c r="C1102" s="7">
        <f>Backtesting!C1102</f>
        <v>88.87</v>
      </c>
      <c r="D1102" s="7">
        <f>Backtesting!D1102</f>
        <v>-1.3055779035903449E-3</v>
      </c>
      <c r="E1102" s="7">
        <f>Backtesting!E1102</f>
        <v>-5.6246134561191571E-4</v>
      </c>
      <c r="F1102" s="7">
        <f>Backtesting!F1102</f>
        <v>0.35</v>
      </c>
    </row>
    <row r="1103" spans="1:6">
      <c r="A1103" s="138">
        <f>Backtesting!A1103</f>
        <v>44698</v>
      </c>
      <c r="B1103" s="7">
        <f>Backtesting!B1103</f>
        <v>0.70069999999999999</v>
      </c>
      <c r="C1103" s="7">
        <f>Backtesting!C1103</f>
        <v>90.63</v>
      </c>
      <c r="D1103" s="7">
        <f>Backtesting!D1103</f>
        <v>1.6983712777338004E-2</v>
      </c>
      <c r="E1103" s="7">
        <f>Backtesting!E1103</f>
        <v>1.961065631630645E-2</v>
      </c>
      <c r="F1103" s="7">
        <f>Backtesting!F1103</f>
        <v>0.35</v>
      </c>
    </row>
    <row r="1104" spans="1:6">
      <c r="A1104" s="138">
        <f>Backtesting!A1104</f>
        <v>44699</v>
      </c>
      <c r="B1104" s="7">
        <f>Backtesting!B1104</f>
        <v>0.70340000000000003</v>
      </c>
      <c r="C1104" s="7">
        <f>Backtesting!C1104</f>
        <v>90.84</v>
      </c>
      <c r="D1104" s="7">
        <f>Backtesting!D1104</f>
        <v>3.84588466339395E-3</v>
      </c>
      <c r="E1104" s="7">
        <f>Backtesting!E1104</f>
        <v>2.3144331706675841E-3</v>
      </c>
      <c r="F1104" s="7">
        <f>Backtesting!F1104</f>
        <v>0.35</v>
      </c>
    </row>
    <row r="1105" spans="1:6">
      <c r="A1105" s="138">
        <f>Backtesting!A1105</f>
        <v>44700</v>
      </c>
      <c r="B1105" s="7">
        <f>Backtesting!B1105</f>
        <v>0.6996</v>
      </c>
      <c r="C1105" s="7">
        <f>Backtesting!C1105</f>
        <v>89.98</v>
      </c>
      <c r="D1105" s="7">
        <f>Backtesting!D1105</f>
        <v>-5.4169768954351249E-3</v>
      </c>
      <c r="E1105" s="7">
        <f>Backtesting!E1105</f>
        <v>-9.5122938243315039E-3</v>
      </c>
      <c r="F1105" s="7">
        <f>Backtesting!F1105</f>
        <v>0.35</v>
      </c>
    </row>
    <row r="1106" spans="1:6">
      <c r="A1106" s="138">
        <f>Backtesting!A1106</f>
        <v>44701</v>
      </c>
      <c r="B1106" s="7">
        <f>Backtesting!B1106</f>
        <v>0.70399999999999996</v>
      </c>
      <c r="C1106" s="7">
        <f>Backtesting!C1106</f>
        <v>89.94</v>
      </c>
      <c r="D1106" s="7">
        <f>Backtesting!D1106</f>
        <v>6.269613013595395E-3</v>
      </c>
      <c r="E1106" s="7">
        <f>Backtesting!E1106</f>
        <v>-4.446420704650075E-4</v>
      </c>
      <c r="F1106" s="7">
        <f>Backtesting!F1106</f>
        <v>0.35</v>
      </c>
    </row>
    <row r="1107" spans="1:6">
      <c r="A1107" s="138">
        <f>Backtesting!A1107</f>
        <v>44704</v>
      </c>
      <c r="B1107" s="7">
        <f>Backtesting!B1107</f>
        <v>0.71120000000000005</v>
      </c>
      <c r="C1107" s="7">
        <f>Backtesting!C1107</f>
        <v>90.88</v>
      </c>
      <c r="D1107" s="7">
        <f>Backtesting!D1107</f>
        <v>1.0175328041652665E-2</v>
      </c>
      <c r="E1107" s="7">
        <f>Backtesting!E1107</f>
        <v>1.0397173630279911E-2</v>
      </c>
      <c r="F1107" s="7">
        <f>Backtesting!F1107</f>
        <v>0.35</v>
      </c>
    </row>
    <row r="1108" spans="1:6">
      <c r="A1108" s="138">
        <f>Backtesting!A1108</f>
        <v>44705</v>
      </c>
      <c r="B1108" s="7">
        <f>Backtesting!B1108</f>
        <v>0.70830000000000004</v>
      </c>
      <c r="C1108" s="7">
        <f>Backtesting!C1108</f>
        <v>90.39</v>
      </c>
      <c r="D1108" s="7">
        <f>Backtesting!D1108</f>
        <v>-4.085951440117969E-3</v>
      </c>
      <c r="E1108" s="7">
        <f>Backtesting!E1108</f>
        <v>-5.4063131625216154E-3</v>
      </c>
      <c r="F1108" s="7">
        <f>Backtesting!F1108</f>
        <v>0.35</v>
      </c>
    </row>
    <row r="1109" spans="1:6">
      <c r="A1109" s="138">
        <f>Backtesting!A1109</f>
        <v>44706</v>
      </c>
      <c r="B1109" s="7">
        <f>Backtesting!B1109</f>
        <v>0.7107</v>
      </c>
      <c r="C1109" s="7">
        <f>Backtesting!C1109</f>
        <v>90.27</v>
      </c>
      <c r="D1109" s="7">
        <f>Backtesting!D1109</f>
        <v>3.3826670732724244E-3</v>
      </c>
      <c r="E1109" s="7">
        <f>Backtesting!E1109</f>
        <v>-1.328462500256073E-3</v>
      </c>
      <c r="F1109" s="7">
        <f>Backtesting!F1109</f>
        <v>0.35</v>
      </c>
    </row>
    <row r="1110" spans="1:6">
      <c r="A1110" s="138">
        <f>Backtesting!A1110</f>
        <v>44707</v>
      </c>
      <c r="B1110" s="7">
        <f>Backtesting!B1110</f>
        <v>0.70660000000000001</v>
      </c>
      <c r="C1110" s="7">
        <f>Backtesting!C1110</f>
        <v>89.97</v>
      </c>
      <c r="D1110" s="7">
        <f>Backtesting!D1110</f>
        <v>-5.7856649078045904E-3</v>
      </c>
      <c r="E1110" s="7">
        <f>Backtesting!E1110</f>
        <v>-3.3288978810361034E-3</v>
      </c>
      <c r="F1110" s="7">
        <f>Backtesting!F1110</f>
        <v>0.35</v>
      </c>
    </row>
    <row r="1111" spans="1:6">
      <c r="A1111" s="138">
        <f>Backtesting!A1111</f>
        <v>44708</v>
      </c>
      <c r="B1111" s="7">
        <f>Backtesting!B1111</f>
        <v>0.71340000000000003</v>
      </c>
      <c r="C1111" s="7">
        <f>Backtesting!C1111</f>
        <v>90.5</v>
      </c>
      <c r="D1111" s="7">
        <f>Backtesting!D1111</f>
        <v>9.5775379997463279E-3</v>
      </c>
      <c r="E1111" s="7">
        <f>Backtesting!E1111</f>
        <v>5.8735692768529931E-3</v>
      </c>
      <c r="F1111" s="7">
        <f>Backtesting!F1111</f>
        <v>0.35</v>
      </c>
    </row>
    <row r="1112" spans="1:6">
      <c r="A1112" s="138">
        <f>Backtesting!A1112</f>
        <v>44711</v>
      </c>
      <c r="B1112" s="7">
        <f>Backtesting!B1112</f>
        <v>0.71840000000000004</v>
      </c>
      <c r="C1112" s="7">
        <f>Backtesting!C1112</f>
        <v>91.26</v>
      </c>
      <c r="D1112" s="7">
        <f>Backtesting!D1112</f>
        <v>6.9842440631987255E-3</v>
      </c>
      <c r="E1112" s="7">
        <f>Backtesting!E1112</f>
        <v>8.3627247933761965E-3</v>
      </c>
      <c r="F1112" s="7">
        <f>Backtesting!F1112</f>
        <v>0.35</v>
      </c>
    </row>
    <row r="1113" spans="1:6">
      <c r="A1113" s="138">
        <f>Backtesting!A1113</f>
        <v>44712</v>
      </c>
      <c r="B1113" s="7">
        <f>Backtesting!B1113</f>
        <v>0.71870000000000001</v>
      </c>
      <c r="C1113" s="7">
        <f>Backtesting!C1113</f>
        <v>91.91</v>
      </c>
      <c r="D1113" s="7">
        <f>Backtesting!D1113</f>
        <v>4.1750748640707977E-4</v>
      </c>
      <c r="E1113" s="7">
        <f>Backtesting!E1113</f>
        <v>7.0972618707614643E-3</v>
      </c>
      <c r="F1113" s="7">
        <f>Backtesting!F1113</f>
        <v>0.35</v>
      </c>
    </row>
    <row r="1114" spans="1:6">
      <c r="A1114" s="138">
        <f>Backtesting!A1114</f>
        <v>44713</v>
      </c>
      <c r="B1114" s="7">
        <f>Backtesting!B1114</f>
        <v>0.71679999999999999</v>
      </c>
      <c r="C1114" s="7">
        <f>Backtesting!C1114</f>
        <v>92.63</v>
      </c>
      <c r="D1114" s="7">
        <f>Backtesting!D1114</f>
        <v>-2.647162813676226E-3</v>
      </c>
      <c r="E1114" s="7">
        <f>Backtesting!E1114</f>
        <v>7.803225895917895E-3</v>
      </c>
      <c r="F1114" s="7">
        <f>Backtesting!F1114</f>
        <v>0.35</v>
      </c>
    </row>
    <row r="1115" spans="1:6">
      <c r="A1115" s="138">
        <f>Backtesting!A1115</f>
        <v>44714</v>
      </c>
      <c r="B1115" s="7">
        <f>Backtesting!B1115</f>
        <v>0.7157</v>
      </c>
      <c r="C1115" s="7">
        <f>Backtesting!C1115</f>
        <v>93.06</v>
      </c>
      <c r="D1115" s="7">
        <f>Backtesting!D1115</f>
        <v>-1.5357769161688855E-3</v>
      </c>
      <c r="E1115" s="7">
        <f>Backtesting!E1115</f>
        <v>4.6313831505663252E-3</v>
      </c>
      <c r="F1115" s="7">
        <f>Backtesting!F1115</f>
        <v>0.35</v>
      </c>
    </row>
    <row r="1116" spans="1:6">
      <c r="A1116" s="138">
        <f>Backtesting!A1116</f>
        <v>44715</v>
      </c>
      <c r="B1116" s="7">
        <f>Backtesting!B1116</f>
        <v>0.72570000000000001</v>
      </c>
      <c r="C1116" s="7">
        <f>Backtesting!C1116</f>
        <v>94.22</v>
      </c>
      <c r="D1116" s="7">
        <f>Backtesting!D1116</f>
        <v>1.3875621539539404E-2</v>
      </c>
      <c r="E1116" s="7">
        <f>Backtesting!E1116</f>
        <v>1.2388026855392554E-2</v>
      </c>
      <c r="F1116" s="7">
        <f>Backtesting!F1116</f>
        <v>0.35</v>
      </c>
    </row>
    <row r="1117" spans="1:6">
      <c r="A1117" s="138">
        <f>Backtesting!A1117</f>
        <v>44718</v>
      </c>
      <c r="B1117" s="7">
        <f>Backtesting!B1117</f>
        <v>0.72009999999999996</v>
      </c>
      <c r="C1117" s="7">
        <f>Backtesting!C1117</f>
        <v>94.07</v>
      </c>
      <c r="D1117" s="7">
        <f>Backtesting!D1117</f>
        <v>-7.7466150292702408E-3</v>
      </c>
      <c r="E1117" s="7">
        <f>Backtesting!E1117</f>
        <v>-1.5932872880350881E-3</v>
      </c>
      <c r="F1117" s="7">
        <f>Backtesting!F1117</f>
        <v>0.35</v>
      </c>
    </row>
    <row r="1118" spans="1:6">
      <c r="A1118" s="138">
        <f>Backtesting!A1118</f>
        <v>44719</v>
      </c>
      <c r="B1118" s="7">
        <f>Backtesting!B1118</f>
        <v>0.7177</v>
      </c>
      <c r="C1118" s="7">
        <f>Backtesting!C1118</f>
        <v>95.38</v>
      </c>
      <c r="D1118" s="7">
        <f>Backtesting!D1118</f>
        <v>-3.3384368187948568E-3</v>
      </c>
      <c r="E1118" s="7">
        <f>Backtesting!E1118</f>
        <v>1.3829726886218184E-2</v>
      </c>
      <c r="F1118" s="7">
        <f>Backtesting!F1118</f>
        <v>0.35</v>
      </c>
    </row>
    <row r="1119" spans="1:6">
      <c r="A1119" s="138">
        <f>Backtesting!A1119</f>
        <v>44720</v>
      </c>
      <c r="B1119" s="7">
        <f>Backtesting!B1119</f>
        <v>0.72019999999999995</v>
      </c>
      <c r="C1119" s="7">
        <f>Backtesting!C1119</f>
        <v>95.93</v>
      </c>
      <c r="D1119" s="7">
        <f>Backtesting!D1119</f>
        <v>3.4772967787484732E-3</v>
      </c>
      <c r="E1119" s="7">
        <f>Backtesting!E1119</f>
        <v>5.7498459597779784E-3</v>
      </c>
      <c r="F1119" s="7">
        <f>Backtesting!F1119</f>
        <v>0.85</v>
      </c>
    </row>
    <row r="1120" spans="1:6">
      <c r="A1120" s="138">
        <f>Backtesting!A1120</f>
        <v>44721</v>
      </c>
      <c r="B1120" s="7">
        <f>Backtesting!B1120</f>
        <v>0.71760000000000002</v>
      </c>
      <c r="C1120" s="7">
        <f>Backtesting!C1120</f>
        <v>96.04</v>
      </c>
      <c r="D1120" s="7">
        <f>Backtesting!D1120</f>
        <v>-3.6166404701884389E-3</v>
      </c>
      <c r="E1120" s="7">
        <f>Backtesting!E1120</f>
        <v>1.1460125231963327E-3</v>
      </c>
      <c r="F1120" s="7">
        <f>Backtesting!F1120</f>
        <v>0.85</v>
      </c>
    </row>
    <row r="1121" spans="1:6">
      <c r="A1121" s="138">
        <f>Backtesting!A1121</f>
        <v>44722</v>
      </c>
      <c r="B1121" s="7">
        <f>Backtesting!B1121</f>
        <v>0.71209999999999996</v>
      </c>
      <c r="C1121" s="7">
        <f>Backtesting!C1121</f>
        <v>95.23</v>
      </c>
      <c r="D1121" s="7">
        <f>Backtesting!D1121</f>
        <v>-7.6939597565073474E-3</v>
      </c>
      <c r="E1121" s="7">
        <f>Backtesting!E1121</f>
        <v>-8.4697531470978912E-3</v>
      </c>
      <c r="F1121" s="7">
        <f>Backtesting!F1121</f>
        <v>0.85</v>
      </c>
    </row>
    <row r="1122" spans="1:6">
      <c r="A1122" s="138">
        <f>Backtesting!A1122</f>
        <v>44726</v>
      </c>
      <c r="B1122" s="7">
        <f>Backtesting!B1122</f>
        <v>0.6966</v>
      </c>
      <c r="C1122" s="7">
        <f>Backtesting!C1122</f>
        <v>93.8</v>
      </c>
      <c r="D1122" s="7">
        <f>Backtesting!D1122</f>
        <v>-2.2006993056178144E-2</v>
      </c>
      <c r="E1122" s="7">
        <f>Backtesting!E1122</f>
        <v>-1.5130162193775734E-2</v>
      </c>
      <c r="F1122" s="7">
        <f>Backtesting!F1122</f>
        <v>0.85</v>
      </c>
    </row>
    <row r="1123" spans="1:6">
      <c r="A1123" s="138">
        <f>Backtesting!A1123</f>
        <v>44727</v>
      </c>
      <c r="B1123" s="7">
        <f>Backtesting!B1123</f>
        <v>0.69059999999999999</v>
      </c>
      <c r="C1123" s="7">
        <f>Backtesting!C1123</f>
        <v>93.11</v>
      </c>
      <c r="D1123" s="7">
        <f>Backtesting!D1123</f>
        <v>-8.6505729760088194E-3</v>
      </c>
      <c r="E1123" s="7">
        <f>Backtesting!E1123</f>
        <v>-7.3832661117405347E-3</v>
      </c>
      <c r="F1123" s="7">
        <f>Backtesting!F1123</f>
        <v>0.85</v>
      </c>
    </row>
    <row r="1124" spans="1:6">
      <c r="A1124" s="138">
        <f>Backtesting!A1124</f>
        <v>44728</v>
      </c>
      <c r="B1124" s="7">
        <f>Backtesting!B1124</f>
        <v>0.69989999999999997</v>
      </c>
      <c r="C1124" s="7">
        <f>Backtesting!C1124</f>
        <v>93.98</v>
      </c>
      <c r="D1124" s="7">
        <f>Backtesting!D1124</f>
        <v>1.3376682739602064E-2</v>
      </c>
      <c r="E1124" s="7">
        <f>Backtesting!E1124</f>
        <v>9.3004037742312265E-3</v>
      </c>
      <c r="F1124" s="7">
        <f>Backtesting!F1124</f>
        <v>0.85</v>
      </c>
    </row>
    <row r="1125" spans="1:6">
      <c r="A1125" s="138">
        <f>Backtesting!A1125</f>
        <v>44729</v>
      </c>
      <c r="B1125" s="7">
        <f>Backtesting!B1125</f>
        <v>0.70120000000000005</v>
      </c>
      <c r="C1125" s="7">
        <f>Backtesting!C1125</f>
        <v>94.02</v>
      </c>
      <c r="D1125" s="7">
        <f>Backtesting!D1125</f>
        <v>1.8556853515856117E-3</v>
      </c>
      <c r="E1125" s="7">
        <f>Backtesting!E1125</f>
        <v>4.2553192131471721E-4</v>
      </c>
      <c r="F1125" s="7">
        <f>Backtesting!F1125</f>
        <v>0.85</v>
      </c>
    </row>
    <row r="1126" spans="1:6">
      <c r="A1126" s="138">
        <f>Backtesting!A1126</f>
        <v>44732</v>
      </c>
      <c r="B1126" s="7">
        <f>Backtesting!B1126</f>
        <v>0.69669999999999999</v>
      </c>
      <c r="C1126" s="7">
        <f>Backtesting!C1126</f>
        <v>94.08</v>
      </c>
      <c r="D1126" s="7">
        <f>Backtesting!D1126</f>
        <v>-6.4382510110063259E-3</v>
      </c>
      <c r="E1126" s="7">
        <f>Backtesting!E1126</f>
        <v>6.3795855433235399E-4</v>
      </c>
      <c r="F1126" s="7">
        <f>Backtesting!F1126</f>
        <v>0.85</v>
      </c>
    </row>
    <row r="1127" spans="1:6">
      <c r="A1127" s="138">
        <f>Backtesting!A1127</f>
        <v>44733</v>
      </c>
      <c r="B1127" s="7">
        <f>Backtesting!B1127</f>
        <v>0.69599999999999995</v>
      </c>
      <c r="C1127" s="7">
        <f>Backtesting!C1127</f>
        <v>94</v>
      </c>
      <c r="D1127" s="7">
        <f>Backtesting!D1127</f>
        <v>-1.0052417016535875E-3</v>
      </c>
      <c r="E1127" s="7">
        <f>Backtesting!E1127</f>
        <v>-8.5070188031292253E-4</v>
      </c>
      <c r="F1127" s="7">
        <f>Backtesting!F1127</f>
        <v>0.85</v>
      </c>
    </row>
    <row r="1128" spans="1:6">
      <c r="A1128" s="138">
        <f>Backtesting!A1128</f>
        <v>44734</v>
      </c>
      <c r="B1128" s="7">
        <f>Backtesting!B1128</f>
        <v>0.69169999999999998</v>
      </c>
      <c r="C1128" s="7">
        <f>Backtesting!C1128</f>
        <v>94.31</v>
      </c>
      <c r="D1128" s="7">
        <f>Backtesting!D1128</f>
        <v>-6.1973247278805359E-3</v>
      </c>
      <c r="E1128" s="7">
        <f>Backtesting!E1128</f>
        <v>3.2924462857895748E-3</v>
      </c>
      <c r="F1128" s="7">
        <f>Backtesting!F1128</f>
        <v>0.85</v>
      </c>
    </row>
    <row r="1129" spans="1:6">
      <c r="A1129" s="138">
        <f>Backtesting!A1129</f>
        <v>44735</v>
      </c>
      <c r="B1129" s="7">
        <f>Backtesting!B1129</f>
        <v>0.68979999999999997</v>
      </c>
      <c r="C1129" s="7">
        <f>Backtesting!C1129</f>
        <v>93.5</v>
      </c>
      <c r="D1129" s="7">
        <f>Backtesting!D1129</f>
        <v>-2.7506351037985201E-3</v>
      </c>
      <c r="E1129" s="7">
        <f>Backtesting!E1129</f>
        <v>-8.6257922611521834E-3</v>
      </c>
      <c r="F1129" s="7">
        <f>Backtesting!F1129</f>
        <v>0.85</v>
      </c>
    </row>
    <row r="1130" spans="1:6">
      <c r="A1130" s="138">
        <f>Backtesting!A1130</f>
        <v>44736</v>
      </c>
      <c r="B1130" s="7">
        <f>Backtesting!B1130</f>
        <v>0.69079999999999997</v>
      </c>
      <c r="C1130" s="7">
        <f>Backtesting!C1130</f>
        <v>93.02</v>
      </c>
      <c r="D1130" s="7">
        <f>Backtesting!D1130</f>
        <v>1.4486457697830265E-3</v>
      </c>
      <c r="E1130" s="7">
        <f>Backtesting!E1130</f>
        <v>-5.1469124986903538E-3</v>
      </c>
      <c r="F1130" s="7">
        <f>Backtesting!F1130</f>
        <v>0.85</v>
      </c>
    </row>
    <row r="1131" spans="1:6">
      <c r="A1131" s="138">
        <f>Backtesting!A1131</f>
        <v>44739</v>
      </c>
      <c r="B1131" s="7">
        <f>Backtesting!B1131</f>
        <v>0.69299999999999995</v>
      </c>
      <c r="C1131" s="7">
        <f>Backtesting!C1131</f>
        <v>93.49</v>
      </c>
      <c r="D1131" s="7">
        <f>Backtesting!D1131</f>
        <v>3.1796529173795844E-3</v>
      </c>
      <c r="E1131" s="7">
        <f>Backtesting!E1131</f>
        <v>5.0399549072734171E-3</v>
      </c>
      <c r="F1131" s="7">
        <f>Backtesting!F1131</f>
        <v>0.85</v>
      </c>
    </row>
    <row r="1132" spans="1:6">
      <c r="A1132" s="138">
        <f>Backtesting!A1132</f>
        <v>44740</v>
      </c>
      <c r="B1132" s="7">
        <f>Backtesting!B1132</f>
        <v>0.69279999999999997</v>
      </c>
      <c r="C1132" s="7">
        <f>Backtesting!C1132</f>
        <v>93.81</v>
      </c>
      <c r="D1132" s="7">
        <f>Backtesting!D1132</f>
        <v>-2.8864194167777001E-4</v>
      </c>
      <c r="E1132" s="7">
        <f>Backtesting!E1132</f>
        <v>3.4169814346353502E-3</v>
      </c>
      <c r="F1132" s="7">
        <f>Backtesting!F1132</f>
        <v>0.85</v>
      </c>
    </row>
    <row r="1133" spans="1:6">
      <c r="A1133" s="138">
        <f>Backtesting!A1133</f>
        <v>44741</v>
      </c>
      <c r="B1133" s="7">
        <f>Backtesting!B1133</f>
        <v>0.68979999999999997</v>
      </c>
      <c r="C1133" s="7">
        <f>Backtesting!C1133</f>
        <v>93.81</v>
      </c>
      <c r="D1133" s="7">
        <f>Backtesting!D1133</f>
        <v>-4.3396567454848205E-3</v>
      </c>
      <c r="E1133" s="7">
        <f>Backtesting!E1133</f>
        <v>0</v>
      </c>
      <c r="F1133" s="7">
        <f>Backtesting!F1133</f>
        <v>0.85</v>
      </c>
    </row>
    <row r="1134" spans="1:6">
      <c r="A1134" s="138">
        <f>Backtesting!A1134</f>
        <v>44742</v>
      </c>
      <c r="B1134" s="7">
        <f>Backtesting!B1134</f>
        <v>0.68889999999999996</v>
      </c>
      <c r="C1134" s="7">
        <f>Backtesting!C1134</f>
        <v>93.95</v>
      </c>
      <c r="D1134" s="7">
        <f>Backtesting!D1134</f>
        <v>-1.3055779035903449E-3</v>
      </c>
      <c r="E1134" s="7">
        <f>Backtesting!E1134</f>
        <v>1.4912657216147208E-3</v>
      </c>
      <c r="F1134" s="7">
        <f>Backtesting!F1134</f>
        <v>0.85</v>
      </c>
    </row>
    <row r="1135" spans="1:6">
      <c r="A1135" s="138">
        <f>Backtesting!A1135</f>
        <v>44743</v>
      </c>
      <c r="B1135" s="7">
        <f>Backtesting!B1135</f>
        <v>0.68300000000000005</v>
      </c>
      <c r="C1135" s="7">
        <f>Backtesting!C1135</f>
        <v>92.2</v>
      </c>
      <c r="D1135" s="7">
        <f>Backtesting!D1135</f>
        <v>-8.6012630283599685E-3</v>
      </c>
      <c r="E1135" s="7">
        <f>Backtesting!E1135</f>
        <v>-1.8802595296926159E-2</v>
      </c>
      <c r="F1135" s="7">
        <f>Backtesting!F1135</f>
        <v>0.85</v>
      </c>
    </row>
    <row r="1136" spans="1:6">
      <c r="A1136" s="138">
        <f>Backtesting!A1136</f>
        <v>44746</v>
      </c>
      <c r="B1136" s="7">
        <f>Backtesting!B1136</f>
        <v>0.68340000000000001</v>
      </c>
      <c r="C1136" s="7">
        <f>Backtesting!C1136</f>
        <v>92.48</v>
      </c>
      <c r="D1136" s="7">
        <f>Backtesting!D1136</f>
        <v>5.8548011040136002E-4</v>
      </c>
      <c r="E1136" s="7">
        <f>Backtesting!E1136</f>
        <v>3.0322743615192748E-3</v>
      </c>
      <c r="F1136" s="7">
        <f>Backtesting!F1136</f>
        <v>0.85</v>
      </c>
    </row>
    <row r="1137" spans="1:6">
      <c r="A1137" s="138">
        <f>Backtesting!A1137</f>
        <v>44747</v>
      </c>
      <c r="B1137" s="7">
        <f>Backtesting!B1137</f>
        <v>0.68730000000000002</v>
      </c>
      <c r="C1137" s="7">
        <f>Backtesting!C1137</f>
        <v>93.64</v>
      </c>
      <c r="D1137" s="7">
        <f>Backtesting!D1137</f>
        <v>5.6905384463681076E-3</v>
      </c>
      <c r="E1137" s="7">
        <f>Backtesting!E1137</f>
        <v>1.246523769864262E-2</v>
      </c>
      <c r="F1137" s="7">
        <f>Backtesting!F1137</f>
        <v>0.85</v>
      </c>
    </row>
    <row r="1138" spans="1:6">
      <c r="A1138" s="138">
        <f>Backtesting!A1138</f>
        <v>44748</v>
      </c>
      <c r="B1138" s="7">
        <f>Backtesting!B1138</f>
        <v>0.6784</v>
      </c>
      <c r="C1138" s="7">
        <f>Backtesting!C1138</f>
        <v>91.73</v>
      </c>
      <c r="D1138" s="7">
        <f>Backtesting!D1138</f>
        <v>-1.3033793649866274E-2</v>
      </c>
      <c r="E1138" s="7">
        <f>Backtesting!E1138</f>
        <v>-2.0608163101145809E-2</v>
      </c>
      <c r="F1138" s="7">
        <f>Backtesting!F1138</f>
        <v>1.35</v>
      </c>
    </row>
    <row r="1139" spans="1:6">
      <c r="A1139" s="138">
        <f>Backtesting!A1139</f>
        <v>44749</v>
      </c>
      <c r="B1139" s="7">
        <f>Backtesting!B1139</f>
        <v>0.68220000000000003</v>
      </c>
      <c r="C1139" s="7">
        <f>Backtesting!C1139</f>
        <v>92.72</v>
      </c>
      <c r="D1139" s="7">
        <f>Backtesting!D1139</f>
        <v>5.5857855068521733E-3</v>
      </c>
      <c r="E1139" s="7">
        <f>Backtesting!E1139</f>
        <v>1.073471950993197E-2</v>
      </c>
      <c r="F1139" s="7">
        <f>Backtesting!F1139</f>
        <v>1.35</v>
      </c>
    </row>
    <row r="1140" spans="1:6">
      <c r="A1140" s="138">
        <f>Backtesting!A1140</f>
        <v>44750</v>
      </c>
      <c r="B1140" s="7">
        <f>Backtesting!B1140</f>
        <v>0.68240000000000001</v>
      </c>
      <c r="C1140" s="7">
        <f>Backtesting!C1140</f>
        <v>92.58</v>
      </c>
      <c r="D1140" s="7">
        <f>Backtesting!D1140</f>
        <v>2.9312619292404729E-4</v>
      </c>
      <c r="E1140" s="7">
        <f>Backtesting!E1140</f>
        <v>-1.5110634283718306E-3</v>
      </c>
      <c r="F1140" s="7">
        <f>Backtesting!F1140</f>
        <v>1.35</v>
      </c>
    </row>
    <row r="1141" spans="1:6">
      <c r="A1141" s="138">
        <f>Backtesting!A1141</f>
        <v>44753</v>
      </c>
      <c r="B1141" s="7">
        <f>Backtesting!B1141</f>
        <v>0.68130000000000002</v>
      </c>
      <c r="C1141" s="7">
        <f>Backtesting!C1141</f>
        <v>93.37</v>
      </c>
      <c r="D1141" s="7">
        <f>Backtesting!D1141</f>
        <v>-1.6132583978469043E-3</v>
      </c>
      <c r="E1141" s="7">
        <f>Backtesting!E1141</f>
        <v>8.4969588927100437E-3</v>
      </c>
      <c r="F1141" s="7">
        <f>Backtesting!F1141</f>
        <v>1.35</v>
      </c>
    </row>
    <row r="1142" spans="1:6">
      <c r="A1142" s="138">
        <f>Backtesting!A1142</f>
        <v>44754</v>
      </c>
      <c r="B1142" s="7">
        <f>Backtesting!B1142</f>
        <v>0.67200000000000004</v>
      </c>
      <c r="C1142" s="7">
        <f>Backtesting!C1142</f>
        <v>92.36</v>
      </c>
      <c r="D1142" s="7">
        <f>Backtesting!D1142</f>
        <v>-1.374439725647289E-2</v>
      </c>
      <c r="E1142" s="7">
        <f>Backtesting!E1142</f>
        <v>-1.0876110009539927E-2</v>
      </c>
      <c r="F1142" s="7">
        <f>Backtesting!F1142</f>
        <v>1.35</v>
      </c>
    </row>
    <row r="1143" spans="1:6">
      <c r="A1143" s="138">
        <f>Backtesting!A1143</f>
        <v>44755</v>
      </c>
      <c r="B1143" s="7">
        <f>Backtesting!B1143</f>
        <v>0.67710000000000004</v>
      </c>
      <c r="C1143" s="7">
        <f>Backtesting!C1143</f>
        <v>92.78</v>
      </c>
      <c r="D1143" s="7">
        <f>Backtesting!D1143</f>
        <v>7.5606319684500753E-3</v>
      </c>
      <c r="E1143" s="7">
        <f>Backtesting!E1143</f>
        <v>4.5371148373029606E-3</v>
      </c>
      <c r="F1143" s="7">
        <f>Backtesting!F1143</f>
        <v>1.35</v>
      </c>
    </row>
    <row r="1144" spans="1:6">
      <c r="A1144" s="138">
        <f>Backtesting!A1144</f>
        <v>44756</v>
      </c>
      <c r="B1144" s="7">
        <f>Backtesting!B1144</f>
        <v>0.67569999999999997</v>
      </c>
      <c r="C1144" s="7">
        <f>Backtesting!C1144</f>
        <v>93.54</v>
      </c>
      <c r="D1144" s="7">
        <f>Backtesting!D1144</f>
        <v>-2.0697819334709387E-3</v>
      </c>
      <c r="E1144" s="7">
        <f>Backtesting!E1144</f>
        <v>8.1580529741424861E-3</v>
      </c>
      <c r="F1144" s="7">
        <f>Backtesting!F1144</f>
        <v>1.35</v>
      </c>
    </row>
    <row r="1145" spans="1:6">
      <c r="A1145" s="138">
        <f>Backtesting!A1145</f>
        <v>44757</v>
      </c>
      <c r="B1145" s="7">
        <f>Backtesting!B1145</f>
        <v>0.67300000000000004</v>
      </c>
      <c r="C1145" s="7">
        <f>Backtesting!C1145</f>
        <v>93.53</v>
      </c>
      <c r="D1145" s="7">
        <f>Backtesting!D1145</f>
        <v>-4.0038609134009969E-3</v>
      </c>
      <c r="E1145" s="7">
        <f>Backtesting!E1145</f>
        <v>-1.06911851280596E-4</v>
      </c>
      <c r="F1145" s="7">
        <f>Backtesting!F1145</f>
        <v>1.35</v>
      </c>
    </row>
    <row r="1146" spans="1:6">
      <c r="A1146" s="138">
        <f>Backtesting!A1146</f>
        <v>44760</v>
      </c>
      <c r="B1146" s="7">
        <f>Backtesting!B1146</f>
        <v>0.68020000000000003</v>
      </c>
      <c r="C1146" s="7">
        <f>Backtesting!C1146</f>
        <v>94.06</v>
      </c>
      <c r="D1146" s="7">
        <f>Backtesting!D1146</f>
        <v>1.0641542928367239E-2</v>
      </c>
      <c r="E1146" s="7">
        <f>Backtesting!E1146</f>
        <v>5.650636070442268E-3</v>
      </c>
      <c r="F1146" s="7">
        <f>Backtesting!F1146</f>
        <v>1.35</v>
      </c>
    </row>
    <row r="1147" spans="1:6">
      <c r="A1147" s="138">
        <f>Backtesting!A1147</f>
        <v>44761</v>
      </c>
      <c r="B1147" s="7">
        <f>Backtesting!B1147</f>
        <v>0.68510000000000004</v>
      </c>
      <c r="C1147" s="7">
        <f>Backtesting!C1147</f>
        <v>94.54</v>
      </c>
      <c r="D1147" s="7">
        <f>Backtesting!D1147</f>
        <v>7.1779404357582904E-3</v>
      </c>
      <c r="E1147" s="7">
        <f>Backtesting!E1147</f>
        <v>5.0901488481884692E-3</v>
      </c>
      <c r="F1147" s="7">
        <f>Backtesting!F1147</f>
        <v>1.35</v>
      </c>
    </row>
    <row r="1148" spans="1:6">
      <c r="A1148" s="138">
        <f>Backtesting!A1148</f>
        <v>44762</v>
      </c>
      <c r="B1148" s="7">
        <f>Backtesting!B1148</f>
        <v>0.69120000000000004</v>
      </c>
      <c r="C1148" s="7">
        <f>Backtesting!C1148</f>
        <v>95.44</v>
      </c>
      <c r="D1148" s="7">
        <f>Backtesting!D1148</f>
        <v>8.8644044809924345E-3</v>
      </c>
      <c r="E1148" s="7">
        <f>Backtesting!E1148</f>
        <v>9.4747524245702101E-3</v>
      </c>
      <c r="F1148" s="7">
        <f>Backtesting!F1148</f>
        <v>1.35</v>
      </c>
    </row>
    <row r="1149" spans="1:6">
      <c r="A1149" s="138">
        <f>Backtesting!A1149</f>
        <v>44763</v>
      </c>
      <c r="B1149" s="7">
        <f>Backtesting!B1149</f>
        <v>0.69099999999999995</v>
      </c>
      <c r="C1149" s="7">
        <f>Backtesting!C1149</f>
        <v>95.5</v>
      </c>
      <c r="D1149" s="7">
        <f>Backtesting!D1149</f>
        <v>-2.8939372217608818E-4</v>
      </c>
      <c r="E1149" s="7">
        <f>Backtesting!E1149</f>
        <v>6.28469697023961E-4</v>
      </c>
      <c r="F1149" s="7">
        <f>Backtesting!F1149</f>
        <v>1.35</v>
      </c>
    </row>
    <row r="1150" spans="1:6">
      <c r="A1150" s="138">
        <f>Backtesting!A1150</f>
        <v>44764</v>
      </c>
      <c r="B1150" s="7">
        <f>Backtesting!B1150</f>
        <v>0.69059999999999999</v>
      </c>
      <c r="C1150" s="7">
        <f>Backtesting!C1150</f>
        <v>95.23</v>
      </c>
      <c r="D1150" s="7">
        <f>Backtesting!D1150</f>
        <v>-5.7903881177782035E-4</v>
      </c>
      <c r="E1150" s="7">
        <f>Backtesting!E1150</f>
        <v>-2.831229280729933E-3</v>
      </c>
      <c r="F1150" s="7">
        <f>Backtesting!F1150</f>
        <v>1.35</v>
      </c>
    </row>
    <row r="1151" spans="1:6">
      <c r="A1151" s="138">
        <f>Backtesting!A1151</f>
        <v>44767</v>
      </c>
      <c r="B1151" s="7">
        <f>Backtesting!B1151</f>
        <v>0.69089999999999996</v>
      </c>
      <c r="C1151" s="7">
        <f>Backtesting!C1151</f>
        <v>94.18</v>
      </c>
      <c r="D1151" s="7">
        <f>Backtesting!D1151</f>
        <v>4.3431053885716655E-4</v>
      </c>
      <c r="E1151" s="7">
        <f>Backtesting!E1151</f>
        <v>-1.108717339054611E-2</v>
      </c>
      <c r="F1151" s="7">
        <f>Backtesting!F1151</f>
        <v>1.35</v>
      </c>
    </row>
    <row r="1152" spans="1:6">
      <c r="A1152" s="138">
        <f>Backtesting!A1152</f>
        <v>44768</v>
      </c>
      <c r="B1152" s="7">
        <f>Backtesting!B1152</f>
        <v>0.69610000000000005</v>
      </c>
      <c r="C1152" s="7">
        <f>Backtesting!C1152</f>
        <v>95.14</v>
      </c>
      <c r="D1152" s="7">
        <f>Backtesting!D1152</f>
        <v>7.4982326798716517E-3</v>
      </c>
      <c r="E1152" s="7">
        <f>Backtesting!E1152</f>
        <v>1.0141646188726785E-2</v>
      </c>
      <c r="F1152" s="7">
        <f>Backtesting!F1152</f>
        <v>1.35</v>
      </c>
    </row>
    <row r="1153" spans="1:6">
      <c r="A1153" s="138">
        <f>Backtesting!A1153</f>
        <v>44769</v>
      </c>
      <c r="B1153" s="7">
        <f>Backtesting!B1153</f>
        <v>0.69399999999999995</v>
      </c>
      <c r="C1153" s="7">
        <f>Backtesting!C1153</f>
        <v>95.02</v>
      </c>
      <c r="D1153" s="7">
        <f>Backtesting!D1153</f>
        <v>-3.0213676678163821E-3</v>
      </c>
      <c r="E1153" s="7">
        <f>Backtesting!E1153</f>
        <v>-1.2620952453602492E-3</v>
      </c>
      <c r="F1153" s="7">
        <f>Backtesting!F1153</f>
        <v>1.35</v>
      </c>
    </row>
    <row r="1154" spans="1:6">
      <c r="A1154" s="138">
        <f>Backtesting!A1154</f>
        <v>44770</v>
      </c>
      <c r="B1154" s="7">
        <f>Backtesting!B1154</f>
        <v>0.6996</v>
      </c>
      <c r="C1154" s="7">
        <f>Backtesting!C1154</f>
        <v>94.7</v>
      </c>
      <c r="D1154" s="7">
        <f>Backtesting!D1154</f>
        <v>8.0367826376426428E-3</v>
      </c>
      <c r="E1154" s="7">
        <f>Backtesting!E1154</f>
        <v>-3.3733955667425881E-3</v>
      </c>
      <c r="F1154" s="7">
        <f>Backtesting!F1154</f>
        <v>1.35</v>
      </c>
    </row>
    <row r="1155" spans="1:6">
      <c r="A1155" s="138">
        <f>Backtesting!A1155</f>
        <v>44771</v>
      </c>
      <c r="B1155" s="7">
        <f>Backtesting!B1155</f>
        <v>0.70069999999999999</v>
      </c>
      <c r="C1155" s="7">
        <f>Backtesting!C1155</f>
        <v>93.19</v>
      </c>
      <c r="D1155" s="7">
        <f>Backtesting!D1155</f>
        <v>1.5710922320411461E-3</v>
      </c>
      <c r="E1155" s="7">
        <f>Backtesting!E1155</f>
        <v>-1.6073580394468497E-2</v>
      </c>
      <c r="F1155" s="7">
        <f>Backtesting!F1155</f>
        <v>1.35</v>
      </c>
    </row>
    <row r="1156" spans="1:6">
      <c r="A1156" s="138">
        <f>Backtesting!A1156</f>
        <v>44775</v>
      </c>
      <c r="B1156" s="7">
        <f>Backtesting!B1156</f>
        <v>0.6956</v>
      </c>
      <c r="C1156" s="7">
        <f>Backtesting!C1156</f>
        <v>90.89</v>
      </c>
      <c r="D1156" s="7">
        <f>Backtesting!D1156</f>
        <v>-7.3050528963602476E-3</v>
      </c>
      <c r="E1156" s="7">
        <f>Backtesting!E1156</f>
        <v>-2.4990435666885066E-2</v>
      </c>
      <c r="F1156" s="7">
        <f>Backtesting!F1156</f>
        <v>1.35</v>
      </c>
    </row>
    <row r="1157" spans="1:6">
      <c r="A1157" s="138">
        <f>Backtesting!A1157</f>
        <v>44776</v>
      </c>
      <c r="B1157" s="7">
        <f>Backtesting!B1157</f>
        <v>0.69340000000000002</v>
      </c>
      <c r="C1157" s="7">
        <f>Backtesting!C1157</f>
        <v>92.38</v>
      </c>
      <c r="D1157" s="7">
        <f>Backtesting!D1157</f>
        <v>-3.1677492292048778E-3</v>
      </c>
      <c r="E1157" s="7">
        <f>Backtesting!E1157</f>
        <v>1.6260520871780326E-2</v>
      </c>
      <c r="F1157" s="7">
        <f>Backtesting!F1157</f>
        <v>1.85</v>
      </c>
    </row>
    <row r="1158" spans="1:6">
      <c r="A1158" s="138">
        <f>Backtesting!A1158</f>
        <v>44777</v>
      </c>
      <c r="B1158" s="7">
        <f>Backtesting!B1158</f>
        <v>0.69610000000000005</v>
      </c>
      <c r="C1158" s="7">
        <f>Backtesting!C1158</f>
        <v>93.33</v>
      </c>
      <c r="D1158" s="7">
        <f>Backtesting!D1158</f>
        <v>3.886294923697871E-3</v>
      </c>
      <c r="E1158" s="7">
        <f>Backtesting!E1158</f>
        <v>1.0231094575196035E-2</v>
      </c>
      <c r="F1158" s="7">
        <f>Backtesting!F1158</f>
        <v>1.85</v>
      </c>
    </row>
    <row r="1159" spans="1:6">
      <c r="A1159" s="138">
        <f>Backtesting!A1159</f>
        <v>44778</v>
      </c>
      <c r="B1159" s="7">
        <f>Backtesting!B1159</f>
        <v>0.69679999999999997</v>
      </c>
      <c r="C1159" s="7">
        <f>Backtesting!C1159</f>
        <v>92.89</v>
      </c>
      <c r="D1159" s="7">
        <f>Backtesting!D1159</f>
        <v>1.0050973636721741E-3</v>
      </c>
      <c r="E1159" s="7">
        <f>Backtesting!E1159</f>
        <v>-4.7256021782258349E-3</v>
      </c>
      <c r="F1159" s="7">
        <f>Backtesting!F1159</f>
        <v>1.85</v>
      </c>
    </row>
    <row r="1160" spans="1:6">
      <c r="A1160" s="138">
        <f>Backtesting!A1160</f>
        <v>44781</v>
      </c>
      <c r="B1160" s="7">
        <f>Backtesting!B1160</f>
        <v>0.69369999999999998</v>
      </c>
      <c r="C1160" s="7">
        <f>Backtesting!C1160</f>
        <v>93.8</v>
      </c>
      <c r="D1160" s="7">
        <f>Backtesting!D1160</f>
        <v>-4.4588351470374399E-3</v>
      </c>
      <c r="E1160" s="7">
        <f>Backtesting!E1160</f>
        <v>9.7488586127494545E-3</v>
      </c>
      <c r="F1160" s="7">
        <f>Backtesting!F1160</f>
        <v>1.85</v>
      </c>
    </row>
    <row r="1161" spans="1:6">
      <c r="A1161" s="138">
        <f>Backtesting!A1161</f>
        <v>44782</v>
      </c>
      <c r="B1161" s="7">
        <f>Backtesting!B1161</f>
        <v>0.69750000000000001</v>
      </c>
      <c r="C1161" s="7">
        <f>Backtesting!C1161</f>
        <v>94.17</v>
      </c>
      <c r="D1161" s="7">
        <f>Backtesting!D1161</f>
        <v>5.4629233042650461E-3</v>
      </c>
      <c r="E1161" s="7">
        <f>Backtesting!E1161</f>
        <v>3.9368035097928356E-3</v>
      </c>
      <c r="F1161" s="7">
        <f>Backtesting!F1161</f>
        <v>1.85</v>
      </c>
    </row>
    <row r="1162" spans="1:6">
      <c r="A1162" s="138">
        <f>Backtesting!A1162</f>
        <v>44783</v>
      </c>
      <c r="B1162" s="7">
        <f>Backtesting!B1162</f>
        <v>0.6956</v>
      </c>
      <c r="C1162" s="7">
        <f>Backtesting!C1162</f>
        <v>93.91</v>
      </c>
      <c r="D1162" s="7">
        <f>Backtesting!D1162</f>
        <v>-2.7277312153927672E-3</v>
      </c>
      <c r="E1162" s="7">
        <f>Backtesting!E1162</f>
        <v>-2.7647827054497432E-3</v>
      </c>
      <c r="F1162" s="7">
        <f>Backtesting!F1162</f>
        <v>1.85</v>
      </c>
    </row>
    <row r="1163" spans="1:6">
      <c r="A1163" s="138">
        <f>Backtesting!A1163</f>
        <v>44784</v>
      </c>
      <c r="B1163" s="7">
        <f>Backtesting!B1163</f>
        <v>0.70750000000000002</v>
      </c>
      <c r="C1163" s="7">
        <f>Backtesting!C1163</f>
        <v>94.2</v>
      </c>
      <c r="D1163" s="7">
        <f>Backtesting!D1163</f>
        <v>1.6962847037264767E-2</v>
      </c>
      <c r="E1163" s="7">
        <f>Backtesting!E1163</f>
        <v>3.0833047657951246E-3</v>
      </c>
      <c r="F1163" s="7">
        <f>Backtesting!F1163</f>
        <v>1.85</v>
      </c>
    </row>
    <row r="1164" spans="1:6">
      <c r="A1164" s="138">
        <f>Backtesting!A1164</f>
        <v>44785</v>
      </c>
      <c r="B1164" s="7">
        <f>Backtesting!B1164</f>
        <v>0.71220000000000006</v>
      </c>
      <c r="C1164" s="7">
        <f>Backtesting!C1164</f>
        <v>94.85</v>
      </c>
      <c r="D1164" s="7">
        <f>Backtesting!D1164</f>
        <v>6.6211413262846934E-3</v>
      </c>
      <c r="E1164" s="7">
        <f>Backtesting!E1164</f>
        <v>6.8765147987057806E-3</v>
      </c>
      <c r="F1164" s="7">
        <f>Backtesting!F1164</f>
        <v>1.85</v>
      </c>
    </row>
    <row r="1165" spans="1:6">
      <c r="A1165" s="138">
        <f>Backtesting!A1165</f>
        <v>44788</v>
      </c>
      <c r="B1165" s="7">
        <f>Backtesting!B1165</f>
        <v>0.70830000000000004</v>
      </c>
      <c r="C1165" s="7">
        <f>Backtesting!C1165</f>
        <v>94.35</v>
      </c>
      <c r="D1165" s="7">
        <f>Backtesting!D1165</f>
        <v>-5.4910380841004854E-3</v>
      </c>
      <c r="E1165" s="7">
        <f>Backtesting!E1165</f>
        <v>-5.2854245664639967E-3</v>
      </c>
      <c r="F1165" s="7">
        <f>Backtesting!F1165</f>
        <v>1.85</v>
      </c>
    </row>
    <row r="1166" spans="1:6">
      <c r="A1166" s="138">
        <f>Backtesting!A1166</f>
        <v>44789</v>
      </c>
      <c r="B1166" s="7">
        <f>Backtesting!B1166</f>
        <v>0.70379999999999998</v>
      </c>
      <c r="C1166" s="7">
        <f>Backtesting!C1166</f>
        <v>93.82</v>
      </c>
      <c r="D1166" s="7">
        <f>Backtesting!D1166</f>
        <v>-6.3735078720922296E-3</v>
      </c>
      <c r="E1166" s="7">
        <f>Backtesting!E1166</f>
        <v>-5.633218914247287E-3</v>
      </c>
      <c r="F1166" s="7">
        <f>Backtesting!F1166</f>
        <v>1.85</v>
      </c>
    </row>
    <row r="1167" spans="1:6">
      <c r="A1167" s="138">
        <f>Backtesting!A1167</f>
        <v>44790</v>
      </c>
      <c r="B1167" s="7">
        <f>Backtesting!B1167</f>
        <v>0.70240000000000002</v>
      </c>
      <c r="C1167" s="7">
        <f>Backtesting!C1167</f>
        <v>94.24</v>
      </c>
      <c r="D1167" s="7">
        <f>Backtesting!D1167</f>
        <v>-1.9911825665777862E-3</v>
      </c>
      <c r="E1167" s="7">
        <f>Backtesting!E1167</f>
        <v>4.4666670029645276E-3</v>
      </c>
      <c r="F1167" s="7">
        <f>Backtesting!F1167</f>
        <v>1.85</v>
      </c>
    </row>
    <row r="1168" spans="1:6">
      <c r="A1168" s="138">
        <f>Backtesting!A1168</f>
        <v>44791</v>
      </c>
      <c r="B1168" s="7">
        <f>Backtesting!B1168</f>
        <v>0.69269999999999998</v>
      </c>
      <c r="C1168" s="7">
        <f>Backtesting!C1168</f>
        <v>93.67</v>
      </c>
      <c r="D1168" s="7">
        <f>Backtesting!D1168</f>
        <v>-1.390603729234763E-2</v>
      </c>
      <c r="E1168" s="7">
        <f>Backtesting!E1168</f>
        <v>-6.0667526822373152E-3</v>
      </c>
      <c r="F1168" s="7">
        <f>Backtesting!F1168</f>
        <v>1.85</v>
      </c>
    </row>
    <row r="1169" spans="1:6">
      <c r="A1169" s="138">
        <f>Backtesting!A1169</f>
        <v>44792</v>
      </c>
      <c r="B1169" s="7">
        <f>Backtesting!B1169</f>
        <v>0.69140000000000001</v>
      </c>
      <c r="C1169" s="7">
        <f>Backtesting!C1169</f>
        <v>94.17</v>
      </c>
      <c r="D1169" s="7">
        <f>Backtesting!D1169</f>
        <v>-1.8784775410351977E-3</v>
      </c>
      <c r="E1169" s="7">
        <f>Backtesting!E1169</f>
        <v>5.3236923009327298E-3</v>
      </c>
      <c r="F1169" s="7">
        <f>Backtesting!F1169</f>
        <v>1.85</v>
      </c>
    </row>
    <row r="1170" spans="1:6">
      <c r="A1170" s="138">
        <f>Backtesting!A1170</f>
        <v>44795</v>
      </c>
      <c r="B1170" s="7">
        <f>Backtesting!B1170</f>
        <v>0.68920000000000003</v>
      </c>
      <c r="C1170" s="7">
        <f>Backtesting!C1170</f>
        <v>94.62</v>
      </c>
      <c r="D1170" s="7">
        <f>Backtesting!D1170</f>
        <v>-3.1870228337496209E-3</v>
      </c>
      <c r="E1170" s="7">
        <f>Backtesting!E1170</f>
        <v>4.7672106810301334E-3</v>
      </c>
      <c r="F1170" s="7">
        <f>Backtesting!F1170</f>
        <v>1.85</v>
      </c>
    </row>
    <row r="1171" spans="1:6">
      <c r="A1171" s="138">
        <f>Backtesting!A1171</f>
        <v>44796</v>
      </c>
      <c r="B1171" s="7">
        <f>Backtesting!B1171</f>
        <v>0.68769999999999998</v>
      </c>
      <c r="C1171" s="7">
        <f>Backtesting!C1171</f>
        <v>94.43</v>
      </c>
      <c r="D1171" s="7">
        <f>Backtesting!D1171</f>
        <v>-2.1788083279841689E-3</v>
      </c>
      <c r="E1171" s="7">
        <f>Backtesting!E1171</f>
        <v>-2.0100509280242228E-3</v>
      </c>
      <c r="F1171" s="7">
        <f>Backtesting!F1171</f>
        <v>1.85</v>
      </c>
    </row>
    <row r="1172" spans="1:6">
      <c r="A1172" s="138">
        <f>Backtesting!A1172</f>
        <v>44797</v>
      </c>
      <c r="B1172" s="7">
        <f>Backtesting!B1172</f>
        <v>0.6905</v>
      </c>
      <c r="C1172" s="7">
        <f>Backtesting!C1172</f>
        <v>94.36</v>
      </c>
      <c r="D1172" s="7">
        <f>Backtesting!D1172</f>
        <v>4.0632765235563625E-3</v>
      </c>
      <c r="E1172" s="7">
        <f>Backtesting!E1172</f>
        <v>-7.4156473550360139E-4</v>
      </c>
      <c r="F1172" s="7">
        <f>Backtesting!F1172</f>
        <v>1.85</v>
      </c>
    </row>
    <row r="1173" spans="1:6">
      <c r="A1173" s="138">
        <f>Backtesting!A1173</f>
        <v>44798</v>
      </c>
      <c r="B1173" s="7">
        <f>Backtesting!B1173</f>
        <v>0.69550000000000001</v>
      </c>
      <c r="C1173" s="7">
        <f>Backtesting!C1173</f>
        <v>95.08</v>
      </c>
      <c r="D1173" s="7">
        <f>Backtesting!D1173</f>
        <v>7.2150385141506934E-3</v>
      </c>
      <c r="E1173" s="7">
        <f>Backtesting!E1173</f>
        <v>7.6013879525189346E-3</v>
      </c>
      <c r="F1173" s="7">
        <f>Backtesting!F1173</f>
        <v>1.85</v>
      </c>
    </row>
    <row r="1174" spans="1:6">
      <c r="A1174" s="138">
        <f>Backtesting!A1174</f>
        <v>44799</v>
      </c>
      <c r="B1174" s="7">
        <f>Backtesting!B1174</f>
        <v>0.69569999999999999</v>
      </c>
      <c r="C1174" s="7">
        <f>Backtesting!C1174</f>
        <v>95.22</v>
      </c>
      <c r="D1174" s="7">
        <f>Backtesting!D1174</f>
        <v>2.875215660979785E-4</v>
      </c>
      <c r="E1174" s="7">
        <f>Backtesting!E1174</f>
        <v>1.4713612743795334E-3</v>
      </c>
      <c r="F1174" s="7">
        <f>Backtesting!F1174</f>
        <v>1.85</v>
      </c>
    </row>
    <row r="1175" spans="1:6">
      <c r="A1175" s="138">
        <f>Backtesting!A1175</f>
        <v>44802</v>
      </c>
      <c r="B1175" s="7">
        <f>Backtesting!B1175</f>
        <v>0.68579999999999997</v>
      </c>
      <c r="C1175" s="7">
        <f>Backtesting!C1175</f>
        <v>95.2</v>
      </c>
      <c r="D1175" s="7">
        <f>Backtesting!D1175</f>
        <v>-1.4332492900775767E-2</v>
      </c>
      <c r="E1175" s="7">
        <f>Backtesting!E1175</f>
        <v>-2.1006196905302884E-4</v>
      </c>
      <c r="F1175" s="7">
        <f>Backtesting!F1175</f>
        <v>1.85</v>
      </c>
    </row>
    <row r="1176" spans="1:6">
      <c r="A1176" s="138">
        <f>Backtesting!A1176</f>
        <v>44803</v>
      </c>
      <c r="B1176" s="7">
        <f>Backtesting!B1176</f>
        <v>0.6905</v>
      </c>
      <c r="C1176" s="7">
        <f>Backtesting!C1176</f>
        <v>95.62</v>
      </c>
      <c r="D1176" s="7">
        <f>Backtesting!D1176</f>
        <v>6.8299328205269792E-3</v>
      </c>
      <c r="E1176" s="7">
        <f>Backtesting!E1176</f>
        <v>4.4020614006376651E-3</v>
      </c>
      <c r="F1176" s="7">
        <f>Backtesting!F1176</f>
        <v>1.85</v>
      </c>
    </row>
    <row r="1177" spans="1:6">
      <c r="A1177" s="138">
        <f>Backtesting!A1177</f>
        <v>44804</v>
      </c>
      <c r="B1177" s="7">
        <f>Backtesting!B1177</f>
        <v>0.69020000000000004</v>
      </c>
      <c r="C1177" s="7">
        <f>Backtesting!C1177</f>
        <v>95.55</v>
      </c>
      <c r="D1177" s="7">
        <f>Backtesting!D1177</f>
        <v>-4.345621854437651E-4</v>
      </c>
      <c r="E1177" s="7">
        <f>Backtesting!E1177</f>
        <v>-7.3233251167533506E-4</v>
      </c>
      <c r="F1177" s="7">
        <f>Backtesting!F1177</f>
        <v>1.85</v>
      </c>
    </row>
    <row r="1178" spans="1:6">
      <c r="A1178" s="138">
        <f>Backtesting!A1178</f>
        <v>44805</v>
      </c>
      <c r="B1178" s="7">
        <f>Backtesting!B1178</f>
        <v>0.68340000000000001</v>
      </c>
      <c r="C1178" s="7">
        <f>Backtesting!C1178</f>
        <v>95.22</v>
      </c>
      <c r="D1178" s="7">
        <f>Backtesting!D1178</f>
        <v>-9.9010709827115698E-3</v>
      </c>
      <c r="E1178" s="7">
        <f>Backtesting!E1178</f>
        <v>-3.4596669199092943E-3</v>
      </c>
      <c r="F1178" s="7">
        <f>Backtesting!F1178</f>
        <v>1.85</v>
      </c>
    </row>
    <row r="1179" spans="1:6">
      <c r="A1179" s="138">
        <f>Backtesting!A1179</f>
        <v>44806</v>
      </c>
      <c r="B1179" s="7">
        <f>Backtesting!B1179</f>
        <v>0.67900000000000005</v>
      </c>
      <c r="C1179" s="7">
        <f>Backtesting!C1179</f>
        <v>95.29</v>
      </c>
      <c r="D1179" s="7">
        <f>Backtesting!D1179</f>
        <v>-6.4592121224953131E-3</v>
      </c>
      <c r="E1179" s="7">
        <f>Backtesting!E1179</f>
        <v>7.3486959372432174E-4</v>
      </c>
      <c r="F1179" s="7">
        <f>Backtesting!F1179</f>
        <v>1.85</v>
      </c>
    </row>
    <row r="1180" spans="1:6">
      <c r="A1180" s="138">
        <f>Backtesting!A1180</f>
        <v>44809</v>
      </c>
      <c r="B1180" s="7">
        <f>Backtesting!B1180</f>
        <v>0.67849999999999999</v>
      </c>
      <c r="C1180" s="7">
        <f>Backtesting!C1180</f>
        <v>95.23</v>
      </c>
      <c r="D1180" s="7">
        <f>Backtesting!D1180</f>
        <v>-7.366482837724037E-4</v>
      </c>
      <c r="E1180" s="7">
        <f>Backtesting!E1180</f>
        <v>-6.2985515414226776E-4</v>
      </c>
      <c r="F1180" s="7">
        <f>Backtesting!F1180</f>
        <v>1.85</v>
      </c>
    </row>
    <row r="1181" spans="1:6">
      <c r="A1181" s="138">
        <f>Backtesting!A1181</f>
        <v>44810</v>
      </c>
      <c r="B1181" s="7">
        <f>Backtesting!B1181</f>
        <v>0.68</v>
      </c>
      <c r="C1181" s="7">
        <f>Backtesting!C1181</f>
        <v>95.92</v>
      </c>
      <c r="D1181" s="7">
        <f>Backtesting!D1181</f>
        <v>2.2083188952287188E-3</v>
      </c>
      <c r="E1181" s="7">
        <f>Backtesting!E1181</f>
        <v>7.2194925133040964E-3</v>
      </c>
      <c r="F1181" s="7">
        <f>Backtesting!F1181</f>
        <v>1.85</v>
      </c>
    </row>
    <row r="1182" spans="1:6">
      <c r="A1182" s="138">
        <f>Backtesting!A1182</f>
        <v>44811</v>
      </c>
      <c r="B1182" s="7">
        <f>Backtesting!B1182</f>
        <v>0.67110000000000003</v>
      </c>
      <c r="C1182" s="7">
        <f>Backtesting!C1182</f>
        <v>96.74</v>
      </c>
      <c r="D1182" s="7">
        <f>Backtesting!D1182</f>
        <v>-1.3174641005958743E-2</v>
      </c>
      <c r="E1182" s="7">
        <f>Backtesting!E1182</f>
        <v>8.5124566755783032E-3</v>
      </c>
      <c r="F1182" s="7">
        <f>Backtesting!F1182</f>
        <v>2.35</v>
      </c>
    </row>
    <row r="1183" spans="1:6">
      <c r="A1183" s="138">
        <f>Backtesting!A1183</f>
        <v>44812</v>
      </c>
      <c r="B1183" s="7">
        <f>Backtesting!B1183</f>
        <v>0.67410000000000003</v>
      </c>
      <c r="C1183" s="7">
        <f>Backtesting!C1183</f>
        <v>96.91</v>
      </c>
      <c r="D1183" s="7">
        <f>Backtesting!D1183</f>
        <v>4.4603106951995909E-3</v>
      </c>
      <c r="E1183" s="7">
        <f>Backtesting!E1183</f>
        <v>1.7557453516215951E-3</v>
      </c>
      <c r="F1183" s="7">
        <f>Backtesting!F1183</f>
        <v>2.35</v>
      </c>
    </row>
    <row r="1184" spans="1:6">
      <c r="A1184" s="138">
        <f>Backtesting!A1184</f>
        <v>44813</v>
      </c>
      <c r="B1184" s="7">
        <f>Backtesting!B1184</f>
        <v>0.68279999999999996</v>
      </c>
      <c r="C1184" s="7">
        <f>Backtesting!C1184</f>
        <v>97.61</v>
      </c>
      <c r="D1184" s="7">
        <f>Backtesting!D1184</f>
        <v>1.282352306089223E-2</v>
      </c>
      <c r="E1184" s="7">
        <f>Backtesting!E1184</f>
        <v>7.1972344404151213E-3</v>
      </c>
      <c r="F1184" s="7">
        <f>Backtesting!F1184</f>
        <v>2.35</v>
      </c>
    </row>
    <row r="1185" spans="1:6">
      <c r="A1185" s="138">
        <f>Backtesting!A1185</f>
        <v>44816</v>
      </c>
      <c r="B1185" s="7">
        <f>Backtesting!B1185</f>
        <v>0.68430000000000002</v>
      </c>
      <c r="C1185" s="7">
        <f>Backtesting!C1185</f>
        <v>98.03</v>
      </c>
      <c r="D1185" s="7">
        <f>Backtesting!D1185</f>
        <v>2.1944270381666136E-3</v>
      </c>
      <c r="E1185" s="7">
        <f>Backtesting!E1185</f>
        <v>4.2936070867611439E-3</v>
      </c>
      <c r="F1185" s="7">
        <f>Backtesting!F1185</f>
        <v>2.35</v>
      </c>
    </row>
    <row r="1186" spans="1:6">
      <c r="A1186" s="138">
        <f>Backtesting!A1186</f>
        <v>44817</v>
      </c>
      <c r="B1186" s="7">
        <f>Backtesting!B1186</f>
        <v>0.68740000000000001</v>
      </c>
      <c r="C1186" s="7">
        <f>Backtesting!C1186</f>
        <v>97.89</v>
      </c>
      <c r="D1186" s="7">
        <f>Backtesting!D1186</f>
        <v>4.519946457281444E-3</v>
      </c>
      <c r="E1186" s="7">
        <f>Backtesting!E1186</f>
        <v>-1.4291550002957958E-3</v>
      </c>
      <c r="F1186" s="7">
        <f>Backtesting!F1186</f>
        <v>2.35</v>
      </c>
    </row>
    <row r="1187" spans="1:6">
      <c r="A1187" s="138">
        <f>Backtesting!A1187</f>
        <v>44818</v>
      </c>
      <c r="B1187" s="7">
        <f>Backtesting!B1187</f>
        <v>0.6724</v>
      </c>
      <c r="C1187" s="7">
        <f>Backtesting!C1187</f>
        <v>96.72</v>
      </c>
      <c r="D1187" s="7">
        <f>Backtesting!D1187</f>
        <v>-2.206296288127298E-2</v>
      </c>
      <c r="E1187" s="7">
        <f>Backtesting!E1187</f>
        <v>-1.2024192966801701E-2</v>
      </c>
      <c r="F1187" s="7">
        <f>Backtesting!F1187</f>
        <v>2.35</v>
      </c>
    </row>
    <row r="1188" spans="1:6">
      <c r="A1188" s="138">
        <f>Backtesting!A1188</f>
        <v>44819</v>
      </c>
      <c r="B1188" s="7">
        <f>Backtesting!B1188</f>
        <v>0.67479999999999996</v>
      </c>
      <c r="C1188" s="7">
        <f>Backtesting!C1188</f>
        <v>96.9</v>
      </c>
      <c r="D1188" s="7">
        <f>Backtesting!D1188</f>
        <v>3.562949137352658E-3</v>
      </c>
      <c r="E1188" s="7">
        <f>Backtesting!E1188</f>
        <v>1.8593125901834146E-3</v>
      </c>
      <c r="F1188" s="7">
        <f>Backtesting!F1188</f>
        <v>2.35</v>
      </c>
    </row>
    <row r="1189" spans="1:6">
      <c r="A1189" s="138">
        <f>Backtesting!A1189</f>
        <v>44820</v>
      </c>
      <c r="B1189" s="7">
        <f>Backtesting!B1189</f>
        <v>0.67020000000000002</v>
      </c>
      <c r="C1189" s="7">
        <f>Backtesting!C1189</f>
        <v>96.21</v>
      </c>
      <c r="D1189" s="7">
        <f>Backtesting!D1189</f>
        <v>-6.8401753686030738E-3</v>
      </c>
      <c r="E1189" s="7">
        <f>Backtesting!E1189</f>
        <v>-7.1462165235474349E-3</v>
      </c>
      <c r="F1189" s="7">
        <f>Backtesting!F1189</f>
        <v>2.35</v>
      </c>
    </row>
    <row r="1190" spans="1:6">
      <c r="A1190" s="138">
        <f>Backtesting!A1190</f>
        <v>44823</v>
      </c>
      <c r="B1190" s="7">
        <f>Backtesting!B1190</f>
        <v>0.6694</v>
      </c>
      <c r="C1190" s="7">
        <f>Backtesting!C1190</f>
        <v>95.89</v>
      </c>
      <c r="D1190" s="7">
        <f>Backtesting!D1190</f>
        <v>-1.1943865259838652E-3</v>
      </c>
      <c r="E1190" s="7">
        <f>Backtesting!E1190</f>
        <v>-3.331601207583342E-3</v>
      </c>
      <c r="F1190" s="7">
        <f>Backtesting!F1190</f>
        <v>2.35</v>
      </c>
    </row>
    <row r="1191" spans="1:6">
      <c r="A1191" s="138">
        <f>Backtesting!A1191</f>
        <v>44824</v>
      </c>
      <c r="B1191" s="7">
        <f>Backtesting!B1191</f>
        <v>0.67200000000000004</v>
      </c>
      <c r="C1191" s="7">
        <f>Backtesting!C1191</f>
        <v>96.28</v>
      </c>
      <c r="D1191" s="7">
        <f>Backtesting!D1191</f>
        <v>3.8765517459232947E-3</v>
      </c>
      <c r="E1191" s="7">
        <f>Backtesting!E1191</f>
        <v>4.0589117492813012E-3</v>
      </c>
      <c r="F1191" s="7">
        <f>Backtesting!F1191</f>
        <v>2.35</v>
      </c>
    </row>
    <row r="1192" spans="1:6">
      <c r="A1192" s="138">
        <f>Backtesting!A1192</f>
        <v>44825</v>
      </c>
      <c r="B1192" s="7">
        <f>Backtesting!B1192</f>
        <v>0.66669999999999996</v>
      </c>
      <c r="C1192" s="7">
        <f>Backtesting!C1192</f>
        <v>95.98</v>
      </c>
      <c r="D1192" s="7">
        <f>Backtesting!D1192</f>
        <v>-7.9181708991353482E-3</v>
      </c>
      <c r="E1192" s="7">
        <f>Backtesting!E1192</f>
        <v>-3.1207764847717575E-3</v>
      </c>
      <c r="F1192" s="7">
        <f>Backtesting!F1192</f>
        <v>2.35</v>
      </c>
    </row>
    <row r="1193" spans="1:6">
      <c r="A1193" s="138">
        <f>Backtesting!A1193</f>
        <v>44827</v>
      </c>
      <c r="B1193" s="7">
        <f>Backtesting!B1193</f>
        <v>0.66239999999999999</v>
      </c>
      <c r="C1193" s="7">
        <f>Backtesting!C1193</f>
        <v>94.14</v>
      </c>
      <c r="D1193" s="7">
        <f>Backtesting!D1193</f>
        <v>-6.4705665529643346E-3</v>
      </c>
      <c r="E1193" s="7">
        <f>Backtesting!E1193</f>
        <v>-1.9356800457103279E-2</v>
      </c>
      <c r="F1193" s="7">
        <f>Backtesting!F1193</f>
        <v>2.35</v>
      </c>
    </row>
    <row r="1194" spans="1:6">
      <c r="A1194" s="138">
        <f>Backtesting!A1194</f>
        <v>44830</v>
      </c>
      <c r="B1194" s="7">
        <f>Backtesting!B1194</f>
        <v>0.64970000000000006</v>
      </c>
      <c r="C1194" s="7">
        <f>Backtesting!C1194</f>
        <v>93.45</v>
      </c>
      <c r="D1194" s="7">
        <f>Backtesting!D1194</f>
        <v>-1.9358885184564599E-2</v>
      </c>
      <c r="E1194" s="7">
        <f>Backtesting!E1194</f>
        <v>-7.3565020714243179E-3</v>
      </c>
      <c r="F1194" s="7">
        <f>Backtesting!F1194</f>
        <v>2.35</v>
      </c>
    </row>
    <row r="1195" spans="1:6">
      <c r="A1195" s="138">
        <f>Backtesting!A1195</f>
        <v>44831</v>
      </c>
      <c r="B1195" s="7">
        <f>Backtesting!B1195</f>
        <v>0.65010000000000001</v>
      </c>
      <c r="C1195" s="7">
        <f>Backtesting!C1195</f>
        <v>93.87</v>
      </c>
      <c r="D1195" s="7">
        <f>Backtesting!D1195</f>
        <v>6.1547932393761517E-4</v>
      </c>
      <c r="E1195" s="7">
        <f>Backtesting!E1195</f>
        <v>4.4843124473285863E-3</v>
      </c>
      <c r="F1195" s="7">
        <f>Backtesting!F1195</f>
        <v>2.35</v>
      </c>
    </row>
    <row r="1196" spans="1:6">
      <c r="A1196" s="138">
        <f>Backtesting!A1196</f>
        <v>44832</v>
      </c>
      <c r="B1196" s="7">
        <f>Backtesting!B1196</f>
        <v>0.63859999999999995</v>
      </c>
      <c r="C1196" s="7">
        <f>Backtesting!C1196</f>
        <v>92.36</v>
      </c>
      <c r="D1196" s="7">
        <f>Backtesting!D1196</f>
        <v>-1.7847916929741466E-2</v>
      </c>
      <c r="E1196" s="7">
        <f>Backtesting!E1196</f>
        <v>-1.6216861862605951E-2</v>
      </c>
      <c r="F1196" s="7">
        <f>Backtesting!F1196</f>
        <v>2.35</v>
      </c>
    </row>
    <row r="1197" spans="1:6">
      <c r="A1197" s="138">
        <f>Backtesting!A1197</f>
        <v>44833</v>
      </c>
      <c r="B1197" s="7">
        <f>Backtesting!B1197</f>
        <v>0.64659999999999995</v>
      </c>
      <c r="C1197" s="7">
        <f>Backtesting!C1197</f>
        <v>93.53</v>
      </c>
      <c r="D1197" s="7">
        <f>Backtesting!D1197</f>
        <v>1.2449585010651004E-2</v>
      </c>
      <c r="E1197" s="7">
        <f>Backtesting!E1197</f>
        <v>1.2588255960164985E-2</v>
      </c>
      <c r="F1197" s="7">
        <f>Backtesting!F1197</f>
        <v>2.35</v>
      </c>
    </row>
    <row r="1198" spans="1:6">
      <c r="A1198" s="138">
        <f>Backtesting!A1198</f>
        <v>44834</v>
      </c>
      <c r="B1198" s="7">
        <f>Backtesting!B1198</f>
        <v>0.6502</v>
      </c>
      <c r="C1198" s="7">
        <f>Backtesting!C1198</f>
        <v>93.95</v>
      </c>
      <c r="D1198" s="7">
        <f>Backtesting!D1198</f>
        <v>5.5521425784723182E-3</v>
      </c>
      <c r="E1198" s="7">
        <f>Backtesting!E1198</f>
        <v>4.4804854130148352E-3</v>
      </c>
      <c r="F1198" s="7">
        <f>Backtesting!F1198</f>
        <v>2.35</v>
      </c>
    </row>
    <row r="1199" spans="1:6">
      <c r="A1199" s="138">
        <f>Backtesting!A1199</f>
        <v>44838</v>
      </c>
      <c r="B1199" s="7">
        <f>Backtesting!B1199</f>
        <v>0.64739999999999998</v>
      </c>
      <c r="C1199" s="7">
        <f>Backtesting!C1199</f>
        <v>93.74</v>
      </c>
      <c r="D1199" s="7">
        <f>Backtesting!D1199</f>
        <v>-4.3156663776610787E-3</v>
      </c>
      <c r="E1199" s="7">
        <f>Backtesting!E1199</f>
        <v>-2.2377333649143522E-3</v>
      </c>
      <c r="F1199" s="7">
        <f>Backtesting!F1199</f>
        <v>2.35</v>
      </c>
    </row>
    <row r="1200" spans="1:6">
      <c r="A1200" s="138">
        <f>Backtesting!A1200</f>
        <v>44839</v>
      </c>
      <c r="B1200" s="7">
        <f>Backtesting!B1200</f>
        <v>0.64890000000000003</v>
      </c>
      <c r="C1200" s="7">
        <f>Backtesting!C1200</f>
        <v>93.52</v>
      </c>
      <c r="D1200" s="7">
        <f>Backtesting!D1200</f>
        <v>2.3142801349788781E-3</v>
      </c>
      <c r="E1200" s="7">
        <f>Backtesting!E1200</f>
        <v>-2.3496753307470346E-3</v>
      </c>
      <c r="F1200" s="7">
        <f>Backtesting!F1200</f>
        <v>2.6</v>
      </c>
    </row>
    <row r="1201" spans="1:6">
      <c r="A1201" s="138">
        <f>Backtesting!A1201</f>
        <v>44840</v>
      </c>
      <c r="B1201" s="7">
        <f>Backtesting!B1201</f>
        <v>0.65349999999999997</v>
      </c>
      <c r="C1201" s="7">
        <f>Backtesting!C1201</f>
        <v>94.44</v>
      </c>
      <c r="D1201" s="7">
        <f>Backtesting!D1201</f>
        <v>7.0639114371537377E-3</v>
      </c>
      <c r="E1201" s="7">
        <f>Backtesting!E1201</f>
        <v>9.7893950534991871E-3</v>
      </c>
      <c r="F1201" s="7">
        <f>Backtesting!F1201</f>
        <v>2.6</v>
      </c>
    </row>
    <row r="1202" spans="1:6">
      <c r="A1202" s="138">
        <f>Backtesting!A1202</f>
        <v>44841</v>
      </c>
      <c r="B1202" s="7">
        <f>Backtesting!B1202</f>
        <v>0.64049999999999996</v>
      </c>
      <c r="C1202" s="7">
        <f>Backtesting!C1202</f>
        <v>92.88</v>
      </c>
      <c r="D1202" s="7">
        <f>Backtesting!D1202</f>
        <v>-2.009341172748769E-2</v>
      </c>
      <c r="E1202" s="7">
        <f>Backtesting!E1202</f>
        <v>-1.6656374827676172E-2</v>
      </c>
      <c r="F1202" s="7">
        <f>Backtesting!F1202</f>
        <v>2.6</v>
      </c>
    </row>
    <row r="1203" spans="1:6">
      <c r="A1203" s="138">
        <f>Backtesting!A1203</f>
        <v>44844</v>
      </c>
      <c r="B1203" s="7">
        <f>Backtesting!B1203</f>
        <v>0.63349999999999995</v>
      </c>
      <c r="C1203" s="7">
        <f>Backtesting!C1203</f>
        <v>92.14</v>
      </c>
      <c r="D1203" s="7">
        <f>Backtesting!D1203</f>
        <v>-1.0989121575595206E-2</v>
      </c>
      <c r="E1203" s="7">
        <f>Backtesting!E1203</f>
        <v>-7.9991778818650269E-3</v>
      </c>
      <c r="F1203" s="7">
        <f>Backtesting!F1203</f>
        <v>2.6</v>
      </c>
    </row>
    <row r="1204" spans="1:6">
      <c r="A1204" s="138">
        <f>Backtesting!A1204</f>
        <v>44845</v>
      </c>
      <c r="B1204" s="7">
        <f>Backtesting!B1204</f>
        <v>0.625</v>
      </c>
      <c r="C1204" s="7">
        <f>Backtesting!C1204</f>
        <v>91.11</v>
      </c>
      <c r="D1204" s="7">
        <f>Backtesting!D1204</f>
        <v>-1.3508350024792193E-2</v>
      </c>
      <c r="E1204" s="7">
        <f>Backtesting!E1204</f>
        <v>-1.124159178200383E-2</v>
      </c>
      <c r="F1204" s="7">
        <f>Backtesting!F1204</f>
        <v>2.6</v>
      </c>
    </row>
    <row r="1205" spans="1:6">
      <c r="A1205" s="138">
        <f>Backtesting!A1205</f>
        <v>44846</v>
      </c>
      <c r="B1205" s="7">
        <f>Backtesting!B1205</f>
        <v>0.62709999999999999</v>
      </c>
      <c r="C1205" s="7">
        <f>Backtesting!C1205</f>
        <v>91.69</v>
      </c>
      <c r="D1205" s="7">
        <f>Backtesting!D1205</f>
        <v>3.3543678125736733E-3</v>
      </c>
      <c r="E1205" s="7">
        <f>Backtesting!E1205</f>
        <v>6.3457543360422291E-3</v>
      </c>
      <c r="F1205" s="7">
        <f>Backtesting!F1205</f>
        <v>2.6</v>
      </c>
    </row>
    <row r="1206" spans="1:6">
      <c r="A1206" s="138">
        <f>Backtesting!A1206</f>
        <v>44847</v>
      </c>
      <c r="B1206" s="7">
        <f>Backtesting!B1206</f>
        <v>0.62749999999999995</v>
      </c>
      <c r="C1206" s="7">
        <f>Backtesting!C1206</f>
        <v>92.14</v>
      </c>
      <c r="D1206" s="7">
        <f>Backtesting!D1206</f>
        <v>6.3765345696369623E-4</v>
      </c>
      <c r="E1206" s="7">
        <f>Backtesting!E1206</f>
        <v>4.895837445961432E-3</v>
      </c>
      <c r="F1206" s="7">
        <f>Backtesting!F1206</f>
        <v>2.6</v>
      </c>
    </row>
    <row r="1207" spans="1:6">
      <c r="A1207" s="138">
        <f>Backtesting!A1207</f>
        <v>44848</v>
      </c>
      <c r="B1207" s="7">
        <f>Backtesting!B1207</f>
        <v>0.63270000000000004</v>
      </c>
      <c r="C1207" s="7">
        <f>Backtesting!C1207</f>
        <v>93.29</v>
      </c>
      <c r="D1207" s="7">
        <f>Backtesting!D1207</f>
        <v>8.2527051468997848E-3</v>
      </c>
      <c r="E1207" s="7">
        <f>Backtesting!E1207</f>
        <v>1.2403761465098756E-2</v>
      </c>
      <c r="F1207" s="7">
        <f>Backtesting!F1207</f>
        <v>2.6</v>
      </c>
    </row>
    <row r="1208" spans="1:6">
      <c r="A1208" s="138">
        <f>Backtesting!A1208</f>
        <v>44851</v>
      </c>
      <c r="B1208" s="7">
        <f>Backtesting!B1208</f>
        <v>0.623</v>
      </c>
      <c r="C1208" s="7">
        <f>Backtesting!C1208</f>
        <v>92.7</v>
      </c>
      <c r="D1208" s="7">
        <f>Backtesting!D1208</f>
        <v>-1.5449857365385518E-2</v>
      </c>
      <c r="E1208" s="7">
        <f>Backtesting!E1208</f>
        <v>-6.3444484010602318E-3</v>
      </c>
      <c r="F1208" s="7">
        <f>Backtesting!F1208</f>
        <v>2.6</v>
      </c>
    </row>
    <row r="1209" spans="1:6">
      <c r="A1209" s="138">
        <f>Backtesting!A1209</f>
        <v>44852</v>
      </c>
      <c r="B1209" s="7">
        <f>Backtesting!B1209</f>
        <v>0.63219999999999998</v>
      </c>
      <c r="C1209" s="7">
        <f>Backtesting!C1209</f>
        <v>94.07</v>
      </c>
      <c r="D1209" s="7">
        <f>Backtesting!D1209</f>
        <v>1.4659280994064102E-2</v>
      </c>
      <c r="E1209" s="7">
        <f>Backtesting!E1209</f>
        <v>1.4670713412050554E-2</v>
      </c>
      <c r="F1209" s="7">
        <f>Backtesting!F1209</f>
        <v>2.6</v>
      </c>
    </row>
    <row r="1210" spans="1:6">
      <c r="A1210" s="138">
        <f>Backtesting!A1210</f>
        <v>44853</v>
      </c>
      <c r="B1210" s="7">
        <f>Backtesting!B1210</f>
        <v>0.63119999999999998</v>
      </c>
      <c r="C1210" s="7">
        <f>Backtesting!C1210</f>
        <v>94.24</v>
      </c>
      <c r="D1210" s="7">
        <f>Backtesting!D1210</f>
        <v>-1.5830302498528184E-3</v>
      </c>
      <c r="E1210" s="7">
        <f>Backtesting!E1210</f>
        <v>1.8055339194165178E-3</v>
      </c>
      <c r="F1210" s="7">
        <f>Backtesting!F1210</f>
        <v>2.6</v>
      </c>
    </row>
    <row r="1211" spans="1:6">
      <c r="A1211" s="138">
        <f>Backtesting!A1211</f>
        <v>44854</v>
      </c>
      <c r="B1211" s="7">
        <f>Backtesting!B1211</f>
        <v>0.62539999999999996</v>
      </c>
      <c r="C1211" s="7">
        <f>Backtesting!C1211</f>
        <v>93.75</v>
      </c>
      <c r="D1211" s="7">
        <f>Backtesting!D1211</f>
        <v>-9.2313245079235912E-3</v>
      </c>
      <c r="E1211" s="7">
        <f>Backtesting!E1211</f>
        <v>-5.2130550527563655E-3</v>
      </c>
      <c r="F1211" s="7">
        <f>Backtesting!F1211</f>
        <v>2.6</v>
      </c>
    </row>
    <row r="1212" spans="1:6">
      <c r="A1212" s="138">
        <f>Backtesting!A1212</f>
        <v>44855</v>
      </c>
      <c r="B1212" s="7">
        <f>Backtesting!B1212</f>
        <v>0.62649999999999995</v>
      </c>
      <c r="C1212" s="7">
        <f>Backtesting!C1212</f>
        <v>94.22</v>
      </c>
      <c r="D1212" s="7">
        <f>Backtesting!D1212</f>
        <v>1.7573293123820269E-3</v>
      </c>
      <c r="E1212" s="7">
        <f>Backtesting!E1212</f>
        <v>5.0008084213748359E-3</v>
      </c>
      <c r="F1212" s="7">
        <f>Backtesting!F1212</f>
        <v>2.6</v>
      </c>
    </row>
    <row r="1213" spans="1:6">
      <c r="A1213" s="138">
        <f>Backtesting!A1213</f>
        <v>44858</v>
      </c>
      <c r="B1213" s="7">
        <f>Backtesting!B1213</f>
        <v>0.63460000000000005</v>
      </c>
      <c r="C1213" s="7">
        <f>Backtesting!C1213</f>
        <v>94.49</v>
      </c>
      <c r="D1213" s="7">
        <f>Backtesting!D1213</f>
        <v>1.2846104812972445E-2</v>
      </c>
      <c r="E1213" s="7">
        <f>Backtesting!E1213</f>
        <v>2.8615355226394861E-3</v>
      </c>
      <c r="F1213" s="7">
        <f>Backtesting!F1213</f>
        <v>2.6</v>
      </c>
    </row>
    <row r="1214" spans="1:6">
      <c r="A1214" s="138">
        <f>Backtesting!A1214</f>
        <v>44859</v>
      </c>
      <c r="B1214" s="7">
        <f>Backtesting!B1214</f>
        <v>0.63249999999999995</v>
      </c>
      <c r="C1214" s="7">
        <f>Backtesting!C1214</f>
        <v>94.18</v>
      </c>
      <c r="D1214" s="7">
        <f>Backtesting!D1214</f>
        <v>-3.3146585474200098E-3</v>
      </c>
      <c r="E1214" s="7">
        <f>Backtesting!E1214</f>
        <v>-3.2861639791259153E-3</v>
      </c>
      <c r="F1214" s="7">
        <f>Backtesting!F1214</f>
        <v>2.6</v>
      </c>
    </row>
    <row r="1215" spans="1:6">
      <c r="A1215" s="138">
        <f>Backtesting!A1215</f>
        <v>44860</v>
      </c>
      <c r="B1215" s="7">
        <f>Backtesting!B1215</f>
        <v>0.64029999999999998</v>
      </c>
      <c r="C1215" s="7">
        <f>Backtesting!C1215</f>
        <v>94.93</v>
      </c>
      <c r="D1215" s="7">
        <f>Backtesting!D1215</f>
        <v>1.2256595923081174E-2</v>
      </c>
      <c r="E1215" s="7">
        <f>Backtesting!E1215</f>
        <v>7.9319330782986475E-3</v>
      </c>
      <c r="F1215" s="7">
        <f>Backtesting!F1215</f>
        <v>2.6</v>
      </c>
    </row>
    <row r="1216" spans="1:6">
      <c r="A1216" s="138">
        <f>Backtesting!A1216</f>
        <v>44861</v>
      </c>
      <c r="B1216" s="7">
        <f>Backtesting!B1216</f>
        <v>0.65110000000000001</v>
      </c>
      <c r="C1216" s="7">
        <f>Backtesting!C1216</f>
        <v>94.94</v>
      </c>
      <c r="D1216" s="7">
        <f>Backtesting!D1216</f>
        <v>1.6726423718059862E-2</v>
      </c>
      <c r="E1216" s="7">
        <f>Backtesting!E1216</f>
        <v>1.0533522946467333E-4</v>
      </c>
      <c r="F1216" s="7">
        <f>Backtesting!F1216</f>
        <v>2.6</v>
      </c>
    </row>
    <row r="1217" spans="1:6">
      <c r="A1217" s="138">
        <f>Backtesting!A1217</f>
        <v>44862</v>
      </c>
      <c r="B1217" s="7">
        <f>Backtesting!B1217</f>
        <v>0.64690000000000003</v>
      </c>
      <c r="C1217" s="7">
        <f>Backtesting!C1217</f>
        <v>94.64</v>
      </c>
      <c r="D1217" s="7">
        <f>Backtesting!D1217</f>
        <v>-6.4715171928766222E-3</v>
      </c>
      <c r="E1217" s="7">
        <f>Backtesting!E1217</f>
        <v>-3.1648934530406538E-3</v>
      </c>
      <c r="F1217" s="7">
        <f>Backtesting!F1217</f>
        <v>2.6</v>
      </c>
    </row>
    <row r="1218" spans="1:6">
      <c r="A1218" s="138">
        <f>Backtesting!A1218</f>
        <v>44865</v>
      </c>
      <c r="B1218" s="7">
        <f>Backtesting!B1218</f>
        <v>0.64200000000000002</v>
      </c>
      <c r="C1218" s="7">
        <f>Backtesting!C1218</f>
        <v>94.99</v>
      </c>
      <c r="D1218" s="7">
        <f>Backtesting!D1218</f>
        <v>-7.6034193599785384E-3</v>
      </c>
      <c r="E1218" s="7">
        <f>Backtesting!E1218</f>
        <v>3.6914032319596769E-3</v>
      </c>
      <c r="F1218" s="7">
        <f>Backtesting!F1218</f>
        <v>2.6</v>
      </c>
    </row>
    <row r="1219" spans="1:6">
      <c r="A1219" s="138">
        <f>Backtesting!A1219</f>
        <v>44866</v>
      </c>
      <c r="B1219" s="7">
        <f>Backtesting!B1219</f>
        <v>0.64229999999999998</v>
      </c>
      <c r="C1219" s="7">
        <f>Backtesting!C1219</f>
        <v>95.32</v>
      </c>
      <c r="D1219" s="7">
        <f>Backtesting!D1219</f>
        <v>4.6718057378552445E-4</v>
      </c>
      <c r="E1219" s="7">
        <f>Backtesting!E1219</f>
        <v>3.4680293284502736E-3</v>
      </c>
      <c r="F1219" s="7">
        <f>Backtesting!F1219</f>
        <v>2.6</v>
      </c>
    </row>
    <row r="1220" spans="1:6">
      <c r="A1220" s="138">
        <f>Backtesting!A1220</f>
        <v>44867</v>
      </c>
      <c r="B1220" s="7">
        <f>Backtesting!B1220</f>
        <v>0.64119999999999999</v>
      </c>
      <c r="C1220" s="7">
        <f>Backtesting!C1220</f>
        <v>94.65</v>
      </c>
      <c r="D1220" s="7">
        <f>Backtesting!D1220</f>
        <v>-1.7140635283488896E-3</v>
      </c>
      <c r="E1220" s="7">
        <f>Backtesting!E1220</f>
        <v>-7.0537745752093347E-3</v>
      </c>
      <c r="F1220" s="7">
        <f>Backtesting!F1220</f>
        <v>2.85</v>
      </c>
    </row>
    <row r="1221" spans="1:6">
      <c r="A1221" s="138">
        <f>Backtesting!A1221</f>
        <v>44868</v>
      </c>
      <c r="B1221" s="7">
        <f>Backtesting!B1221</f>
        <v>0.63690000000000002</v>
      </c>
      <c r="C1221" s="7">
        <f>Backtesting!C1221</f>
        <v>93.79</v>
      </c>
      <c r="D1221" s="7">
        <f>Backtesting!D1221</f>
        <v>-6.728763358077725E-3</v>
      </c>
      <c r="E1221" s="7">
        <f>Backtesting!E1221</f>
        <v>-9.1276371344847246E-3</v>
      </c>
      <c r="F1221" s="7">
        <f>Backtesting!F1221</f>
        <v>2.85</v>
      </c>
    </row>
    <row r="1222" spans="1:6">
      <c r="A1222" s="138">
        <f>Backtesting!A1222</f>
        <v>44869</v>
      </c>
      <c r="B1222" s="7">
        <f>Backtesting!B1222</f>
        <v>0.63480000000000003</v>
      </c>
      <c r="C1222" s="7">
        <f>Backtesting!C1222</f>
        <v>93.87</v>
      </c>
      <c r="D1222" s="7">
        <f>Backtesting!D1222</f>
        <v>-3.3026687250661173E-3</v>
      </c>
      <c r="E1222" s="7">
        <f>Backtesting!E1222</f>
        <v>8.5260582805334354E-4</v>
      </c>
      <c r="F1222" s="7">
        <f>Backtesting!F1222</f>
        <v>2.85</v>
      </c>
    </row>
    <row r="1223" spans="1:6">
      <c r="A1223" s="138">
        <f>Backtesting!A1223</f>
        <v>44872</v>
      </c>
      <c r="B1223" s="7">
        <f>Backtesting!B1223</f>
        <v>0.64300000000000002</v>
      </c>
      <c r="C1223" s="7">
        <f>Backtesting!C1223</f>
        <v>94.65</v>
      </c>
      <c r="D1223" s="7">
        <f>Backtesting!D1223</f>
        <v>1.2834735585365464E-2</v>
      </c>
      <c r="E1223" s="7">
        <f>Backtesting!E1223</f>
        <v>8.2750313064312991E-3</v>
      </c>
      <c r="F1223" s="7">
        <f>Backtesting!F1223</f>
        <v>2.85</v>
      </c>
    </row>
    <row r="1224" spans="1:6">
      <c r="A1224" s="138">
        <f>Backtesting!A1224</f>
        <v>44873</v>
      </c>
      <c r="B1224" s="7">
        <f>Backtesting!B1224</f>
        <v>0.64639999999999997</v>
      </c>
      <c r="C1224" s="7">
        <f>Backtesting!C1224</f>
        <v>94.83</v>
      </c>
      <c r="D1224" s="7">
        <f>Backtesting!D1224</f>
        <v>5.2737829692661537E-3</v>
      </c>
      <c r="E1224" s="7">
        <f>Backtesting!E1224</f>
        <v>1.8999372403040087E-3</v>
      </c>
      <c r="F1224" s="7">
        <f>Backtesting!F1224</f>
        <v>2.85</v>
      </c>
    </row>
    <row r="1225" spans="1:6">
      <c r="A1225" s="138">
        <f>Backtesting!A1225</f>
        <v>44874</v>
      </c>
      <c r="B1225" s="7">
        <f>Backtesting!B1225</f>
        <v>0.65</v>
      </c>
      <c r="C1225" s="7">
        <f>Backtesting!C1225</f>
        <v>94.63</v>
      </c>
      <c r="D1225" s="7">
        <f>Backtesting!D1225</f>
        <v>5.553855682797342E-3</v>
      </c>
      <c r="E1225" s="7">
        <f>Backtesting!E1225</f>
        <v>-2.1112643754947749E-3</v>
      </c>
      <c r="F1225" s="7">
        <f>Backtesting!F1225</f>
        <v>2.85</v>
      </c>
    </row>
    <row r="1226" spans="1:6">
      <c r="A1226" s="138">
        <f>Backtesting!A1226</f>
        <v>44875</v>
      </c>
      <c r="B1226" s="7">
        <f>Backtesting!B1226</f>
        <v>0.64190000000000003</v>
      </c>
      <c r="C1226" s="7">
        <f>Backtesting!C1226</f>
        <v>93.84</v>
      </c>
      <c r="D1226" s="7">
        <f>Backtesting!D1226</f>
        <v>-1.2539834571950275E-2</v>
      </c>
      <c r="E1226" s="7">
        <f>Backtesting!E1226</f>
        <v>-8.3833461749212405E-3</v>
      </c>
      <c r="F1226" s="7">
        <f>Backtesting!F1226</f>
        <v>2.85</v>
      </c>
    </row>
    <row r="1227" spans="1:6">
      <c r="A1227" s="138">
        <f>Backtesting!A1227</f>
        <v>44876</v>
      </c>
      <c r="B1227" s="7">
        <f>Backtesting!B1227</f>
        <v>0.66210000000000002</v>
      </c>
      <c r="C1227" s="7">
        <f>Backtesting!C1227</f>
        <v>93.85</v>
      </c>
      <c r="D1227" s="7">
        <f>Backtesting!D1227</f>
        <v>3.0984073613068007E-2</v>
      </c>
      <c r="E1227" s="7">
        <f>Backtesting!E1227</f>
        <v>1.0655868729774441E-4</v>
      </c>
      <c r="F1227" s="7">
        <f>Backtesting!F1227</f>
        <v>2.85</v>
      </c>
    </row>
    <row r="1228" spans="1:6">
      <c r="A1228" s="138">
        <f>Backtesting!A1228</f>
        <v>44879</v>
      </c>
      <c r="B1228" s="7">
        <f>Backtesting!B1228</f>
        <v>0.66820000000000002</v>
      </c>
      <c r="C1228" s="7">
        <f>Backtesting!C1228</f>
        <v>93.12</v>
      </c>
      <c r="D1228" s="7">
        <f>Backtesting!D1228</f>
        <v>9.1709279918556867E-3</v>
      </c>
      <c r="E1228" s="7">
        <f>Backtesting!E1228</f>
        <v>-7.8087790493899739E-3</v>
      </c>
      <c r="F1228" s="7">
        <f>Backtesting!F1228</f>
        <v>2.85</v>
      </c>
    </row>
    <row r="1229" spans="1:6">
      <c r="A1229" s="138">
        <f>Backtesting!A1229</f>
        <v>44880</v>
      </c>
      <c r="B1229" s="7">
        <f>Backtesting!B1229</f>
        <v>0.66959999999999997</v>
      </c>
      <c r="C1229" s="7">
        <f>Backtesting!C1229</f>
        <v>94.01</v>
      </c>
      <c r="D1229" s="7">
        <f>Backtesting!D1229</f>
        <v>2.0929892526093969E-3</v>
      </c>
      <c r="E1229" s="7">
        <f>Backtesting!E1229</f>
        <v>9.512175607331896E-3</v>
      </c>
      <c r="F1229" s="7">
        <f>Backtesting!F1229</f>
        <v>2.85</v>
      </c>
    </row>
    <row r="1230" spans="1:6">
      <c r="A1230" s="138">
        <f>Backtesting!A1230</f>
        <v>44881</v>
      </c>
      <c r="B1230" s="7">
        <f>Backtesting!B1230</f>
        <v>0.6744</v>
      </c>
      <c r="C1230" s="7">
        <f>Backtesting!C1230</f>
        <v>94.45</v>
      </c>
      <c r="D1230" s="7">
        <f>Backtesting!D1230</f>
        <v>7.1428875123802039E-3</v>
      </c>
      <c r="E1230" s="7">
        <f>Backtesting!E1230</f>
        <v>4.6694343570589329E-3</v>
      </c>
      <c r="F1230" s="7">
        <f>Backtesting!F1230</f>
        <v>2.85</v>
      </c>
    </row>
    <row r="1231" spans="1:6">
      <c r="A1231" s="138">
        <f>Backtesting!A1231</f>
        <v>44882</v>
      </c>
      <c r="B1231" s="7">
        <f>Backtesting!B1231</f>
        <v>0.67079999999999995</v>
      </c>
      <c r="C1231" s="7">
        <f>Backtesting!C1231</f>
        <v>93.6</v>
      </c>
      <c r="D1231" s="7">
        <f>Backtesting!D1231</f>
        <v>-5.3523767385919539E-3</v>
      </c>
      <c r="E1231" s="7">
        <f>Backtesting!E1231</f>
        <v>-9.0402104639723153E-3</v>
      </c>
      <c r="F1231" s="7">
        <f>Backtesting!F1231</f>
        <v>2.85</v>
      </c>
    </row>
    <row r="1232" spans="1:6">
      <c r="A1232" s="138">
        <f>Backtesting!A1232</f>
        <v>44883</v>
      </c>
      <c r="B1232" s="7">
        <f>Backtesting!B1232</f>
        <v>0.6704</v>
      </c>
      <c r="C1232" s="7">
        <f>Backtesting!C1232</f>
        <v>93.78</v>
      </c>
      <c r="D1232" s="7">
        <f>Backtesting!D1232</f>
        <v>-5.964807811804679E-4</v>
      </c>
      <c r="E1232" s="7">
        <f>Backtesting!E1232</f>
        <v>1.9212301778938723E-3</v>
      </c>
      <c r="F1232" s="7">
        <f>Backtesting!F1232</f>
        <v>2.85</v>
      </c>
    </row>
    <row r="1233" spans="1:6">
      <c r="A1233" s="138">
        <f>Backtesting!A1233</f>
        <v>44886</v>
      </c>
      <c r="B1233" s="7">
        <f>Backtesting!B1233</f>
        <v>0.66449999999999998</v>
      </c>
      <c r="C1233" s="7">
        <f>Backtesting!C1233</f>
        <v>93.32</v>
      </c>
      <c r="D1233" s="7">
        <f>Backtesting!D1233</f>
        <v>-8.8396710145733151E-3</v>
      </c>
      <c r="E1233" s="7">
        <f>Backtesting!E1233</f>
        <v>-4.9171665082111222E-3</v>
      </c>
      <c r="F1233" s="7">
        <f>Backtesting!F1233</f>
        <v>2.85</v>
      </c>
    </row>
    <row r="1234" spans="1:6">
      <c r="A1234" s="138">
        <f>Backtesting!A1234</f>
        <v>44887</v>
      </c>
      <c r="B1234" s="7">
        <f>Backtesting!B1234</f>
        <v>0.66239999999999999</v>
      </c>
      <c r="C1234" s="7">
        <f>Backtesting!C1234</f>
        <v>93.86</v>
      </c>
      <c r="D1234" s="7">
        <f>Backtesting!D1234</f>
        <v>-3.1652750822501029E-3</v>
      </c>
      <c r="E1234" s="7">
        <f>Backtesting!E1234</f>
        <v>5.7698632130425004E-3</v>
      </c>
      <c r="F1234" s="7">
        <f>Backtesting!F1234</f>
        <v>2.85</v>
      </c>
    </row>
    <row r="1235" spans="1:6">
      <c r="A1235" s="138">
        <f>Backtesting!A1235</f>
        <v>44888</v>
      </c>
      <c r="B1235" s="7">
        <f>Backtesting!B1235</f>
        <v>0.66390000000000005</v>
      </c>
      <c r="C1235" s="7">
        <f>Backtesting!C1235</f>
        <v>93.9</v>
      </c>
      <c r="D1235" s="7">
        <f>Backtesting!D1235</f>
        <v>2.2619326540638221E-3</v>
      </c>
      <c r="E1235" s="7">
        <f>Backtesting!E1235</f>
        <v>4.2607584794575912E-4</v>
      </c>
      <c r="F1235" s="7">
        <f>Backtesting!F1235</f>
        <v>2.85</v>
      </c>
    </row>
    <row r="1236" spans="1:6">
      <c r="A1236" s="138">
        <f>Backtesting!A1236</f>
        <v>44889</v>
      </c>
      <c r="B1236" s="7">
        <f>Backtesting!B1236</f>
        <v>0.67669999999999997</v>
      </c>
      <c r="C1236" s="7">
        <f>Backtesting!C1236</f>
        <v>93.88</v>
      </c>
      <c r="D1236" s="7">
        <f>Backtesting!D1236</f>
        <v>1.9096507513066033E-2</v>
      </c>
      <c r="E1236" s="7">
        <f>Backtesting!E1236</f>
        <v>-2.1301523139451422E-4</v>
      </c>
      <c r="F1236" s="7">
        <f>Backtesting!F1236</f>
        <v>2.85</v>
      </c>
    </row>
    <row r="1237" spans="1:6">
      <c r="A1237" s="138">
        <f>Backtesting!A1237</f>
        <v>44890</v>
      </c>
      <c r="B1237" s="7">
        <f>Backtesting!B1237</f>
        <v>0.67749999999999999</v>
      </c>
      <c r="C1237" s="7">
        <f>Backtesting!C1237</f>
        <v>93.8</v>
      </c>
      <c r="D1237" s="7">
        <f>Backtesting!D1237</f>
        <v>1.1815095156761728E-3</v>
      </c>
      <c r="E1237" s="7">
        <f>Backtesting!E1237</f>
        <v>-8.5251497064376932E-4</v>
      </c>
      <c r="F1237" s="7">
        <f>Backtesting!F1237</f>
        <v>2.85</v>
      </c>
    </row>
    <row r="1238" spans="1:6">
      <c r="A1238" s="138">
        <f>Backtesting!A1238</f>
        <v>44893</v>
      </c>
      <c r="B1238" s="7">
        <f>Backtesting!B1238</f>
        <v>0.66930000000000001</v>
      </c>
      <c r="C1238" s="7">
        <f>Backtesting!C1238</f>
        <v>92.7</v>
      </c>
      <c r="D1238" s="7">
        <f>Backtesting!D1238</f>
        <v>-1.2177162647259437E-2</v>
      </c>
      <c r="E1238" s="7">
        <f>Backtesting!E1238</f>
        <v>-1.1796383440369427E-2</v>
      </c>
      <c r="F1238" s="7">
        <f>Backtesting!F1238</f>
        <v>2.85</v>
      </c>
    </row>
    <row r="1239" spans="1:6">
      <c r="A1239" s="138">
        <f>Backtesting!A1239</f>
        <v>44894</v>
      </c>
      <c r="B1239" s="7">
        <f>Backtesting!B1239</f>
        <v>0.67059999999999997</v>
      </c>
      <c r="C1239" s="7">
        <f>Backtesting!C1239</f>
        <v>92.86</v>
      </c>
      <c r="D1239" s="7">
        <f>Backtesting!D1239</f>
        <v>1.9404439255316288E-3</v>
      </c>
      <c r="E1239" s="7">
        <f>Backtesting!E1239</f>
        <v>1.7245100199660853E-3</v>
      </c>
      <c r="F1239" s="7">
        <f>Backtesting!F1239</f>
        <v>2.85</v>
      </c>
    </row>
    <row r="1240" spans="1:6">
      <c r="A1240" s="138">
        <f>Backtesting!A1240</f>
        <v>44895</v>
      </c>
      <c r="B1240" s="7">
        <f>Backtesting!B1240</f>
        <v>0.66979999999999995</v>
      </c>
      <c r="C1240" s="7">
        <f>Backtesting!C1240</f>
        <v>92.81</v>
      </c>
      <c r="D1240" s="7">
        <f>Backtesting!D1240</f>
        <v>-1.1936736720239754E-3</v>
      </c>
      <c r="E1240" s="7">
        <f>Backtesting!E1240</f>
        <v>-5.3858998447416117E-4</v>
      </c>
      <c r="F1240" s="7">
        <f>Backtesting!F1240</f>
        <v>2.85</v>
      </c>
    </row>
    <row r="1241" spans="1:6">
      <c r="A1241" s="138">
        <f>Backtesting!A1241</f>
        <v>44896</v>
      </c>
      <c r="B1241" s="7">
        <f>Backtesting!B1241</f>
        <v>0.68089999999999995</v>
      </c>
      <c r="C1241" s="7">
        <f>Backtesting!C1241</f>
        <v>93.08</v>
      </c>
      <c r="D1241" s="7">
        <f>Backtesting!D1241</f>
        <v>1.643629212881681E-2</v>
      </c>
      <c r="E1241" s="7">
        <f>Backtesting!E1241</f>
        <v>2.9049458267895369E-3</v>
      </c>
      <c r="F1241" s="7">
        <f>Backtesting!F1241</f>
        <v>2.85</v>
      </c>
    </row>
    <row r="1242" spans="1:6">
      <c r="A1242" s="138">
        <f>Backtesting!A1242</f>
        <v>44897</v>
      </c>
      <c r="B1242" s="7">
        <f>Backtesting!B1242</f>
        <v>0.68130000000000002</v>
      </c>
      <c r="C1242" s="7">
        <f>Backtesting!C1242</f>
        <v>92.04</v>
      </c>
      <c r="D1242" s="7">
        <f>Backtesting!D1242</f>
        <v>5.8728529070159647E-4</v>
      </c>
      <c r="E1242" s="7">
        <f>Backtesting!E1242</f>
        <v>-1.1236073266925731E-2</v>
      </c>
      <c r="F1242" s="7">
        <f>Backtesting!F1242</f>
        <v>2.85</v>
      </c>
    </row>
    <row r="1243" spans="1:6">
      <c r="A1243" s="138">
        <f>Backtesting!A1243</f>
        <v>44900</v>
      </c>
      <c r="B1243" s="7">
        <f>Backtesting!B1243</f>
        <v>0.68410000000000004</v>
      </c>
      <c r="C1243" s="7">
        <f>Backtesting!C1243</f>
        <v>91.88</v>
      </c>
      <c r="D1243" s="7">
        <f>Backtesting!D1243</f>
        <v>4.1013679873298167E-3</v>
      </c>
      <c r="E1243" s="7">
        <f>Backtesting!E1243</f>
        <v>-1.7398873462677736E-3</v>
      </c>
      <c r="F1243" s="7">
        <f>Backtesting!F1243</f>
        <v>2.85</v>
      </c>
    </row>
    <row r="1244" spans="1:6">
      <c r="A1244" s="138">
        <f>Backtesting!A1244</f>
        <v>44901</v>
      </c>
      <c r="B1244" s="7">
        <f>Backtesting!B1244</f>
        <v>0.67310000000000003</v>
      </c>
      <c r="C1244" s="7">
        <f>Backtesting!C1244</f>
        <v>92.13</v>
      </c>
      <c r="D1244" s="7">
        <f>Backtesting!D1244</f>
        <v>-1.6210198750284892E-2</v>
      </c>
      <c r="E1244" s="7">
        <f>Backtesting!E1244</f>
        <v>2.7172452999432591E-3</v>
      </c>
      <c r="F1244" s="7">
        <f>Backtesting!F1244</f>
        <v>2.85</v>
      </c>
    </row>
    <row r="1245" spans="1:6">
      <c r="A1245" s="138">
        <f>Backtesting!A1245</f>
        <v>44902</v>
      </c>
      <c r="B1245" s="7">
        <f>Backtesting!B1245</f>
        <v>0.66920000000000002</v>
      </c>
      <c r="C1245" s="7">
        <f>Backtesting!C1245</f>
        <v>91.97</v>
      </c>
      <c r="D1245" s="7">
        <f>Backtesting!D1245</f>
        <v>-5.8109379039985604E-3</v>
      </c>
      <c r="E1245" s="7">
        <f>Backtesting!E1245</f>
        <v>-1.7381862062344369E-3</v>
      </c>
      <c r="F1245" s="7">
        <f>Backtesting!F1245</f>
        <v>3.1</v>
      </c>
    </row>
    <row r="1246" spans="1:6">
      <c r="A1246" s="138">
        <f>Backtesting!A1246</f>
        <v>44903</v>
      </c>
      <c r="B1246" s="7">
        <f>Backtesting!B1246</f>
        <v>0.67159999999999997</v>
      </c>
      <c r="C1246" s="7">
        <f>Backtesting!C1246</f>
        <v>91.98</v>
      </c>
      <c r="D1246" s="7">
        <f>Backtesting!D1246</f>
        <v>3.5799560907166833E-3</v>
      </c>
      <c r="E1246" s="7">
        <f>Backtesting!E1246</f>
        <v>1.0872519717147371E-4</v>
      </c>
      <c r="F1246" s="7">
        <f>Backtesting!F1246</f>
        <v>3.1</v>
      </c>
    </row>
    <row r="1247" spans="1:6">
      <c r="A1247" s="138">
        <f>Backtesting!A1247</f>
        <v>44904</v>
      </c>
      <c r="B1247" s="7">
        <f>Backtesting!B1247</f>
        <v>0.67920000000000003</v>
      </c>
      <c r="C1247" s="7">
        <f>Backtesting!C1247</f>
        <v>92.38</v>
      </c>
      <c r="D1247" s="7">
        <f>Backtesting!D1247</f>
        <v>1.1252709793751831E-2</v>
      </c>
      <c r="E1247" s="7">
        <f>Backtesting!E1247</f>
        <v>4.3393428906815697E-3</v>
      </c>
      <c r="F1247" s="7">
        <f>Backtesting!F1247</f>
        <v>3.1</v>
      </c>
    </row>
    <row r="1248" spans="1:6">
      <c r="A1248" s="138">
        <f>Backtesting!A1248</f>
        <v>44907</v>
      </c>
      <c r="B1248" s="7">
        <f>Backtesting!B1248</f>
        <v>0.67789999999999995</v>
      </c>
      <c r="C1248" s="7">
        <f>Backtesting!C1248</f>
        <v>92.82</v>
      </c>
      <c r="D1248" s="7">
        <f>Backtesting!D1248</f>
        <v>-1.9158505602177565E-3</v>
      </c>
      <c r="E1248" s="7">
        <f>Backtesting!E1248</f>
        <v>4.7516288105703903E-3</v>
      </c>
      <c r="F1248" s="7">
        <f>Backtesting!F1248</f>
        <v>3.1</v>
      </c>
    </row>
    <row r="1249" spans="1:6">
      <c r="A1249" s="138">
        <f>Backtesting!A1249</f>
        <v>44908</v>
      </c>
      <c r="B1249" s="7">
        <f>Backtesting!B1249</f>
        <v>0.67549999999999999</v>
      </c>
      <c r="C1249" s="7">
        <f>Backtesting!C1249</f>
        <v>93.01</v>
      </c>
      <c r="D1249" s="7">
        <f>Backtesting!D1249</f>
        <v>-3.5466270366662877E-3</v>
      </c>
      <c r="E1249" s="7">
        <f>Backtesting!E1249</f>
        <v>2.0448804413460576E-3</v>
      </c>
      <c r="F1249" s="7">
        <f>Backtesting!F1249</f>
        <v>3.1</v>
      </c>
    </row>
    <row r="1250" spans="1:6">
      <c r="A1250" s="138">
        <f>Backtesting!A1250</f>
        <v>44909</v>
      </c>
      <c r="B1250" s="7">
        <f>Backtesting!B1250</f>
        <v>0.68369999999999997</v>
      </c>
      <c r="C1250" s="7">
        <f>Backtesting!C1250</f>
        <v>92.68</v>
      </c>
      <c r="D1250" s="7">
        <f>Backtesting!D1250</f>
        <v>1.2066067519494773E-2</v>
      </c>
      <c r="E1250" s="7">
        <f>Backtesting!E1250</f>
        <v>-3.5543146902001625E-3</v>
      </c>
      <c r="F1250" s="7">
        <f>Backtesting!F1250</f>
        <v>3.1</v>
      </c>
    </row>
    <row r="1251" spans="1:6">
      <c r="A1251" s="138">
        <f>Backtesting!A1251</f>
        <v>44910</v>
      </c>
      <c r="B1251" s="7">
        <f>Backtesting!B1251</f>
        <v>0.68240000000000001</v>
      </c>
      <c r="C1251" s="7">
        <f>Backtesting!C1251</f>
        <v>92.63</v>
      </c>
      <c r="D1251" s="7">
        <f>Backtesting!D1251</f>
        <v>-1.9032287422788559E-3</v>
      </c>
      <c r="E1251" s="7">
        <f>Backtesting!E1251</f>
        <v>-5.396362982394748E-4</v>
      </c>
      <c r="F1251" s="7">
        <f>Backtesting!F1251</f>
        <v>3.1</v>
      </c>
    </row>
    <row r="1252" spans="1:6">
      <c r="A1252" s="138">
        <f>Backtesting!A1252</f>
        <v>44911</v>
      </c>
      <c r="B1252" s="7">
        <f>Backtesting!B1252</f>
        <v>0.67059999999999997</v>
      </c>
      <c r="C1252" s="7">
        <f>Backtesting!C1252</f>
        <v>91.99</v>
      </c>
      <c r="D1252" s="7">
        <f>Backtesting!D1252</f>
        <v>-1.7443162145341272E-2</v>
      </c>
      <c r="E1252" s="7">
        <f>Backtesting!E1252</f>
        <v>-6.9331877768702022E-3</v>
      </c>
      <c r="F1252" s="7">
        <f>Backtesting!F1252</f>
        <v>3.1</v>
      </c>
    </row>
    <row r="1253" spans="1:6">
      <c r="A1253" s="138">
        <f>Backtesting!A1253</f>
        <v>44914</v>
      </c>
      <c r="B1253" s="7">
        <f>Backtesting!B1253</f>
        <v>0.67130000000000001</v>
      </c>
      <c r="C1253" s="7">
        <f>Backtesting!C1253</f>
        <v>91.4</v>
      </c>
      <c r="D1253" s="7">
        <f>Backtesting!D1253</f>
        <v>1.0432969125776675E-3</v>
      </c>
      <c r="E1253" s="7">
        <f>Backtesting!E1253</f>
        <v>-6.4343970289613989E-3</v>
      </c>
      <c r="F1253" s="7">
        <f>Backtesting!F1253</f>
        <v>3.1</v>
      </c>
    </row>
    <row r="1254" spans="1:6">
      <c r="A1254" s="138">
        <f>Backtesting!A1254</f>
        <v>44915</v>
      </c>
      <c r="B1254" s="7">
        <f>Backtesting!B1254</f>
        <v>0.66590000000000005</v>
      </c>
      <c r="C1254" s="7">
        <f>Backtesting!C1254</f>
        <v>88.76</v>
      </c>
      <c r="D1254" s="7">
        <f>Backtesting!D1254</f>
        <v>-8.0766218281290696E-3</v>
      </c>
      <c r="E1254" s="7">
        <f>Backtesting!E1254</f>
        <v>-2.930938039571121E-2</v>
      </c>
      <c r="F1254" s="7">
        <f>Backtesting!F1254</f>
        <v>3.1</v>
      </c>
    </row>
    <row r="1255" spans="1:6">
      <c r="A1255" s="138">
        <f>Backtesting!A1255</f>
        <v>44916</v>
      </c>
      <c r="B1255" s="7">
        <f>Backtesting!B1255</f>
        <v>0.66639999999999999</v>
      </c>
      <c r="C1255" s="7">
        <f>Backtesting!C1255</f>
        <v>88.1</v>
      </c>
      <c r="D1255" s="7">
        <f>Backtesting!D1255</f>
        <v>7.505817360561783E-4</v>
      </c>
      <c r="E1255" s="7">
        <f>Backtesting!E1255</f>
        <v>-7.4635651222594432E-3</v>
      </c>
      <c r="F1255" s="7">
        <f>Backtesting!F1255</f>
        <v>3.1</v>
      </c>
    </row>
    <row r="1256" spans="1:6">
      <c r="A1256" s="138">
        <f>Backtesting!A1256</f>
        <v>44917</v>
      </c>
      <c r="B1256" s="7">
        <f>Backtesting!B1256</f>
        <v>0.67610000000000003</v>
      </c>
      <c r="C1256" s="7">
        <f>Backtesting!C1256</f>
        <v>89.1</v>
      </c>
      <c r="D1256" s="7">
        <f>Backtesting!D1256</f>
        <v>1.445090324399941E-2</v>
      </c>
      <c r="E1256" s="7">
        <f>Backtesting!E1256</f>
        <v>1.1286801534629855E-2</v>
      </c>
      <c r="F1256" s="7">
        <f>Backtesting!F1256</f>
        <v>3.1</v>
      </c>
    </row>
    <row r="1257" spans="1:6">
      <c r="A1257" s="138">
        <f>Backtesting!A1257</f>
        <v>44918</v>
      </c>
      <c r="B1257" s="7">
        <f>Backtesting!B1257</f>
        <v>0.66800000000000004</v>
      </c>
      <c r="C1257" s="7">
        <f>Backtesting!C1257</f>
        <v>88.64</v>
      </c>
      <c r="D1257" s="7">
        <f>Backtesting!D1257</f>
        <v>-1.205282055998648E-2</v>
      </c>
      <c r="E1257" s="7">
        <f>Backtesting!E1257</f>
        <v>-5.176111477789856E-3</v>
      </c>
      <c r="F1257" s="7">
        <f>Backtesting!F1257</f>
        <v>3.1</v>
      </c>
    </row>
    <row r="1258" spans="1:6">
      <c r="A1258" s="138">
        <f>Backtesting!A1258</f>
        <v>44923</v>
      </c>
      <c r="B1258" s="7">
        <f>Backtesting!B1258</f>
        <v>0.67410000000000003</v>
      </c>
      <c r="C1258" s="7">
        <f>Backtesting!C1258</f>
        <v>90.33</v>
      </c>
      <c r="D1258" s="7">
        <f>Backtesting!D1258</f>
        <v>9.0902943227474421E-3</v>
      </c>
      <c r="E1258" s="7">
        <f>Backtesting!E1258</f>
        <v>1.8886408162778524E-2</v>
      </c>
      <c r="F1258" s="7">
        <f>Backtesting!F1258</f>
        <v>3.1</v>
      </c>
    </row>
    <row r="1259" spans="1:6">
      <c r="A1259" s="138">
        <f>Backtesting!A1259</f>
        <v>44924</v>
      </c>
      <c r="B1259" s="7">
        <f>Backtesting!B1259</f>
        <v>0.67510000000000003</v>
      </c>
      <c r="C1259" s="7">
        <f>Backtesting!C1259</f>
        <v>90.21</v>
      </c>
      <c r="D1259" s="7">
        <f>Backtesting!D1259</f>
        <v>1.482360188431662E-3</v>
      </c>
      <c r="E1259" s="7">
        <f>Backtesting!E1259</f>
        <v>-1.3293454932048132E-3</v>
      </c>
      <c r="F1259" s="7">
        <f>Backtesting!F1259</f>
        <v>3.1</v>
      </c>
    </row>
    <row r="1260" spans="1:6">
      <c r="A1260" s="138">
        <f>Backtesting!A1260</f>
        <v>44925</v>
      </c>
      <c r="B1260" s="7">
        <f>Backtesting!B1260</f>
        <v>0.67749999999999999</v>
      </c>
      <c r="C1260" s="7">
        <f>Backtesting!C1260</f>
        <v>89.88</v>
      </c>
      <c r="D1260" s="7">
        <f>Backtesting!D1260</f>
        <v>3.5487247060310492E-3</v>
      </c>
      <c r="E1260" s="7">
        <f>Backtesting!E1260</f>
        <v>-3.6648383514189722E-3</v>
      </c>
      <c r="F1260" s="7">
        <f>Backtesting!F1260</f>
        <v>3.1</v>
      </c>
    </row>
  </sheetData>
  <mergeCells count="2">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CalculateAndFormatStatistics" altText="Run">
                <anchor moveWithCells="1" sizeWithCells="1">
                  <from>
                    <xdr:col>8</xdr:col>
                    <xdr:colOff>825500</xdr:colOff>
                    <xdr:row>4</xdr:row>
                    <xdr:rowOff>139700</xdr:rowOff>
                  </from>
                  <to>
                    <xdr:col>9</xdr:col>
                    <xdr:colOff>457200</xdr:colOff>
                    <xdr:row>7</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C80A7-956C-9145-ABF3-2DDFC72947A9}">
  <sheetPr codeName="Sheet6"/>
  <dimension ref="A1:AV1255"/>
  <sheetViews>
    <sheetView workbookViewId="0">
      <selection activeCell="B2" sqref="B2:M2"/>
    </sheetView>
  </sheetViews>
  <sheetFormatPr baseColWidth="10" defaultRowHeight="13"/>
  <cols>
    <col min="1" max="1" width="10.1640625" bestFit="1" customWidth="1"/>
    <col min="2" max="4" width="7.1640625" bestFit="1" customWidth="1"/>
    <col min="5" max="6" width="9.1640625" bestFit="1" customWidth="1"/>
    <col min="7" max="7" width="8.1640625" bestFit="1" customWidth="1"/>
    <col min="8" max="8" width="9.1640625" bestFit="1" customWidth="1"/>
    <col min="9" max="10" width="8.1640625" bestFit="1" customWidth="1"/>
    <col min="11" max="11" width="9.1640625" bestFit="1" customWidth="1"/>
    <col min="12" max="12" width="8.1640625" bestFit="1" customWidth="1"/>
    <col min="13" max="13" width="10.83203125" style="6" bestFit="1" customWidth="1"/>
    <col min="14" max="14" width="10.83203125" style="6" customWidth="1"/>
    <col min="15" max="15" width="11" bestFit="1" customWidth="1"/>
    <col min="16" max="16" width="12.33203125" bestFit="1" customWidth="1"/>
    <col min="17" max="17" width="12.5" bestFit="1" customWidth="1"/>
    <col min="18" max="19" width="13.6640625" bestFit="1" customWidth="1"/>
    <col min="20" max="20" width="13.5" bestFit="1" customWidth="1"/>
    <col min="21" max="22" width="13.6640625" bestFit="1" customWidth="1"/>
    <col min="23" max="23" width="13" bestFit="1" customWidth="1"/>
    <col min="24" max="24" width="13.83203125" bestFit="1" customWidth="1"/>
    <col min="25" max="25" width="13.6640625" bestFit="1" customWidth="1"/>
    <col min="31" max="31" width="13.83203125" customWidth="1"/>
    <col min="32" max="32" width="12.1640625" bestFit="1" customWidth="1"/>
  </cols>
  <sheetData>
    <row r="1" spans="1:48">
      <c r="A1" s="7"/>
      <c r="B1" s="7"/>
      <c r="C1" s="7"/>
      <c r="D1" s="7"/>
      <c r="E1" s="11" t="s">
        <v>77</v>
      </c>
      <c r="F1" s="7"/>
      <c r="G1" s="7"/>
      <c r="H1" s="7"/>
      <c r="I1" s="7"/>
      <c r="J1" s="7"/>
      <c r="K1" s="7"/>
      <c r="L1" s="7"/>
      <c r="M1" s="7"/>
      <c r="N1" s="7"/>
      <c r="O1" s="7"/>
      <c r="P1" s="7"/>
      <c r="Q1" s="7"/>
      <c r="R1" s="7"/>
      <c r="S1" s="11" t="s">
        <v>76</v>
      </c>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row>
    <row r="2" spans="1:48" ht="27" customHeight="1">
      <c r="A2" s="10" t="s">
        <v>0</v>
      </c>
      <c r="B2" s="10" t="s">
        <v>53</v>
      </c>
      <c r="C2" s="10" t="s">
        <v>54</v>
      </c>
      <c r="D2" s="10" t="s">
        <v>55</v>
      </c>
      <c r="E2" s="10" t="s">
        <v>57</v>
      </c>
      <c r="F2" s="10" t="s">
        <v>58</v>
      </c>
      <c r="G2" s="10" t="s">
        <v>59</v>
      </c>
      <c r="H2" s="10" t="s">
        <v>60</v>
      </c>
      <c r="I2" s="10" t="s">
        <v>61</v>
      </c>
      <c r="J2" s="10" t="s">
        <v>62</v>
      </c>
      <c r="K2" s="10" t="s">
        <v>63</v>
      </c>
      <c r="L2" s="10" t="s">
        <v>64</v>
      </c>
      <c r="M2" s="10" t="s">
        <v>65</v>
      </c>
      <c r="N2" s="14"/>
      <c r="O2" s="10" t="s">
        <v>56</v>
      </c>
      <c r="P2" s="10" t="s">
        <v>66</v>
      </c>
      <c r="Q2" s="10" t="s">
        <v>67</v>
      </c>
      <c r="R2" s="10" t="s">
        <v>68</v>
      </c>
      <c r="S2" s="10" t="s">
        <v>69</v>
      </c>
      <c r="T2" s="10" t="s">
        <v>70</v>
      </c>
      <c r="U2" s="10" t="s">
        <v>71</v>
      </c>
      <c r="V2" s="10" t="s">
        <v>72</v>
      </c>
      <c r="W2" s="10" t="s">
        <v>73</v>
      </c>
      <c r="X2" s="10" t="s">
        <v>74</v>
      </c>
      <c r="Y2" s="10" t="s">
        <v>75</v>
      </c>
      <c r="Z2" s="15"/>
      <c r="AA2" s="7"/>
      <c r="AB2" s="7"/>
      <c r="AC2" s="7"/>
      <c r="AD2" s="7"/>
      <c r="AE2" s="7"/>
      <c r="AF2" s="7"/>
      <c r="AG2" s="7"/>
      <c r="AH2" s="7"/>
      <c r="AI2" s="7"/>
      <c r="AJ2" s="7"/>
      <c r="AK2" s="7"/>
      <c r="AL2" s="7"/>
      <c r="AM2" s="7"/>
      <c r="AN2" s="7"/>
      <c r="AO2" s="7"/>
      <c r="AP2" s="7"/>
      <c r="AQ2" s="7"/>
      <c r="AR2" s="7"/>
      <c r="AS2" s="7"/>
      <c r="AT2" s="7"/>
      <c r="AU2" s="7"/>
      <c r="AV2" s="7"/>
    </row>
    <row r="3" spans="1:48">
      <c r="A3" s="12">
        <v>36893</v>
      </c>
      <c r="B3" s="13">
        <v>3300.4</v>
      </c>
      <c r="C3" s="13">
        <v>2293.1</v>
      </c>
      <c r="D3" s="13">
        <v>2475.6</v>
      </c>
      <c r="E3" s="13">
        <v>3773.3</v>
      </c>
      <c r="F3" s="13">
        <v>4457.7</v>
      </c>
      <c r="G3" s="13">
        <v>3954.4</v>
      </c>
      <c r="H3" s="13">
        <v>4938.5</v>
      </c>
      <c r="I3" s="13">
        <v>3737.3</v>
      </c>
      <c r="J3" s="13">
        <v>1212.8</v>
      </c>
      <c r="K3" s="13">
        <v>3620.9</v>
      </c>
      <c r="L3" s="13">
        <v>3890.8</v>
      </c>
      <c r="M3" s="13">
        <v>1210</v>
      </c>
      <c r="N3" s="15"/>
      <c r="O3" s="7">
        <f>LN(B4/B3)</f>
        <v>-1.7483176532452592E-2</v>
      </c>
      <c r="P3" s="7">
        <f t="shared" ref="P3:Y18" si="0">LN(C4/C3)</f>
        <v>-1.9685761769022345E-2</v>
      </c>
      <c r="Q3" s="7">
        <f t="shared" si="0"/>
        <v>2.5416049990404305E-3</v>
      </c>
      <c r="R3" s="7">
        <f t="shared" si="0"/>
        <v>1.5899936433757202E-4</v>
      </c>
      <c r="S3" s="7">
        <f t="shared" si="0"/>
        <v>-5.6014993772714105E-3</v>
      </c>
      <c r="T3" s="7">
        <f t="shared" si="0"/>
        <v>-1.9122603658745574E-2</v>
      </c>
      <c r="U3" s="7">
        <f t="shared" si="0"/>
        <v>-4.5528303433475512E-2</v>
      </c>
      <c r="V3" s="7">
        <f t="shared" si="0"/>
        <v>-3.4544856048662469E-2</v>
      </c>
      <c r="W3" s="7">
        <f t="shared" si="0"/>
        <v>-4.6928441786127061E-2</v>
      </c>
      <c r="X3" s="7">
        <f t="shared" si="0"/>
        <v>-2.9455518338027925E-2</v>
      </c>
      <c r="Y3" s="7">
        <f t="shared" si="0"/>
        <v>-1.3298687621815696E-2</v>
      </c>
      <c r="Z3" s="15"/>
      <c r="AA3" s="7"/>
      <c r="AB3" s="7"/>
      <c r="AC3" s="7"/>
      <c r="AD3" s="7"/>
      <c r="AE3" s="7"/>
      <c r="AF3" s="7"/>
      <c r="AG3" s="7"/>
      <c r="AH3" s="7"/>
      <c r="AI3" s="7"/>
      <c r="AJ3" s="7"/>
      <c r="AK3" s="7"/>
      <c r="AL3" s="7"/>
      <c r="AM3" s="7"/>
      <c r="AN3" s="7"/>
      <c r="AO3" s="7"/>
      <c r="AP3" s="7"/>
      <c r="AQ3" s="7"/>
      <c r="AR3" s="7"/>
      <c r="AS3" s="7"/>
      <c r="AT3" s="7"/>
      <c r="AU3" s="7"/>
      <c r="AV3" s="7"/>
    </row>
    <row r="4" spans="1:48">
      <c r="A4" s="12">
        <v>36899</v>
      </c>
      <c r="B4" s="13">
        <v>3243.2</v>
      </c>
      <c r="C4" s="13">
        <v>2248.4</v>
      </c>
      <c r="D4" s="13">
        <v>2481.9</v>
      </c>
      <c r="E4" s="13">
        <v>3773.9</v>
      </c>
      <c r="F4" s="13">
        <v>4432.8</v>
      </c>
      <c r="G4" s="13">
        <v>3879.5</v>
      </c>
      <c r="H4" s="13">
        <v>4718.7</v>
      </c>
      <c r="I4" s="13">
        <v>3610.4</v>
      </c>
      <c r="J4" s="13">
        <v>1157.2</v>
      </c>
      <c r="K4" s="13">
        <v>3515.8</v>
      </c>
      <c r="L4" s="13">
        <v>3839.4</v>
      </c>
      <c r="M4" s="13">
        <v>1209</v>
      </c>
      <c r="N4" s="15"/>
      <c r="O4" s="7">
        <f t="shared" ref="O4:S67" si="1">LN(B5/B4)</f>
        <v>2.087095956691528E-2</v>
      </c>
      <c r="P4" s="7">
        <f t="shared" si="0"/>
        <v>4.8400393112624035E-2</v>
      </c>
      <c r="Q4" s="7">
        <f t="shared" si="0"/>
        <v>6.6892812768595711E-2</v>
      </c>
      <c r="R4" s="7">
        <f t="shared" si="0"/>
        <v>3.7556246206232459E-3</v>
      </c>
      <c r="S4" s="7">
        <f t="shared" si="0"/>
        <v>6.968982636944997E-3</v>
      </c>
      <c r="T4" s="7">
        <f t="shared" si="0"/>
        <v>-1.0832001884414368E-3</v>
      </c>
      <c r="U4" s="7">
        <f t="shared" si="0"/>
        <v>2.3975436238446685E-2</v>
      </c>
      <c r="V4" s="7">
        <f t="shared" si="0"/>
        <v>3.8710304916849334E-2</v>
      </c>
      <c r="W4" s="7">
        <f t="shared" si="0"/>
        <v>0.11266182926144526</v>
      </c>
      <c r="X4" s="7">
        <f t="shared" si="0"/>
        <v>-7.9672209996363311E-4</v>
      </c>
      <c r="Y4" s="7">
        <f t="shared" si="0"/>
        <v>2.4060962851547268E-2</v>
      </c>
      <c r="Z4" s="15"/>
      <c r="AA4" s="7"/>
      <c r="AB4" s="7"/>
      <c r="AC4" s="7"/>
      <c r="AD4" s="7"/>
      <c r="AE4" s="7"/>
      <c r="AF4" s="7"/>
      <c r="AG4" s="7"/>
      <c r="AH4" s="7"/>
      <c r="AI4" s="7"/>
      <c r="AJ4" s="7"/>
      <c r="AK4" s="7"/>
      <c r="AL4" s="7"/>
      <c r="AM4" s="7"/>
      <c r="AN4" s="7"/>
      <c r="AO4" s="7"/>
      <c r="AP4" s="7"/>
      <c r="AQ4" s="7"/>
      <c r="AR4" s="7"/>
      <c r="AS4" s="7"/>
      <c r="AT4" s="7"/>
      <c r="AU4" s="7"/>
      <c r="AV4" s="7"/>
    </row>
    <row r="5" spans="1:48">
      <c r="A5" s="12">
        <v>36906</v>
      </c>
      <c r="B5" s="13">
        <v>3311.6</v>
      </c>
      <c r="C5" s="13">
        <v>2359.9</v>
      </c>
      <c r="D5" s="13">
        <v>2653.6</v>
      </c>
      <c r="E5" s="13">
        <v>3788.1</v>
      </c>
      <c r="F5" s="13">
        <v>4463.8</v>
      </c>
      <c r="G5" s="13">
        <v>3875.3</v>
      </c>
      <c r="H5" s="13">
        <v>4833.2</v>
      </c>
      <c r="I5" s="13">
        <v>3752.9</v>
      </c>
      <c r="J5" s="13">
        <v>1295.2</v>
      </c>
      <c r="K5" s="13">
        <v>3513</v>
      </c>
      <c r="L5" s="13">
        <v>3932.9</v>
      </c>
      <c r="M5" s="13">
        <v>1208</v>
      </c>
      <c r="N5" s="15"/>
      <c r="O5" s="7">
        <f t="shared" si="1"/>
        <v>2.9549245080019645E-3</v>
      </c>
      <c r="P5" s="7">
        <f t="shared" si="0"/>
        <v>-2.120981536608548E-3</v>
      </c>
      <c r="Q5" s="7">
        <f t="shared" si="0"/>
        <v>-4.7974404978724109E-3</v>
      </c>
      <c r="R5" s="7">
        <f t="shared" si="0"/>
        <v>-1.2351246701067882E-2</v>
      </c>
      <c r="S5" s="7">
        <f t="shared" si="0"/>
        <v>8.6101667299848233E-3</v>
      </c>
      <c r="T5" s="7">
        <f t="shared" si="0"/>
        <v>1.4601417260870303E-2</v>
      </c>
      <c r="U5" s="7">
        <f t="shared" si="0"/>
        <v>-2.4865908247421152E-2</v>
      </c>
      <c r="V5" s="7">
        <f t="shared" si="0"/>
        <v>3.197016145518509E-4</v>
      </c>
      <c r="W5" s="7">
        <f t="shared" si="0"/>
        <v>3.0341072032623883E-2</v>
      </c>
      <c r="X5" s="7">
        <f t="shared" si="0"/>
        <v>-5.8811943291743659E-3</v>
      </c>
      <c r="Y5" s="7">
        <f t="shared" si="0"/>
        <v>-3.2854134405085789E-3</v>
      </c>
      <c r="Z5" s="15"/>
      <c r="AA5" s="7"/>
      <c r="AB5" s="7"/>
      <c r="AC5" s="7"/>
      <c r="AD5" s="7"/>
      <c r="AE5" s="7"/>
      <c r="AF5" s="7"/>
      <c r="AG5" s="7"/>
      <c r="AH5" s="7"/>
      <c r="AI5" s="7"/>
      <c r="AJ5" s="7"/>
      <c r="AK5" s="7"/>
      <c r="AL5" s="7"/>
      <c r="AM5" s="7"/>
      <c r="AN5" s="7"/>
      <c r="AO5" s="7"/>
      <c r="AP5" s="7"/>
      <c r="AQ5" s="7"/>
      <c r="AR5" s="7"/>
      <c r="AS5" s="7"/>
      <c r="AT5" s="7"/>
      <c r="AU5" s="7"/>
      <c r="AV5" s="7"/>
    </row>
    <row r="6" spans="1:48">
      <c r="A6" s="12">
        <v>36913</v>
      </c>
      <c r="B6" s="13">
        <v>3321.4</v>
      </c>
      <c r="C6" s="13">
        <v>2354.9</v>
      </c>
      <c r="D6" s="13">
        <v>2640.9</v>
      </c>
      <c r="E6" s="13">
        <v>3741.6</v>
      </c>
      <c r="F6" s="13">
        <v>4502.3999999999996</v>
      </c>
      <c r="G6" s="13">
        <v>3932.3</v>
      </c>
      <c r="H6" s="13">
        <v>4714.5</v>
      </c>
      <c r="I6" s="13">
        <v>3754.1</v>
      </c>
      <c r="J6" s="13">
        <v>1335.1</v>
      </c>
      <c r="K6" s="13">
        <v>3492.4</v>
      </c>
      <c r="L6" s="13">
        <v>3920</v>
      </c>
      <c r="M6" s="13">
        <v>1207</v>
      </c>
      <c r="N6" s="15"/>
      <c r="O6" s="7">
        <f t="shared" si="1"/>
        <v>1.0154804413452219E-2</v>
      </c>
      <c r="P6" s="7">
        <f t="shared" si="0"/>
        <v>2.1799800642261249E-2</v>
      </c>
      <c r="Q6" s="7">
        <f t="shared" si="0"/>
        <v>-1.5070006505329747E-2</v>
      </c>
      <c r="R6" s="7">
        <f t="shared" si="0"/>
        <v>-1.8640698363644116E-2</v>
      </c>
      <c r="S6" s="7">
        <f t="shared" si="0"/>
        <v>4.7417606738110593E-3</v>
      </c>
      <c r="T6" s="7">
        <f t="shared" si="0"/>
        <v>1.5268242748966749E-2</v>
      </c>
      <c r="U6" s="7">
        <f t="shared" si="0"/>
        <v>-1.739509184754108E-2</v>
      </c>
      <c r="V6" s="7">
        <f t="shared" si="0"/>
        <v>3.5149185902721182E-2</v>
      </c>
      <c r="W6" s="7">
        <f t="shared" si="0"/>
        <v>5.2293560077109552E-3</v>
      </c>
      <c r="X6" s="7">
        <f t="shared" si="0"/>
        <v>2.5360041658922836E-2</v>
      </c>
      <c r="Y6" s="7">
        <f t="shared" si="0"/>
        <v>-5.653707227707824E-3</v>
      </c>
      <c r="Z6" s="15"/>
      <c r="AA6" s="7"/>
      <c r="AB6" s="7"/>
      <c r="AC6" s="7"/>
      <c r="AD6" s="7"/>
      <c r="AE6" s="7"/>
      <c r="AF6" s="7"/>
      <c r="AG6" s="7"/>
      <c r="AH6" s="7"/>
      <c r="AI6" s="7"/>
      <c r="AJ6" s="7"/>
      <c r="AK6" s="7"/>
      <c r="AL6" s="7"/>
      <c r="AM6" s="7"/>
      <c r="AN6" s="7"/>
      <c r="AO6" s="7"/>
      <c r="AP6" s="7"/>
      <c r="AQ6" s="7"/>
      <c r="AR6" s="7"/>
      <c r="AS6" s="7"/>
      <c r="AT6" s="7"/>
      <c r="AU6" s="7"/>
      <c r="AV6" s="7"/>
    </row>
    <row r="7" spans="1:48">
      <c r="A7" s="12">
        <v>36920</v>
      </c>
      <c r="B7" s="13">
        <v>3355.3</v>
      </c>
      <c r="C7" s="13">
        <v>2406.8000000000002</v>
      </c>
      <c r="D7" s="13">
        <v>2601.4</v>
      </c>
      <c r="E7" s="13">
        <v>3672.5</v>
      </c>
      <c r="F7" s="13">
        <v>4523.8</v>
      </c>
      <c r="G7" s="13">
        <v>3992.8</v>
      </c>
      <c r="H7" s="13">
        <v>4633.2</v>
      </c>
      <c r="I7" s="13">
        <v>3888.4</v>
      </c>
      <c r="J7" s="13">
        <v>1342.1</v>
      </c>
      <c r="K7" s="13">
        <v>3582.1</v>
      </c>
      <c r="L7" s="13">
        <v>3897.9</v>
      </c>
      <c r="M7" s="13">
        <v>1206</v>
      </c>
      <c r="N7" s="15"/>
      <c r="O7" s="7">
        <f t="shared" si="1"/>
        <v>-1.28681830265599E-2</v>
      </c>
      <c r="P7" s="7">
        <f t="shared" si="0"/>
        <v>-2.2394482504999778E-2</v>
      </c>
      <c r="Q7" s="7">
        <f t="shared" si="0"/>
        <v>-2.8101259951462511E-3</v>
      </c>
      <c r="R7" s="7">
        <f t="shared" si="0"/>
        <v>-5.898916523732858E-3</v>
      </c>
      <c r="S7" s="7">
        <f t="shared" si="0"/>
        <v>-3.4987524342140319E-3</v>
      </c>
      <c r="T7" s="7">
        <f t="shared" si="0"/>
        <v>-2.0725212634983139E-2</v>
      </c>
      <c r="U7" s="7">
        <f t="shared" si="0"/>
        <v>8.532089884051566E-3</v>
      </c>
      <c r="V7" s="7">
        <f t="shared" si="0"/>
        <v>-1.5603043134904642E-2</v>
      </c>
      <c r="W7" s="7">
        <f t="shared" si="0"/>
        <v>-5.5218650951123202E-2</v>
      </c>
      <c r="X7" s="7">
        <f t="shared" si="0"/>
        <v>-2.7916974918377566E-5</v>
      </c>
      <c r="Y7" s="7">
        <f t="shared" si="0"/>
        <v>-7.1576000735329905E-3</v>
      </c>
      <c r="Z7" s="15"/>
      <c r="AA7" s="7"/>
      <c r="AB7" s="7"/>
      <c r="AC7" s="7"/>
      <c r="AD7" s="7"/>
      <c r="AE7" s="7"/>
      <c r="AF7" s="7"/>
      <c r="AG7" s="7"/>
      <c r="AH7" s="7"/>
      <c r="AI7" s="7"/>
      <c r="AJ7" s="7"/>
      <c r="AK7" s="7"/>
      <c r="AL7" s="7"/>
      <c r="AM7" s="7"/>
      <c r="AN7" s="7"/>
      <c r="AO7" s="7"/>
      <c r="AP7" s="7"/>
      <c r="AQ7" s="7"/>
      <c r="AR7" s="7"/>
      <c r="AS7" s="7"/>
      <c r="AT7" s="7"/>
      <c r="AU7" s="7"/>
      <c r="AV7" s="7"/>
    </row>
    <row r="8" spans="1:48">
      <c r="A8" s="12">
        <v>36927</v>
      </c>
      <c r="B8" s="13">
        <v>3312.4</v>
      </c>
      <c r="C8" s="13">
        <v>2353.5</v>
      </c>
      <c r="D8" s="13">
        <v>2594.1</v>
      </c>
      <c r="E8" s="13">
        <v>3650.9</v>
      </c>
      <c r="F8" s="13">
        <v>4508</v>
      </c>
      <c r="G8" s="13">
        <v>3910.9</v>
      </c>
      <c r="H8" s="13">
        <v>4672.8999999999996</v>
      </c>
      <c r="I8" s="13">
        <v>3828.2</v>
      </c>
      <c r="J8" s="13">
        <v>1270</v>
      </c>
      <c r="K8" s="13">
        <v>3582</v>
      </c>
      <c r="L8" s="13">
        <v>3870.1</v>
      </c>
      <c r="M8" s="13">
        <v>1205</v>
      </c>
      <c r="N8" s="15"/>
      <c r="O8" s="7">
        <f t="shared" si="1"/>
        <v>2.3219007793042535E-3</v>
      </c>
      <c r="P8" s="7">
        <f t="shared" si="0"/>
        <v>-4.5417908881881304E-2</v>
      </c>
      <c r="Q8" s="7">
        <f t="shared" si="0"/>
        <v>4.6251888814558641E-2</v>
      </c>
      <c r="R8" s="7">
        <f t="shared" si="0"/>
        <v>1.535710977068939E-2</v>
      </c>
      <c r="S8" s="7">
        <f t="shared" si="0"/>
        <v>-3.5677751076937089E-2</v>
      </c>
      <c r="T8" s="7">
        <f t="shared" si="0"/>
        <v>-8.1128015505007069E-3</v>
      </c>
      <c r="U8" s="7">
        <f t="shared" si="0"/>
        <v>2.9275089020640993E-3</v>
      </c>
      <c r="V8" s="7">
        <f t="shared" si="0"/>
        <v>-1.1005429879314689E-2</v>
      </c>
      <c r="W8" s="7">
        <f t="shared" si="0"/>
        <v>-4.6827524478195125E-2</v>
      </c>
      <c r="X8" s="7">
        <f t="shared" si="0"/>
        <v>2.2361180158157325E-2</v>
      </c>
      <c r="Y8" s="7">
        <f t="shared" si="0"/>
        <v>1.1202871604645455E-2</v>
      </c>
      <c r="Z8" s="15"/>
      <c r="AA8" s="7"/>
      <c r="AB8" s="7"/>
      <c r="AC8" s="7"/>
      <c r="AD8" s="7"/>
      <c r="AE8" s="7"/>
      <c r="AF8" s="7"/>
      <c r="AG8" s="7"/>
      <c r="AH8" s="7"/>
      <c r="AI8" s="7"/>
      <c r="AJ8" s="7"/>
      <c r="AK8" s="7"/>
      <c r="AL8" s="7"/>
      <c r="AM8" s="7"/>
      <c r="AN8" s="7"/>
      <c r="AO8" s="7"/>
      <c r="AP8" s="7"/>
      <c r="AQ8" s="7"/>
      <c r="AR8" s="7"/>
      <c r="AS8" s="7"/>
      <c r="AT8" s="7"/>
      <c r="AU8" s="7"/>
      <c r="AV8" s="7"/>
    </row>
    <row r="9" spans="1:48">
      <c r="A9" s="12">
        <v>36934</v>
      </c>
      <c r="B9" s="13">
        <v>3320.1</v>
      </c>
      <c r="C9" s="13">
        <v>2249</v>
      </c>
      <c r="D9" s="13">
        <v>2716.9</v>
      </c>
      <c r="E9" s="13">
        <v>3707.4</v>
      </c>
      <c r="F9" s="13">
        <v>4350</v>
      </c>
      <c r="G9" s="13">
        <v>3879.3</v>
      </c>
      <c r="H9" s="13">
        <v>4686.6000000000004</v>
      </c>
      <c r="I9" s="13">
        <v>3786.3</v>
      </c>
      <c r="J9" s="13">
        <v>1211.9000000000001</v>
      </c>
      <c r="K9" s="13">
        <v>3663</v>
      </c>
      <c r="L9" s="13">
        <v>3913.7</v>
      </c>
      <c r="M9" s="13">
        <v>1204</v>
      </c>
      <c r="N9" s="15"/>
      <c r="O9" s="7">
        <f t="shared" si="1"/>
        <v>-8.4996201418888733E-3</v>
      </c>
      <c r="P9" s="7">
        <f t="shared" si="0"/>
        <v>-1.0548998235715533E-2</v>
      </c>
      <c r="Q9" s="7">
        <f t="shared" si="0"/>
        <v>-7.0245081432544876E-2</v>
      </c>
      <c r="R9" s="7">
        <f t="shared" si="0"/>
        <v>6.9349523966026269E-3</v>
      </c>
      <c r="S9" s="7">
        <f t="shared" si="0"/>
        <v>1.0086886909641527E-2</v>
      </c>
      <c r="T9" s="7">
        <f t="shared" si="0"/>
        <v>9.7734434507271758E-3</v>
      </c>
      <c r="U9" s="7">
        <f t="shared" si="0"/>
        <v>3.5425305179341997E-2</v>
      </c>
      <c r="V9" s="7">
        <f t="shared" si="0"/>
        <v>-3.1824526341763207E-2</v>
      </c>
      <c r="W9" s="7">
        <f t="shared" si="0"/>
        <v>-2.3130947942407837E-3</v>
      </c>
      <c r="X9" s="7">
        <f t="shared" si="0"/>
        <v>1.0023308461237716E-2</v>
      </c>
      <c r="Y9" s="7">
        <f t="shared" si="0"/>
        <v>9.7385617798456513E-3</v>
      </c>
      <c r="Z9" s="15"/>
      <c r="AA9" s="7"/>
      <c r="AB9" s="7"/>
      <c r="AC9" s="7"/>
      <c r="AD9" s="7"/>
      <c r="AE9" s="7"/>
      <c r="AF9" s="7"/>
      <c r="AG9" s="7"/>
      <c r="AH9" s="7"/>
      <c r="AI9" s="7"/>
      <c r="AJ9" s="7"/>
      <c r="AK9" s="7"/>
      <c r="AL9" s="7"/>
      <c r="AM9" s="7"/>
      <c r="AN9" s="7"/>
      <c r="AO9" s="7"/>
      <c r="AP9" s="7"/>
      <c r="AQ9" s="7"/>
      <c r="AR9" s="7"/>
      <c r="AS9" s="7"/>
      <c r="AT9" s="7"/>
      <c r="AU9" s="7"/>
      <c r="AV9" s="7"/>
    </row>
    <row r="10" spans="1:48">
      <c r="A10" s="12">
        <v>36941</v>
      </c>
      <c r="B10" s="13">
        <v>3292</v>
      </c>
      <c r="C10" s="13">
        <v>2225.4</v>
      </c>
      <c r="D10" s="13">
        <v>2532.6</v>
      </c>
      <c r="E10" s="13">
        <v>3733.2</v>
      </c>
      <c r="F10" s="13">
        <v>4394.1000000000004</v>
      </c>
      <c r="G10" s="13">
        <v>3917.4</v>
      </c>
      <c r="H10" s="13">
        <v>4855.6000000000004</v>
      </c>
      <c r="I10" s="13">
        <v>3667.7</v>
      </c>
      <c r="J10" s="13">
        <v>1209.0999999999999</v>
      </c>
      <c r="K10" s="13">
        <v>3699.9</v>
      </c>
      <c r="L10" s="13">
        <v>3952</v>
      </c>
      <c r="M10" s="13">
        <v>1203</v>
      </c>
      <c r="N10" s="15"/>
      <c r="O10" s="7">
        <f t="shared" si="1"/>
        <v>1.2497521311115379E-2</v>
      </c>
      <c r="P10" s="7">
        <f t="shared" si="0"/>
        <v>-1.6446174283916093E-2</v>
      </c>
      <c r="Q10" s="7">
        <f t="shared" si="0"/>
        <v>-2.0504128917545633E-2</v>
      </c>
      <c r="R10" s="7">
        <f t="shared" si="0"/>
        <v>3.8234271237025698E-2</v>
      </c>
      <c r="S10" s="7">
        <f t="shared" si="0"/>
        <v>3.7253297064503057E-3</v>
      </c>
      <c r="T10" s="7">
        <f t="shared" si="0"/>
        <v>2.6574867148366363E-2</v>
      </c>
      <c r="U10" s="7">
        <f t="shared" si="0"/>
        <v>-1.6901993099307996E-3</v>
      </c>
      <c r="V10" s="7">
        <f t="shared" si="0"/>
        <v>2.8226162887696183E-2</v>
      </c>
      <c r="W10" s="7">
        <f t="shared" si="0"/>
        <v>-7.6547595891060777E-2</v>
      </c>
      <c r="X10" s="7">
        <f t="shared" si="0"/>
        <v>2.1656284271503668E-2</v>
      </c>
      <c r="Y10" s="7">
        <f t="shared" si="0"/>
        <v>1.9296426323588856E-2</v>
      </c>
      <c r="Z10" s="15"/>
      <c r="AA10" s="7"/>
      <c r="AB10" s="7"/>
      <c r="AC10" s="7"/>
      <c r="AD10" s="7"/>
      <c r="AE10" s="7"/>
      <c r="AF10" s="7"/>
      <c r="AG10" s="7"/>
      <c r="AH10" s="7"/>
      <c r="AI10" s="7"/>
      <c r="AJ10" s="7"/>
      <c r="AK10" s="7"/>
      <c r="AL10" s="7"/>
      <c r="AM10" s="7"/>
      <c r="AN10" s="7"/>
      <c r="AO10" s="7"/>
      <c r="AP10" s="7"/>
      <c r="AQ10" s="7"/>
      <c r="AR10" s="7"/>
      <c r="AS10" s="7"/>
      <c r="AT10" s="7"/>
      <c r="AU10" s="7"/>
      <c r="AV10" s="7"/>
    </row>
    <row r="11" spans="1:48">
      <c r="A11" s="12">
        <v>36948</v>
      </c>
      <c r="B11" s="13">
        <v>3333.4</v>
      </c>
      <c r="C11" s="13">
        <v>2189.1</v>
      </c>
      <c r="D11" s="13">
        <v>2481.1999999999998</v>
      </c>
      <c r="E11" s="13">
        <v>3878.7</v>
      </c>
      <c r="F11" s="13">
        <v>4410.5</v>
      </c>
      <c r="G11" s="13">
        <v>4022.9</v>
      </c>
      <c r="H11" s="13">
        <v>4847.3999999999996</v>
      </c>
      <c r="I11" s="13">
        <v>3772.7</v>
      </c>
      <c r="J11" s="13">
        <v>1120</v>
      </c>
      <c r="K11" s="13">
        <v>3780.9</v>
      </c>
      <c r="L11" s="13">
        <v>4029</v>
      </c>
      <c r="M11" s="13">
        <v>1202</v>
      </c>
      <c r="N11" s="15"/>
      <c r="O11" s="7">
        <f t="shared" si="1"/>
        <v>-6.3018592569763325E-4</v>
      </c>
      <c r="P11" s="7">
        <f t="shared" si="0"/>
        <v>1.8197134391849216E-2</v>
      </c>
      <c r="Q11" s="7">
        <f t="shared" si="0"/>
        <v>8.7876495922805439E-3</v>
      </c>
      <c r="R11" s="7">
        <f t="shared" si="0"/>
        <v>1.9575022348528085E-3</v>
      </c>
      <c r="S11" s="7">
        <f t="shared" si="0"/>
        <v>1.4808750615664128E-2</v>
      </c>
      <c r="T11" s="7">
        <f t="shared" si="0"/>
        <v>-1.5607506646229036E-2</v>
      </c>
      <c r="U11" s="7">
        <f t="shared" si="0"/>
        <v>-9.7223995760393755E-3</v>
      </c>
      <c r="V11" s="7">
        <f t="shared" si="0"/>
        <v>4.1528408733185604E-3</v>
      </c>
      <c r="W11" s="7">
        <f t="shared" si="0"/>
        <v>-9.1371517954961012E-2</v>
      </c>
      <c r="X11" s="7">
        <f t="shared" si="0"/>
        <v>2.0834632237314757E-2</v>
      </c>
      <c r="Y11" s="7">
        <f t="shared" si="0"/>
        <v>-2.7350024722911991E-2</v>
      </c>
      <c r="Z11" s="15"/>
      <c r="AA11" s="7"/>
      <c r="AB11" s="7"/>
      <c r="AC11" s="7"/>
      <c r="AD11" s="7"/>
      <c r="AE11" s="7"/>
      <c r="AF11" s="7"/>
      <c r="AG11" s="7"/>
      <c r="AH11" s="7"/>
      <c r="AI11" s="7"/>
      <c r="AJ11" s="7"/>
      <c r="AK11" s="7"/>
      <c r="AL11" s="7"/>
      <c r="AM11" s="7"/>
      <c r="AN11" s="7"/>
      <c r="AO11" s="7"/>
      <c r="AP11" s="7"/>
      <c r="AQ11" s="7"/>
      <c r="AR11" s="7"/>
      <c r="AS11" s="7"/>
      <c r="AT11" s="7"/>
      <c r="AU11" s="7"/>
      <c r="AV11" s="7"/>
    </row>
    <row r="12" spans="1:48">
      <c r="A12" s="12">
        <v>36955</v>
      </c>
      <c r="B12" s="13">
        <v>3331.3</v>
      </c>
      <c r="C12" s="13">
        <v>2229.3000000000002</v>
      </c>
      <c r="D12" s="13">
        <v>2503.1</v>
      </c>
      <c r="E12" s="13">
        <v>3886.3</v>
      </c>
      <c r="F12" s="13">
        <v>4476.3</v>
      </c>
      <c r="G12" s="13">
        <v>3960.6</v>
      </c>
      <c r="H12" s="13">
        <v>4800.5</v>
      </c>
      <c r="I12" s="13">
        <v>3788.4</v>
      </c>
      <c r="J12" s="13">
        <v>1022.2</v>
      </c>
      <c r="K12" s="13">
        <v>3860.5</v>
      </c>
      <c r="L12" s="13">
        <v>3920.3</v>
      </c>
      <c r="M12" s="13">
        <v>1201</v>
      </c>
      <c r="N12" s="15"/>
      <c r="O12" s="7">
        <f t="shared" si="1"/>
        <v>-2.3969432848695623E-2</v>
      </c>
      <c r="P12" s="7">
        <f t="shared" si="0"/>
        <v>1.9236915652375383E-2</v>
      </c>
      <c r="Q12" s="7">
        <f t="shared" si="0"/>
        <v>-4.0104808056818E-2</v>
      </c>
      <c r="R12" s="7">
        <f t="shared" si="0"/>
        <v>-2.5012376546819797E-2</v>
      </c>
      <c r="S12" s="7">
        <f t="shared" si="0"/>
        <v>-2.9241849594497417E-2</v>
      </c>
      <c r="T12" s="7">
        <f t="shared" si="0"/>
        <v>-2.4433846901257751E-2</v>
      </c>
      <c r="U12" s="7">
        <f t="shared" si="0"/>
        <v>-4.8463168372683975E-2</v>
      </c>
      <c r="V12" s="7">
        <f t="shared" si="0"/>
        <v>-3.1261761325840999E-2</v>
      </c>
      <c r="W12" s="7">
        <f t="shared" si="0"/>
        <v>-0.11835794163839652</v>
      </c>
      <c r="X12" s="7">
        <f t="shared" si="0"/>
        <v>-1.7903124373958013E-2</v>
      </c>
      <c r="Y12" s="7">
        <f t="shared" si="0"/>
        <v>-3.2272989165615974E-2</v>
      </c>
      <c r="Z12" s="15"/>
      <c r="AA12" s="7"/>
      <c r="AB12" s="7"/>
      <c r="AC12" s="7"/>
      <c r="AD12" s="7"/>
      <c r="AE12" s="7"/>
      <c r="AF12" s="7"/>
      <c r="AG12" s="7"/>
      <c r="AH12" s="7"/>
      <c r="AI12" s="7"/>
      <c r="AJ12" s="7"/>
      <c r="AK12" s="7"/>
      <c r="AL12" s="7"/>
      <c r="AM12" s="7"/>
      <c r="AN12" s="7"/>
      <c r="AO12" s="7"/>
      <c r="AP12" s="7"/>
      <c r="AQ12" s="7"/>
      <c r="AR12" s="7"/>
      <c r="AS12" s="7"/>
      <c r="AT12" s="7"/>
      <c r="AU12" s="7"/>
      <c r="AV12" s="7"/>
    </row>
    <row r="13" spans="1:48">
      <c r="A13" s="12">
        <v>36962</v>
      </c>
      <c r="B13" s="13">
        <v>3252.4</v>
      </c>
      <c r="C13" s="13">
        <v>2272.6</v>
      </c>
      <c r="D13" s="13">
        <v>2404.6999999999998</v>
      </c>
      <c r="E13" s="13">
        <v>3790.3</v>
      </c>
      <c r="F13" s="13">
        <v>4347.3</v>
      </c>
      <c r="G13" s="13">
        <v>3865</v>
      </c>
      <c r="H13" s="13">
        <v>4573.3999999999996</v>
      </c>
      <c r="I13" s="13">
        <v>3671.8</v>
      </c>
      <c r="J13" s="13">
        <v>908.1</v>
      </c>
      <c r="K13" s="13">
        <v>3792</v>
      </c>
      <c r="L13" s="13">
        <v>3795.8</v>
      </c>
      <c r="M13" s="13">
        <v>1200</v>
      </c>
      <c r="N13" s="15"/>
      <c r="O13" s="7">
        <f t="shared" si="1"/>
        <v>-3.3483910241277032E-2</v>
      </c>
      <c r="P13" s="7">
        <f t="shared" si="0"/>
        <v>-3.0922928577944105E-2</v>
      </c>
      <c r="Q13" s="7">
        <f t="shared" si="0"/>
        <v>-6.591732850749675E-2</v>
      </c>
      <c r="R13" s="7">
        <f t="shared" si="0"/>
        <v>4.527634152666507E-3</v>
      </c>
      <c r="S13" s="7">
        <f t="shared" si="0"/>
        <v>-1.7449453114225532E-2</v>
      </c>
      <c r="T13" s="7">
        <f t="shared" si="0"/>
        <v>-4.452115225332158E-2</v>
      </c>
      <c r="U13" s="7">
        <f t="shared" si="0"/>
        <v>-1.092666772513495E-2</v>
      </c>
      <c r="V13" s="7">
        <f t="shared" si="0"/>
        <v>7.350639428206488E-4</v>
      </c>
      <c r="W13" s="7">
        <f t="shared" si="0"/>
        <v>-4.0450408462842667E-2</v>
      </c>
      <c r="X13" s="7">
        <f t="shared" si="0"/>
        <v>-1.4717477349175397E-2</v>
      </c>
      <c r="Y13" s="7">
        <f t="shared" si="0"/>
        <v>-1.4114635259131222E-2</v>
      </c>
      <c r="Z13" s="15"/>
      <c r="AA13" s="7"/>
      <c r="AB13" s="7"/>
      <c r="AC13" s="7"/>
      <c r="AD13" s="7"/>
      <c r="AE13" s="7"/>
      <c r="AF13" s="7"/>
      <c r="AG13" s="7"/>
      <c r="AH13" s="7"/>
      <c r="AI13" s="7"/>
      <c r="AJ13" s="7"/>
      <c r="AK13" s="7"/>
      <c r="AL13" s="7"/>
      <c r="AM13" s="7"/>
      <c r="AN13" s="7"/>
      <c r="AO13" s="7"/>
      <c r="AP13" s="7"/>
      <c r="AQ13" s="7"/>
      <c r="AR13" s="7"/>
      <c r="AS13" s="7"/>
      <c r="AT13" s="7"/>
      <c r="AU13" s="7"/>
      <c r="AV13" s="7"/>
    </row>
    <row r="14" spans="1:48">
      <c r="A14" s="12">
        <v>36969</v>
      </c>
      <c r="B14" s="13">
        <v>3145.3</v>
      </c>
      <c r="C14" s="13">
        <v>2203.4</v>
      </c>
      <c r="D14" s="13">
        <v>2251.3000000000002</v>
      </c>
      <c r="E14" s="13">
        <v>3807.5</v>
      </c>
      <c r="F14" s="13">
        <v>4272.1000000000004</v>
      </c>
      <c r="G14" s="13">
        <v>3696.7</v>
      </c>
      <c r="H14" s="13">
        <v>4523.7</v>
      </c>
      <c r="I14" s="13">
        <v>3674.5</v>
      </c>
      <c r="J14" s="13">
        <v>872.1</v>
      </c>
      <c r="K14" s="13">
        <v>3736.6</v>
      </c>
      <c r="L14" s="13">
        <v>3742.6</v>
      </c>
      <c r="M14" s="13">
        <v>1199</v>
      </c>
      <c r="N14" s="15"/>
      <c r="O14" s="7">
        <f t="shared" si="1"/>
        <v>6.0389354238921762E-4</v>
      </c>
      <c r="P14" s="7">
        <f t="shared" si="0"/>
        <v>-2.6768833797194518E-2</v>
      </c>
      <c r="Q14" s="7">
        <f t="shared" si="0"/>
        <v>-3.961106276349706E-3</v>
      </c>
      <c r="R14" s="7">
        <f t="shared" si="0"/>
        <v>2.2561529062372142E-3</v>
      </c>
      <c r="S14" s="7">
        <f t="shared" si="0"/>
        <v>-8.1320369170569968E-3</v>
      </c>
      <c r="T14" s="7">
        <f t="shared" si="0"/>
        <v>1.9979239820694321E-2</v>
      </c>
      <c r="U14" s="7">
        <f t="shared" si="0"/>
        <v>3.0650404361156212E-2</v>
      </c>
      <c r="V14" s="7">
        <f t="shared" si="0"/>
        <v>-1.1991601835218888E-2</v>
      </c>
      <c r="W14" s="7">
        <f t="shared" si="0"/>
        <v>-2.1207121909078353E-2</v>
      </c>
      <c r="X14" s="7">
        <f t="shared" si="0"/>
        <v>-2.3339356412544181E-2</v>
      </c>
      <c r="Y14" s="7">
        <f t="shared" si="0"/>
        <v>-1.2231828514257675E-2</v>
      </c>
      <c r="Z14" s="15"/>
      <c r="AA14" s="7"/>
      <c r="AB14" s="7"/>
      <c r="AC14" s="7"/>
      <c r="AD14" s="7"/>
      <c r="AE14" s="7"/>
      <c r="AF14" s="7"/>
      <c r="AG14" s="7"/>
      <c r="AH14" s="7"/>
      <c r="AI14" s="7"/>
      <c r="AJ14" s="7"/>
      <c r="AK14" s="7"/>
      <c r="AL14" s="7"/>
      <c r="AM14" s="7"/>
      <c r="AN14" s="7"/>
      <c r="AO14" s="7"/>
      <c r="AP14" s="7"/>
      <c r="AQ14" s="7"/>
      <c r="AR14" s="7"/>
      <c r="AS14" s="7"/>
      <c r="AT14" s="7"/>
      <c r="AU14" s="7"/>
      <c r="AV14" s="7"/>
    </row>
    <row r="15" spans="1:48">
      <c r="A15" s="12">
        <v>36976</v>
      </c>
      <c r="B15" s="13">
        <v>3147.2</v>
      </c>
      <c r="C15" s="13">
        <v>2145.1999999999998</v>
      </c>
      <c r="D15" s="13">
        <v>2242.4</v>
      </c>
      <c r="E15" s="13">
        <v>3816.1</v>
      </c>
      <c r="F15" s="13">
        <v>4237.5</v>
      </c>
      <c r="G15" s="13">
        <v>3771.3</v>
      </c>
      <c r="H15" s="13">
        <v>4664.5</v>
      </c>
      <c r="I15" s="13">
        <v>3630.7</v>
      </c>
      <c r="J15" s="13">
        <v>853.8</v>
      </c>
      <c r="K15" s="13">
        <v>3650.4</v>
      </c>
      <c r="L15" s="13">
        <v>3697.1</v>
      </c>
      <c r="M15" s="13">
        <v>1198</v>
      </c>
      <c r="N15" s="15"/>
      <c r="O15" s="7">
        <f t="shared" si="1"/>
        <v>2.6959190224894694E-2</v>
      </c>
      <c r="P15" s="7">
        <f t="shared" si="0"/>
        <v>2.2630300933053921E-2</v>
      </c>
      <c r="Q15" s="7">
        <f t="shared" si="0"/>
        <v>9.233020136778753E-3</v>
      </c>
      <c r="R15" s="7">
        <f t="shared" si="0"/>
        <v>3.0707335813655662E-2</v>
      </c>
      <c r="S15" s="7">
        <f t="shared" si="0"/>
        <v>6.0700355772197179E-3</v>
      </c>
      <c r="T15" s="7">
        <f t="shared" si="0"/>
        <v>2.9754692939280368E-2</v>
      </c>
      <c r="U15" s="7">
        <f t="shared" si="0"/>
        <v>2.4501739213359533E-2</v>
      </c>
      <c r="V15" s="7">
        <f t="shared" si="0"/>
        <v>3.1796897224605679E-2</v>
      </c>
      <c r="W15" s="7">
        <f t="shared" si="0"/>
        <v>1.1991528523492041E-2</v>
      </c>
      <c r="X15" s="7">
        <f t="shared" si="0"/>
        <v>4.1163816434367881E-2</v>
      </c>
      <c r="Y15" s="7">
        <f t="shared" si="0"/>
        <v>3.5864227254228095E-2</v>
      </c>
      <c r="Z15" s="15"/>
      <c r="AA15" s="7"/>
      <c r="AB15" s="7"/>
      <c r="AC15" s="7"/>
      <c r="AD15" s="7"/>
      <c r="AE15" s="7"/>
      <c r="AF15" s="7"/>
      <c r="AG15" s="7"/>
      <c r="AH15" s="7"/>
      <c r="AI15" s="7"/>
      <c r="AJ15" s="7"/>
      <c r="AK15" s="7"/>
      <c r="AL15" s="7"/>
      <c r="AM15" s="7"/>
      <c r="AN15" s="7"/>
      <c r="AO15" s="7"/>
      <c r="AP15" s="7"/>
      <c r="AQ15" s="7"/>
      <c r="AR15" s="7"/>
      <c r="AS15" s="7"/>
      <c r="AT15" s="7"/>
      <c r="AU15" s="7"/>
      <c r="AV15" s="7"/>
    </row>
    <row r="16" spans="1:48" ht="14" customHeight="1">
      <c r="A16" s="12">
        <v>36983</v>
      </c>
      <c r="B16" s="13">
        <v>3233.2</v>
      </c>
      <c r="C16" s="13">
        <v>2194.3000000000002</v>
      </c>
      <c r="D16" s="13">
        <v>2263.1999999999998</v>
      </c>
      <c r="E16" s="13">
        <v>3935.1</v>
      </c>
      <c r="F16" s="13">
        <v>4263.3</v>
      </c>
      <c r="G16" s="13">
        <v>3885.2</v>
      </c>
      <c r="H16" s="13">
        <v>4780.2</v>
      </c>
      <c r="I16" s="13">
        <v>3748</v>
      </c>
      <c r="J16" s="13">
        <v>864.1</v>
      </c>
      <c r="K16" s="13">
        <v>3803.8</v>
      </c>
      <c r="L16" s="13">
        <v>3832.1</v>
      </c>
      <c r="M16" s="13">
        <v>1197</v>
      </c>
      <c r="N16" s="15"/>
      <c r="O16" s="7">
        <f t="shared" si="1"/>
        <v>1.3394977545444697E-2</v>
      </c>
      <c r="P16" s="7">
        <f t="shared" si="0"/>
        <v>1.29945459223726E-2</v>
      </c>
      <c r="Q16" s="7">
        <f t="shared" si="0"/>
        <v>4.8259800858140467E-2</v>
      </c>
      <c r="R16" s="7">
        <f t="shared" si="0"/>
        <v>6.1562041282212593E-3</v>
      </c>
      <c r="S16" s="7">
        <f t="shared" si="0"/>
        <v>5.2170573008251692E-3</v>
      </c>
      <c r="T16" s="7">
        <f t="shared" si="0"/>
        <v>-1.2170955844028499E-2</v>
      </c>
      <c r="U16" s="7">
        <f t="shared" si="0"/>
        <v>2.2607662137954506E-2</v>
      </c>
      <c r="V16" s="7">
        <f t="shared" si="0"/>
        <v>1.7429923265873729E-2</v>
      </c>
      <c r="W16" s="7">
        <f t="shared" si="0"/>
        <v>2.2542289849285954E-2</v>
      </c>
      <c r="X16" s="7">
        <f t="shared" si="0"/>
        <v>4.653674517675474E-2</v>
      </c>
      <c r="Y16" s="7">
        <f t="shared" si="0"/>
        <v>-1.4588821836181041E-2</v>
      </c>
      <c r="Z16" s="15"/>
      <c r="AA16" s="7"/>
      <c r="AB16" s="7"/>
      <c r="AC16" s="7"/>
      <c r="AD16" s="7"/>
      <c r="AE16" s="7"/>
      <c r="AF16" s="7"/>
      <c r="AG16" s="7"/>
      <c r="AH16" s="7"/>
      <c r="AI16" s="7"/>
      <c r="AJ16" s="7"/>
      <c r="AK16" s="7"/>
      <c r="AL16" s="7"/>
      <c r="AM16" s="7"/>
      <c r="AN16" s="7"/>
      <c r="AO16" s="7"/>
      <c r="AP16" s="7"/>
      <c r="AQ16" s="7"/>
      <c r="AR16" s="7"/>
      <c r="AS16" s="7"/>
      <c r="AT16" s="7"/>
      <c r="AU16" s="7"/>
      <c r="AV16" s="7"/>
    </row>
    <row r="17" spans="1:48" ht="16">
      <c r="A17" s="12">
        <v>36990</v>
      </c>
      <c r="B17" s="13">
        <v>3276.8</v>
      </c>
      <c r="C17" s="13">
        <v>2223</v>
      </c>
      <c r="D17" s="13">
        <v>2375.1</v>
      </c>
      <c r="E17" s="13">
        <v>3959.4</v>
      </c>
      <c r="F17" s="13">
        <v>4285.6000000000004</v>
      </c>
      <c r="G17" s="13">
        <v>3838.2</v>
      </c>
      <c r="H17" s="13">
        <v>4889.5</v>
      </c>
      <c r="I17" s="13">
        <v>3813.9</v>
      </c>
      <c r="J17" s="13">
        <v>883.8</v>
      </c>
      <c r="K17" s="13">
        <v>3985</v>
      </c>
      <c r="L17" s="13">
        <v>3776.6</v>
      </c>
      <c r="M17" s="13">
        <v>1196</v>
      </c>
      <c r="N17" s="15"/>
      <c r="O17" s="7">
        <f t="shared" si="1"/>
        <v>8.1151760648064293E-3</v>
      </c>
      <c r="P17" s="7">
        <f t="shared" si="0"/>
        <v>7.3949916831580927E-3</v>
      </c>
      <c r="Q17" s="7">
        <f t="shared" si="0"/>
        <v>3.3372311123502869E-2</v>
      </c>
      <c r="R17" s="7">
        <f t="shared" si="0"/>
        <v>-1.4167677299414613E-2</v>
      </c>
      <c r="S17" s="7">
        <f t="shared" si="0"/>
        <v>1.0722594436645055E-2</v>
      </c>
      <c r="T17" s="7">
        <f t="shared" si="0"/>
        <v>-3.3666111265408622E-3</v>
      </c>
      <c r="U17" s="7">
        <f t="shared" si="0"/>
        <v>-3.946371230397993E-2</v>
      </c>
      <c r="V17" s="7">
        <f t="shared" si="0"/>
        <v>1.1367017613129415E-2</v>
      </c>
      <c r="W17" s="7">
        <f t="shared" si="0"/>
        <v>6.3137336270402244E-2</v>
      </c>
      <c r="X17" s="7">
        <f t="shared" si="0"/>
        <v>2.8108139741543272E-2</v>
      </c>
      <c r="Y17" s="7">
        <f t="shared" si="0"/>
        <v>-3.2263032617577105E-2</v>
      </c>
      <c r="Z17" s="15"/>
      <c r="AA17" s="7"/>
      <c r="AB17" s="7"/>
      <c r="AC17" s="22"/>
      <c r="AD17" s="22"/>
      <c r="AE17" s="26"/>
      <c r="AF17" s="26"/>
      <c r="AG17" s="26"/>
      <c r="AH17" s="10" t="s">
        <v>53</v>
      </c>
      <c r="AI17" s="10" t="s">
        <v>54</v>
      </c>
      <c r="AJ17" s="10" t="s">
        <v>55</v>
      </c>
      <c r="AK17" s="10" t="s">
        <v>57</v>
      </c>
      <c r="AL17" s="10" t="s">
        <v>58</v>
      </c>
      <c r="AM17" s="10" t="s">
        <v>59</v>
      </c>
      <c r="AN17" s="10" t="s">
        <v>60</v>
      </c>
      <c r="AO17" s="10" t="s">
        <v>61</v>
      </c>
      <c r="AP17" s="10" t="s">
        <v>62</v>
      </c>
      <c r="AQ17" s="10" t="s">
        <v>63</v>
      </c>
      <c r="AR17" s="10" t="s">
        <v>64</v>
      </c>
      <c r="AS17" s="7"/>
      <c r="AT17" s="7"/>
      <c r="AU17" s="7"/>
      <c r="AV17" s="7"/>
    </row>
    <row r="18" spans="1:48" ht="16">
      <c r="A18" s="12">
        <v>36998</v>
      </c>
      <c r="B18" s="13">
        <v>3303.5</v>
      </c>
      <c r="C18" s="13">
        <v>2239.5</v>
      </c>
      <c r="D18" s="13">
        <v>2455.6999999999998</v>
      </c>
      <c r="E18" s="13">
        <v>3903.7</v>
      </c>
      <c r="F18" s="13">
        <v>4331.8</v>
      </c>
      <c r="G18" s="13">
        <v>3825.3</v>
      </c>
      <c r="H18" s="13">
        <v>4700.3</v>
      </c>
      <c r="I18" s="13">
        <v>3857.5</v>
      </c>
      <c r="J18" s="13">
        <v>941.4</v>
      </c>
      <c r="K18" s="13">
        <v>4098.6000000000004</v>
      </c>
      <c r="L18" s="13">
        <v>3656.7</v>
      </c>
      <c r="M18" s="13">
        <v>1195</v>
      </c>
      <c r="N18" s="15"/>
      <c r="O18" s="7">
        <f t="shared" si="1"/>
        <v>-2.9102394202545788E-3</v>
      </c>
      <c r="P18" s="7">
        <f t="shared" si="0"/>
        <v>-2.4865657255864152E-2</v>
      </c>
      <c r="Q18" s="7">
        <f t="shared" si="0"/>
        <v>2.8264758439709135E-2</v>
      </c>
      <c r="R18" s="7">
        <f t="shared" si="0"/>
        <v>4.2943753529602344E-3</v>
      </c>
      <c r="S18" s="7">
        <f t="shared" si="0"/>
        <v>-3.5863319361338505E-2</v>
      </c>
      <c r="T18" s="7">
        <f t="shared" si="0"/>
        <v>4.9806483915233839E-3</v>
      </c>
      <c r="U18" s="7">
        <f t="shared" si="0"/>
        <v>1.1633449023606839E-2</v>
      </c>
      <c r="V18" s="7">
        <f t="shared" si="0"/>
        <v>-7.2067227472491823E-3</v>
      </c>
      <c r="W18" s="7">
        <f t="shared" si="0"/>
        <v>-1.4120902159966345E-2</v>
      </c>
      <c r="X18" s="7">
        <f t="shared" si="0"/>
        <v>-3.8855777066712734E-2</v>
      </c>
      <c r="Y18" s="7">
        <f t="shared" si="0"/>
        <v>4.4204394180790843E-3</v>
      </c>
      <c r="Z18" s="15"/>
      <c r="AA18" s="7"/>
      <c r="AB18" s="7"/>
      <c r="AC18" s="22"/>
      <c r="AD18" s="22"/>
      <c r="AE18" s="22"/>
      <c r="AF18" s="22"/>
      <c r="AG18" s="22"/>
      <c r="AH18" s="23"/>
      <c r="AI18" s="23"/>
      <c r="AJ18" s="23"/>
      <c r="AK18" s="23"/>
      <c r="AL18" s="7"/>
      <c r="AM18" s="7"/>
      <c r="AN18" s="7"/>
      <c r="AO18" s="7"/>
      <c r="AP18" s="7"/>
      <c r="AQ18" s="7"/>
      <c r="AR18" s="7"/>
      <c r="AS18" s="7"/>
      <c r="AT18" s="7"/>
      <c r="AU18" s="7"/>
      <c r="AV18" s="7"/>
    </row>
    <row r="19" spans="1:48" ht="16">
      <c r="A19" s="12">
        <v>37004</v>
      </c>
      <c r="B19" s="13">
        <v>3293.9</v>
      </c>
      <c r="C19" s="13">
        <v>2184.5</v>
      </c>
      <c r="D19" s="13">
        <v>2526.1</v>
      </c>
      <c r="E19" s="13">
        <v>3920.5</v>
      </c>
      <c r="F19" s="13">
        <v>4179.2</v>
      </c>
      <c r="G19" s="13">
        <v>3844.4</v>
      </c>
      <c r="H19" s="13">
        <v>4755.3</v>
      </c>
      <c r="I19" s="13">
        <v>3829.8</v>
      </c>
      <c r="J19" s="13">
        <v>928.2</v>
      </c>
      <c r="K19" s="13">
        <v>3942.4</v>
      </c>
      <c r="L19" s="13">
        <v>3672.9</v>
      </c>
      <c r="M19" s="13">
        <v>1194</v>
      </c>
      <c r="N19" s="15"/>
      <c r="O19" s="7">
        <f t="shared" si="1"/>
        <v>1.4048223315846129E-2</v>
      </c>
      <c r="P19" s="7">
        <f t="shared" si="1"/>
        <v>-1.0492020227483542E-2</v>
      </c>
      <c r="Q19" s="7">
        <f t="shared" si="1"/>
        <v>2.4363312774401354E-2</v>
      </c>
      <c r="R19" s="7">
        <f t="shared" si="1"/>
        <v>6.6859273120350457E-3</v>
      </c>
      <c r="S19" s="7">
        <f t="shared" si="1"/>
        <v>3.0168200368296677E-2</v>
      </c>
      <c r="T19" s="7">
        <f t="shared" ref="T19:W82" si="2">LN(G20/G19)</f>
        <v>9.5526050973467665E-3</v>
      </c>
      <c r="U19" s="7">
        <f t="shared" si="2"/>
        <v>2.426527015869211E-2</v>
      </c>
      <c r="V19" s="7">
        <f t="shared" si="2"/>
        <v>1.634179865972165E-2</v>
      </c>
      <c r="W19" s="7">
        <f t="shared" si="2"/>
        <v>2.268830344526505E-2</v>
      </c>
      <c r="X19" s="7">
        <f t="shared" ref="X19:Y82" si="3">LN(K20/K19)</f>
        <v>2.9270138403355149E-2</v>
      </c>
      <c r="Y19" s="7">
        <f t="shared" si="3"/>
        <v>-1.5557790030926008E-2</v>
      </c>
      <c r="Z19" s="15"/>
      <c r="AA19" s="7"/>
      <c r="AB19" s="7"/>
      <c r="AC19" s="471" t="s">
        <v>83</v>
      </c>
      <c r="AD19" s="471"/>
      <c r="AE19" s="471"/>
      <c r="AF19" s="471"/>
      <c r="AG19" s="471"/>
      <c r="AH19" s="24">
        <f>AVERAGE(O3:O1211)</f>
        <v>7.163669312632659E-4</v>
      </c>
      <c r="AI19" s="24">
        <f t="shared" ref="AI19:AQ19" si="4">AVERAGE(P3:P1211)</f>
        <v>-3.0100000501787457E-4</v>
      </c>
      <c r="AJ19" s="24">
        <f t="shared" si="4"/>
        <v>3.0960476099598996E-4</v>
      </c>
      <c r="AK19" s="24">
        <f t="shared" si="4"/>
        <v>9.6981812715943414E-4</v>
      </c>
      <c r="AL19" s="24">
        <f t="shared" si="4"/>
        <v>7.0454654824002175E-4</v>
      </c>
      <c r="AM19" s="24">
        <f t="shared" si="4"/>
        <v>5.3262748531474426E-4</v>
      </c>
      <c r="AN19" s="24">
        <f t="shared" si="4"/>
        <v>1.7884717095136484E-3</v>
      </c>
      <c r="AO19" s="24">
        <f t="shared" si="4"/>
        <v>5.3493210447945179E-4</v>
      </c>
      <c r="AP19" s="24">
        <f t="shared" si="4"/>
        <v>5.2570422877123882E-4</v>
      </c>
      <c r="AQ19" s="24">
        <f t="shared" si="4"/>
        <v>1.3168822236118859E-3</v>
      </c>
      <c r="AR19" s="24">
        <f>AVERAGE(Y3:Y1211)</f>
        <v>6.0906166359331185E-4</v>
      </c>
      <c r="AS19" s="7"/>
      <c r="AT19" s="7"/>
      <c r="AU19" s="7"/>
      <c r="AV19" s="7"/>
    </row>
    <row r="20" spans="1:48" ht="16">
      <c r="A20" s="12">
        <v>37011</v>
      </c>
      <c r="B20" s="13">
        <v>3340.5</v>
      </c>
      <c r="C20" s="13">
        <v>2161.6999999999998</v>
      </c>
      <c r="D20" s="13">
        <v>2588.4</v>
      </c>
      <c r="E20" s="13">
        <v>3946.8</v>
      </c>
      <c r="F20" s="13">
        <v>4307.2</v>
      </c>
      <c r="G20" s="13">
        <v>3881.3</v>
      </c>
      <c r="H20" s="13">
        <v>4872.1000000000004</v>
      </c>
      <c r="I20" s="13">
        <v>3892.9</v>
      </c>
      <c r="J20" s="13">
        <v>949.5</v>
      </c>
      <c r="K20" s="13">
        <v>4059.5</v>
      </c>
      <c r="L20" s="13">
        <v>3616.2</v>
      </c>
      <c r="M20" s="13">
        <v>1193</v>
      </c>
      <c r="N20" s="15"/>
      <c r="O20" s="7">
        <f t="shared" si="1"/>
        <v>1.4414396241519327E-2</v>
      </c>
      <c r="P20" s="7">
        <f t="shared" si="1"/>
        <v>-1.0369533291976554E-2</v>
      </c>
      <c r="Q20" s="7">
        <f t="shared" si="1"/>
        <v>-5.4234269449921959E-3</v>
      </c>
      <c r="R20" s="7">
        <f t="shared" si="1"/>
        <v>2.8006876942397417E-2</v>
      </c>
      <c r="S20" s="7">
        <f t="shared" si="1"/>
        <v>1.0094679223960092E-2</v>
      </c>
      <c r="T20" s="7">
        <f t="shared" si="2"/>
        <v>2.4433048060260965E-2</v>
      </c>
      <c r="U20" s="7">
        <f t="shared" si="2"/>
        <v>1.6226091196044713E-2</v>
      </c>
      <c r="V20" s="7">
        <f t="shared" si="2"/>
        <v>2.4862388208181582E-2</v>
      </c>
      <c r="W20" s="7">
        <f t="shared" si="2"/>
        <v>2.8858137092449408E-2</v>
      </c>
      <c r="X20" s="7">
        <f t="shared" si="3"/>
        <v>1.515736145078103E-2</v>
      </c>
      <c r="Y20" s="7">
        <f t="shared" si="3"/>
        <v>2.0907066244589351E-2</v>
      </c>
      <c r="Z20" s="15"/>
      <c r="AA20" s="7"/>
      <c r="AB20" s="7"/>
      <c r="AC20" s="471" t="s">
        <v>84</v>
      </c>
      <c r="AD20" s="471"/>
      <c r="AE20" s="471"/>
      <c r="AF20" s="471"/>
      <c r="AG20" s="471"/>
      <c r="AH20" s="24">
        <f>_xlfn.STDEV.S(O3:O1211)</f>
        <v>2.1045786114864261E-2</v>
      </c>
      <c r="AI20" s="24">
        <f t="shared" ref="AI20:AR20" si="5">_xlfn.STDEV.S(P3:P1211)</f>
        <v>2.4923199116229117E-2</v>
      </c>
      <c r="AJ20" s="24">
        <f t="shared" si="5"/>
        <v>2.6008363646105752E-2</v>
      </c>
      <c r="AK20" s="24">
        <f t="shared" si="5"/>
        <v>2.0114703991964786E-2</v>
      </c>
      <c r="AL20" s="24">
        <f t="shared" si="5"/>
        <v>3.4987976395327317E-2</v>
      </c>
      <c r="AM20" s="24">
        <f t="shared" si="5"/>
        <v>2.530087419141842E-2</v>
      </c>
      <c r="AN20" s="24">
        <f t="shared" si="5"/>
        <v>2.4658615346949714E-2</v>
      </c>
      <c r="AO20" s="24">
        <f t="shared" si="5"/>
        <v>2.4042780368448483E-2</v>
      </c>
      <c r="AP20" s="24">
        <f t="shared" si="5"/>
        <v>3.591378838588348E-2</v>
      </c>
      <c r="AQ20" s="24">
        <f t="shared" si="5"/>
        <v>3.2499371984837357E-2</v>
      </c>
      <c r="AR20" s="24">
        <f t="shared" si="5"/>
        <v>2.2359198459407145E-2</v>
      </c>
      <c r="AS20" s="7"/>
      <c r="AT20" s="7"/>
      <c r="AU20" s="7"/>
      <c r="AV20" s="7"/>
    </row>
    <row r="21" spans="1:48" ht="16">
      <c r="A21" s="12">
        <v>37018</v>
      </c>
      <c r="B21" s="13">
        <v>3389</v>
      </c>
      <c r="C21" s="13">
        <v>2139.4</v>
      </c>
      <c r="D21" s="13">
        <v>2574.4</v>
      </c>
      <c r="E21" s="13">
        <v>4058.9</v>
      </c>
      <c r="F21" s="13">
        <v>4350.8999999999996</v>
      </c>
      <c r="G21" s="13">
        <v>3977.3</v>
      </c>
      <c r="H21" s="13">
        <v>4951.8</v>
      </c>
      <c r="I21" s="13">
        <v>3990.9</v>
      </c>
      <c r="J21" s="13">
        <v>977.3</v>
      </c>
      <c r="K21" s="13">
        <v>4121.5</v>
      </c>
      <c r="L21" s="13">
        <v>3692.6</v>
      </c>
      <c r="M21" s="13">
        <v>1192</v>
      </c>
      <c r="N21" s="15"/>
      <c r="O21" s="7">
        <f t="shared" si="1"/>
        <v>4.4456948580021E-3</v>
      </c>
      <c r="P21" s="7">
        <f t="shared" si="1"/>
        <v>-2.7147220042259873E-3</v>
      </c>
      <c r="Q21" s="7">
        <f t="shared" si="1"/>
        <v>-2.5851806570326458E-2</v>
      </c>
      <c r="R21" s="7">
        <f t="shared" si="1"/>
        <v>6.6300213396495453E-3</v>
      </c>
      <c r="S21" s="7">
        <f t="shared" si="1"/>
        <v>3.5160268685707118E-2</v>
      </c>
      <c r="T21" s="7">
        <f t="shared" si="2"/>
        <v>2.4609524750055138E-3</v>
      </c>
      <c r="U21" s="7">
        <f t="shared" si="2"/>
        <v>2.0389288722679571E-2</v>
      </c>
      <c r="V21" s="7">
        <f t="shared" si="2"/>
        <v>1.9025214139748168E-3</v>
      </c>
      <c r="W21" s="7">
        <f t="shared" si="2"/>
        <v>-8.1891702805642942E-4</v>
      </c>
      <c r="X21" s="7">
        <f t="shared" si="3"/>
        <v>3.7361933154341796E-2</v>
      </c>
      <c r="Y21" s="7">
        <f t="shared" si="3"/>
        <v>4.8358214485456352E-3</v>
      </c>
      <c r="Z21" s="15"/>
      <c r="AA21" s="7"/>
      <c r="AB21" s="7"/>
      <c r="AC21" s="471" t="s">
        <v>85</v>
      </c>
      <c r="AD21" s="471"/>
      <c r="AE21" s="471"/>
      <c r="AF21" s="471"/>
      <c r="AG21" s="471"/>
      <c r="AH21" s="24">
        <f t="shared" ref="AH21:AR21" si="6">AH19*WEEKS_YR</f>
        <v>0.17909173281581647</v>
      </c>
      <c r="AI21" s="24">
        <f t="shared" si="6"/>
        <v>-7.5250001254468638E-2</v>
      </c>
      <c r="AJ21" s="24">
        <f t="shared" si="6"/>
        <v>7.7401190248997498E-2</v>
      </c>
      <c r="AK21" s="24">
        <f t="shared" si="6"/>
        <v>0.24245453178985854</v>
      </c>
      <c r="AL21" s="24">
        <f t="shared" si="6"/>
        <v>0.17613663706000543</v>
      </c>
      <c r="AM21" s="24">
        <f t="shared" si="6"/>
        <v>0.13315687132868606</v>
      </c>
      <c r="AN21" s="24">
        <f t="shared" si="6"/>
        <v>0.44711792737841211</v>
      </c>
      <c r="AO21" s="24">
        <f t="shared" si="6"/>
        <v>0.13373302611986296</v>
      </c>
      <c r="AP21" s="24">
        <f t="shared" si="6"/>
        <v>0.1314260571928097</v>
      </c>
      <c r="AQ21" s="24">
        <f t="shared" si="6"/>
        <v>0.32922055590297145</v>
      </c>
      <c r="AR21" s="24">
        <f t="shared" si="6"/>
        <v>0.15226541589832795</v>
      </c>
      <c r="AS21" s="7"/>
      <c r="AT21" s="7"/>
      <c r="AU21" s="7"/>
      <c r="AV21" s="7"/>
    </row>
    <row r="22" spans="1:48" ht="16">
      <c r="A22" s="12">
        <v>37025</v>
      </c>
      <c r="B22" s="13">
        <v>3404.1</v>
      </c>
      <c r="C22" s="13">
        <v>2133.6</v>
      </c>
      <c r="D22" s="13">
        <v>2508.6999999999998</v>
      </c>
      <c r="E22" s="13">
        <v>4085.9</v>
      </c>
      <c r="F22" s="13">
        <v>4506.6000000000004</v>
      </c>
      <c r="G22" s="13">
        <v>3987.1</v>
      </c>
      <c r="H22" s="13">
        <v>5053.8</v>
      </c>
      <c r="I22" s="13">
        <v>3998.5</v>
      </c>
      <c r="J22" s="13">
        <v>976.5</v>
      </c>
      <c r="K22" s="13">
        <v>4278.3999999999996</v>
      </c>
      <c r="L22" s="13">
        <v>3710.5</v>
      </c>
      <c r="M22" s="13">
        <v>1191</v>
      </c>
      <c r="N22" s="15"/>
      <c r="O22" s="7">
        <f t="shared" si="1"/>
        <v>6.442000551119419E-3</v>
      </c>
      <c r="P22" s="7">
        <f t="shared" si="1"/>
        <v>-1.5064152834438014E-2</v>
      </c>
      <c r="Q22" s="7">
        <f t="shared" si="1"/>
        <v>9.4027790021790209E-3</v>
      </c>
      <c r="R22" s="7">
        <f t="shared" si="1"/>
        <v>-1.5185659820357899E-3</v>
      </c>
      <c r="S22" s="7">
        <f t="shared" si="1"/>
        <v>7.7143650222470488E-3</v>
      </c>
      <c r="T22" s="7">
        <f t="shared" si="2"/>
        <v>1.9866065171710825E-2</v>
      </c>
      <c r="U22" s="7">
        <f t="shared" si="2"/>
        <v>-8.5120708276140882E-4</v>
      </c>
      <c r="V22" s="7">
        <f t="shared" si="2"/>
        <v>2.6724293787664857E-3</v>
      </c>
      <c r="W22" s="7">
        <f t="shared" si="2"/>
        <v>-6.6034775656960504E-2</v>
      </c>
      <c r="X22" s="7">
        <f t="shared" si="3"/>
        <v>-5.5078479389525292E-3</v>
      </c>
      <c r="Y22" s="7">
        <f t="shared" si="3"/>
        <v>3.5780138517636953E-3</v>
      </c>
      <c r="Z22" s="15"/>
      <c r="AA22" s="7"/>
      <c r="AB22" s="7"/>
      <c r="AC22" s="471" t="s">
        <v>86</v>
      </c>
      <c r="AD22" s="471"/>
      <c r="AE22" s="471"/>
      <c r="AF22" s="471"/>
      <c r="AG22" s="471"/>
      <c r="AH22" s="25">
        <f t="shared" ref="AH22:AR22" si="7">AH20 * SQRT(WEEKS_YR)</f>
        <v>0.33276309635858559</v>
      </c>
      <c r="AI22" s="25">
        <f t="shared" si="7"/>
        <v>0.39407037892589813</v>
      </c>
      <c r="AJ22" s="25">
        <f t="shared" si="7"/>
        <v>0.41122833667807818</v>
      </c>
      <c r="AK22" s="25">
        <f t="shared" si="7"/>
        <v>0.31804139537344978</v>
      </c>
      <c r="AL22" s="25">
        <f t="shared" si="7"/>
        <v>0.55320848064721073</v>
      </c>
      <c r="AM22" s="25">
        <f t="shared" si="7"/>
        <v>0.40004194619126587</v>
      </c>
      <c r="AN22" s="25">
        <f t="shared" si="7"/>
        <v>0.38988694221172115</v>
      </c>
      <c r="AO22" s="25">
        <f t="shared" si="7"/>
        <v>0.38014973623739756</v>
      </c>
      <c r="AP22" s="25">
        <f t="shared" si="7"/>
        <v>0.56784685352346964</v>
      </c>
      <c r="AQ22" s="25">
        <f t="shared" si="7"/>
        <v>0.51386018998576621</v>
      </c>
      <c r="AR22" s="25">
        <f t="shared" si="7"/>
        <v>0.35352996893727229</v>
      </c>
      <c r="AS22" s="7"/>
      <c r="AT22" s="7"/>
      <c r="AU22" s="7"/>
      <c r="AV22" s="7"/>
    </row>
    <row r="23" spans="1:48" ht="16">
      <c r="A23" s="12">
        <v>37032</v>
      </c>
      <c r="B23" s="13">
        <v>3426.1</v>
      </c>
      <c r="C23" s="13">
        <v>2101.6999999999998</v>
      </c>
      <c r="D23" s="13">
        <v>2532.4</v>
      </c>
      <c r="E23" s="13">
        <v>4079.7</v>
      </c>
      <c r="F23" s="13">
        <v>4541.5</v>
      </c>
      <c r="G23" s="13">
        <v>4067.1</v>
      </c>
      <c r="H23" s="13">
        <v>5049.5</v>
      </c>
      <c r="I23" s="13">
        <v>4009.2</v>
      </c>
      <c r="J23" s="13">
        <v>914.1</v>
      </c>
      <c r="K23" s="13">
        <v>4254.8999999999996</v>
      </c>
      <c r="L23" s="13">
        <v>3723.8</v>
      </c>
      <c r="M23" s="13">
        <v>1190</v>
      </c>
      <c r="N23" s="15"/>
      <c r="O23" s="7">
        <f t="shared" si="1"/>
        <v>-1.0150286630038502E-2</v>
      </c>
      <c r="P23" s="7">
        <f t="shared" si="1"/>
        <v>-8.6973691708583638E-3</v>
      </c>
      <c r="Q23" s="7">
        <f t="shared" si="1"/>
        <v>-4.3707148206281972E-2</v>
      </c>
      <c r="R23" s="7">
        <f t="shared" si="1"/>
        <v>7.6428516148554764E-3</v>
      </c>
      <c r="S23" s="7">
        <f t="shared" si="1"/>
        <v>-6.4503526129909101E-3</v>
      </c>
      <c r="T23" s="7">
        <f t="shared" si="2"/>
        <v>9.0562592720294811E-3</v>
      </c>
      <c r="U23" s="7">
        <f t="shared" si="2"/>
        <v>4.2882475033449909E-3</v>
      </c>
      <c r="V23" s="7">
        <f t="shared" si="2"/>
        <v>-1.5002731546237323E-2</v>
      </c>
      <c r="W23" s="7">
        <f t="shared" si="2"/>
        <v>-9.5069534874755418E-2</v>
      </c>
      <c r="X23" s="7">
        <f t="shared" si="3"/>
        <v>-2.7061511778191265E-2</v>
      </c>
      <c r="Y23" s="7">
        <f t="shared" si="3"/>
        <v>-3.4894727380788158E-2</v>
      </c>
      <c r="Z23" s="15"/>
      <c r="AA23" s="7"/>
      <c r="AB23" s="7"/>
      <c r="AC23" s="471" t="s">
        <v>87</v>
      </c>
      <c r="AD23" s="471"/>
      <c r="AE23" s="471"/>
      <c r="AF23" s="471"/>
      <c r="AG23" s="471"/>
      <c r="AH23" s="25">
        <f t="shared" ref="AH23:AR23" si="8">POWER(1 + AH19,WEEKS_YR) - 1</f>
        <v>0.19605377361870846</v>
      </c>
      <c r="AI23" s="25">
        <f t="shared" si="8"/>
        <v>-7.2498927950715886E-2</v>
      </c>
      <c r="AJ23" s="25">
        <f t="shared" si="8"/>
        <v>8.0462522284607374E-2</v>
      </c>
      <c r="AK23" s="25">
        <f t="shared" si="8"/>
        <v>0.27422358393710833</v>
      </c>
      <c r="AL23" s="25">
        <f t="shared" si="8"/>
        <v>0.19252703926422421</v>
      </c>
      <c r="AM23" s="25">
        <f t="shared" si="8"/>
        <v>0.14238870150004224</v>
      </c>
      <c r="AN23" s="25">
        <f t="shared" si="8"/>
        <v>0.56317432038852466</v>
      </c>
      <c r="AO23" s="25">
        <f t="shared" si="8"/>
        <v>0.14304673252579092</v>
      </c>
      <c r="AP23" s="25">
        <f t="shared" si="8"/>
        <v>0.14041419307542591</v>
      </c>
      <c r="AQ23" s="25">
        <f t="shared" si="8"/>
        <v>0.38958337732995041</v>
      </c>
      <c r="AR23" s="25">
        <f t="shared" si="8"/>
        <v>0.16441529136746924</v>
      </c>
      <c r="AS23" s="7"/>
      <c r="AT23" s="7"/>
      <c r="AU23" s="7"/>
      <c r="AV23" s="7"/>
    </row>
    <row r="24" spans="1:48">
      <c r="A24" s="12">
        <v>37039</v>
      </c>
      <c r="B24" s="13">
        <v>3391.5</v>
      </c>
      <c r="C24" s="13">
        <v>2083.5</v>
      </c>
      <c r="D24" s="13">
        <v>2424.1</v>
      </c>
      <c r="E24" s="13">
        <v>4111</v>
      </c>
      <c r="F24" s="13">
        <v>4512.3</v>
      </c>
      <c r="G24" s="13">
        <v>4104.1000000000004</v>
      </c>
      <c r="H24" s="13">
        <v>5071.2</v>
      </c>
      <c r="I24" s="13">
        <v>3949.5</v>
      </c>
      <c r="J24" s="13">
        <v>831.2</v>
      </c>
      <c r="K24" s="13">
        <v>4141.3</v>
      </c>
      <c r="L24" s="13">
        <v>3596.1</v>
      </c>
      <c r="M24" s="13">
        <v>1189</v>
      </c>
      <c r="N24" s="15"/>
      <c r="O24" s="7">
        <f t="shared" si="1"/>
        <v>1.256993652421671E-2</v>
      </c>
      <c r="P24" s="7">
        <f t="shared" si="1"/>
        <v>2.8204207078121869E-2</v>
      </c>
      <c r="Q24" s="7">
        <f t="shared" si="1"/>
        <v>4.1572506924504656E-2</v>
      </c>
      <c r="R24" s="7">
        <f t="shared" si="1"/>
        <v>2.1890087526131997E-4</v>
      </c>
      <c r="S24" s="7">
        <f t="shared" si="1"/>
        <v>4.8871420240597908E-2</v>
      </c>
      <c r="T24" s="7">
        <f t="shared" si="2"/>
        <v>1.0615708029475111E-2</v>
      </c>
      <c r="U24" s="7">
        <f t="shared" si="2"/>
        <v>-9.1719227382101361E-3</v>
      </c>
      <c r="V24" s="7">
        <f t="shared" si="2"/>
        <v>-2.8507323336520552E-2</v>
      </c>
      <c r="W24" s="7">
        <f t="shared" si="2"/>
        <v>-3.8883907511008731E-2</v>
      </c>
      <c r="X24" s="7">
        <f t="shared" si="3"/>
        <v>8.6314174149133317E-3</v>
      </c>
      <c r="Y24" s="7">
        <f t="shared" si="3"/>
        <v>-5.2082472007373586E-2</v>
      </c>
      <c r="Z24" s="15"/>
      <c r="AA24" s="7"/>
      <c r="AB24" s="7"/>
      <c r="AC24" s="7"/>
      <c r="AD24" s="7"/>
      <c r="AE24" s="7"/>
      <c r="AF24" s="7"/>
      <c r="AG24" s="7"/>
      <c r="AH24" s="7"/>
      <c r="AI24" s="7"/>
      <c r="AJ24" s="7"/>
      <c r="AK24" s="7"/>
      <c r="AL24" s="7"/>
      <c r="AM24" s="7"/>
      <c r="AN24" s="7"/>
      <c r="AO24" s="7"/>
      <c r="AP24" s="7"/>
      <c r="AQ24" s="7"/>
      <c r="AR24" s="7"/>
      <c r="AS24" s="7"/>
      <c r="AT24" s="7"/>
      <c r="AU24" s="7"/>
      <c r="AV24" s="7"/>
    </row>
    <row r="25" spans="1:48">
      <c r="A25" s="12">
        <v>37046</v>
      </c>
      <c r="B25" s="13">
        <v>3434.4</v>
      </c>
      <c r="C25" s="13">
        <v>2143.1</v>
      </c>
      <c r="D25" s="13">
        <v>2527</v>
      </c>
      <c r="E25" s="13">
        <v>4111.8999999999996</v>
      </c>
      <c r="F25" s="13">
        <v>4738.3</v>
      </c>
      <c r="G25" s="13">
        <v>4147.8999999999996</v>
      </c>
      <c r="H25" s="13">
        <v>5024.8999999999996</v>
      </c>
      <c r="I25" s="13">
        <v>3838.5</v>
      </c>
      <c r="J25" s="13">
        <v>799.5</v>
      </c>
      <c r="K25" s="13">
        <v>4177.2</v>
      </c>
      <c r="L25" s="13">
        <v>3413.6</v>
      </c>
      <c r="M25" s="13">
        <v>1188</v>
      </c>
      <c r="N25" s="15"/>
      <c r="O25" s="7">
        <f t="shared" si="1"/>
        <v>-5.4597878725207976E-3</v>
      </c>
      <c r="P25" s="7">
        <f t="shared" si="1"/>
        <v>-0.12928092143461781</v>
      </c>
      <c r="Q25" s="7">
        <f t="shared" si="1"/>
        <v>-4.9986219048363568E-3</v>
      </c>
      <c r="R25" s="7">
        <f t="shared" si="1"/>
        <v>2.9710611492921681E-2</v>
      </c>
      <c r="S25" s="7">
        <f t="shared" si="1"/>
        <v>6.3533684490917437E-3</v>
      </c>
      <c r="T25" s="7">
        <f t="shared" si="2"/>
        <v>1.6640353365165408E-2</v>
      </c>
      <c r="U25" s="7">
        <f t="shared" si="2"/>
        <v>3.2782680383415756E-3</v>
      </c>
      <c r="V25" s="7">
        <f t="shared" si="2"/>
        <v>4.480623134420466E-2</v>
      </c>
      <c r="W25" s="7">
        <f t="shared" si="2"/>
        <v>-1.9705071079332444E-2</v>
      </c>
      <c r="X25" s="7">
        <f t="shared" si="3"/>
        <v>-3.127002327791658E-2</v>
      </c>
      <c r="Y25" s="7">
        <f t="shared" si="3"/>
        <v>-3.5452336123187267E-2</v>
      </c>
      <c r="Z25" s="15"/>
      <c r="AA25" s="7"/>
      <c r="AB25" s="7"/>
      <c r="AC25" s="7"/>
      <c r="AD25" s="7"/>
      <c r="AE25" s="7"/>
      <c r="AF25" s="7"/>
      <c r="AG25" s="7"/>
      <c r="AH25" s="7"/>
      <c r="AI25" s="7"/>
      <c r="AJ25" s="7"/>
      <c r="AK25" s="7"/>
      <c r="AL25" s="7"/>
      <c r="AM25" s="7"/>
      <c r="AN25" s="7"/>
      <c r="AO25" s="7"/>
      <c r="AP25" s="7"/>
      <c r="AQ25" s="7"/>
      <c r="AR25" s="7"/>
      <c r="AS25" s="7"/>
      <c r="AT25" s="7"/>
      <c r="AU25" s="7"/>
      <c r="AV25" s="7"/>
    </row>
    <row r="26" spans="1:48">
      <c r="A26" s="12">
        <v>37054</v>
      </c>
      <c r="B26" s="13">
        <v>3415.7</v>
      </c>
      <c r="C26" s="13">
        <v>1883.2</v>
      </c>
      <c r="D26" s="13">
        <v>2514.4</v>
      </c>
      <c r="E26" s="13">
        <v>4235.8999999999996</v>
      </c>
      <c r="F26" s="13">
        <v>4768.5</v>
      </c>
      <c r="G26" s="13">
        <v>4217.5</v>
      </c>
      <c r="H26" s="13">
        <v>5041.3999999999996</v>
      </c>
      <c r="I26" s="13">
        <v>4014.4</v>
      </c>
      <c r="J26" s="13">
        <v>783.9</v>
      </c>
      <c r="K26" s="13">
        <v>4048.6</v>
      </c>
      <c r="L26" s="13">
        <v>3294.7</v>
      </c>
      <c r="M26" s="13">
        <v>1187</v>
      </c>
      <c r="N26" s="15"/>
      <c r="O26" s="7">
        <f t="shared" si="1"/>
        <v>3.6820614364268035E-3</v>
      </c>
      <c r="P26" s="7">
        <f t="shared" si="1"/>
        <v>-5.8428280949402345E-4</v>
      </c>
      <c r="Q26" s="7">
        <f t="shared" si="1"/>
        <v>5.0381937376109236E-3</v>
      </c>
      <c r="R26" s="7">
        <f t="shared" si="1"/>
        <v>7.8540590916624294E-3</v>
      </c>
      <c r="S26" s="7">
        <f t="shared" si="1"/>
        <v>-4.4136263325261806E-3</v>
      </c>
      <c r="T26" s="7">
        <f t="shared" si="2"/>
        <v>5.0612661848038172E-3</v>
      </c>
      <c r="U26" s="7">
        <f t="shared" si="2"/>
        <v>4.2951226404602909E-3</v>
      </c>
      <c r="V26" s="7">
        <f t="shared" si="2"/>
        <v>1.1221182627884069E-2</v>
      </c>
      <c r="W26" s="7">
        <f t="shared" si="2"/>
        <v>2.0580235228458258E-2</v>
      </c>
      <c r="X26" s="7">
        <f t="shared" si="3"/>
        <v>1.8261239435422647E-3</v>
      </c>
      <c r="Y26" s="7">
        <f t="shared" si="3"/>
        <v>-7.619040301572505E-2</v>
      </c>
      <c r="Z26" s="15"/>
      <c r="AA26" s="7"/>
      <c r="AB26" s="7"/>
      <c r="AC26" s="7"/>
      <c r="AD26" s="7"/>
      <c r="AE26" s="7"/>
      <c r="AF26" s="7"/>
      <c r="AG26" s="7"/>
      <c r="AH26" s="7"/>
      <c r="AI26" s="7"/>
      <c r="AJ26" s="7"/>
      <c r="AK26" s="7"/>
      <c r="AL26" s="7"/>
      <c r="AM26" s="7"/>
      <c r="AN26" s="7"/>
      <c r="AO26" s="7"/>
      <c r="AP26" s="7"/>
      <c r="AQ26" s="7"/>
      <c r="AR26" s="7"/>
      <c r="AS26" s="7"/>
      <c r="AT26" s="7"/>
      <c r="AU26" s="7"/>
      <c r="AV26" s="7"/>
    </row>
    <row r="27" spans="1:48">
      <c r="A27" s="12">
        <v>37060</v>
      </c>
      <c r="B27" s="13">
        <v>3428.3</v>
      </c>
      <c r="C27" s="13">
        <v>1882.1</v>
      </c>
      <c r="D27" s="13">
        <v>2527.1</v>
      </c>
      <c r="E27" s="13">
        <v>4269.3</v>
      </c>
      <c r="F27" s="13">
        <v>4747.5</v>
      </c>
      <c r="G27" s="13">
        <v>4238.8999999999996</v>
      </c>
      <c r="H27" s="13">
        <v>5063.1000000000004</v>
      </c>
      <c r="I27" s="13">
        <v>4059.7</v>
      </c>
      <c r="J27" s="13">
        <v>800.2</v>
      </c>
      <c r="K27" s="13">
        <v>4056</v>
      </c>
      <c r="L27" s="13">
        <v>3053</v>
      </c>
      <c r="M27" s="13">
        <v>1186</v>
      </c>
      <c r="N27" s="15"/>
      <c r="O27" s="7">
        <f t="shared" si="1"/>
        <v>1.7923180913263705E-2</v>
      </c>
      <c r="P27" s="7">
        <f t="shared" si="1"/>
        <v>-1.0092735126387028E-2</v>
      </c>
      <c r="Q27" s="7">
        <f t="shared" si="1"/>
        <v>1.3445114331638603E-3</v>
      </c>
      <c r="R27" s="7">
        <f t="shared" si="1"/>
        <v>-9.15332814041157E-3</v>
      </c>
      <c r="S27" s="7">
        <f t="shared" si="1"/>
        <v>1.5154388200484688E-3</v>
      </c>
      <c r="T27" s="7">
        <f t="shared" si="2"/>
        <v>2.8741485905755388E-2</v>
      </c>
      <c r="U27" s="7">
        <f t="shared" si="2"/>
        <v>7.3471513495345336E-2</v>
      </c>
      <c r="V27" s="7">
        <f t="shared" si="2"/>
        <v>2.7046735956903333E-2</v>
      </c>
      <c r="W27" s="7">
        <f t="shared" si="2"/>
        <v>4.9611050415717485E-2</v>
      </c>
      <c r="X27" s="7">
        <f t="shared" si="3"/>
        <v>1.8176988294420115E-2</v>
      </c>
      <c r="Y27" s="7">
        <f t="shared" si="3"/>
        <v>2.8161778406543325E-2</v>
      </c>
      <c r="Z27" s="15"/>
      <c r="AA27" s="7"/>
      <c r="AB27" s="7"/>
      <c r="AC27" s="7"/>
      <c r="AD27" s="7"/>
      <c r="AE27" s="7"/>
      <c r="AF27" s="7"/>
      <c r="AG27" s="7"/>
      <c r="AH27" s="7"/>
      <c r="AI27" s="7"/>
      <c r="AJ27" s="7"/>
      <c r="AK27" s="7"/>
      <c r="AL27" s="7"/>
      <c r="AM27" s="7"/>
      <c r="AN27" s="7"/>
      <c r="AO27" s="7"/>
      <c r="AP27" s="7"/>
      <c r="AQ27" s="7"/>
      <c r="AR27" s="7"/>
      <c r="AS27" s="7"/>
      <c r="AT27" s="7"/>
      <c r="AU27" s="7"/>
      <c r="AV27" s="7"/>
    </row>
    <row r="28" spans="1:48">
      <c r="A28" s="12">
        <v>37067</v>
      </c>
      <c r="B28" s="13">
        <v>3490.3</v>
      </c>
      <c r="C28" s="13">
        <v>1863.2</v>
      </c>
      <c r="D28" s="13">
        <v>2530.5</v>
      </c>
      <c r="E28" s="13">
        <v>4230.3999999999996</v>
      </c>
      <c r="F28" s="13">
        <v>4754.7</v>
      </c>
      <c r="G28" s="13">
        <v>4362.5</v>
      </c>
      <c r="H28" s="13">
        <v>5449.1</v>
      </c>
      <c r="I28" s="13">
        <v>4171</v>
      </c>
      <c r="J28" s="13">
        <v>840.9</v>
      </c>
      <c r="K28" s="13">
        <v>4130.3999999999996</v>
      </c>
      <c r="L28" s="13">
        <v>3140.2</v>
      </c>
      <c r="M28" s="13">
        <v>1185</v>
      </c>
      <c r="N28" s="15"/>
      <c r="O28" s="7">
        <f t="shared" si="1"/>
        <v>-3.986384459494078E-2</v>
      </c>
      <c r="P28" s="7">
        <f t="shared" si="1"/>
        <v>-5.5335259278433462E-2</v>
      </c>
      <c r="Q28" s="7">
        <f t="shared" si="1"/>
        <v>-8.3022005598901974E-4</v>
      </c>
      <c r="R28" s="7">
        <f t="shared" si="1"/>
        <v>-3.8530709203279945E-2</v>
      </c>
      <c r="S28" s="7">
        <f t="shared" si="1"/>
        <v>-5.8595796046610839E-2</v>
      </c>
      <c r="T28" s="7">
        <f t="shared" si="2"/>
        <v>-7.0656145077365104E-2</v>
      </c>
      <c r="U28" s="7">
        <f t="shared" si="2"/>
        <v>-3.1145643548816205E-2</v>
      </c>
      <c r="V28" s="7">
        <f t="shared" si="2"/>
        <v>-1.7217623182157592E-2</v>
      </c>
      <c r="W28" s="7">
        <f t="shared" si="2"/>
        <v>-5.9532638867656112E-2</v>
      </c>
      <c r="X28" s="7">
        <f t="shared" si="3"/>
        <v>-1.9629945596008002E-3</v>
      </c>
      <c r="Y28" s="7">
        <f t="shared" si="3"/>
        <v>-2.3912711709661805E-2</v>
      </c>
      <c r="Z28" s="15"/>
      <c r="AA28" s="7"/>
      <c r="AB28" s="7"/>
      <c r="AC28" s="7"/>
      <c r="AD28" s="7"/>
      <c r="AE28" s="28" t="s">
        <v>88</v>
      </c>
      <c r="AF28" s="28"/>
      <c r="AG28" s="28"/>
      <c r="AH28" s="28"/>
      <c r="AI28" s="28"/>
      <c r="AJ28" s="28"/>
      <c r="AK28" s="28"/>
      <c r="AL28" s="28"/>
      <c r="AM28" s="28"/>
      <c r="AN28" s="28"/>
      <c r="AO28" s="28"/>
      <c r="AP28" s="28"/>
      <c r="AQ28" s="28"/>
      <c r="AR28" s="28"/>
      <c r="AS28" s="7"/>
      <c r="AT28" s="7"/>
      <c r="AU28" s="7"/>
      <c r="AV28" s="7"/>
    </row>
    <row r="29" spans="1:48">
      <c r="A29" s="12">
        <v>37074</v>
      </c>
      <c r="B29" s="13">
        <v>3353.9</v>
      </c>
      <c r="C29" s="13">
        <v>1762.9</v>
      </c>
      <c r="D29" s="13">
        <v>2528.4</v>
      </c>
      <c r="E29" s="13">
        <v>4070.5</v>
      </c>
      <c r="F29" s="13">
        <v>4484.1000000000004</v>
      </c>
      <c r="G29" s="13">
        <v>4064.9</v>
      </c>
      <c r="H29" s="13">
        <v>5282</v>
      </c>
      <c r="I29" s="13">
        <v>4099.8</v>
      </c>
      <c r="J29" s="13">
        <v>792.3</v>
      </c>
      <c r="K29" s="13">
        <v>4122.3</v>
      </c>
      <c r="L29" s="13">
        <v>3066</v>
      </c>
      <c r="M29" s="13">
        <v>1184</v>
      </c>
      <c r="N29" s="15"/>
      <c r="O29" s="7">
        <f t="shared" si="1"/>
        <v>1.2621641838776955E-2</v>
      </c>
      <c r="P29" s="7">
        <f t="shared" si="1"/>
        <v>2.0381941353408251E-2</v>
      </c>
      <c r="Q29" s="7">
        <f t="shared" si="1"/>
        <v>1.5819030326427594E-4</v>
      </c>
      <c r="R29" s="7">
        <f t="shared" si="1"/>
        <v>1.8667565703868454E-2</v>
      </c>
      <c r="S29" s="7">
        <f t="shared" si="1"/>
        <v>1.0294502202236676E-2</v>
      </c>
      <c r="T29" s="7">
        <f t="shared" si="2"/>
        <v>1.5573444995506856E-2</v>
      </c>
      <c r="U29" s="7">
        <f t="shared" si="2"/>
        <v>3.6544779993271867E-2</v>
      </c>
      <c r="V29" s="7">
        <f t="shared" si="2"/>
        <v>1.3302031501994112E-2</v>
      </c>
      <c r="W29" s="7">
        <f t="shared" si="2"/>
        <v>-5.8228012619175101E-3</v>
      </c>
      <c r="X29" s="7">
        <f t="shared" si="3"/>
        <v>6.6970742189056071E-3</v>
      </c>
      <c r="Y29" s="7">
        <f t="shared" si="3"/>
        <v>1.3702172494056312E-2</v>
      </c>
      <c r="Z29" s="15"/>
      <c r="AA29" s="7"/>
      <c r="AB29" s="7"/>
      <c r="AC29" s="7"/>
      <c r="AD29" s="7"/>
      <c r="AE29" s="7"/>
      <c r="AF29" s="7"/>
      <c r="AG29" s="7"/>
      <c r="AH29" s="7"/>
      <c r="AI29" s="7"/>
      <c r="AJ29" s="7"/>
      <c r="AK29" s="7"/>
      <c r="AL29" s="7"/>
      <c r="AM29" s="7"/>
      <c r="AN29" s="7"/>
      <c r="AO29" s="7"/>
      <c r="AP29" s="7"/>
      <c r="AQ29" s="7"/>
      <c r="AR29" s="7"/>
      <c r="AS29" s="7"/>
      <c r="AT29" s="7"/>
      <c r="AU29" s="7"/>
      <c r="AV29" s="7"/>
    </row>
    <row r="30" spans="1:48">
      <c r="A30" s="12">
        <v>37081</v>
      </c>
      <c r="B30" s="13">
        <v>3396.5</v>
      </c>
      <c r="C30" s="13">
        <v>1799.2</v>
      </c>
      <c r="D30" s="13">
        <v>2528.8000000000002</v>
      </c>
      <c r="E30" s="13">
        <v>4147.2</v>
      </c>
      <c r="F30" s="13">
        <v>4530.5</v>
      </c>
      <c r="G30" s="13">
        <v>4128.7</v>
      </c>
      <c r="H30" s="13">
        <v>5478.6</v>
      </c>
      <c r="I30" s="13">
        <v>4154.7</v>
      </c>
      <c r="J30" s="13">
        <v>787.7</v>
      </c>
      <c r="K30" s="13">
        <v>4150</v>
      </c>
      <c r="L30" s="13">
        <v>3108.3</v>
      </c>
      <c r="M30" s="13">
        <v>1183</v>
      </c>
      <c r="N30" s="15"/>
      <c r="O30" s="7">
        <f t="shared" si="1"/>
        <v>-4.6627010049432992E-3</v>
      </c>
      <c r="P30" s="7">
        <f t="shared" si="1"/>
        <v>-3.910511289883202E-2</v>
      </c>
      <c r="Q30" s="7">
        <f t="shared" si="1"/>
        <v>-1.876077856088874E-2</v>
      </c>
      <c r="R30" s="7">
        <f t="shared" si="1"/>
        <v>1.8065007397638985E-2</v>
      </c>
      <c r="S30" s="7">
        <f t="shared" si="1"/>
        <v>-4.7044640695090727E-2</v>
      </c>
      <c r="T30" s="7">
        <f t="shared" si="2"/>
        <v>1.2205108117173149E-2</v>
      </c>
      <c r="U30" s="7">
        <f t="shared" si="2"/>
        <v>-5.3991364444557896E-3</v>
      </c>
      <c r="V30" s="7">
        <f t="shared" si="2"/>
        <v>2.4465397706643157E-2</v>
      </c>
      <c r="W30" s="7">
        <f t="shared" si="2"/>
        <v>-1.7287068565730864E-2</v>
      </c>
      <c r="X30" s="7">
        <f t="shared" si="3"/>
        <v>-2.6937902452509967E-2</v>
      </c>
      <c r="Y30" s="7">
        <f t="shared" si="3"/>
        <v>1.427842761924506E-2</v>
      </c>
      <c r="Z30" s="15"/>
      <c r="AA30" s="7"/>
      <c r="AB30" s="7"/>
      <c r="AC30" s="7"/>
      <c r="AD30" s="7"/>
      <c r="AE30" s="10" t="s">
        <v>54</v>
      </c>
      <c r="AF30" s="10" t="s">
        <v>55</v>
      </c>
      <c r="AG30" s="10" t="s">
        <v>57</v>
      </c>
      <c r="AH30" s="10" t="s">
        <v>58</v>
      </c>
      <c r="AI30" s="10" t="s">
        <v>59</v>
      </c>
      <c r="AJ30" s="10" t="s">
        <v>60</v>
      </c>
      <c r="AK30" s="10" t="s">
        <v>61</v>
      </c>
      <c r="AL30" s="10" t="s">
        <v>62</v>
      </c>
      <c r="AM30" s="10" t="s">
        <v>63</v>
      </c>
      <c r="AN30" s="10" t="s">
        <v>64</v>
      </c>
      <c r="AO30" s="7"/>
      <c r="AP30" s="7"/>
      <c r="AQ30" s="7"/>
      <c r="AR30" s="7"/>
      <c r="AS30" s="7"/>
      <c r="AT30" s="7"/>
      <c r="AU30" s="7"/>
      <c r="AV30" s="7"/>
    </row>
    <row r="31" spans="1:48">
      <c r="A31" s="12">
        <v>37088</v>
      </c>
      <c r="B31" s="13">
        <v>3380.7</v>
      </c>
      <c r="C31" s="13">
        <v>1730.2</v>
      </c>
      <c r="D31" s="13">
        <v>2481.8000000000002</v>
      </c>
      <c r="E31" s="13">
        <v>4222.8</v>
      </c>
      <c r="F31" s="13">
        <v>4322.3</v>
      </c>
      <c r="G31" s="13">
        <v>4179.3999999999996</v>
      </c>
      <c r="H31" s="13">
        <v>5449.1</v>
      </c>
      <c r="I31" s="13">
        <v>4257.6000000000004</v>
      </c>
      <c r="J31" s="13">
        <v>774.2</v>
      </c>
      <c r="K31" s="13">
        <v>4039.7</v>
      </c>
      <c r="L31" s="13">
        <v>3153</v>
      </c>
      <c r="M31" s="13">
        <v>1182</v>
      </c>
      <c r="N31" s="15"/>
      <c r="O31" s="7">
        <f t="shared" si="1"/>
        <v>-2.6587505829452789E-2</v>
      </c>
      <c r="P31" s="7">
        <f t="shared" si="1"/>
        <v>-1.3323833469086086E-2</v>
      </c>
      <c r="Q31" s="7">
        <f t="shared" si="1"/>
        <v>-1.2447199971088214E-2</v>
      </c>
      <c r="R31" s="7">
        <f t="shared" si="1"/>
        <v>-1.4815085785140699E-2</v>
      </c>
      <c r="S31" s="7">
        <f t="shared" si="1"/>
        <v>2.0359093302507639E-2</v>
      </c>
      <c r="T31" s="7">
        <f t="shared" si="2"/>
        <v>-3.7543410749100212E-2</v>
      </c>
      <c r="U31" s="7">
        <f t="shared" si="2"/>
        <v>-1.7587834875814279E-2</v>
      </c>
      <c r="V31" s="7">
        <f t="shared" si="2"/>
        <v>-2.9798872393920518E-2</v>
      </c>
      <c r="W31" s="7">
        <f t="shared" si="2"/>
        <v>-2.9625970604237481E-2</v>
      </c>
      <c r="X31" s="7">
        <f t="shared" si="3"/>
        <v>-4.250257349730048E-2</v>
      </c>
      <c r="Y31" s="7">
        <f t="shared" si="3"/>
        <v>-1.1258830079120419E-2</v>
      </c>
      <c r="Z31" s="15"/>
      <c r="AA31" s="7"/>
      <c r="AB31" s="7"/>
      <c r="AC31" s="7"/>
      <c r="AD31" s="7"/>
      <c r="AE31" s="7">
        <v>6.2116585418720341E-4</v>
      </c>
      <c r="AF31" s="7">
        <f t="shared" ref="AF31:AN31" si="9">_xlfn.COVARIANCE.S($P3:$P1211,Q3:Q1211)</f>
        <v>2.4724098992905759E-4</v>
      </c>
      <c r="AG31" s="7">
        <f t="shared" si="9"/>
        <v>1.8602056052358887E-4</v>
      </c>
      <c r="AH31" s="7">
        <f t="shared" si="9"/>
        <v>2.6243670955835023E-4</v>
      </c>
      <c r="AI31" s="7">
        <f t="shared" si="9"/>
        <v>2.1562336473583316E-4</v>
      </c>
      <c r="AJ31" s="7">
        <f t="shared" si="9"/>
        <v>2.0255487081438593E-4</v>
      </c>
      <c r="AK31" s="7">
        <f t="shared" si="9"/>
        <v>2.242474245682193E-4</v>
      </c>
      <c r="AL31" s="7">
        <f t="shared" si="9"/>
        <v>3.1417784009735058E-4</v>
      </c>
      <c r="AM31" s="7">
        <f t="shared" si="9"/>
        <v>1.7733654264931852E-4</v>
      </c>
      <c r="AN31" s="7">
        <f t="shared" si="9"/>
        <v>1.8330620166303452E-4</v>
      </c>
      <c r="AO31" s="7"/>
      <c r="AP31" s="7"/>
      <c r="AQ31" s="7"/>
      <c r="AR31" s="7"/>
      <c r="AS31" s="7"/>
      <c r="AT31" s="7"/>
      <c r="AU31" s="7"/>
      <c r="AV31" s="7"/>
    </row>
    <row r="32" spans="1:48">
      <c r="A32" s="12">
        <v>37095</v>
      </c>
      <c r="B32" s="13">
        <v>3292</v>
      </c>
      <c r="C32" s="13">
        <v>1707.3</v>
      </c>
      <c r="D32" s="13">
        <v>2451.1</v>
      </c>
      <c r="E32" s="13">
        <v>4160.7</v>
      </c>
      <c r="F32" s="13">
        <v>4411.2</v>
      </c>
      <c r="G32" s="13">
        <v>4025.4</v>
      </c>
      <c r="H32" s="13">
        <v>5354.1</v>
      </c>
      <c r="I32" s="13">
        <v>4132.6000000000004</v>
      </c>
      <c r="J32" s="13">
        <v>751.6</v>
      </c>
      <c r="K32" s="13">
        <v>3871.6</v>
      </c>
      <c r="L32" s="13">
        <v>3117.7</v>
      </c>
      <c r="M32" s="13">
        <v>1181</v>
      </c>
      <c r="N32" s="15"/>
      <c r="O32" s="7">
        <f t="shared" si="1"/>
        <v>3.3779024931028225E-2</v>
      </c>
      <c r="P32" s="7">
        <f t="shared" si="1"/>
        <v>3.6066371290686995E-2</v>
      </c>
      <c r="Q32" s="7">
        <f t="shared" si="1"/>
        <v>6.8467799277460828E-2</v>
      </c>
      <c r="R32" s="7">
        <f t="shared" si="1"/>
        <v>2.3703194937611617E-2</v>
      </c>
      <c r="S32" s="7">
        <f t="shared" si="1"/>
        <v>4.388253779042812E-3</v>
      </c>
      <c r="T32" s="7">
        <f t="shared" si="2"/>
        <v>3.4428068777297857E-2</v>
      </c>
      <c r="U32" s="7">
        <f t="shared" si="2"/>
        <v>1.1993311735901527E-2</v>
      </c>
      <c r="V32" s="7">
        <f t="shared" si="2"/>
        <v>1.4605111881633978E-2</v>
      </c>
      <c r="W32" s="7">
        <f t="shared" si="2"/>
        <v>3.0554656783458667E-3</v>
      </c>
      <c r="X32" s="7">
        <f t="shared" si="3"/>
        <v>1.9769200824538202E-2</v>
      </c>
      <c r="Y32" s="7">
        <f t="shared" si="3"/>
        <v>2.323879681230312E-2</v>
      </c>
      <c r="Z32" s="15"/>
      <c r="AA32" s="7"/>
      <c r="AB32" s="7"/>
      <c r="AC32" s="7"/>
      <c r="AD32" s="7"/>
      <c r="AE32" s="7">
        <v>2.4724098992905759E-4</v>
      </c>
      <c r="AF32" s="7">
        <v>6.7643497954807564E-4</v>
      </c>
      <c r="AG32" s="7">
        <f t="shared" ref="AG32:AN32" si="10">_xlfn.COVARIANCE.S($Q3:$Q1211,R3:R1211)</f>
        <v>2.6328586067816663E-4</v>
      </c>
      <c r="AH32" s="7">
        <f t="shared" si="10"/>
        <v>4.5163497972018223E-4</v>
      </c>
      <c r="AI32" s="7">
        <f t="shared" si="10"/>
        <v>4.3517541201593243E-4</v>
      </c>
      <c r="AJ32" s="7">
        <f t="shared" si="10"/>
        <v>3.327834523398635E-4</v>
      </c>
      <c r="AK32" s="7">
        <f t="shared" si="10"/>
        <v>4.4046532149799285E-4</v>
      </c>
      <c r="AL32" s="7">
        <f t="shared" si="10"/>
        <v>5.3213512728126928E-4</v>
      </c>
      <c r="AM32" s="7">
        <f t="shared" si="10"/>
        <v>4.162988954563658E-4</v>
      </c>
      <c r="AN32" s="7">
        <f t="shared" si="10"/>
        <v>2.3130758424189506E-4</v>
      </c>
      <c r="AO32" s="7"/>
      <c r="AP32" s="7"/>
      <c r="AQ32" s="7"/>
      <c r="AR32" s="7"/>
      <c r="AS32" s="7"/>
      <c r="AT32" s="7"/>
      <c r="AU32" s="7"/>
      <c r="AV32" s="7"/>
    </row>
    <row r="33" spans="1:48">
      <c r="A33" s="12">
        <v>37102</v>
      </c>
      <c r="B33" s="13">
        <v>3405.1</v>
      </c>
      <c r="C33" s="13">
        <v>1770</v>
      </c>
      <c r="D33" s="13">
        <v>2624.8</v>
      </c>
      <c r="E33" s="13">
        <v>4260.5</v>
      </c>
      <c r="F33" s="13">
        <v>4430.6000000000004</v>
      </c>
      <c r="G33" s="13">
        <v>4166.3999999999996</v>
      </c>
      <c r="H33" s="13">
        <v>5418.7</v>
      </c>
      <c r="I33" s="13">
        <v>4193.3999999999996</v>
      </c>
      <c r="J33" s="13">
        <v>753.9</v>
      </c>
      <c r="K33" s="13">
        <v>3948.9</v>
      </c>
      <c r="L33" s="13">
        <v>3191</v>
      </c>
      <c r="M33" s="13">
        <v>1180</v>
      </c>
      <c r="N33" s="15"/>
      <c r="O33" s="7">
        <f t="shared" si="1"/>
        <v>-1.1165962608179298E-3</v>
      </c>
      <c r="P33" s="7">
        <f t="shared" si="1"/>
        <v>7.6542471854467867E-3</v>
      </c>
      <c r="Q33" s="7">
        <f t="shared" si="1"/>
        <v>-2.6404683870765191E-2</v>
      </c>
      <c r="R33" s="7">
        <f t="shared" si="1"/>
        <v>2.1662502698825203E-2</v>
      </c>
      <c r="S33" s="7">
        <f t="shared" si="1"/>
        <v>-1.0459420829164777E-2</v>
      </c>
      <c r="T33" s="7">
        <f t="shared" si="2"/>
        <v>1.3990575576034432E-2</v>
      </c>
      <c r="U33" s="7">
        <f t="shared" si="2"/>
        <v>1.7289282554302818E-2</v>
      </c>
      <c r="V33" s="7">
        <f t="shared" si="2"/>
        <v>-1.1295490433047561E-2</v>
      </c>
      <c r="W33" s="7">
        <f t="shared" si="2"/>
        <v>-2.5525297682830642E-2</v>
      </c>
      <c r="X33" s="7">
        <f t="shared" si="3"/>
        <v>-2.6923568009288603E-2</v>
      </c>
      <c r="Y33" s="7">
        <f t="shared" si="3"/>
        <v>-3.7047544806912019E-3</v>
      </c>
      <c r="Z33" s="15"/>
      <c r="AA33" s="7"/>
      <c r="AB33" s="7"/>
      <c r="AC33" s="7"/>
      <c r="AD33" s="7"/>
      <c r="AE33" s="7">
        <v>1.8602056052358887E-4</v>
      </c>
      <c r="AF33" s="7">
        <v>2.6328586067816663E-4</v>
      </c>
      <c r="AG33" s="7">
        <v>4.0460131668436383E-4</v>
      </c>
      <c r="AH33" s="7">
        <f t="shared" ref="AH33:AN33" si="11">_xlfn.COVARIANCE.S($R3:$R1211,S3:S1211)</f>
        <v>2.8013288716146142E-4</v>
      </c>
      <c r="AI33" s="7">
        <f t="shared" si="11"/>
        <v>2.6660458425030247E-4</v>
      </c>
      <c r="AJ33" s="7">
        <f t="shared" si="11"/>
        <v>2.4561169849389485E-4</v>
      </c>
      <c r="AK33" s="7">
        <f t="shared" si="11"/>
        <v>2.5818998502610238E-4</v>
      </c>
      <c r="AL33" s="7">
        <f t="shared" si="11"/>
        <v>2.8004566011175002E-4</v>
      </c>
      <c r="AM33" s="7">
        <f t="shared" si="11"/>
        <v>2.4612308111525563E-4</v>
      </c>
      <c r="AN33" s="7">
        <f t="shared" si="11"/>
        <v>1.8910595926364108E-4</v>
      </c>
      <c r="AO33" s="7"/>
      <c r="AP33" s="7"/>
      <c r="AQ33" s="7"/>
      <c r="AR33" s="7"/>
      <c r="AS33" s="7"/>
      <c r="AT33" s="7"/>
      <c r="AU33" s="7"/>
      <c r="AV33" s="7"/>
    </row>
    <row r="34" spans="1:48">
      <c r="A34" s="12">
        <v>37109</v>
      </c>
      <c r="B34" s="13">
        <v>3401.3</v>
      </c>
      <c r="C34" s="13">
        <v>1783.6</v>
      </c>
      <c r="D34" s="13">
        <v>2556.4</v>
      </c>
      <c r="E34" s="13">
        <v>4353.8</v>
      </c>
      <c r="F34" s="13">
        <v>4384.5</v>
      </c>
      <c r="G34" s="13">
        <v>4225.1000000000004</v>
      </c>
      <c r="H34" s="13">
        <v>5513.2</v>
      </c>
      <c r="I34" s="13">
        <v>4146.3</v>
      </c>
      <c r="J34" s="13">
        <v>734.9</v>
      </c>
      <c r="K34" s="13">
        <v>3844</v>
      </c>
      <c r="L34" s="13">
        <v>3179.2</v>
      </c>
      <c r="M34" s="13">
        <v>1179</v>
      </c>
      <c r="N34" s="15"/>
      <c r="O34" s="7">
        <f t="shared" si="1"/>
        <v>-2.1065294586404961E-2</v>
      </c>
      <c r="P34" s="7">
        <f t="shared" si="1"/>
        <v>-2.9126063412849897E-2</v>
      </c>
      <c r="Q34" s="7">
        <f t="shared" si="1"/>
        <v>-5.2067709084110195E-2</v>
      </c>
      <c r="R34" s="7">
        <f t="shared" si="1"/>
        <v>-1.8381890500547598E-2</v>
      </c>
      <c r="S34" s="7">
        <f t="shared" si="1"/>
        <v>-2.3211784594616831E-2</v>
      </c>
      <c r="T34" s="7">
        <f t="shared" si="2"/>
        <v>-1.3126893357382643E-2</v>
      </c>
      <c r="U34" s="7">
        <f t="shared" si="2"/>
        <v>1.2563137812557924E-2</v>
      </c>
      <c r="V34" s="7">
        <f t="shared" si="2"/>
        <v>-2.6323113114212638E-3</v>
      </c>
      <c r="W34" s="7">
        <f t="shared" si="2"/>
        <v>1.4052386352822599E-2</v>
      </c>
      <c r="X34" s="7">
        <f t="shared" si="3"/>
        <v>-2.6813095438139638E-2</v>
      </c>
      <c r="Y34" s="7">
        <f t="shared" si="3"/>
        <v>-2.831301631182036E-4</v>
      </c>
      <c r="Z34" s="15"/>
      <c r="AA34" s="7"/>
      <c r="AB34" s="7"/>
      <c r="AC34" s="7"/>
      <c r="AD34" s="7"/>
      <c r="AE34" s="7">
        <v>2.6243670955835023E-4</v>
      </c>
      <c r="AF34" s="7">
        <v>4.5163497972018223E-4</v>
      </c>
      <c r="AG34" s="7">
        <v>2.8013288716146142E-4</v>
      </c>
      <c r="AH34" s="7">
        <v>1.2241584922399846E-3</v>
      </c>
      <c r="AI34" s="7">
        <f t="shared" ref="AI34:AN34" si="12">_xlfn.COVARIANCE.S($S3:$S1211,T3:T1211)</f>
        <v>4.8914101945564338E-4</v>
      </c>
      <c r="AJ34" s="7">
        <f t="shared" si="12"/>
        <v>2.9673396003726147E-4</v>
      </c>
      <c r="AK34" s="7">
        <f t="shared" si="12"/>
        <v>4.7329896313505877E-4</v>
      </c>
      <c r="AL34" s="7">
        <f t="shared" si="12"/>
        <v>5.0253393282444062E-4</v>
      </c>
      <c r="AM34" s="7">
        <f t="shared" si="12"/>
        <v>7.6937735437428818E-4</v>
      </c>
      <c r="AN34" s="7">
        <f t="shared" si="12"/>
        <v>2.9145744739374018E-4</v>
      </c>
      <c r="AO34" s="7"/>
      <c r="AP34" s="7"/>
      <c r="AQ34" s="7"/>
      <c r="AR34" s="7"/>
      <c r="AS34" s="7"/>
      <c r="AT34" s="7"/>
      <c r="AU34" s="7"/>
      <c r="AV34" s="7"/>
    </row>
    <row r="35" spans="1:48">
      <c r="A35" s="12">
        <v>37116</v>
      </c>
      <c r="B35" s="13">
        <v>3330.4</v>
      </c>
      <c r="C35" s="13">
        <v>1732.4</v>
      </c>
      <c r="D35" s="13">
        <v>2426.6999999999998</v>
      </c>
      <c r="E35" s="13">
        <v>4274.5</v>
      </c>
      <c r="F35" s="13">
        <v>4283.8999999999996</v>
      </c>
      <c r="G35" s="13">
        <v>4170</v>
      </c>
      <c r="H35" s="13">
        <v>5582.9</v>
      </c>
      <c r="I35" s="13">
        <v>4135.3999999999996</v>
      </c>
      <c r="J35" s="13">
        <v>745.3</v>
      </c>
      <c r="K35" s="13">
        <v>3742.3</v>
      </c>
      <c r="L35" s="13">
        <v>3178.3</v>
      </c>
      <c r="M35" s="13">
        <v>1178</v>
      </c>
      <c r="N35" s="15"/>
      <c r="O35" s="7">
        <f t="shared" si="1"/>
        <v>5.2707357286002343E-3</v>
      </c>
      <c r="P35" s="7">
        <f t="shared" si="1"/>
        <v>9.7079775557482283E-3</v>
      </c>
      <c r="Q35" s="7">
        <f t="shared" si="1"/>
        <v>-2.3304858778333336E-2</v>
      </c>
      <c r="R35" s="7">
        <f t="shared" si="1"/>
        <v>1.4930675699774234E-2</v>
      </c>
      <c r="S35" s="7">
        <f t="shared" si="1"/>
        <v>8.6924732701635643E-3</v>
      </c>
      <c r="T35" s="7">
        <f t="shared" si="2"/>
        <v>1.2535016261135628E-2</v>
      </c>
      <c r="U35" s="7">
        <f t="shared" si="2"/>
        <v>1.3185361710314036E-2</v>
      </c>
      <c r="V35" s="7">
        <f t="shared" si="2"/>
        <v>-1.0965741986523057E-2</v>
      </c>
      <c r="W35" s="7">
        <f t="shared" si="2"/>
        <v>-0.10650910950263635</v>
      </c>
      <c r="X35" s="7">
        <f t="shared" si="3"/>
        <v>2.1988782019862953E-2</v>
      </c>
      <c r="Y35" s="7">
        <f t="shared" si="3"/>
        <v>-3.3301757843602495E-2</v>
      </c>
      <c r="Z35" s="15"/>
      <c r="AA35" s="7"/>
      <c r="AB35" s="7"/>
      <c r="AC35" s="7"/>
      <c r="AD35" s="7"/>
      <c r="AE35" s="7">
        <v>2.1562336473583316E-4</v>
      </c>
      <c r="AF35" s="7">
        <v>4.3517541201593243E-4</v>
      </c>
      <c r="AG35" s="7">
        <v>2.6660458425030247E-4</v>
      </c>
      <c r="AH35" s="7">
        <v>4.8914101945564338E-4</v>
      </c>
      <c r="AI35" s="7">
        <v>6.4013423484998342E-4</v>
      </c>
      <c r="AJ35" s="7">
        <f>_xlfn.COVARIANCE.S($T3:$T1211,U3:U1211)</f>
        <v>2.7581271499244465E-4</v>
      </c>
      <c r="AK35" s="7">
        <f>_xlfn.COVARIANCE.S($T3:$T1211,V3:V1211)</f>
        <v>4.246640038452923E-4</v>
      </c>
      <c r="AL35" s="7">
        <f>_xlfn.COVARIANCE.S($T3:$T1211,W3:W1211)</f>
        <v>4.4268987330650601E-4</v>
      </c>
      <c r="AM35" s="7">
        <f>_xlfn.COVARIANCE.S($T3:$T1211,X3:X1211)</f>
        <v>4.0338884916629015E-4</v>
      </c>
      <c r="AN35" s="7">
        <f>_xlfn.COVARIANCE.S($T3:$T1211,Y3:Y1211)</f>
        <v>2.5976103588383172E-4</v>
      </c>
      <c r="AO35" s="7"/>
      <c r="AP35" s="7"/>
      <c r="AQ35" s="7"/>
      <c r="AR35" s="7"/>
      <c r="AS35" s="7"/>
      <c r="AT35" s="7"/>
      <c r="AU35" s="7"/>
      <c r="AV35" s="7"/>
    </row>
    <row r="36" spans="1:48">
      <c r="A36" s="12">
        <v>37123</v>
      </c>
      <c r="B36" s="13">
        <v>3348</v>
      </c>
      <c r="C36" s="13">
        <v>1749.3</v>
      </c>
      <c r="D36" s="13">
        <v>2370.8000000000002</v>
      </c>
      <c r="E36" s="13">
        <v>4338.8</v>
      </c>
      <c r="F36" s="13">
        <v>4321.3</v>
      </c>
      <c r="G36" s="13">
        <v>4222.6000000000004</v>
      </c>
      <c r="H36" s="13">
        <v>5657</v>
      </c>
      <c r="I36" s="13">
        <v>4090.3</v>
      </c>
      <c r="J36" s="13">
        <v>670</v>
      </c>
      <c r="K36" s="13">
        <v>3825.5</v>
      </c>
      <c r="L36" s="13">
        <v>3074.2</v>
      </c>
      <c r="M36" s="13">
        <v>1177</v>
      </c>
      <c r="N36" s="15"/>
      <c r="O36" s="7">
        <f t="shared" si="1"/>
        <v>-2.1862094213332763E-2</v>
      </c>
      <c r="P36" s="7">
        <f t="shared" si="1"/>
        <v>-1.0169871328394546E-2</v>
      </c>
      <c r="Q36" s="7">
        <f t="shared" si="1"/>
        <v>-6.1584674218301952E-2</v>
      </c>
      <c r="R36" s="7">
        <f t="shared" si="1"/>
        <v>-7.6580858964266744E-3</v>
      </c>
      <c r="S36" s="7">
        <f t="shared" si="1"/>
        <v>-1.6778486413418833E-2</v>
      </c>
      <c r="T36" s="7">
        <f t="shared" si="2"/>
        <v>-1.5272572901988591E-2</v>
      </c>
      <c r="U36" s="7">
        <f t="shared" si="2"/>
        <v>-2.8400201979331633E-2</v>
      </c>
      <c r="V36" s="7">
        <f t="shared" si="2"/>
        <v>-3.2652108096790936E-2</v>
      </c>
      <c r="W36" s="7">
        <f t="shared" si="2"/>
        <v>-3.4467846833547276E-2</v>
      </c>
      <c r="X36" s="7">
        <f t="shared" si="3"/>
        <v>-8.5846450839979216E-3</v>
      </c>
      <c r="Y36" s="7">
        <f t="shared" si="3"/>
        <v>2.209514805836291E-3</v>
      </c>
      <c r="Z36" s="15"/>
      <c r="AA36" s="7"/>
      <c r="AB36" s="7"/>
      <c r="AC36" s="7"/>
      <c r="AD36" s="7"/>
      <c r="AE36" s="7">
        <v>2.0255487081438593E-4</v>
      </c>
      <c r="AF36" s="7">
        <v>3.327834523398635E-4</v>
      </c>
      <c r="AG36" s="7">
        <v>2.4561169849389485E-4</v>
      </c>
      <c r="AH36" s="7">
        <v>2.9673396003726147E-4</v>
      </c>
      <c r="AI36" s="7">
        <v>2.7581271499244465E-4</v>
      </c>
      <c r="AJ36" s="7">
        <v>6.0804731082882352E-4</v>
      </c>
      <c r="AK36" s="7">
        <f>_xlfn.COVARIANCE.S($U3:$U1211,V3:V1211)</f>
        <v>2.9334839077346255E-4</v>
      </c>
      <c r="AL36" s="7">
        <f>_xlfn.COVARIANCE.S($U3:$U1211,W3:W1211)</f>
        <v>3.76413885267897E-4</v>
      </c>
      <c r="AM36" s="7">
        <f>_xlfn.COVARIANCE.S($U3:$U1211,X3:X1211)</f>
        <v>2.3492182074552793E-4</v>
      </c>
      <c r="AN36" s="7">
        <f>_xlfn.COVARIANCE.S($U3:$U1211,Y3:Y1211)</f>
        <v>1.9855079506942181E-4</v>
      </c>
      <c r="AO36" s="7"/>
      <c r="AP36" s="7"/>
      <c r="AQ36" s="7"/>
      <c r="AR36" s="7"/>
      <c r="AS36" s="7"/>
      <c r="AT36" s="7"/>
      <c r="AU36" s="7"/>
      <c r="AV36" s="7"/>
    </row>
    <row r="37" spans="1:48">
      <c r="A37" s="12">
        <v>37130</v>
      </c>
      <c r="B37" s="13">
        <v>3275.6</v>
      </c>
      <c r="C37" s="13">
        <v>1731.6</v>
      </c>
      <c r="D37" s="13">
        <v>2229.1999999999998</v>
      </c>
      <c r="E37" s="13">
        <v>4305.7</v>
      </c>
      <c r="F37" s="13">
        <v>4249.3999999999996</v>
      </c>
      <c r="G37" s="13">
        <v>4158.6000000000004</v>
      </c>
      <c r="H37" s="13">
        <v>5498.6</v>
      </c>
      <c r="I37" s="13">
        <v>3958.9</v>
      </c>
      <c r="J37" s="13">
        <v>647.29999999999995</v>
      </c>
      <c r="K37" s="13">
        <v>3792.8</v>
      </c>
      <c r="L37" s="13">
        <v>3081</v>
      </c>
      <c r="M37" s="13">
        <v>1176</v>
      </c>
      <c r="N37" s="15"/>
      <c r="O37" s="7">
        <f t="shared" si="1"/>
        <v>-1.2688537182851192E-2</v>
      </c>
      <c r="P37" s="7">
        <f t="shared" si="1"/>
        <v>4.0416871706982425E-4</v>
      </c>
      <c r="Q37" s="7">
        <f t="shared" si="1"/>
        <v>-8.5597675406994637E-3</v>
      </c>
      <c r="R37" s="7">
        <f t="shared" si="1"/>
        <v>6.0896028512453428E-3</v>
      </c>
      <c r="S37" s="7">
        <f t="shared" si="1"/>
        <v>-2.1479091786280484E-2</v>
      </c>
      <c r="T37" s="7">
        <f t="shared" si="2"/>
        <v>-4.3997167436789497E-2</v>
      </c>
      <c r="U37" s="7">
        <f t="shared" si="2"/>
        <v>2.6967321556565931E-2</v>
      </c>
      <c r="V37" s="7">
        <f t="shared" si="2"/>
        <v>1.3647636629014272E-2</v>
      </c>
      <c r="W37" s="7">
        <f t="shared" si="2"/>
        <v>-3.5378267025988279E-2</v>
      </c>
      <c r="X37" s="7">
        <f t="shared" si="3"/>
        <v>2.9614091985413406E-2</v>
      </c>
      <c r="Y37" s="7">
        <f t="shared" si="3"/>
        <v>1.2354398060261311E-2</v>
      </c>
      <c r="Z37" s="15"/>
      <c r="AA37" s="7"/>
      <c r="AB37" s="7"/>
      <c r="AC37" s="7"/>
      <c r="AD37" s="7"/>
      <c r="AE37" s="7">
        <v>2.242474245682193E-4</v>
      </c>
      <c r="AF37" s="7">
        <v>4.4046532149799285E-4</v>
      </c>
      <c r="AG37" s="7">
        <v>2.5818998502610238E-4</v>
      </c>
      <c r="AH37" s="7">
        <v>4.7329896313505877E-4</v>
      </c>
      <c r="AI37" s="7">
        <v>4.246640038452923E-4</v>
      </c>
      <c r="AJ37" s="7">
        <v>2.9334839077346255E-4</v>
      </c>
      <c r="AK37" s="7">
        <v>5.7805528784545229E-4</v>
      </c>
      <c r="AL37" s="7">
        <f>_xlfn.COVARIANCE.S($V3:$V1211,W3:W1211)</f>
        <v>4.7515647921958742E-4</v>
      </c>
      <c r="AM37" s="7">
        <f>_xlfn.COVARIANCE.S($V3:$V1211,X3:X1211)</f>
        <v>4.1422533115181387E-4</v>
      </c>
      <c r="AN37" s="7">
        <f>_xlfn.COVARIANCE.S($V3:$V1211,Y3:Y1211)</f>
        <v>2.7260661153062751E-4</v>
      </c>
      <c r="AO37" s="7"/>
      <c r="AP37" s="7"/>
      <c r="AQ37" s="7"/>
      <c r="AR37" s="7"/>
      <c r="AS37" s="7"/>
      <c r="AT37" s="7"/>
      <c r="AU37" s="7"/>
      <c r="AV37" s="7"/>
    </row>
    <row r="38" spans="1:48">
      <c r="A38" s="12">
        <v>37137</v>
      </c>
      <c r="B38" s="13">
        <v>3234.3</v>
      </c>
      <c r="C38" s="13">
        <v>1732.3</v>
      </c>
      <c r="D38" s="13">
        <v>2210.1999999999998</v>
      </c>
      <c r="E38" s="13">
        <v>4332</v>
      </c>
      <c r="F38" s="13">
        <v>4159.1000000000004</v>
      </c>
      <c r="G38" s="13">
        <v>3979.6</v>
      </c>
      <c r="H38" s="13">
        <v>5648.9</v>
      </c>
      <c r="I38" s="13">
        <v>4013.3</v>
      </c>
      <c r="J38" s="13">
        <v>624.79999999999995</v>
      </c>
      <c r="K38" s="13">
        <v>3906.8</v>
      </c>
      <c r="L38" s="13">
        <v>3119.3</v>
      </c>
      <c r="M38" s="13">
        <v>1175</v>
      </c>
      <c r="N38" s="15"/>
      <c r="O38" s="7">
        <f t="shared" si="1"/>
        <v>-4.2152378516734854E-2</v>
      </c>
      <c r="P38" s="7">
        <f t="shared" si="1"/>
        <v>1.845551016945883E-3</v>
      </c>
      <c r="Q38" s="7">
        <f t="shared" si="1"/>
        <v>-8.3816446732716141E-2</v>
      </c>
      <c r="R38" s="7">
        <f t="shared" si="1"/>
        <v>-1.7018418163388126E-2</v>
      </c>
      <c r="S38" s="7">
        <f t="shared" si="1"/>
        <v>4.3664001045830483E-3</v>
      </c>
      <c r="T38" s="7">
        <f t="shared" si="2"/>
        <v>-4.2817484370726952E-2</v>
      </c>
      <c r="U38" s="7">
        <f t="shared" si="2"/>
        <v>-3.7553106877920329E-2</v>
      </c>
      <c r="V38" s="7">
        <f t="shared" si="2"/>
        <v>-1.6708441648177171E-3</v>
      </c>
      <c r="W38" s="7">
        <f t="shared" si="2"/>
        <v>-0.11146103224982366</v>
      </c>
      <c r="X38" s="7">
        <f t="shared" si="3"/>
        <v>-6.2336245017623138E-2</v>
      </c>
      <c r="Y38" s="7">
        <f t="shared" si="3"/>
        <v>2.1776035761068469E-3</v>
      </c>
      <c r="Z38" s="15"/>
      <c r="AA38" s="7"/>
      <c r="AB38" s="7"/>
      <c r="AC38" s="7"/>
      <c r="AD38" s="7"/>
      <c r="AE38" s="7">
        <v>3.1417784009735058E-4</v>
      </c>
      <c r="AF38" s="7">
        <v>5.3213512728126928E-4</v>
      </c>
      <c r="AG38" s="7">
        <v>2.8004566011175002E-4</v>
      </c>
      <c r="AH38" s="7">
        <v>5.0253393282444062E-4</v>
      </c>
      <c r="AI38" s="7">
        <v>4.4268987330650601E-4</v>
      </c>
      <c r="AJ38" s="7">
        <v>3.76413885267897E-4</v>
      </c>
      <c r="AK38" s="7">
        <v>4.7515647921958742E-4</v>
      </c>
      <c r="AL38" s="7">
        <v>1.2898001962260203E-3</v>
      </c>
      <c r="AM38" s="7">
        <f>_xlfn.COVARIANCE.S($W3:$W1211,X3:X1211)</f>
        <v>4.1013608128790449E-4</v>
      </c>
      <c r="AN38" s="7">
        <f>_xlfn.COVARIANCE.S($W3:$W1211,Y3:Y1211)</f>
        <v>2.404561849355226E-4</v>
      </c>
      <c r="AO38" s="7"/>
      <c r="AP38" s="7"/>
      <c r="AQ38" s="7"/>
      <c r="AR38" s="7"/>
      <c r="AS38" s="7"/>
      <c r="AT38" s="7"/>
      <c r="AU38" s="7"/>
      <c r="AV38" s="7"/>
    </row>
    <row r="39" spans="1:48">
      <c r="A39" s="12">
        <v>37144</v>
      </c>
      <c r="B39" s="13">
        <v>3100.8</v>
      </c>
      <c r="C39" s="13">
        <v>1735.5</v>
      </c>
      <c r="D39" s="13">
        <v>2032.5</v>
      </c>
      <c r="E39" s="13">
        <v>4258.8999999999996</v>
      </c>
      <c r="F39" s="13">
        <v>4177.3</v>
      </c>
      <c r="G39" s="13">
        <v>3812.8</v>
      </c>
      <c r="H39" s="13">
        <v>5440.7</v>
      </c>
      <c r="I39" s="13">
        <v>4006.6</v>
      </c>
      <c r="J39" s="13">
        <v>558.9</v>
      </c>
      <c r="K39" s="13">
        <v>3670.7</v>
      </c>
      <c r="L39" s="13">
        <v>3126.1</v>
      </c>
      <c r="M39" s="13">
        <v>1174</v>
      </c>
      <c r="N39" s="15"/>
      <c r="O39" s="7">
        <f t="shared" si="1"/>
        <v>-5.2604511595418714E-2</v>
      </c>
      <c r="P39" s="7">
        <f t="shared" si="1"/>
        <v>5.5258341655145878E-2</v>
      </c>
      <c r="Q39" s="7">
        <f t="shared" si="1"/>
        <v>-8.9981230478338614E-2</v>
      </c>
      <c r="R39" s="7">
        <f t="shared" si="1"/>
        <v>1.199659628639084E-2</v>
      </c>
      <c r="S39" s="7">
        <f t="shared" si="1"/>
        <v>-6.6051007421033564E-2</v>
      </c>
      <c r="T39" s="7">
        <f t="shared" si="2"/>
        <v>-5.7429981900276358E-2</v>
      </c>
      <c r="U39" s="7">
        <f t="shared" si="2"/>
        <v>-1.3061198739016684E-2</v>
      </c>
      <c r="V39" s="7">
        <f t="shared" si="2"/>
        <v>-5.8298359962858343E-2</v>
      </c>
      <c r="W39" s="7">
        <f t="shared" si="2"/>
        <v>-8.7645941236144637E-2</v>
      </c>
      <c r="X39" s="7">
        <f t="shared" si="3"/>
        <v>-0.10564206381123173</v>
      </c>
      <c r="Y39" s="7">
        <f t="shared" si="3"/>
        <v>2.5362591217454867E-2</v>
      </c>
      <c r="Z39" s="15"/>
      <c r="AA39" s="7"/>
      <c r="AB39" s="7"/>
      <c r="AC39" s="7"/>
      <c r="AD39" s="7"/>
      <c r="AE39" s="7">
        <v>1.7733654264931852E-4</v>
      </c>
      <c r="AF39" s="7">
        <v>4.162988954563658E-4</v>
      </c>
      <c r="AG39" s="7">
        <v>2.4612308111525563E-4</v>
      </c>
      <c r="AH39" s="7">
        <v>7.6937735437428818E-4</v>
      </c>
      <c r="AI39" s="7">
        <v>4.0338884916629015E-4</v>
      </c>
      <c r="AJ39" s="7">
        <v>2.3492182074552793E-4</v>
      </c>
      <c r="AK39" s="7">
        <v>4.1422533115181387E-4</v>
      </c>
      <c r="AL39" s="7">
        <v>4.1013608128790449E-4</v>
      </c>
      <c r="AM39" s="7">
        <v>1.0562091794088309E-3</v>
      </c>
      <c r="AN39" s="7">
        <f>_xlfn.COVARIANCE.S($X3:$X1211,Y3:Y1211)</f>
        <v>2.5336035561477249E-4</v>
      </c>
      <c r="AO39" s="7"/>
      <c r="AP39" s="7"/>
      <c r="AQ39" s="7"/>
      <c r="AR39" s="7"/>
      <c r="AS39" s="7"/>
      <c r="AT39" s="7"/>
      <c r="AU39" s="7"/>
      <c r="AV39" s="7"/>
    </row>
    <row r="40" spans="1:48">
      <c r="A40" s="12">
        <v>37151</v>
      </c>
      <c r="B40" s="13">
        <v>2941.9</v>
      </c>
      <c r="C40" s="13">
        <v>1834.1</v>
      </c>
      <c r="D40" s="13">
        <v>1857.6</v>
      </c>
      <c r="E40" s="13">
        <v>4310.3</v>
      </c>
      <c r="F40" s="13">
        <v>3910.3</v>
      </c>
      <c r="G40" s="13">
        <v>3600</v>
      </c>
      <c r="H40" s="13">
        <v>5370.1</v>
      </c>
      <c r="I40" s="13">
        <v>3779.7</v>
      </c>
      <c r="J40" s="13">
        <v>512</v>
      </c>
      <c r="K40" s="13">
        <v>3302.7</v>
      </c>
      <c r="L40" s="13">
        <v>3206.4</v>
      </c>
      <c r="M40" s="13">
        <v>1173</v>
      </c>
      <c r="N40" s="15"/>
      <c r="O40" s="7">
        <f t="shared" si="1"/>
        <v>3.5922011635482476E-2</v>
      </c>
      <c r="P40" s="7">
        <f t="shared" si="1"/>
        <v>-1.2548079880996901E-3</v>
      </c>
      <c r="Q40" s="7">
        <f t="shared" si="1"/>
        <v>2.5459109370287839E-2</v>
      </c>
      <c r="R40" s="7">
        <f t="shared" si="1"/>
        <v>8.1793431977038467E-3</v>
      </c>
      <c r="S40" s="7">
        <f t="shared" si="1"/>
        <v>4.2801467719434536E-2</v>
      </c>
      <c r="T40" s="7">
        <f t="shared" si="2"/>
        <v>3.8445840367318816E-2</v>
      </c>
      <c r="U40" s="7">
        <f t="shared" si="2"/>
        <v>4.2723316157697151E-2</v>
      </c>
      <c r="V40" s="7">
        <f t="shared" si="2"/>
        <v>5.6049539645301447E-2</v>
      </c>
      <c r="W40" s="7">
        <f t="shared" si="2"/>
        <v>3.5094596362753288E-3</v>
      </c>
      <c r="X40" s="7">
        <f t="shared" si="3"/>
        <v>6.8114416299828312E-2</v>
      </c>
      <c r="Y40" s="7">
        <f t="shared" si="3"/>
        <v>-3.6460056217775143E-2</v>
      </c>
      <c r="Z40" s="15"/>
      <c r="AA40" s="7"/>
      <c r="AB40" s="7"/>
      <c r="AC40" s="7"/>
      <c r="AD40" s="7"/>
      <c r="AE40" s="7">
        <v>1.8330620166303452E-4</v>
      </c>
      <c r="AF40" s="7">
        <v>2.3130758424189506E-4</v>
      </c>
      <c r="AG40" s="7">
        <v>1.8910595926364108E-4</v>
      </c>
      <c r="AH40" s="7">
        <v>2.9145744739374018E-4</v>
      </c>
      <c r="AI40" s="7">
        <v>2.5976103588383172E-4</v>
      </c>
      <c r="AJ40" s="7">
        <v>1.9855079506942181E-4</v>
      </c>
      <c r="AK40" s="7">
        <v>2.7260661153062751E-4</v>
      </c>
      <c r="AL40" s="7">
        <v>2.404561849355226E-4</v>
      </c>
      <c r="AM40" s="7">
        <v>2.5336035561477249E-4</v>
      </c>
      <c r="AN40" s="7">
        <v>4.9993375574715587E-4</v>
      </c>
      <c r="AO40" s="7"/>
      <c r="AP40" s="7"/>
      <c r="AQ40" s="7"/>
      <c r="AR40" s="7"/>
      <c r="AS40" s="7"/>
      <c r="AT40" s="7"/>
      <c r="AU40" s="7"/>
      <c r="AV40" s="7"/>
    </row>
    <row r="41" spans="1:48">
      <c r="A41" s="12">
        <v>37158</v>
      </c>
      <c r="B41" s="13">
        <v>3049.5</v>
      </c>
      <c r="C41" s="13">
        <v>1831.8</v>
      </c>
      <c r="D41" s="13">
        <v>1905.5</v>
      </c>
      <c r="E41" s="13">
        <v>4345.7</v>
      </c>
      <c r="F41" s="13">
        <v>4081.3</v>
      </c>
      <c r="G41" s="13">
        <v>3741.1</v>
      </c>
      <c r="H41" s="13">
        <v>5604.5</v>
      </c>
      <c r="I41" s="13">
        <v>3997.6</v>
      </c>
      <c r="J41" s="13">
        <v>513.79999999999995</v>
      </c>
      <c r="K41" s="13">
        <v>3535.5</v>
      </c>
      <c r="L41" s="13">
        <v>3091.6</v>
      </c>
      <c r="M41" s="13">
        <v>1172</v>
      </c>
      <c r="N41" s="15"/>
      <c r="O41" s="7">
        <f t="shared" si="1"/>
        <v>4.1620495112389029E-2</v>
      </c>
      <c r="P41" s="7">
        <f t="shared" si="1"/>
        <v>-8.8280216922658125E-3</v>
      </c>
      <c r="Q41" s="7">
        <f t="shared" si="1"/>
        <v>6.2798619511899856E-2</v>
      </c>
      <c r="R41" s="7">
        <f t="shared" si="1"/>
        <v>-5.7925689587114216E-3</v>
      </c>
      <c r="S41" s="7">
        <f t="shared" si="1"/>
        <v>2.1596389355654454E-2</v>
      </c>
      <c r="T41" s="7">
        <f t="shared" si="2"/>
        <v>5.3170657498248293E-2</v>
      </c>
      <c r="U41" s="7">
        <f t="shared" si="2"/>
        <v>1.5544537911355545E-2</v>
      </c>
      <c r="V41" s="7">
        <f t="shared" si="2"/>
        <v>3.6377471447553461E-2</v>
      </c>
      <c r="W41" s="7">
        <f t="shared" si="2"/>
        <v>7.623272211463869E-2</v>
      </c>
      <c r="X41" s="7">
        <f t="shared" si="3"/>
        <v>5.4893086522622182E-2</v>
      </c>
      <c r="Y41" s="7">
        <f t="shared" si="3"/>
        <v>2.1123489115921421E-2</v>
      </c>
      <c r="Z41" s="15"/>
      <c r="AA41" s="7"/>
      <c r="AB41" s="7"/>
      <c r="AC41" s="7"/>
      <c r="AD41" s="7"/>
      <c r="AE41" s="7"/>
      <c r="AF41" s="7"/>
      <c r="AG41" s="7"/>
      <c r="AH41" s="7"/>
      <c r="AI41" s="7"/>
      <c r="AJ41" s="7"/>
      <c r="AK41" s="7"/>
      <c r="AL41" s="7"/>
      <c r="AM41" s="7"/>
      <c r="AN41" s="7"/>
      <c r="AO41" s="7"/>
      <c r="AP41" s="7"/>
      <c r="AQ41" s="7"/>
      <c r="AR41" s="7"/>
      <c r="AS41" s="7"/>
      <c r="AT41" s="7"/>
      <c r="AU41" s="7"/>
      <c r="AV41" s="7"/>
    </row>
    <row r="42" spans="1:48">
      <c r="A42" s="12">
        <v>37165</v>
      </c>
      <c r="B42" s="13">
        <v>3179.1</v>
      </c>
      <c r="C42" s="13">
        <v>1815.7</v>
      </c>
      <c r="D42" s="13">
        <v>2029</v>
      </c>
      <c r="E42" s="13">
        <v>4320.6000000000004</v>
      </c>
      <c r="F42" s="13">
        <v>4170.3999999999996</v>
      </c>
      <c r="G42" s="13">
        <v>3945.4</v>
      </c>
      <c r="H42" s="13">
        <v>5692.3</v>
      </c>
      <c r="I42" s="13">
        <v>4145.7</v>
      </c>
      <c r="J42" s="13">
        <v>554.5</v>
      </c>
      <c r="K42" s="13">
        <v>3735</v>
      </c>
      <c r="L42" s="13">
        <v>3157.6</v>
      </c>
      <c r="M42" s="13">
        <v>1171</v>
      </c>
      <c r="N42" s="15"/>
      <c r="O42" s="7">
        <f t="shared" si="1"/>
        <v>1.4365819652180405E-2</v>
      </c>
      <c r="P42" s="7">
        <f t="shared" si="1"/>
        <v>-2.4700873901138599E-2</v>
      </c>
      <c r="Q42" s="7">
        <f t="shared" si="1"/>
        <v>4.5051578359687726E-2</v>
      </c>
      <c r="R42" s="7">
        <f t="shared" si="1"/>
        <v>1.2489380904752972E-2</v>
      </c>
      <c r="S42" s="7">
        <f t="shared" si="1"/>
        <v>4.8351603736999246E-2</v>
      </c>
      <c r="T42" s="7">
        <f t="shared" si="2"/>
        <v>6.4676088214829282E-3</v>
      </c>
      <c r="U42" s="7">
        <f t="shared" si="2"/>
        <v>9.337364570521851E-3</v>
      </c>
      <c r="V42" s="7">
        <f t="shared" si="2"/>
        <v>3.7558729598054859E-3</v>
      </c>
      <c r="W42" s="7">
        <f t="shared" si="2"/>
        <v>-7.7849582999474287E-3</v>
      </c>
      <c r="X42" s="7">
        <f t="shared" si="3"/>
        <v>2.7880785809094956E-2</v>
      </c>
      <c r="Y42" s="7">
        <f t="shared" si="3"/>
        <v>1.0647446627689664E-2</v>
      </c>
      <c r="Z42" s="15"/>
      <c r="AA42" s="7"/>
      <c r="AB42" s="7"/>
      <c r="AC42" s="7"/>
      <c r="AD42" s="7"/>
      <c r="AE42" s="7"/>
      <c r="AF42" s="7"/>
      <c r="AG42" s="7"/>
      <c r="AH42" s="7"/>
      <c r="AI42" s="7"/>
      <c r="AJ42" s="7"/>
      <c r="AK42" s="7"/>
      <c r="AL42" s="7"/>
      <c r="AM42" s="7"/>
      <c r="AN42" s="7"/>
      <c r="AO42" s="7"/>
      <c r="AP42" s="7"/>
      <c r="AQ42" s="7"/>
      <c r="AR42" s="7"/>
      <c r="AS42" s="7"/>
      <c r="AT42" s="7"/>
      <c r="AU42" s="7"/>
      <c r="AV42" s="7"/>
    </row>
    <row r="43" spans="1:48">
      <c r="A43" s="12">
        <v>37172</v>
      </c>
      <c r="B43" s="13">
        <v>3225.1</v>
      </c>
      <c r="C43" s="13">
        <v>1771.4</v>
      </c>
      <c r="D43" s="13">
        <v>2122.5</v>
      </c>
      <c r="E43" s="13">
        <v>4374.8999999999996</v>
      </c>
      <c r="F43" s="13">
        <v>4377</v>
      </c>
      <c r="G43" s="13">
        <v>3971</v>
      </c>
      <c r="H43" s="13">
        <v>5745.7</v>
      </c>
      <c r="I43" s="13">
        <v>4161.3</v>
      </c>
      <c r="J43" s="13">
        <v>550.20000000000005</v>
      </c>
      <c r="K43" s="13">
        <v>3840.6</v>
      </c>
      <c r="L43" s="13">
        <v>3191.4</v>
      </c>
      <c r="M43" s="13">
        <v>1170</v>
      </c>
      <c r="N43" s="15"/>
      <c r="O43" s="7">
        <f t="shared" si="1"/>
        <v>-1.5530348857669277E-2</v>
      </c>
      <c r="P43" s="7">
        <f t="shared" si="1"/>
        <v>-2.5326493025609142E-2</v>
      </c>
      <c r="Q43" s="7">
        <f t="shared" si="1"/>
        <v>-5.0140899323120394E-2</v>
      </c>
      <c r="R43" s="7">
        <f t="shared" si="1"/>
        <v>-2.9200001272817522E-2</v>
      </c>
      <c r="S43" s="7">
        <f t="shared" si="1"/>
        <v>-1.8958569630914839E-2</v>
      </c>
      <c r="T43" s="7">
        <f t="shared" si="2"/>
        <v>-5.0745510882544498E-3</v>
      </c>
      <c r="U43" s="7">
        <f t="shared" si="2"/>
        <v>1.5885134689192372E-2</v>
      </c>
      <c r="V43" s="7">
        <f t="shared" si="2"/>
        <v>-1.8407882720378195E-2</v>
      </c>
      <c r="W43" s="7">
        <f t="shared" si="2"/>
        <v>-1.9639063792284899E-2</v>
      </c>
      <c r="X43" s="7">
        <f t="shared" si="3"/>
        <v>-8.078158512915325E-3</v>
      </c>
      <c r="Y43" s="7">
        <f t="shared" si="3"/>
        <v>1.1248151744470606E-2</v>
      </c>
      <c r="Z43" s="15"/>
      <c r="AA43" s="7"/>
      <c r="AB43" s="7"/>
      <c r="AC43" s="7"/>
      <c r="AD43" s="7"/>
      <c r="AE43" s="7"/>
      <c r="AF43" s="7"/>
      <c r="AG43" s="7"/>
      <c r="AH43" s="7"/>
      <c r="AI43" s="7"/>
      <c r="AJ43" s="7"/>
      <c r="AK43" s="7"/>
      <c r="AL43" s="7"/>
      <c r="AM43" s="7"/>
      <c r="AN43" s="7"/>
      <c r="AO43" s="7"/>
      <c r="AP43" s="7"/>
      <c r="AQ43" s="7"/>
      <c r="AR43" s="7"/>
      <c r="AS43" s="7"/>
      <c r="AT43" s="7"/>
      <c r="AU43" s="7"/>
      <c r="AV43" s="7"/>
    </row>
    <row r="44" spans="1:48">
      <c r="A44" s="12">
        <v>37179</v>
      </c>
      <c r="B44" s="13">
        <v>3175.4</v>
      </c>
      <c r="C44" s="13">
        <v>1727.1</v>
      </c>
      <c r="D44" s="13">
        <v>2018.7</v>
      </c>
      <c r="E44" s="13">
        <v>4249</v>
      </c>
      <c r="F44" s="13">
        <v>4294.8</v>
      </c>
      <c r="G44" s="13">
        <v>3950.9</v>
      </c>
      <c r="H44" s="13">
        <v>5837.7</v>
      </c>
      <c r="I44" s="13">
        <v>4085.4</v>
      </c>
      <c r="J44" s="13">
        <v>539.5</v>
      </c>
      <c r="K44" s="13">
        <v>3809.7</v>
      </c>
      <c r="L44" s="13">
        <v>3227.5</v>
      </c>
      <c r="M44" s="13">
        <v>1169</v>
      </c>
      <c r="N44" s="15"/>
      <c r="O44" s="7">
        <f t="shared" si="1"/>
        <v>3.1250605527119737E-2</v>
      </c>
      <c r="P44" s="7">
        <f t="shared" si="1"/>
        <v>6.1762440552320117E-3</v>
      </c>
      <c r="Q44" s="7">
        <f t="shared" si="1"/>
        <v>6.6171901855605952E-2</v>
      </c>
      <c r="R44" s="7">
        <f t="shared" si="1"/>
        <v>1.6687475166642391E-2</v>
      </c>
      <c r="S44" s="7">
        <f t="shared" si="1"/>
        <v>-1.4375914477648565E-2</v>
      </c>
      <c r="T44" s="7">
        <f t="shared" si="2"/>
        <v>3.1344436551564415E-2</v>
      </c>
      <c r="U44" s="7">
        <f t="shared" si="2"/>
        <v>5.5021539768752972E-2</v>
      </c>
      <c r="V44" s="7">
        <f t="shared" si="2"/>
        <v>4.4521999620906555E-2</v>
      </c>
      <c r="W44" s="7">
        <f t="shared" si="2"/>
        <v>5.2534414518710083E-2</v>
      </c>
      <c r="X44" s="7">
        <f t="shared" si="3"/>
        <v>1.2235520422407378E-2</v>
      </c>
      <c r="Y44" s="7">
        <f t="shared" si="3"/>
        <v>1.7384798057823746E-2</v>
      </c>
      <c r="Z44" s="15"/>
      <c r="AA44" s="7"/>
      <c r="AB44" s="7"/>
      <c r="AC44" s="7"/>
      <c r="AD44" s="7"/>
      <c r="AE44" s="28" t="s">
        <v>89</v>
      </c>
      <c r="AF44" s="7"/>
      <c r="AG44" s="7"/>
      <c r="AH44" s="7"/>
      <c r="AI44" s="7"/>
      <c r="AJ44" s="7"/>
      <c r="AK44" s="7"/>
      <c r="AL44" s="7"/>
      <c r="AM44" s="7"/>
      <c r="AN44" s="7"/>
      <c r="AO44" s="7"/>
      <c r="AP44" s="7"/>
      <c r="AQ44" s="7"/>
      <c r="AR44" s="7"/>
      <c r="AS44" s="7"/>
      <c r="AT44" s="7"/>
      <c r="AU44" s="7"/>
      <c r="AV44" s="7"/>
    </row>
    <row r="45" spans="1:48">
      <c r="A45" s="12">
        <v>37186</v>
      </c>
      <c r="B45" s="13">
        <v>3276.2</v>
      </c>
      <c r="C45" s="13">
        <v>1737.8</v>
      </c>
      <c r="D45" s="13">
        <v>2156.8000000000002</v>
      </c>
      <c r="E45" s="13">
        <v>4320.5</v>
      </c>
      <c r="F45" s="13">
        <v>4233.5</v>
      </c>
      <c r="G45" s="13">
        <v>4076.7</v>
      </c>
      <c r="H45" s="13">
        <v>6167.9</v>
      </c>
      <c r="I45" s="13">
        <v>4271.3999999999996</v>
      </c>
      <c r="J45" s="13">
        <v>568.6</v>
      </c>
      <c r="K45" s="13">
        <v>3856.6</v>
      </c>
      <c r="L45" s="13">
        <v>3284.1</v>
      </c>
      <c r="M45" s="13">
        <v>1168</v>
      </c>
      <c r="N45" s="15"/>
      <c r="O45" s="7">
        <f t="shared" si="1"/>
        <v>-1.1141749057995835E-2</v>
      </c>
      <c r="P45" s="7">
        <f t="shared" si="1"/>
        <v>-1.6360520400167774E-2</v>
      </c>
      <c r="Q45" s="7">
        <f t="shared" si="1"/>
        <v>-5.6509514628303316E-2</v>
      </c>
      <c r="R45" s="7">
        <f t="shared" si="1"/>
        <v>-1.311654622054957E-2</v>
      </c>
      <c r="S45" s="7">
        <f t="shared" si="1"/>
        <v>-1.705737332754247E-2</v>
      </c>
      <c r="T45" s="7">
        <f t="shared" si="2"/>
        <v>1.2257306888622678E-3</v>
      </c>
      <c r="U45" s="7">
        <f t="shared" si="2"/>
        <v>1.4095348439259546E-3</v>
      </c>
      <c r="V45" s="7">
        <f t="shared" si="2"/>
        <v>2.5586419186992209E-2</v>
      </c>
      <c r="W45" s="7">
        <f t="shared" si="2"/>
        <v>1.4318386753839733E-2</v>
      </c>
      <c r="X45" s="7">
        <f t="shared" si="3"/>
        <v>-2.2923188952903514E-2</v>
      </c>
      <c r="Y45" s="7">
        <f t="shared" si="3"/>
        <v>-1.4692839812913723E-2</v>
      </c>
      <c r="Z45" s="15"/>
      <c r="AA45" s="7"/>
      <c r="AB45" s="7"/>
      <c r="AC45" s="7"/>
      <c r="AD45" s="7"/>
      <c r="AE45" s="7"/>
      <c r="AF45" s="7"/>
      <c r="AG45" s="7"/>
      <c r="AH45" s="7"/>
      <c r="AI45" s="7"/>
      <c r="AJ45" s="7"/>
      <c r="AK45" s="7"/>
      <c r="AL45" s="7"/>
      <c r="AM45" s="7"/>
      <c r="AN45" s="7"/>
      <c r="AO45" s="7"/>
      <c r="AP45" s="7"/>
      <c r="AQ45" s="7"/>
      <c r="AR45" s="7"/>
      <c r="AS45" s="7"/>
      <c r="AT45" s="7"/>
      <c r="AU45" s="7"/>
      <c r="AV45" s="7"/>
    </row>
    <row r="46" spans="1:48">
      <c r="A46" s="12">
        <v>37193</v>
      </c>
      <c r="B46" s="13">
        <v>3239.9</v>
      </c>
      <c r="C46" s="13">
        <v>1709.6</v>
      </c>
      <c r="D46" s="13">
        <v>2038.3</v>
      </c>
      <c r="E46" s="13">
        <v>4264.2</v>
      </c>
      <c r="F46" s="13">
        <v>4161.8999999999996</v>
      </c>
      <c r="G46" s="13">
        <v>4081.7</v>
      </c>
      <c r="H46" s="13">
        <v>6176.6</v>
      </c>
      <c r="I46" s="13">
        <v>4382.1000000000004</v>
      </c>
      <c r="J46" s="13">
        <v>576.79999999999995</v>
      </c>
      <c r="K46" s="13">
        <v>3769.2</v>
      </c>
      <c r="L46" s="13">
        <v>3236.2</v>
      </c>
      <c r="M46" s="13">
        <v>1167</v>
      </c>
      <c r="N46" s="15"/>
      <c r="O46" s="7">
        <f t="shared" si="1"/>
        <v>1.41285544846782E-2</v>
      </c>
      <c r="P46" s="7">
        <f t="shared" si="1"/>
        <v>-7.0439361452191655E-3</v>
      </c>
      <c r="Q46" s="7">
        <f t="shared" si="1"/>
        <v>2.9249625722872086E-2</v>
      </c>
      <c r="R46" s="7">
        <f t="shared" si="1"/>
        <v>7.9701825640181225E-4</v>
      </c>
      <c r="S46" s="7">
        <f t="shared" si="1"/>
        <v>2.7114268390247293E-3</v>
      </c>
      <c r="T46" s="7">
        <f t="shared" si="2"/>
        <v>2.64735208105863E-2</v>
      </c>
      <c r="U46" s="7">
        <f t="shared" si="2"/>
        <v>-1.3807938335026452E-2</v>
      </c>
      <c r="V46" s="7">
        <f t="shared" si="2"/>
        <v>6.7320411631334271E-3</v>
      </c>
      <c r="W46" s="7">
        <f t="shared" si="2"/>
        <v>-1.7665522795165582E-2</v>
      </c>
      <c r="X46" s="7">
        <f t="shared" si="3"/>
        <v>-3.5614655584951518E-3</v>
      </c>
      <c r="Y46" s="7">
        <f t="shared" si="3"/>
        <v>1.9340831776116479E-2</v>
      </c>
      <c r="Z46" s="15"/>
      <c r="AA46" s="7"/>
      <c r="AB46" s="7"/>
      <c r="AC46" s="7"/>
      <c r="AD46" s="7"/>
      <c r="AE46" s="29"/>
      <c r="AF46" s="10" t="s">
        <v>54</v>
      </c>
      <c r="AG46" s="10" t="s">
        <v>55</v>
      </c>
      <c r="AH46" s="10" t="s">
        <v>57</v>
      </c>
      <c r="AI46" s="10" t="s">
        <v>58</v>
      </c>
      <c r="AJ46" s="10" t="s">
        <v>59</v>
      </c>
      <c r="AK46" s="10" t="s">
        <v>60</v>
      </c>
      <c r="AL46" s="10" t="s">
        <v>61</v>
      </c>
      <c r="AM46" s="10" t="s">
        <v>62</v>
      </c>
      <c r="AN46" s="10" t="s">
        <v>63</v>
      </c>
      <c r="AO46" s="10" t="s">
        <v>64</v>
      </c>
      <c r="AP46" s="7"/>
      <c r="AQ46" s="7"/>
      <c r="AR46" s="7"/>
      <c r="AS46" s="7"/>
      <c r="AT46" s="7"/>
      <c r="AU46" s="7"/>
      <c r="AV46" s="7"/>
    </row>
    <row r="47" spans="1:48">
      <c r="A47" s="12">
        <v>37200</v>
      </c>
      <c r="B47" s="13">
        <v>3286</v>
      </c>
      <c r="C47" s="13">
        <v>1697.6</v>
      </c>
      <c r="D47" s="13">
        <v>2098.8000000000002</v>
      </c>
      <c r="E47" s="13">
        <v>4267.6000000000004</v>
      </c>
      <c r="F47" s="13">
        <v>4173.2</v>
      </c>
      <c r="G47" s="13">
        <v>4191.2</v>
      </c>
      <c r="H47" s="13">
        <v>6091.9</v>
      </c>
      <c r="I47" s="13">
        <v>4411.7</v>
      </c>
      <c r="J47" s="13">
        <v>566.70000000000005</v>
      </c>
      <c r="K47" s="13">
        <v>3755.8</v>
      </c>
      <c r="L47" s="13">
        <v>3299.4</v>
      </c>
      <c r="M47" s="13">
        <v>1166</v>
      </c>
      <c r="N47" s="15"/>
      <c r="O47" s="7">
        <f t="shared" si="1"/>
        <v>1.1046491990187082E-2</v>
      </c>
      <c r="P47" s="7">
        <f t="shared" si="1"/>
        <v>3.3652148915444331E-2</v>
      </c>
      <c r="Q47" s="7">
        <f t="shared" si="1"/>
        <v>3.5019026299581139E-2</v>
      </c>
      <c r="R47" s="7">
        <f t="shared" si="1"/>
        <v>-3.803267878281271E-3</v>
      </c>
      <c r="S47" s="7">
        <f t="shared" si="1"/>
        <v>-5.0471342685142494E-2</v>
      </c>
      <c r="T47" s="7">
        <f t="shared" si="2"/>
        <v>-4.0569404066878942E-4</v>
      </c>
      <c r="U47" s="7">
        <f t="shared" si="2"/>
        <v>-3.0246508904951484E-2</v>
      </c>
      <c r="V47" s="7">
        <f t="shared" si="2"/>
        <v>-3.0073475543062004E-2</v>
      </c>
      <c r="W47" s="7">
        <f t="shared" si="2"/>
        <v>-7.2611671198171569E-3</v>
      </c>
      <c r="X47" s="7">
        <f t="shared" si="3"/>
        <v>6.2918046515281059E-2</v>
      </c>
      <c r="Y47" s="7">
        <f t="shared" si="3"/>
        <v>1.3666267300531162E-2</v>
      </c>
      <c r="Z47" s="15"/>
      <c r="AA47" s="7"/>
      <c r="AB47" s="7"/>
      <c r="AC47" s="7"/>
      <c r="AD47" s="7"/>
      <c r="AE47" s="30" t="s">
        <v>54</v>
      </c>
      <c r="AF47" s="7" cm="1">
        <f t="array" ref="AF47:AO56">WEEKS_YR*AE31:AN40</f>
        <v>0.15529146354680085</v>
      </c>
      <c r="AG47" s="7">
        <v>6.1810247482264394E-2</v>
      </c>
      <c r="AH47" s="7">
        <v>4.6505140130897217E-2</v>
      </c>
      <c r="AI47" s="7">
        <v>6.5609177389587561E-2</v>
      </c>
      <c r="AJ47" s="7">
        <v>5.3905841183958289E-2</v>
      </c>
      <c r="AK47" s="7">
        <v>5.0638717703596479E-2</v>
      </c>
      <c r="AL47" s="7">
        <v>5.6061856142054826E-2</v>
      </c>
      <c r="AM47" s="7">
        <v>7.854446002433764E-2</v>
      </c>
      <c r="AN47" s="7">
        <v>4.4334135662329632E-2</v>
      </c>
      <c r="AO47" s="7">
        <v>4.582655041575863E-2</v>
      </c>
      <c r="AP47" s="7"/>
      <c r="AQ47" s="7"/>
      <c r="AR47" s="7"/>
      <c r="AS47" s="7"/>
      <c r="AT47" s="7"/>
      <c r="AU47" s="7"/>
      <c r="AV47" s="7"/>
    </row>
    <row r="48" spans="1:48">
      <c r="A48" s="12">
        <v>37207</v>
      </c>
      <c r="B48" s="13">
        <v>3322.5</v>
      </c>
      <c r="C48" s="13">
        <v>1755.7</v>
      </c>
      <c r="D48" s="13">
        <v>2173.6</v>
      </c>
      <c r="E48" s="13">
        <v>4251.3999999999996</v>
      </c>
      <c r="F48" s="13">
        <v>3967.8</v>
      </c>
      <c r="G48" s="13">
        <v>4189.5</v>
      </c>
      <c r="H48" s="13">
        <v>5910.4</v>
      </c>
      <c r="I48" s="13">
        <v>4281</v>
      </c>
      <c r="J48" s="13">
        <v>562.6</v>
      </c>
      <c r="K48" s="13">
        <v>3999.7</v>
      </c>
      <c r="L48" s="13">
        <v>3344.8</v>
      </c>
      <c r="M48" s="13">
        <v>1165</v>
      </c>
      <c r="N48" s="15"/>
      <c r="O48" s="7">
        <f t="shared" si="1"/>
        <v>3.1252842699401634E-3</v>
      </c>
      <c r="P48" s="7">
        <f t="shared" si="1"/>
        <v>4.1994627899347721E-2</v>
      </c>
      <c r="Q48" s="7">
        <f t="shared" si="1"/>
        <v>2.3911316946987404E-2</v>
      </c>
      <c r="R48" s="7">
        <f t="shared" si="1"/>
        <v>1.2761058485283363E-2</v>
      </c>
      <c r="S48" s="7">
        <f t="shared" si="1"/>
        <v>3.6281230552034721E-2</v>
      </c>
      <c r="T48" s="7">
        <f t="shared" si="2"/>
        <v>-1.1209507338617334E-2</v>
      </c>
      <c r="U48" s="7">
        <f t="shared" si="2"/>
        <v>3.0239829779458416E-3</v>
      </c>
      <c r="V48" s="7">
        <f t="shared" si="2"/>
        <v>-4.5184854523430684E-3</v>
      </c>
      <c r="W48" s="7">
        <f t="shared" si="2"/>
        <v>-7.1352425446801126E-3</v>
      </c>
      <c r="X48" s="7">
        <f t="shared" si="3"/>
        <v>-1.5002250365686527E-4</v>
      </c>
      <c r="Y48" s="7">
        <f t="shared" si="3"/>
        <v>-7.9241620071470471E-3</v>
      </c>
      <c r="Z48" s="15"/>
      <c r="AA48" s="7"/>
      <c r="AB48" s="7"/>
      <c r="AC48" s="7"/>
      <c r="AD48" s="7"/>
      <c r="AE48" s="30" t="s">
        <v>55</v>
      </c>
      <c r="AF48" s="7">
        <v>6.1810247482264394E-2</v>
      </c>
      <c r="AG48" s="7">
        <v>0.16910874488701891</v>
      </c>
      <c r="AH48" s="7">
        <v>6.5821465169541654E-2</v>
      </c>
      <c r="AI48" s="7">
        <v>0.11290874493004556</v>
      </c>
      <c r="AJ48" s="7">
        <v>0.1087938530039831</v>
      </c>
      <c r="AK48" s="7">
        <v>8.3195863084965876E-2</v>
      </c>
      <c r="AL48" s="7">
        <v>0.11011633037449821</v>
      </c>
      <c r="AM48" s="7">
        <v>0.13303378182031733</v>
      </c>
      <c r="AN48" s="7">
        <v>0.10407472386409145</v>
      </c>
      <c r="AO48" s="7">
        <v>5.7826896060473768E-2</v>
      </c>
      <c r="AP48" s="7"/>
      <c r="AQ48" s="7"/>
      <c r="AR48" s="7"/>
      <c r="AS48" s="7"/>
      <c r="AT48" s="7"/>
      <c r="AU48" s="7"/>
      <c r="AV48" s="7"/>
    </row>
    <row r="49" spans="1:48">
      <c r="A49" s="12">
        <v>37214</v>
      </c>
      <c r="B49" s="13">
        <v>3332.9</v>
      </c>
      <c r="C49" s="13">
        <v>1831</v>
      </c>
      <c r="D49" s="13">
        <v>2226.1999999999998</v>
      </c>
      <c r="E49" s="13">
        <v>4306</v>
      </c>
      <c r="F49" s="13">
        <v>4114.3999999999996</v>
      </c>
      <c r="G49" s="13">
        <v>4142.8</v>
      </c>
      <c r="H49" s="13">
        <v>5928.3</v>
      </c>
      <c r="I49" s="13">
        <v>4261.7</v>
      </c>
      <c r="J49" s="13">
        <v>558.6</v>
      </c>
      <c r="K49" s="13">
        <v>3999.1</v>
      </c>
      <c r="L49" s="13">
        <v>3318.4</v>
      </c>
      <c r="M49" s="13">
        <v>1164</v>
      </c>
      <c r="N49" s="15"/>
      <c r="O49" s="7">
        <f t="shared" si="1"/>
        <v>1.3492648554618316E-3</v>
      </c>
      <c r="P49" s="7">
        <f t="shared" si="1"/>
        <v>3.3881525988185092E-2</v>
      </c>
      <c r="Q49" s="7">
        <f t="shared" si="1"/>
        <v>-1.3658572429704113E-2</v>
      </c>
      <c r="R49" s="7">
        <f t="shared" si="1"/>
        <v>1.7815280023310252E-2</v>
      </c>
      <c r="S49" s="7">
        <f t="shared" si="1"/>
        <v>1.1094171579028684E-2</v>
      </c>
      <c r="T49" s="7">
        <f t="shared" si="2"/>
        <v>-1.2875818629009573E-2</v>
      </c>
      <c r="U49" s="7">
        <f t="shared" si="2"/>
        <v>6.6743689007301016E-3</v>
      </c>
      <c r="V49" s="7">
        <f t="shared" si="2"/>
        <v>1.2846245320833758E-2</v>
      </c>
      <c r="W49" s="7">
        <f t="shared" si="2"/>
        <v>0</v>
      </c>
      <c r="X49" s="7">
        <f t="shared" si="3"/>
        <v>2.2108818816301851E-2</v>
      </c>
      <c r="Y49" s="7">
        <f t="shared" si="3"/>
        <v>-1.042054746288934E-2</v>
      </c>
      <c r="Z49" s="15"/>
      <c r="AA49" s="7"/>
      <c r="AB49" s="7"/>
      <c r="AC49" s="7"/>
      <c r="AD49" s="7"/>
      <c r="AE49" s="30" t="s">
        <v>57</v>
      </c>
      <c r="AF49" s="7">
        <v>4.6505140130897217E-2</v>
      </c>
      <c r="AG49" s="7">
        <v>6.5821465169541654E-2</v>
      </c>
      <c r="AH49" s="7">
        <v>0.10115032917109096</v>
      </c>
      <c r="AI49" s="7">
        <v>7.0033221790365349E-2</v>
      </c>
      <c r="AJ49" s="7">
        <v>6.665114606257562E-2</v>
      </c>
      <c r="AK49" s="7">
        <v>6.1402924623473715E-2</v>
      </c>
      <c r="AL49" s="7">
        <v>6.4547496256525602E-2</v>
      </c>
      <c r="AM49" s="7">
        <v>7.0011415027937507E-2</v>
      </c>
      <c r="AN49" s="7">
        <v>6.1530770278813908E-2</v>
      </c>
      <c r="AO49" s="7">
        <v>4.7276489815910268E-2</v>
      </c>
      <c r="AP49" s="7"/>
      <c r="AQ49" s="7"/>
      <c r="AR49" s="7"/>
      <c r="AS49" s="7"/>
      <c r="AT49" s="7"/>
      <c r="AU49" s="7"/>
      <c r="AV49" s="7"/>
    </row>
    <row r="50" spans="1:48">
      <c r="A50" s="12">
        <v>37221</v>
      </c>
      <c r="B50" s="13">
        <v>3337.4</v>
      </c>
      <c r="C50" s="13">
        <v>1894.1</v>
      </c>
      <c r="D50" s="13">
        <v>2196</v>
      </c>
      <c r="E50" s="13">
        <v>4383.3999999999996</v>
      </c>
      <c r="F50" s="13">
        <v>4160.3</v>
      </c>
      <c r="G50" s="13">
        <v>4089.8</v>
      </c>
      <c r="H50" s="13">
        <v>5968</v>
      </c>
      <c r="I50" s="13">
        <v>4316.8</v>
      </c>
      <c r="J50" s="13">
        <v>558.6</v>
      </c>
      <c r="K50" s="13">
        <v>4088.5</v>
      </c>
      <c r="L50" s="13">
        <v>3284</v>
      </c>
      <c r="M50" s="13">
        <v>1163</v>
      </c>
      <c r="N50" s="15"/>
      <c r="O50" s="7">
        <f t="shared" si="1"/>
        <v>1.0254665668898438E-2</v>
      </c>
      <c r="P50" s="7">
        <f t="shared" si="1"/>
        <v>1.0921610267425488E-2</v>
      </c>
      <c r="Q50" s="7">
        <f t="shared" si="1"/>
        <v>6.7692694504051104E-2</v>
      </c>
      <c r="R50" s="7">
        <f t="shared" si="1"/>
        <v>1.5956601438927357E-3</v>
      </c>
      <c r="S50" s="7">
        <f t="shared" si="1"/>
        <v>-2.3887105787859214E-2</v>
      </c>
      <c r="T50" s="7">
        <f t="shared" si="2"/>
        <v>-4.1407926660313879E-3</v>
      </c>
      <c r="U50" s="7">
        <f t="shared" si="2"/>
        <v>-3.5193859872736911E-4</v>
      </c>
      <c r="V50" s="7">
        <f t="shared" si="2"/>
        <v>-1.936721431862632E-2</v>
      </c>
      <c r="W50" s="7">
        <f t="shared" si="2"/>
        <v>-1.3698844358161915E-2</v>
      </c>
      <c r="X50" s="7">
        <f t="shared" si="3"/>
        <v>2.2826631267052994E-2</v>
      </c>
      <c r="Y50" s="7">
        <f t="shared" si="3"/>
        <v>-1.9153021040038343E-2</v>
      </c>
      <c r="Z50" s="15"/>
      <c r="AA50" s="7"/>
      <c r="AB50" s="7"/>
      <c r="AC50" s="7"/>
      <c r="AD50" s="7"/>
      <c r="AE50" s="30" t="s">
        <v>58</v>
      </c>
      <c r="AF50" s="7">
        <v>6.5609177389587561E-2</v>
      </c>
      <c r="AG50" s="7">
        <v>0.11290874493004556</v>
      </c>
      <c r="AH50" s="7">
        <v>7.0033221790365349E-2</v>
      </c>
      <c r="AI50" s="7">
        <v>0.30603962305999616</v>
      </c>
      <c r="AJ50" s="7">
        <v>0.12228525486391084</v>
      </c>
      <c r="AK50" s="7">
        <v>7.4183490009315373E-2</v>
      </c>
      <c r="AL50" s="7">
        <v>0.11832474078376469</v>
      </c>
      <c r="AM50" s="7">
        <v>0.12563348320611015</v>
      </c>
      <c r="AN50" s="7">
        <v>0.19234433859357206</v>
      </c>
      <c r="AO50" s="7">
        <v>7.2864361848435047E-2</v>
      </c>
      <c r="AP50" s="7"/>
      <c r="AQ50" s="7"/>
      <c r="AR50" s="7"/>
      <c r="AS50" s="7"/>
      <c r="AT50" s="7"/>
      <c r="AU50" s="7"/>
      <c r="AV50" s="7"/>
    </row>
    <row r="51" spans="1:48">
      <c r="A51" s="12">
        <v>37228</v>
      </c>
      <c r="B51" s="13">
        <v>3371.8</v>
      </c>
      <c r="C51" s="13">
        <v>1914.9</v>
      </c>
      <c r="D51" s="13">
        <v>2349.8000000000002</v>
      </c>
      <c r="E51" s="13">
        <v>4390.3999999999996</v>
      </c>
      <c r="F51" s="13">
        <v>4062.1</v>
      </c>
      <c r="G51" s="13">
        <v>4072.9</v>
      </c>
      <c r="H51" s="13">
        <v>5965.9</v>
      </c>
      <c r="I51" s="13">
        <v>4234</v>
      </c>
      <c r="J51" s="13">
        <v>551</v>
      </c>
      <c r="K51" s="13">
        <v>4182.8999999999996</v>
      </c>
      <c r="L51" s="13">
        <v>3221.7</v>
      </c>
      <c r="M51" s="13">
        <v>1162</v>
      </c>
      <c r="N51" s="15"/>
      <c r="O51" s="7">
        <f t="shared" si="1"/>
        <v>-2.4316030086925618E-2</v>
      </c>
      <c r="P51" s="7">
        <f t="shared" si="1"/>
        <v>-4.9675719874288461E-2</v>
      </c>
      <c r="Q51" s="7">
        <f t="shared" si="1"/>
        <v>-6.5963771010455946E-2</v>
      </c>
      <c r="R51" s="7">
        <f t="shared" si="1"/>
        <v>-2.5057803928501003E-4</v>
      </c>
      <c r="S51" s="7">
        <f t="shared" si="1"/>
        <v>-2.0543898005971849E-2</v>
      </c>
      <c r="T51" s="7">
        <f t="shared" si="2"/>
        <v>-5.910037148670908E-3</v>
      </c>
      <c r="U51" s="7">
        <f t="shared" si="2"/>
        <v>-4.5506034011094987E-2</v>
      </c>
      <c r="V51" s="7">
        <f t="shared" si="2"/>
        <v>-2.6760171285613525E-2</v>
      </c>
      <c r="W51" s="7">
        <f t="shared" si="2"/>
        <v>-4.6813896857133691E-2</v>
      </c>
      <c r="X51" s="7">
        <f t="shared" si="3"/>
        <v>-2.4736243559640395E-2</v>
      </c>
      <c r="Y51" s="7">
        <f t="shared" si="3"/>
        <v>-2.8333182449918049E-2</v>
      </c>
      <c r="Z51" s="15"/>
      <c r="AA51" s="7"/>
      <c r="AB51" s="7"/>
      <c r="AC51" s="7"/>
      <c r="AD51" s="7"/>
      <c r="AE51" s="30" t="s">
        <v>59</v>
      </c>
      <c r="AF51" s="7">
        <v>5.3905841183958289E-2</v>
      </c>
      <c r="AG51" s="7">
        <v>0.1087938530039831</v>
      </c>
      <c r="AH51" s="7">
        <v>6.665114606257562E-2</v>
      </c>
      <c r="AI51" s="7">
        <v>0.12228525486391084</v>
      </c>
      <c r="AJ51" s="7">
        <v>0.16003355871249586</v>
      </c>
      <c r="AK51" s="7">
        <v>6.895317874811116E-2</v>
      </c>
      <c r="AL51" s="7">
        <v>0.10616600096132307</v>
      </c>
      <c r="AM51" s="7">
        <v>0.1106724683266265</v>
      </c>
      <c r="AN51" s="7">
        <v>0.10084721229157254</v>
      </c>
      <c r="AO51" s="7">
        <v>6.4940258970957926E-2</v>
      </c>
      <c r="AP51" s="7"/>
      <c r="AQ51" s="7"/>
      <c r="AR51" s="7"/>
      <c r="AS51" s="7"/>
      <c r="AT51" s="7"/>
      <c r="AU51" s="7"/>
      <c r="AV51" s="7"/>
    </row>
    <row r="52" spans="1:48">
      <c r="A52" s="12">
        <v>37235</v>
      </c>
      <c r="B52" s="13">
        <v>3290.8</v>
      </c>
      <c r="C52" s="13">
        <v>1822.1</v>
      </c>
      <c r="D52" s="13">
        <v>2199.8000000000002</v>
      </c>
      <c r="E52" s="13">
        <v>4389.3</v>
      </c>
      <c r="F52" s="13">
        <v>3979.5</v>
      </c>
      <c r="G52" s="13">
        <v>4048.9</v>
      </c>
      <c r="H52" s="13">
        <v>5700.5</v>
      </c>
      <c r="I52" s="13">
        <v>4122.2</v>
      </c>
      <c r="J52" s="13">
        <v>525.79999999999995</v>
      </c>
      <c r="K52" s="13">
        <v>4080.7</v>
      </c>
      <c r="L52" s="13">
        <v>3131.7</v>
      </c>
      <c r="M52" s="13">
        <v>1161</v>
      </c>
      <c r="N52" s="15"/>
      <c r="O52" s="7">
        <f t="shared" si="1"/>
        <v>2.5116468888685951E-2</v>
      </c>
      <c r="P52" s="7">
        <f t="shared" si="1"/>
        <v>1.4871580087705264E-2</v>
      </c>
      <c r="Q52" s="7">
        <f t="shared" si="1"/>
        <v>2.70426129520214E-2</v>
      </c>
      <c r="R52" s="7">
        <f t="shared" si="1"/>
        <v>6.6757741113806796E-3</v>
      </c>
      <c r="S52" s="7">
        <f t="shared" si="1"/>
        <v>2.2093618505537222E-2</v>
      </c>
      <c r="T52" s="7">
        <f t="shared" si="2"/>
        <v>3.0597260144732033E-2</v>
      </c>
      <c r="U52" s="7">
        <f t="shared" si="2"/>
        <v>3.6531776702624273E-2</v>
      </c>
      <c r="V52" s="7">
        <f t="shared" si="2"/>
        <v>2.1479365236818291E-2</v>
      </c>
      <c r="W52" s="7">
        <f t="shared" si="2"/>
        <v>8.8990457582571146E-3</v>
      </c>
      <c r="X52" s="7">
        <f t="shared" si="3"/>
        <v>2.4305827484129211E-2</v>
      </c>
      <c r="Y52" s="7">
        <f t="shared" si="3"/>
        <v>-3.9994294139748471E-3</v>
      </c>
      <c r="Z52" s="15"/>
      <c r="AA52" s="7"/>
      <c r="AB52" s="7"/>
      <c r="AC52" s="7"/>
      <c r="AD52" s="7"/>
      <c r="AE52" s="30" t="s">
        <v>60</v>
      </c>
      <c r="AF52" s="7">
        <v>5.0638717703596479E-2</v>
      </c>
      <c r="AG52" s="7">
        <v>8.3195863084965876E-2</v>
      </c>
      <c r="AH52" s="7">
        <v>6.1402924623473715E-2</v>
      </c>
      <c r="AI52" s="7">
        <v>7.4183490009315373E-2</v>
      </c>
      <c r="AJ52" s="7">
        <v>6.895317874811116E-2</v>
      </c>
      <c r="AK52" s="7">
        <v>0.15201182770720589</v>
      </c>
      <c r="AL52" s="7">
        <v>7.3337097693365633E-2</v>
      </c>
      <c r="AM52" s="7">
        <v>9.4103471316974246E-2</v>
      </c>
      <c r="AN52" s="7">
        <v>5.873045518638198E-2</v>
      </c>
      <c r="AO52" s="7">
        <v>4.9637698767355451E-2</v>
      </c>
      <c r="AP52" s="7"/>
      <c r="AQ52" s="7"/>
      <c r="AR52" s="7"/>
      <c r="AS52" s="7"/>
      <c r="AT52" s="7"/>
      <c r="AU52" s="7"/>
      <c r="AV52" s="7"/>
    </row>
    <row r="53" spans="1:48">
      <c r="A53" s="12">
        <v>37242</v>
      </c>
      <c r="B53" s="13">
        <v>3374.5</v>
      </c>
      <c r="C53" s="13">
        <v>1849.4</v>
      </c>
      <c r="D53" s="13">
        <v>2260.1</v>
      </c>
      <c r="E53" s="13">
        <v>4418.7</v>
      </c>
      <c r="F53" s="13">
        <v>4068.4</v>
      </c>
      <c r="G53" s="13">
        <v>4174.7</v>
      </c>
      <c r="H53" s="13">
        <v>5912.6</v>
      </c>
      <c r="I53" s="13">
        <v>4211.7</v>
      </c>
      <c r="J53" s="13">
        <v>530.5</v>
      </c>
      <c r="K53" s="13">
        <v>4181.1000000000004</v>
      </c>
      <c r="L53" s="13">
        <v>3119.2</v>
      </c>
      <c r="M53" s="13">
        <v>1160</v>
      </c>
      <c r="N53" s="15"/>
      <c r="O53" s="7">
        <f t="shared" si="1"/>
        <v>1.5467257306270493E-2</v>
      </c>
      <c r="P53" s="7">
        <f t="shared" si="1"/>
        <v>2.3037444168065638E-2</v>
      </c>
      <c r="Q53" s="7">
        <f t="shared" si="1"/>
        <v>6.7468010305786049E-3</v>
      </c>
      <c r="R53" s="7">
        <f t="shared" si="1"/>
        <v>8.9892802278715277E-3</v>
      </c>
      <c r="S53" s="7">
        <f t="shared" si="1"/>
        <v>2.5457287982193419E-2</v>
      </c>
      <c r="T53" s="7">
        <f t="shared" si="2"/>
        <v>1.3726708614262641E-2</v>
      </c>
      <c r="U53" s="7">
        <f t="shared" si="2"/>
        <v>2.2096188049431344E-2</v>
      </c>
      <c r="V53" s="7">
        <f t="shared" si="2"/>
        <v>1.9631753462344578E-2</v>
      </c>
      <c r="W53" s="7">
        <f t="shared" si="2"/>
        <v>5.0766302505158368E-3</v>
      </c>
      <c r="X53" s="7">
        <f t="shared" si="3"/>
        <v>2.2467009420282125E-2</v>
      </c>
      <c r="Y53" s="7">
        <f t="shared" si="3"/>
        <v>2.0530301767498989E-2</v>
      </c>
      <c r="Z53" s="15"/>
      <c r="AA53" s="7"/>
      <c r="AB53" s="7"/>
      <c r="AC53" s="7"/>
      <c r="AD53" s="7"/>
      <c r="AE53" s="30" t="s">
        <v>61</v>
      </c>
      <c r="AF53" s="7">
        <v>5.6061856142054826E-2</v>
      </c>
      <c r="AG53" s="7">
        <v>0.11011633037449821</v>
      </c>
      <c r="AH53" s="7">
        <v>6.4547496256525602E-2</v>
      </c>
      <c r="AI53" s="7">
        <v>0.11832474078376469</v>
      </c>
      <c r="AJ53" s="7">
        <v>0.10616600096132307</v>
      </c>
      <c r="AK53" s="7">
        <v>7.3337097693365633E-2</v>
      </c>
      <c r="AL53" s="7">
        <v>0.14451382196136306</v>
      </c>
      <c r="AM53" s="7">
        <v>0.11878911980489686</v>
      </c>
      <c r="AN53" s="7">
        <v>0.10355633278795347</v>
      </c>
      <c r="AO53" s="7">
        <v>6.8151652882656885E-2</v>
      </c>
      <c r="AP53" s="7"/>
      <c r="AQ53" s="7"/>
      <c r="AR53" s="7"/>
      <c r="AS53" s="7"/>
      <c r="AT53" s="7"/>
      <c r="AU53" s="7"/>
      <c r="AV53" s="7"/>
    </row>
    <row r="54" spans="1:48">
      <c r="A54" s="12">
        <v>37249</v>
      </c>
      <c r="B54" s="13">
        <v>3427.1</v>
      </c>
      <c r="C54" s="13">
        <v>1892.5</v>
      </c>
      <c r="D54" s="13">
        <v>2275.4</v>
      </c>
      <c r="E54" s="13">
        <v>4458.6000000000004</v>
      </c>
      <c r="F54" s="13">
        <v>4173.3</v>
      </c>
      <c r="G54" s="13">
        <v>4232.3999999999996</v>
      </c>
      <c r="H54" s="13">
        <v>6044.7</v>
      </c>
      <c r="I54" s="13">
        <v>4295.2</v>
      </c>
      <c r="J54" s="13">
        <v>533.20000000000005</v>
      </c>
      <c r="K54" s="13">
        <v>4276.1000000000004</v>
      </c>
      <c r="L54" s="13">
        <v>3183.9</v>
      </c>
      <c r="M54" s="13">
        <v>1159</v>
      </c>
      <c r="N54" s="15"/>
      <c r="O54" s="7">
        <f t="shared" si="1"/>
        <v>2.5062669760595371E-3</v>
      </c>
      <c r="P54" s="7">
        <f t="shared" si="1"/>
        <v>2.0605268286904569E-2</v>
      </c>
      <c r="Q54" s="7">
        <f t="shared" si="1"/>
        <v>-1.1981486038659289E-2</v>
      </c>
      <c r="R54" s="7">
        <f t="shared" si="1"/>
        <v>-2.7850166235875418E-3</v>
      </c>
      <c r="S54" s="7">
        <f t="shared" si="1"/>
        <v>1.7270273529566858E-2</v>
      </c>
      <c r="T54" s="7">
        <f t="shared" si="2"/>
        <v>8.030042234945671E-4</v>
      </c>
      <c r="U54" s="7">
        <f t="shared" si="2"/>
        <v>-1.6496767091346006E-2</v>
      </c>
      <c r="V54" s="7">
        <f t="shared" si="2"/>
        <v>-4.9713607889024583E-3</v>
      </c>
      <c r="W54" s="7">
        <f t="shared" si="2"/>
        <v>1.3968008083405509E-2</v>
      </c>
      <c r="X54" s="7">
        <f t="shared" si="3"/>
        <v>2.0370603233670265E-2</v>
      </c>
      <c r="Y54" s="7">
        <f t="shared" si="3"/>
        <v>-2.7677325420929428E-3</v>
      </c>
      <c r="Z54" s="15"/>
      <c r="AA54" s="7"/>
      <c r="AB54" s="7"/>
      <c r="AC54" s="7"/>
      <c r="AD54" s="7"/>
      <c r="AE54" s="30" t="s">
        <v>62</v>
      </c>
      <c r="AF54" s="7">
        <v>7.854446002433764E-2</v>
      </c>
      <c r="AG54" s="7">
        <v>0.13303378182031733</v>
      </c>
      <c r="AH54" s="7">
        <v>7.0011415027937507E-2</v>
      </c>
      <c r="AI54" s="7">
        <v>0.12563348320611015</v>
      </c>
      <c r="AJ54" s="7">
        <v>0.1106724683266265</v>
      </c>
      <c r="AK54" s="7">
        <v>9.4103471316974246E-2</v>
      </c>
      <c r="AL54" s="7">
        <v>0.11878911980489686</v>
      </c>
      <c r="AM54" s="7">
        <v>0.32245004905650504</v>
      </c>
      <c r="AN54" s="7">
        <v>0.10253402032197612</v>
      </c>
      <c r="AO54" s="7">
        <v>6.0114046233880648E-2</v>
      </c>
      <c r="AP54" s="7"/>
      <c r="AQ54" s="7"/>
      <c r="AR54" s="7"/>
      <c r="AS54" s="7"/>
      <c r="AT54" s="7"/>
      <c r="AU54" s="7"/>
      <c r="AV54" s="7"/>
    </row>
    <row r="55" spans="1:48">
      <c r="A55" s="12">
        <v>37256</v>
      </c>
      <c r="B55" s="13">
        <v>3435.7</v>
      </c>
      <c r="C55" s="13">
        <v>1931.9</v>
      </c>
      <c r="D55" s="13">
        <v>2248.3000000000002</v>
      </c>
      <c r="E55" s="13">
        <v>4446.2</v>
      </c>
      <c r="F55" s="13">
        <v>4246</v>
      </c>
      <c r="G55" s="13">
        <v>4235.8</v>
      </c>
      <c r="H55" s="13">
        <v>5945.8</v>
      </c>
      <c r="I55" s="13">
        <v>4273.8999999999996</v>
      </c>
      <c r="J55" s="13">
        <v>540.70000000000005</v>
      </c>
      <c r="K55" s="13">
        <v>4364.1000000000004</v>
      </c>
      <c r="L55" s="13">
        <v>3175.1</v>
      </c>
      <c r="M55" s="13">
        <v>1158</v>
      </c>
      <c r="N55" s="15"/>
      <c r="O55" s="7">
        <f t="shared" si="1"/>
        <v>-5.2821391399703495E-3</v>
      </c>
      <c r="P55" s="7">
        <f t="shared" si="1"/>
        <v>-7.2731371577175316E-3</v>
      </c>
      <c r="Q55" s="7">
        <f t="shared" si="1"/>
        <v>-3.5199537312796095E-3</v>
      </c>
      <c r="R55" s="7">
        <f t="shared" si="1"/>
        <v>3.614529388479205E-3</v>
      </c>
      <c r="S55" s="7">
        <f t="shared" si="1"/>
        <v>1.2474552357329884E-3</v>
      </c>
      <c r="T55" s="7">
        <f t="shared" si="2"/>
        <v>-1.2089403478016758E-2</v>
      </c>
      <c r="U55" s="7">
        <f t="shared" si="2"/>
        <v>-3.1955968282283934E-2</v>
      </c>
      <c r="V55" s="7">
        <f t="shared" si="2"/>
        <v>-1.4636649573779159E-2</v>
      </c>
      <c r="W55" s="7">
        <f t="shared" si="2"/>
        <v>1.5780143960615473E-2</v>
      </c>
      <c r="X55" s="7">
        <f t="shared" si="3"/>
        <v>1.4581198479335694E-2</v>
      </c>
      <c r="Y55" s="7">
        <f t="shared" si="3"/>
        <v>1.8040439329448793E-2</v>
      </c>
      <c r="Z55" s="15"/>
      <c r="AA55" s="7"/>
      <c r="AB55" s="7"/>
      <c r="AC55" s="7"/>
      <c r="AD55" s="7"/>
      <c r="AE55" s="30" t="s">
        <v>63</v>
      </c>
      <c r="AF55" s="7">
        <v>4.4334135662329632E-2</v>
      </c>
      <c r="AG55" s="7">
        <v>0.10407472386409145</v>
      </c>
      <c r="AH55" s="7">
        <v>6.1530770278813908E-2</v>
      </c>
      <c r="AI55" s="7">
        <v>0.19234433859357206</v>
      </c>
      <c r="AJ55" s="7">
        <v>0.10084721229157254</v>
      </c>
      <c r="AK55" s="7">
        <v>5.873045518638198E-2</v>
      </c>
      <c r="AL55" s="7">
        <v>0.10355633278795347</v>
      </c>
      <c r="AM55" s="7">
        <v>0.10253402032197612</v>
      </c>
      <c r="AN55" s="7">
        <v>0.26405229485220771</v>
      </c>
      <c r="AO55" s="7">
        <v>6.3340088903693123E-2</v>
      </c>
      <c r="AP55" s="7"/>
      <c r="AQ55" s="7"/>
      <c r="AR55" s="7"/>
      <c r="AS55" s="7"/>
      <c r="AT55" s="7"/>
      <c r="AU55" s="7"/>
      <c r="AV55" s="7"/>
    </row>
    <row r="56" spans="1:48">
      <c r="A56" s="12">
        <v>37263</v>
      </c>
      <c r="B56" s="13">
        <v>3417.6</v>
      </c>
      <c r="C56" s="13">
        <v>1917.9</v>
      </c>
      <c r="D56" s="13">
        <v>2240.4</v>
      </c>
      <c r="E56" s="13">
        <v>4462.3</v>
      </c>
      <c r="F56" s="13">
        <v>4251.3</v>
      </c>
      <c r="G56" s="13">
        <v>4184.8999999999996</v>
      </c>
      <c r="H56" s="13">
        <v>5758.8</v>
      </c>
      <c r="I56" s="13">
        <v>4211.8</v>
      </c>
      <c r="J56" s="13">
        <v>549.29999999999995</v>
      </c>
      <c r="K56" s="13">
        <v>4428.2</v>
      </c>
      <c r="L56" s="13">
        <v>3232.9</v>
      </c>
      <c r="M56" s="13">
        <v>1157</v>
      </c>
      <c r="N56" s="15"/>
      <c r="O56" s="7">
        <f t="shared" si="1"/>
        <v>-8.9939765080492371E-3</v>
      </c>
      <c r="P56" s="7">
        <f t="shared" si="1"/>
        <v>-1.5659805036304424E-2</v>
      </c>
      <c r="Q56" s="7">
        <f t="shared" si="1"/>
        <v>-3.8167884247779449E-2</v>
      </c>
      <c r="R56" s="7">
        <f t="shared" si="1"/>
        <v>-5.4154393344934245E-3</v>
      </c>
      <c r="S56" s="7">
        <f t="shared" si="1"/>
        <v>-1.5288099518205707E-2</v>
      </c>
      <c r="T56" s="7">
        <f t="shared" si="2"/>
        <v>5.5046666420614353E-3</v>
      </c>
      <c r="U56" s="7">
        <f t="shared" si="2"/>
        <v>3.3630958282334423E-3</v>
      </c>
      <c r="V56" s="7">
        <f t="shared" si="2"/>
        <v>-2.1163541523448282E-2</v>
      </c>
      <c r="W56" s="7">
        <f t="shared" si="2"/>
        <v>-3.4259437890522312E-2</v>
      </c>
      <c r="X56" s="7">
        <f t="shared" si="3"/>
        <v>-1.4535371065368681E-2</v>
      </c>
      <c r="Y56" s="7">
        <f t="shared" si="3"/>
        <v>8.9662534799421229E-4</v>
      </c>
      <c r="Z56" s="15"/>
      <c r="AA56" s="7"/>
      <c r="AB56" s="7"/>
      <c r="AC56" s="7"/>
      <c r="AD56" s="7"/>
      <c r="AE56" s="30" t="s">
        <v>64</v>
      </c>
      <c r="AF56" s="7">
        <v>4.582655041575863E-2</v>
      </c>
      <c r="AG56" s="7">
        <v>5.7826896060473768E-2</v>
      </c>
      <c r="AH56" s="7">
        <v>4.7276489815910268E-2</v>
      </c>
      <c r="AI56" s="7">
        <v>7.2864361848435047E-2</v>
      </c>
      <c r="AJ56" s="7">
        <v>6.4940258970957926E-2</v>
      </c>
      <c r="AK56" s="7">
        <v>4.9637698767355451E-2</v>
      </c>
      <c r="AL56" s="7">
        <v>6.8151652882656885E-2</v>
      </c>
      <c r="AM56" s="7">
        <v>6.0114046233880648E-2</v>
      </c>
      <c r="AN56" s="7">
        <v>6.3340088903693123E-2</v>
      </c>
      <c r="AO56" s="7">
        <v>0.12498343893678897</v>
      </c>
      <c r="AP56" s="7"/>
      <c r="AQ56" s="7"/>
      <c r="AR56" s="7"/>
      <c r="AS56" s="7"/>
      <c r="AT56" s="7"/>
      <c r="AU56" s="7"/>
      <c r="AV56" s="7"/>
    </row>
    <row r="57" spans="1:48">
      <c r="A57" s="12">
        <v>37270</v>
      </c>
      <c r="B57" s="13">
        <v>3387</v>
      </c>
      <c r="C57" s="13">
        <v>1888.1</v>
      </c>
      <c r="D57" s="13">
        <v>2156.5</v>
      </c>
      <c r="E57" s="13">
        <v>4438.2</v>
      </c>
      <c r="F57" s="13">
        <v>4186.8</v>
      </c>
      <c r="G57" s="13">
        <v>4208</v>
      </c>
      <c r="H57" s="13">
        <v>5778.2</v>
      </c>
      <c r="I57" s="13">
        <v>4123.6000000000004</v>
      </c>
      <c r="J57" s="13">
        <v>530.79999999999995</v>
      </c>
      <c r="K57" s="13">
        <v>4364.3</v>
      </c>
      <c r="L57" s="13">
        <v>3235.8</v>
      </c>
      <c r="M57" s="13">
        <v>1156</v>
      </c>
      <c r="N57" s="15"/>
      <c r="O57" s="7">
        <f t="shared" si="1"/>
        <v>1.6195278784324647E-2</v>
      </c>
      <c r="P57" s="7">
        <f t="shared" si="1"/>
        <v>1.2892540510955827E-2</v>
      </c>
      <c r="Q57" s="7">
        <f t="shared" si="1"/>
        <v>-1.2458458506614336E-2</v>
      </c>
      <c r="R57" s="7">
        <f t="shared" si="1"/>
        <v>2.95049873215418E-2</v>
      </c>
      <c r="S57" s="7">
        <f t="shared" si="1"/>
        <v>1.6933300603779695E-2</v>
      </c>
      <c r="T57" s="7">
        <f t="shared" si="2"/>
        <v>2.083653682340348E-2</v>
      </c>
      <c r="U57" s="7">
        <f t="shared" si="2"/>
        <v>-4.0024053986113285E-2</v>
      </c>
      <c r="V57" s="7">
        <f t="shared" si="2"/>
        <v>9.9176759729892334E-3</v>
      </c>
      <c r="W57" s="7">
        <f t="shared" si="2"/>
        <v>-3.469442366839736E-2</v>
      </c>
      <c r="X57" s="7">
        <f t="shared" si="3"/>
        <v>4.0503908970894495E-2</v>
      </c>
      <c r="Y57" s="7">
        <f t="shared" si="3"/>
        <v>2.3457186946817494E-2</v>
      </c>
      <c r="Z57" s="15"/>
      <c r="AA57" s="7"/>
      <c r="AB57" s="7"/>
      <c r="AC57" s="7"/>
      <c r="AD57" s="7"/>
      <c r="AE57" s="7"/>
      <c r="AF57" s="7"/>
      <c r="AG57" s="7"/>
      <c r="AH57" s="7"/>
      <c r="AI57" s="7"/>
      <c r="AJ57" s="7"/>
      <c r="AK57" s="7"/>
      <c r="AL57" s="7"/>
      <c r="AM57" s="7"/>
      <c r="AN57" s="7"/>
      <c r="AO57" s="7"/>
      <c r="AP57" s="7"/>
      <c r="AQ57" s="7"/>
      <c r="AR57" s="7"/>
      <c r="AS57" s="7"/>
      <c r="AT57" s="7"/>
      <c r="AU57" s="7"/>
      <c r="AV57" s="7"/>
    </row>
    <row r="58" spans="1:48">
      <c r="A58" s="12">
        <v>37277</v>
      </c>
      <c r="B58" s="13">
        <v>3442.3</v>
      </c>
      <c r="C58" s="13">
        <v>1912.6</v>
      </c>
      <c r="D58" s="13">
        <v>2129.8000000000002</v>
      </c>
      <c r="E58" s="13">
        <v>4571.1000000000004</v>
      </c>
      <c r="F58" s="13">
        <v>4258.3</v>
      </c>
      <c r="G58" s="13">
        <v>4296.6000000000004</v>
      </c>
      <c r="H58" s="13">
        <v>5551.5</v>
      </c>
      <c r="I58" s="13">
        <v>4164.7</v>
      </c>
      <c r="J58" s="13">
        <v>512.70000000000005</v>
      </c>
      <c r="K58" s="13">
        <v>4544.7</v>
      </c>
      <c r="L58" s="13">
        <v>3312.6</v>
      </c>
      <c r="M58" s="13">
        <v>1155</v>
      </c>
      <c r="N58" s="15"/>
      <c r="O58" s="7">
        <f t="shared" si="1"/>
        <v>9.291791951662223E-4</v>
      </c>
      <c r="P58" s="7">
        <f t="shared" si="1"/>
        <v>-8.5062208874789619E-3</v>
      </c>
      <c r="Q58" s="7">
        <f t="shared" si="1"/>
        <v>-2.9736299446899091E-2</v>
      </c>
      <c r="R58" s="7">
        <f t="shared" si="1"/>
        <v>-6.8268641080251281E-3</v>
      </c>
      <c r="S58" s="7">
        <f t="shared" si="1"/>
        <v>-2.1457707761582994E-2</v>
      </c>
      <c r="T58" s="7">
        <f t="shared" si="2"/>
        <v>1.3133136739787468E-2</v>
      </c>
      <c r="U58" s="7">
        <f t="shared" si="2"/>
        <v>1.5141918055028956E-2</v>
      </c>
      <c r="V58" s="7">
        <f t="shared" si="2"/>
        <v>-4.0827600024350585E-4</v>
      </c>
      <c r="W58" s="7">
        <f t="shared" si="2"/>
        <v>-3.1704656676350175E-2</v>
      </c>
      <c r="X58" s="7">
        <f t="shared" si="3"/>
        <v>4.8291245591523639E-3</v>
      </c>
      <c r="Y58" s="7">
        <f t="shared" si="3"/>
        <v>-5.964744048887631E-3</v>
      </c>
      <c r="Z58" s="15"/>
      <c r="AA58" s="7"/>
      <c r="AB58" s="7"/>
      <c r="AC58" s="7"/>
      <c r="AD58" s="7"/>
      <c r="AE58" s="7"/>
      <c r="AF58" s="7"/>
      <c r="AG58" s="7"/>
      <c r="AH58" s="7"/>
      <c r="AI58" s="7"/>
      <c r="AJ58" s="7"/>
      <c r="AK58" s="7"/>
      <c r="AL58" s="7"/>
      <c r="AM58" s="7"/>
      <c r="AN58" s="7"/>
      <c r="AO58" s="7"/>
      <c r="AP58" s="7"/>
      <c r="AQ58" s="7"/>
      <c r="AR58" s="7"/>
      <c r="AS58" s="7"/>
      <c r="AT58" s="7"/>
      <c r="AU58" s="7"/>
      <c r="AV58" s="7"/>
    </row>
    <row r="59" spans="1:48">
      <c r="A59" s="12">
        <v>37285</v>
      </c>
      <c r="B59" s="13">
        <v>3445.5</v>
      </c>
      <c r="C59" s="13">
        <v>1896.4</v>
      </c>
      <c r="D59" s="13">
        <v>2067.4</v>
      </c>
      <c r="E59" s="13">
        <v>4540</v>
      </c>
      <c r="F59" s="13">
        <v>4167.8999999999996</v>
      </c>
      <c r="G59" s="13">
        <v>4353.3999999999996</v>
      </c>
      <c r="H59" s="13">
        <v>5636.2</v>
      </c>
      <c r="I59" s="13">
        <v>4163</v>
      </c>
      <c r="J59" s="13">
        <v>496.7</v>
      </c>
      <c r="K59" s="13">
        <v>4566.7</v>
      </c>
      <c r="L59" s="13">
        <v>3292.9</v>
      </c>
      <c r="M59" s="13">
        <v>1154</v>
      </c>
      <c r="N59" s="15"/>
      <c r="O59" s="7">
        <f t="shared" si="1"/>
        <v>1.4211345363707704E-3</v>
      </c>
      <c r="P59" s="7">
        <f t="shared" si="1"/>
        <v>5.7987824182165887E-4</v>
      </c>
      <c r="Q59" s="7">
        <f t="shared" si="1"/>
        <v>-9.9164724730949512E-3</v>
      </c>
      <c r="R59" s="7">
        <f t="shared" si="1"/>
        <v>4.6587347478096973E-3</v>
      </c>
      <c r="S59" s="7">
        <f t="shared" si="1"/>
        <v>7.6007823259635491E-3</v>
      </c>
      <c r="T59" s="7">
        <f t="shared" si="2"/>
        <v>-3.4976334612010045E-3</v>
      </c>
      <c r="U59" s="7">
        <f t="shared" si="2"/>
        <v>-1.9673470596989963E-2</v>
      </c>
      <c r="V59" s="7">
        <f t="shared" si="2"/>
        <v>2.0397151471538105E-3</v>
      </c>
      <c r="W59" s="7">
        <f t="shared" si="2"/>
        <v>2.6138549113480869E-3</v>
      </c>
      <c r="X59" s="7">
        <f t="shared" si="3"/>
        <v>2.4293568474676265E-2</v>
      </c>
      <c r="Y59" s="7">
        <f t="shared" si="3"/>
        <v>4.0913487283564393E-3</v>
      </c>
      <c r="Z59" s="15"/>
      <c r="AA59" s="7"/>
      <c r="AB59" s="7"/>
      <c r="AC59" s="7"/>
      <c r="AD59" s="7"/>
      <c r="AE59" s="36" t="s">
        <v>90</v>
      </c>
      <c r="AF59" s="7"/>
      <c r="AG59" s="7"/>
      <c r="AH59" s="7"/>
      <c r="AI59" s="7"/>
      <c r="AJ59" s="7"/>
      <c r="AK59" s="7"/>
      <c r="AL59" s="7"/>
      <c r="AM59" s="7"/>
      <c r="AN59" s="7"/>
      <c r="AO59" s="7"/>
      <c r="AP59" s="7"/>
      <c r="AQ59" s="7"/>
      <c r="AR59" s="7"/>
      <c r="AS59" s="7"/>
      <c r="AT59" s="7"/>
      <c r="AU59" s="7"/>
      <c r="AV59" s="7"/>
    </row>
    <row r="60" spans="1:48">
      <c r="A60" s="12">
        <v>37291</v>
      </c>
      <c r="B60" s="13">
        <v>3450.4</v>
      </c>
      <c r="C60" s="13">
        <v>1897.5</v>
      </c>
      <c r="D60" s="13">
        <v>2047</v>
      </c>
      <c r="E60" s="13">
        <v>4561.2</v>
      </c>
      <c r="F60" s="13">
        <v>4199.7</v>
      </c>
      <c r="G60" s="13">
        <v>4338.2</v>
      </c>
      <c r="H60" s="13">
        <v>5526.4</v>
      </c>
      <c r="I60" s="13">
        <v>4171.5</v>
      </c>
      <c r="J60" s="13">
        <v>498</v>
      </c>
      <c r="K60" s="13">
        <v>4679</v>
      </c>
      <c r="L60" s="13">
        <v>3306.4</v>
      </c>
      <c r="M60" s="13">
        <v>1153</v>
      </c>
      <c r="N60" s="15"/>
      <c r="O60" s="7">
        <f t="shared" si="1"/>
        <v>8.6570633582359179E-3</v>
      </c>
      <c r="P60" s="7">
        <f t="shared" si="1"/>
        <v>-6.7155158125174804E-3</v>
      </c>
      <c r="Q60" s="7">
        <f t="shared" si="1"/>
        <v>-4.2101202834453032E-3</v>
      </c>
      <c r="R60" s="7">
        <f t="shared" si="1"/>
        <v>6.7299122161990702E-3</v>
      </c>
      <c r="S60" s="7">
        <f t="shared" si="1"/>
        <v>8.9603785398164448E-3</v>
      </c>
      <c r="T60" s="7">
        <f t="shared" si="2"/>
        <v>1.2825974002734034E-2</v>
      </c>
      <c r="U60" s="7">
        <f t="shared" si="2"/>
        <v>5.2518190717040086E-3</v>
      </c>
      <c r="V60" s="7">
        <f t="shared" si="2"/>
        <v>1.3500687218902524E-2</v>
      </c>
      <c r="W60" s="7">
        <f t="shared" si="2"/>
        <v>-9.8880837945724866E-3</v>
      </c>
      <c r="X60" s="7">
        <f t="shared" si="3"/>
        <v>1.4849657682905569E-2</v>
      </c>
      <c r="Y60" s="7">
        <f t="shared" si="3"/>
        <v>-4.2351091173595354E-4</v>
      </c>
      <c r="Z60" s="15"/>
      <c r="AA60" s="7"/>
      <c r="AB60" s="7"/>
      <c r="AC60" s="7"/>
      <c r="AD60" s="7"/>
      <c r="AE60" s="10" t="s">
        <v>54</v>
      </c>
      <c r="AF60" s="10" t="s">
        <v>55</v>
      </c>
      <c r="AG60" s="10" t="s">
        <v>57</v>
      </c>
      <c r="AH60" s="10" t="s">
        <v>58</v>
      </c>
      <c r="AI60" s="10" t="s">
        <v>59</v>
      </c>
      <c r="AJ60" s="10" t="s">
        <v>60</v>
      </c>
      <c r="AK60" s="10" t="s">
        <v>61</v>
      </c>
      <c r="AL60" s="10" t="s">
        <v>62</v>
      </c>
      <c r="AM60" s="10" t="s">
        <v>63</v>
      </c>
      <c r="AN60" s="10" t="s">
        <v>64</v>
      </c>
      <c r="AO60" s="7"/>
      <c r="AP60" s="7"/>
      <c r="AQ60" s="7"/>
      <c r="AR60" s="7"/>
      <c r="AS60" s="7"/>
      <c r="AT60" s="7"/>
      <c r="AU60" s="7"/>
      <c r="AV60" s="7"/>
    </row>
    <row r="61" spans="1:48">
      <c r="A61" s="12">
        <v>37298</v>
      </c>
      <c r="B61" s="13">
        <v>3480.4</v>
      </c>
      <c r="C61" s="13">
        <v>1884.8</v>
      </c>
      <c r="D61" s="13">
        <v>2038.4</v>
      </c>
      <c r="E61" s="13">
        <v>4592</v>
      </c>
      <c r="F61" s="13">
        <v>4237.5</v>
      </c>
      <c r="G61" s="13">
        <v>4394.2</v>
      </c>
      <c r="H61" s="13">
        <v>5555.5</v>
      </c>
      <c r="I61" s="13">
        <v>4228.2</v>
      </c>
      <c r="J61" s="13">
        <v>493.1</v>
      </c>
      <c r="K61" s="13">
        <v>4749</v>
      </c>
      <c r="L61" s="13">
        <v>3305</v>
      </c>
      <c r="M61" s="13">
        <v>1152</v>
      </c>
      <c r="N61" s="15"/>
      <c r="O61" s="7">
        <f t="shared" si="1"/>
        <v>-1.689283198990749E-2</v>
      </c>
      <c r="P61" s="7">
        <f t="shared" si="1"/>
        <v>-3.6469831370051969E-2</v>
      </c>
      <c r="Q61" s="7">
        <f t="shared" si="1"/>
        <v>-5.2523084393160092E-2</v>
      </c>
      <c r="R61" s="7">
        <f t="shared" si="1"/>
        <v>5.3211832132802799E-3</v>
      </c>
      <c r="S61" s="7">
        <f t="shared" si="1"/>
        <v>1.4664805536489408E-2</v>
      </c>
      <c r="T61" s="7">
        <f t="shared" si="2"/>
        <v>-4.9963030987366366E-3</v>
      </c>
      <c r="U61" s="7">
        <f t="shared" si="2"/>
        <v>-1.6186457300120728E-2</v>
      </c>
      <c r="V61" s="7">
        <f t="shared" si="2"/>
        <v>-9.2427150408069796E-3</v>
      </c>
      <c r="W61" s="7">
        <f t="shared" si="2"/>
        <v>-2.6092903024252021E-2</v>
      </c>
      <c r="X61" s="7">
        <f t="shared" si="3"/>
        <v>-3.0270362984569091E-2</v>
      </c>
      <c r="Y61" s="7">
        <f t="shared" si="3"/>
        <v>-1.1227697018854224E-2</v>
      </c>
      <c r="Z61" s="15"/>
      <c r="AA61" s="7"/>
      <c r="AB61" s="7"/>
      <c r="AC61" s="7"/>
      <c r="AD61" s="7"/>
      <c r="AE61" s="7">
        <v>0.1</v>
      </c>
      <c r="AF61" s="7">
        <v>0.1</v>
      </c>
      <c r="AG61" s="7">
        <v>0.1</v>
      </c>
      <c r="AH61" s="7">
        <v>0.1</v>
      </c>
      <c r="AI61" s="7">
        <v>0.1</v>
      </c>
      <c r="AJ61" s="7">
        <v>0.1</v>
      </c>
      <c r="AK61" s="7">
        <v>0.1</v>
      </c>
      <c r="AL61" s="7">
        <v>0.1</v>
      </c>
      <c r="AM61" s="7">
        <v>0.1</v>
      </c>
      <c r="AN61" s="7">
        <v>0.1</v>
      </c>
      <c r="AO61" s="7">
        <f>SUM(AE61:AN61)</f>
        <v>0.99999999999999989</v>
      </c>
      <c r="AP61" s="7"/>
      <c r="AQ61" s="7"/>
      <c r="AR61" s="7"/>
      <c r="AS61" s="7"/>
      <c r="AT61" s="7"/>
      <c r="AU61" s="7"/>
      <c r="AV61" s="7"/>
    </row>
    <row r="62" spans="1:48">
      <c r="A62" s="12">
        <v>37305</v>
      </c>
      <c r="B62" s="13">
        <v>3422.1</v>
      </c>
      <c r="C62" s="13">
        <v>1817.3</v>
      </c>
      <c r="D62" s="13">
        <v>1934.1</v>
      </c>
      <c r="E62" s="13">
        <v>4616.5</v>
      </c>
      <c r="F62" s="13">
        <v>4300.1000000000004</v>
      </c>
      <c r="G62" s="13">
        <v>4372.3</v>
      </c>
      <c r="H62" s="13">
        <v>5466.3</v>
      </c>
      <c r="I62" s="13">
        <v>4189.3</v>
      </c>
      <c r="J62" s="13">
        <v>480.4</v>
      </c>
      <c r="K62" s="13">
        <v>4607.3999999999996</v>
      </c>
      <c r="L62" s="13">
        <v>3268.1</v>
      </c>
      <c r="M62" s="13">
        <v>1151</v>
      </c>
      <c r="N62" s="15"/>
      <c r="O62" s="7">
        <f t="shared" si="1"/>
        <v>-1.403632127985784E-3</v>
      </c>
      <c r="P62" s="7">
        <f t="shared" si="1"/>
        <v>-1.0232107190663326E-2</v>
      </c>
      <c r="Q62" s="7">
        <f t="shared" si="1"/>
        <v>1.9710367535208998E-2</v>
      </c>
      <c r="R62" s="7">
        <f t="shared" si="1"/>
        <v>-2.0992113833194319E-2</v>
      </c>
      <c r="S62" s="7">
        <f t="shared" si="1"/>
        <v>-2.1184722336704005E-3</v>
      </c>
      <c r="T62" s="7">
        <f t="shared" si="2"/>
        <v>-6.6348653154096144E-4</v>
      </c>
      <c r="U62" s="7">
        <f t="shared" si="2"/>
        <v>-7.6840308618873407E-2</v>
      </c>
      <c r="V62" s="7">
        <f t="shared" si="2"/>
        <v>2.5127423930139781E-2</v>
      </c>
      <c r="W62" s="7">
        <f t="shared" si="2"/>
        <v>-5.7403337792286062E-2</v>
      </c>
      <c r="X62" s="7">
        <f t="shared" si="3"/>
        <v>-8.033785756322774E-4</v>
      </c>
      <c r="Y62" s="7">
        <f t="shared" si="3"/>
        <v>-1.7875535787815158E-2</v>
      </c>
      <c r="Z62" s="15"/>
      <c r="AA62" s="7"/>
      <c r="AB62" s="7"/>
      <c r="AC62" s="7"/>
      <c r="AD62" s="7"/>
      <c r="AE62" s="7"/>
      <c r="AF62" s="7"/>
      <c r="AG62" s="7"/>
      <c r="AH62" s="7"/>
      <c r="AI62" s="7"/>
      <c r="AJ62" s="7"/>
      <c r="AK62" s="7"/>
      <c r="AL62" s="7"/>
      <c r="AM62" s="7"/>
      <c r="AN62" s="7"/>
      <c r="AO62" s="7"/>
      <c r="AP62" s="7"/>
      <c r="AQ62" s="7"/>
      <c r="AR62" s="7"/>
      <c r="AS62" s="7"/>
      <c r="AT62" s="7"/>
      <c r="AU62" s="7"/>
      <c r="AV62" s="7"/>
    </row>
    <row r="63" spans="1:48">
      <c r="A63" s="12">
        <v>37312</v>
      </c>
      <c r="B63" s="13">
        <v>3417.3</v>
      </c>
      <c r="C63" s="13">
        <v>1798.8</v>
      </c>
      <c r="D63" s="13">
        <v>1972.6</v>
      </c>
      <c r="E63" s="13">
        <v>4520.6000000000004</v>
      </c>
      <c r="F63" s="13">
        <v>4291</v>
      </c>
      <c r="G63" s="13">
        <v>4369.3999999999996</v>
      </c>
      <c r="H63" s="13">
        <v>5062</v>
      </c>
      <c r="I63" s="13">
        <v>4295.8999999999996</v>
      </c>
      <c r="J63" s="13">
        <v>453.6</v>
      </c>
      <c r="K63" s="13">
        <v>4603.7</v>
      </c>
      <c r="L63" s="13">
        <v>3210.2</v>
      </c>
      <c r="M63" s="13">
        <v>1150</v>
      </c>
      <c r="N63" s="15"/>
      <c r="O63" s="7">
        <f t="shared" si="1"/>
        <v>1.9703358129474411E-2</v>
      </c>
      <c r="P63" s="7">
        <f t="shared" si="1"/>
        <v>6.7234599926374719E-2</v>
      </c>
      <c r="Q63" s="7">
        <f t="shared" si="1"/>
        <v>9.0802047382973358E-2</v>
      </c>
      <c r="R63" s="7">
        <f t="shared" si="1"/>
        <v>8.2172627383422098E-3</v>
      </c>
      <c r="S63" s="7">
        <f t="shared" ref="S63:V126" si="13">LN(F64/F63)</f>
        <v>2.437994115149679E-2</v>
      </c>
      <c r="T63" s="7">
        <f t="shared" si="2"/>
        <v>-9.242932471000994E-3</v>
      </c>
      <c r="U63" s="7">
        <f t="shared" si="2"/>
        <v>5.0641999123951197E-3</v>
      </c>
      <c r="V63" s="7">
        <f t="shared" si="2"/>
        <v>1.304336153311661E-2</v>
      </c>
      <c r="W63" s="7">
        <f t="shared" si="2"/>
        <v>2.6325897574789096E-2</v>
      </c>
      <c r="X63" s="7">
        <f t="shared" si="3"/>
        <v>2.8628133999560903E-2</v>
      </c>
      <c r="Y63" s="7">
        <f t="shared" si="3"/>
        <v>-1.446458552843909E-2</v>
      </c>
      <c r="Z63" s="15"/>
      <c r="AA63" s="7"/>
      <c r="AB63" s="7"/>
      <c r="AC63" s="7"/>
      <c r="AD63" s="7"/>
      <c r="AE63" s="7"/>
      <c r="AF63" s="7"/>
      <c r="AG63" s="7"/>
      <c r="AH63" s="7"/>
      <c r="AI63" s="7"/>
      <c r="AJ63" s="7"/>
      <c r="AK63" s="7"/>
      <c r="AL63" s="7"/>
      <c r="AM63" s="7"/>
      <c r="AN63" s="7"/>
      <c r="AO63" s="7"/>
      <c r="AP63" s="7"/>
      <c r="AQ63" s="7"/>
      <c r="AR63" s="7"/>
      <c r="AS63" s="7"/>
      <c r="AT63" s="7"/>
      <c r="AU63" s="7"/>
      <c r="AV63" s="7"/>
    </row>
    <row r="64" spans="1:48">
      <c r="A64" s="12">
        <v>37319</v>
      </c>
      <c r="B64" s="13">
        <v>3485.3</v>
      </c>
      <c r="C64" s="13">
        <v>1923.9</v>
      </c>
      <c r="D64" s="13">
        <v>2160.1</v>
      </c>
      <c r="E64" s="13">
        <v>4557.8999999999996</v>
      </c>
      <c r="F64" s="13">
        <v>4396.8999999999996</v>
      </c>
      <c r="G64" s="13">
        <v>4329.2</v>
      </c>
      <c r="H64" s="13">
        <v>5087.7</v>
      </c>
      <c r="I64" s="13">
        <v>4352.3</v>
      </c>
      <c r="J64" s="13">
        <v>465.7</v>
      </c>
      <c r="K64" s="13">
        <v>4737.3999999999996</v>
      </c>
      <c r="L64" s="13">
        <v>3164.1</v>
      </c>
      <c r="M64" s="13">
        <v>1149</v>
      </c>
      <c r="N64" s="15"/>
      <c r="O64" s="7">
        <f t="shared" si="1"/>
        <v>-2.251654679796488E-2</v>
      </c>
      <c r="P64" s="7">
        <f t="shared" si="1"/>
        <v>-2.2497663723952063E-2</v>
      </c>
      <c r="Q64" s="7">
        <f t="shared" si="1"/>
        <v>-3.232081873837811E-2</v>
      </c>
      <c r="R64" s="7">
        <f t="shared" si="1"/>
        <v>4.3346974479691784E-3</v>
      </c>
      <c r="S64" s="7">
        <f t="shared" si="13"/>
        <v>-5.8164232269345469E-3</v>
      </c>
      <c r="T64" s="7">
        <f t="shared" si="2"/>
        <v>-1.9381852857168116E-2</v>
      </c>
      <c r="U64" s="7">
        <f t="shared" si="2"/>
        <v>-2.8792737664665561E-2</v>
      </c>
      <c r="V64" s="7">
        <f t="shared" si="2"/>
        <v>-2.7037800023583216E-2</v>
      </c>
      <c r="W64" s="7">
        <f t="shared" si="2"/>
        <v>-1.4709328587543716E-2</v>
      </c>
      <c r="X64" s="7">
        <f t="shared" si="3"/>
        <v>-3.3462006583213535E-2</v>
      </c>
      <c r="Y64" s="7">
        <f t="shared" si="3"/>
        <v>-2.8758894700044044E-2</v>
      </c>
      <c r="Z64" s="15"/>
      <c r="AA64" s="7"/>
      <c r="AB64" s="7"/>
      <c r="AC64" s="7"/>
      <c r="AD64" s="7"/>
      <c r="AE64" s="7"/>
      <c r="AF64" s="7"/>
      <c r="AG64" s="7"/>
      <c r="AH64" s="7"/>
      <c r="AI64" s="7"/>
      <c r="AJ64" s="7"/>
      <c r="AK64" s="7"/>
      <c r="AL64" s="7"/>
      <c r="AM64" s="7"/>
      <c r="AN64" s="7"/>
      <c r="AO64" s="7"/>
      <c r="AP64" s="7"/>
      <c r="AQ64" s="7"/>
      <c r="AR64" s="7"/>
      <c r="AS64" s="7"/>
      <c r="AT64" s="7"/>
      <c r="AU64" s="7"/>
      <c r="AV64" s="7"/>
    </row>
    <row r="65" spans="1:48">
      <c r="A65" s="12">
        <v>37326</v>
      </c>
      <c r="B65" s="13">
        <v>3407.7</v>
      </c>
      <c r="C65" s="13">
        <v>1881.1</v>
      </c>
      <c r="D65" s="13">
        <v>2091.4</v>
      </c>
      <c r="E65" s="13">
        <v>4577.7</v>
      </c>
      <c r="F65" s="13">
        <v>4371.3999999999996</v>
      </c>
      <c r="G65" s="13">
        <v>4246.1000000000004</v>
      </c>
      <c r="H65" s="13">
        <v>4943.3</v>
      </c>
      <c r="I65" s="13">
        <v>4236.2</v>
      </c>
      <c r="J65" s="13">
        <v>458.9</v>
      </c>
      <c r="K65" s="13">
        <v>4581.5</v>
      </c>
      <c r="L65" s="13">
        <v>3074.4</v>
      </c>
      <c r="M65" s="13">
        <v>1148</v>
      </c>
      <c r="N65" s="15"/>
      <c r="O65" s="7">
        <f t="shared" si="1"/>
        <v>7.6299427376261301E-3</v>
      </c>
      <c r="P65" s="7">
        <f t="shared" si="1"/>
        <v>-4.2072044552045801E-2</v>
      </c>
      <c r="Q65" s="7">
        <f t="shared" si="1"/>
        <v>2.9124611768728817E-3</v>
      </c>
      <c r="R65" s="7">
        <f t="shared" si="1"/>
        <v>2.1821205769615546E-3</v>
      </c>
      <c r="S65" s="7">
        <f t="shared" si="13"/>
        <v>3.7931789965097308E-2</v>
      </c>
      <c r="T65" s="7">
        <f t="shared" si="2"/>
        <v>1.5934171996620543E-2</v>
      </c>
      <c r="U65" s="7">
        <f t="shared" si="2"/>
        <v>-1.0322320402446764E-3</v>
      </c>
      <c r="V65" s="7">
        <f t="shared" si="2"/>
        <v>1.6691048442186811E-2</v>
      </c>
      <c r="W65" s="7">
        <f t="shared" si="2"/>
        <v>-6.5588341813920563E-3</v>
      </c>
      <c r="X65" s="7">
        <f t="shared" si="3"/>
        <v>8.0651734445265806E-3</v>
      </c>
      <c r="Y65" s="7">
        <f t="shared" si="3"/>
        <v>-2.0903936090257289E-2</v>
      </c>
      <c r="Z65" s="15"/>
      <c r="AA65" s="7"/>
      <c r="AB65" s="7"/>
      <c r="AC65" s="7"/>
      <c r="AD65" s="7"/>
      <c r="AE65" s="8" t="s">
        <v>91</v>
      </c>
      <c r="AF65" s="7"/>
      <c r="AG65" s="7"/>
      <c r="AH65" s="7"/>
      <c r="AI65" s="7"/>
      <c r="AJ65" s="7"/>
      <c r="AK65" s="7"/>
      <c r="AL65" s="7"/>
      <c r="AM65" s="7"/>
      <c r="AN65" s="7"/>
      <c r="AO65" s="7"/>
      <c r="AP65" s="7"/>
      <c r="AQ65" s="7"/>
      <c r="AR65" s="7"/>
      <c r="AS65" s="7"/>
      <c r="AT65" s="7"/>
      <c r="AU65" s="7"/>
      <c r="AV65" s="7"/>
    </row>
    <row r="66" spans="1:48">
      <c r="A66" s="12">
        <v>37333</v>
      </c>
      <c r="B66" s="13">
        <v>3433.8</v>
      </c>
      <c r="C66" s="13">
        <v>1803.6</v>
      </c>
      <c r="D66" s="13">
        <v>2097.5</v>
      </c>
      <c r="E66" s="13">
        <v>4587.7</v>
      </c>
      <c r="F66" s="13">
        <v>4540.3999999999996</v>
      </c>
      <c r="G66" s="13">
        <v>4314.3</v>
      </c>
      <c r="H66" s="13">
        <v>4938.2</v>
      </c>
      <c r="I66" s="13">
        <v>4307.5</v>
      </c>
      <c r="J66" s="13">
        <v>455.9</v>
      </c>
      <c r="K66" s="13">
        <v>4618.6000000000004</v>
      </c>
      <c r="L66" s="13">
        <v>3010.8</v>
      </c>
      <c r="M66" s="13">
        <v>1147</v>
      </c>
      <c r="N66" s="15"/>
      <c r="O66" s="7">
        <f t="shared" si="1"/>
        <v>-5.5485935069602118E-3</v>
      </c>
      <c r="P66" s="7">
        <f t="shared" si="1"/>
        <v>1.6005621776901981E-2</v>
      </c>
      <c r="Q66" s="7">
        <f t="shared" si="1"/>
        <v>-1.6633399542398817E-2</v>
      </c>
      <c r="R66" s="7">
        <f t="shared" si="1"/>
        <v>-1.0473823781670907E-2</v>
      </c>
      <c r="S66" s="7">
        <f t="shared" si="13"/>
        <v>-1.5626705273569717E-2</v>
      </c>
      <c r="T66" s="7">
        <f t="shared" si="2"/>
        <v>-5.5551178917283475E-3</v>
      </c>
      <c r="U66" s="7">
        <f t="shared" si="2"/>
        <v>-6.3177563799645484E-3</v>
      </c>
      <c r="V66" s="7">
        <f t="shared" si="2"/>
        <v>6.9621724789501935E-4</v>
      </c>
      <c r="W66" s="7">
        <f t="shared" si="2"/>
        <v>-1.2803706920508615E-2</v>
      </c>
      <c r="X66" s="7">
        <f t="shared" si="3"/>
        <v>-4.0788045786845691E-3</v>
      </c>
      <c r="Y66" s="7">
        <f t="shared" si="3"/>
        <v>-5.0278970483101509E-3</v>
      </c>
      <c r="Z66" s="15"/>
      <c r="AA66" s="7"/>
      <c r="AB66" s="7"/>
      <c r="AC66" s="7"/>
      <c r="AD66" s="7"/>
      <c r="AE66" s="7"/>
      <c r="AF66" s="7"/>
      <c r="AG66" s="7"/>
      <c r="AH66" s="7"/>
      <c r="AI66" s="7"/>
      <c r="AJ66" s="7"/>
      <c r="AK66" s="7"/>
      <c r="AL66" s="7"/>
      <c r="AM66" s="7"/>
      <c r="AN66" s="7"/>
      <c r="AO66" s="7"/>
      <c r="AP66" s="7"/>
      <c r="AQ66" s="7"/>
      <c r="AR66" s="7"/>
      <c r="AS66" s="7"/>
      <c r="AT66" s="7"/>
      <c r="AU66" s="7"/>
      <c r="AV66" s="7"/>
    </row>
    <row r="67" spans="1:48" ht="16">
      <c r="A67" s="12">
        <v>37340</v>
      </c>
      <c r="B67" s="13">
        <v>3414.8</v>
      </c>
      <c r="C67" s="13">
        <v>1832.7</v>
      </c>
      <c r="D67" s="13">
        <v>2062.9</v>
      </c>
      <c r="E67" s="13">
        <v>4539.8999999999996</v>
      </c>
      <c r="F67" s="13">
        <v>4470</v>
      </c>
      <c r="G67" s="13">
        <v>4290.3999999999996</v>
      </c>
      <c r="H67" s="13">
        <v>4907.1000000000004</v>
      </c>
      <c r="I67" s="13">
        <v>4310.5</v>
      </c>
      <c r="J67" s="13">
        <v>450.1</v>
      </c>
      <c r="K67" s="13">
        <v>4599.8</v>
      </c>
      <c r="L67" s="13">
        <v>2995.7</v>
      </c>
      <c r="M67" s="13">
        <v>1146</v>
      </c>
      <c r="N67" s="15"/>
      <c r="O67" s="7">
        <f t="shared" si="1"/>
        <v>-7.2890047616554687E-3</v>
      </c>
      <c r="P67" s="7">
        <f t="shared" si="1"/>
        <v>1.2541921648397075E-3</v>
      </c>
      <c r="Q67" s="7">
        <f t="shared" si="1"/>
        <v>-2.4188594977856321E-2</v>
      </c>
      <c r="R67" s="7">
        <f t="shared" si="1"/>
        <v>-1.9623196939519234E-3</v>
      </c>
      <c r="S67" s="7">
        <f t="shared" si="13"/>
        <v>-9.3274823579767904E-3</v>
      </c>
      <c r="T67" s="7">
        <f t="shared" si="2"/>
        <v>-7.2986194679228646E-3</v>
      </c>
      <c r="U67" s="7">
        <f t="shared" si="2"/>
        <v>5.2033695319192476E-3</v>
      </c>
      <c r="V67" s="7">
        <f t="shared" si="2"/>
        <v>-1.4440852876007366E-2</v>
      </c>
      <c r="W67" s="7">
        <f t="shared" si="2"/>
        <v>-1.2744722533412141E-2</v>
      </c>
      <c r="X67" s="7">
        <f t="shared" si="3"/>
        <v>1.216703752409104E-3</v>
      </c>
      <c r="Y67" s="7">
        <f t="shared" si="3"/>
        <v>1.6343415408461271E-3</v>
      </c>
      <c r="Z67" s="15"/>
      <c r="AA67" s="7"/>
      <c r="AB67" s="7"/>
      <c r="AC67" s="7"/>
      <c r="AD67" s="7"/>
      <c r="AE67" s="31" t="s">
        <v>92</v>
      </c>
      <c r="AF67" s="32" cm="1">
        <f t="array" ref="AF67">MMULT(AE61:AN61,MMULT(_xlfn.ANCHORARRAY(AF47),TRANSPOSE(AE61:AN61)))</f>
        <v>9.2395751934937487E-2</v>
      </c>
      <c r="AG67" s="27"/>
      <c r="AH67" s="27"/>
      <c r="AI67" s="27"/>
      <c r="AJ67" s="27"/>
      <c r="AK67" s="27"/>
      <c r="AL67" s="27"/>
      <c r="AM67" s="27"/>
      <c r="AN67" s="27"/>
      <c r="AO67" s="7"/>
      <c r="AP67" s="7"/>
      <c r="AQ67" s="7"/>
      <c r="AR67" s="7"/>
      <c r="AS67" s="7"/>
      <c r="AT67" s="7"/>
      <c r="AU67" s="7"/>
      <c r="AV67" s="7"/>
    </row>
    <row r="68" spans="1:48" ht="16">
      <c r="A68" s="12">
        <v>37348</v>
      </c>
      <c r="B68" s="13">
        <v>3390</v>
      </c>
      <c r="C68" s="13">
        <v>1835</v>
      </c>
      <c r="D68" s="13">
        <v>2013.6</v>
      </c>
      <c r="E68" s="13">
        <v>4531</v>
      </c>
      <c r="F68" s="13">
        <v>4428.5</v>
      </c>
      <c r="G68" s="13">
        <v>4259.2</v>
      </c>
      <c r="H68" s="13">
        <v>4932.7</v>
      </c>
      <c r="I68" s="13">
        <v>4248.7</v>
      </c>
      <c r="J68" s="13">
        <v>444.4</v>
      </c>
      <c r="K68" s="13">
        <v>4605.3999999999996</v>
      </c>
      <c r="L68" s="13">
        <v>3000.6</v>
      </c>
      <c r="M68" s="13">
        <v>1145</v>
      </c>
      <c r="N68" s="15"/>
      <c r="O68" s="7">
        <f t="shared" ref="O68:R131" si="14">LN(B69/B68)</f>
        <v>-1.052719337155318E-2</v>
      </c>
      <c r="P68" s="7">
        <f t="shared" si="14"/>
        <v>-2.3042748207386221E-2</v>
      </c>
      <c r="Q68" s="7">
        <f t="shared" si="14"/>
        <v>-9.5307724756447856E-3</v>
      </c>
      <c r="R68" s="7">
        <f t="shared" si="14"/>
        <v>2.5788832525588962E-3</v>
      </c>
      <c r="S68" s="7">
        <f t="shared" si="13"/>
        <v>-2.3094026496308488E-2</v>
      </c>
      <c r="T68" s="7">
        <f t="shared" si="2"/>
        <v>-9.6017345951110635E-3</v>
      </c>
      <c r="U68" s="7">
        <f t="shared" si="2"/>
        <v>-2.2075770691422643E-2</v>
      </c>
      <c r="V68" s="7">
        <f t="shared" si="2"/>
        <v>-9.2929340689009154E-3</v>
      </c>
      <c r="W68" s="7">
        <f t="shared" si="2"/>
        <v>-7.0134708682118782E-2</v>
      </c>
      <c r="X68" s="7">
        <f t="shared" si="3"/>
        <v>-1.0323658011429449E-2</v>
      </c>
      <c r="Y68" s="7">
        <f t="shared" si="3"/>
        <v>6.4114495849871382E-3</v>
      </c>
      <c r="Z68" s="15"/>
      <c r="AA68" s="7"/>
      <c r="AB68" s="7"/>
      <c r="AC68" s="7"/>
      <c r="AD68" s="7"/>
      <c r="AE68" s="31" t="s">
        <v>93</v>
      </c>
      <c r="AF68" s="32">
        <f>SQRT(AF67)</f>
        <v>0.30396669543707827</v>
      </c>
      <c r="AG68" s="7"/>
      <c r="AH68" s="7"/>
      <c r="AI68" s="7"/>
      <c r="AJ68" s="7"/>
      <c r="AK68" s="7"/>
      <c r="AL68" s="7"/>
      <c r="AM68" s="7"/>
      <c r="AN68" s="7"/>
      <c r="AO68" s="7"/>
      <c r="AP68" s="7"/>
      <c r="AQ68" s="7"/>
      <c r="AR68" s="7"/>
      <c r="AS68" s="7"/>
      <c r="AT68" s="7"/>
      <c r="AU68" s="7"/>
      <c r="AV68" s="7"/>
    </row>
    <row r="69" spans="1:48" ht="16">
      <c r="A69" s="12">
        <v>37354</v>
      </c>
      <c r="B69" s="13">
        <v>3354.5</v>
      </c>
      <c r="C69" s="13">
        <v>1793.2</v>
      </c>
      <c r="D69" s="13">
        <v>1994.5</v>
      </c>
      <c r="E69" s="13">
        <v>4542.7</v>
      </c>
      <c r="F69" s="13">
        <v>4327.3999999999996</v>
      </c>
      <c r="G69" s="13">
        <v>4218.5</v>
      </c>
      <c r="H69" s="13">
        <v>4825</v>
      </c>
      <c r="I69" s="13">
        <v>4209.3999999999996</v>
      </c>
      <c r="J69" s="13">
        <v>414.3</v>
      </c>
      <c r="K69" s="13">
        <v>4558.1000000000004</v>
      </c>
      <c r="L69" s="13">
        <v>3019.9</v>
      </c>
      <c r="M69" s="13">
        <v>1144</v>
      </c>
      <c r="N69" s="15"/>
      <c r="O69" s="7">
        <f t="shared" si="14"/>
        <v>1.5617460787954687E-2</v>
      </c>
      <c r="P69" s="7">
        <f t="shared" si="14"/>
        <v>7.1127216956462314E-3</v>
      </c>
      <c r="Q69" s="7">
        <f t="shared" si="14"/>
        <v>3.6034271511989039E-3</v>
      </c>
      <c r="R69" s="7">
        <f t="shared" si="14"/>
        <v>1.5746981133437636E-2</v>
      </c>
      <c r="S69" s="7">
        <f t="shared" si="13"/>
        <v>3.1839078185305794E-3</v>
      </c>
      <c r="T69" s="7">
        <f t="shared" si="2"/>
        <v>2.9684224318641043E-2</v>
      </c>
      <c r="U69" s="7">
        <f t="shared" si="2"/>
        <v>4.8380188232706187E-3</v>
      </c>
      <c r="V69" s="7">
        <f t="shared" si="2"/>
        <v>2.185288680952863E-2</v>
      </c>
      <c r="W69" s="7">
        <f t="shared" si="2"/>
        <v>2.3143106148601544E-2</v>
      </c>
      <c r="X69" s="7">
        <f t="shared" si="3"/>
        <v>-6.1618557234724989E-3</v>
      </c>
      <c r="Y69" s="7">
        <f t="shared" si="3"/>
        <v>1.4073161605179131E-2</v>
      </c>
      <c r="Z69" s="15"/>
      <c r="AA69" s="7"/>
      <c r="AB69" s="7"/>
      <c r="AC69" s="7"/>
      <c r="AD69" s="7"/>
      <c r="AE69" s="31" t="s">
        <v>94</v>
      </c>
      <c r="AF69" s="32">
        <f>(AE61*AI23)+(AF61*AJ23)+(AG61*AK23) + (AH61*AL23)+(AI61*AM23)+(AJ61*AN23) +(AK61*AO23)+(AL61*AP23)+(AM61*AQ23) + (AN61*AR23)</f>
        <v>0.20177368337224275</v>
      </c>
      <c r="AG69" s="7"/>
      <c r="AH69" s="7"/>
      <c r="AI69" s="7"/>
      <c r="AJ69" s="7"/>
      <c r="AK69" s="7"/>
      <c r="AL69" s="7"/>
      <c r="AM69" s="7"/>
      <c r="AN69" s="7"/>
      <c r="AO69" s="7"/>
      <c r="AP69" s="7"/>
      <c r="AQ69" s="7"/>
      <c r="AR69" s="7"/>
      <c r="AS69" s="7"/>
      <c r="AT69" s="7"/>
      <c r="AU69" s="7"/>
      <c r="AV69" s="7"/>
    </row>
    <row r="70" spans="1:48" ht="16">
      <c r="A70" s="12">
        <v>37361</v>
      </c>
      <c r="B70" s="13">
        <v>3407.3</v>
      </c>
      <c r="C70" s="13">
        <v>1806</v>
      </c>
      <c r="D70" s="13">
        <v>2001.7</v>
      </c>
      <c r="E70" s="13">
        <v>4614.8</v>
      </c>
      <c r="F70" s="13">
        <v>4341.2</v>
      </c>
      <c r="G70" s="13">
        <v>4345.6000000000004</v>
      </c>
      <c r="H70" s="13">
        <v>4848.3999999999996</v>
      </c>
      <c r="I70" s="13">
        <v>4302.3999999999996</v>
      </c>
      <c r="J70" s="13">
        <v>424</v>
      </c>
      <c r="K70" s="13">
        <v>4530.1000000000004</v>
      </c>
      <c r="L70" s="13">
        <v>3062.7</v>
      </c>
      <c r="M70" s="13">
        <v>1143</v>
      </c>
      <c r="N70" s="15"/>
      <c r="O70" s="7">
        <f t="shared" si="14"/>
        <v>-8.3107869599157481E-3</v>
      </c>
      <c r="P70" s="7">
        <f t="shared" si="14"/>
        <v>-4.7802280194504179E-2</v>
      </c>
      <c r="Q70" s="7">
        <f t="shared" si="14"/>
        <v>-7.0689387684948844E-3</v>
      </c>
      <c r="R70" s="7">
        <f t="shared" si="14"/>
        <v>-1.1989767155688173E-2</v>
      </c>
      <c r="S70" s="7">
        <f t="shared" si="13"/>
        <v>-1.0699252153504146E-2</v>
      </c>
      <c r="T70" s="7">
        <f t="shared" si="2"/>
        <v>1.5617468892359354E-2</v>
      </c>
      <c r="U70" s="7">
        <f t="shared" si="2"/>
        <v>-8.7318929660448422E-2</v>
      </c>
      <c r="V70" s="7">
        <f t="shared" si="2"/>
        <v>-5.4069302975598673E-3</v>
      </c>
      <c r="W70" s="7">
        <f t="shared" si="2"/>
        <v>-9.7168675418101823E-3</v>
      </c>
      <c r="X70" s="7">
        <f t="shared" si="3"/>
        <v>-4.148813247224202E-2</v>
      </c>
      <c r="Y70" s="7">
        <f t="shared" si="3"/>
        <v>1.4038844865553025E-2</v>
      </c>
      <c r="Z70" s="15"/>
      <c r="AA70" s="7"/>
      <c r="AB70" s="7"/>
      <c r="AC70" s="7"/>
      <c r="AD70" s="7"/>
      <c r="AE70" s="33" t="s">
        <v>95</v>
      </c>
      <c r="AF70" s="34">
        <f>(AF69-RISK_FREE_RATE)/AF68</f>
        <v>0.56510692108965022</v>
      </c>
      <c r="AG70" s="7"/>
      <c r="AH70" s="7"/>
      <c r="AI70" s="7"/>
      <c r="AJ70" s="7"/>
      <c r="AK70" s="7"/>
      <c r="AL70" s="7"/>
      <c r="AM70" s="7"/>
      <c r="AN70" s="7"/>
      <c r="AO70" s="7"/>
      <c r="AP70" s="7"/>
      <c r="AQ70" s="7"/>
      <c r="AR70" s="7"/>
      <c r="AS70" s="7"/>
      <c r="AT70" s="7"/>
      <c r="AU70" s="7"/>
      <c r="AV70" s="7"/>
    </row>
    <row r="71" spans="1:48" ht="14">
      <c r="A71" s="12">
        <v>37368</v>
      </c>
      <c r="B71" s="13">
        <v>3379.1</v>
      </c>
      <c r="C71" s="13">
        <v>1721.7</v>
      </c>
      <c r="D71" s="13">
        <v>1987.6</v>
      </c>
      <c r="E71" s="13">
        <v>4559.8</v>
      </c>
      <c r="F71" s="13">
        <v>4295</v>
      </c>
      <c r="G71" s="13">
        <v>4414</v>
      </c>
      <c r="H71" s="13">
        <v>4443</v>
      </c>
      <c r="I71" s="13">
        <v>4279.2</v>
      </c>
      <c r="J71" s="13">
        <v>419.9</v>
      </c>
      <c r="K71" s="13">
        <v>4346</v>
      </c>
      <c r="L71" s="13">
        <v>3106</v>
      </c>
      <c r="M71" s="13">
        <v>1142</v>
      </c>
      <c r="N71" s="15"/>
      <c r="O71" s="7">
        <f t="shared" si="14"/>
        <v>-3.8843060802304136E-3</v>
      </c>
      <c r="P71" s="7">
        <f t="shared" si="14"/>
        <v>-4.6544908285339054E-2</v>
      </c>
      <c r="Q71" s="7">
        <f t="shared" si="14"/>
        <v>-1.7663640649415179E-2</v>
      </c>
      <c r="R71" s="7">
        <f t="shared" si="14"/>
        <v>8.9731736162623581E-3</v>
      </c>
      <c r="S71" s="7">
        <f t="shared" si="13"/>
        <v>-8.8514133099635314E-4</v>
      </c>
      <c r="T71" s="7">
        <f t="shared" si="2"/>
        <v>1.2678864223383832E-3</v>
      </c>
      <c r="U71" s="7">
        <f t="shared" si="2"/>
        <v>-6.9451161109888901E-2</v>
      </c>
      <c r="V71" s="7">
        <f t="shared" si="2"/>
        <v>-2.4333189357903292E-3</v>
      </c>
      <c r="W71" s="7">
        <f t="shared" si="2"/>
        <v>-8.44383191465745E-2</v>
      </c>
      <c r="X71" s="7">
        <f t="shared" si="3"/>
        <v>1.7562317051951847E-2</v>
      </c>
      <c r="Y71" s="7">
        <f t="shared" si="3"/>
        <v>-1.0746526676937231E-2</v>
      </c>
      <c r="Z71" s="15"/>
      <c r="AA71" s="7"/>
      <c r="AB71" s="7"/>
      <c r="AC71" s="7"/>
      <c r="AD71" s="7"/>
      <c r="AE71" s="37" t="s">
        <v>107</v>
      </c>
      <c r="AF71" s="7">
        <f>INVESTMENT_AMT</f>
        <v>1000000</v>
      </c>
      <c r="AG71" s="7"/>
      <c r="AH71" s="7"/>
      <c r="AI71" s="7"/>
      <c r="AJ71" s="7"/>
      <c r="AK71" s="7"/>
      <c r="AL71" s="7"/>
      <c r="AM71" s="7"/>
      <c r="AN71" s="7"/>
      <c r="AO71" s="7"/>
      <c r="AP71" s="7"/>
      <c r="AQ71" s="7"/>
      <c r="AR71" s="7"/>
      <c r="AS71" s="7"/>
      <c r="AT71" s="7"/>
      <c r="AU71" s="7"/>
      <c r="AV71" s="7"/>
    </row>
    <row r="72" spans="1:48" ht="14">
      <c r="A72" s="12">
        <v>37375</v>
      </c>
      <c r="B72" s="13">
        <v>3366</v>
      </c>
      <c r="C72" s="13">
        <v>1643.4</v>
      </c>
      <c r="D72" s="13">
        <v>1952.8</v>
      </c>
      <c r="E72" s="13">
        <v>4600.8999999999996</v>
      </c>
      <c r="F72" s="13">
        <v>4291.2</v>
      </c>
      <c r="G72" s="13">
        <v>4419.6000000000004</v>
      </c>
      <c r="H72" s="13">
        <v>4144.8999999999996</v>
      </c>
      <c r="I72" s="13">
        <v>4268.8</v>
      </c>
      <c r="J72" s="13">
        <v>385.9</v>
      </c>
      <c r="K72" s="13">
        <v>4423</v>
      </c>
      <c r="L72" s="13">
        <v>3072.8</v>
      </c>
      <c r="M72" s="13">
        <v>1141</v>
      </c>
      <c r="N72" s="15"/>
      <c r="O72" s="7">
        <f t="shared" si="14"/>
        <v>-1.0482558022421595E-2</v>
      </c>
      <c r="P72" s="7">
        <f t="shared" si="14"/>
        <v>2.673798384401984E-3</v>
      </c>
      <c r="Q72" s="7">
        <f t="shared" si="14"/>
        <v>-2.1062125579836527E-2</v>
      </c>
      <c r="R72" s="7">
        <f t="shared" si="14"/>
        <v>-4.210517524417659E-2</v>
      </c>
      <c r="S72" s="7">
        <f t="shared" si="13"/>
        <v>2.4947213595602383E-2</v>
      </c>
      <c r="T72" s="7">
        <f t="shared" si="2"/>
        <v>-1.785231751735827E-2</v>
      </c>
      <c r="U72" s="7">
        <f t="shared" si="2"/>
        <v>-6.3896434447161454E-3</v>
      </c>
      <c r="V72" s="7">
        <f t="shared" si="2"/>
        <v>-1.9515468380323021E-2</v>
      </c>
      <c r="W72" s="7">
        <f t="shared" si="2"/>
        <v>-3.2124932052134882E-2</v>
      </c>
      <c r="X72" s="7">
        <f t="shared" si="3"/>
        <v>2.4367209349462252E-2</v>
      </c>
      <c r="Y72" s="7">
        <f t="shared" si="3"/>
        <v>6.5846262008951622E-3</v>
      </c>
      <c r="Z72" s="15"/>
      <c r="AA72" s="7"/>
      <c r="AB72" s="7"/>
      <c r="AC72" s="7"/>
      <c r="AD72" s="7"/>
      <c r="AE72" s="37" t="s">
        <v>97</v>
      </c>
      <c r="AF72" s="43">
        <f>AF81</f>
        <v>298207.03808988881</v>
      </c>
      <c r="AG72" s="7"/>
      <c r="AH72" s="7"/>
      <c r="AI72" s="7"/>
      <c r="AJ72" s="7"/>
      <c r="AK72" s="7"/>
      <c r="AL72" s="7"/>
      <c r="AM72" s="7"/>
      <c r="AN72" s="7"/>
      <c r="AO72" s="7"/>
      <c r="AP72" s="7"/>
      <c r="AQ72" s="7"/>
      <c r="AR72" s="7"/>
      <c r="AS72" s="7"/>
      <c r="AT72" s="7"/>
      <c r="AU72" s="7"/>
      <c r="AV72" s="7"/>
    </row>
    <row r="73" spans="1:48" ht="13" customHeight="1">
      <c r="A73" s="12">
        <v>37382</v>
      </c>
      <c r="B73" s="13">
        <v>3330.9</v>
      </c>
      <c r="C73" s="13">
        <v>1647.8</v>
      </c>
      <c r="D73" s="13">
        <v>1912.1</v>
      </c>
      <c r="E73" s="13">
        <v>4411.2</v>
      </c>
      <c r="F73" s="13">
        <v>4399.6000000000004</v>
      </c>
      <c r="G73" s="13">
        <v>4341.3999999999996</v>
      </c>
      <c r="H73" s="13">
        <v>4118.5</v>
      </c>
      <c r="I73" s="13">
        <v>4186.3</v>
      </c>
      <c r="J73" s="13">
        <v>373.7</v>
      </c>
      <c r="K73" s="13">
        <v>4532.1000000000004</v>
      </c>
      <c r="L73" s="13">
        <v>3093.1</v>
      </c>
      <c r="M73" s="13">
        <v>1140</v>
      </c>
      <c r="N73" s="15"/>
      <c r="O73" s="7">
        <f t="shared" si="14"/>
        <v>2.4231926364834722E-2</v>
      </c>
      <c r="P73" s="7">
        <f t="shared" si="14"/>
        <v>1.6192979858943038E-2</v>
      </c>
      <c r="Q73" s="7">
        <f t="shared" si="14"/>
        <v>9.9433251327238459E-2</v>
      </c>
      <c r="R73" s="7">
        <f t="shared" si="14"/>
        <v>1.9597246587641271E-2</v>
      </c>
      <c r="S73" s="7">
        <f t="shared" si="13"/>
        <v>1.2199130186336464E-2</v>
      </c>
      <c r="T73" s="7">
        <f t="shared" si="2"/>
        <v>3.9081407934767063E-3</v>
      </c>
      <c r="U73" s="7">
        <f t="shared" si="2"/>
        <v>2.2543537125138496E-2</v>
      </c>
      <c r="V73" s="7">
        <f t="shared" si="2"/>
        <v>1.7710053992926762E-2</v>
      </c>
      <c r="W73" s="7">
        <f t="shared" si="2"/>
        <v>2.9789997796346095E-2</v>
      </c>
      <c r="X73" s="7">
        <f t="shared" si="3"/>
        <v>2.8688040812539239E-2</v>
      </c>
      <c r="Y73" s="7">
        <f t="shared" si="3"/>
        <v>-1.1645587315559636E-3</v>
      </c>
      <c r="Z73" s="15"/>
      <c r="AA73" s="7"/>
      <c r="AB73" s="7"/>
      <c r="AC73" s="7"/>
      <c r="AD73" s="7"/>
      <c r="AE73" s="472" t="str">
        <f>CONCATENATE("When calculating Value at Risk (VaR), a z-score for a ", CONFIDENCE_INTERVAL*100, "% confidence interval as an example, is used to determine the point on the standard normal distribution that identifies the threshold for the worst ", 100 -CONFIDENCE_INTERVAL*100,"% of outcomes, which aligns with the tail risk at a ", CONFIDENCE_INTERVAL*100,"% confidence level.")</f>
        <v>When calculating Value at Risk (VaR), a z-score for a 95% confidence interval as an example, is used to determine the point on the standard normal distribution that identifies the threshold for the worst 5% of outcomes, which aligns with the tail risk at a 95% confidence level.</v>
      </c>
      <c r="AF73" s="472"/>
      <c r="AG73" s="472"/>
      <c r="AH73" s="472"/>
      <c r="AI73" s="472"/>
      <c r="AJ73" s="472"/>
      <c r="AK73" s="472"/>
      <c r="AL73" s="472"/>
      <c r="AM73" s="472"/>
      <c r="AN73" s="472"/>
      <c r="AO73" s="472"/>
      <c r="AP73" s="472"/>
      <c r="AQ73" s="7"/>
      <c r="AR73" s="7"/>
      <c r="AS73" s="7"/>
      <c r="AT73" s="7"/>
      <c r="AU73" s="7"/>
      <c r="AV73" s="7"/>
    </row>
    <row r="74" spans="1:48">
      <c r="A74" s="12">
        <v>37389</v>
      </c>
      <c r="B74" s="13">
        <v>3412.6</v>
      </c>
      <c r="C74" s="13">
        <v>1674.7</v>
      </c>
      <c r="D74" s="13">
        <v>2112</v>
      </c>
      <c r="E74" s="13">
        <v>4498.5</v>
      </c>
      <c r="F74" s="13">
        <v>4453.6000000000004</v>
      </c>
      <c r="G74" s="13">
        <v>4358.3999999999996</v>
      </c>
      <c r="H74" s="13">
        <v>4212.3999999999996</v>
      </c>
      <c r="I74" s="13">
        <v>4261.1000000000004</v>
      </c>
      <c r="J74" s="13">
        <v>385</v>
      </c>
      <c r="K74" s="13">
        <v>4664</v>
      </c>
      <c r="L74" s="13">
        <v>3089.5</v>
      </c>
      <c r="M74" s="13">
        <v>1139</v>
      </c>
      <c r="N74" s="15"/>
      <c r="O74" s="7">
        <f t="shared" si="14"/>
        <v>-7.5003660581514815E-3</v>
      </c>
      <c r="P74" s="7">
        <f t="shared" si="14"/>
        <v>-1.9724461730967003E-3</v>
      </c>
      <c r="Q74" s="7">
        <f t="shared" si="14"/>
        <v>-1.9121041446778397E-2</v>
      </c>
      <c r="R74" s="7">
        <f t="shared" si="14"/>
        <v>-1.9325248761946915E-2</v>
      </c>
      <c r="S74" s="7">
        <f t="shared" si="13"/>
        <v>4.0408576147542096E-4</v>
      </c>
      <c r="T74" s="7">
        <f t="shared" si="2"/>
        <v>7.2242095540784824E-3</v>
      </c>
      <c r="U74" s="7">
        <f t="shared" si="2"/>
        <v>-3.8055416491116893E-3</v>
      </c>
      <c r="V74" s="7">
        <f t="shared" si="2"/>
        <v>-1.6468677815941642E-2</v>
      </c>
      <c r="W74" s="7">
        <f t="shared" si="2"/>
        <v>-5.4694758045354328E-3</v>
      </c>
      <c r="X74" s="7">
        <f t="shared" si="3"/>
        <v>-3.0123284001382335E-2</v>
      </c>
      <c r="Y74" s="7">
        <f t="shared" si="3"/>
        <v>-2.2683094625348577E-3</v>
      </c>
      <c r="Z74" s="15"/>
      <c r="AA74" s="7"/>
      <c r="AB74" s="7"/>
      <c r="AC74" s="7"/>
      <c r="AD74" s="7"/>
      <c r="AE74" s="472"/>
      <c r="AF74" s="472"/>
      <c r="AG74" s="472"/>
      <c r="AH74" s="472"/>
      <c r="AI74" s="472"/>
      <c r="AJ74" s="472"/>
      <c r="AK74" s="472"/>
      <c r="AL74" s="472"/>
      <c r="AM74" s="472"/>
      <c r="AN74" s="472"/>
      <c r="AO74" s="472"/>
      <c r="AP74" s="472"/>
      <c r="AQ74" s="7"/>
      <c r="AR74" s="7"/>
      <c r="AS74" s="7"/>
      <c r="AT74" s="7"/>
      <c r="AU74" s="7"/>
      <c r="AV74" s="7"/>
    </row>
    <row r="75" spans="1:48">
      <c r="A75" s="12">
        <v>37396</v>
      </c>
      <c r="B75" s="13">
        <v>3387.1</v>
      </c>
      <c r="C75" s="13">
        <v>1671.4</v>
      </c>
      <c r="D75" s="13">
        <v>2072</v>
      </c>
      <c r="E75" s="13">
        <v>4412.3999999999996</v>
      </c>
      <c r="F75" s="13">
        <v>4455.3999999999996</v>
      </c>
      <c r="G75" s="13">
        <v>4390</v>
      </c>
      <c r="H75" s="13">
        <v>4196.3999999999996</v>
      </c>
      <c r="I75" s="13">
        <v>4191.5</v>
      </c>
      <c r="J75" s="13">
        <v>382.9</v>
      </c>
      <c r="K75" s="13">
        <v>4525.6000000000004</v>
      </c>
      <c r="L75" s="13">
        <v>3082.5</v>
      </c>
      <c r="M75" s="13">
        <v>1138</v>
      </c>
      <c r="N75" s="15"/>
      <c r="O75" s="7">
        <f t="shared" si="14"/>
        <v>-3.9936746026629708E-3</v>
      </c>
      <c r="P75" s="7">
        <f t="shared" si="14"/>
        <v>-1.0767345145488331E-2</v>
      </c>
      <c r="Q75" s="7">
        <f t="shared" si="14"/>
        <v>-4.143551923889803E-2</v>
      </c>
      <c r="R75" s="7">
        <f t="shared" si="14"/>
        <v>7.4061032162647594E-3</v>
      </c>
      <c r="S75" s="7">
        <f t="shared" si="13"/>
        <v>-1.1762583833874945E-2</v>
      </c>
      <c r="T75" s="7">
        <f t="shared" si="2"/>
        <v>6.9235847766420805E-3</v>
      </c>
      <c r="U75" s="7">
        <f t="shared" si="2"/>
        <v>-6.6746128818840754E-4</v>
      </c>
      <c r="V75" s="7">
        <f t="shared" si="2"/>
        <v>-1.8395529925440923E-2</v>
      </c>
      <c r="W75" s="7">
        <f t="shared" si="2"/>
        <v>-2.6150642517782951E-3</v>
      </c>
      <c r="X75" s="7">
        <f t="shared" si="3"/>
        <v>1.9426054674152751E-3</v>
      </c>
      <c r="Y75" s="7">
        <f t="shared" si="3"/>
        <v>5.8546850937625022E-3</v>
      </c>
      <c r="Z75" s="15"/>
      <c r="AA75" s="7"/>
      <c r="AB75" s="7"/>
      <c r="AC75" s="7"/>
      <c r="AD75" s="7"/>
      <c r="AE75" s="470" t="s">
        <v>105</v>
      </c>
      <c r="AF75" s="470"/>
      <c r="AG75" s="470"/>
      <c r="AH75" s="470"/>
      <c r="AI75" s="470"/>
      <c r="AJ75" s="470"/>
      <c r="AK75" s="470"/>
      <c r="AL75" s="470"/>
      <c r="AM75" s="470"/>
      <c r="AN75" s="470"/>
      <c r="AO75" s="470"/>
      <c r="AP75" s="470"/>
      <c r="AQ75" s="7"/>
      <c r="AR75" s="7"/>
      <c r="AS75" s="7"/>
      <c r="AT75" s="7"/>
      <c r="AU75" s="7"/>
      <c r="AV75" s="7"/>
    </row>
    <row r="76" spans="1:48">
      <c r="A76" s="12">
        <v>37403</v>
      </c>
      <c r="B76" s="13">
        <v>3373.6</v>
      </c>
      <c r="C76" s="13">
        <v>1653.5</v>
      </c>
      <c r="D76" s="13">
        <v>1987.9</v>
      </c>
      <c r="E76" s="13">
        <v>4445.2</v>
      </c>
      <c r="F76" s="13">
        <v>4403.3</v>
      </c>
      <c r="G76" s="13">
        <v>4420.5</v>
      </c>
      <c r="H76" s="13">
        <v>4193.6000000000004</v>
      </c>
      <c r="I76" s="13">
        <v>4115.1000000000004</v>
      </c>
      <c r="J76" s="13">
        <v>381.9</v>
      </c>
      <c r="K76" s="13">
        <v>4534.3999999999996</v>
      </c>
      <c r="L76" s="13">
        <v>3100.6</v>
      </c>
      <c r="M76" s="13">
        <v>1137</v>
      </c>
      <c r="N76" s="15"/>
      <c r="O76" s="7">
        <f t="shared" si="14"/>
        <v>-9.1716443050689541E-3</v>
      </c>
      <c r="P76" s="7">
        <f t="shared" si="14"/>
        <v>-3.0643151653495647E-2</v>
      </c>
      <c r="Q76" s="7">
        <f t="shared" si="14"/>
        <v>-1.945458182947923E-2</v>
      </c>
      <c r="R76" s="7">
        <f t="shared" si="14"/>
        <v>1.6408738523253433E-3</v>
      </c>
      <c r="S76" s="7">
        <f t="shared" si="13"/>
        <v>-3.3484240212389986E-2</v>
      </c>
      <c r="T76" s="7">
        <f t="shared" si="2"/>
        <v>3.7481980298115845E-3</v>
      </c>
      <c r="U76" s="7">
        <f t="shared" si="2"/>
        <v>-2.9646320378661155E-2</v>
      </c>
      <c r="V76" s="7">
        <f t="shared" si="2"/>
        <v>-1.6119108496527788E-2</v>
      </c>
      <c r="W76" s="7">
        <f t="shared" si="2"/>
        <v>-3.2196475278446011E-2</v>
      </c>
      <c r="X76" s="7">
        <f t="shared" si="3"/>
        <v>-2.1488946003822007E-2</v>
      </c>
      <c r="Y76" s="7">
        <f t="shared" si="3"/>
        <v>1.9332394215449394E-3</v>
      </c>
      <c r="Z76" s="15"/>
      <c r="AA76" s="7"/>
      <c r="AB76" s="7"/>
      <c r="AC76" s="7"/>
      <c r="AD76" s="7"/>
      <c r="AE76" s="470"/>
      <c r="AF76" s="470"/>
      <c r="AG76" s="470"/>
      <c r="AH76" s="470"/>
      <c r="AI76" s="470"/>
      <c r="AJ76" s="470"/>
      <c r="AK76" s="470"/>
      <c r="AL76" s="470"/>
      <c r="AM76" s="470"/>
      <c r="AN76" s="470"/>
      <c r="AO76" s="470"/>
      <c r="AP76" s="470"/>
      <c r="AQ76" s="7"/>
      <c r="AR76" s="7"/>
      <c r="AS76" s="7"/>
      <c r="AT76" s="7"/>
      <c r="AU76" s="7"/>
      <c r="AV76" s="7"/>
    </row>
    <row r="77" spans="1:48">
      <c r="A77" s="12">
        <v>37410</v>
      </c>
      <c r="B77" s="13">
        <v>3342.8</v>
      </c>
      <c r="C77" s="13">
        <v>1603.6</v>
      </c>
      <c r="D77" s="13">
        <v>1949.6</v>
      </c>
      <c r="E77" s="13">
        <v>4452.5</v>
      </c>
      <c r="F77" s="13">
        <v>4258.3</v>
      </c>
      <c r="G77" s="13">
        <v>4437.1000000000004</v>
      </c>
      <c r="H77" s="13">
        <v>4071.1</v>
      </c>
      <c r="I77" s="13">
        <v>4049.3</v>
      </c>
      <c r="J77" s="13">
        <v>369.8</v>
      </c>
      <c r="K77" s="13">
        <v>4438</v>
      </c>
      <c r="L77" s="13">
        <v>3106.6</v>
      </c>
      <c r="M77" s="13">
        <v>1136</v>
      </c>
      <c r="N77" s="15"/>
      <c r="O77" s="7">
        <f t="shared" si="14"/>
        <v>-1.4675789623417626E-2</v>
      </c>
      <c r="P77" s="7">
        <f t="shared" si="14"/>
        <v>8.506990357380775E-3</v>
      </c>
      <c r="Q77" s="7">
        <f t="shared" si="14"/>
        <v>-5.5361771509377926E-2</v>
      </c>
      <c r="R77" s="7">
        <f t="shared" si="14"/>
        <v>-5.0210064168559471E-3</v>
      </c>
      <c r="S77" s="7">
        <f t="shared" si="13"/>
        <v>-1.2714639311555901E-2</v>
      </c>
      <c r="T77" s="7">
        <f t="shared" si="2"/>
        <v>-9.3059733521587279E-3</v>
      </c>
      <c r="U77" s="7">
        <f t="shared" si="2"/>
        <v>-6.6546545711876764E-2</v>
      </c>
      <c r="V77" s="7">
        <f t="shared" si="2"/>
        <v>-7.6353280031700912E-3</v>
      </c>
      <c r="W77" s="7">
        <f t="shared" si="2"/>
        <v>-8.6909835474198449E-3</v>
      </c>
      <c r="X77" s="7">
        <f t="shared" si="3"/>
        <v>-6.3744875539796207E-3</v>
      </c>
      <c r="Y77" s="7">
        <f t="shared" si="3"/>
        <v>-5.8433444178529531E-3</v>
      </c>
      <c r="Z77" s="15"/>
      <c r="AA77" s="7"/>
      <c r="AB77" s="7"/>
      <c r="AC77" s="7"/>
      <c r="AD77" s="7"/>
      <c r="AE77" s="40"/>
      <c r="AF77" s="40"/>
      <c r="AG77" s="40"/>
      <c r="AH77" s="40"/>
      <c r="AI77" s="40"/>
      <c r="AJ77" s="40"/>
      <c r="AK77" s="40"/>
      <c r="AL77" s="40"/>
      <c r="AM77" s="40"/>
      <c r="AN77" s="40"/>
      <c r="AO77" s="40"/>
      <c r="AP77" s="40"/>
      <c r="AQ77" s="7"/>
      <c r="AR77" s="7"/>
      <c r="AS77" s="7"/>
      <c r="AT77" s="7"/>
      <c r="AU77" s="7"/>
      <c r="AV77" s="7"/>
    </row>
    <row r="78" spans="1:48">
      <c r="A78" s="12">
        <v>37418</v>
      </c>
      <c r="B78" s="13">
        <v>3294.1</v>
      </c>
      <c r="C78" s="13">
        <v>1617.3</v>
      </c>
      <c r="D78" s="13">
        <v>1844.6</v>
      </c>
      <c r="E78" s="13">
        <v>4430.2</v>
      </c>
      <c r="F78" s="13">
        <v>4204.5</v>
      </c>
      <c r="G78" s="13">
        <v>4396</v>
      </c>
      <c r="H78" s="13">
        <v>3809</v>
      </c>
      <c r="I78" s="13">
        <v>4018.5</v>
      </c>
      <c r="J78" s="13">
        <v>366.6</v>
      </c>
      <c r="K78" s="13">
        <v>4409.8</v>
      </c>
      <c r="L78" s="13">
        <v>3088.5</v>
      </c>
      <c r="M78" s="13">
        <v>1135</v>
      </c>
      <c r="N78" s="15"/>
      <c r="O78" s="7">
        <f t="shared" si="14"/>
        <v>-1.2801299112241489E-2</v>
      </c>
      <c r="P78" s="7">
        <f t="shared" si="14"/>
        <v>-1.3069640855299406E-2</v>
      </c>
      <c r="Q78" s="7">
        <f t="shared" si="14"/>
        <v>-2.4086973626158633E-2</v>
      </c>
      <c r="R78" s="7">
        <f t="shared" si="14"/>
        <v>-1.7349766952467996E-2</v>
      </c>
      <c r="S78" s="7">
        <f t="shared" si="13"/>
        <v>9.7467053157047402E-4</v>
      </c>
      <c r="T78" s="7">
        <f t="shared" si="2"/>
        <v>-1.1117071284747076E-2</v>
      </c>
      <c r="U78" s="7">
        <f t="shared" si="2"/>
        <v>2.1530782766472467E-2</v>
      </c>
      <c r="V78" s="7">
        <f t="shared" si="2"/>
        <v>-2.0108758509394056E-2</v>
      </c>
      <c r="W78" s="7">
        <f t="shared" si="2"/>
        <v>-0.12971978986119634</v>
      </c>
      <c r="X78" s="7">
        <f t="shared" si="3"/>
        <v>-1.0715283883971761E-2</v>
      </c>
      <c r="Y78" s="7">
        <f t="shared" si="3"/>
        <v>1.376271763360527E-2</v>
      </c>
      <c r="Z78" s="15"/>
      <c r="AA78" s="7"/>
      <c r="AB78" s="7"/>
      <c r="AC78" s="7"/>
      <c r="AD78" s="7"/>
      <c r="AE78" s="7"/>
      <c r="AF78" s="7"/>
      <c r="AG78" s="7"/>
      <c r="AH78" s="7"/>
      <c r="AI78" s="7"/>
      <c r="AJ78" s="7"/>
      <c r="AK78" s="7"/>
      <c r="AL78" s="7"/>
      <c r="AM78" s="7"/>
      <c r="AN78" s="7"/>
      <c r="AO78" s="7"/>
      <c r="AP78" s="7"/>
      <c r="AQ78" s="7"/>
      <c r="AR78" s="7"/>
      <c r="AS78" s="7"/>
      <c r="AT78" s="7"/>
      <c r="AU78" s="7"/>
      <c r="AV78" s="7"/>
    </row>
    <row r="79" spans="1:48">
      <c r="A79" s="12">
        <v>37424</v>
      </c>
      <c r="B79" s="13">
        <v>3252.2</v>
      </c>
      <c r="C79" s="13">
        <v>1596.3</v>
      </c>
      <c r="D79" s="13">
        <v>1800.7</v>
      </c>
      <c r="E79" s="13">
        <v>4354</v>
      </c>
      <c r="F79" s="13">
        <v>4208.6000000000004</v>
      </c>
      <c r="G79" s="13">
        <v>4347.3999999999996</v>
      </c>
      <c r="H79" s="13">
        <v>3891.9</v>
      </c>
      <c r="I79" s="13">
        <v>3938.5</v>
      </c>
      <c r="J79" s="13">
        <v>322</v>
      </c>
      <c r="K79" s="13">
        <v>4362.8</v>
      </c>
      <c r="L79" s="13">
        <v>3131.3</v>
      </c>
      <c r="M79" s="13">
        <v>1134</v>
      </c>
      <c r="N79" s="15"/>
      <c r="O79" s="7">
        <f t="shared" si="14"/>
        <v>-1.119333909276498E-2</v>
      </c>
      <c r="P79" s="7">
        <f t="shared" si="14"/>
        <v>8.4214963892002542E-3</v>
      </c>
      <c r="Q79" s="7">
        <f t="shared" si="14"/>
        <v>-6.795413278696974E-2</v>
      </c>
      <c r="R79" s="7">
        <f t="shared" si="14"/>
        <v>1.9153926027384093E-2</v>
      </c>
      <c r="S79" s="7">
        <f t="shared" si="13"/>
        <v>1.1340668724180256E-2</v>
      </c>
      <c r="T79" s="7">
        <f t="shared" si="2"/>
        <v>-1.0474689678925857E-2</v>
      </c>
      <c r="U79" s="7">
        <f t="shared" si="2"/>
        <v>-3.6810647139102729E-3</v>
      </c>
      <c r="V79" s="7">
        <f t="shared" si="2"/>
        <v>1.2514986849648838E-2</v>
      </c>
      <c r="W79" s="7">
        <f t="shared" si="2"/>
        <v>-5.785284562166098E-2</v>
      </c>
      <c r="X79" s="7">
        <f t="shared" si="3"/>
        <v>-9.0487936541030212E-3</v>
      </c>
      <c r="Y79" s="7">
        <f t="shared" si="3"/>
        <v>-2.0324591490554191E-2</v>
      </c>
      <c r="Z79" s="15"/>
      <c r="AA79" s="7"/>
      <c r="AB79" s="7"/>
      <c r="AC79" s="7"/>
      <c r="AD79" s="7"/>
      <c r="AE79" s="8" t="s">
        <v>101</v>
      </c>
      <c r="AF79" s="7">
        <f>_xlfn.NORM.S.INV(1 - CONFIDENCE_INTERVAL)</f>
        <v>-1.6448536269514715</v>
      </c>
      <c r="AG79" s="7"/>
      <c r="AH79" s="7"/>
      <c r="AI79" s="7"/>
      <c r="AJ79" s="7"/>
      <c r="AK79" s="7"/>
      <c r="AL79" s="7"/>
      <c r="AM79" s="7"/>
      <c r="AN79" s="7"/>
      <c r="AO79" s="7"/>
      <c r="AP79" s="7"/>
      <c r="AQ79" s="7"/>
      <c r="AR79" s="7"/>
      <c r="AS79" s="7"/>
      <c r="AT79" s="7"/>
      <c r="AU79" s="7"/>
      <c r="AV79" s="7"/>
    </row>
    <row r="80" spans="1:48">
      <c r="A80" s="12">
        <v>37431</v>
      </c>
      <c r="B80" s="13">
        <v>3216</v>
      </c>
      <c r="C80" s="13">
        <v>1609.8</v>
      </c>
      <c r="D80" s="13">
        <v>1682.4</v>
      </c>
      <c r="E80" s="13">
        <v>4438.2</v>
      </c>
      <c r="F80" s="13">
        <v>4256.6000000000004</v>
      </c>
      <c r="G80" s="13">
        <v>4302.1000000000004</v>
      </c>
      <c r="H80" s="13">
        <v>3877.6</v>
      </c>
      <c r="I80" s="13">
        <v>3988.1</v>
      </c>
      <c r="J80" s="13">
        <v>303.89999999999998</v>
      </c>
      <c r="K80" s="13">
        <v>4323.5</v>
      </c>
      <c r="L80" s="13">
        <v>3068.3</v>
      </c>
      <c r="M80" s="13">
        <v>1133</v>
      </c>
      <c r="N80" s="15"/>
      <c r="O80" s="7">
        <f t="shared" si="14"/>
        <v>-3.7320396029358652E-4</v>
      </c>
      <c r="P80" s="7">
        <f t="shared" si="14"/>
        <v>3.8508474327190484E-2</v>
      </c>
      <c r="Q80" s="7">
        <f t="shared" si="14"/>
        <v>5.7851627308126832E-2</v>
      </c>
      <c r="R80" s="7">
        <f t="shared" si="14"/>
        <v>-1.947552114191016E-2</v>
      </c>
      <c r="S80" s="7">
        <f t="shared" si="13"/>
        <v>-6.6706985212683645E-3</v>
      </c>
      <c r="T80" s="7">
        <f t="shared" si="2"/>
        <v>-2.4304505398196421E-2</v>
      </c>
      <c r="U80" s="7">
        <f t="shared" si="2"/>
        <v>-1.2194956662605437E-2</v>
      </c>
      <c r="V80" s="7">
        <f t="shared" si="2"/>
        <v>-8.7642538481720253E-3</v>
      </c>
      <c r="W80" s="7">
        <f t="shared" si="2"/>
        <v>-3.345912649787567E-2</v>
      </c>
      <c r="X80" s="7">
        <f t="shared" si="3"/>
        <v>2.4514895242292913E-2</v>
      </c>
      <c r="Y80" s="7">
        <f t="shared" si="3"/>
        <v>-1.3551632257286141E-2</v>
      </c>
      <c r="Z80" s="15"/>
      <c r="AA80" s="7"/>
      <c r="AB80" s="7"/>
      <c r="AC80" s="7"/>
      <c r="AD80" s="7"/>
      <c r="AE80" s="8" t="s">
        <v>104</v>
      </c>
      <c r="AF80" s="39">
        <f>-(AF69+AF79* AF68)</f>
        <v>0.2982070380898888</v>
      </c>
      <c r="AG80" s="7"/>
      <c r="AH80" s="7"/>
      <c r="AI80" s="7"/>
      <c r="AJ80" s="7"/>
      <c r="AK80" s="7"/>
      <c r="AL80" s="7"/>
      <c r="AM80" s="7"/>
      <c r="AN80" s="7"/>
      <c r="AO80" s="7"/>
      <c r="AP80" s="7"/>
      <c r="AQ80" s="7"/>
      <c r="AR80" s="7"/>
      <c r="AS80" s="7"/>
      <c r="AT80" s="7"/>
      <c r="AU80" s="7"/>
      <c r="AV80" s="7"/>
    </row>
    <row r="81" spans="1:48">
      <c r="A81" s="12">
        <v>37438</v>
      </c>
      <c r="B81" s="13">
        <v>3214.8</v>
      </c>
      <c r="C81" s="13">
        <v>1673</v>
      </c>
      <c r="D81" s="13">
        <v>1782.6</v>
      </c>
      <c r="E81" s="13">
        <v>4352.6000000000004</v>
      </c>
      <c r="F81" s="13">
        <v>4228.3</v>
      </c>
      <c r="G81" s="13">
        <v>4198.8</v>
      </c>
      <c r="H81" s="13">
        <v>3830.6</v>
      </c>
      <c r="I81" s="13">
        <v>3953.3</v>
      </c>
      <c r="J81" s="13">
        <v>293.89999999999998</v>
      </c>
      <c r="K81" s="13">
        <v>4430.8</v>
      </c>
      <c r="L81" s="13">
        <v>3027</v>
      </c>
      <c r="M81" s="13">
        <v>1132</v>
      </c>
      <c r="N81" s="15"/>
      <c r="O81" s="7">
        <f t="shared" si="14"/>
        <v>-5.5835570922968493E-3</v>
      </c>
      <c r="P81" s="7">
        <f t="shared" si="14"/>
        <v>-1.793346688608871E-4</v>
      </c>
      <c r="Q81" s="7">
        <f t="shared" si="14"/>
        <v>-2.6719797772421353E-2</v>
      </c>
      <c r="R81" s="7">
        <f t="shared" si="14"/>
        <v>1.9050903793683706E-3</v>
      </c>
      <c r="S81" s="7">
        <f t="shared" si="13"/>
        <v>-2.6760462608752191E-3</v>
      </c>
      <c r="T81" s="7">
        <f t="shared" si="2"/>
        <v>2.9488725293006805E-3</v>
      </c>
      <c r="U81" s="7">
        <f t="shared" si="2"/>
        <v>-2.3053873563330111E-2</v>
      </c>
      <c r="V81" s="7">
        <f t="shared" si="2"/>
        <v>-2.0521272630103598E-2</v>
      </c>
      <c r="W81" s="7">
        <f t="shared" si="2"/>
        <v>-6.8073522029723187E-4</v>
      </c>
      <c r="X81" s="7">
        <f t="shared" si="3"/>
        <v>-9.8661509532248018E-3</v>
      </c>
      <c r="Y81" s="7">
        <f t="shared" si="3"/>
        <v>1.5992999984104635E-2</v>
      </c>
      <c r="Z81" s="15"/>
      <c r="AA81" s="7"/>
      <c r="AB81" s="7"/>
      <c r="AC81" s="7"/>
      <c r="AD81" s="7"/>
      <c r="AE81" s="8" t="s">
        <v>103</v>
      </c>
      <c r="AF81" s="38">
        <f>INVESTMENT_AMT*AF80</f>
        <v>298207.03808988881</v>
      </c>
      <c r="AG81" s="7"/>
      <c r="AH81" s="7"/>
      <c r="AI81" s="7"/>
      <c r="AJ81" s="7"/>
      <c r="AK81" s="7"/>
      <c r="AL81" s="7"/>
      <c r="AM81" s="7"/>
      <c r="AN81" s="7"/>
      <c r="AO81" s="7"/>
      <c r="AP81" s="7"/>
      <c r="AQ81" s="7"/>
      <c r="AR81" s="7"/>
      <c r="AS81" s="7"/>
      <c r="AT81" s="7"/>
      <c r="AU81" s="7"/>
      <c r="AV81" s="7"/>
    </row>
    <row r="82" spans="1:48">
      <c r="A82" s="12">
        <v>37445</v>
      </c>
      <c r="B82" s="13">
        <v>3196.9</v>
      </c>
      <c r="C82" s="13">
        <v>1672.7</v>
      </c>
      <c r="D82" s="13">
        <v>1735.6</v>
      </c>
      <c r="E82" s="13">
        <v>4360.8999999999996</v>
      </c>
      <c r="F82" s="13">
        <v>4217</v>
      </c>
      <c r="G82" s="13">
        <v>4211.2</v>
      </c>
      <c r="H82" s="13">
        <v>3743.3</v>
      </c>
      <c r="I82" s="13">
        <v>3873</v>
      </c>
      <c r="J82" s="13">
        <v>293.7</v>
      </c>
      <c r="K82" s="13">
        <v>4387.3</v>
      </c>
      <c r="L82" s="13">
        <v>3075.8</v>
      </c>
      <c r="M82" s="13">
        <v>1131</v>
      </c>
      <c r="N82" s="15"/>
      <c r="O82" s="7">
        <f t="shared" si="14"/>
        <v>-2.7816131890202132E-2</v>
      </c>
      <c r="P82" s="7">
        <f t="shared" si="14"/>
        <v>-1.8889551122351696E-2</v>
      </c>
      <c r="Q82" s="7">
        <f t="shared" si="14"/>
        <v>-4.23091372584984E-2</v>
      </c>
      <c r="R82" s="7">
        <f t="shared" si="14"/>
        <v>-4.3300661423416625E-2</v>
      </c>
      <c r="S82" s="7">
        <f t="shared" si="13"/>
        <v>-2.3367903494913102E-2</v>
      </c>
      <c r="T82" s="7">
        <f t="shared" si="2"/>
        <v>-2.7419422514370111E-2</v>
      </c>
      <c r="U82" s="7">
        <f t="shared" si="2"/>
        <v>-4.555494685129477E-2</v>
      </c>
      <c r="V82" s="7">
        <f t="shared" si="2"/>
        <v>-1.8659980598015016E-2</v>
      </c>
      <c r="W82" s="7">
        <f t="shared" ref="W82:Y145" si="15">LN(J83/J82)</f>
        <v>-5.6737905018085184E-2</v>
      </c>
      <c r="X82" s="7">
        <f t="shared" si="3"/>
        <v>-1.7799301717075413E-2</v>
      </c>
      <c r="Y82" s="7">
        <f t="shared" si="3"/>
        <v>-5.2154756725445095E-3</v>
      </c>
      <c r="Z82" s="15"/>
      <c r="AA82" s="7"/>
      <c r="AB82" s="7"/>
      <c r="AC82" s="7"/>
      <c r="AD82" s="7"/>
      <c r="AE82" s="7"/>
      <c r="AF82" s="7"/>
      <c r="AG82" s="7"/>
      <c r="AH82" s="7"/>
      <c r="AI82" s="7"/>
      <c r="AJ82" s="7"/>
      <c r="AK82" s="7"/>
      <c r="AL82" s="7"/>
      <c r="AM82" s="7"/>
      <c r="AN82" s="7"/>
      <c r="AO82" s="7"/>
      <c r="AP82" s="7"/>
      <c r="AQ82" s="7"/>
      <c r="AR82" s="7"/>
      <c r="AS82" s="7"/>
      <c r="AT82" s="7"/>
      <c r="AU82" s="7"/>
      <c r="AV82" s="7"/>
    </row>
    <row r="83" spans="1:48">
      <c r="A83" s="12">
        <v>37452</v>
      </c>
      <c r="B83" s="13">
        <v>3109.2</v>
      </c>
      <c r="C83" s="13">
        <v>1641.4</v>
      </c>
      <c r="D83" s="13">
        <v>1663.7</v>
      </c>
      <c r="E83" s="13">
        <v>4176.1000000000004</v>
      </c>
      <c r="F83" s="13">
        <v>4119.6000000000004</v>
      </c>
      <c r="G83" s="13">
        <v>4097.3</v>
      </c>
      <c r="H83" s="13">
        <v>3576.6</v>
      </c>
      <c r="I83" s="13">
        <v>3801.4</v>
      </c>
      <c r="J83" s="13">
        <v>277.5</v>
      </c>
      <c r="K83" s="13">
        <v>4309.8999999999996</v>
      </c>
      <c r="L83" s="13">
        <v>3059.8</v>
      </c>
      <c r="M83" s="13">
        <v>1130</v>
      </c>
      <c r="N83" s="15"/>
      <c r="O83" s="7">
        <f t="shared" si="14"/>
        <v>-3.9259309035105452E-2</v>
      </c>
      <c r="P83" s="7">
        <f t="shared" si="14"/>
        <v>-6.2335959353658358E-3</v>
      </c>
      <c r="Q83" s="7">
        <f t="shared" si="14"/>
        <v>-7.6417821513023079E-2</v>
      </c>
      <c r="R83" s="7">
        <f t="shared" si="14"/>
        <v>8.7734500063257996E-3</v>
      </c>
      <c r="S83" s="7">
        <f t="shared" si="13"/>
        <v>-2.5893085272593954E-2</v>
      </c>
      <c r="T83" s="7">
        <f t="shared" si="13"/>
        <v>-4.5002165510741883E-2</v>
      </c>
      <c r="U83" s="7">
        <f t="shared" si="13"/>
        <v>-2.0151140320208657E-3</v>
      </c>
      <c r="V83" s="7">
        <f t="shared" si="13"/>
        <v>-8.9312259680751991E-3</v>
      </c>
      <c r="W83" s="7">
        <f t="shared" si="15"/>
        <v>-1.928384296912353E-2</v>
      </c>
      <c r="X83" s="7">
        <f t="shared" si="15"/>
        <v>-6.2049683696597947E-2</v>
      </c>
      <c r="Y83" s="7">
        <f t="shared" si="15"/>
        <v>8.0400153164146108E-3</v>
      </c>
      <c r="Z83" s="15"/>
      <c r="AA83" s="7"/>
      <c r="AB83" s="7"/>
      <c r="AC83" s="7"/>
      <c r="AD83" s="7"/>
      <c r="AE83" s="7"/>
      <c r="AF83" s="7"/>
      <c r="AG83" s="7"/>
      <c r="AH83" s="7"/>
      <c r="AI83" s="7"/>
      <c r="AJ83" s="7"/>
      <c r="AK83" s="7"/>
      <c r="AL83" s="7"/>
      <c r="AM83" s="7"/>
      <c r="AN83" s="7"/>
      <c r="AO83" s="7"/>
      <c r="AP83" s="7"/>
      <c r="AQ83" s="7"/>
      <c r="AR83" s="7"/>
      <c r="AS83" s="7"/>
      <c r="AT83" s="7"/>
      <c r="AU83" s="7"/>
      <c r="AV83" s="7"/>
    </row>
    <row r="84" spans="1:48">
      <c r="A84" s="12">
        <v>37459</v>
      </c>
      <c r="B84" s="13">
        <v>2989.5</v>
      </c>
      <c r="C84" s="13">
        <v>1631.2</v>
      </c>
      <c r="D84" s="13">
        <v>1541.3</v>
      </c>
      <c r="E84" s="13">
        <v>4212.8999999999996</v>
      </c>
      <c r="F84" s="13">
        <v>4014.3</v>
      </c>
      <c r="G84" s="13">
        <v>3917</v>
      </c>
      <c r="H84" s="13">
        <v>3569.4</v>
      </c>
      <c r="I84" s="13">
        <v>3767.6</v>
      </c>
      <c r="J84" s="13">
        <v>272.2</v>
      </c>
      <c r="K84" s="13">
        <v>4050.6</v>
      </c>
      <c r="L84" s="13">
        <v>3084.5</v>
      </c>
      <c r="M84" s="13">
        <v>1129</v>
      </c>
      <c r="N84" s="15"/>
      <c r="O84" s="7">
        <f t="shared" si="14"/>
        <v>2.131331297915353E-2</v>
      </c>
      <c r="P84" s="7">
        <f t="shared" si="14"/>
        <v>8.3636518178671314E-3</v>
      </c>
      <c r="Q84" s="7">
        <f t="shared" si="14"/>
        <v>4.2427141707304737E-2</v>
      </c>
      <c r="R84" s="7">
        <f t="shared" si="14"/>
        <v>-6.7401267370933542E-3</v>
      </c>
      <c r="S84" s="7">
        <f t="shared" si="13"/>
        <v>3.4545707231632659E-2</v>
      </c>
      <c r="T84" s="7">
        <f t="shared" si="13"/>
        <v>3.6940075945895094E-2</v>
      </c>
      <c r="U84" s="7">
        <f t="shared" si="13"/>
        <v>1.0783803562765554E-2</v>
      </c>
      <c r="V84" s="7">
        <f t="shared" si="13"/>
        <v>1.3157564144125533E-2</v>
      </c>
      <c r="W84" s="7">
        <f t="shared" si="15"/>
        <v>1.2050538375603454E-2</v>
      </c>
      <c r="X84" s="7">
        <f t="shared" si="15"/>
        <v>-1.1421317917330625E-2</v>
      </c>
      <c r="Y84" s="7">
        <f t="shared" si="15"/>
        <v>2.006004841471349E-2</v>
      </c>
      <c r="Z84" s="15"/>
      <c r="AA84" s="7"/>
      <c r="AB84" s="7"/>
      <c r="AC84" s="7"/>
      <c r="AD84" s="7"/>
      <c r="AE84" s="7"/>
      <c r="AF84" s="7"/>
      <c r="AG84" s="7"/>
      <c r="AH84" s="7"/>
      <c r="AI84" s="7"/>
      <c r="AJ84" s="7"/>
      <c r="AK84" s="7"/>
      <c r="AL84" s="7"/>
      <c r="AM84" s="7"/>
      <c r="AN84" s="7"/>
      <c r="AO84" s="7"/>
      <c r="AP84" s="7"/>
      <c r="AQ84" s="7"/>
      <c r="AR84" s="7"/>
      <c r="AS84" s="7"/>
      <c r="AT84" s="7"/>
      <c r="AU84" s="7"/>
      <c r="AV84" s="7"/>
    </row>
    <row r="85" spans="1:48">
      <c r="A85" s="12">
        <v>37466</v>
      </c>
      <c r="B85" s="13">
        <v>3053.9</v>
      </c>
      <c r="C85" s="13">
        <v>1644.9</v>
      </c>
      <c r="D85" s="13">
        <v>1608.1</v>
      </c>
      <c r="E85" s="13">
        <v>4184.6000000000004</v>
      </c>
      <c r="F85" s="13">
        <v>4155.3999999999996</v>
      </c>
      <c r="G85" s="13">
        <v>4064.4</v>
      </c>
      <c r="H85" s="13">
        <v>3608.1</v>
      </c>
      <c r="I85" s="13">
        <v>3817.5</v>
      </c>
      <c r="J85" s="13">
        <v>275.5</v>
      </c>
      <c r="K85" s="13">
        <v>4004.6</v>
      </c>
      <c r="L85" s="13">
        <v>3147</v>
      </c>
      <c r="M85" s="13">
        <v>1128</v>
      </c>
      <c r="N85" s="15"/>
      <c r="O85" s="7">
        <f t="shared" si="14"/>
        <v>1.7173795245379882E-2</v>
      </c>
      <c r="P85" s="7">
        <f t="shared" si="14"/>
        <v>7.0877170860512134E-3</v>
      </c>
      <c r="Q85" s="7">
        <f t="shared" si="14"/>
        <v>3.0257085200038593E-2</v>
      </c>
      <c r="R85" s="7">
        <f t="shared" si="14"/>
        <v>1.5484333324725819E-2</v>
      </c>
      <c r="S85" s="7">
        <f t="shared" si="13"/>
        <v>2.0555439055218856E-2</v>
      </c>
      <c r="T85" s="7">
        <f t="shared" si="13"/>
        <v>1.4436186661683685E-2</v>
      </c>
      <c r="U85" s="7">
        <f t="shared" si="13"/>
        <v>-1.5923903356723022E-2</v>
      </c>
      <c r="V85" s="7">
        <f t="shared" si="13"/>
        <v>1.5362722699387286E-2</v>
      </c>
      <c r="W85" s="7">
        <f t="shared" si="15"/>
        <v>-9.848702623662128E-3</v>
      </c>
      <c r="X85" s="7">
        <f t="shared" si="15"/>
        <v>2.7948191567174541E-2</v>
      </c>
      <c r="Y85" s="7">
        <f t="shared" si="15"/>
        <v>-2.3542148117482345E-3</v>
      </c>
      <c r="Z85" s="15"/>
      <c r="AA85" s="7"/>
      <c r="AB85" s="7"/>
      <c r="AC85" s="7"/>
      <c r="AD85" s="7"/>
      <c r="AE85" s="7"/>
      <c r="AF85" s="7"/>
      <c r="AG85" s="7"/>
      <c r="AH85" s="7"/>
      <c r="AI85" s="7"/>
      <c r="AJ85" s="7"/>
      <c r="AK85" s="7"/>
      <c r="AL85" s="7"/>
      <c r="AM85" s="7"/>
      <c r="AN85" s="7"/>
      <c r="AO85" s="7"/>
      <c r="AP85" s="7"/>
      <c r="AQ85" s="7"/>
      <c r="AR85" s="7"/>
      <c r="AS85" s="7"/>
      <c r="AT85" s="7"/>
      <c r="AU85" s="7"/>
      <c r="AV85" s="7"/>
    </row>
    <row r="86" spans="1:48">
      <c r="A86" s="12">
        <v>37473</v>
      </c>
      <c r="B86" s="13">
        <v>3106.8</v>
      </c>
      <c r="C86" s="13">
        <v>1656.6</v>
      </c>
      <c r="D86" s="13">
        <v>1657.5</v>
      </c>
      <c r="E86" s="13">
        <v>4249.8999999999996</v>
      </c>
      <c r="F86" s="13">
        <v>4241.7</v>
      </c>
      <c r="G86" s="13">
        <v>4123.5</v>
      </c>
      <c r="H86" s="13">
        <v>3551.1</v>
      </c>
      <c r="I86" s="13">
        <v>3876.6</v>
      </c>
      <c r="J86" s="13">
        <v>272.8</v>
      </c>
      <c r="K86" s="13">
        <v>4118.1000000000004</v>
      </c>
      <c r="L86" s="13">
        <v>3139.6</v>
      </c>
      <c r="M86" s="13">
        <v>1127</v>
      </c>
      <c r="N86" s="15"/>
      <c r="O86" s="7">
        <f t="shared" si="14"/>
        <v>8.4935046900338797E-3</v>
      </c>
      <c r="P86" s="7">
        <f t="shared" si="14"/>
        <v>2.0138718791968289E-2</v>
      </c>
      <c r="Q86" s="7">
        <f t="shared" si="14"/>
        <v>3.8466280827796143E-2</v>
      </c>
      <c r="R86" s="7">
        <f t="shared" si="14"/>
        <v>1.4715078431575348E-2</v>
      </c>
      <c r="S86" s="7">
        <f t="shared" si="13"/>
        <v>2.3782904010572086E-3</v>
      </c>
      <c r="T86" s="7">
        <f t="shared" si="13"/>
        <v>5.9962944723245815E-3</v>
      </c>
      <c r="U86" s="7">
        <f t="shared" si="13"/>
        <v>1.2620317769579628E-2</v>
      </c>
      <c r="V86" s="7">
        <f t="shared" si="13"/>
        <v>4.3756987270698339E-3</v>
      </c>
      <c r="W86" s="7">
        <f t="shared" si="15"/>
        <v>2.0679133398031551E-2</v>
      </c>
      <c r="X86" s="7">
        <f t="shared" si="15"/>
        <v>-1.3199575670923266E-2</v>
      </c>
      <c r="Y86" s="7">
        <f t="shared" si="15"/>
        <v>1.8180023499205413E-2</v>
      </c>
      <c r="Z86" s="15"/>
      <c r="AA86" s="7"/>
      <c r="AB86" s="7"/>
      <c r="AC86" s="7"/>
      <c r="AD86" s="7"/>
      <c r="AE86" s="7"/>
      <c r="AF86" s="7"/>
      <c r="AG86" s="7"/>
      <c r="AH86" s="7"/>
      <c r="AI86" s="7"/>
      <c r="AJ86" s="7"/>
      <c r="AK86" s="7"/>
      <c r="AL86" s="7"/>
      <c r="AM86" s="7"/>
      <c r="AN86" s="7"/>
      <c r="AO86" s="7"/>
      <c r="AP86" s="7"/>
      <c r="AQ86" s="7"/>
      <c r="AR86" s="7"/>
      <c r="AS86" s="7"/>
      <c r="AT86" s="7"/>
      <c r="AU86" s="7"/>
      <c r="AV86" s="7"/>
    </row>
    <row r="87" spans="1:48">
      <c r="A87" s="12">
        <v>37480</v>
      </c>
      <c r="B87" s="13">
        <v>3133.3</v>
      </c>
      <c r="C87" s="13">
        <v>1690.3</v>
      </c>
      <c r="D87" s="13">
        <v>1722.5</v>
      </c>
      <c r="E87" s="13">
        <v>4312.8999999999996</v>
      </c>
      <c r="F87" s="13">
        <v>4251.8</v>
      </c>
      <c r="G87" s="13">
        <v>4148.3</v>
      </c>
      <c r="H87" s="13">
        <v>3596.2</v>
      </c>
      <c r="I87" s="13">
        <v>3893.6</v>
      </c>
      <c r="J87" s="13">
        <v>278.5</v>
      </c>
      <c r="K87" s="13">
        <v>4064.1</v>
      </c>
      <c r="L87" s="13">
        <v>3197.2</v>
      </c>
      <c r="M87" s="13">
        <v>1126</v>
      </c>
      <c r="N87" s="15"/>
      <c r="O87" s="7">
        <f t="shared" si="14"/>
        <v>1.6208528575894256E-2</v>
      </c>
      <c r="P87" s="7">
        <f t="shared" si="14"/>
        <v>-1.4801222322659345E-3</v>
      </c>
      <c r="Q87" s="7">
        <f t="shared" si="14"/>
        <v>3.1824892799225027E-2</v>
      </c>
      <c r="R87" s="7">
        <f t="shared" si="14"/>
        <v>9.8059228573976493E-3</v>
      </c>
      <c r="S87" s="7">
        <f t="shared" si="13"/>
        <v>5.6054089895861614E-3</v>
      </c>
      <c r="T87" s="7">
        <f t="shared" si="13"/>
        <v>6.6312921698680766E-3</v>
      </c>
      <c r="U87" s="7">
        <f t="shared" si="13"/>
        <v>2.3225219067709486E-2</v>
      </c>
      <c r="V87" s="7">
        <f t="shared" si="13"/>
        <v>1.6632029364111116E-2</v>
      </c>
      <c r="W87" s="7">
        <f t="shared" si="15"/>
        <v>1.1069564916548704E-2</v>
      </c>
      <c r="X87" s="7">
        <f t="shared" si="15"/>
        <v>4.1143785214424425E-2</v>
      </c>
      <c r="Y87" s="7">
        <f t="shared" si="15"/>
        <v>1.3575642239184962E-2</v>
      </c>
      <c r="Z87" s="15"/>
      <c r="AA87" s="7"/>
      <c r="AB87" s="7"/>
      <c r="AC87" s="7"/>
      <c r="AD87" s="7"/>
      <c r="AE87" s="7"/>
      <c r="AF87" s="7"/>
      <c r="AG87" s="7"/>
      <c r="AH87" s="7"/>
      <c r="AI87" s="7"/>
      <c r="AJ87" s="7"/>
      <c r="AK87" s="7"/>
      <c r="AL87" s="7"/>
      <c r="AM87" s="7"/>
      <c r="AN87" s="7"/>
      <c r="AO87" s="7"/>
      <c r="AP87" s="7"/>
      <c r="AQ87" s="7"/>
      <c r="AR87" s="7"/>
      <c r="AS87" s="7"/>
      <c r="AT87" s="7"/>
      <c r="AU87" s="7"/>
      <c r="AV87" s="7"/>
    </row>
    <row r="88" spans="1:48">
      <c r="A88" s="12">
        <v>37487</v>
      </c>
      <c r="B88" s="13">
        <v>3184.5</v>
      </c>
      <c r="C88" s="13">
        <v>1687.8</v>
      </c>
      <c r="D88" s="13">
        <v>1778.2</v>
      </c>
      <c r="E88" s="13">
        <v>4355.3999999999996</v>
      </c>
      <c r="F88" s="13">
        <v>4275.7</v>
      </c>
      <c r="G88" s="13">
        <v>4175.8999999999996</v>
      </c>
      <c r="H88" s="13">
        <v>3680.7</v>
      </c>
      <c r="I88" s="13">
        <v>3958.9</v>
      </c>
      <c r="J88" s="13">
        <v>281.60000000000002</v>
      </c>
      <c r="K88" s="13">
        <v>4234.8</v>
      </c>
      <c r="L88" s="13">
        <v>3240.9</v>
      </c>
      <c r="M88" s="13">
        <v>1125</v>
      </c>
      <c r="N88" s="15"/>
      <c r="O88" s="7">
        <f t="shared" si="14"/>
        <v>-2.0430238239472553E-2</v>
      </c>
      <c r="P88" s="7">
        <f t="shared" si="14"/>
        <v>-5.4062213954977857E-3</v>
      </c>
      <c r="Q88" s="7">
        <f t="shared" si="14"/>
        <v>-8.1698372134860267E-2</v>
      </c>
      <c r="R88" s="7">
        <f t="shared" si="14"/>
        <v>-9.34230524089673E-3</v>
      </c>
      <c r="S88" s="7">
        <f t="shared" si="13"/>
        <v>-3.6786713931318861E-3</v>
      </c>
      <c r="T88" s="7">
        <f t="shared" si="13"/>
        <v>-9.4073618335909198E-3</v>
      </c>
      <c r="U88" s="7">
        <f t="shared" si="13"/>
        <v>-1.2906580408556157E-2</v>
      </c>
      <c r="V88" s="7">
        <f t="shared" si="13"/>
        <v>-3.2318422502800523E-2</v>
      </c>
      <c r="W88" s="7">
        <f t="shared" si="15"/>
        <v>-2.6994620975147206E-2</v>
      </c>
      <c r="X88" s="7">
        <f t="shared" si="15"/>
        <v>-1.6355755095780453E-2</v>
      </c>
      <c r="Y88" s="7">
        <f t="shared" si="15"/>
        <v>-3.3946950501137431E-4</v>
      </c>
      <c r="Z88" s="15"/>
      <c r="AA88" s="7"/>
      <c r="AB88" s="7"/>
      <c r="AC88" s="7"/>
      <c r="AD88" s="7"/>
      <c r="AE88" s="7"/>
      <c r="AF88" s="7"/>
      <c r="AG88" s="7"/>
      <c r="AH88" s="7"/>
      <c r="AI88" s="7"/>
      <c r="AJ88" s="7"/>
      <c r="AK88" s="7"/>
      <c r="AL88" s="7"/>
      <c r="AM88" s="7"/>
      <c r="AN88" s="7"/>
      <c r="AO88" s="7"/>
      <c r="AP88" s="7"/>
      <c r="AQ88" s="7"/>
      <c r="AR88" s="7"/>
      <c r="AS88" s="7"/>
      <c r="AT88" s="7"/>
      <c r="AU88" s="7"/>
      <c r="AV88" s="7"/>
    </row>
    <row r="89" spans="1:48">
      <c r="A89" s="12">
        <v>37494</v>
      </c>
      <c r="B89" s="13">
        <v>3120.1</v>
      </c>
      <c r="C89" s="13">
        <v>1678.7</v>
      </c>
      <c r="D89" s="13">
        <v>1638.7</v>
      </c>
      <c r="E89" s="13">
        <v>4314.8999999999996</v>
      </c>
      <c r="F89" s="13">
        <v>4260</v>
      </c>
      <c r="G89" s="13">
        <v>4136.8</v>
      </c>
      <c r="H89" s="13">
        <v>3633.5</v>
      </c>
      <c r="I89" s="13">
        <v>3833</v>
      </c>
      <c r="J89" s="13">
        <v>274.10000000000002</v>
      </c>
      <c r="K89" s="13">
        <v>4166.1000000000004</v>
      </c>
      <c r="L89" s="13">
        <v>3239.8</v>
      </c>
      <c r="M89" s="13">
        <v>1124</v>
      </c>
      <c r="N89" s="15"/>
      <c r="O89" s="7">
        <f t="shared" si="14"/>
        <v>-9.8557870709136929E-3</v>
      </c>
      <c r="P89" s="7">
        <f t="shared" si="14"/>
        <v>1.025285302348003E-2</v>
      </c>
      <c r="Q89" s="7">
        <f t="shared" si="14"/>
        <v>-3.0169228337901213E-2</v>
      </c>
      <c r="R89" s="7">
        <f t="shared" si="14"/>
        <v>-6.3936606909179555E-3</v>
      </c>
      <c r="S89" s="7">
        <f t="shared" si="13"/>
        <v>-9.6236236643939179E-3</v>
      </c>
      <c r="T89" s="7">
        <f t="shared" si="13"/>
        <v>4.1732562467663289E-3</v>
      </c>
      <c r="U89" s="7">
        <f t="shared" si="13"/>
        <v>-2.0070724329092585E-2</v>
      </c>
      <c r="V89" s="7">
        <f t="shared" si="13"/>
        <v>-2.8929988767816019E-2</v>
      </c>
      <c r="W89" s="7">
        <f t="shared" si="15"/>
        <v>5.0946252842290702E-3</v>
      </c>
      <c r="X89" s="7">
        <f t="shared" si="15"/>
        <v>-3.2321068939789005E-2</v>
      </c>
      <c r="Y89" s="7">
        <f t="shared" si="15"/>
        <v>-1.3111071088923884E-2</v>
      </c>
      <c r="Z89" s="15"/>
      <c r="AA89" s="7"/>
      <c r="AB89" s="7"/>
      <c r="AC89" s="7"/>
      <c r="AD89" s="7"/>
      <c r="AE89" s="7"/>
      <c r="AF89" s="7"/>
      <c r="AG89" s="7"/>
      <c r="AH89" s="7"/>
      <c r="AI89" s="7"/>
      <c r="AJ89" s="7"/>
      <c r="AK89" s="7"/>
      <c r="AL89" s="7"/>
      <c r="AM89" s="7"/>
      <c r="AN89" s="7"/>
      <c r="AO89" s="7"/>
      <c r="AP89" s="7"/>
      <c r="AQ89" s="7"/>
      <c r="AR89" s="7"/>
      <c r="AS89" s="7"/>
      <c r="AT89" s="7"/>
      <c r="AU89" s="7"/>
      <c r="AV89" s="7"/>
    </row>
    <row r="90" spans="1:48">
      <c r="A90" s="12">
        <v>37501</v>
      </c>
      <c r="B90" s="13">
        <v>3089.5</v>
      </c>
      <c r="C90" s="13">
        <v>1696</v>
      </c>
      <c r="D90" s="13">
        <v>1590</v>
      </c>
      <c r="E90" s="13">
        <v>4287.3999999999996</v>
      </c>
      <c r="F90" s="13">
        <v>4219.2</v>
      </c>
      <c r="G90" s="13">
        <v>4154.1000000000004</v>
      </c>
      <c r="H90" s="13">
        <v>3561.3</v>
      </c>
      <c r="I90" s="13">
        <v>3723.7</v>
      </c>
      <c r="J90" s="13">
        <v>275.5</v>
      </c>
      <c r="K90" s="13">
        <v>4033.6</v>
      </c>
      <c r="L90" s="13">
        <v>3197.6</v>
      </c>
      <c r="M90" s="13">
        <v>1123</v>
      </c>
      <c r="N90" s="15"/>
      <c r="O90" s="7">
        <f t="shared" si="14"/>
        <v>1.3215413953088175E-2</v>
      </c>
      <c r="P90" s="7">
        <f t="shared" si="14"/>
        <v>2.2380597126774519E-3</v>
      </c>
      <c r="Q90" s="7">
        <f t="shared" si="14"/>
        <v>2.968091727405664E-2</v>
      </c>
      <c r="R90" s="7">
        <f t="shared" si="14"/>
        <v>-8.4002244999319196E-4</v>
      </c>
      <c r="S90" s="7">
        <f t="shared" si="13"/>
        <v>5.3421708422239193E-3</v>
      </c>
      <c r="T90" s="7">
        <f t="shared" si="13"/>
        <v>7.5542644940468926E-3</v>
      </c>
      <c r="U90" s="7">
        <f t="shared" si="13"/>
        <v>2.1528310220308749E-2</v>
      </c>
      <c r="V90" s="7">
        <f t="shared" si="13"/>
        <v>9.8341296537187827E-3</v>
      </c>
      <c r="W90" s="7">
        <f t="shared" si="15"/>
        <v>-3.7349506694862152E-2</v>
      </c>
      <c r="X90" s="7">
        <f t="shared" si="15"/>
        <v>3.1888916815518004E-2</v>
      </c>
      <c r="Y90" s="7">
        <f t="shared" si="15"/>
        <v>3.5276708713126927E-3</v>
      </c>
      <c r="Z90" s="15"/>
      <c r="AA90" s="7"/>
      <c r="AB90" s="7"/>
      <c r="AC90" s="7"/>
      <c r="AD90" s="7"/>
      <c r="AE90" s="7"/>
      <c r="AF90" s="7"/>
      <c r="AG90" s="7"/>
      <c r="AH90" s="7"/>
      <c r="AI90" s="7"/>
      <c r="AJ90" s="7"/>
      <c r="AK90" s="7"/>
      <c r="AL90" s="7"/>
      <c r="AM90" s="7"/>
      <c r="AN90" s="7"/>
      <c r="AO90" s="7"/>
      <c r="AP90" s="7"/>
      <c r="AQ90" s="7"/>
      <c r="AR90" s="7"/>
      <c r="AS90" s="7"/>
      <c r="AT90" s="7"/>
      <c r="AU90" s="7"/>
      <c r="AV90" s="7"/>
    </row>
    <row r="91" spans="1:48">
      <c r="A91" s="12">
        <v>37508</v>
      </c>
      <c r="B91" s="13">
        <v>3130.6</v>
      </c>
      <c r="C91" s="13">
        <v>1699.8</v>
      </c>
      <c r="D91" s="13">
        <v>1637.9</v>
      </c>
      <c r="E91" s="13">
        <v>4283.8</v>
      </c>
      <c r="F91" s="13">
        <v>4241.8</v>
      </c>
      <c r="G91" s="13">
        <v>4185.6000000000004</v>
      </c>
      <c r="H91" s="13">
        <v>3638.8</v>
      </c>
      <c r="I91" s="13">
        <v>3760.5</v>
      </c>
      <c r="J91" s="13">
        <v>265.39999999999998</v>
      </c>
      <c r="K91" s="13">
        <v>4164.3</v>
      </c>
      <c r="L91" s="13">
        <v>3208.9</v>
      </c>
      <c r="M91" s="13">
        <v>1122</v>
      </c>
      <c r="N91" s="15"/>
      <c r="O91" s="7">
        <f t="shared" si="14"/>
        <v>-1.8375166439830382E-2</v>
      </c>
      <c r="P91" s="7">
        <f t="shared" si="14"/>
        <v>-3.733990855511881E-2</v>
      </c>
      <c r="Q91" s="7">
        <f t="shared" si="14"/>
        <v>-1.8175037465214913E-2</v>
      </c>
      <c r="R91" s="7">
        <f t="shared" si="14"/>
        <v>-8.2274123630697218E-3</v>
      </c>
      <c r="S91" s="7">
        <f t="shared" si="13"/>
        <v>-2.6952460555155808E-2</v>
      </c>
      <c r="T91" s="7">
        <f t="shared" si="13"/>
        <v>-1.5214544808810571E-2</v>
      </c>
      <c r="U91" s="7">
        <f t="shared" si="13"/>
        <v>-3.8433950071221266E-2</v>
      </c>
      <c r="V91" s="7">
        <f t="shared" si="13"/>
        <v>-2.3379819581265161E-2</v>
      </c>
      <c r="W91" s="7">
        <f t="shared" si="15"/>
        <v>-3.3330034021012388E-2</v>
      </c>
      <c r="X91" s="7">
        <f t="shared" si="15"/>
        <v>-1.9030646695620216E-2</v>
      </c>
      <c r="Y91" s="7">
        <f t="shared" si="15"/>
        <v>2.7386193321586078E-3</v>
      </c>
      <c r="Z91" s="15"/>
      <c r="AA91" s="7"/>
      <c r="AB91" s="7"/>
      <c r="AC91" s="7"/>
      <c r="AD91" s="7"/>
      <c r="AE91" s="7"/>
      <c r="AF91" s="7"/>
      <c r="AG91" s="7"/>
      <c r="AH91" s="7"/>
      <c r="AI91" s="7"/>
      <c r="AJ91" s="7"/>
      <c r="AK91" s="7"/>
      <c r="AL91" s="7"/>
      <c r="AM91" s="7"/>
      <c r="AN91" s="7"/>
      <c r="AO91" s="7"/>
      <c r="AP91" s="7"/>
      <c r="AQ91" s="7"/>
      <c r="AR91" s="7"/>
      <c r="AS91" s="7"/>
      <c r="AT91" s="7"/>
      <c r="AU91" s="7"/>
      <c r="AV91" s="7"/>
    </row>
    <row r="92" spans="1:48">
      <c r="A92" s="12">
        <v>37515</v>
      </c>
      <c r="B92" s="13">
        <v>3073.6</v>
      </c>
      <c r="C92" s="13">
        <v>1637.5</v>
      </c>
      <c r="D92" s="13">
        <v>1608.4</v>
      </c>
      <c r="E92" s="13">
        <v>4248.7</v>
      </c>
      <c r="F92" s="13">
        <v>4129</v>
      </c>
      <c r="G92" s="13">
        <v>4122.3999999999996</v>
      </c>
      <c r="H92" s="13">
        <v>3501.6</v>
      </c>
      <c r="I92" s="13">
        <v>3673.6</v>
      </c>
      <c r="J92" s="13">
        <v>256.7</v>
      </c>
      <c r="K92" s="13">
        <v>4085.8</v>
      </c>
      <c r="L92" s="13">
        <v>3217.7</v>
      </c>
      <c r="M92" s="13">
        <v>1121</v>
      </c>
      <c r="N92" s="15"/>
      <c r="O92" s="7">
        <f t="shared" si="14"/>
        <v>-2.1274949568932295E-2</v>
      </c>
      <c r="P92" s="7">
        <f t="shared" si="14"/>
        <v>-1.8322289115898873E-4</v>
      </c>
      <c r="Q92" s="7">
        <f t="shared" si="14"/>
        <v>-1.9398580607750803E-2</v>
      </c>
      <c r="R92" s="7">
        <f t="shared" si="14"/>
        <v>3.5946330717080933E-3</v>
      </c>
      <c r="S92" s="7">
        <f t="shared" si="13"/>
        <v>-4.5155460205924113E-2</v>
      </c>
      <c r="T92" s="7">
        <f t="shared" si="13"/>
        <v>-3.016615722449198E-2</v>
      </c>
      <c r="U92" s="7">
        <f t="shared" si="13"/>
        <v>-2.1009661157372933E-2</v>
      </c>
      <c r="V92" s="7">
        <f t="shared" si="13"/>
        <v>-3.3042104933806708E-2</v>
      </c>
      <c r="W92" s="7">
        <f t="shared" si="15"/>
        <v>-3.0856878503548329E-2</v>
      </c>
      <c r="X92" s="7">
        <f t="shared" si="15"/>
        <v>-9.9123953056587336E-3</v>
      </c>
      <c r="Y92" s="7">
        <f t="shared" si="15"/>
        <v>-2.062964662281536E-2</v>
      </c>
      <c r="Z92" s="15"/>
      <c r="AA92" s="7"/>
      <c r="AB92" s="7"/>
      <c r="AC92" s="7"/>
      <c r="AD92" s="7"/>
      <c r="AE92" s="7"/>
      <c r="AF92" s="7"/>
      <c r="AG92" s="7"/>
      <c r="AH92" s="7"/>
      <c r="AI92" s="7"/>
      <c r="AJ92" s="7"/>
      <c r="AK92" s="7"/>
      <c r="AL92" s="7"/>
      <c r="AM92" s="7"/>
      <c r="AN92" s="7"/>
      <c r="AO92" s="7"/>
      <c r="AP92" s="7"/>
      <c r="AQ92" s="7"/>
      <c r="AR92" s="7"/>
      <c r="AS92" s="7"/>
      <c r="AT92" s="7"/>
      <c r="AU92" s="7"/>
      <c r="AV92" s="7"/>
    </row>
    <row r="93" spans="1:48">
      <c r="A93" s="12">
        <v>37522</v>
      </c>
      <c r="B93" s="13">
        <v>3008.9</v>
      </c>
      <c r="C93" s="13">
        <v>1637.2</v>
      </c>
      <c r="D93" s="13">
        <v>1577.5</v>
      </c>
      <c r="E93" s="13">
        <v>4264</v>
      </c>
      <c r="F93" s="13">
        <v>3946.7</v>
      </c>
      <c r="G93" s="13">
        <v>3999.9</v>
      </c>
      <c r="H93" s="13">
        <v>3428.8</v>
      </c>
      <c r="I93" s="13">
        <v>3554.2</v>
      </c>
      <c r="J93" s="13">
        <v>248.9</v>
      </c>
      <c r="K93" s="13">
        <v>4045.5</v>
      </c>
      <c r="L93" s="13">
        <v>3152</v>
      </c>
      <c r="M93" s="13">
        <v>1120</v>
      </c>
      <c r="N93" s="15"/>
      <c r="O93" s="7">
        <f t="shared" si="14"/>
        <v>-5.766202127847308E-3</v>
      </c>
      <c r="P93" s="7">
        <f t="shared" si="14"/>
        <v>6.7569881190623947E-3</v>
      </c>
      <c r="Q93" s="7">
        <f t="shared" si="14"/>
        <v>-1.0578737451000644E-2</v>
      </c>
      <c r="R93" s="7">
        <f t="shared" si="14"/>
        <v>2.2034986392712171E-2</v>
      </c>
      <c r="S93" s="7">
        <f t="shared" si="13"/>
        <v>1.9570587233198249E-2</v>
      </c>
      <c r="T93" s="7">
        <f t="shared" si="13"/>
        <v>-1.0631579876023691E-2</v>
      </c>
      <c r="U93" s="7">
        <f t="shared" si="13"/>
        <v>-3.8560641734314172E-2</v>
      </c>
      <c r="V93" s="7">
        <f t="shared" si="13"/>
        <v>-1.8314230135062583E-2</v>
      </c>
      <c r="W93" s="7">
        <f t="shared" si="15"/>
        <v>-3.5163066631123105E-2</v>
      </c>
      <c r="X93" s="7">
        <f t="shared" si="15"/>
        <v>-3.0202528281323415E-3</v>
      </c>
      <c r="Y93" s="7">
        <f t="shared" si="15"/>
        <v>2.630082720061256E-2</v>
      </c>
      <c r="Z93" s="15"/>
      <c r="AA93" s="7"/>
      <c r="AB93" s="7"/>
      <c r="AC93" s="7"/>
      <c r="AD93" s="7"/>
      <c r="AE93" s="7"/>
      <c r="AF93" s="7"/>
      <c r="AG93" s="7"/>
      <c r="AH93" s="7"/>
      <c r="AI93" s="7"/>
      <c r="AJ93" s="7"/>
      <c r="AK93" s="7"/>
      <c r="AL93" s="7"/>
      <c r="AM93" s="7"/>
      <c r="AN93" s="7"/>
      <c r="AO93" s="7"/>
      <c r="AP93" s="7"/>
      <c r="AQ93" s="7"/>
      <c r="AR93" s="7"/>
      <c r="AS93" s="7"/>
      <c r="AT93" s="7"/>
      <c r="AU93" s="7"/>
      <c r="AV93" s="7"/>
    </row>
    <row r="94" spans="1:48">
      <c r="A94" s="12">
        <v>37529</v>
      </c>
      <c r="B94" s="13">
        <v>2991.6</v>
      </c>
      <c r="C94" s="13">
        <v>1648.3</v>
      </c>
      <c r="D94" s="13">
        <v>1560.9</v>
      </c>
      <c r="E94" s="13">
        <v>4359</v>
      </c>
      <c r="F94" s="13">
        <v>4024.7</v>
      </c>
      <c r="G94" s="13">
        <v>3957.6</v>
      </c>
      <c r="H94" s="13">
        <v>3299.1</v>
      </c>
      <c r="I94" s="13">
        <v>3489.7</v>
      </c>
      <c r="J94" s="13">
        <v>240.3</v>
      </c>
      <c r="K94" s="13">
        <v>4033.3</v>
      </c>
      <c r="L94" s="13">
        <v>3236</v>
      </c>
      <c r="M94" s="13">
        <v>1119</v>
      </c>
      <c r="N94" s="15"/>
      <c r="O94" s="7">
        <f t="shared" si="14"/>
        <v>-2.265064213973381E-2</v>
      </c>
      <c r="P94" s="7">
        <f t="shared" si="14"/>
        <v>1.5292290782282138E-2</v>
      </c>
      <c r="Q94" s="7">
        <f t="shared" si="14"/>
        <v>-1.166363063029483E-2</v>
      </c>
      <c r="R94" s="7">
        <f t="shared" si="14"/>
        <v>-1.1165567692679196E-2</v>
      </c>
      <c r="S94" s="7">
        <f t="shared" si="13"/>
        <v>-7.8825023370377358E-3</v>
      </c>
      <c r="T94" s="7">
        <f t="shared" si="13"/>
        <v>-4.1768933865242185E-2</v>
      </c>
      <c r="U94" s="7">
        <f t="shared" si="13"/>
        <v>-3.6439869055411673E-3</v>
      </c>
      <c r="V94" s="7">
        <f t="shared" si="13"/>
        <v>-1.8772696785586837E-2</v>
      </c>
      <c r="W94" s="7">
        <f t="shared" si="15"/>
        <v>1.0761693265703465E-2</v>
      </c>
      <c r="X94" s="7">
        <f t="shared" si="15"/>
        <v>-9.5663518217862804E-3</v>
      </c>
      <c r="Y94" s="7">
        <f t="shared" si="15"/>
        <v>1.4236862949594045E-2</v>
      </c>
      <c r="Z94" s="15"/>
      <c r="AA94" s="7"/>
      <c r="AB94" s="7"/>
      <c r="AC94" s="7"/>
      <c r="AD94" s="7"/>
      <c r="AE94" s="7"/>
      <c r="AF94" s="7"/>
      <c r="AG94" s="7"/>
      <c r="AH94" s="7"/>
      <c r="AI94" s="7"/>
      <c r="AJ94" s="7"/>
      <c r="AK94" s="7"/>
      <c r="AL94" s="7"/>
      <c r="AM94" s="7"/>
      <c r="AN94" s="7"/>
      <c r="AO94" s="7"/>
      <c r="AP94" s="7"/>
      <c r="AQ94" s="7"/>
      <c r="AR94" s="7"/>
      <c r="AS94" s="7"/>
      <c r="AT94" s="7"/>
      <c r="AU94" s="7"/>
      <c r="AV94" s="7"/>
    </row>
    <row r="95" spans="1:48">
      <c r="A95" s="12">
        <v>37536</v>
      </c>
      <c r="B95" s="13">
        <v>2924.6</v>
      </c>
      <c r="C95" s="13">
        <v>1673.7</v>
      </c>
      <c r="D95" s="13">
        <v>1542.8</v>
      </c>
      <c r="E95" s="13">
        <v>4310.6000000000004</v>
      </c>
      <c r="F95" s="13">
        <v>3993.1</v>
      </c>
      <c r="G95" s="13">
        <v>3795.7</v>
      </c>
      <c r="H95" s="13">
        <v>3287.1</v>
      </c>
      <c r="I95" s="13">
        <v>3424.8</v>
      </c>
      <c r="J95" s="13">
        <v>242.9</v>
      </c>
      <c r="K95" s="13">
        <v>3994.9</v>
      </c>
      <c r="L95" s="13">
        <v>3282.4</v>
      </c>
      <c r="M95" s="13">
        <v>1118</v>
      </c>
      <c r="N95" s="15"/>
      <c r="O95" s="7">
        <f t="shared" si="14"/>
        <v>2.8981675248624883E-2</v>
      </c>
      <c r="P95" s="7">
        <f t="shared" si="14"/>
        <v>-1.2554929458320908E-3</v>
      </c>
      <c r="Q95" s="7">
        <f t="shared" si="14"/>
        <v>7.3158412238101128E-2</v>
      </c>
      <c r="R95" s="7">
        <f t="shared" si="14"/>
        <v>-7.1941614362869711E-4</v>
      </c>
      <c r="S95" s="7">
        <f t="shared" si="13"/>
        <v>8.7612807086219534E-4</v>
      </c>
      <c r="T95" s="7">
        <f t="shared" si="13"/>
        <v>2.7261540390221405E-2</v>
      </c>
      <c r="U95" s="7">
        <f t="shared" si="13"/>
        <v>-4.9405406990114357E-3</v>
      </c>
      <c r="V95" s="7">
        <f t="shared" si="13"/>
        <v>2.6423100917336462E-2</v>
      </c>
      <c r="W95" s="7">
        <f t="shared" si="15"/>
        <v>-6.6088633771407054E-3</v>
      </c>
      <c r="X95" s="7">
        <f t="shared" si="15"/>
        <v>4.8946303453141521E-2</v>
      </c>
      <c r="Y95" s="7">
        <f t="shared" si="15"/>
        <v>-1.8200207250838853E-2</v>
      </c>
      <c r="Z95" s="15"/>
      <c r="AA95" s="7"/>
      <c r="AB95" s="7"/>
      <c r="AC95" s="7"/>
      <c r="AD95" s="7"/>
      <c r="AE95" s="7"/>
      <c r="AF95" s="7"/>
      <c r="AG95" s="7"/>
      <c r="AH95" s="7"/>
      <c r="AI95" s="7"/>
      <c r="AJ95" s="7"/>
      <c r="AK95" s="7"/>
      <c r="AL95" s="7"/>
      <c r="AM95" s="7"/>
      <c r="AN95" s="7"/>
      <c r="AO95" s="7"/>
      <c r="AP95" s="7"/>
      <c r="AQ95" s="7"/>
      <c r="AR95" s="7"/>
      <c r="AS95" s="7"/>
      <c r="AT95" s="7"/>
      <c r="AU95" s="7"/>
      <c r="AV95" s="7"/>
    </row>
    <row r="96" spans="1:48">
      <c r="A96" s="12">
        <v>37543</v>
      </c>
      <c r="B96" s="13">
        <v>3010.6</v>
      </c>
      <c r="C96" s="13">
        <v>1671.6</v>
      </c>
      <c r="D96" s="13">
        <v>1659.9</v>
      </c>
      <c r="E96" s="13">
        <v>4307.5</v>
      </c>
      <c r="F96" s="13">
        <v>3996.6</v>
      </c>
      <c r="G96" s="13">
        <v>3900.6</v>
      </c>
      <c r="H96" s="13">
        <v>3270.9</v>
      </c>
      <c r="I96" s="13">
        <v>3516.5</v>
      </c>
      <c r="J96" s="13">
        <v>241.3</v>
      </c>
      <c r="K96" s="13">
        <v>4195.3</v>
      </c>
      <c r="L96" s="13">
        <v>3223.2</v>
      </c>
      <c r="M96" s="13">
        <v>1117</v>
      </c>
      <c r="N96" s="15"/>
      <c r="O96" s="7">
        <f t="shared" si="14"/>
        <v>-4.6513174033708632E-4</v>
      </c>
      <c r="P96" s="7">
        <f t="shared" si="14"/>
        <v>-1.3976131109097898E-2</v>
      </c>
      <c r="Q96" s="7">
        <f t="shared" si="14"/>
        <v>1.874010440782253E-2</v>
      </c>
      <c r="R96" s="7">
        <f t="shared" si="14"/>
        <v>-2.3584115186766088E-2</v>
      </c>
      <c r="S96" s="7">
        <f t="shared" si="13"/>
        <v>-1.0134754603916456E-2</v>
      </c>
      <c r="T96" s="7">
        <f t="shared" si="13"/>
        <v>8.6025878643247299E-3</v>
      </c>
      <c r="U96" s="7">
        <f t="shared" si="13"/>
        <v>3.6266094223773665E-2</v>
      </c>
      <c r="V96" s="7">
        <f t="shared" si="13"/>
        <v>-1.6226489848070198E-2</v>
      </c>
      <c r="W96" s="7">
        <f t="shared" si="15"/>
        <v>-1.1252462967170355E-2</v>
      </c>
      <c r="X96" s="7">
        <f t="shared" si="15"/>
        <v>-1.6341410912365188E-2</v>
      </c>
      <c r="Y96" s="7">
        <f t="shared" si="15"/>
        <v>-4.0102641760721858E-3</v>
      </c>
      <c r="Z96" s="15"/>
      <c r="AA96" s="7"/>
      <c r="AB96" s="7"/>
      <c r="AC96" s="7"/>
      <c r="AD96" s="7"/>
      <c r="AE96" s="7"/>
      <c r="AF96" s="7"/>
      <c r="AG96" s="7"/>
      <c r="AH96" s="7"/>
      <c r="AI96" s="7"/>
      <c r="AJ96" s="7"/>
      <c r="AK96" s="7"/>
      <c r="AL96" s="7"/>
      <c r="AM96" s="7"/>
      <c r="AN96" s="7"/>
      <c r="AO96" s="7"/>
      <c r="AP96" s="7"/>
      <c r="AQ96" s="7"/>
      <c r="AR96" s="7"/>
      <c r="AS96" s="7"/>
      <c r="AT96" s="7"/>
      <c r="AU96" s="7"/>
      <c r="AV96" s="7"/>
    </row>
    <row r="97" spans="1:48">
      <c r="A97" s="12">
        <v>37550</v>
      </c>
      <c r="B97" s="13">
        <v>3009.2</v>
      </c>
      <c r="C97" s="13">
        <v>1648.4</v>
      </c>
      <c r="D97" s="13">
        <v>1691.3</v>
      </c>
      <c r="E97" s="13">
        <v>4207.1000000000004</v>
      </c>
      <c r="F97" s="13">
        <v>3956.3</v>
      </c>
      <c r="G97" s="13">
        <v>3934.3</v>
      </c>
      <c r="H97" s="13">
        <v>3391.7</v>
      </c>
      <c r="I97" s="13">
        <v>3459.9</v>
      </c>
      <c r="J97" s="13">
        <v>238.6</v>
      </c>
      <c r="K97" s="13">
        <v>4127.3</v>
      </c>
      <c r="L97" s="13">
        <v>3210.3</v>
      </c>
      <c r="M97" s="13">
        <v>1116</v>
      </c>
      <c r="N97" s="15"/>
      <c r="O97" s="7">
        <f t="shared" si="14"/>
        <v>3.654788644388827E-4</v>
      </c>
      <c r="P97" s="7">
        <f t="shared" si="14"/>
        <v>8.4894796196899856E-4</v>
      </c>
      <c r="Q97" s="7">
        <f t="shared" si="14"/>
        <v>-5.9896398490346496E-3</v>
      </c>
      <c r="R97" s="7">
        <f t="shared" si="14"/>
        <v>2.8956632784137089E-3</v>
      </c>
      <c r="S97" s="7">
        <f t="shared" si="13"/>
        <v>1.8182282339382796E-3</v>
      </c>
      <c r="T97" s="7">
        <f t="shared" si="13"/>
        <v>7.2683388876324286E-3</v>
      </c>
      <c r="U97" s="7">
        <f t="shared" si="13"/>
        <v>-2.4081012056973151E-2</v>
      </c>
      <c r="V97" s="7">
        <f t="shared" si="13"/>
        <v>1.1408989332106741E-2</v>
      </c>
      <c r="W97" s="7">
        <f t="shared" si="15"/>
        <v>-1.0956704638205677E-2</v>
      </c>
      <c r="X97" s="7">
        <f t="shared" si="15"/>
        <v>-1.7007129529175616E-2</v>
      </c>
      <c r="Y97" s="7">
        <f t="shared" si="15"/>
        <v>6.3034877785923035E-3</v>
      </c>
      <c r="Z97" s="15"/>
      <c r="AA97" s="7"/>
      <c r="AB97" s="7"/>
      <c r="AC97" s="7"/>
      <c r="AD97" s="7"/>
      <c r="AE97" s="7"/>
      <c r="AF97" s="7"/>
      <c r="AG97" s="7"/>
      <c r="AH97" s="7"/>
      <c r="AI97" s="7"/>
      <c r="AJ97" s="7"/>
      <c r="AK97" s="7"/>
      <c r="AL97" s="7"/>
      <c r="AM97" s="7"/>
      <c r="AN97" s="7"/>
      <c r="AO97" s="7"/>
      <c r="AP97" s="7"/>
      <c r="AQ97" s="7"/>
      <c r="AR97" s="7"/>
      <c r="AS97" s="7"/>
      <c r="AT97" s="7"/>
      <c r="AU97" s="7"/>
      <c r="AV97" s="7"/>
    </row>
    <row r="98" spans="1:48">
      <c r="A98" s="12">
        <v>37557</v>
      </c>
      <c r="B98" s="13">
        <v>3010.3</v>
      </c>
      <c r="C98" s="13">
        <v>1649.8</v>
      </c>
      <c r="D98" s="13">
        <v>1681.2</v>
      </c>
      <c r="E98" s="13">
        <v>4219.3</v>
      </c>
      <c r="F98" s="13">
        <v>3963.5</v>
      </c>
      <c r="G98" s="13">
        <v>3963</v>
      </c>
      <c r="H98" s="13">
        <v>3311</v>
      </c>
      <c r="I98" s="13">
        <v>3499.6</v>
      </c>
      <c r="J98" s="13">
        <v>236</v>
      </c>
      <c r="K98" s="13">
        <v>4057.7</v>
      </c>
      <c r="L98" s="13">
        <v>3230.6</v>
      </c>
      <c r="M98" s="13">
        <v>1115</v>
      </c>
      <c r="N98" s="15"/>
      <c r="O98" s="7">
        <f t="shared" si="14"/>
        <v>-4.9841339437852925E-4</v>
      </c>
      <c r="P98" s="7">
        <f t="shared" si="14"/>
        <v>-1.7981036098095707E-2</v>
      </c>
      <c r="Q98" s="7">
        <f t="shared" si="14"/>
        <v>4.4725856317782198E-2</v>
      </c>
      <c r="R98" s="7">
        <f t="shared" si="14"/>
        <v>-1.4995863522589411E-2</v>
      </c>
      <c r="S98" s="7">
        <f t="shared" si="13"/>
        <v>2.7749397889999288E-4</v>
      </c>
      <c r="T98" s="7">
        <f t="shared" si="13"/>
        <v>-1.6255556934782603E-2</v>
      </c>
      <c r="U98" s="7">
        <f t="shared" si="13"/>
        <v>-3.7521225331944774E-3</v>
      </c>
      <c r="V98" s="7">
        <f t="shared" si="13"/>
        <v>1.0799854871072335E-2</v>
      </c>
      <c r="W98" s="7">
        <f t="shared" si="15"/>
        <v>-3.9322413239814058E-2</v>
      </c>
      <c r="X98" s="7">
        <f t="shared" si="15"/>
        <v>2.0538309128385241E-2</v>
      </c>
      <c r="Y98" s="7">
        <f t="shared" si="15"/>
        <v>2.2617297430849947E-2</v>
      </c>
      <c r="Z98" s="15"/>
      <c r="AA98" s="7"/>
      <c r="AB98" s="7"/>
      <c r="AC98" s="7"/>
      <c r="AD98" s="7"/>
      <c r="AE98" s="7"/>
      <c r="AF98" s="7"/>
      <c r="AG98" s="7"/>
      <c r="AH98" s="7"/>
      <c r="AI98" s="7"/>
      <c r="AJ98" s="7"/>
      <c r="AK98" s="7"/>
      <c r="AL98" s="7"/>
      <c r="AM98" s="7"/>
      <c r="AN98" s="7"/>
      <c r="AO98" s="7"/>
      <c r="AP98" s="7"/>
      <c r="AQ98" s="7"/>
      <c r="AR98" s="7"/>
      <c r="AS98" s="7"/>
      <c r="AT98" s="7"/>
      <c r="AU98" s="7"/>
      <c r="AV98" s="7"/>
    </row>
    <row r="99" spans="1:48">
      <c r="A99" s="12">
        <v>37564</v>
      </c>
      <c r="B99" s="13">
        <v>3008.8</v>
      </c>
      <c r="C99" s="13">
        <v>1620.4</v>
      </c>
      <c r="D99" s="13">
        <v>1758.1</v>
      </c>
      <c r="E99" s="13">
        <v>4156.5</v>
      </c>
      <c r="F99" s="13">
        <v>3964.6</v>
      </c>
      <c r="G99" s="13">
        <v>3899.1</v>
      </c>
      <c r="H99" s="13">
        <v>3298.6</v>
      </c>
      <c r="I99" s="13">
        <v>3537.6</v>
      </c>
      <c r="J99" s="13">
        <v>226.9</v>
      </c>
      <c r="K99" s="13">
        <v>4141.8999999999996</v>
      </c>
      <c r="L99" s="13">
        <v>3304.5</v>
      </c>
      <c r="M99" s="13">
        <v>1114</v>
      </c>
      <c r="N99" s="15"/>
      <c r="O99" s="7">
        <f t="shared" si="14"/>
        <v>-1.2970386107555832E-3</v>
      </c>
      <c r="P99" s="7">
        <f t="shared" si="14"/>
        <v>-2.3477601817266359E-2</v>
      </c>
      <c r="Q99" s="7">
        <f t="shared" si="14"/>
        <v>-3.4186119557020321E-3</v>
      </c>
      <c r="R99" s="7">
        <f t="shared" si="14"/>
        <v>-8.4076743731305807E-3</v>
      </c>
      <c r="S99" s="7">
        <f t="shared" si="13"/>
        <v>-8.485682338172781E-3</v>
      </c>
      <c r="T99" s="7">
        <f t="shared" si="13"/>
        <v>7.2573338741239082E-3</v>
      </c>
      <c r="U99" s="7">
        <f t="shared" si="13"/>
        <v>-9.4423655463375996E-3</v>
      </c>
      <c r="V99" s="7">
        <f t="shared" si="13"/>
        <v>-1.9899307681924938E-2</v>
      </c>
      <c r="W99" s="7">
        <f t="shared" si="15"/>
        <v>-3.7723377250151242E-2</v>
      </c>
      <c r="X99" s="7">
        <f t="shared" si="15"/>
        <v>1.2064474004595594E-3</v>
      </c>
      <c r="Y99" s="7">
        <f t="shared" si="15"/>
        <v>-1.187228556779568E-2</v>
      </c>
      <c r="Z99" s="15"/>
      <c r="AA99" s="7"/>
      <c r="AB99" s="7"/>
      <c r="AC99" s="7"/>
      <c r="AD99" s="7"/>
      <c r="AE99" s="7"/>
      <c r="AF99" s="7"/>
      <c r="AG99" s="7"/>
      <c r="AH99" s="7"/>
      <c r="AI99" s="7"/>
      <c r="AJ99" s="7"/>
      <c r="AK99" s="7"/>
      <c r="AL99" s="7"/>
      <c r="AM99" s="7"/>
      <c r="AN99" s="7"/>
      <c r="AO99" s="7"/>
      <c r="AP99" s="7"/>
      <c r="AQ99" s="7"/>
      <c r="AR99" s="7"/>
      <c r="AS99" s="7"/>
      <c r="AT99" s="7"/>
      <c r="AU99" s="7"/>
      <c r="AV99" s="7"/>
    </row>
    <row r="100" spans="1:48">
      <c r="A100" s="12">
        <v>37571</v>
      </c>
      <c r="B100" s="13">
        <v>3004.9</v>
      </c>
      <c r="C100" s="13">
        <v>1582.8</v>
      </c>
      <c r="D100" s="13">
        <v>1752.1</v>
      </c>
      <c r="E100" s="13">
        <v>4121.7</v>
      </c>
      <c r="F100" s="13">
        <v>3931.1</v>
      </c>
      <c r="G100" s="13">
        <v>3927.5</v>
      </c>
      <c r="H100" s="13">
        <v>3267.6</v>
      </c>
      <c r="I100" s="13">
        <v>3467.9</v>
      </c>
      <c r="J100" s="13">
        <v>218.5</v>
      </c>
      <c r="K100" s="13">
        <v>4146.8999999999996</v>
      </c>
      <c r="L100" s="13">
        <v>3265.5</v>
      </c>
      <c r="M100" s="13">
        <v>1113</v>
      </c>
      <c r="N100" s="15"/>
      <c r="O100" s="7">
        <f t="shared" si="14"/>
        <v>1.0230691647387805E-2</v>
      </c>
      <c r="P100" s="7">
        <f t="shared" si="14"/>
        <v>-2.0875985550020643E-2</v>
      </c>
      <c r="Q100" s="7">
        <f t="shared" si="14"/>
        <v>4.9113533298107123E-2</v>
      </c>
      <c r="R100" s="7">
        <f t="shared" si="14"/>
        <v>-4.4254315282458E-3</v>
      </c>
      <c r="S100" s="7">
        <f t="shared" si="13"/>
        <v>2.6136581852662537E-2</v>
      </c>
      <c r="T100" s="7">
        <f t="shared" si="13"/>
        <v>4.2937603283978122E-3</v>
      </c>
      <c r="U100" s="7">
        <f t="shared" si="13"/>
        <v>3.5150414480948057E-2</v>
      </c>
      <c r="V100" s="7">
        <f t="shared" si="13"/>
        <v>-4.7417076892344749E-2</v>
      </c>
      <c r="W100" s="7">
        <f t="shared" si="15"/>
        <v>-2.7497725850706635E-3</v>
      </c>
      <c r="X100" s="7">
        <f t="shared" si="15"/>
        <v>3.8391204881616195E-2</v>
      </c>
      <c r="Y100" s="7">
        <f t="shared" si="15"/>
        <v>-8.6423518428517029E-3</v>
      </c>
      <c r="Z100" s="15"/>
      <c r="AA100" s="7"/>
      <c r="AB100" s="7"/>
      <c r="AC100" s="7"/>
      <c r="AD100" s="7"/>
      <c r="AE100" s="7"/>
      <c r="AF100" s="7"/>
      <c r="AG100" s="7"/>
      <c r="AH100" s="7"/>
      <c r="AI100" s="7"/>
      <c r="AJ100" s="7"/>
      <c r="AK100" s="7"/>
      <c r="AL100" s="7"/>
      <c r="AM100" s="7"/>
      <c r="AN100" s="7"/>
      <c r="AO100" s="7"/>
      <c r="AP100" s="7"/>
      <c r="AQ100" s="7"/>
      <c r="AR100" s="7"/>
      <c r="AS100" s="7"/>
      <c r="AT100" s="7"/>
      <c r="AU100" s="7"/>
      <c r="AV100" s="7"/>
    </row>
    <row r="101" spans="1:48">
      <c r="A101" s="12">
        <v>37578</v>
      </c>
      <c r="B101" s="13">
        <v>3035.8</v>
      </c>
      <c r="C101" s="13">
        <v>1550.1</v>
      </c>
      <c r="D101" s="13">
        <v>1840.3</v>
      </c>
      <c r="E101" s="13">
        <v>4103.5</v>
      </c>
      <c r="F101" s="13">
        <v>4035.2</v>
      </c>
      <c r="G101" s="13">
        <v>3944.4</v>
      </c>
      <c r="H101" s="13">
        <v>3384.5</v>
      </c>
      <c r="I101" s="13">
        <v>3307.3</v>
      </c>
      <c r="J101" s="13">
        <v>217.9</v>
      </c>
      <c r="K101" s="13">
        <v>4309.2</v>
      </c>
      <c r="L101" s="13">
        <v>3237.4</v>
      </c>
      <c r="M101" s="13">
        <v>1112</v>
      </c>
      <c r="N101" s="15"/>
      <c r="O101" s="7">
        <f t="shared" si="14"/>
        <v>8.3973464648478772E-3</v>
      </c>
      <c r="P101" s="7">
        <f t="shared" si="14"/>
        <v>2.1191831546139909E-2</v>
      </c>
      <c r="Q101" s="7">
        <f t="shared" si="14"/>
        <v>1.8893368194376012E-2</v>
      </c>
      <c r="R101" s="7">
        <f t="shared" si="14"/>
        <v>4.8727007907718809E-4</v>
      </c>
      <c r="S101" s="7">
        <f t="shared" si="13"/>
        <v>-2.8632635310984506E-2</v>
      </c>
      <c r="T101" s="7">
        <f t="shared" si="13"/>
        <v>4.7549282769209821E-3</v>
      </c>
      <c r="U101" s="7">
        <f t="shared" si="13"/>
        <v>1.3295765473384397E-2</v>
      </c>
      <c r="V101" s="7">
        <f t="shared" si="13"/>
        <v>2.3871474851688574E-2</v>
      </c>
      <c r="W101" s="7">
        <f t="shared" si="15"/>
        <v>-7.3699089915610959E-3</v>
      </c>
      <c r="X101" s="7">
        <f t="shared" si="15"/>
        <v>9.3086239275580775E-3</v>
      </c>
      <c r="Y101" s="7">
        <f t="shared" si="15"/>
        <v>-6.694378189548939E-3</v>
      </c>
      <c r="Z101" s="15"/>
      <c r="AA101" s="7"/>
      <c r="AB101" s="7"/>
      <c r="AC101" s="7"/>
      <c r="AD101" s="7"/>
      <c r="AE101" s="7"/>
      <c r="AF101" s="7"/>
      <c r="AG101" s="7"/>
      <c r="AH101" s="7"/>
      <c r="AI101" s="7"/>
      <c r="AJ101" s="7"/>
      <c r="AK101" s="7"/>
      <c r="AL101" s="7"/>
      <c r="AM101" s="7"/>
      <c r="AN101" s="7"/>
      <c r="AO101" s="7"/>
      <c r="AP101" s="7"/>
      <c r="AQ101" s="7"/>
      <c r="AR101" s="7"/>
      <c r="AS101" s="7"/>
      <c r="AT101" s="7"/>
      <c r="AU101" s="7"/>
      <c r="AV101" s="7"/>
    </row>
    <row r="102" spans="1:48">
      <c r="A102" s="12">
        <v>37585</v>
      </c>
      <c r="B102" s="13">
        <v>3061.4</v>
      </c>
      <c r="C102" s="13">
        <v>1583.3</v>
      </c>
      <c r="D102" s="13">
        <v>1875.4</v>
      </c>
      <c r="E102" s="13">
        <v>4105.5</v>
      </c>
      <c r="F102" s="13">
        <v>3921.3</v>
      </c>
      <c r="G102" s="13">
        <v>3963.2</v>
      </c>
      <c r="H102" s="13">
        <v>3429.8</v>
      </c>
      <c r="I102" s="13">
        <v>3387.2</v>
      </c>
      <c r="J102" s="13">
        <v>216.3</v>
      </c>
      <c r="K102" s="13">
        <v>4349.5</v>
      </c>
      <c r="L102" s="13">
        <v>3215.8</v>
      </c>
      <c r="M102" s="13">
        <v>1111</v>
      </c>
      <c r="N102" s="15"/>
      <c r="O102" s="7">
        <f t="shared" si="14"/>
        <v>-1.1201194519013961E-2</v>
      </c>
      <c r="P102" s="7">
        <f t="shared" si="14"/>
        <v>-4.7481966958007899E-3</v>
      </c>
      <c r="Q102" s="7">
        <f t="shared" si="14"/>
        <v>-3.1800301540825457E-2</v>
      </c>
      <c r="R102" s="7">
        <f t="shared" si="14"/>
        <v>-8.5862634430951008E-3</v>
      </c>
      <c r="S102" s="7">
        <f t="shared" si="13"/>
        <v>1.8144640116710829E-2</v>
      </c>
      <c r="T102" s="7">
        <f t="shared" si="13"/>
        <v>-1.2313081598784201E-2</v>
      </c>
      <c r="U102" s="7">
        <f t="shared" si="13"/>
        <v>-3.3983996796937539E-2</v>
      </c>
      <c r="V102" s="7">
        <f t="shared" si="13"/>
        <v>-1.1192540432278356E-2</v>
      </c>
      <c r="W102" s="7">
        <f t="shared" si="15"/>
        <v>-3.8167176778144671E-2</v>
      </c>
      <c r="X102" s="7">
        <f t="shared" si="15"/>
        <v>5.0567738860840756E-4</v>
      </c>
      <c r="Y102" s="7">
        <f t="shared" si="15"/>
        <v>1.9571605681977669E-3</v>
      </c>
      <c r="Z102" s="15"/>
      <c r="AA102" s="7"/>
      <c r="AB102" s="7"/>
      <c r="AC102" s="7"/>
      <c r="AD102" s="7"/>
      <c r="AE102" s="7"/>
      <c r="AF102" s="7"/>
      <c r="AG102" s="7"/>
      <c r="AH102" s="7"/>
      <c r="AI102" s="7"/>
      <c r="AJ102" s="7"/>
      <c r="AK102" s="7"/>
      <c r="AL102" s="7"/>
      <c r="AM102" s="7"/>
      <c r="AN102" s="7"/>
      <c r="AO102" s="7"/>
      <c r="AP102" s="7"/>
      <c r="AQ102" s="7"/>
      <c r="AR102" s="7"/>
      <c r="AS102" s="7"/>
      <c r="AT102" s="7"/>
      <c r="AU102" s="7"/>
      <c r="AV102" s="7"/>
    </row>
    <row r="103" spans="1:48">
      <c r="A103" s="12">
        <v>37592</v>
      </c>
      <c r="B103" s="13">
        <v>3027.3</v>
      </c>
      <c r="C103" s="13">
        <v>1575.8</v>
      </c>
      <c r="D103" s="13">
        <v>1816.7</v>
      </c>
      <c r="E103" s="13">
        <v>4070.4</v>
      </c>
      <c r="F103" s="13">
        <v>3993.1</v>
      </c>
      <c r="G103" s="13">
        <v>3914.7</v>
      </c>
      <c r="H103" s="13">
        <v>3315.2</v>
      </c>
      <c r="I103" s="13">
        <v>3349.5</v>
      </c>
      <c r="J103" s="13">
        <v>208.2</v>
      </c>
      <c r="K103" s="13">
        <v>4351.7</v>
      </c>
      <c r="L103" s="13">
        <v>3222.1</v>
      </c>
      <c r="M103" s="13">
        <v>1110</v>
      </c>
      <c r="N103" s="15"/>
      <c r="O103" s="7">
        <f t="shared" si="14"/>
        <v>-1.8671565671406137E-2</v>
      </c>
      <c r="P103" s="7">
        <f t="shared" si="14"/>
        <v>-3.1851058117565584E-2</v>
      </c>
      <c r="Q103" s="7">
        <f t="shared" si="14"/>
        <v>-2.1926309678753381E-2</v>
      </c>
      <c r="R103" s="7">
        <f t="shared" si="14"/>
        <v>-4.4813312136975725E-3</v>
      </c>
      <c r="S103" s="7">
        <f t="shared" si="13"/>
        <v>-2.8475019207420356E-2</v>
      </c>
      <c r="T103" s="7">
        <f t="shared" si="13"/>
        <v>-1.8121154187181458E-2</v>
      </c>
      <c r="U103" s="7">
        <f t="shared" si="13"/>
        <v>-2.3098956735097185E-2</v>
      </c>
      <c r="V103" s="7">
        <f t="shared" si="13"/>
        <v>-2.4908339694183504E-2</v>
      </c>
      <c r="W103" s="7">
        <f t="shared" si="15"/>
        <v>-4.0181789632831817E-2</v>
      </c>
      <c r="X103" s="7">
        <f t="shared" si="15"/>
        <v>-1.6660293824156402E-2</v>
      </c>
      <c r="Y103" s="7">
        <f t="shared" si="15"/>
        <v>-1.9260645904600714E-3</v>
      </c>
      <c r="Z103" s="15"/>
      <c r="AA103" s="7"/>
      <c r="AB103" s="7"/>
      <c r="AC103" s="7"/>
      <c r="AD103" s="7"/>
      <c r="AE103" s="7"/>
      <c r="AF103" s="7"/>
      <c r="AG103" s="7"/>
      <c r="AH103" s="7"/>
      <c r="AI103" s="7"/>
      <c r="AJ103" s="7"/>
      <c r="AK103" s="7"/>
      <c r="AL103" s="7"/>
      <c r="AM103" s="7"/>
      <c r="AN103" s="7"/>
      <c r="AO103" s="7"/>
      <c r="AP103" s="7"/>
      <c r="AQ103" s="7"/>
      <c r="AR103" s="7"/>
      <c r="AS103" s="7"/>
      <c r="AT103" s="7"/>
      <c r="AU103" s="7"/>
      <c r="AV103" s="7"/>
    </row>
    <row r="104" spans="1:48">
      <c r="A104" s="12">
        <v>37599</v>
      </c>
      <c r="B104" s="13">
        <v>2971.3</v>
      </c>
      <c r="C104" s="13">
        <v>1526.4</v>
      </c>
      <c r="D104" s="13">
        <v>1777.3</v>
      </c>
      <c r="E104" s="13">
        <v>4052.2</v>
      </c>
      <c r="F104" s="13">
        <v>3881</v>
      </c>
      <c r="G104" s="13">
        <v>3844.4</v>
      </c>
      <c r="H104" s="13">
        <v>3239.5</v>
      </c>
      <c r="I104" s="13">
        <v>3267.1</v>
      </c>
      <c r="J104" s="13">
        <v>200</v>
      </c>
      <c r="K104" s="13">
        <v>4279.8</v>
      </c>
      <c r="L104" s="13">
        <v>3215.9</v>
      </c>
      <c r="M104" s="13">
        <v>1109</v>
      </c>
      <c r="N104" s="15"/>
      <c r="O104" s="7">
        <f t="shared" si="14"/>
        <v>1.3405519421756218E-2</v>
      </c>
      <c r="P104" s="7">
        <f t="shared" si="14"/>
        <v>1.6503525765826667E-2</v>
      </c>
      <c r="Q104" s="7">
        <f t="shared" si="14"/>
        <v>1.3746304966822586E-2</v>
      </c>
      <c r="R104" s="7">
        <f t="shared" si="14"/>
        <v>1.1775809498423865E-2</v>
      </c>
      <c r="S104" s="7">
        <f t="shared" si="13"/>
        <v>2.2572481568630124E-2</v>
      </c>
      <c r="T104" s="7">
        <f t="shared" si="13"/>
        <v>8.5214911452423121E-3</v>
      </c>
      <c r="U104" s="7">
        <f t="shared" si="13"/>
        <v>3.7117038078548922E-2</v>
      </c>
      <c r="V104" s="7">
        <f t="shared" si="13"/>
        <v>1.6001798877980481E-2</v>
      </c>
      <c r="W104" s="7">
        <f t="shared" si="15"/>
        <v>8.9597413714720218E-3</v>
      </c>
      <c r="X104" s="7">
        <f t="shared" si="15"/>
        <v>1.8496968124249478E-2</v>
      </c>
      <c r="Y104" s="7">
        <f t="shared" si="15"/>
        <v>2.5633377453774968E-2</v>
      </c>
      <c r="Z104" s="15"/>
      <c r="AA104" s="7"/>
      <c r="AB104" s="7"/>
      <c r="AC104" s="7"/>
      <c r="AD104" s="7"/>
      <c r="AE104" s="7"/>
      <c r="AF104" s="7"/>
      <c r="AG104" s="7"/>
      <c r="AH104" s="7"/>
      <c r="AI104" s="7"/>
      <c r="AJ104" s="7"/>
      <c r="AK104" s="7"/>
      <c r="AL104" s="7"/>
      <c r="AM104" s="7"/>
      <c r="AN104" s="7"/>
      <c r="AO104" s="7"/>
      <c r="AP104" s="7"/>
      <c r="AQ104" s="7"/>
      <c r="AR104" s="7"/>
      <c r="AS104" s="7"/>
      <c r="AT104" s="7"/>
      <c r="AU104" s="7"/>
      <c r="AV104" s="7"/>
    </row>
    <row r="105" spans="1:48">
      <c r="A105" s="12">
        <v>37606</v>
      </c>
      <c r="B105" s="13">
        <v>3011.4</v>
      </c>
      <c r="C105" s="13">
        <v>1551.8</v>
      </c>
      <c r="D105" s="13">
        <v>1801.9</v>
      </c>
      <c r="E105" s="13">
        <v>4100.2</v>
      </c>
      <c r="F105" s="13">
        <v>3969.6</v>
      </c>
      <c r="G105" s="13">
        <v>3877.3</v>
      </c>
      <c r="H105" s="13">
        <v>3362</v>
      </c>
      <c r="I105" s="13">
        <v>3319.8</v>
      </c>
      <c r="J105" s="13">
        <v>201.8</v>
      </c>
      <c r="K105" s="13">
        <v>4359.7</v>
      </c>
      <c r="L105" s="13">
        <v>3299.4</v>
      </c>
      <c r="M105" s="13">
        <v>1108</v>
      </c>
      <c r="N105" s="15"/>
      <c r="O105" s="7">
        <f t="shared" si="14"/>
        <v>5.2330129686160342E-3</v>
      </c>
      <c r="P105" s="7">
        <f t="shared" si="14"/>
        <v>-5.6221673826898425E-3</v>
      </c>
      <c r="Q105" s="7">
        <f t="shared" si="14"/>
        <v>-1.8330792523535166E-3</v>
      </c>
      <c r="R105" s="7">
        <f t="shared" si="14"/>
        <v>-1.1957783134328582E-3</v>
      </c>
      <c r="S105" s="7">
        <f t="shared" si="13"/>
        <v>7.3289821554891081E-3</v>
      </c>
      <c r="T105" s="7">
        <f t="shared" si="13"/>
        <v>8.5074574280053601E-4</v>
      </c>
      <c r="U105" s="7">
        <f t="shared" si="13"/>
        <v>3.0868998583226469E-2</v>
      </c>
      <c r="V105" s="7">
        <f t="shared" si="13"/>
        <v>7.3229618964495875E-3</v>
      </c>
      <c r="W105" s="7">
        <f t="shared" si="15"/>
        <v>1.8655425661501305E-2</v>
      </c>
      <c r="X105" s="7">
        <f t="shared" si="15"/>
        <v>2.2117518536601901E-2</v>
      </c>
      <c r="Y105" s="7">
        <f t="shared" si="15"/>
        <v>3.5398267051239868E-3</v>
      </c>
      <c r="Z105" s="15"/>
      <c r="AA105" s="7"/>
      <c r="AB105" s="7"/>
      <c r="AC105" s="7"/>
      <c r="AD105" s="7"/>
      <c r="AE105" s="7"/>
      <c r="AF105" s="7"/>
      <c r="AG105" s="7"/>
      <c r="AH105" s="7"/>
      <c r="AI105" s="7"/>
      <c r="AJ105" s="7"/>
      <c r="AK105" s="7"/>
      <c r="AL105" s="7"/>
      <c r="AM105" s="7"/>
      <c r="AN105" s="7"/>
      <c r="AO105" s="7"/>
      <c r="AP105" s="7"/>
      <c r="AQ105" s="7"/>
      <c r="AR105" s="7"/>
      <c r="AS105" s="7"/>
      <c r="AT105" s="7"/>
      <c r="AU105" s="7"/>
      <c r="AV105" s="7"/>
    </row>
    <row r="106" spans="1:48">
      <c r="A106" s="12">
        <v>37613</v>
      </c>
      <c r="B106" s="13">
        <v>3027.2</v>
      </c>
      <c r="C106" s="13">
        <v>1543.1</v>
      </c>
      <c r="D106" s="13">
        <v>1798.6</v>
      </c>
      <c r="E106" s="13">
        <v>4095.3</v>
      </c>
      <c r="F106" s="13">
        <v>3998.8</v>
      </c>
      <c r="G106" s="13">
        <v>3880.6</v>
      </c>
      <c r="H106" s="13">
        <v>3467.4</v>
      </c>
      <c r="I106" s="13">
        <v>3344.2</v>
      </c>
      <c r="J106" s="13">
        <v>205.6</v>
      </c>
      <c r="K106" s="13">
        <v>4457.2</v>
      </c>
      <c r="L106" s="13">
        <v>3311.1</v>
      </c>
      <c r="M106" s="13">
        <v>1107</v>
      </c>
      <c r="N106" s="15"/>
      <c r="O106" s="7">
        <f t="shared" si="14"/>
        <v>9.305145477411134E-3</v>
      </c>
      <c r="P106" s="7">
        <f t="shared" si="14"/>
        <v>8.4210531292231122E-4</v>
      </c>
      <c r="Q106" s="7">
        <f t="shared" si="14"/>
        <v>2.7365914896271513E-2</v>
      </c>
      <c r="R106" s="7">
        <f t="shared" si="14"/>
        <v>7.7592362533983501E-3</v>
      </c>
      <c r="S106" s="7">
        <f t="shared" si="13"/>
        <v>1.0997251795661939E-3</v>
      </c>
      <c r="T106" s="7">
        <f t="shared" si="13"/>
        <v>1.6993232545210078E-3</v>
      </c>
      <c r="U106" s="7">
        <f t="shared" si="13"/>
        <v>1.7156022084477023E-2</v>
      </c>
      <c r="V106" s="7">
        <f t="shared" si="13"/>
        <v>2.0159048688519192E-2</v>
      </c>
      <c r="W106" s="7">
        <f t="shared" si="15"/>
        <v>1.5923134981510222E-2</v>
      </c>
      <c r="X106" s="7">
        <f t="shared" si="15"/>
        <v>1.6002478068901371E-2</v>
      </c>
      <c r="Y106" s="7">
        <f t="shared" si="15"/>
        <v>1.8104467695176268E-3</v>
      </c>
      <c r="Z106" s="15"/>
      <c r="AA106" s="7"/>
      <c r="AB106" s="7"/>
      <c r="AC106" s="7"/>
      <c r="AD106" s="7"/>
      <c r="AE106" s="7"/>
      <c r="AF106" s="7"/>
      <c r="AG106" s="7"/>
      <c r="AH106" s="7"/>
      <c r="AI106" s="7"/>
      <c r="AJ106" s="7"/>
      <c r="AK106" s="7"/>
      <c r="AL106" s="7"/>
      <c r="AM106" s="7"/>
      <c r="AN106" s="7"/>
      <c r="AO106" s="7"/>
      <c r="AP106" s="7"/>
      <c r="AQ106" s="7"/>
      <c r="AR106" s="7"/>
      <c r="AS106" s="7"/>
      <c r="AT106" s="7"/>
      <c r="AU106" s="7"/>
      <c r="AV106" s="7"/>
    </row>
    <row r="107" spans="1:48">
      <c r="A107" s="12">
        <v>37620</v>
      </c>
      <c r="B107" s="13">
        <v>3055.5</v>
      </c>
      <c r="C107" s="13">
        <v>1544.4</v>
      </c>
      <c r="D107" s="13">
        <v>1848.5</v>
      </c>
      <c r="E107" s="13">
        <v>4127.2</v>
      </c>
      <c r="F107" s="13">
        <v>4003.2</v>
      </c>
      <c r="G107" s="13">
        <v>3887.2</v>
      </c>
      <c r="H107" s="13">
        <v>3527.4</v>
      </c>
      <c r="I107" s="13">
        <v>3412.3</v>
      </c>
      <c r="J107" s="13">
        <v>208.9</v>
      </c>
      <c r="K107" s="13">
        <v>4529.1000000000004</v>
      </c>
      <c r="L107" s="13">
        <v>3317.1</v>
      </c>
      <c r="M107" s="13">
        <v>1106</v>
      </c>
      <c r="N107" s="15"/>
      <c r="O107" s="7">
        <f t="shared" si="14"/>
        <v>2.6474497004682429E-3</v>
      </c>
      <c r="P107" s="7">
        <f t="shared" si="14"/>
        <v>1.4527477965939494E-2</v>
      </c>
      <c r="Q107" s="7">
        <f t="shared" si="14"/>
        <v>1.0654427089105172E-2</v>
      </c>
      <c r="R107" s="7">
        <f t="shared" si="14"/>
        <v>4.9547527918985682E-3</v>
      </c>
      <c r="S107" s="7">
        <f t="shared" si="13"/>
        <v>1.4581421867738011E-2</v>
      </c>
      <c r="T107" s="7">
        <f t="shared" si="13"/>
        <v>5.8482698877181842E-3</v>
      </c>
      <c r="U107" s="7">
        <f t="shared" si="13"/>
        <v>-1.6740204507992304E-3</v>
      </c>
      <c r="V107" s="7">
        <f t="shared" si="13"/>
        <v>1.8294255490755786E-2</v>
      </c>
      <c r="W107" s="7">
        <f t="shared" si="15"/>
        <v>-3.358797116131533E-2</v>
      </c>
      <c r="X107" s="7">
        <f t="shared" si="15"/>
        <v>-2.336596653439527E-2</v>
      </c>
      <c r="Y107" s="7">
        <f t="shared" si="15"/>
        <v>1.4545058002562948E-2</v>
      </c>
      <c r="Z107" s="15"/>
      <c r="AA107" s="7"/>
      <c r="AB107" s="7"/>
      <c r="AC107" s="7"/>
      <c r="AD107" s="7"/>
      <c r="AE107" s="7"/>
      <c r="AF107" s="7"/>
      <c r="AG107" s="7"/>
      <c r="AH107" s="7"/>
      <c r="AI107" s="7"/>
      <c r="AJ107" s="7"/>
      <c r="AK107" s="7"/>
      <c r="AL107" s="7"/>
      <c r="AM107" s="7"/>
      <c r="AN107" s="7"/>
      <c r="AO107" s="7"/>
      <c r="AP107" s="7"/>
      <c r="AQ107" s="7"/>
      <c r="AR107" s="7"/>
      <c r="AS107" s="7"/>
      <c r="AT107" s="7"/>
      <c r="AU107" s="7"/>
      <c r="AV107" s="7"/>
    </row>
    <row r="108" spans="1:48">
      <c r="A108" s="12">
        <v>37627</v>
      </c>
      <c r="B108" s="13">
        <v>3063.6</v>
      </c>
      <c r="C108" s="13">
        <v>1567</v>
      </c>
      <c r="D108" s="13">
        <v>1868.3</v>
      </c>
      <c r="E108" s="13">
        <v>4147.7</v>
      </c>
      <c r="F108" s="13">
        <v>4062</v>
      </c>
      <c r="G108" s="13">
        <v>3910</v>
      </c>
      <c r="H108" s="13">
        <v>3521.5</v>
      </c>
      <c r="I108" s="13">
        <v>3475.3</v>
      </c>
      <c r="J108" s="13">
        <v>202</v>
      </c>
      <c r="K108" s="13">
        <v>4424.5</v>
      </c>
      <c r="L108" s="13">
        <v>3365.7</v>
      </c>
      <c r="M108" s="13">
        <v>1105</v>
      </c>
      <c r="N108" s="15"/>
      <c r="O108" s="7">
        <f t="shared" si="14"/>
        <v>-3.8918826616924371E-3</v>
      </c>
      <c r="P108" s="7">
        <f t="shared" si="14"/>
        <v>2.8560788886989902E-2</v>
      </c>
      <c r="Q108" s="7">
        <f t="shared" si="14"/>
        <v>-1.7058443331302419E-2</v>
      </c>
      <c r="R108" s="7">
        <f t="shared" si="14"/>
        <v>6.033309569940604E-3</v>
      </c>
      <c r="S108" s="7">
        <f t="shared" si="13"/>
        <v>-5.7773658956075955E-3</v>
      </c>
      <c r="T108" s="7">
        <f t="shared" si="13"/>
        <v>-2.0225042416066553E-3</v>
      </c>
      <c r="U108" s="7">
        <f t="shared" si="13"/>
        <v>-1.6867283240489295E-2</v>
      </c>
      <c r="V108" s="7">
        <f t="shared" si="13"/>
        <v>-1.099452674382626E-2</v>
      </c>
      <c r="W108" s="7">
        <f t="shared" si="15"/>
        <v>7.8060546469545286E-2</v>
      </c>
      <c r="X108" s="7">
        <f t="shared" si="15"/>
        <v>-1.0702336897420122E-2</v>
      </c>
      <c r="Y108" s="7">
        <f t="shared" si="15"/>
        <v>-1.3761547837118943E-2</v>
      </c>
      <c r="Z108" s="15"/>
      <c r="AA108" s="7"/>
      <c r="AB108" s="7"/>
      <c r="AC108" s="7"/>
      <c r="AD108" s="7"/>
      <c r="AE108" s="7"/>
      <c r="AF108" s="7"/>
      <c r="AG108" s="7"/>
      <c r="AH108" s="7"/>
      <c r="AI108" s="7"/>
      <c r="AJ108" s="7"/>
      <c r="AK108" s="7"/>
      <c r="AL108" s="7"/>
      <c r="AM108" s="7"/>
      <c r="AN108" s="7"/>
      <c r="AO108" s="7"/>
      <c r="AP108" s="7"/>
      <c r="AQ108" s="7"/>
      <c r="AR108" s="7"/>
      <c r="AS108" s="7"/>
      <c r="AT108" s="7"/>
      <c r="AU108" s="7"/>
      <c r="AV108" s="7"/>
    </row>
    <row r="109" spans="1:48">
      <c r="A109" s="12">
        <v>37634</v>
      </c>
      <c r="B109" s="13">
        <v>3051.7</v>
      </c>
      <c r="C109" s="13">
        <v>1612.4</v>
      </c>
      <c r="D109" s="13">
        <v>1836.7</v>
      </c>
      <c r="E109" s="13">
        <v>4172.8</v>
      </c>
      <c r="F109" s="13">
        <v>4038.6</v>
      </c>
      <c r="G109" s="13">
        <v>3902.1</v>
      </c>
      <c r="H109" s="13">
        <v>3462.6</v>
      </c>
      <c r="I109" s="13">
        <v>3437.3</v>
      </c>
      <c r="J109" s="13">
        <v>218.4</v>
      </c>
      <c r="K109" s="13">
        <v>4377.3999999999996</v>
      </c>
      <c r="L109" s="13">
        <v>3319.7</v>
      </c>
      <c r="M109" s="13">
        <v>1104</v>
      </c>
      <c r="N109" s="15"/>
      <c r="O109" s="7">
        <f t="shared" si="14"/>
        <v>-8.391105356275616E-3</v>
      </c>
      <c r="P109" s="7">
        <f t="shared" si="14"/>
        <v>-1.003530097257746E-2</v>
      </c>
      <c r="Q109" s="7">
        <f t="shared" si="14"/>
        <v>-1.6966776261110587E-2</v>
      </c>
      <c r="R109" s="7">
        <f t="shared" si="14"/>
        <v>-3.8898409073063662E-3</v>
      </c>
      <c r="S109" s="7">
        <f t="shared" si="13"/>
        <v>-1.0354017533398931E-2</v>
      </c>
      <c r="T109" s="7">
        <f t="shared" si="13"/>
        <v>-7.2273047708635999E-3</v>
      </c>
      <c r="U109" s="7">
        <f t="shared" si="13"/>
        <v>-1.900931875976495E-2</v>
      </c>
      <c r="V109" s="7">
        <f t="shared" si="13"/>
        <v>2.96305120343952E-3</v>
      </c>
      <c r="W109" s="7">
        <f t="shared" si="15"/>
        <v>-8.2759093038598224E-3</v>
      </c>
      <c r="X109" s="7">
        <f t="shared" si="15"/>
        <v>-1.1280085604584917E-2</v>
      </c>
      <c r="Y109" s="7">
        <f t="shared" si="15"/>
        <v>7.2932778226827049E-3</v>
      </c>
      <c r="Z109" s="15"/>
      <c r="AA109" s="7"/>
      <c r="AB109" s="7"/>
      <c r="AC109" s="7"/>
      <c r="AD109" s="7"/>
      <c r="AE109" s="7"/>
      <c r="AF109" s="7"/>
      <c r="AG109" s="7"/>
      <c r="AH109" s="7"/>
      <c r="AI109" s="7"/>
      <c r="AJ109" s="7"/>
      <c r="AK109" s="7"/>
      <c r="AL109" s="7"/>
      <c r="AM109" s="7"/>
      <c r="AN109" s="7"/>
      <c r="AO109" s="7"/>
      <c r="AP109" s="7"/>
      <c r="AQ109" s="7"/>
      <c r="AR109" s="7"/>
      <c r="AS109" s="7"/>
      <c r="AT109" s="7"/>
      <c r="AU109" s="7"/>
      <c r="AV109" s="7"/>
    </row>
    <row r="110" spans="1:48">
      <c r="A110" s="12">
        <v>37641</v>
      </c>
      <c r="B110" s="13">
        <v>3026.2</v>
      </c>
      <c r="C110" s="13">
        <v>1596.3</v>
      </c>
      <c r="D110" s="13">
        <v>1805.8</v>
      </c>
      <c r="E110" s="13">
        <v>4156.6000000000004</v>
      </c>
      <c r="F110" s="13">
        <v>3997</v>
      </c>
      <c r="G110" s="13">
        <v>3874</v>
      </c>
      <c r="H110" s="13">
        <v>3397.4</v>
      </c>
      <c r="I110" s="13">
        <v>3447.5</v>
      </c>
      <c r="J110" s="13">
        <v>216.6</v>
      </c>
      <c r="K110" s="13">
        <v>4328.3</v>
      </c>
      <c r="L110" s="13">
        <v>3344</v>
      </c>
      <c r="M110" s="13">
        <v>1103</v>
      </c>
      <c r="N110" s="15"/>
      <c r="O110" s="7">
        <f t="shared" si="14"/>
        <v>-2.3166284795679941E-2</v>
      </c>
      <c r="P110" s="7">
        <f t="shared" si="14"/>
        <v>-2.7499907121746155E-2</v>
      </c>
      <c r="Q110" s="7">
        <f t="shared" si="14"/>
        <v>-3.7750977485355573E-2</v>
      </c>
      <c r="R110" s="7">
        <f t="shared" si="14"/>
        <v>-1.9024002462504463E-3</v>
      </c>
      <c r="S110" s="7">
        <f t="shared" si="13"/>
        <v>-1.4261838729799374E-2</v>
      </c>
      <c r="T110" s="7">
        <f t="shared" si="13"/>
        <v>-2.2211825484532675E-2</v>
      </c>
      <c r="U110" s="7">
        <f t="shared" si="13"/>
        <v>-2.7452938478484817E-2</v>
      </c>
      <c r="V110" s="7">
        <f t="shared" si="13"/>
        <v>-1.3873899063204145E-2</v>
      </c>
      <c r="W110" s="7">
        <f t="shared" si="15"/>
        <v>-7.0775226647381548E-2</v>
      </c>
      <c r="X110" s="7">
        <f t="shared" si="15"/>
        <v>-3.1186168240710677E-2</v>
      </c>
      <c r="Y110" s="7">
        <f t="shared" si="15"/>
        <v>1.5836735564549445E-3</v>
      </c>
      <c r="Z110" s="15"/>
      <c r="AA110" s="7"/>
      <c r="AB110" s="7"/>
      <c r="AC110" s="7"/>
      <c r="AD110" s="7"/>
      <c r="AE110" s="7"/>
      <c r="AF110" s="7"/>
      <c r="AG110" s="7"/>
      <c r="AH110" s="7"/>
      <c r="AI110" s="7"/>
      <c r="AJ110" s="7"/>
      <c r="AK110" s="7"/>
      <c r="AL110" s="7"/>
      <c r="AM110" s="7"/>
      <c r="AN110" s="7"/>
      <c r="AO110" s="7"/>
      <c r="AP110" s="7"/>
      <c r="AQ110" s="7"/>
      <c r="AR110" s="7"/>
      <c r="AS110" s="7"/>
      <c r="AT110" s="7"/>
      <c r="AU110" s="7"/>
      <c r="AV110" s="7"/>
    </row>
    <row r="111" spans="1:48">
      <c r="A111" s="12">
        <v>37649</v>
      </c>
      <c r="B111" s="13">
        <v>2956.9</v>
      </c>
      <c r="C111" s="13">
        <v>1553</v>
      </c>
      <c r="D111" s="13">
        <v>1738.9</v>
      </c>
      <c r="E111" s="13">
        <v>4148.7</v>
      </c>
      <c r="F111" s="13">
        <v>3940.4</v>
      </c>
      <c r="G111" s="13">
        <v>3788.9</v>
      </c>
      <c r="H111" s="13">
        <v>3305.4</v>
      </c>
      <c r="I111" s="13">
        <v>3400</v>
      </c>
      <c r="J111" s="13">
        <v>201.8</v>
      </c>
      <c r="K111" s="13">
        <v>4195.3999999999996</v>
      </c>
      <c r="L111" s="13">
        <v>3349.3</v>
      </c>
      <c r="M111" s="13">
        <v>1102</v>
      </c>
      <c r="N111" s="15"/>
      <c r="O111" s="7">
        <f t="shared" si="14"/>
        <v>-1.7363857091562167E-2</v>
      </c>
      <c r="P111" s="7">
        <f t="shared" si="14"/>
        <v>-2.1544000946271524E-2</v>
      </c>
      <c r="Q111" s="7">
        <f t="shared" si="14"/>
        <v>-3.475659933567575E-2</v>
      </c>
      <c r="R111" s="7">
        <f t="shared" si="14"/>
        <v>-1.0077848805590497E-2</v>
      </c>
      <c r="S111" s="7">
        <f t="shared" si="13"/>
        <v>-3.1581707762255738E-2</v>
      </c>
      <c r="T111" s="7">
        <f t="shared" si="13"/>
        <v>-2.3769947242356426E-2</v>
      </c>
      <c r="U111" s="7">
        <f t="shared" si="13"/>
        <v>-3.7733346424633087E-2</v>
      </c>
      <c r="V111" s="7">
        <f t="shared" si="13"/>
        <v>-1.3055440838937343E-2</v>
      </c>
      <c r="W111" s="7">
        <f t="shared" si="15"/>
        <v>-6.9617387087988836E-3</v>
      </c>
      <c r="X111" s="7">
        <f t="shared" si="15"/>
        <v>9.8903859882657416E-3</v>
      </c>
      <c r="Y111" s="7">
        <f t="shared" si="15"/>
        <v>-8.0639554445032912E-3</v>
      </c>
      <c r="Z111" s="15"/>
      <c r="AA111" s="7"/>
      <c r="AB111" s="7"/>
      <c r="AC111" s="7"/>
      <c r="AD111" s="7"/>
      <c r="AE111" s="7"/>
      <c r="AF111" s="7"/>
      <c r="AG111" s="7"/>
      <c r="AH111" s="7"/>
      <c r="AI111" s="7"/>
      <c r="AJ111" s="7"/>
      <c r="AK111" s="7"/>
      <c r="AL111" s="7"/>
      <c r="AM111" s="7"/>
      <c r="AN111" s="7"/>
      <c r="AO111" s="7"/>
      <c r="AP111" s="7"/>
      <c r="AQ111" s="7"/>
      <c r="AR111" s="7"/>
      <c r="AS111" s="7"/>
      <c r="AT111" s="7"/>
      <c r="AU111" s="7"/>
      <c r="AV111" s="7"/>
    </row>
    <row r="112" spans="1:48">
      <c r="A112" s="12">
        <v>37655</v>
      </c>
      <c r="B112" s="13">
        <v>2906</v>
      </c>
      <c r="C112" s="13">
        <v>1519.9</v>
      </c>
      <c r="D112" s="13">
        <v>1679.5</v>
      </c>
      <c r="E112" s="13">
        <v>4107.1000000000004</v>
      </c>
      <c r="F112" s="13">
        <v>3817.9</v>
      </c>
      <c r="G112" s="13">
        <v>3699.9</v>
      </c>
      <c r="H112" s="13">
        <v>3183</v>
      </c>
      <c r="I112" s="13">
        <v>3355.9</v>
      </c>
      <c r="J112" s="13">
        <v>200.4</v>
      </c>
      <c r="K112" s="13">
        <v>4237.1000000000004</v>
      </c>
      <c r="L112" s="13">
        <v>3322.4</v>
      </c>
      <c r="M112" s="13">
        <v>1101</v>
      </c>
      <c r="N112" s="15"/>
      <c r="O112" s="7">
        <f t="shared" si="14"/>
        <v>-3.1034081258972977E-2</v>
      </c>
      <c r="P112" s="7">
        <f t="shared" si="14"/>
        <v>-2.0204050049078656E-2</v>
      </c>
      <c r="Q112" s="7">
        <f t="shared" si="14"/>
        <v>-2.6669856314002566E-2</v>
      </c>
      <c r="R112" s="7">
        <f t="shared" si="14"/>
        <v>-1.4988444605441135E-2</v>
      </c>
      <c r="S112" s="7">
        <f t="shared" si="13"/>
        <v>1.9582278635909438E-2</v>
      </c>
      <c r="T112" s="7">
        <f t="shared" si="13"/>
        <v>-3.9725719157580788E-2</v>
      </c>
      <c r="U112" s="7">
        <f t="shared" si="13"/>
        <v>-4.4290406954844271E-2</v>
      </c>
      <c r="V112" s="7">
        <f t="shared" si="13"/>
        <v>-6.3952660228021513E-2</v>
      </c>
      <c r="W112" s="7">
        <f t="shared" si="15"/>
        <v>-3.6589447432292171E-2</v>
      </c>
      <c r="X112" s="7">
        <f t="shared" si="15"/>
        <v>-1.7595063634768853E-2</v>
      </c>
      <c r="Y112" s="7">
        <f t="shared" si="15"/>
        <v>-7.2263040600959924E-4</v>
      </c>
      <c r="Z112" s="15"/>
      <c r="AA112" s="7"/>
      <c r="AB112" s="7"/>
      <c r="AC112" s="7"/>
      <c r="AD112" s="7"/>
      <c r="AE112" s="7"/>
      <c r="AF112" s="7"/>
      <c r="AG112" s="7"/>
      <c r="AH112" s="7"/>
      <c r="AI112" s="7"/>
      <c r="AJ112" s="7"/>
      <c r="AK112" s="7"/>
      <c r="AL112" s="7"/>
      <c r="AM112" s="7"/>
      <c r="AN112" s="7"/>
      <c r="AO112" s="7"/>
      <c r="AP112" s="7"/>
      <c r="AQ112" s="7"/>
      <c r="AR112" s="7"/>
      <c r="AS112" s="7"/>
      <c r="AT112" s="7"/>
      <c r="AU112" s="7"/>
      <c r="AV112" s="7"/>
    </row>
    <row r="113" spans="1:48">
      <c r="A113" s="12">
        <v>37662</v>
      </c>
      <c r="B113" s="13">
        <v>2817.2</v>
      </c>
      <c r="C113" s="13">
        <v>1489.5</v>
      </c>
      <c r="D113" s="13">
        <v>1635.3</v>
      </c>
      <c r="E113" s="13">
        <v>4046</v>
      </c>
      <c r="F113" s="13">
        <v>3893.4</v>
      </c>
      <c r="G113" s="13">
        <v>3555.8</v>
      </c>
      <c r="H113" s="13">
        <v>3045.1</v>
      </c>
      <c r="I113" s="13">
        <v>3148</v>
      </c>
      <c r="J113" s="13">
        <v>193.2</v>
      </c>
      <c r="K113" s="13">
        <v>4163.2</v>
      </c>
      <c r="L113" s="13">
        <v>3320</v>
      </c>
      <c r="M113" s="13">
        <v>1100</v>
      </c>
      <c r="N113" s="15"/>
      <c r="O113" s="7">
        <f t="shared" si="14"/>
        <v>1.0643205318745638E-3</v>
      </c>
      <c r="P113" s="7">
        <f t="shared" si="14"/>
        <v>-1.4335224184445076E-2</v>
      </c>
      <c r="Q113" s="7">
        <f t="shared" si="14"/>
        <v>-6.8108868900343053E-3</v>
      </c>
      <c r="R113" s="7">
        <f t="shared" si="14"/>
        <v>-2.1358458823356359E-2</v>
      </c>
      <c r="S113" s="7">
        <f t="shared" si="13"/>
        <v>-1.3836487279162013E-2</v>
      </c>
      <c r="T113" s="7">
        <f t="shared" si="13"/>
        <v>1.2798118069996402E-2</v>
      </c>
      <c r="U113" s="7">
        <f t="shared" si="13"/>
        <v>-4.3046616402849874E-2</v>
      </c>
      <c r="V113" s="7">
        <f t="shared" si="13"/>
        <v>-2.6719272846352092E-3</v>
      </c>
      <c r="W113" s="7">
        <f t="shared" si="15"/>
        <v>6.3178901621531669E-2</v>
      </c>
      <c r="X113" s="7">
        <f t="shared" si="15"/>
        <v>1.8478305254211586E-3</v>
      </c>
      <c r="Y113" s="7">
        <f t="shared" si="15"/>
        <v>1.4680863453842669E-2</v>
      </c>
      <c r="Z113" s="15"/>
      <c r="AA113" s="7"/>
      <c r="AB113" s="7"/>
      <c r="AC113" s="7"/>
      <c r="AD113" s="7"/>
      <c r="AE113" s="7"/>
      <c r="AF113" s="7"/>
      <c r="AG113" s="7"/>
      <c r="AH113" s="7"/>
      <c r="AI113" s="7"/>
      <c r="AJ113" s="7"/>
      <c r="AK113" s="7"/>
      <c r="AL113" s="7"/>
      <c r="AM113" s="7"/>
      <c r="AN113" s="7"/>
      <c r="AO113" s="7"/>
      <c r="AP113" s="7"/>
      <c r="AQ113" s="7"/>
      <c r="AR113" s="7"/>
      <c r="AS113" s="7"/>
      <c r="AT113" s="7"/>
      <c r="AU113" s="7"/>
      <c r="AV113" s="7"/>
    </row>
    <row r="114" spans="1:48">
      <c r="A114" s="12">
        <v>37669</v>
      </c>
      <c r="B114" s="13">
        <v>2820.2</v>
      </c>
      <c r="C114" s="13">
        <v>1468.3</v>
      </c>
      <c r="D114" s="13">
        <v>1624.2</v>
      </c>
      <c r="E114" s="13">
        <v>3960.5</v>
      </c>
      <c r="F114" s="13">
        <v>3839.9</v>
      </c>
      <c r="G114" s="13">
        <v>3601.6</v>
      </c>
      <c r="H114" s="13">
        <v>2916.8</v>
      </c>
      <c r="I114" s="13">
        <v>3139.6</v>
      </c>
      <c r="J114" s="13">
        <v>205.8</v>
      </c>
      <c r="K114" s="13">
        <v>4170.8999999999996</v>
      </c>
      <c r="L114" s="13">
        <v>3369.1</v>
      </c>
      <c r="M114" s="13">
        <v>1099</v>
      </c>
      <c r="N114" s="15"/>
      <c r="O114" s="7">
        <f t="shared" si="14"/>
        <v>-6.8670103155021615E-3</v>
      </c>
      <c r="P114" s="7">
        <f t="shared" si="14"/>
        <v>-5.1569340901348203E-2</v>
      </c>
      <c r="Q114" s="7">
        <f t="shared" si="14"/>
        <v>-3.0760114588577071E-2</v>
      </c>
      <c r="R114" s="7">
        <f t="shared" si="14"/>
        <v>4.8612868552309063E-3</v>
      </c>
      <c r="S114" s="7">
        <f t="shared" si="13"/>
        <v>7.8856988231848502E-3</v>
      </c>
      <c r="T114" s="7">
        <f t="shared" si="13"/>
        <v>-5.3452243079773901E-3</v>
      </c>
      <c r="U114" s="7">
        <f t="shared" si="13"/>
        <v>1.8377812270968172E-2</v>
      </c>
      <c r="V114" s="7">
        <f t="shared" si="13"/>
        <v>-5.4934663862534145E-3</v>
      </c>
      <c r="W114" s="7">
        <f t="shared" si="15"/>
        <v>-4.0660038086181918E-2</v>
      </c>
      <c r="X114" s="7">
        <f t="shared" si="15"/>
        <v>6.3572701080886048E-3</v>
      </c>
      <c r="Y114" s="7">
        <f t="shared" si="15"/>
        <v>6.8244198183056964E-4</v>
      </c>
      <c r="Z114" s="15"/>
      <c r="AA114" s="7"/>
      <c r="AB114" s="7"/>
      <c r="AC114" s="7"/>
      <c r="AD114" s="7"/>
      <c r="AE114" s="7"/>
      <c r="AF114" s="7"/>
      <c r="AG114" s="7"/>
      <c r="AH114" s="7"/>
      <c r="AI114" s="7"/>
      <c r="AJ114" s="7"/>
      <c r="AK114" s="7"/>
      <c r="AL114" s="7"/>
      <c r="AM114" s="7"/>
      <c r="AN114" s="7"/>
      <c r="AO114" s="7"/>
      <c r="AP114" s="7"/>
      <c r="AQ114" s="7"/>
      <c r="AR114" s="7"/>
      <c r="AS114" s="7"/>
      <c r="AT114" s="7"/>
      <c r="AU114" s="7"/>
      <c r="AV114" s="7"/>
    </row>
    <row r="115" spans="1:48">
      <c r="A115" s="12">
        <v>37676</v>
      </c>
      <c r="B115" s="13">
        <v>2800.9</v>
      </c>
      <c r="C115" s="13">
        <v>1394.5</v>
      </c>
      <c r="D115" s="13">
        <v>1575</v>
      </c>
      <c r="E115" s="13">
        <v>3979.8</v>
      </c>
      <c r="F115" s="13">
        <v>3870.3</v>
      </c>
      <c r="G115" s="13">
        <v>3582.4</v>
      </c>
      <c r="H115" s="13">
        <v>2970.9</v>
      </c>
      <c r="I115" s="13">
        <v>3122.4</v>
      </c>
      <c r="J115" s="13">
        <v>197.6</v>
      </c>
      <c r="K115" s="13">
        <v>4197.5</v>
      </c>
      <c r="L115" s="13">
        <v>3371.4</v>
      </c>
      <c r="M115" s="13">
        <v>1098</v>
      </c>
      <c r="N115" s="15"/>
      <c r="O115" s="7">
        <f t="shared" si="14"/>
        <v>-2.0524084241851738E-2</v>
      </c>
      <c r="P115" s="7">
        <f t="shared" si="14"/>
        <v>1.5794295317761744E-2</v>
      </c>
      <c r="Q115" s="7">
        <f t="shared" si="14"/>
        <v>-4.3205785875531359E-2</v>
      </c>
      <c r="R115" s="7">
        <f t="shared" si="14"/>
        <v>-2.5087182608421018E-2</v>
      </c>
      <c r="S115" s="7">
        <f t="shared" si="13"/>
        <v>-5.0446445518484991E-2</v>
      </c>
      <c r="T115" s="7">
        <f t="shared" si="13"/>
        <v>-6.2162438011578837E-3</v>
      </c>
      <c r="U115" s="7">
        <f t="shared" si="13"/>
        <v>-2.8473861365317717E-2</v>
      </c>
      <c r="V115" s="7">
        <f t="shared" si="13"/>
        <v>-3.106294339963761E-2</v>
      </c>
      <c r="W115" s="7">
        <f t="shared" si="15"/>
        <v>-0.1089657471427869</v>
      </c>
      <c r="X115" s="7">
        <f t="shared" si="15"/>
        <v>-4.4626123972643005E-2</v>
      </c>
      <c r="Y115" s="7">
        <f t="shared" si="15"/>
        <v>1.050405031475903E-2</v>
      </c>
      <c r="Z115" s="15"/>
      <c r="AA115" s="7"/>
      <c r="AB115" s="7"/>
      <c r="AC115" s="7"/>
      <c r="AD115" s="7"/>
      <c r="AE115" s="7"/>
      <c r="AF115" s="7"/>
      <c r="AG115" s="7"/>
      <c r="AH115" s="7"/>
      <c r="AI115" s="7"/>
      <c r="AJ115" s="7"/>
      <c r="AK115" s="7"/>
      <c r="AL115" s="7"/>
      <c r="AM115" s="7"/>
      <c r="AN115" s="7"/>
      <c r="AO115" s="7"/>
      <c r="AP115" s="7"/>
      <c r="AQ115" s="7"/>
      <c r="AR115" s="7"/>
      <c r="AS115" s="7"/>
      <c r="AT115" s="7"/>
      <c r="AU115" s="7"/>
      <c r="AV115" s="7"/>
    </row>
    <row r="116" spans="1:48">
      <c r="A116" s="12">
        <v>37683</v>
      </c>
      <c r="B116" s="13">
        <v>2744</v>
      </c>
      <c r="C116" s="13">
        <v>1416.7</v>
      </c>
      <c r="D116" s="13">
        <v>1508.4</v>
      </c>
      <c r="E116" s="13">
        <v>3881.2</v>
      </c>
      <c r="F116" s="13">
        <v>3679.9</v>
      </c>
      <c r="G116" s="13">
        <v>3560.2</v>
      </c>
      <c r="H116" s="13">
        <v>2887.5</v>
      </c>
      <c r="I116" s="13">
        <v>3026.9</v>
      </c>
      <c r="J116" s="13">
        <v>177.2</v>
      </c>
      <c r="K116" s="13">
        <v>4014.3</v>
      </c>
      <c r="L116" s="13">
        <v>3407</v>
      </c>
      <c r="M116" s="13">
        <v>1097</v>
      </c>
      <c r="N116" s="15"/>
      <c r="O116" s="7">
        <f t="shared" si="14"/>
        <v>3.3108396473012676E-3</v>
      </c>
      <c r="P116" s="7">
        <f t="shared" si="14"/>
        <v>3.6637820170235744E-3</v>
      </c>
      <c r="Q116" s="7">
        <f t="shared" si="14"/>
        <v>2.9589696713753461E-2</v>
      </c>
      <c r="R116" s="7">
        <f t="shared" si="14"/>
        <v>-5.927758836479168E-4</v>
      </c>
      <c r="S116" s="7">
        <f t="shared" si="13"/>
        <v>-2.5736664039485956E-2</v>
      </c>
      <c r="T116" s="7">
        <f t="shared" si="13"/>
        <v>-9.55458833400345E-4</v>
      </c>
      <c r="U116" s="7">
        <f t="shared" si="13"/>
        <v>-1.065395496193897E-2</v>
      </c>
      <c r="V116" s="7">
        <f t="shared" si="13"/>
        <v>-1.5884185384019773E-2</v>
      </c>
      <c r="W116" s="7">
        <f t="shared" si="15"/>
        <v>-3.0366125782176942E-2</v>
      </c>
      <c r="X116" s="7">
        <f t="shared" si="15"/>
        <v>1.6086932781416083E-2</v>
      </c>
      <c r="Y116" s="7">
        <f t="shared" si="15"/>
        <v>-2.3821257666434066E-2</v>
      </c>
      <c r="Z116" s="15"/>
      <c r="AA116" s="7"/>
      <c r="AB116" s="7"/>
      <c r="AC116" s="7"/>
      <c r="AD116" s="7"/>
      <c r="AE116" s="7"/>
      <c r="AF116" s="7"/>
      <c r="AG116" s="7"/>
      <c r="AH116" s="7"/>
      <c r="AI116" s="7"/>
      <c r="AJ116" s="7"/>
      <c r="AK116" s="7"/>
      <c r="AL116" s="7"/>
      <c r="AM116" s="7"/>
      <c r="AN116" s="7"/>
      <c r="AO116" s="7"/>
      <c r="AP116" s="7"/>
      <c r="AQ116" s="7"/>
      <c r="AR116" s="7"/>
      <c r="AS116" s="7"/>
      <c r="AT116" s="7"/>
      <c r="AU116" s="7"/>
      <c r="AV116" s="7"/>
    </row>
    <row r="117" spans="1:48">
      <c r="A117" s="12">
        <v>37690</v>
      </c>
      <c r="B117" s="13">
        <v>2753.1</v>
      </c>
      <c r="C117" s="13">
        <v>1421.9</v>
      </c>
      <c r="D117" s="13">
        <v>1553.7</v>
      </c>
      <c r="E117" s="13">
        <v>3878.9</v>
      </c>
      <c r="F117" s="13">
        <v>3586.4</v>
      </c>
      <c r="G117" s="13">
        <v>3556.8</v>
      </c>
      <c r="H117" s="13">
        <v>2856.9</v>
      </c>
      <c r="I117" s="13">
        <v>2979.2</v>
      </c>
      <c r="J117" s="13">
        <v>171.9</v>
      </c>
      <c r="K117" s="13">
        <v>4079.4</v>
      </c>
      <c r="L117" s="13">
        <v>3326.8</v>
      </c>
      <c r="M117" s="13">
        <v>1096</v>
      </c>
      <c r="N117" s="15"/>
      <c r="O117" s="7">
        <f t="shared" si="14"/>
        <v>4.0433992919785444E-2</v>
      </c>
      <c r="P117" s="7">
        <f t="shared" si="14"/>
        <v>-5.430005232188344E-3</v>
      </c>
      <c r="Q117" s="7">
        <f t="shared" si="14"/>
        <v>7.385968601646821E-2</v>
      </c>
      <c r="R117" s="7">
        <f t="shared" si="14"/>
        <v>4.9024616512543674E-2</v>
      </c>
      <c r="S117" s="7">
        <f t="shared" si="13"/>
        <v>5.7352027831564997E-2</v>
      </c>
      <c r="T117" s="7">
        <f t="shared" si="13"/>
        <v>4.0821994520254985E-2</v>
      </c>
      <c r="U117" s="7">
        <f t="shared" si="13"/>
        <v>4.0204351334505478E-2</v>
      </c>
      <c r="V117" s="7">
        <f t="shared" si="13"/>
        <v>4.653069568722535E-2</v>
      </c>
      <c r="W117" s="7">
        <f t="shared" si="15"/>
        <v>7.9908452454163004E-2</v>
      </c>
      <c r="X117" s="7">
        <f t="shared" si="15"/>
        <v>2.896792595389179E-2</v>
      </c>
      <c r="Y117" s="7">
        <f t="shared" si="15"/>
        <v>-3.0405683092509274E-3</v>
      </c>
      <c r="Z117" s="15"/>
      <c r="AA117" s="7"/>
      <c r="AB117" s="7"/>
      <c r="AC117" s="7"/>
      <c r="AD117" s="7"/>
      <c r="AE117" s="7"/>
      <c r="AF117" s="7"/>
      <c r="AG117" s="7"/>
      <c r="AH117" s="7"/>
      <c r="AI117" s="7"/>
      <c r="AJ117" s="7"/>
      <c r="AK117" s="7"/>
      <c r="AL117" s="7"/>
      <c r="AM117" s="7"/>
      <c r="AN117" s="7"/>
      <c r="AO117" s="7"/>
      <c r="AP117" s="7"/>
      <c r="AQ117" s="7"/>
      <c r="AR117" s="7"/>
      <c r="AS117" s="7"/>
      <c r="AT117" s="7"/>
      <c r="AU117" s="7"/>
      <c r="AV117" s="7"/>
    </row>
    <row r="118" spans="1:48">
      <c r="A118" s="12">
        <v>37697</v>
      </c>
      <c r="B118" s="13">
        <v>2866.7</v>
      </c>
      <c r="C118" s="13">
        <v>1414.2</v>
      </c>
      <c r="D118" s="13">
        <v>1672.8</v>
      </c>
      <c r="E118" s="13">
        <v>4073.8</v>
      </c>
      <c r="F118" s="13">
        <v>3798.1</v>
      </c>
      <c r="G118" s="13">
        <v>3705</v>
      </c>
      <c r="H118" s="13">
        <v>2974.1</v>
      </c>
      <c r="I118" s="13">
        <v>3121.1</v>
      </c>
      <c r="J118" s="13">
        <v>186.2</v>
      </c>
      <c r="K118" s="13">
        <v>4199.3</v>
      </c>
      <c r="L118" s="13">
        <v>3316.7</v>
      </c>
      <c r="M118" s="13">
        <v>1095</v>
      </c>
      <c r="N118" s="15"/>
      <c r="O118" s="7">
        <f t="shared" si="14"/>
        <v>1.0755776440497451E-2</v>
      </c>
      <c r="P118" s="7">
        <f t="shared" si="14"/>
        <v>3.5293323851746405E-3</v>
      </c>
      <c r="Q118" s="7">
        <f t="shared" si="14"/>
        <v>-5.5149402456672082E-3</v>
      </c>
      <c r="R118" s="7">
        <f t="shared" si="14"/>
        <v>7.1665607755751117E-3</v>
      </c>
      <c r="S118" s="7">
        <f t="shared" si="13"/>
        <v>1.6710135299962271E-2</v>
      </c>
      <c r="T118" s="7">
        <f t="shared" si="13"/>
        <v>3.0540985517312259E-2</v>
      </c>
      <c r="U118" s="7">
        <f t="shared" si="13"/>
        <v>1.2131488076611975E-2</v>
      </c>
      <c r="V118" s="7">
        <f t="shared" si="13"/>
        <v>-2.9721899069352284E-2</v>
      </c>
      <c r="W118" s="7">
        <f t="shared" si="15"/>
        <v>-3.3309112661056253E-2</v>
      </c>
      <c r="X118" s="7">
        <f t="shared" si="15"/>
        <v>-1.1833607165481621E-2</v>
      </c>
      <c r="Y118" s="7">
        <f t="shared" si="15"/>
        <v>3.3677408206841439E-2</v>
      </c>
      <c r="Z118" s="15"/>
      <c r="AA118" s="7"/>
      <c r="AB118" s="7"/>
      <c r="AC118" s="7"/>
      <c r="AD118" s="7"/>
      <c r="AE118" s="7"/>
      <c r="AF118" s="7"/>
      <c r="AG118" s="7"/>
      <c r="AH118" s="7"/>
      <c r="AI118" s="7"/>
      <c r="AJ118" s="7"/>
      <c r="AK118" s="7"/>
      <c r="AL118" s="7"/>
      <c r="AM118" s="7"/>
      <c r="AN118" s="7"/>
      <c r="AO118" s="7"/>
      <c r="AP118" s="7"/>
      <c r="AQ118" s="7"/>
      <c r="AR118" s="7"/>
      <c r="AS118" s="7"/>
      <c r="AT118" s="7"/>
      <c r="AU118" s="7"/>
      <c r="AV118" s="7"/>
    </row>
    <row r="119" spans="1:48">
      <c r="A119" s="12">
        <v>37704</v>
      </c>
      <c r="B119" s="13">
        <v>2897.7</v>
      </c>
      <c r="C119" s="13">
        <v>1419.2</v>
      </c>
      <c r="D119" s="13">
        <v>1663.6</v>
      </c>
      <c r="E119" s="13">
        <v>4103.1000000000004</v>
      </c>
      <c r="F119" s="13">
        <v>3862.1</v>
      </c>
      <c r="G119" s="13">
        <v>3819.9</v>
      </c>
      <c r="H119" s="13">
        <v>3010.4</v>
      </c>
      <c r="I119" s="13">
        <v>3029.7</v>
      </c>
      <c r="J119" s="13">
        <v>180.1</v>
      </c>
      <c r="K119" s="13">
        <v>4149.8999999999996</v>
      </c>
      <c r="L119" s="13">
        <v>3430.3</v>
      </c>
      <c r="M119" s="13">
        <v>1094</v>
      </c>
      <c r="N119" s="15"/>
      <c r="O119" s="7">
        <f t="shared" si="14"/>
        <v>1.2278930512554773E-2</v>
      </c>
      <c r="P119" s="7">
        <f t="shared" si="14"/>
        <v>2.5668296161543577E-2</v>
      </c>
      <c r="Q119" s="7">
        <f t="shared" si="14"/>
        <v>1.50935005551192E-2</v>
      </c>
      <c r="R119" s="7">
        <f t="shared" si="14"/>
        <v>9.4359773999143429E-3</v>
      </c>
      <c r="S119" s="7">
        <f t="shared" si="13"/>
        <v>-1.4921367231263482E-2</v>
      </c>
      <c r="T119" s="7">
        <f t="shared" si="13"/>
        <v>8.1345775114910149E-3</v>
      </c>
      <c r="U119" s="7">
        <f t="shared" si="13"/>
        <v>1.4837556652394845E-2</v>
      </c>
      <c r="V119" s="7">
        <f t="shared" si="13"/>
        <v>1.9966352358807962E-2</v>
      </c>
      <c r="W119" s="7">
        <f t="shared" si="15"/>
        <v>-4.1956267029277558E-2</v>
      </c>
      <c r="X119" s="7">
        <f t="shared" si="15"/>
        <v>1.9401403202890986E-2</v>
      </c>
      <c r="Y119" s="7">
        <f t="shared" si="15"/>
        <v>1.4274272323934166E-3</v>
      </c>
      <c r="Z119" s="15"/>
      <c r="AA119" s="7"/>
      <c r="AB119" s="7"/>
      <c r="AC119" s="7"/>
      <c r="AD119" s="7"/>
      <c r="AE119" s="7"/>
      <c r="AF119" s="7"/>
      <c r="AG119" s="7"/>
      <c r="AH119" s="7"/>
      <c r="AI119" s="7"/>
      <c r="AJ119" s="7"/>
      <c r="AK119" s="7"/>
      <c r="AL119" s="7"/>
      <c r="AM119" s="7"/>
      <c r="AN119" s="7"/>
      <c r="AO119" s="7"/>
      <c r="AP119" s="7"/>
      <c r="AQ119" s="7"/>
      <c r="AR119" s="7"/>
      <c r="AS119" s="7"/>
      <c r="AT119" s="7"/>
      <c r="AU119" s="7"/>
      <c r="AV119" s="7"/>
    </row>
    <row r="120" spans="1:48">
      <c r="A120" s="12">
        <v>37711</v>
      </c>
      <c r="B120" s="13">
        <v>2933.5</v>
      </c>
      <c r="C120" s="13">
        <v>1456.1</v>
      </c>
      <c r="D120" s="13">
        <v>1688.9</v>
      </c>
      <c r="E120" s="13">
        <v>4142</v>
      </c>
      <c r="F120" s="13">
        <v>3804.9</v>
      </c>
      <c r="G120" s="13">
        <v>3851.1</v>
      </c>
      <c r="H120" s="13">
        <v>3055.4</v>
      </c>
      <c r="I120" s="13">
        <v>3090.8</v>
      </c>
      <c r="J120" s="13">
        <v>172.7</v>
      </c>
      <c r="K120" s="13">
        <v>4231.2</v>
      </c>
      <c r="L120" s="13">
        <v>3435.2</v>
      </c>
      <c r="M120" s="13">
        <v>1093</v>
      </c>
      <c r="N120" s="15"/>
      <c r="O120" s="7">
        <f t="shared" si="14"/>
        <v>5.2698804493617355E-3</v>
      </c>
      <c r="P120" s="7">
        <f t="shared" si="14"/>
        <v>1.7900767254291312E-2</v>
      </c>
      <c r="Q120" s="7">
        <f t="shared" si="14"/>
        <v>-3.678658880941145E-2</v>
      </c>
      <c r="R120" s="7">
        <f t="shared" si="14"/>
        <v>2.0195464413452893E-2</v>
      </c>
      <c r="S120" s="7">
        <f t="shared" si="13"/>
        <v>1.2951587157823184E-2</v>
      </c>
      <c r="T120" s="7">
        <f t="shared" si="13"/>
        <v>5.1023822477969001E-3</v>
      </c>
      <c r="U120" s="7">
        <f t="shared" si="13"/>
        <v>1.7776515855614686E-2</v>
      </c>
      <c r="V120" s="7">
        <f t="shared" si="13"/>
        <v>3.2687536942215045E-2</v>
      </c>
      <c r="W120" s="7">
        <f t="shared" si="15"/>
        <v>4.4174792620302661E-2</v>
      </c>
      <c r="X120" s="7">
        <f t="shared" si="15"/>
        <v>4.550982305643398E-3</v>
      </c>
      <c r="Y120" s="7">
        <f t="shared" si="15"/>
        <v>2.3334152272727809E-2</v>
      </c>
      <c r="Z120" s="15"/>
      <c r="AA120" s="7"/>
      <c r="AB120" s="7"/>
      <c r="AC120" s="7"/>
      <c r="AD120" s="7"/>
      <c r="AE120" s="7"/>
      <c r="AF120" s="7"/>
      <c r="AG120" s="7"/>
      <c r="AH120" s="7"/>
      <c r="AI120" s="7"/>
      <c r="AJ120" s="7"/>
      <c r="AK120" s="7"/>
      <c r="AL120" s="7"/>
      <c r="AM120" s="7"/>
      <c r="AN120" s="7"/>
      <c r="AO120" s="7"/>
      <c r="AP120" s="7"/>
      <c r="AQ120" s="7"/>
      <c r="AR120" s="7"/>
      <c r="AS120" s="7"/>
      <c r="AT120" s="7"/>
      <c r="AU120" s="7"/>
      <c r="AV120" s="7"/>
    </row>
    <row r="121" spans="1:48">
      <c r="A121" s="12">
        <v>37718</v>
      </c>
      <c r="B121" s="13">
        <v>2949</v>
      </c>
      <c r="C121" s="13">
        <v>1482.4</v>
      </c>
      <c r="D121" s="13">
        <v>1627.9</v>
      </c>
      <c r="E121" s="13">
        <v>4226.5</v>
      </c>
      <c r="F121" s="13">
        <v>3854.5</v>
      </c>
      <c r="G121" s="13">
        <v>3870.8</v>
      </c>
      <c r="H121" s="13">
        <v>3110.2</v>
      </c>
      <c r="I121" s="13">
        <v>3193.5</v>
      </c>
      <c r="J121" s="13">
        <v>180.5</v>
      </c>
      <c r="K121" s="13">
        <v>4250.5</v>
      </c>
      <c r="L121" s="13">
        <v>3516.3</v>
      </c>
      <c r="M121" s="13">
        <v>1092</v>
      </c>
      <c r="N121" s="15"/>
      <c r="O121" s="7">
        <f t="shared" si="14"/>
        <v>1.4231983697341182E-3</v>
      </c>
      <c r="P121" s="7">
        <f t="shared" si="14"/>
        <v>-2.6106860954068823E-2</v>
      </c>
      <c r="Q121" s="7">
        <f t="shared" si="14"/>
        <v>1.2756909961784961E-2</v>
      </c>
      <c r="R121" s="7">
        <f t="shared" si="14"/>
        <v>6.720534638492235E-3</v>
      </c>
      <c r="S121" s="7">
        <f t="shared" si="13"/>
        <v>1.7385927727235267E-2</v>
      </c>
      <c r="T121" s="7">
        <f t="shared" si="13"/>
        <v>4.7165643694133804E-3</v>
      </c>
      <c r="U121" s="7">
        <f t="shared" si="13"/>
        <v>-2.098910671894957E-2</v>
      </c>
      <c r="V121" s="7">
        <f t="shared" si="13"/>
        <v>-9.7230199124276294E-3</v>
      </c>
      <c r="W121" s="7">
        <f t="shared" si="15"/>
        <v>-5.0564590719073703E-2</v>
      </c>
      <c r="X121" s="7">
        <f t="shared" si="15"/>
        <v>7.7607802303117954E-4</v>
      </c>
      <c r="Y121" s="7">
        <f t="shared" si="15"/>
        <v>-2.0398317012373848E-2</v>
      </c>
      <c r="Z121" s="15"/>
      <c r="AA121" s="7"/>
      <c r="AB121" s="7"/>
      <c r="AC121" s="7"/>
      <c r="AD121" s="7"/>
      <c r="AE121" s="7"/>
      <c r="AF121" s="7"/>
      <c r="AG121" s="7"/>
      <c r="AH121" s="7"/>
      <c r="AI121" s="7"/>
      <c r="AJ121" s="7"/>
      <c r="AK121" s="7"/>
      <c r="AL121" s="7"/>
      <c r="AM121" s="7"/>
      <c r="AN121" s="7"/>
      <c r="AO121" s="7"/>
      <c r="AP121" s="7"/>
      <c r="AQ121" s="7"/>
      <c r="AR121" s="7"/>
      <c r="AS121" s="7"/>
      <c r="AT121" s="7"/>
      <c r="AU121" s="7"/>
      <c r="AV121" s="7"/>
    </row>
    <row r="122" spans="1:48">
      <c r="A122" s="12">
        <v>37725</v>
      </c>
      <c r="B122" s="13">
        <v>2953.2</v>
      </c>
      <c r="C122" s="13">
        <v>1444.2</v>
      </c>
      <c r="D122" s="13">
        <v>1648.8</v>
      </c>
      <c r="E122" s="13">
        <v>4255</v>
      </c>
      <c r="F122" s="13">
        <v>3922.1</v>
      </c>
      <c r="G122" s="13">
        <v>3889.1</v>
      </c>
      <c r="H122" s="13">
        <v>3045.6</v>
      </c>
      <c r="I122" s="13">
        <v>3162.6</v>
      </c>
      <c r="J122" s="13">
        <v>171.6</v>
      </c>
      <c r="K122" s="13">
        <v>4253.8</v>
      </c>
      <c r="L122" s="13">
        <v>3445.3</v>
      </c>
      <c r="M122" s="13">
        <v>1091</v>
      </c>
      <c r="N122" s="15"/>
      <c r="O122" s="7">
        <f t="shared" si="14"/>
        <v>1.6356093327652959E-2</v>
      </c>
      <c r="P122" s="7">
        <f t="shared" si="14"/>
        <v>1.0401333656618631E-2</v>
      </c>
      <c r="Q122" s="7">
        <f t="shared" si="14"/>
        <v>3.6211674428688577E-2</v>
      </c>
      <c r="R122" s="7">
        <f t="shared" si="14"/>
        <v>7.6090504667208252E-3</v>
      </c>
      <c r="S122" s="7">
        <f t="shared" si="13"/>
        <v>2.2911866640364514E-2</v>
      </c>
      <c r="T122" s="7">
        <f t="shared" si="13"/>
        <v>2.5488141372134669E-2</v>
      </c>
      <c r="U122" s="7">
        <f t="shared" si="13"/>
        <v>2.0699694384748574E-2</v>
      </c>
      <c r="V122" s="7">
        <f t="shared" si="13"/>
        <v>2.1582896516337255E-2</v>
      </c>
      <c r="W122" s="7">
        <f t="shared" si="15"/>
        <v>6.3226471966187733E-2</v>
      </c>
      <c r="X122" s="7">
        <f t="shared" si="15"/>
        <v>-1.8961850564504047E-2</v>
      </c>
      <c r="Y122" s="7">
        <f t="shared" si="15"/>
        <v>2.4768358019224074E-2</v>
      </c>
      <c r="Z122" s="15"/>
      <c r="AA122" s="7"/>
      <c r="AB122" s="7"/>
      <c r="AC122" s="7"/>
      <c r="AD122" s="7"/>
      <c r="AE122" s="7"/>
      <c r="AF122" s="7"/>
      <c r="AG122" s="7"/>
      <c r="AH122" s="7"/>
      <c r="AI122" s="7"/>
      <c r="AJ122" s="7"/>
      <c r="AK122" s="7"/>
      <c r="AL122" s="7"/>
      <c r="AM122" s="7"/>
      <c r="AN122" s="7"/>
      <c r="AO122" s="7"/>
      <c r="AP122" s="7"/>
      <c r="AQ122" s="7"/>
      <c r="AR122" s="7"/>
      <c r="AS122" s="7"/>
      <c r="AT122" s="7"/>
      <c r="AU122" s="7"/>
      <c r="AV122" s="7"/>
    </row>
    <row r="123" spans="1:48">
      <c r="A123" s="12">
        <v>37733</v>
      </c>
      <c r="B123" s="13">
        <v>3001.9</v>
      </c>
      <c r="C123" s="13">
        <v>1459.3</v>
      </c>
      <c r="D123" s="13">
        <v>1709.6</v>
      </c>
      <c r="E123" s="13">
        <v>4287.5</v>
      </c>
      <c r="F123" s="13">
        <v>4013</v>
      </c>
      <c r="G123" s="13">
        <v>3989.5</v>
      </c>
      <c r="H123" s="13">
        <v>3109.3</v>
      </c>
      <c r="I123" s="13">
        <v>3231.6</v>
      </c>
      <c r="J123" s="13">
        <v>182.8</v>
      </c>
      <c r="K123" s="13">
        <v>4173.8999999999996</v>
      </c>
      <c r="L123" s="13">
        <v>3531.7</v>
      </c>
      <c r="M123" s="13">
        <v>1090</v>
      </c>
      <c r="N123" s="15"/>
      <c r="O123" s="7">
        <f t="shared" si="14"/>
        <v>-8.8669377895201299E-3</v>
      </c>
      <c r="P123" s="7">
        <f t="shared" si="14"/>
        <v>9.7515178273422393E-3</v>
      </c>
      <c r="Q123" s="7">
        <f t="shared" si="14"/>
        <v>-8.3997087010304547E-3</v>
      </c>
      <c r="R123" s="7">
        <f t="shared" si="14"/>
        <v>5.1412798921287176E-3</v>
      </c>
      <c r="S123" s="7">
        <f t="shared" si="13"/>
        <v>-2.618076144794668E-2</v>
      </c>
      <c r="T123" s="7">
        <f t="shared" si="13"/>
        <v>-1.8773954906743925E-2</v>
      </c>
      <c r="U123" s="7">
        <f t="shared" si="13"/>
        <v>8.8374306394865682E-3</v>
      </c>
      <c r="V123" s="7">
        <f t="shared" si="13"/>
        <v>9.9454287542118311E-3</v>
      </c>
      <c r="W123" s="7">
        <f t="shared" si="15"/>
        <v>-2.3804057800355959E-2</v>
      </c>
      <c r="X123" s="7">
        <f t="shared" si="15"/>
        <v>-5.7184201959676441E-3</v>
      </c>
      <c r="Y123" s="7">
        <f t="shared" si="15"/>
        <v>1.4755955705193608E-2</v>
      </c>
      <c r="Z123" s="15"/>
      <c r="AA123" s="7"/>
      <c r="AB123" s="7"/>
      <c r="AC123" s="7"/>
      <c r="AD123" s="7"/>
      <c r="AE123" s="7"/>
      <c r="AF123" s="7"/>
      <c r="AG123" s="7"/>
      <c r="AH123" s="7"/>
      <c r="AI123" s="7"/>
      <c r="AJ123" s="7"/>
      <c r="AK123" s="7"/>
      <c r="AL123" s="7"/>
      <c r="AM123" s="7"/>
      <c r="AN123" s="7"/>
      <c r="AO123" s="7"/>
      <c r="AP123" s="7"/>
      <c r="AQ123" s="7"/>
      <c r="AR123" s="7"/>
      <c r="AS123" s="7"/>
      <c r="AT123" s="7"/>
      <c r="AU123" s="7"/>
      <c r="AV123" s="7"/>
    </row>
    <row r="124" spans="1:48">
      <c r="A124" s="12">
        <v>37739</v>
      </c>
      <c r="B124" s="13">
        <v>2975.4</v>
      </c>
      <c r="C124" s="13">
        <v>1473.6</v>
      </c>
      <c r="D124" s="13">
        <v>1695.3</v>
      </c>
      <c r="E124" s="13">
        <v>4309.6000000000004</v>
      </c>
      <c r="F124" s="13">
        <v>3909.3</v>
      </c>
      <c r="G124" s="13">
        <v>3915.3</v>
      </c>
      <c r="H124" s="13">
        <v>3136.9</v>
      </c>
      <c r="I124" s="13">
        <v>3263.9</v>
      </c>
      <c r="J124" s="13">
        <v>178.5</v>
      </c>
      <c r="K124" s="13">
        <v>4150.1000000000004</v>
      </c>
      <c r="L124" s="13">
        <v>3584.2</v>
      </c>
      <c r="M124" s="13">
        <v>1089</v>
      </c>
      <c r="N124" s="15"/>
      <c r="O124" s="7">
        <f t="shared" si="14"/>
        <v>-6.541480655050857E-3</v>
      </c>
      <c r="P124" s="7">
        <f t="shared" si="14"/>
        <v>1.4819077601916152E-2</v>
      </c>
      <c r="Q124" s="7">
        <f t="shared" si="14"/>
        <v>1.1495053558194092E-2</v>
      </c>
      <c r="R124" s="7">
        <f t="shared" si="14"/>
        <v>-9.020514519403321E-3</v>
      </c>
      <c r="S124" s="7">
        <f t="shared" si="13"/>
        <v>6.4508950231953058E-3</v>
      </c>
      <c r="T124" s="7">
        <f t="shared" si="13"/>
        <v>-1.7728310942602344E-2</v>
      </c>
      <c r="U124" s="7">
        <f t="shared" si="13"/>
        <v>9.8022895357972074E-3</v>
      </c>
      <c r="V124" s="7">
        <f t="shared" si="13"/>
        <v>2.3018067043005883E-2</v>
      </c>
      <c r="W124" s="7">
        <f t="shared" si="15"/>
        <v>4.0620293507704637E-2</v>
      </c>
      <c r="X124" s="7">
        <f t="shared" si="15"/>
        <v>-1.1511511271936444E-2</v>
      </c>
      <c r="Y124" s="7">
        <f t="shared" si="15"/>
        <v>-1.8557378722708986E-2</v>
      </c>
      <c r="Z124" s="15"/>
      <c r="AA124" s="7"/>
      <c r="AB124" s="7"/>
      <c r="AC124" s="7"/>
      <c r="AD124" s="7"/>
      <c r="AE124" s="7"/>
      <c r="AF124" s="7"/>
      <c r="AG124" s="7"/>
      <c r="AH124" s="7"/>
      <c r="AI124" s="7"/>
      <c r="AJ124" s="7"/>
      <c r="AK124" s="7"/>
      <c r="AL124" s="7"/>
      <c r="AM124" s="7"/>
      <c r="AN124" s="7"/>
      <c r="AO124" s="7"/>
      <c r="AP124" s="7"/>
      <c r="AQ124" s="7"/>
      <c r="AR124" s="7"/>
      <c r="AS124" s="7"/>
      <c r="AT124" s="7"/>
      <c r="AU124" s="7"/>
      <c r="AV124" s="7"/>
    </row>
    <row r="125" spans="1:48">
      <c r="A125" s="12">
        <v>37746</v>
      </c>
      <c r="B125" s="13">
        <v>2956</v>
      </c>
      <c r="C125" s="13">
        <v>1495.6</v>
      </c>
      <c r="D125" s="13">
        <v>1714.9</v>
      </c>
      <c r="E125" s="13">
        <v>4270.8999999999996</v>
      </c>
      <c r="F125" s="13">
        <v>3934.6</v>
      </c>
      <c r="G125" s="13">
        <v>3846.5</v>
      </c>
      <c r="H125" s="13">
        <v>3167.8</v>
      </c>
      <c r="I125" s="13">
        <v>3339.9</v>
      </c>
      <c r="J125" s="13">
        <v>185.9</v>
      </c>
      <c r="K125" s="13">
        <v>4102.6000000000004</v>
      </c>
      <c r="L125" s="13">
        <v>3518.3</v>
      </c>
      <c r="M125" s="13">
        <v>1088</v>
      </c>
      <c r="N125" s="15"/>
      <c r="O125" s="7">
        <f t="shared" si="14"/>
        <v>-1.591251838143312E-3</v>
      </c>
      <c r="P125" s="7">
        <f t="shared" si="14"/>
        <v>5.0021780362218366E-3</v>
      </c>
      <c r="Q125" s="7">
        <f t="shared" si="14"/>
        <v>1.1479717905261913E-2</v>
      </c>
      <c r="R125" s="7">
        <f t="shared" si="14"/>
        <v>-2.0485151951766176E-2</v>
      </c>
      <c r="S125" s="7">
        <f t="shared" si="13"/>
        <v>-2.0671708136491621E-2</v>
      </c>
      <c r="T125" s="7">
        <f t="shared" si="13"/>
        <v>7.4078250070901738E-3</v>
      </c>
      <c r="U125" s="7">
        <f t="shared" si="13"/>
        <v>-3.7862963679095016E-2</v>
      </c>
      <c r="V125" s="7">
        <f t="shared" si="13"/>
        <v>-2.6301739110151212E-2</v>
      </c>
      <c r="W125" s="7">
        <f t="shared" si="15"/>
        <v>-2.947811695446273E-2</v>
      </c>
      <c r="X125" s="7">
        <f t="shared" si="15"/>
        <v>-9.0103934610727791E-3</v>
      </c>
      <c r="Y125" s="7">
        <f t="shared" si="15"/>
        <v>4.25436003870539E-3</v>
      </c>
      <c r="Z125" s="15"/>
      <c r="AA125" s="7"/>
      <c r="AB125" s="7"/>
      <c r="AC125" s="7"/>
      <c r="AD125" s="7"/>
      <c r="AE125" s="7"/>
      <c r="AF125" s="7"/>
      <c r="AG125" s="7"/>
      <c r="AH125" s="7"/>
      <c r="AI125" s="7"/>
      <c r="AJ125" s="7"/>
      <c r="AK125" s="7"/>
      <c r="AL125" s="7"/>
      <c r="AM125" s="7"/>
      <c r="AN125" s="7"/>
      <c r="AO125" s="7"/>
      <c r="AP125" s="7"/>
      <c r="AQ125" s="7"/>
      <c r="AR125" s="7"/>
      <c r="AS125" s="7"/>
      <c r="AT125" s="7"/>
      <c r="AU125" s="7"/>
      <c r="AV125" s="7"/>
    </row>
    <row r="126" spans="1:48">
      <c r="A126" s="12">
        <v>37753</v>
      </c>
      <c r="B126" s="13">
        <v>2951.3</v>
      </c>
      <c r="C126" s="13">
        <v>1503.1</v>
      </c>
      <c r="D126" s="13">
        <v>1734.7</v>
      </c>
      <c r="E126" s="13">
        <v>4184.3</v>
      </c>
      <c r="F126" s="13">
        <v>3854.1</v>
      </c>
      <c r="G126" s="13">
        <v>3875.1</v>
      </c>
      <c r="H126" s="13">
        <v>3050.1</v>
      </c>
      <c r="I126" s="13">
        <v>3253.2</v>
      </c>
      <c r="J126" s="13">
        <v>180.5</v>
      </c>
      <c r="K126" s="13">
        <v>4065.8</v>
      </c>
      <c r="L126" s="13">
        <v>3533.3</v>
      </c>
      <c r="M126" s="13">
        <v>1087</v>
      </c>
      <c r="N126" s="15"/>
      <c r="O126" s="7">
        <f t="shared" si="14"/>
        <v>1.5466132177133702E-2</v>
      </c>
      <c r="P126" s="7">
        <f t="shared" si="14"/>
        <v>3.7732935825187261E-2</v>
      </c>
      <c r="Q126" s="7">
        <f t="shared" si="14"/>
        <v>9.2192458272886079E-4</v>
      </c>
      <c r="R126" s="7">
        <f t="shared" si="14"/>
        <v>1.1925831466499026E-2</v>
      </c>
      <c r="S126" s="7">
        <f t="shared" si="13"/>
        <v>3.9429260502018323E-2</v>
      </c>
      <c r="T126" s="7">
        <f t="shared" si="13"/>
        <v>2.0181546349388818E-2</v>
      </c>
      <c r="U126" s="7">
        <f t="shared" si="13"/>
        <v>-2.1608131521209096E-2</v>
      </c>
      <c r="V126" s="7">
        <f t="shared" si="13"/>
        <v>1.2250974272471639E-2</v>
      </c>
      <c r="W126" s="7">
        <f t="shared" si="15"/>
        <v>-2.8661697834852874E-2</v>
      </c>
      <c r="X126" s="7">
        <f t="shared" si="15"/>
        <v>9.9362066591295387E-3</v>
      </c>
      <c r="Y126" s="7">
        <f t="shared" si="15"/>
        <v>2.117073832710464E-2</v>
      </c>
      <c r="Z126" s="15"/>
      <c r="AA126" s="7"/>
      <c r="AB126" s="7"/>
      <c r="AC126" s="7"/>
      <c r="AD126" s="7"/>
      <c r="AE126" s="7"/>
      <c r="AF126" s="7"/>
      <c r="AG126" s="7"/>
      <c r="AH126" s="7"/>
      <c r="AI126" s="7"/>
      <c r="AJ126" s="7"/>
      <c r="AK126" s="7"/>
      <c r="AL126" s="7"/>
      <c r="AM126" s="7"/>
      <c r="AN126" s="7"/>
      <c r="AO126" s="7"/>
      <c r="AP126" s="7"/>
      <c r="AQ126" s="7"/>
      <c r="AR126" s="7"/>
      <c r="AS126" s="7"/>
      <c r="AT126" s="7"/>
      <c r="AU126" s="7"/>
      <c r="AV126" s="7"/>
    </row>
    <row r="127" spans="1:48">
      <c r="A127" s="12">
        <v>37760</v>
      </c>
      <c r="B127" s="13">
        <v>2997.3</v>
      </c>
      <c r="C127" s="13">
        <v>1560.9</v>
      </c>
      <c r="D127" s="13">
        <v>1736.3</v>
      </c>
      <c r="E127" s="13">
        <v>4234.5</v>
      </c>
      <c r="F127" s="13">
        <v>4009.1</v>
      </c>
      <c r="G127" s="13">
        <v>3954.1</v>
      </c>
      <c r="H127" s="13">
        <v>2984.9</v>
      </c>
      <c r="I127" s="13">
        <v>3293.3</v>
      </c>
      <c r="J127" s="13">
        <v>175.4</v>
      </c>
      <c r="K127" s="13">
        <v>4106.3999999999996</v>
      </c>
      <c r="L127" s="13">
        <v>3608.9</v>
      </c>
      <c r="M127" s="13">
        <v>1086</v>
      </c>
      <c r="N127" s="15"/>
      <c r="O127" s="7">
        <f t="shared" si="14"/>
        <v>4.5603660746511817E-3</v>
      </c>
      <c r="P127" s="7">
        <f t="shared" si="14"/>
        <v>1.588949154018765E-2</v>
      </c>
      <c r="Q127" s="7">
        <f t="shared" si="14"/>
        <v>9.0015801462445429E-3</v>
      </c>
      <c r="R127" s="7">
        <f t="shared" si="14"/>
        <v>-1.6861155331749998E-2</v>
      </c>
      <c r="S127" s="7">
        <f t="shared" ref="S127:V190" si="16">LN(F128/F127)</f>
        <v>-2.1200425991183148E-2</v>
      </c>
      <c r="T127" s="7">
        <f t="shared" si="16"/>
        <v>9.7898128077529654E-3</v>
      </c>
      <c r="U127" s="7">
        <f t="shared" si="16"/>
        <v>-7.8365826087828903E-3</v>
      </c>
      <c r="V127" s="7">
        <f t="shared" si="16"/>
        <v>-3.644425587761146E-4</v>
      </c>
      <c r="W127" s="7">
        <f t="shared" si="15"/>
        <v>5.1180094657418971E-3</v>
      </c>
      <c r="X127" s="7">
        <f t="shared" si="15"/>
        <v>1.0952503741715604E-3</v>
      </c>
      <c r="Y127" s="7">
        <f t="shared" si="15"/>
        <v>-2.4969494717753484E-3</v>
      </c>
      <c r="Z127" s="15"/>
      <c r="AA127" s="7"/>
      <c r="AB127" s="7"/>
      <c r="AC127" s="7"/>
      <c r="AD127" s="7"/>
      <c r="AE127" s="7"/>
      <c r="AF127" s="7"/>
      <c r="AG127" s="7"/>
      <c r="AH127" s="7"/>
      <c r="AI127" s="7"/>
      <c r="AJ127" s="7"/>
      <c r="AK127" s="7"/>
      <c r="AL127" s="7"/>
      <c r="AM127" s="7"/>
      <c r="AN127" s="7"/>
      <c r="AO127" s="7"/>
      <c r="AP127" s="7"/>
      <c r="AQ127" s="7"/>
      <c r="AR127" s="7"/>
      <c r="AS127" s="7"/>
      <c r="AT127" s="7"/>
      <c r="AU127" s="7"/>
      <c r="AV127" s="7"/>
    </row>
    <row r="128" spans="1:48">
      <c r="A128" s="12">
        <v>37767</v>
      </c>
      <c r="B128" s="13">
        <v>3011</v>
      </c>
      <c r="C128" s="13">
        <v>1585.9</v>
      </c>
      <c r="D128" s="13">
        <v>1752</v>
      </c>
      <c r="E128" s="13">
        <v>4163.7</v>
      </c>
      <c r="F128" s="13">
        <v>3925</v>
      </c>
      <c r="G128" s="13">
        <v>3993</v>
      </c>
      <c r="H128" s="13">
        <v>2961.6</v>
      </c>
      <c r="I128" s="13">
        <v>3292.1</v>
      </c>
      <c r="J128" s="13">
        <v>176.3</v>
      </c>
      <c r="K128" s="13">
        <v>4110.8999999999996</v>
      </c>
      <c r="L128" s="13">
        <v>3599.9</v>
      </c>
      <c r="M128" s="13">
        <v>1085</v>
      </c>
      <c r="N128" s="15"/>
      <c r="O128" s="7">
        <f t="shared" si="14"/>
        <v>1.2508620330096563E-2</v>
      </c>
      <c r="P128" s="7">
        <f t="shared" si="14"/>
        <v>-1.9612217277263356E-2</v>
      </c>
      <c r="Q128" s="7">
        <f t="shared" si="14"/>
        <v>2.7139777326648129E-2</v>
      </c>
      <c r="R128" s="7">
        <f t="shared" si="14"/>
        <v>1.3928532554995455E-2</v>
      </c>
      <c r="S128" s="7">
        <f t="shared" si="16"/>
        <v>-1.1726618214840312E-3</v>
      </c>
      <c r="T128" s="7">
        <f t="shared" si="16"/>
        <v>7.36077180331685E-3</v>
      </c>
      <c r="U128" s="7">
        <f t="shared" si="16"/>
        <v>2.9477499402850233E-2</v>
      </c>
      <c r="V128" s="7">
        <f t="shared" si="16"/>
        <v>1.7613775253116349E-2</v>
      </c>
      <c r="W128" s="7">
        <f t="shared" si="15"/>
        <v>1.2961579038574126E-2</v>
      </c>
      <c r="X128" s="7">
        <f t="shared" si="15"/>
        <v>2.6311621803509721E-2</v>
      </c>
      <c r="Y128" s="7">
        <f t="shared" si="15"/>
        <v>-1.3898929240333242E-3</v>
      </c>
      <c r="Z128" s="15"/>
      <c r="AA128" s="7"/>
      <c r="AB128" s="7"/>
      <c r="AC128" s="7"/>
      <c r="AD128" s="7"/>
      <c r="AE128" s="7"/>
      <c r="AF128" s="7"/>
      <c r="AG128" s="7"/>
      <c r="AH128" s="7"/>
      <c r="AI128" s="7"/>
      <c r="AJ128" s="7"/>
      <c r="AK128" s="7"/>
      <c r="AL128" s="7"/>
      <c r="AM128" s="7"/>
      <c r="AN128" s="7"/>
      <c r="AO128" s="7"/>
      <c r="AP128" s="7"/>
      <c r="AQ128" s="7"/>
      <c r="AR128" s="7"/>
      <c r="AS128" s="7"/>
      <c r="AT128" s="7"/>
      <c r="AU128" s="7"/>
      <c r="AV128" s="7"/>
    </row>
    <row r="129" spans="1:48">
      <c r="A129" s="12">
        <v>37774</v>
      </c>
      <c r="B129" s="13">
        <v>3048.9</v>
      </c>
      <c r="C129" s="13">
        <v>1555.1</v>
      </c>
      <c r="D129" s="13">
        <v>1800.2</v>
      </c>
      <c r="E129" s="13">
        <v>4222.1000000000004</v>
      </c>
      <c r="F129" s="13">
        <v>3920.4</v>
      </c>
      <c r="G129" s="13">
        <v>4022.5</v>
      </c>
      <c r="H129" s="13">
        <v>3050.2</v>
      </c>
      <c r="I129" s="13">
        <v>3350.6</v>
      </c>
      <c r="J129" s="13">
        <v>178.6</v>
      </c>
      <c r="K129" s="13">
        <v>4220.5</v>
      </c>
      <c r="L129" s="13">
        <v>3594.9</v>
      </c>
      <c r="M129" s="13">
        <v>1084</v>
      </c>
      <c r="N129" s="15"/>
      <c r="O129" s="7">
        <f t="shared" si="14"/>
        <v>1.2613220263868302E-2</v>
      </c>
      <c r="P129" s="7">
        <f t="shared" si="14"/>
        <v>1.8981461611088078E-2</v>
      </c>
      <c r="Q129" s="7">
        <f t="shared" si="14"/>
        <v>-2.5028517751327709E-3</v>
      </c>
      <c r="R129" s="7">
        <f t="shared" si="14"/>
        <v>2.7219080824061936E-2</v>
      </c>
      <c r="S129" s="7">
        <f t="shared" si="16"/>
        <v>4.0515856449595267E-2</v>
      </c>
      <c r="T129" s="7">
        <f t="shared" si="16"/>
        <v>1.0805302503583922E-2</v>
      </c>
      <c r="U129" s="7">
        <f t="shared" si="16"/>
        <v>2.4355112757117457E-2</v>
      </c>
      <c r="V129" s="7">
        <f t="shared" si="16"/>
        <v>1.6956831536263508E-2</v>
      </c>
      <c r="W129" s="7">
        <f t="shared" si="15"/>
        <v>5.5975372298365316E-4</v>
      </c>
      <c r="X129" s="7">
        <f t="shared" si="15"/>
        <v>1.1379152857475294E-2</v>
      </c>
      <c r="Y129" s="7">
        <f t="shared" si="15"/>
        <v>1.1752966336336854E-2</v>
      </c>
      <c r="Z129" s="15"/>
      <c r="AA129" s="7"/>
      <c r="AB129" s="7"/>
      <c r="AC129" s="7"/>
      <c r="AD129" s="7"/>
      <c r="AE129" s="7"/>
      <c r="AF129" s="7"/>
      <c r="AG129" s="7"/>
      <c r="AH129" s="7"/>
      <c r="AI129" s="7"/>
      <c r="AJ129" s="7"/>
      <c r="AK129" s="7"/>
      <c r="AL129" s="7"/>
      <c r="AM129" s="7"/>
      <c r="AN129" s="7"/>
      <c r="AO129" s="7"/>
      <c r="AP129" s="7"/>
      <c r="AQ129" s="7"/>
      <c r="AR129" s="7"/>
      <c r="AS129" s="7"/>
      <c r="AT129" s="7"/>
      <c r="AU129" s="7"/>
      <c r="AV129" s="7"/>
    </row>
    <row r="130" spans="1:48">
      <c r="A130" s="12">
        <v>37782</v>
      </c>
      <c r="B130" s="13">
        <v>3087.6</v>
      </c>
      <c r="C130" s="13">
        <v>1584.9</v>
      </c>
      <c r="D130" s="13">
        <v>1795.7</v>
      </c>
      <c r="E130" s="13">
        <v>4338.6000000000004</v>
      </c>
      <c r="F130" s="13">
        <v>4082.5</v>
      </c>
      <c r="G130" s="13">
        <v>4066.2</v>
      </c>
      <c r="H130" s="13">
        <v>3125.4</v>
      </c>
      <c r="I130" s="13">
        <v>3407.9</v>
      </c>
      <c r="J130" s="13">
        <v>178.7</v>
      </c>
      <c r="K130" s="13">
        <v>4268.8</v>
      </c>
      <c r="L130" s="13">
        <v>3637.4</v>
      </c>
      <c r="M130" s="13">
        <v>1083</v>
      </c>
      <c r="N130" s="15"/>
      <c r="O130" s="7">
        <f t="shared" si="14"/>
        <v>6.1517542533541124E-4</v>
      </c>
      <c r="P130" s="7">
        <f t="shared" si="14"/>
        <v>-5.187258594943781E-3</v>
      </c>
      <c r="Q130" s="7">
        <f t="shared" si="14"/>
        <v>-1.8661662361428424E-2</v>
      </c>
      <c r="R130" s="7">
        <f t="shared" si="14"/>
        <v>-2.3999642294391002E-3</v>
      </c>
      <c r="S130" s="7">
        <f t="shared" si="16"/>
        <v>6.3666195401916332E-4</v>
      </c>
      <c r="T130" s="7">
        <f t="shared" si="16"/>
        <v>1.2877235033934592E-2</v>
      </c>
      <c r="U130" s="7">
        <f t="shared" si="16"/>
        <v>-1.8960210104034821E-2</v>
      </c>
      <c r="V130" s="7">
        <f t="shared" si="16"/>
        <v>-3.0563987703967443E-3</v>
      </c>
      <c r="W130" s="7">
        <f t="shared" si="15"/>
        <v>2.7051056021007873E-2</v>
      </c>
      <c r="X130" s="7">
        <f t="shared" si="15"/>
        <v>-1.3727601944794813E-2</v>
      </c>
      <c r="Y130" s="7">
        <f t="shared" si="15"/>
        <v>5.0731602094492307E-3</v>
      </c>
      <c r="Z130" s="15"/>
      <c r="AA130" s="7"/>
      <c r="AB130" s="7"/>
      <c r="AC130" s="7"/>
      <c r="AD130" s="7"/>
      <c r="AE130" s="7"/>
      <c r="AF130" s="7"/>
      <c r="AG130" s="7"/>
      <c r="AH130" s="7"/>
      <c r="AI130" s="7"/>
      <c r="AJ130" s="7"/>
      <c r="AK130" s="7"/>
      <c r="AL130" s="7"/>
      <c r="AM130" s="7"/>
      <c r="AN130" s="7"/>
      <c r="AO130" s="7"/>
      <c r="AP130" s="7"/>
      <c r="AQ130" s="7"/>
      <c r="AR130" s="7"/>
      <c r="AS130" s="7"/>
      <c r="AT130" s="7"/>
      <c r="AU130" s="7"/>
      <c r="AV130" s="7"/>
    </row>
    <row r="131" spans="1:48">
      <c r="A131" s="12">
        <v>37788</v>
      </c>
      <c r="B131" s="13">
        <v>3089.5</v>
      </c>
      <c r="C131" s="13">
        <v>1576.7</v>
      </c>
      <c r="D131" s="13">
        <v>1762.5</v>
      </c>
      <c r="E131" s="13">
        <v>4328.2</v>
      </c>
      <c r="F131" s="13">
        <v>4085.1</v>
      </c>
      <c r="G131" s="13">
        <v>4118.8999999999996</v>
      </c>
      <c r="H131" s="13">
        <v>3066.7</v>
      </c>
      <c r="I131" s="13">
        <v>3397.5</v>
      </c>
      <c r="J131" s="13">
        <v>183.6</v>
      </c>
      <c r="K131" s="13">
        <v>4210.6000000000004</v>
      </c>
      <c r="L131" s="13">
        <v>3655.9</v>
      </c>
      <c r="M131" s="13">
        <v>1082</v>
      </c>
      <c r="N131" s="15"/>
      <c r="O131" s="7">
        <f t="shared" si="14"/>
        <v>-1.3261194941383685E-2</v>
      </c>
      <c r="P131" s="7">
        <f t="shared" si="14"/>
        <v>-1.1738571791867287E-2</v>
      </c>
      <c r="Q131" s="7">
        <f t="shared" si="14"/>
        <v>-1.6763844820669296E-2</v>
      </c>
      <c r="R131" s="7">
        <f t="shared" ref="R131:U194" si="17">LN(E132/E131)</f>
        <v>-1.3772143421560069E-2</v>
      </c>
      <c r="S131" s="7">
        <f t="shared" si="16"/>
        <v>7.0009677454235903E-3</v>
      </c>
      <c r="T131" s="7">
        <f t="shared" si="16"/>
        <v>-1.6474272591414613E-2</v>
      </c>
      <c r="U131" s="7">
        <f t="shared" si="16"/>
        <v>-3.2613658889299002E-4</v>
      </c>
      <c r="V131" s="7">
        <f t="shared" si="16"/>
        <v>-8.2458240856424416E-3</v>
      </c>
      <c r="W131" s="7">
        <f t="shared" si="15"/>
        <v>-1.9802627296179643E-2</v>
      </c>
      <c r="X131" s="7">
        <f t="shared" si="15"/>
        <v>-8.3949932575958456E-3</v>
      </c>
      <c r="Y131" s="7">
        <f t="shared" si="15"/>
        <v>-2.16501163816414E-2</v>
      </c>
      <c r="Z131" s="15"/>
      <c r="AA131" s="7"/>
      <c r="AB131" s="7"/>
      <c r="AC131" s="7"/>
      <c r="AD131" s="7"/>
      <c r="AE131" s="7"/>
      <c r="AF131" s="7"/>
      <c r="AG131" s="7"/>
      <c r="AH131" s="7"/>
      <c r="AI131" s="7"/>
      <c r="AJ131" s="7"/>
      <c r="AK131" s="7"/>
      <c r="AL131" s="7"/>
      <c r="AM131" s="7"/>
      <c r="AN131" s="7"/>
      <c r="AO131" s="7"/>
      <c r="AP131" s="7"/>
      <c r="AQ131" s="7"/>
      <c r="AR131" s="7"/>
      <c r="AS131" s="7"/>
      <c r="AT131" s="7"/>
      <c r="AU131" s="7"/>
      <c r="AV131" s="7"/>
    </row>
    <row r="132" spans="1:48">
      <c r="A132" s="12">
        <v>37795</v>
      </c>
      <c r="B132" s="13">
        <v>3048.8</v>
      </c>
      <c r="C132" s="13">
        <v>1558.3</v>
      </c>
      <c r="D132" s="13">
        <v>1733.2</v>
      </c>
      <c r="E132" s="13">
        <v>4269</v>
      </c>
      <c r="F132" s="13">
        <v>4113.8</v>
      </c>
      <c r="G132" s="13">
        <v>4051.6</v>
      </c>
      <c r="H132" s="13">
        <v>3065.7</v>
      </c>
      <c r="I132" s="13">
        <v>3369.6</v>
      </c>
      <c r="J132" s="13">
        <v>180</v>
      </c>
      <c r="K132" s="13">
        <v>4175.3999999999996</v>
      </c>
      <c r="L132" s="13">
        <v>3577.6</v>
      </c>
      <c r="M132" s="13">
        <v>1081</v>
      </c>
      <c r="N132" s="15"/>
      <c r="O132" s="7">
        <f t="shared" ref="O132:U195" si="18">LN(B133/B132)</f>
        <v>-6.7136433304989026E-3</v>
      </c>
      <c r="P132" s="7">
        <f t="shared" si="18"/>
        <v>6.0140936229165828E-3</v>
      </c>
      <c r="Q132" s="7">
        <f t="shared" si="18"/>
        <v>-7.9358599934335194E-3</v>
      </c>
      <c r="R132" s="7">
        <f t="shared" si="17"/>
        <v>-1.3014754364932225E-2</v>
      </c>
      <c r="S132" s="7">
        <f t="shared" si="16"/>
        <v>1.7541773116356799E-2</v>
      </c>
      <c r="T132" s="7">
        <f t="shared" si="16"/>
        <v>-2.966187660240289E-3</v>
      </c>
      <c r="U132" s="7">
        <f t="shared" si="16"/>
        <v>1.5644864831809316E-3</v>
      </c>
      <c r="V132" s="7">
        <f t="shared" si="16"/>
        <v>-1.6939919639760506E-2</v>
      </c>
      <c r="W132" s="7">
        <f t="shared" si="15"/>
        <v>6.0925139991573887E-3</v>
      </c>
      <c r="X132" s="7">
        <f t="shared" si="15"/>
        <v>-1.8442724677910253E-2</v>
      </c>
      <c r="Y132" s="7">
        <f t="shared" si="15"/>
        <v>-1.580514933526022E-2</v>
      </c>
      <c r="Z132" s="15"/>
      <c r="AA132" s="7"/>
      <c r="AB132" s="7"/>
      <c r="AC132" s="7"/>
      <c r="AD132" s="7"/>
      <c r="AE132" s="7"/>
      <c r="AF132" s="7"/>
      <c r="AG132" s="7"/>
      <c r="AH132" s="7"/>
      <c r="AI132" s="7"/>
      <c r="AJ132" s="7"/>
      <c r="AK132" s="7"/>
      <c r="AL132" s="7"/>
      <c r="AM132" s="7"/>
      <c r="AN132" s="7"/>
      <c r="AO132" s="7"/>
      <c r="AP132" s="7"/>
      <c r="AQ132" s="7"/>
      <c r="AR132" s="7"/>
      <c r="AS132" s="7"/>
      <c r="AT132" s="7"/>
      <c r="AU132" s="7"/>
      <c r="AV132" s="7"/>
    </row>
    <row r="133" spans="1:48">
      <c r="A133" s="12">
        <v>37802</v>
      </c>
      <c r="B133" s="13">
        <v>3028.4</v>
      </c>
      <c r="C133" s="13">
        <v>1567.7</v>
      </c>
      <c r="D133" s="13">
        <v>1719.5</v>
      </c>
      <c r="E133" s="13">
        <v>4213.8</v>
      </c>
      <c r="F133" s="13">
        <v>4186.6000000000004</v>
      </c>
      <c r="G133" s="13">
        <v>4039.6</v>
      </c>
      <c r="H133" s="13">
        <v>3070.5</v>
      </c>
      <c r="I133" s="13">
        <v>3313</v>
      </c>
      <c r="J133" s="13">
        <v>181.1</v>
      </c>
      <c r="K133" s="13">
        <v>4099.1000000000004</v>
      </c>
      <c r="L133" s="13">
        <v>3521.5</v>
      </c>
      <c r="M133" s="13">
        <v>1080</v>
      </c>
      <c r="N133" s="15"/>
      <c r="O133" s="7">
        <f t="shared" si="18"/>
        <v>5.0723075715478254E-3</v>
      </c>
      <c r="P133" s="7">
        <f t="shared" si="18"/>
        <v>1.7890921935268655E-2</v>
      </c>
      <c r="Q133" s="7">
        <f t="shared" si="18"/>
        <v>3.0695876190621942E-2</v>
      </c>
      <c r="R133" s="7">
        <f t="shared" si="17"/>
        <v>-3.2565188812027027E-3</v>
      </c>
      <c r="S133" s="7">
        <f t="shared" si="16"/>
        <v>1.5241776544944761E-2</v>
      </c>
      <c r="T133" s="7">
        <f t="shared" si="16"/>
        <v>-1.8463292898938197E-2</v>
      </c>
      <c r="U133" s="7">
        <f t="shared" si="16"/>
        <v>3.7741534203811059E-2</v>
      </c>
      <c r="V133" s="7">
        <f t="shared" si="16"/>
        <v>1.7384977282070575E-2</v>
      </c>
      <c r="W133" s="7">
        <f t="shared" si="15"/>
        <v>2.022479431821619E-2</v>
      </c>
      <c r="X133" s="7">
        <f t="shared" si="15"/>
        <v>4.1876304242612537E-2</v>
      </c>
      <c r="Y133" s="7">
        <f t="shared" si="15"/>
        <v>-5.924086705293749E-3</v>
      </c>
      <c r="Z133" s="15"/>
      <c r="AA133" s="7"/>
      <c r="AB133" s="7"/>
      <c r="AC133" s="7"/>
      <c r="AD133" s="7"/>
      <c r="AE133" s="7"/>
      <c r="AF133" s="7"/>
      <c r="AG133" s="7"/>
      <c r="AH133" s="7"/>
      <c r="AI133" s="7"/>
      <c r="AJ133" s="7"/>
      <c r="AK133" s="7"/>
      <c r="AL133" s="7"/>
      <c r="AM133" s="7"/>
      <c r="AN133" s="7"/>
      <c r="AO133" s="7"/>
      <c r="AP133" s="7"/>
      <c r="AQ133" s="7"/>
      <c r="AR133" s="7"/>
      <c r="AS133" s="7"/>
      <c r="AT133" s="7"/>
      <c r="AU133" s="7"/>
      <c r="AV133" s="7"/>
    </row>
    <row r="134" spans="1:48">
      <c r="A134" s="12">
        <v>37809</v>
      </c>
      <c r="B134" s="13">
        <v>3043.8</v>
      </c>
      <c r="C134" s="13">
        <v>1596</v>
      </c>
      <c r="D134" s="13">
        <v>1773.1</v>
      </c>
      <c r="E134" s="13">
        <v>4200.1000000000004</v>
      </c>
      <c r="F134" s="13">
        <v>4250.8999999999996</v>
      </c>
      <c r="G134" s="13">
        <v>3965.7</v>
      </c>
      <c r="H134" s="13">
        <v>3188.6</v>
      </c>
      <c r="I134" s="13">
        <v>3371.1</v>
      </c>
      <c r="J134" s="13">
        <v>184.8</v>
      </c>
      <c r="K134" s="13">
        <v>4274.3999999999996</v>
      </c>
      <c r="L134" s="13">
        <v>3500.7</v>
      </c>
      <c r="M134" s="13">
        <v>1079</v>
      </c>
      <c r="N134" s="15"/>
      <c r="O134" s="7">
        <f t="shared" si="18"/>
        <v>1.2991010784407732E-2</v>
      </c>
      <c r="P134" s="7">
        <f t="shared" si="18"/>
        <v>2.2979550072943423E-2</v>
      </c>
      <c r="Q134" s="7">
        <f t="shared" si="18"/>
        <v>1.5557112862964293E-2</v>
      </c>
      <c r="R134" s="7">
        <f t="shared" si="17"/>
        <v>1.8751212752624452E-2</v>
      </c>
      <c r="S134" s="7">
        <f t="shared" si="16"/>
        <v>2.6327084656128624E-2</v>
      </c>
      <c r="T134" s="7">
        <f t="shared" si="16"/>
        <v>5.5071618950853409E-3</v>
      </c>
      <c r="U134" s="7">
        <f t="shared" si="16"/>
        <v>1.5620941838694476E-2</v>
      </c>
      <c r="V134" s="7">
        <f t="shared" si="16"/>
        <v>3.0211503341762511E-3</v>
      </c>
      <c r="W134" s="7">
        <f t="shared" si="15"/>
        <v>3.8741910566927162E-2</v>
      </c>
      <c r="X134" s="7">
        <f t="shared" si="15"/>
        <v>2.6434884551797273E-2</v>
      </c>
      <c r="Y134" s="7">
        <f t="shared" si="15"/>
        <v>1.859373515143321E-2</v>
      </c>
      <c r="Z134" s="15"/>
      <c r="AA134" s="7"/>
      <c r="AB134" s="7"/>
      <c r="AC134" s="7"/>
      <c r="AD134" s="7"/>
      <c r="AE134" s="7"/>
      <c r="AF134" s="7"/>
      <c r="AG134" s="7"/>
      <c r="AH134" s="7"/>
      <c r="AI134" s="7"/>
      <c r="AJ134" s="7"/>
      <c r="AK134" s="7"/>
      <c r="AL134" s="7"/>
      <c r="AM134" s="7"/>
      <c r="AN134" s="7"/>
      <c r="AO134" s="7"/>
      <c r="AP134" s="7"/>
      <c r="AQ134" s="7"/>
      <c r="AR134" s="7"/>
      <c r="AS134" s="7"/>
      <c r="AT134" s="7"/>
      <c r="AU134" s="7"/>
      <c r="AV134" s="7"/>
    </row>
    <row r="135" spans="1:48">
      <c r="A135" s="12">
        <v>37816</v>
      </c>
      <c r="B135" s="13">
        <v>3083.6</v>
      </c>
      <c r="C135" s="13">
        <v>1633.1</v>
      </c>
      <c r="D135" s="13">
        <v>1800.9</v>
      </c>
      <c r="E135" s="13">
        <v>4279.6000000000004</v>
      </c>
      <c r="F135" s="13">
        <v>4364.3</v>
      </c>
      <c r="G135" s="13">
        <v>3987.6</v>
      </c>
      <c r="H135" s="13">
        <v>3238.8</v>
      </c>
      <c r="I135" s="13">
        <v>3381.3</v>
      </c>
      <c r="J135" s="13">
        <v>192.1</v>
      </c>
      <c r="K135" s="13">
        <v>4388.8999999999996</v>
      </c>
      <c r="L135" s="13">
        <v>3566.4</v>
      </c>
      <c r="M135" s="13">
        <v>1078</v>
      </c>
      <c r="N135" s="15"/>
      <c r="O135" s="7">
        <f t="shared" si="18"/>
        <v>4.8526509770843752E-3</v>
      </c>
      <c r="P135" s="7">
        <f t="shared" si="18"/>
        <v>2.9562963715038967E-2</v>
      </c>
      <c r="Q135" s="7">
        <f t="shared" si="18"/>
        <v>-3.1701035975299319E-3</v>
      </c>
      <c r="R135" s="7">
        <f t="shared" si="17"/>
        <v>-1.9942369744998568E-2</v>
      </c>
      <c r="S135" s="7">
        <f t="shared" si="16"/>
        <v>8.2149105387667887E-3</v>
      </c>
      <c r="T135" s="7">
        <f t="shared" si="16"/>
        <v>-3.7623688317703704E-4</v>
      </c>
      <c r="U135" s="7">
        <f t="shared" si="16"/>
        <v>-3.216232361742055E-3</v>
      </c>
      <c r="V135" s="7">
        <f t="shared" si="16"/>
        <v>-2.9321625699350504E-3</v>
      </c>
      <c r="W135" s="7">
        <f t="shared" si="15"/>
        <v>8.8106296821549059E-3</v>
      </c>
      <c r="X135" s="7">
        <f t="shared" si="15"/>
        <v>3.0804109151287191E-2</v>
      </c>
      <c r="Y135" s="7">
        <f t="shared" si="15"/>
        <v>-8.9282535316426905E-3</v>
      </c>
      <c r="Z135" s="15"/>
      <c r="AA135" s="7"/>
      <c r="AB135" s="7"/>
      <c r="AC135" s="7"/>
      <c r="AD135" s="7"/>
      <c r="AE135" s="7"/>
      <c r="AF135" s="7"/>
      <c r="AG135" s="7"/>
      <c r="AH135" s="7"/>
      <c r="AI135" s="7"/>
      <c r="AJ135" s="7"/>
      <c r="AK135" s="7"/>
      <c r="AL135" s="7"/>
      <c r="AM135" s="7"/>
      <c r="AN135" s="7"/>
      <c r="AO135" s="7"/>
      <c r="AP135" s="7"/>
      <c r="AQ135" s="7"/>
      <c r="AR135" s="7"/>
      <c r="AS135" s="7"/>
      <c r="AT135" s="7"/>
      <c r="AU135" s="7"/>
      <c r="AV135" s="7"/>
    </row>
    <row r="136" spans="1:48">
      <c r="A136" s="12">
        <v>37823</v>
      </c>
      <c r="B136" s="13">
        <v>3098.6</v>
      </c>
      <c r="C136" s="13">
        <v>1682.1</v>
      </c>
      <c r="D136" s="13">
        <v>1795.2</v>
      </c>
      <c r="E136" s="13">
        <v>4195.1000000000004</v>
      </c>
      <c r="F136" s="13">
        <v>4400.3</v>
      </c>
      <c r="G136" s="13">
        <v>3986.1</v>
      </c>
      <c r="H136" s="13">
        <v>3228.4</v>
      </c>
      <c r="I136" s="13">
        <v>3371.4</v>
      </c>
      <c r="J136" s="13">
        <v>193.8</v>
      </c>
      <c r="K136" s="13">
        <v>4526.2</v>
      </c>
      <c r="L136" s="13">
        <v>3534.7</v>
      </c>
      <c r="M136" s="13">
        <v>1077</v>
      </c>
      <c r="N136" s="15"/>
      <c r="O136" s="7">
        <f t="shared" si="18"/>
        <v>1.3367940177592536E-2</v>
      </c>
      <c r="P136" s="7">
        <f t="shared" si="18"/>
        <v>-3.0849689176722664E-2</v>
      </c>
      <c r="Q136" s="7">
        <f t="shared" si="18"/>
        <v>1.9308814152900661E-2</v>
      </c>
      <c r="R136" s="7">
        <f t="shared" si="17"/>
        <v>1.5539758540214856E-2</v>
      </c>
      <c r="S136" s="7">
        <f t="shared" si="16"/>
        <v>4.0897937496357588E-4</v>
      </c>
      <c r="T136" s="7">
        <f t="shared" si="16"/>
        <v>1.2837146760680682E-2</v>
      </c>
      <c r="U136" s="7">
        <f t="shared" si="16"/>
        <v>1.2956219951050047E-2</v>
      </c>
      <c r="V136" s="7">
        <f t="shared" si="16"/>
        <v>1.7436233624607615E-2</v>
      </c>
      <c r="W136" s="7">
        <f t="shared" si="15"/>
        <v>3.0911925696728796E-3</v>
      </c>
      <c r="X136" s="7">
        <f t="shared" si="15"/>
        <v>2.7178013893780193E-2</v>
      </c>
      <c r="Y136" s="7">
        <f t="shared" si="15"/>
        <v>1.950172317969635E-3</v>
      </c>
      <c r="Z136" s="15"/>
      <c r="AA136" s="7"/>
      <c r="AB136" s="7"/>
      <c r="AC136" s="7"/>
      <c r="AD136" s="7"/>
      <c r="AE136" s="7"/>
      <c r="AF136" s="7"/>
      <c r="AG136" s="7"/>
      <c r="AH136" s="7"/>
      <c r="AI136" s="7"/>
      <c r="AJ136" s="7"/>
      <c r="AK136" s="7"/>
      <c r="AL136" s="7"/>
      <c r="AM136" s="7"/>
      <c r="AN136" s="7"/>
      <c r="AO136" s="7"/>
      <c r="AP136" s="7"/>
      <c r="AQ136" s="7"/>
      <c r="AR136" s="7"/>
      <c r="AS136" s="7"/>
      <c r="AT136" s="7"/>
      <c r="AU136" s="7"/>
      <c r="AV136" s="7"/>
    </row>
    <row r="137" spans="1:48">
      <c r="A137" s="12">
        <v>37830</v>
      </c>
      <c r="B137" s="13">
        <v>3140.3</v>
      </c>
      <c r="C137" s="13">
        <v>1631</v>
      </c>
      <c r="D137" s="13">
        <v>1830.2</v>
      </c>
      <c r="E137" s="13">
        <v>4260.8</v>
      </c>
      <c r="F137" s="13">
        <v>4402.1000000000004</v>
      </c>
      <c r="G137" s="13">
        <v>4037.6</v>
      </c>
      <c r="H137" s="13">
        <v>3270.5</v>
      </c>
      <c r="I137" s="13">
        <v>3430.7</v>
      </c>
      <c r="J137" s="13">
        <v>194.4</v>
      </c>
      <c r="K137" s="13">
        <v>4650.8999999999996</v>
      </c>
      <c r="L137" s="13">
        <v>3541.6</v>
      </c>
      <c r="M137" s="13">
        <v>1076</v>
      </c>
      <c r="N137" s="15"/>
      <c r="O137" s="7">
        <f t="shared" si="18"/>
        <v>2.8936217465252252E-3</v>
      </c>
      <c r="P137" s="7">
        <f t="shared" si="18"/>
        <v>1.2853882315531579E-2</v>
      </c>
      <c r="Q137" s="7">
        <f t="shared" si="18"/>
        <v>2.1853146940103852E-4</v>
      </c>
      <c r="R137" s="7">
        <f t="shared" si="17"/>
        <v>1.4775035228096771E-3</v>
      </c>
      <c r="S137" s="7">
        <f t="shared" si="16"/>
        <v>8.8654265883950801E-3</v>
      </c>
      <c r="T137" s="7">
        <f t="shared" si="16"/>
        <v>3.714388344857583E-4</v>
      </c>
      <c r="U137" s="7">
        <f t="shared" si="16"/>
        <v>7.1901111025960635E-3</v>
      </c>
      <c r="V137" s="7">
        <f t="shared" si="16"/>
        <v>-1.4001110708292655E-3</v>
      </c>
      <c r="W137" s="7">
        <f t="shared" si="15"/>
        <v>-1.5552413007484771E-2</v>
      </c>
      <c r="X137" s="7">
        <f t="shared" si="15"/>
        <v>9.0112875539915017E-3</v>
      </c>
      <c r="Y137" s="7">
        <f t="shared" si="15"/>
        <v>-1.2714200647550254E-3</v>
      </c>
      <c r="Z137" s="15"/>
      <c r="AA137" s="7"/>
      <c r="AB137" s="7"/>
      <c r="AC137" s="7"/>
      <c r="AD137" s="7"/>
      <c r="AE137" s="7"/>
      <c r="AF137" s="7"/>
      <c r="AG137" s="7"/>
      <c r="AH137" s="7"/>
      <c r="AI137" s="7"/>
      <c r="AJ137" s="7"/>
      <c r="AK137" s="7"/>
      <c r="AL137" s="7"/>
      <c r="AM137" s="7"/>
      <c r="AN137" s="7"/>
      <c r="AO137" s="7"/>
      <c r="AP137" s="7"/>
      <c r="AQ137" s="7"/>
      <c r="AR137" s="7"/>
      <c r="AS137" s="7"/>
      <c r="AT137" s="7"/>
      <c r="AU137" s="7"/>
      <c r="AV137" s="7"/>
    </row>
    <row r="138" spans="1:48">
      <c r="A138" s="12">
        <v>37837</v>
      </c>
      <c r="B138" s="13">
        <v>3149.4</v>
      </c>
      <c r="C138" s="13">
        <v>1652.1</v>
      </c>
      <c r="D138" s="13">
        <v>1830.6</v>
      </c>
      <c r="E138" s="13">
        <v>4267.1000000000004</v>
      </c>
      <c r="F138" s="13">
        <v>4441.3</v>
      </c>
      <c r="G138" s="13">
        <v>4039.1</v>
      </c>
      <c r="H138" s="13">
        <v>3294.1</v>
      </c>
      <c r="I138" s="13">
        <v>3425.9</v>
      </c>
      <c r="J138" s="13">
        <v>191.4</v>
      </c>
      <c r="K138" s="13">
        <v>4693</v>
      </c>
      <c r="L138" s="13">
        <v>3537.1</v>
      </c>
      <c r="M138" s="13">
        <v>1075</v>
      </c>
      <c r="N138" s="15"/>
      <c r="O138" s="7">
        <f t="shared" si="18"/>
        <v>-4.4462794901525902E-4</v>
      </c>
      <c r="P138" s="7">
        <f t="shared" si="18"/>
        <v>-9.1819075654105357E-3</v>
      </c>
      <c r="Q138" s="7">
        <f t="shared" si="18"/>
        <v>3.1086127721452882E-2</v>
      </c>
      <c r="R138" s="7">
        <f t="shared" si="17"/>
        <v>1.6157172966155175E-3</v>
      </c>
      <c r="S138" s="7">
        <f t="shared" si="16"/>
        <v>-3.6994470470034834E-3</v>
      </c>
      <c r="T138" s="7">
        <f t="shared" si="16"/>
        <v>-8.7280334254272E-3</v>
      </c>
      <c r="U138" s="7">
        <f t="shared" si="16"/>
        <v>3.178949011182982E-2</v>
      </c>
      <c r="V138" s="7">
        <f t="shared" si="16"/>
        <v>-2.5427086225222155E-3</v>
      </c>
      <c r="W138" s="7">
        <f t="shared" si="15"/>
        <v>7.3025135014889817E-2</v>
      </c>
      <c r="X138" s="7">
        <f t="shared" si="15"/>
        <v>-3.3723965282542526E-3</v>
      </c>
      <c r="Y138" s="7">
        <f t="shared" si="15"/>
        <v>1.2893255951777536E-2</v>
      </c>
      <c r="Z138" s="15"/>
      <c r="AA138" s="7"/>
      <c r="AB138" s="7"/>
      <c r="AC138" s="7"/>
      <c r="AD138" s="7"/>
      <c r="AE138" s="7"/>
      <c r="AF138" s="7"/>
      <c r="AG138" s="7"/>
      <c r="AH138" s="7"/>
      <c r="AI138" s="7"/>
      <c r="AJ138" s="7"/>
      <c r="AK138" s="7"/>
      <c r="AL138" s="7"/>
      <c r="AM138" s="7"/>
      <c r="AN138" s="7"/>
      <c r="AO138" s="7"/>
      <c r="AP138" s="7"/>
      <c r="AQ138" s="7"/>
      <c r="AR138" s="7"/>
      <c r="AS138" s="7"/>
      <c r="AT138" s="7"/>
      <c r="AU138" s="7"/>
      <c r="AV138" s="7"/>
    </row>
    <row r="139" spans="1:48">
      <c r="A139" s="12">
        <v>37844</v>
      </c>
      <c r="B139" s="13">
        <v>3148</v>
      </c>
      <c r="C139" s="13">
        <v>1637</v>
      </c>
      <c r="D139" s="13">
        <v>1888.4</v>
      </c>
      <c r="E139" s="13">
        <v>4274</v>
      </c>
      <c r="F139" s="13">
        <v>4424.8999999999996</v>
      </c>
      <c r="G139" s="13">
        <v>4004</v>
      </c>
      <c r="H139" s="13">
        <v>3400.5</v>
      </c>
      <c r="I139" s="13">
        <v>3417.2</v>
      </c>
      <c r="J139" s="13">
        <v>205.9</v>
      </c>
      <c r="K139" s="13">
        <v>4677.2</v>
      </c>
      <c r="L139" s="13">
        <v>3583</v>
      </c>
      <c r="M139" s="13">
        <v>1074</v>
      </c>
      <c r="N139" s="15"/>
      <c r="O139" s="7">
        <f t="shared" si="18"/>
        <v>1.1496557677129211E-2</v>
      </c>
      <c r="P139" s="7">
        <f t="shared" si="18"/>
        <v>-2.7527162205487543E-3</v>
      </c>
      <c r="Q139" s="7">
        <f t="shared" si="18"/>
        <v>1.3517628579932347E-2</v>
      </c>
      <c r="R139" s="7">
        <f t="shared" si="17"/>
        <v>1.0080049965144668E-2</v>
      </c>
      <c r="S139" s="7">
        <f t="shared" si="16"/>
        <v>-9.0438406308910267E-4</v>
      </c>
      <c r="T139" s="7">
        <f t="shared" si="16"/>
        <v>4.833454859360287E-3</v>
      </c>
      <c r="U139" s="7">
        <f t="shared" si="16"/>
        <v>1.9078711659857906E-2</v>
      </c>
      <c r="V139" s="7">
        <f t="shared" si="16"/>
        <v>1.4323937105081629E-2</v>
      </c>
      <c r="W139" s="7">
        <f t="shared" si="15"/>
        <v>5.8111543677946739E-3</v>
      </c>
      <c r="X139" s="7">
        <f t="shared" si="15"/>
        <v>3.35743793716404E-2</v>
      </c>
      <c r="Y139" s="7">
        <f t="shared" si="15"/>
        <v>-1.0803332009881586E-2</v>
      </c>
      <c r="Z139" s="15"/>
      <c r="AA139" s="7"/>
      <c r="AB139" s="7"/>
      <c r="AC139" s="7"/>
      <c r="AD139" s="7"/>
      <c r="AE139" s="7"/>
      <c r="AF139" s="7"/>
      <c r="AG139" s="7"/>
      <c r="AH139" s="7"/>
      <c r="AI139" s="7"/>
      <c r="AJ139" s="7"/>
      <c r="AK139" s="7"/>
      <c r="AL139" s="7"/>
      <c r="AM139" s="7"/>
      <c r="AN139" s="7"/>
      <c r="AO139" s="7"/>
      <c r="AP139" s="7"/>
      <c r="AQ139" s="7"/>
      <c r="AR139" s="7"/>
      <c r="AS139" s="7"/>
      <c r="AT139" s="7"/>
      <c r="AU139" s="7"/>
      <c r="AV139" s="7"/>
    </row>
    <row r="140" spans="1:48">
      <c r="A140" s="12">
        <v>37851</v>
      </c>
      <c r="B140" s="13">
        <v>3184.4</v>
      </c>
      <c r="C140" s="13">
        <v>1632.5</v>
      </c>
      <c r="D140" s="13">
        <v>1914.1</v>
      </c>
      <c r="E140" s="13">
        <v>4317.3</v>
      </c>
      <c r="F140" s="13">
        <v>4420.8999999999996</v>
      </c>
      <c r="G140" s="13">
        <v>4023.4</v>
      </c>
      <c r="H140" s="13">
        <v>3466</v>
      </c>
      <c r="I140" s="13">
        <v>3466.5</v>
      </c>
      <c r="J140" s="13">
        <v>207.1</v>
      </c>
      <c r="K140" s="13">
        <v>4836.8999999999996</v>
      </c>
      <c r="L140" s="13">
        <v>3544.5</v>
      </c>
      <c r="M140" s="13">
        <v>1073</v>
      </c>
      <c r="N140" s="15"/>
      <c r="O140" s="7">
        <f t="shared" si="18"/>
        <v>4.7931671785887853E-3</v>
      </c>
      <c r="P140" s="7">
        <f t="shared" si="18"/>
        <v>6.0145270841255948E-2</v>
      </c>
      <c r="Q140" s="7">
        <f t="shared" si="18"/>
        <v>3.5312881352695745E-2</v>
      </c>
      <c r="R140" s="7">
        <f t="shared" si="17"/>
        <v>-1.3901098485890032E-2</v>
      </c>
      <c r="S140" s="7">
        <f t="shared" si="16"/>
        <v>-1.2312819847411421E-2</v>
      </c>
      <c r="T140" s="7">
        <f t="shared" si="16"/>
        <v>-1.2882746679970341E-2</v>
      </c>
      <c r="U140" s="7">
        <f t="shared" si="16"/>
        <v>7.8170302640263381E-3</v>
      </c>
      <c r="V140" s="7">
        <f t="shared" si="16"/>
        <v>9.1031110904176652E-3</v>
      </c>
      <c r="W140" s="7">
        <f t="shared" si="15"/>
        <v>0.16805644214318846</v>
      </c>
      <c r="X140" s="7">
        <f t="shared" si="15"/>
        <v>1.3104032400661398E-2</v>
      </c>
      <c r="Y140" s="7">
        <f t="shared" si="15"/>
        <v>8.7079201933784843E-3</v>
      </c>
      <c r="Z140" s="15"/>
      <c r="AA140" s="7"/>
      <c r="AB140" s="7"/>
      <c r="AC140" s="7"/>
      <c r="AD140" s="7"/>
      <c r="AE140" s="7"/>
      <c r="AF140" s="7"/>
      <c r="AG140" s="7"/>
      <c r="AH140" s="7"/>
      <c r="AI140" s="7"/>
      <c r="AJ140" s="7"/>
      <c r="AK140" s="7"/>
      <c r="AL140" s="7"/>
      <c r="AM140" s="7"/>
      <c r="AN140" s="7"/>
      <c r="AO140" s="7"/>
      <c r="AP140" s="7"/>
      <c r="AQ140" s="7"/>
      <c r="AR140" s="7"/>
      <c r="AS140" s="7"/>
      <c r="AT140" s="7"/>
      <c r="AU140" s="7"/>
      <c r="AV140" s="7"/>
    </row>
    <row r="141" spans="1:48">
      <c r="A141" s="12">
        <v>37858</v>
      </c>
      <c r="B141" s="13">
        <v>3199.7</v>
      </c>
      <c r="C141" s="13">
        <v>1733.7</v>
      </c>
      <c r="D141" s="13">
        <v>1982.9</v>
      </c>
      <c r="E141" s="13">
        <v>4257.7</v>
      </c>
      <c r="F141" s="13">
        <v>4366.8</v>
      </c>
      <c r="G141" s="13">
        <v>3971.9</v>
      </c>
      <c r="H141" s="13">
        <v>3493.2</v>
      </c>
      <c r="I141" s="13">
        <v>3498.2</v>
      </c>
      <c r="J141" s="13">
        <v>245</v>
      </c>
      <c r="K141" s="13">
        <v>4900.7</v>
      </c>
      <c r="L141" s="13">
        <v>3575.5</v>
      </c>
      <c r="M141" s="13">
        <v>1072</v>
      </c>
      <c r="N141" s="15"/>
      <c r="O141" s="7">
        <f t="shared" si="18"/>
        <v>4.3969822146408674E-3</v>
      </c>
      <c r="P141" s="7">
        <f t="shared" si="18"/>
        <v>-1.9747255927316139E-2</v>
      </c>
      <c r="Q141" s="7">
        <f t="shared" si="18"/>
        <v>1.0784344480809975E-2</v>
      </c>
      <c r="R141" s="7">
        <f t="shared" si="17"/>
        <v>-7.5205163789278809E-3</v>
      </c>
      <c r="S141" s="7">
        <f t="shared" si="16"/>
        <v>1.7160315842348409E-3</v>
      </c>
      <c r="T141" s="7">
        <f t="shared" si="16"/>
        <v>-2.01435226666277E-4</v>
      </c>
      <c r="U141" s="7">
        <f t="shared" si="16"/>
        <v>5.737545176623584E-3</v>
      </c>
      <c r="V141" s="7">
        <f t="shared" si="16"/>
        <v>1.5424608159711956E-3</v>
      </c>
      <c r="W141" s="7">
        <f t="shared" si="15"/>
        <v>2.896421298609211E-2</v>
      </c>
      <c r="X141" s="7">
        <f t="shared" si="15"/>
        <v>2.5385653133119902E-2</v>
      </c>
      <c r="Y141" s="7">
        <f t="shared" si="15"/>
        <v>-4.9064372626701734E-3</v>
      </c>
      <c r="Z141" s="15"/>
      <c r="AA141" s="7"/>
      <c r="AB141" s="7"/>
      <c r="AC141" s="7"/>
      <c r="AD141" s="7"/>
      <c r="AE141" s="7"/>
      <c r="AF141" s="7"/>
      <c r="AG141" s="7"/>
      <c r="AH141" s="7"/>
      <c r="AI141" s="7"/>
      <c r="AJ141" s="7"/>
      <c r="AK141" s="7"/>
      <c r="AL141" s="7"/>
      <c r="AM141" s="7"/>
      <c r="AN141" s="7"/>
      <c r="AO141" s="7"/>
      <c r="AP141" s="7"/>
      <c r="AQ141" s="7"/>
      <c r="AR141" s="7"/>
      <c r="AS141" s="7"/>
      <c r="AT141" s="7"/>
      <c r="AU141" s="7"/>
      <c r="AV141" s="7"/>
    </row>
    <row r="142" spans="1:48">
      <c r="A142" s="12">
        <v>37865</v>
      </c>
      <c r="B142" s="13">
        <v>3213.8</v>
      </c>
      <c r="C142" s="13">
        <v>1699.8</v>
      </c>
      <c r="D142" s="13">
        <v>2004.4</v>
      </c>
      <c r="E142" s="13">
        <v>4225.8</v>
      </c>
      <c r="F142" s="13">
        <v>4374.3</v>
      </c>
      <c r="G142" s="13">
        <v>3971.1</v>
      </c>
      <c r="H142" s="13">
        <v>3513.3</v>
      </c>
      <c r="I142" s="13">
        <v>3503.6</v>
      </c>
      <c r="J142" s="13">
        <v>252.2</v>
      </c>
      <c r="K142" s="13">
        <v>5026.7</v>
      </c>
      <c r="L142" s="13">
        <v>3558</v>
      </c>
      <c r="M142" s="13">
        <v>1071</v>
      </c>
      <c r="N142" s="15"/>
      <c r="O142" s="7">
        <f t="shared" si="18"/>
        <v>-6.6497287009584958E-3</v>
      </c>
      <c r="P142" s="7">
        <f t="shared" si="18"/>
        <v>-2.1790991867325651E-3</v>
      </c>
      <c r="Q142" s="7">
        <f t="shared" si="18"/>
        <v>-3.2347560494370611E-2</v>
      </c>
      <c r="R142" s="7">
        <f t="shared" si="17"/>
        <v>-2.8200073192579242E-3</v>
      </c>
      <c r="S142" s="7">
        <f t="shared" si="16"/>
        <v>-5.731594396787788E-3</v>
      </c>
      <c r="T142" s="7">
        <f t="shared" si="16"/>
        <v>4.8984611305956365E-3</v>
      </c>
      <c r="U142" s="7">
        <f t="shared" si="16"/>
        <v>-4.7075021670965594E-3</v>
      </c>
      <c r="V142" s="7">
        <f t="shared" si="16"/>
        <v>-1.4084335029749873E-2</v>
      </c>
      <c r="W142" s="7">
        <f t="shared" si="15"/>
        <v>-2.448446613380903E-2</v>
      </c>
      <c r="X142" s="7">
        <f t="shared" si="15"/>
        <v>-1.6366517872327346E-2</v>
      </c>
      <c r="Y142" s="7">
        <f t="shared" si="15"/>
        <v>-2.0730545031156167E-2</v>
      </c>
      <c r="Z142" s="15"/>
      <c r="AA142" s="7"/>
      <c r="AB142" s="7"/>
      <c r="AC142" s="7"/>
      <c r="AD142" s="7"/>
      <c r="AE142" s="7"/>
      <c r="AF142" s="7"/>
      <c r="AG142" s="7"/>
      <c r="AH142" s="7"/>
      <c r="AI142" s="7"/>
      <c r="AJ142" s="7"/>
      <c r="AK142" s="7"/>
      <c r="AL142" s="7"/>
      <c r="AM142" s="7"/>
      <c r="AN142" s="7"/>
      <c r="AO142" s="7"/>
      <c r="AP142" s="7"/>
      <c r="AQ142" s="7"/>
      <c r="AR142" s="7"/>
      <c r="AS142" s="7"/>
      <c r="AT142" s="7"/>
      <c r="AU142" s="7"/>
      <c r="AV142" s="7"/>
    </row>
    <row r="143" spans="1:48">
      <c r="A143" s="12">
        <v>37872</v>
      </c>
      <c r="B143" s="13">
        <v>3192.5</v>
      </c>
      <c r="C143" s="13">
        <v>1696.1</v>
      </c>
      <c r="D143" s="13">
        <v>1940.6</v>
      </c>
      <c r="E143" s="13">
        <v>4213.8999999999996</v>
      </c>
      <c r="F143" s="13">
        <v>4349.3</v>
      </c>
      <c r="G143" s="13">
        <v>3990.6</v>
      </c>
      <c r="H143" s="13">
        <v>3496.8</v>
      </c>
      <c r="I143" s="13">
        <v>3454.6</v>
      </c>
      <c r="J143" s="13">
        <v>246.1</v>
      </c>
      <c r="K143" s="13">
        <v>4945.1000000000004</v>
      </c>
      <c r="L143" s="13">
        <v>3485</v>
      </c>
      <c r="M143" s="13">
        <v>1070</v>
      </c>
      <c r="N143" s="15"/>
      <c r="O143" s="7">
        <f t="shared" si="18"/>
        <v>7.986814364798811E-3</v>
      </c>
      <c r="P143" s="7">
        <f t="shared" si="18"/>
        <v>1.2363559472612196E-2</v>
      </c>
      <c r="Q143" s="7">
        <f t="shared" si="18"/>
        <v>2.0301640896069072E-2</v>
      </c>
      <c r="R143" s="7">
        <f t="shared" si="17"/>
        <v>1.8713666452377677E-2</v>
      </c>
      <c r="S143" s="7">
        <f t="shared" si="16"/>
        <v>1.3859776847330032E-2</v>
      </c>
      <c r="T143" s="7">
        <f t="shared" si="16"/>
        <v>1.7539683578972684E-4</v>
      </c>
      <c r="U143" s="7">
        <f t="shared" si="16"/>
        <v>1.3915539915175362E-2</v>
      </c>
      <c r="V143" s="7">
        <f t="shared" si="16"/>
        <v>8.9335195440483593E-3</v>
      </c>
      <c r="W143" s="7">
        <f t="shared" si="15"/>
        <v>4.7221627524607318E-2</v>
      </c>
      <c r="X143" s="7">
        <f t="shared" si="15"/>
        <v>9.2591390345492311E-3</v>
      </c>
      <c r="Y143" s="7">
        <f t="shared" si="15"/>
        <v>1.6477556604164133E-2</v>
      </c>
      <c r="Z143" s="15"/>
      <c r="AA143" s="7"/>
      <c r="AB143" s="7"/>
      <c r="AC143" s="7"/>
      <c r="AD143" s="7"/>
      <c r="AE143" s="7"/>
      <c r="AF143" s="7"/>
      <c r="AG143" s="7"/>
      <c r="AH143" s="7"/>
      <c r="AI143" s="7"/>
      <c r="AJ143" s="7"/>
      <c r="AK143" s="7"/>
      <c r="AL143" s="7"/>
      <c r="AM143" s="7"/>
      <c r="AN143" s="7"/>
      <c r="AO143" s="7"/>
      <c r="AP143" s="7"/>
      <c r="AQ143" s="7"/>
      <c r="AR143" s="7"/>
      <c r="AS143" s="7"/>
      <c r="AT143" s="7"/>
      <c r="AU143" s="7"/>
      <c r="AV143" s="7"/>
    </row>
    <row r="144" spans="1:48">
      <c r="A144" s="12">
        <v>37879</v>
      </c>
      <c r="B144" s="13">
        <v>3218.1</v>
      </c>
      <c r="C144" s="13">
        <v>1717.2</v>
      </c>
      <c r="D144" s="13">
        <v>1980.4</v>
      </c>
      <c r="E144" s="13">
        <v>4293.5</v>
      </c>
      <c r="F144" s="13">
        <v>4410</v>
      </c>
      <c r="G144" s="13">
        <v>3991.3</v>
      </c>
      <c r="H144" s="13">
        <v>3545.8</v>
      </c>
      <c r="I144" s="13">
        <v>3485.6</v>
      </c>
      <c r="J144" s="13">
        <v>258</v>
      </c>
      <c r="K144" s="13">
        <v>4991.1000000000004</v>
      </c>
      <c r="L144" s="13">
        <v>3542.9</v>
      </c>
      <c r="M144" s="13">
        <v>1069</v>
      </c>
      <c r="N144" s="15"/>
      <c r="O144" s="7">
        <f t="shared" si="18"/>
        <v>-1.4586461197541341E-2</v>
      </c>
      <c r="P144" s="7">
        <f t="shared" si="18"/>
        <v>-4.0404735517660564E-2</v>
      </c>
      <c r="Q144" s="7">
        <f t="shared" si="18"/>
        <v>-5.0485702984885181E-2</v>
      </c>
      <c r="R144" s="7">
        <f t="shared" si="17"/>
        <v>-7.2464085207671978E-3</v>
      </c>
      <c r="S144" s="7">
        <f t="shared" si="16"/>
        <v>-6.8259650703998706E-3</v>
      </c>
      <c r="T144" s="7">
        <f t="shared" si="16"/>
        <v>-2.8100477632393866E-3</v>
      </c>
      <c r="U144" s="7">
        <f t="shared" si="16"/>
        <v>-2.7360588351700025E-2</v>
      </c>
      <c r="V144" s="7">
        <f t="shared" si="16"/>
        <v>-1.2732772964813481E-2</v>
      </c>
      <c r="W144" s="7">
        <f t="shared" si="15"/>
        <v>-3.0299386483888812E-2</v>
      </c>
      <c r="X144" s="7">
        <f t="shared" si="15"/>
        <v>-1.4022645462536714E-2</v>
      </c>
      <c r="Y144" s="7">
        <f t="shared" si="15"/>
        <v>-1.0983351745801298E-2</v>
      </c>
      <c r="Z144" s="15"/>
      <c r="AA144" s="7"/>
      <c r="AB144" s="7"/>
      <c r="AC144" s="7"/>
      <c r="AD144" s="7"/>
      <c r="AE144" s="7"/>
      <c r="AF144" s="7"/>
      <c r="AG144" s="7"/>
      <c r="AH144" s="7"/>
      <c r="AI144" s="7"/>
      <c r="AJ144" s="7"/>
      <c r="AK144" s="7"/>
      <c r="AL144" s="7"/>
      <c r="AM144" s="7"/>
      <c r="AN144" s="7"/>
      <c r="AO144" s="7"/>
      <c r="AP144" s="7"/>
      <c r="AQ144" s="7"/>
      <c r="AR144" s="7"/>
      <c r="AS144" s="7"/>
      <c r="AT144" s="7"/>
      <c r="AU144" s="7"/>
      <c r="AV144" s="7"/>
    </row>
    <row r="145" spans="1:48">
      <c r="A145" s="12">
        <v>37886</v>
      </c>
      <c r="B145" s="13">
        <v>3171.5</v>
      </c>
      <c r="C145" s="13">
        <v>1649.2</v>
      </c>
      <c r="D145" s="13">
        <v>1882.9</v>
      </c>
      <c r="E145" s="13">
        <v>4262.5</v>
      </c>
      <c r="F145" s="13">
        <v>4380</v>
      </c>
      <c r="G145" s="13">
        <v>3980.1</v>
      </c>
      <c r="H145" s="13">
        <v>3450.1</v>
      </c>
      <c r="I145" s="13">
        <v>3441.5</v>
      </c>
      <c r="J145" s="13">
        <v>250.3</v>
      </c>
      <c r="K145" s="13">
        <v>4921.6000000000004</v>
      </c>
      <c r="L145" s="13">
        <v>3504.2</v>
      </c>
      <c r="M145" s="13">
        <v>1068</v>
      </c>
      <c r="N145" s="15"/>
      <c r="O145" s="7">
        <f t="shared" si="18"/>
        <v>9.9768663408724111E-3</v>
      </c>
      <c r="P145" s="7">
        <f t="shared" si="18"/>
        <v>4.3079933391109319E-2</v>
      </c>
      <c r="Q145" s="7">
        <f t="shared" si="18"/>
        <v>6.5112323421930253E-3</v>
      </c>
      <c r="R145" s="7">
        <f t="shared" si="17"/>
        <v>-1.1823286085330153E-2</v>
      </c>
      <c r="S145" s="7">
        <f t="shared" si="16"/>
        <v>1.4078513212291206E-2</v>
      </c>
      <c r="T145" s="7">
        <f t="shared" si="16"/>
        <v>7.4094809434233737E-3</v>
      </c>
      <c r="U145" s="7">
        <f t="shared" si="16"/>
        <v>1.4731111973837583E-2</v>
      </c>
      <c r="V145" s="7">
        <f t="shared" si="16"/>
        <v>1.6455465617746409E-2</v>
      </c>
      <c r="W145" s="7">
        <f t="shared" si="15"/>
        <v>7.1656357561455664E-3</v>
      </c>
      <c r="X145" s="7">
        <f t="shared" si="15"/>
        <v>1.2157590624769702E-2</v>
      </c>
      <c r="Y145" s="7">
        <f t="shared" si="15"/>
        <v>8.7793384207127505E-3</v>
      </c>
      <c r="Z145" s="15"/>
      <c r="AA145" s="7"/>
      <c r="AB145" s="7"/>
      <c r="AC145" s="7"/>
      <c r="AD145" s="7"/>
      <c r="AE145" s="7"/>
      <c r="AF145" s="7"/>
      <c r="AG145" s="7"/>
      <c r="AH145" s="7"/>
      <c r="AI145" s="7"/>
      <c r="AJ145" s="7"/>
      <c r="AK145" s="7"/>
      <c r="AL145" s="7"/>
      <c r="AM145" s="7"/>
      <c r="AN145" s="7"/>
      <c r="AO145" s="7"/>
      <c r="AP145" s="7"/>
      <c r="AQ145" s="7"/>
      <c r="AR145" s="7"/>
      <c r="AS145" s="7"/>
      <c r="AT145" s="7"/>
      <c r="AU145" s="7"/>
      <c r="AV145" s="7"/>
    </row>
    <row r="146" spans="1:48">
      <c r="A146" s="12">
        <v>37893</v>
      </c>
      <c r="B146" s="13">
        <v>3203.3</v>
      </c>
      <c r="C146" s="13">
        <v>1721.8</v>
      </c>
      <c r="D146" s="13">
        <v>1895.2</v>
      </c>
      <c r="E146" s="13">
        <v>4212.3999999999996</v>
      </c>
      <c r="F146" s="13">
        <v>4442.1000000000004</v>
      </c>
      <c r="G146" s="13">
        <v>4009.7</v>
      </c>
      <c r="H146" s="13">
        <v>3501.3</v>
      </c>
      <c r="I146" s="13">
        <v>3498.6</v>
      </c>
      <c r="J146" s="13">
        <v>252.1</v>
      </c>
      <c r="K146" s="13">
        <v>4981.8</v>
      </c>
      <c r="L146" s="13">
        <v>3535.1</v>
      </c>
      <c r="M146" s="13">
        <v>1067</v>
      </c>
      <c r="N146" s="15"/>
      <c r="O146" s="7">
        <f t="shared" si="18"/>
        <v>1.760701475736506E-2</v>
      </c>
      <c r="P146" s="7">
        <f t="shared" si="18"/>
        <v>-2.1189347437591988E-2</v>
      </c>
      <c r="Q146" s="7">
        <f t="shared" si="18"/>
        <v>2.1506205220963682E-2</v>
      </c>
      <c r="R146" s="7">
        <f t="shared" si="17"/>
        <v>2.6789646301493141E-3</v>
      </c>
      <c r="S146" s="7">
        <f t="shared" si="16"/>
        <v>2.1733692974123611E-2</v>
      </c>
      <c r="T146" s="7">
        <f t="shared" si="16"/>
        <v>1.0839609550808843E-2</v>
      </c>
      <c r="U146" s="7">
        <f t="shared" si="16"/>
        <v>1.0625099956933526E-2</v>
      </c>
      <c r="V146" s="7">
        <f t="shared" si="16"/>
        <v>1.781891596224313E-2</v>
      </c>
      <c r="W146" s="7">
        <f t="shared" ref="W146:Y209" si="19">LN(J147/J146)</f>
        <v>7.6711256023491492E-2</v>
      </c>
      <c r="X146" s="7">
        <f t="shared" si="19"/>
        <v>4.9919353250876028E-2</v>
      </c>
      <c r="Y146" s="7">
        <f t="shared" si="19"/>
        <v>-2.2655839318946702E-3</v>
      </c>
      <c r="Z146" s="15"/>
      <c r="AA146" s="7"/>
      <c r="AB146" s="7"/>
      <c r="AC146" s="7"/>
      <c r="AD146" s="7"/>
      <c r="AE146" s="7"/>
      <c r="AF146" s="7"/>
      <c r="AG146" s="7"/>
      <c r="AH146" s="7"/>
      <c r="AI146" s="7"/>
      <c r="AJ146" s="7"/>
      <c r="AK146" s="7"/>
      <c r="AL146" s="7"/>
      <c r="AM146" s="7"/>
      <c r="AN146" s="7"/>
      <c r="AO146" s="7"/>
      <c r="AP146" s="7"/>
      <c r="AQ146" s="7"/>
      <c r="AR146" s="7"/>
      <c r="AS146" s="7"/>
      <c r="AT146" s="7"/>
      <c r="AU146" s="7"/>
      <c r="AV146" s="7"/>
    </row>
    <row r="147" spans="1:48">
      <c r="A147" s="12">
        <v>37900</v>
      </c>
      <c r="B147" s="13">
        <v>3260.2</v>
      </c>
      <c r="C147" s="13">
        <v>1685.7</v>
      </c>
      <c r="D147" s="13">
        <v>1936.4</v>
      </c>
      <c r="E147" s="13">
        <v>4223.7</v>
      </c>
      <c r="F147" s="13">
        <v>4539.7</v>
      </c>
      <c r="G147" s="13">
        <v>4053.4</v>
      </c>
      <c r="H147" s="13">
        <v>3538.7</v>
      </c>
      <c r="I147" s="13">
        <v>3561.5</v>
      </c>
      <c r="J147" s="13">
        <v>272.2</v>
      </c>
      <c r="K147" s="13">
        <v>5236.8</v>
      </c>
      <c r="L147" s="13">
        <v>3527.1</v>
      </c>
      <c r="M147" s="13">
        <v>1066</v>
      </c>
      <c r="N147" s="15"/>
      <c r="O147" s="7">
        <f t="shared" si="18"/>
        <v>1.040515909958796E-2</v>
      </c>
      <c r="P147" s="7">
        <f t="shared" si="18"/>
        <v>-4.2803703661726516E-3</v>
      </c>
      <c r="Q147" s="7">
        <f t="shared" si="18"/>
        <v>2.0041570600930293E-2</v>
      </c>
      <c r="R147" s="7">
        <f t="shared" si="17"/>
        <v>6.866068382334908E-3</v>
      </c>
      <c r="S147" s="7">
        <f t="shared" si="16"/>
        <v>3.2767806938709589E-3</v>
      </c>
      <c r="T147" s="7">
        <f t="shared" si="16"/>
        <v>2.3163559801333195E-3</v>
      </c>
      <c r="U147" s="7">
        <f t="shared" si="16"/>
        <v>-1.7675860034896206E-2</v>
      </c>
      <c r="V147" s="7">
        <f t="shared" si="16"/>
        <v>3.7553992905029459E-3</v>
      </c>
      <c r="W147" s="7">
        <f t="shared" si="19"/>
        <v>3.6078949201347882E-2</v>
      </c>
      <c r="X147" s="7">
        <f t="shared" si="19"/>
        <v>3.5878540030036286E-2</v>
      </c>
      <c r="Y147" s="7">
        <f t="shared" si="19"/>
        <v>2.6898100790716585E-3</v>
      </c>
      <c r="Z147" s="15"/>
      <c r="AA147" s="7"/>
      <c r="AB147" s="7"/>
      <c r="AC147" s="7"/>
      <c r="AD147" s="7"/>
      <c r="AE147" s="7"/>
      <c r="AF147" s="7"/>
      <c r="AG147" s="7"/>
      <c r="AH147" s="7"/>
      <c r="AI147" s="7"/>
      <c r="AJ147" s="7"/>
      <c r="AK147" s="7"/>
      <c r="AL147" s="7"/>
      <c r="AM147" s="7"/>
      <c r="AN147" s="7"/>
      <c r="AO147" s="7"/>
      <c r="AP147" s="7"/>
      <c r="AQ147" s="7"/>
      <c r="AR147" s="7"/>
      <c r="AS147" s="7"/>
      <c r="AT147" s="7"/>
      <c r="AU147" s="7"/>
      <c r="AV147" s="7"/>
    </row>
    <row r="148" spans="1:48">
      <c r="A148" s="12">
        <v>37907</v>
      </c>
      <c r="B148" s="13">
        <v>3294.3</v>
      </c>
      <c r="C148" s="13">
        <v>1678.5</v>
      </c>
      <c r="D148" s="13">
        <v>1975.6</v>
      </c>
      <c r="E148" s="13">
        <v>4252.8</v>
      </c>
      <c r="F148" s="13">
        <v>4554.6000000000004</v>
      </c>
      <c r="G148" s="13">
        <v>4062.8</v>
      </c>
      <c r="H148" s="13">
        <v>3476.7</v>
      </c>
      <c r="I148" s="13">
        <v>3574.9</v>
      </c>
      <c r="J148" s="13">
        <v>282.2</v>
      </c>
      <c r="K148" s="13">
        <v>5428.1</v>
      </c>
      <c r="L148" s="13">
        <v>3536.6</v>
      </c>
      <c r="M148" s="13">
        <v>1065</v>
      </c>
      <c r="N148" s="15"/>
      <c r="O148" s="7">
        <f t="shared" si="18"/>
        <v>-1.1602120801615972E-2</v>
      </c>
      <c r="P148" s="7">
        <f t="shared" si="18"/>
        <v>-2.4790919477741789E-2</v>
      </c>
      <c r="Q148" s="7">
        <f t="shared" si="18"/>
        <v>-1.2068892513904627E-2</v>
      </c>
      <c r="R148" s="7">
        <f t="shared" si="17"/>
        <v>6.5389580857128466E-3</v>
      </c>
      <c r="S148" s="7">
        <f t="shared" si="16"/>
        <v>-1.5153983845292245E-2</v>
      </c>
      <c r="T148" s="7">
        <f t="shared" si="16"/>
        <v>-6.4944112302758985E-3</v>
      </c>
      <c r="U148" s="7">
        <f t="shared" si="16"/>
        <v>1.2150123026055103E-2</v>
      </c>
      <c r="V148" s="7">
        <f t="shared" si="16"/>
        <v>6.4687246337971731E-3</v>
      </c>
      <c r="W148" s="7">
        <f t="shared" si="19"/>
        <v>5.4812961265312238E-2</v>
      </c>
      <c r="X148" s="7">
        <f t="shared" si="19"/>
        <v>-3.7713402930146807E-2</v>
      </c>
      <c r="Y148" s="7">
        <f t="shared" si="19"/>
        <v>2.4851749588069533E-3</v>
      </c>
      <c r="Z148" s="15"/>
      <c r="AA148" s="7"/>
      <c r="AB148" s="7"/>
      <c r="AC148" s="7"/>
      <c r="AD148" s="7"/>
      <c r="AE148" s="7"/>
      <c r="AF148" s="7"/>
      <c r="AG148" s="7"/>
      <c r="AH148" s="7"/>
      <c r="AI148" s="7"/>
      <c r="AJ148" s="7"/>
      <c r="AK148" s="7"/>
      <c r="AL148" s="7"/>
      <c r="AM148" s="7"/>
      <c r="AN148" s="7"/>
      <c r="AO148" s="7"/>
      <c r="AP148" s="7"/>
      <c r="AQ148" s="7"/>
      <c r="AR148" s="7"/>
      <c r="AS148" s="7"/>
      <c r="AT148" s="7"/>
      <c r="AU148" s="7"/>
      <c r="AV148" s="7"/>
    </row>
    <row r="149" spans="1:48">
      <c r="A149" s="12">
        <v>37914</v>
      </c>
      <c r="B149" s="13">
        <v>3256.3</v>
      </c>
      <c r="C149" s="13">
        <v>1637.4</v>
      </c>
      <c r="D149" s="13">
        <v>1951.9</v>
      </c>
      <c r="E149" s="13">
        <v>4280.7</v>
      </c>
      <c r="F149" s="13">
        <v>4486.1000000000004</v>
      </c>
      <c r="G149" s="13">
        <v>4036.5</v>
      </c>
      <c r="H149" s="13">
        <v>3519.2</v>
      </c>
      <c r="I149" s="13">
        <v>3598.1</v>
      </c>
      <c r="J149" s="13">
        <v>298.10000000000002</v>
      </c>
      <c r="K149" s="13">
        <v>5227.2</v>
      </c>
      <c r="L149" s="13">
        <v>3545.4</v>
      </c>
      <c r="M149" s="13">
        <v>1064</v>
      </c>
      <c r="N149" s="15"/>
      <c r="O149" s="7">
        <f t="shared" si="18"/>
        <v>4.809837252476439E-3</v>
      </c>
      <c r="P149" s="7">
        <f t="shared" si="18"/>
        <v>-7.9425695331701693E-4</v>
      </c>
      <c r="Q149" s="7">
        <f t="shared" si="18"/>
        <v>2.0938130254684578E-2</v>
      </c>
      <c r="R149" s="7">
        <f t="shared" si="17"/>
        <v>-3.2055434166391727E-3</v>
      </c>
      <c r="S149" s="7">
        <f t="shared" si="16"/>
        <v>2.6268937634818129E-3</v>
      </c>
      <c r="T149" s="7">
        <f t="shared" si="16"/>
        <v>-2.9524528028023527E-3</v>
      </c>
      <c r="U149" s="7">
        <f t="shared" si="16"/>
        <v>-1.5640777264681268E-3</v>
      </c>
      <c r="V149" s="7">
        <f t="shared" si="16"/>
        <v>4.5752710588294462E-3</v>
      </c>
      <c r="W149" s="7">
        <f t="shared" si="19"/>
        <v>3.0070000589491233E-2</v>
      </c>
      <c r="X149" s="7">
        <f t="shared" si="19"/>
        <v>1.8424267326058286E-2</v>
      </c>
      <c r="Y149" s="7">
        <f t="shared" si="19"/>
        <v>-2.1459235702767708E-3</v>
      </c>
      <c r="Z149" s="15"/>
      <c r="AA149" s="7"/>
      <c r="AB149" s="7"/>
      <c r="AC149" s="7"/>
      <c r="AD149" s="7"/>
      <c r="AE149" s="7"/>
      <c r="AF149" s="7"/>
      <c r="AG149" s="7"/>
      <c r="AH149" s="7"/>
      <c r="AI149" s="7"/>
      <c r="AJ149" s="7"/>
      <c r="AK149" s="7"/>
      <c r="AL149" s="7"/>
      <c r="AM149" s="7"/>
      <c r="AN149" s="7"/>
      <c r="AO149" s="7"/>
      <c r="AP149" s="7"/>
      <c r="AQ149" s="7"/>
      <c r="AR149" s="7"/>
      <c r="AS149" s="7"/>
      <c r="AT149" s="7"/>
      <c r="AU149" s="7"/>
      <c r="AV149" s="7"/>
    </row>
    <row r="150" spans="1:48">
      <c r="A150" s="12">
        <v>37921</v>
      </c>
      <c r="B150" s="13">
        <v>3272</v>
      </c>
      <c r="C150" s="13">
        <v>1636.1</v>
      </c>
      <c r="D150" s="13">
        <v>1993.2</v>
      </c>
      <c r="E150" s="13">
        <v>4267</v>
      </c>
      <c r="F150" s="13">
        <v>4497.8999999999996</v>
      </c>
      <c r="G150" s="13">
        <v>4024.6</v>
      </c>
      <c r="H150" s="13">
        <v>3513.7</v>
      </c>
      <c r="I150" s="13">
        <v>3614.6</v>
      </c>
      <c r="J150" s="13">
        <v>307.2</v>
      </c>
      <c r="K150" s="13">
        <v>5324.4</v>
      </c>
      <c r="L150" s="13">
        <v>3537.8</v>
      </c>
      <c r="M150" s="13">
        <v>1063</v>
      </c>
      <c r="N150" s="15"/>
      <c r="O150" s="7">
        <f t="shared" si="18"/>
        <v>-7.2080674020520317E-3</v>
      </c>
      <c r="P150" s="7">
        <f t="shared" si="18"/>
        <v>2.6857124121255978E-3</v>
      </c>
      <c r="Q150" s="7">
        <f t="shared" si="18"/>
        <v>2.1540363330315577E-2</v>
      </c>
      <c r="R150" s="7">
        <f t="shared" si="17"/>
        <v>-1.5802669676172925E-2</v>
      </c>
      <c r="S150" s="7">
        <f t="shared" si="16"/>
        <v>1.2307507726566127E-2</v>
      </c>
      <c r="T150" s="7">
        <f t="shared" si="16"/>
        <v>-1.8988467932796061E-2</v>
      </c>
      <c r="U150" s="7">
        <f t="shared" si="16"/>
        <v>4.656585829951064E-3</v>
      </c>
      <c r="V150" s="7">
        <f t="shared" si="16"/>
        <v>-2.091097104488476E-2</v>
      </c>
      <c r="W150" s="7">
        <f t="shared" si="19"/>
        <v>-5.5492226618670511E-3</v>
      </c>
      <c r="X150" s="7">
        <f t="shared" si="19"/>
        <v>2.3261932224417558E-3</v>
      </c>
      <c r="Y150" s="7">
        <f t="shared" si="19"/>
        <v>-4.1921656681695226E-3</v>
      </c>
      <c r="Z150" s="15"/>
      <c r="AA150" s="7"/>
      <c r="AB150" s="7"/>
      <c r="AC150" s="7"/>
      <c r="AD150" s="7"/>
      <c r="AE150" s="7"/>
      <c r="AF150" s="7"/>
      <c r="AG150" s="7"/>
      <c r="AH150" s="7"/>
      <c r="AI150" s="7"/>
      <c r="AJ150" s="7"/>
      <c r="AK150" s="7"/>
      <c r="AL150" s="7"/>
      <c r="AM150" s="7"/>
      <c r="AN150" s="7"/>
      <c r="AO150" s="7"/>
      <c r="AP150" s="7"/>
      <c r="AQ150" s="7"/>
      <c r="AR150" s="7"/>
      <c r="AS150" s="7"/>
      <c r="AT150" s="7"/>
      <c r="AU150" s="7"/>
      <c r="AV150" s="7"/>
    </row>
    <row r="151" spans="1:48">
      <c r="A151" s="12">
        <v>37928</v>
      </c>
      <c r="B151" s="13">
        <v>3248.5</v>
      </c>
      <c r="C151" s="13">
        <v>1640.5</v>
      </c>
      <c r="D151" s="13">
        <v>2036.6</v>
      </c>
      <c r="E151" s="13">
        <v>4200.1000000000004</v>
      </c>
      <c r="F151" s="13">
        <v>4553.6000000000004</v>
      </c>
      <c r="G151" s="13">
        <v>3948.9</v>
      </c>
      <c r="H151" s="13">
        <v>3530.1</v>
      </c>
      <c r="I151" s="13">
        <v>3539.8</v>
      </c>
      <c r="J151" s="13">
        <v>305.5</v>
      </c>
      <c r="K151" s="13">
        <v>5336.8</v>
      </c>
      <c r="L151" s="13">
        <v>3523</v>
      </c>
      <c r="M151" s="13">
        <v>1062</v>
      </c>
      <c r="N151" s="15"/>
      <c r="O151" s="7">
        <f t="shared" si="18"/>
        <v>-1.4480199676591511E-2</v>
      </c>
      <c r="P151" s="7">
        <f t="shared" si="18"/>
        <v>1.6204478165256907E-2</v>
      </c>
      <c r="Q151" s="7">
        <f t="shared" si="18"/>
        <v>-4.6534044717180624E-2</v>
      </c>
      <c r="R151" s="7">
        <f t="shared" si="17"/>
        <v>-1.6667658827823213E-4</v>
      </c>
      <c r="S151" s="7">
        <f t="shared" si="16"/>
        <v>-5.6157034507263691E-3</v>
      </c>
      <c r="T151" s="7">
        <f t="shared" si="16"/>
        <v>-7.626056938844477E-3</v>
      </c>
      <c r="U151" s="7">
        <f t="shared" si="16"/>
        <v>-2.550595139079986E-2</v>
      </c>
      <c r="V151" s="7">
        <f t="shared" si="16"/>
        <v>-5.6376482589655342E-3</v>
      </c>
      <c r="W151" s="7">
        <f t="shared" si="19"/>
        <v>-5.76013732008561E-2</v>
      </c>
      <c r="X151" s="7">
        <f t="shared" si="19"/>
        <v>-2.6833356102604268E-2</v>
      </c>
      <c r="Y151" s="7">
        <f t="shared" si="19"/>
        <v>-1.5446531371487949E-2</v>
      </c>
      <c r="Z151" s="15"/>
      <c r="AA151" s="7"/>
      <c r="AB151" s="7"/>
      <c r="AC151" s="7"/>
      <c r="AD151" s="7"/>
      <c r="AE151" s="7"/>
      <c r="AF151" s="7"/>
      <c r="AG151" s="7"/>
      <c r="AH151" s="7"/>
      <c r="AI151" s="7"/>
      <c r="AJ151" s="7"/>
      <c r="AK151" s="7"/>
      <c r="AL151" s="7"/>
      <c r="AM151" s="7"/>
      <c r="AN151" s="7"/>
      <c r="AO151" s="7"/>
      <c r="AP151" s="7"/>
      <c r="AQ151" s="7"/>
      <c r="AR151" s="7"/>
      <c r="AS151" s="7"/>
      <c r="AT151" s="7"/>
      <c r="AU151" s="7"/>
      <c r="AV151" s="7"/>
    </row>
    <row r="152" spans="1:48">
      <c r="A152" s="12">
        <v>37935</v>
      </c>
      <c r="B152" s="13">
        <v>3201.8</v>
      </c>
      <c r="C152" s="13">
        <v>1667.3</v>
      </c>
      <c r="D152" s="13">
        <v>1944</v>
      </c>
      <c r="E152" s="13">
        <v>4199.3999999999996</v>
      </c>
      <c r="F152" s="13">
        <v>4528.1000000000004</v>
      </c>
      <c r="G152" s="13">
        <v>3918.9</v>
      </c>
      <c r="H152" s="13">
        <v>3441.2</v>
      </c>
      <c r="I152" s="13">
        <v>3519.9</v>
      </c>
      <c r="J152" s="13">
        <v>288.39999999999998</v>
      </c>
      <c r="K152" s="13">
        <v>5195.5</v>
      </c>
      <c r="L152" s="13">
        <v>3469</v>
      </c>
      <c r="M152" s="13">
        <v>1061</v>
      </c>
      <c r="N152" s="15"/>
      <c r="O152" s="7">
        <f t="shared" si="18"/>
        <v>-1.0265515755140847E-2</v>
      </c>
      <c r="P152" s="7">
        <f t="shared" si="18"/>
        <v>1.1746251979555117E-2</v>
      </c>
      <c r="Q152" s="7">
        <f t="shared" si="18"/>
        <v>-3.3582317834183306E-2</v>
      </c>
      <c r="R152" s="7">
        <f t="shared" si="17"/>
        <v>3.0434185838338536E-3</v>
      </c>
      <c r="S152" s="7">
        <f t="shared" si="16"/>
        <v>9.9763506516123198E-3</v>
      </c>
      <c r="T152" s="7">
        <f t="shared" si="16"/>
        <v>5.3572113170440722E-4</v>
      </c>
      <c r="U152" s="7">
        <f t="shared" si="16"/>
        <v>-1.1721339055530366E-2</v>
      </c>
      <c r="V152" s="7">
        <f t="shared" si="16"/>
        <v>3.5449464969592817E-3</v>
      </c>
      <c r="W152" s="7">
        <f t="shared" si="19"/>
        <v>-6.260890016722421E-3</v>
      </c>
      <c r="X152" s="7">
        <f t="shared" si="19"/>
        <v>-4.182095351963868E-2</v>
      </c>
      <c r="Y152" s="7">
        <f t="shared" si="19"/>
        <v>-4.5360723806236077E-3</v>
      </c>
      <c r="Z152" s="15"/>
      <c r="AA152" s="7"/>
      <c r="AB152" s="7"/>
      <c r="AC152" s="7"/>
      <c r="AD152" s="7"/>
      <c r="AE152" s="7"/>
      <c r="AF152" s="7"/>
      <c r="AG152" s="7"/>
      <c r="AH152" s="7"/>
      <c r="AI152" s="7"/>
      <c r="AJ152" s="7"/>
      <c r="AK152" s="7"/>
      <c r="AL152" s="7"/>
      <c r="AM152" s="7"/>
      <c r="AN152" s="7"/>
      <c r="AO152" s="7"/>
      <c r="AP152" s="7"/>
      <c r="AQ152" s="7"/>
      <c r="AR152" s="7"/>
      <c r="AS152" s="7"/>
      <c r="AT152" s="7"/>
      <c r="AU152" s="7"/>
      <c r="AV152" s="7"/>
    </row>
    <row r="153" spans="1:48">
      <c r="A153" s="12">
        <v>37942</v>
      </c>
      <c r="B153" s="13">
        <v>3169.1</v>
      </c>
      <c r="C153" s="13">
        <v>1687</v>
      </c>
      <c r="D153" s="13">
        <v>1879.8</v>
      </c>
      <c r="E153" s="13">
        <v>4212.2</v>
      </c>
      <c r="F153" s="13">
        <v>4573.5</v>
      </c>
      <c r="G153" s="13">
        <v>3921</v>
      </c>
      <c r="H153" s="13">
        <v>3401.1</v>
      </c>
      <c r="I153" s="13">
        <v>3532.4</v>
      </c>
      <c r="J153" s="13">
        <v>286.60000000000002</v>
      </c>
      <c r="K153" s="13">
        <v>4982.7</v>
      </c>
      <c r="L153" s="13">
        <v>3453.3</v>
      </c>
      <c r="M153" s="13">
        <v>1060</v>
      </c>
      <c r="N153" s="15"/>
      <c r="O153" s="7">
        <f t="shared" si="18"/>
        <v>5.4441169785811819E-3</v>
      </c>
      <c r="P153" s="7">
        <f t="shared" si="18"/>
        <v>1.3716990159677523E-2</v>
      </c>
      <c r="Q153" s="7">
        <f t="shared" si="18"/>
        <v>6.4162269061725933E-3</v>
      </c>
      <c r="R153" s="7">
        <f t="shared" si="17"/>
        <v>7.121915323446373E-5</v>
      </c>
      <c r="S153" s="7">
        <f t="shared" si="16"/>
        <v>1.989479941803635E-2</v>
      </c>
      <c r="T153" s="7">
        <f t="shared" si="16"/>
        <v>-3.1163017888555778E-3</v>
      </c>
      <c r="U153" s="7">
        <f t="shared" si="16"/>
        <v>-3.5345092906698336E-3</v>
      </c>
      <c r="V153" s="7">
        <f t="shared" si="16"/>
        <v>1.6405966398662906E-3</v>
      </c>
      <c r="W153" s="7">
        <f t="shared" si="19"/>
        <v>-1.052272073609902E-2</v>
      </c>
      <c r="X153" s="7">
        <f t="shared" si="19"/>
        <v>2.4640234874581092E-2</v>
      </c>
      <c r="Y153" s="7">
        <f t="shared" si="19"/>
        <v>1.5174013018094753E-2</v>
      </c>
      <c r="Z153" s="15"/>
      <c r="AA153" s="7"/>
      <c r="AB153" s="7"/>
      <c r="AC153" s="7"/>
      <c r="AD153" s="7"/>
      <c r="AE153" s="7"/>
      <c r="AF153" s="7"/>
      <c r="AG153" s="7"/>
      <c r="AH153" s="7"/>
      <c r="AI153" s="7"/>
      <c r="AJ153" s="7"/>
      <c r="AK153" s="7"/>
      <c r="AL153" s="7"/>
      <c r="AM153" s="7"/>
      <c r="AN153" s="7"/>
      <c r="AO153" s="7"/>
      <c r="AP153" s="7"/>
      <c r="AQ153" s="7"/>
      <c r="AR153" s="7"/>
      <c r="AS153" s="7"/>
      <c r="AT153" s="7"/>
      <c r="AU153" s="7"/>
      <c r="AV153" s="7"/>
    </row>
    <row r="154" spans="1:48">
      <c r="A154" s="12">
        <v>37949</v>
      </c>
      <c r="B154" s="13">
        <v>3186.4</v>
      </c>
      <c r="C154" s="13">
        <v>1710.3</v>
      </c>
      <c r="D154" s="13">
        <v>1891.9</v>
      </c>
      <c r="E154" s="13">
        <v>4212.5</v>
      </c>
      <c r="F154" s="13">
        <v>4665.3999999999996</v>
      </c>
      <c r="G154" s="13">
        <v>3908.8</v>
      </c>
      <c r="H154" s="13">
        <v>3389.1</v>
      </c>
      <c r="I154" s="13">
        <v>3538.2</v>
      </c>
      <c r="J154" s="13">
        <v>283.60000000000002</v>
      </c>
      <c r="K154" s="13">
        <v>5107</v>
      </c>
      <c r="L154" s="13">
        <v>3506.1</v>
      </c>
      <c r="M154" s="13">
        <v>1059</v>
      </c>
      <c r="N154" s="15"/>
      <c r="O154" s="7">
        <f t="shared" si="18"/>
        <v>1.3528462927532221E-2</v>
      </c>
      <c r="P154" s="7">
        <f t="shared" si="18"/>
        <v>-6.5112416580261389E-3</v>
      </c>
      <c r="Q154" s="7">
        <f t="shared" si="18"/>
        <v>-5.5654345545226355E-3</v>
      </c>
      <c r="R154" s="7">
        <f t="shared" si="17"/>
        <v>4.272084367438022E-4</v>
      </c>
      <c r="S154" s="7">
        <f t="shared" si="16"/>
        <v>-4.7482551853785847E-3</v>
      </c>
      <c r="T154" s="7">
        <f t="shared" si="16"/>
        <v>1.7925761742427992E-2</v>
      </c>
      <c r="U154" s="7">
        <f t="shared" si="16"/>
        <v>1.8679018988999683E-2</v>
      </c>
      <c r="V154" s="7">
        <f t="shared" si="16"/>
        <v>2.6000125602053302E-2</v>
      </c>
      <c r="W154" s="7">
        <f t="shared" si="19"/>
        <v>7.0497006796973831E-4</v>
      </c>
      <c r="X154" s="7">
        <f t="shared" si="19"/>
        <v>2.4009433343913818E-2</v>
      </c>
      <c r="Y154" s="7">
        <f t="shared" si="19"/>
        <v>4.2975319795299999E-3</v>
      </c>
      <c r="Z154" s="15"/>
      <c r="AA154" s="7"/>
      <c r="AB154" s="7"/>
      <c r="AC154" s="7"/>
      <c r="AD154" s="7"/>
      <c r="AE154" s="7"/>
      <c r="AF154" s="7"/>
      <c r="AG154" s="7"/>
      <c r="AH154" s="7"/>
      <c r="AI154" s="7"/>
      <c r="AJ154" s="7"/>
      <c r="AK154" s="7"/>
      <c r="AL154" s="7"/>
      <c r="AM154" s="7"/>
      <c r="AN154" s="7"/>
      <c r="AO154" s="7"/>
      <c r="AP154" s="7"/>
      <c r="AQ154" s="7"/>
      <c r="AR154" s="7"/>
      <c r="AS154" s="7"/>
      <c r="AT154" s="7"/>
      <c r="AU154" s="7"/>
      <c r="AV154" s="7"/>
    </row>
    <row r="155" spans="1:48">
      <c r="A155" s="12">
        <v>37956</v>
      </c>
      <c r="B155" s="13">
        <v>3229.8</v>
      </c>
      <c r="C155" s="13">
        <v>1699.2</v>
      </c>
      <c r="D155" s="13">
        <v>1881.4</v>
      </c>
      <c r="E155" s="13">
        <v>4214.3</v>
      </c>
      <c r="F155" s="13">
        <v>4643.3</v>
      </c>
      <c r="G155" s="13">
        <v>3979.5</v>
      </c>
      <c r="H155" s="13">
        <v>3453</v>
      </c>
      <c r="I155" s="13">
        <v>3631.4</v>
      </c>
      <c r="J155" s="13">
        <v>283.8</v>
      </c>
      <c r="K155" s="13">
        <v>5231.1000000000004</v>
      </c>
      <c r="L155" s="13">
        <v>3521.2</v>
      </c>
      <c r="M155" s="13">
        <v>1058</v>
      </c>
      <c r="N155" s="15"/>
      <c r="O155" s="7">
        <f t="shared" si="18"/>
        <v>-5.3085107200276224E-3</v>
      </c>
      <c r="P155" s="7">
        <f t="shared" si="18"/>
        <v>-1.5718464729656625E-2</v>
      </c>
      <c r="Q155" s="7">
        <f t="shared" si="18"/>
        <v>2.6540702452553561E-3</v>
      </c>
      <c r="R155" s="7">
        <f t="shared" si="17"/>
        <v>-3.9229255858451639E-3</v>
      </c>
      <c r="S155" s="7">
        <f t="shared" si="16"/>
        <v>2.8492076785351022E-2</v>
      </c>
      <c r="T155" s="7">
        <f t="shared" si="16"/>
        <v>-4.0034800611597693E-3</v>
      </c>
      <c r="U155" s="7">
        <f t="shared" si="16"/>
        <v>-1.485053039235548E-2</v>
      </c>
      <c r="V155" s="7">
        <f t="shared" si="16"/>
        <v>-1.3780700817114397E-2</v>
      </c>
      <c r="W155" s="7">
        <f t="shared" si="19"/>
        <v>-3.3318503776356999E-2</v>
      </c>
      <c r="X155" s="7">
        <f t="shared" si="19"/>
        <v>-1.0260638786090643E-2</v>
      </c>
      <c r="Y155" s="7">
        <f t="shared" si="19"/>
        <v>3.7700060242577076E-3</v>
      </c>
      <c r="Z155" s="15"/>
      <c r="AA155" s="7"/>
      <c r="AB155" s="7"/>
      <c r="AC155" s="7"/>
      <c r="AD155" s="7"/>
      <c r="AE155" s="7"/>
      <c r="AF155" s="7"/>
      <c r="AG155" s="7"/>
      <c r="AH155" s="7"/>
      <c r="AI155" s="7"/>
      <c r="AJ155" s="7"/>
      <c r="AK155" s="7"/>
      <c r="AL155" s="7"/>
      <c r="AM155" s="7"/>
      <c r="AN155" s="7"/>
      <c r="AO155" s="7"/>
      <c r="AP155" s="7"/>
      <c r="AQ155" s="7"/>
      <c r="AR155" s="7"/>
      <c r="AS155" s="7"/>
      <c r="AT155" s="7"/>
      <c r="AU155" s="7"/>
      <c r="AV155" s="7"/>
    </row>
    <row r="156" spans="1:48">
      <c r="A156" s="12">
        <v>37963</v>
      </c>
      <c r="B156" s="13">
        <v>3212.7</v>
      </c>
      <c r="C156" s="13">
        <v>1672.7</v>
      </c>
      <c r="D156" s="13">
        <v>1886.4</v>
      </c>
      <c r="E156" s="13">
        <v>4197.8</v>
      </c>
      <c r="F156" s="13">
        <v>4777.5</v>
      </c>
      <c r="G156" s="13">
        <v>3963.6</v>
      </c>
      <c r="H156" s="13">
        <v>3402.1</v>
      </c>
      <c r="I156" s="13">
        <v>3581.7</v>
      </c>
      <c r="J156" s="13">
        <v>274.5</v>
      </c>
      <c r="K156" s="13">
        <v>5177.7</v>
      </c>
      <c r="L156" s="13">
        <v>3534.5</v>
      </c>
      <c r="M156" s="13">
        <v>1057</v>
      </c>
      <c r="N156" s="15"/>
      <c r="O156" s="7">
        <f t="shared" si="18"/>
        <v>6.2369296893251044E-3</v>
      </c>
      <c r="P156" s="7">
        <f t="shared" si="18"/>
        <v>-6.7784669129918873E-3</v>
      </c>
      <c r="Q156" s="7">
        <f t="shared" si="18"/>
        <v>1.1126123694049149E-3</v>
      </c>
      <c r="R156" s="7">
        <f t="shared" si="17"/>
        <v>3.0445768249393046E-3</v>
      </c>
      <c r="S156" s="7">
        <f t="shared" si="16"/>
        <v>1.3389808547424234E-2</v>
      </c>
      <c r="T156" s="7">
        <f t="shared" si="16"/>
        <v>3.3247725957186529E-3</v>
      </c>
      <c r="U156" s="7">
        <f t="shared" si="16"/>
        <v>-2.4397985058787538E-2</v>
      </c>
      <c r="V156" s="7">
        <f t="shared" si="16"/>
        <v>2.4260688688702019E-3</v>
      </c>
      <c r="W156" s="7">
        <f t="shared" si="19"/>
        <v>9.4271909193473901E-3</v>
      </c>
      <c r="X156" s="7">
        <f t="shared" si="19"/>
        <v>2.5042551378204464E-2</v>
      </c>
      <c r="Y156" s="7">
        <f t="shared" si="19"/>
        <v>1.3237781315746912E-2</v>
      </c>
      <c r="Z156" s="15"/>
      <c r="AA156" s="7"/>
      <c r="AB156" s="7"/>
      <c r="AC156" s="7"/>
      <c r="AD156" s="7"/>
      <c r="AE156" s="7"/>
      <c r="AF156" s="7"/>
      <c r="AG156" s="7"/>
      <c r="AH156" s="7"/>
      <c r="AI156" s="7"/>
      <c r="AJ156" s="7"/>
      <c r="AK156" s="7"/>
      <c r="AL156" s="7"/>
      <c r="AM156" s="7"/>
      <c r="AN156" s="7"/>
      <c r="AO156" s="7"/>
      <c r="AP156" s="7"/>
      <c r="AQ156" s="7"/>
      <c r="AR156" s="7"/>
      <c r="AS156" s="7"/>
      <c r="AT156" s="7"/>
      <c r="AU156" s="7"/>
      <c r="AV156" s="7"/>
    </row>
    <row r="157" spans="1:48">
      <c r="A157" s="12">
        <v>37970</v>
      </c>
      <c r="B157" s="13">
        <v>3232.8</v>
      </c>
      <c r="C157" s="13">
        <v>1661.4</v>
      </c>
      <c r="D157" s="13">
        <v>1888.5</v>
      </c>
      <c r="E157" s="13">
        <v>4210.6000000000004</v>
      </c>
      <c r="F157" s="13">
        <v>4841.8999999999996</v>
      </c>
      <c r="G157" s="13">
        <v>3976.8</v>
      </c>
      <c r="H157" s="13">
        <v>3320.1</v>
      </c>
      <c r="I157" s="13">
        <v>3590.4</v>
      </c>
      <c r="J157" s="13">
        <v>277.10000000000002</v>
      </c>
      <c r="K157" s="13">
        <v>5309</v>
      </c>
      <c r="L157" s="13">
        <v>3581.6</v>
      </c>
      <c r="M157" s="13">
        <v>1056</v>
      </c>
      <c r="N157" s="15"/>
      <c r="O157" s="7">
        <f t="shared" si="18"/>
        <v>1.0094878291316346E-2</v>
      </c>
      <c r="P157" s="7">
        <f t="shared" si="18"/>
        <v>9.0244568889751551E-4</v>
      </c>
      <c r="Q157" s="7">
        <f t="shared" si="18"/>
        <v>1.3673628764837737E-2</v>
      </c>
      <c r="R157" s="7">
        <f t="shared" si="17"/>
        <v>1.8191947246724113E-2</v>
      </c>
      <c r="S157" s="7">
        <f t="shared" si="16"/>
        <v>1.1152188369187209E-2</v>
      </c>
      <c r="T157" s="7">
        <f t="shared" si="16"/>
        <v>8.0144688650520112E-3</v>
      </c>
      <c r="U157" s="7">
        <f t="shared" si="16"/>
        <v>1.1231530080531692E-2</v>
      </c>
      <c r="V157" s="7">
        <f t="shared" si="16"/>
        <v>3.7252274043913089E-3</v>
      </c>
      <c r="W157" s="7">
        <f t="shared" si="19"/>
        <v>2.3186342789039749E-2</v>
      </c>
      <c r="X157" s="7">
        <f t="shared" si="19"/>
        <v>1.4269525761462684E-2</v>
      </c>
      <c r="Y157" s="7">
        <f t="shared" si="19"/>
        <v>1.0388116636986704E-2</v>
      </c>
      <c r="Z157" s="15"/>
      <c r="AA157" s="7"/>
      <c r="AB157" s="7"/>
      <c r="AC157" s="7"/>
      <c r="AD157" s="7"/>
      <c r="AE157" s="7"/>
      <c r="AF157" s="7"/>
      <c r="AG157" s="7"/>
      <c r="AH157" s="7"/>
      <c r="AI157" s="7"/>
      <c r="AJ157" s="7"/>
      <c r="AK157" s="7"/>
      <c r="AL157" s="7"/>
      <c r="AM157" s="7"/>
      <c r="AN157" s="7"/>
      <c r="AO157" s="7"/>
      <c r="AP157" s="7"/>
      <c r="AQ157" s="7"/>
      <c r="AR157" s="7"/>
      <c r="AS157" s="7"/>
      <c r="AT157" s="7"/>
      <c r="AU157" s="7"/>
      <c r="AV157" s="7"/>
    </row>
    <row r="158" spans="1:48">
      <c r="A158" s="12">
        <v>37977</v>
      </c>
      <c r="B158" s="13">
        <v>3265.6</v>
      </c>
      <c r="C158" s="13">
        <v>1662.9</v>
      </c>
      <c r="D158" s="13">
        <v>1914.5</v>
      </c>
      <c r="E158" s="13">
        <v>4287.8999999999996</v>
      </c>
      <c r="F158" s="13">
        <v>4896.2</v>
      </c>
      <c r="G158" s="13">
        <v>4008.8</v>
      </c>
      <c r="H158" s="13">
        <v>3357.6</v>
      </c>
      <c r="I158" s="13">
        <v>3603.8</v>
      </c>
      <c r="J158" s="13">
        <v>283.60000000000002</v>
      </c>
      <c r="K158" s="13">
        <v>5385.3</v>
      </c>
      <c r="L158" s="13">
        <v>3619</v>
      </c>
      <c r="M158" s="13">
        <v>1055</v>
      </c>
      <c r="N158" s="15"/>
      <c r="O158" s="7">
        <f t="shared" si="18"/>
        <v>1.0691054116589015E-2</v>
      </c>
      <c r="P158" s="7">
        <f t="shared" si="18"/>
        <v>1.3202497692593445E-2</v>
      </c>
      <c r="Q158" s="7">
        <f t="shared" si="18"/>
        <v>2.8120093633775153E-2</v>
      </c>
      <c r="R158" s="7">
        <f t="shared" si="17"/>
        <v>8.3606701739874431E-3</v>
      </c>
      <c r="S158" s="7">
        <f t="shared" si="16"/>
        <v>7.6906240582625867E-3</v>
      </c>
      <c r="T158" s="7">
        <f t="shared" si="16"/>
        <v>5.3984930781405963E-3</v>
      </c>
      <c r="U158" s="7">
        <f t="shared" si="16"/>
        <v>-2.355643449116139E-3</v>
      </c>
      <c r="V158" s="7">
        <f t="shared" si="16"/>
        <v>1.2984868231585629E-2</v>
      </c>
      <c r="W158" s="7">
        <f t="shared" si="19"/>
        <v>1.9553695626637158E-2</v>
      </c>
      <c r="X158" s="7">
        <f t="shared" si="19"/>
        <v>1.3958903807019491E-2</v>
      </c>
      <c r="Y158" s="7">
        <f t="shared" si="19"/>
        <v>6.0331592523738048E-3</v>
      </c>
      <c r="Z158" s="15"/>
      <c r="AA158" s="7"/>
      <c r="AB158" s="7"/>
      <c r="AC158" s="7"/>
      <c r="AD158" s="7"/>
      <c r="AE158" s="7"/>
      <c r="AF158" s="7"/>
      <c r="AG158" s="7"/>
      <c r="AH158" s="7"/>
      <c r="AI158" s="7"/>
      <c r="AJ158" s="7"/>
      <c r="AK158" s="7"/>
      <c r="AL158" s="7"/>
      <c r="AM158" s="7"/>
      <c r="AN158" s="7"/>
      <c r="AO158" s="7"/>
      <c r="AP158" s="7"/>
      <c r="AQ158" s="7"/>
      <c r="AR158" s="7"/>
      <c r="AS158" s="7"/>
      <c r="AT158" s="7"/>
      <c r="AU158" s="7"/>
      <c r="AV158" s="7"/>
    </row>
    <row r="159" spans="1:48">
      <c r="A159" s="12">
        <v>37984</v>
      </c>
      <c r="B159" s="13">
        <v>3300.7</v>
      </c>
      <c r="C159" s="13">
        <v>1685</v>
      </c>
      <c r="D159" s="13">
        <v>1969.1</v>
      </c>
      <c r="E159" s="13">
        <v>4323.8999999999996</v>
      </c>
      <c r="F159" s="13">
        <v>4934</v>
      </c>
      <c r="G159" s="13">
        <v>4030.5</v>
      </c>
      <c r="H159" s="13">
        <v>3349.7</v>
      </c>
      <c r="I159" s="13">
        <v>3650.9</v>
      </c>
      <c r="J159" s="13">
        <v>289.2</v>
      </c>
      <c r="K159" s="13">
        <v>5461</v>
      </c>
      <c r="L159" s="13">
        <v>3640.9</v>
      </c>
      <c r="M159" s="13">
        <v>1054</v>
      </c>
      <c r="N159" s="15"/>
      <c r="O159" s="7">
        <f t="shared" si="18"/>
        <v>2.7263226620257623E-4</v>
      </c>
      <c r="P159" s="7">
        <f t="shared" si="18"/>
        <v>2.722252105601454E-2</v>
      </c>
      <c r="Q159" s="7">
        <f t="shared" si="18"/>
        <v>-2.4158247238038909E-2</v>
      </c>
      <c r="R159" s="7">
        <f t="shared" si="17"/>
        <v>8.1766604372455389E-3</v>
      </c>
      <c r="S159" s="7">
        <f t="shared" si="16"/>
        <v>2.1732141109598306E-2</v>
      </c>
      <c r="T159" s="7">
        <f t="shared" si="16"/>
        <v>1.1789797178209438E-2</v>
      </c>
      <c r="U159" s="7">
        <f t="shared" si="16"/>
        <v>-1.1348746757654512E-2</v>
      </c>
      <c r="V159" s="7">
        <f t="shared" si="16"/>
        <v>7.5041624846176264E-3</v>
      </c>
      <c r="W159" s="7">
        <f t="shared" si="19"/>
        <v>5.5172553747546592E-3</v>
      </c>
      <c r="X159" s="7">
        <f t="shared" si="19"/>
        <v>-2.7399991503328065E-2</v>
      </c>
      <c r="Y159" s="7">
        <f t="shared" si="19"/>
        <v>2.277061655203087E-3</v>
      </c>
      <c r="Z159" s="15"/>
      <c r="AA159" s="7"/>
      <c r="AB159" s="7"/>
      <c r="AC159" s="7"/>
      <c r="AD159" s="7"/>
      <c r="AE159" s="7"/>
      <c r="AF159" s="7"/>
      <c r="AG159" s="7"/>
      <c r="AH159" s="7"/>
      <c r="AI159" s="7"/>
      <c r="AJ159" s="7"/>
      <c r="AK159" s="7"/>
      <c r="AL159" s="7"/>
      <c r="AM159" s="7"/>
      <c r="AN159" s="7"/>
      <c r="AO159" s="7"/>
      <c r="AP159" s="7"/>
      <c r="AQ159" s="7"/>
      <c r="AR159" s="7"/>
      <c r="AS159" s="7"/>
      <c r="AT159" s="7"/>
      <c r="AU159" s="7"/>
      <c r="AV159" s="7"/>
    </row>
    <row r="160" spans="1:48">
      <c r="A160" s="12">
        <v>37991</v>
      </c>
      <c r="B160" s="13">
        <v>3301.6</v>
      </c>
      <c r="C160" s="13">
        <v>1731.5</v>
      </c>
      <c r="D160" s="13">
        <v>1922.1</v>
      </c>
      <c r="E160" s="13">
        <v>4359.3999999999996</v>
      </c>
      <c r="F160" s="13">
        <v>5042.3999999999996</v>
      </c>
      <c r="G160" s="13">
        <v>4078.3</v>
      </c>
      <c r="H160" s="13">
        <v>3311.9</v>
      </c>
      <c r="I160" s="13">
        <v>3678.4</v>
      </c>
      <c r="J160" s="13">
        <v>290.8</v>
      </c>
      <c r="K160" s="13">
        <v>5313.4</v>
      </c>
      <c r="L160" s="13">
        <v>3649.2</v>
      </c>
      <c r="M160" s="13">
        <v>1053</v>
      </c>
      <c r="N160" s="15"/>
      <c r="O160" s="7">
        <f t="shared" si="18"/>
        <v>-3.8844428547032952E-3</v>
      </c>
      <c r="P160" s="7">
        <f t="shared" si="18"/>
        <v>-1.097916957532924E-3</v>
      </c>
      <c r="Q160" s="7">
        <f t="shared" si="18"/>
        <v>1.9781204419300851E-2</v>
      </c>
      <c r="R160" s="7">
        <f t="shared" si="17"/>
        <v>-1.4533695441134416E-2</v>
      </c>
      <c r="S160" s="7">
        <f t="shared" si="16"/>
        <v>3.6819330151776999E-3</v>
      </c>
      <c r="T160" s="7">
        <f t="shared" si="16"/>
        <v>-9.0765255406427396E-4</v>
      </c>
      <c r="U160" s="7">
        <f t="shared" si="16"/>
        <v>6.1107036823579456E-3</v>
      </c>
      <c r="V160" s="7">
        <f t="shared" si="16"/>
        <v>8.1226417239101643E-3</v>
      </c>
      <c r="W160" s="7">
        <f t="shared" si="19"/>
        <v>1.0311050922132102E-3</v>
      </c>
      <c r="X160" s="7">
        <f t="shared" si="19"/>
        <v>-3.1371148559417826E-2</v>
      </c>
      <c r="Y160" s="7">
        <f t="shared" si="19"/>
        <v>2.0236686790632823E-2</v>
      </c>
      <c r="Z160" s="15"/>
      <c r="AA160" s="7"/>
      <c r="AB160" s="7"/>
      <c r="AC160" s="7"/>
      <c r="AD160" s="7"/>
      <c r="AE160" s="7"/>
      <c r="AF160" s="7"/>
      <c r="AG160" s="7"/>
      <c r="AH160" s="7"/>
      <c r="AI160" s="7"/>
      <c r="AJ160" s="7"/>
      <c r="AK160" s="7"/>
      <c r="AL160" s="7"/>
      <c r="AM160" s="7"/>
      <c r="AN160" s="7"/>
      <c r="AO160" s="7"/>
      <c r="AP160" s="7"/>
      <c r="AQ160" s="7"/>
      <c r="AR160" s="7"/>
      <c r="AS160" s="7"/>
      <c r="AT160" s="7"/>
      <c r="AU160" s="7"/>
      <c r="AV160" s="7"/>
    </row>
    <row r="161" spans="1:48">
      <c r="A161" s="12">
        <v>37998</v>
      </c>
      <c r="B161" s="13">
        <v>3288.8</v>
      </c>
      <c r="C161" s="13">
        <v>1729.6</v>
      </c>
      <c r="D161" s="13">
        <v>1960.5</v>
      </c>
      <c r="E161" s="13">
        <v>4296.5</v>
      </c>
      <c r="F161" s="13">
        <v>5061</v>
      </c>
      <c r="G161" s="13">
        <v>4074.6</v>
      </c>
      <c r="H161" s="13">
        <v>3332.2</v>
      </c>
      <c r="I161" s="13">
        <v>3708.4</v>
      </c>
      <c r="J161" s="13">
        <v>291.10000000000002</v>
      </c>
      <c r="K161" s="13">
        <v>5149.3</v>
      </c>
      <c r="L161" s="13">
        <v>3723.8</v>
      </c>
      <c r="M161" s="13">
        <v>1052</v>
      </c>
      <c r="N161" s="15"/>
      <c r="O161" s="7">
        <f t="shared" si="18"/>
        <v>1.3859963697370834E-2</v>
      </c>
      <c r="P161" s="7">
        <f t="shared" si="18"/>
        <v>-2.9530145080481677E-3</v>
      </c>
      <c r="Q161" s="7">
        <f t="shared" si="18"/>
        <v>2.5134164496996153E-2</v>
      </c>
      <c r="R161" s="7">
        <f t="shared" si="17"/>
        <v>2.626595189977105E-3</v>
      </c>
      <c r="S161" s="7">
        <f t="shared" si="16"/>
        <v>2.2371860609726797E-2</v>
      </c>
      <c r="T161" s="7">
        <f t="shared" si="16"/>
        <v>9.307164762163464E-3</v>
      </c>
      <c r="U161" s="7">
        <f t="shared" si="16"/>
        <v>2.5598364027199387E-2</v>
      </c>
      <c r="V161" s="7">
        <f t="shared" si="16"/>
        <v>1.4297049503876925E-2</v>
      </c>
      <c r="W161" s="7">
        <f t="shared" si="19"/>
        <v>1.0300430095266991E-3</v>
      </c>
      <c r="X161" s="7">
        <f t="shared" si="19"/>
        <v>2.6201033074826741E-2</v>
      </c>
      <c r="Y161" s="7">
        <f t="shared" si="19"/>
        <v>-1.2130857825861924E-2</v>
      </c>
      <c r="Z161" s="15"/>
      <c r="AA161" s="7"/>
      <c r="AB161" s="7"/>
      <c r="AC161" s="7"/>
      <c r="AD161" s="7"/>
      <c r="AE161" s="7"/>
      <c r="AF161" s="7"/>
      <c r="AG161" s="7"/>
      <c r="AH161" s="7"/>
      <c r="AI161" s="7"/>
      <c r="AJ161" s="7"/>
      <c r="AK161" s="7"/>
      <c r="AL161" s="7"/>
      <c r="AM161" s="7"/>
      <c r="AN161" s="7"/>
      <c r="AO161" s="7"/>
      <c r="AP161" s="7"/>
      <c r="AQ161" s="7"/>
      <c r="AR161" s="7"/>
      <c r="AS161" s="7"/>
      <c r="AT161" s="7"/>
      <c r="AU161" s="7"/>
      <c r="AV161" s="7"/>
    </row>
    <row r="162" spans="1:48">
      <c r="A162" s="12">
        <v>38005</v>
      </c>
      <c r="B162" s="13">
        <v>3334.7</v>
      </c>
      <c r="C162" s="13">
        <v>1724.5</v>
      </c>
      <c r="D162" s="13">
        <v>2010.4</v>
      </c>
      <c r="E162" s="13">
        <v>4307.8</v>
      </c>
      <c r="F162" s="13">
        <v>5175.5</v>
      </c>
      <c r="G162" s="13">
        <v>4112.7</v>
      </c>
      <c r="H162" s="13">
        <v>3418.6</v>
      </c>
      <c r="I162" s="13">
        <v>3761.8</v>
      </c>
      <c r="J162" s="13">
        <v>291.39999999999998</v>
      </c>
      <c r="K162" s="13">
        <v>5286</v>
      </c>
      <c r="L162" s="13">
        <v>3678.9</v>
      </c>
      <c r="M162" s="13">
        <v>1051</v>
      </c>
      <c r="N162" s="15"/>
      <c r="O162" s="7">
        <f t="shared" si="18"/>
        <v>-1.8981301558401959E-2</v>
      </c>
      <c r="P162" s="7">
        <f t="shared" si="18"/>
        <v>-1.3346101148307625E-3</v>
      </c>
      <c r="Q162" s="7">
        <f t="shared" si="18"/>
        <v>-2.7227657564180274E-2</v>
      </c>
      <c r="R162" s="7">
        <f t="shared" si="17"/>
        <v>-1.6642668638202227E-2</v>
      </c>
      <c r="S162" s="7">
        <f t="shared" si="16"/>
        <v>-2.7681327080645145E-2</v>
      </c>
      <c r="T162" s="7">
        <f t="shared" si="16"/>
        <v>-1.3266299908733879E-2</v>
      </c>
      <c r="U162" s="7">
        <f t="shared" si="16"/>
        <v>-2.3230363879857583E-2</v>
      </c>
      <c r="V162" s="7">
        <f t="shared" si="16"/>
        <v>-1.9650583987998661E-2</v>
      </c>
      <c r="W162" s="7">
        <f t="shared" si="19"/>
        <v>-3.741041039326759E-2</v>
      </c>
      <c r="X162" s="7">
        <f t="shared" si="19"/>
        <v>-3.0872756285458703E-2</v>
      </c>
      <c r="Y162" s="7">
        <f t="shared" si="19"/>
        <v>-2.2930730893541324E-2</v>
      </c>
      <c r="Z162" s="15"/>
      <c r="AA162" s="7"/>
      <c r="AB162" s="7"/>
      <c r="AC162" s="7"/>
      <c r="AD162" s="7"/>
      <c r="AE162" s="7"/>
      <c r="AF162" s="7"/>
      <c r="AG162" s="7"/>
      <c r="AH162" s="7"/>
      <c r="AI162" s="7"/>
      <c r="AJ162" s="7"/>
      <c r="AK162" s="7"/>
      <c r="AL162" s="7"/>
      <c r="AM162" s="7"/>
      <c r="AN162" s="7"/>
      <c r="AO162" s="7"/>
      <c r="AP162" s="7"/>
      <c r="AQ162" s="7"/>
      <c r="AR162" s="7"/>
      <c r="AS162" s="7"/>
      <c r="AT162" s="7"/>
      <c r="AU162" s="7"/>
      <c r="AV162" s="7"/>
    </row>
    <row r="163" spans="1:48">
      <c r="A163" s="12">
        <v>38013</v>
      </c>
      <c r="B163" s="13">
        <v>3272</v>
      </c>
      <c r="C163" s="13">
        <v>1722.2</v>
      </c>
      <c r="D163" s="13">
        <v>1956.4</v>
      </c>
      <c r="E163" s="13">
        <v>4236.7</v>
      </c>
      <c r="F163" s="13">
        <v>5034.2</v>
      </c>
      <c r="G163" s="13">
        <v>4058.5</v>
      </c>
      <c r="H163" s="13">
        <v>3340.1</v>
      </c>
      <c r="I163" s="13">
        <v>3688.6</v>
      </c>
      <c r="J163" s="13">
        <v>280.7</v>
      </c>
      <c r="K163" s="13">
        <v>5125.3</v>
      </c>
      <c r="L163" s="13">
        <v>3595.5</v>
      </c>
      <c r="M163" s="13">
        <v>1050</v>
      </c>
      <c r="N163" s="15"/>
      <c r="O163" s="7">
        <f t="shared" si="18"/>
        <v>6.1122826338459195E-5</v>
      </c>
      <c r="P163" s="7">
        <f t="shared" si="18"/>
        <v>1.5085584526130509E-3</v>
      </c>
      <c r="Q163" s="7">
        <f t="shared" si="18"/>
        <v>-3.2766771074096805E-3</v>
      </c>
      <c r="R163" s="7">
        <f t="shared" si="17"/>
        <v>2.7106994877319295E-3</v>
      </c>
      <c r="S163" s="7">
        <f t="shared" si="16"/>
        <v>-9.339893871360588E-3</v>
      </c>
      <c r="T163" s="7">
        <f t="shared" si="16"/>
        <v>3.2026409743711139E-4</v>
      </c>
      <c r="U163" s="7">
        <f t="shared" si="16"/>
        <v>2.0975439430725964E-2</v>
      </c>
      <c r="V163" s="7">
        <f t="shared" si="16"/>
        <v>-5.3005818819065577E-3</v>
      </c>
      <c r="W163" s="7">
        <f t="shared" si="19"/>
        <v>-1.2547216052088641E-2</v>
      </c>
      <c r="X163" s="7">
        <f t="shared" si="19"/>
        <v>1.3843261420873219E-3</v>
      </c>
      <c r="Y163" s="7">
        <f t="shared" si="19"/>
        <v>-5.997646823175445E-3</v>
      </c>
      <c r="Z163" s="15"/>
      <c r="AA163" s="7"/>
      <c r="AB163" s="7"/>
      <c r="AC163" s="7"/>
      <c r="AD163" s="7"/>
      <c r="AE163" s="7"/>
      <c r="AF163" s="7"/>
      <c r="AG163" s="7"/>
      <c r="AH163" s="7"/>
      <c r="AI163" s="7"/>
      <c r="AJ163" s="7"/>
      <c r="AK163" s="7"/>
      <c r="AL163" s="7"/>
      <c r="AM163" s="7"/>
      <c r="AN163" s="7"/>
      <c r="AO163" s="7"/>
      <c r="AP163" s="7"/>
      <c r="AQ163" s="7"/>
      <c r="AR163" s="7"/>
      <c r="AS163" s="7"/>
      <c r="AT163" s="7"/>
      <c r="AU163" s="7"/>
      <c r="AV163" s="7"/>
    </row>
    <row r="164" spans="1:48">
      <c r="A164" s="12">
        <v>38019</v>
      </c>
      <c r="B164" s="13">
        <v>3272.2</v>
      </c>
      <c r="C164" s="13">
        <v>1724.8</v>
      </c>
      <c r="D164" s="13">
        <v>1950</v>
      </c>
      <c r="E164" s="13">
        <v>4248.2</v>
      </c>
      <c r="F164" s="13">
        <v>4987.3999999999996</v>
      </c>
      <c r="G164" s="13">
        <v>4059.8</v>
      </c>
      <c r="H164" s="13">
        <v>3410.9</v>
      </c>
      <c r="I164" s="13">
        <v>3669.1</v>
      </c>
      <c r="J164" s="13">
        <v>277.2</v>
      </c>
      <c r="K164" s="13">
        <v>5132.3999999999996</v>
      </c>
      <c r="L164" s="13">
        <v>3574</v>
      </c>
      <c r="M164" s="13">
        <v>1049</v>
      </c>
      <c r="N164" s="15"/>
      <c r="O164" s="7">
        <f t="shared" si="18"/>
        <v>1.8620256709540428E-2</v>
      </c>
      <c r="P164" s="7">
        <f t="shared" si="18"/>
        <v>-3.4685557987889984E-2</v>
      </c>
      <c r="Q164" s="7">
        <f t="shared" si="18"/>
        <v>2.7565280524769108E-2</v>
      </c>
      <c r="R164" s="7">
        <f t="shared" si="17"/>
        <v>1.0587115294441534E-3</v>
      </c>
      <c r="S164" s="7">
        <f t="shared" si="16"/>
        <v>2.1344934785026075E-2</v>
      </c>
      <c r="T164" s="7">
        <f t="shared" si="16"/>
        <v>1.9103033978717186E-2</v>
      </c>
      <c r="U164" s="7">
        <f t="shared" si="16"/>
        <v>4.9716426905488751E-3</v>
      </c>
      <c r="V164" s="7">
        <f t="shared" si="16"/>
        <v>1.7427774473434356E-3</v>
      </c>
      <c r="W164" s="7">
        <f t="shared" si="19"/>
        <v>3.4045841409717281E-2</v>
      </c>
      <c r="X164" s="7">
        <f t="shared" si="19"/>
        <v>4.2214524616915855E-2</v>
      </c>
      <c r="Y164" s="7">
        <f t="shared" si="19"/>
        <v>2.1644309008560427E-2</v>
      </c>
      <c r="Z164" s="15"/>
      <c r="AA164" s="7"/>
      <c r="AB164" s="7"/>
      <c r="AC164" s="7"/>
      <c r="AD164" s="7"/>
      <c r="AE164" s="7"/>
      <c r="AF164" s="7"/>
      <c r="AG164" s="7"/>
      <c r="AH164" s="7"/>
      <c r="AI164" s="7"/>
      <c r="AJ164" s="7"/>
      <c r="AK164" s="7"/>
      <c r="AL164" s="7"/>
      <c r="AM164" s="7"/>
      <c r="AN164" s="7"/>
      <c r="AO164" s="7"/>
      <c r="AP164" s="7"/>
      <c r="AQ164" s="7"/>
      <c r="AR164" s="7"/>
      <c r="AS164" s="7"/>
      <c r="AT164" s="7"/>
      <c r="AU164" s="7"/>
      <c r="AV164" s="7"/>
    </row>
    <row r="165" spans="1:48">
      <c r="A165" s="12">
        <v>38026</v>
      </c>
      <c r="B165" s="13">
        <v>3333.7</v>
      </c>
      <c r="C165" s="13">
        <v>1666</v>
      </c>
      <c r="D165" s="13">
        <v>2004.5</v>
      </c>
      <c r="E165" s="13">
        <v>4252.7</v>
      </c>
      <c r="F165" s="13">
        <v>5095</v>
      </c>
      <c r="G165" s="13">
        <v>4138.1000000000004</v>
      </c>
      <c r="H165" s="13">
        <v>3427.9</v>
      </c>
      <c r="I165" s="13">
        <v>3675.5</v>
      </c>
      <c r="J165" s="13">
        <v>286.8</v>
      </c>
      <c r="K165" s="13">
        <v>5353.7</v>
      </c>
      <c r="L165" s="13">
        <v>3652.2</v>
      </c>
      <c r="M165" s="13">
        <v>1048</v>
      </c>
      <c r="N165" s="15"/>
      <c r="O165" s="7">
        <f t="shared" si="18"/>
        <v>3.1148008051708055E-3</v>
      </c>
      <c r="P165" s="7">
        <f t="shared" si="18"/>
        <v>-7.205476473633915E-4</v>
      </c>
      <c r="Q165" s="7">
        <f t="shared" si="18"/>
        <v>-1.0531692128176832E-2</v>
      </c>
      <c r="R165" s="7">
        <f t="shared" si="17"/>
        <v>1.4102827774427701E-2</v>
      </c>
      <c r="S165" s="7">
        <f t="shared" si="16"/>
        <v>1.7587317643575986E-2</v>
      </c>
      <c r="T165" s="7">
        <f t="shared" si="16"/>
        <v>-4.3835819338124546E-3</v>
      </c>
      <c r="U165" s="7">
        <f t="shared" si="16"/>
        <v>1.6950538897480435E-2</v>
      </c>
      <c r="V165" s="7">
        <f t="shared" si="16"/>
        <v>1.4504555608396108E-2</v>
      </c>
      <c r="W165" s="7">
        <f t="shared" si="19"/>
        <v>2.0363084972374802E-2</v>
      </c>
      <c r="X165" s="7">
        <f t="shared" si="19"/>
        <v>1.6928211033549526E-2</v>
      </c>
      <c r="Y165" s="7">
        <f t="shared" si="19"/>
        <v>8.1263570650893721E-3</v>
      </c>
      <c r="Z165" s="15"/>
      <c r="AA165" s="7"/>
      <c r="AB165" s="7"/>
      <c r="AC165" s="7"/>
      <c r="AD165" s="7"/>
      <c r="AE165" s="7"/>
      <c r="AF165" s="7"/>
      <c r="AG165" s="7"/>
      <c r="AH165" s="7"/>
      <c r="AI165" s="7"/>
      <c r="AJ165" s="7"/>
      <c r="AK165" s="7"/>
      <c r="AL165" s="7"/>
      <c r="AM165" s="7"/>
      <c r="AN165" s="7"/>
      <c r="AO165" s="7"/>
      <c r="AP165" s="7"/>
      <c r="AQ165" s="7"/>
      <c r="AR165" s="7"/>
      <c r="AS165" s="7"/>
      <c r="AT165" s="7"/>
      <c r="AU165" s="7"/>
      <c r="AV165" s="7"/>
    </row>
    <row r="166" spans="1:48">
      <c r="A166" s="12">
        <v>38033</v>
      </c>
      <c r="B166" s="13">
        <v>3344.1</v>
      </c>
      <c r="C166" s="13">
        <v>1664.8</v>
      </c>
      <c r="D166" s="13">
        <v>1983.5</v>
      </c>
      <c r="E166" s="13">
        <v>4313.1000000000004</v>
      </c>
      <c r="F166" s="13">
        <v>5185.3999999999996</v>
      </c>
      <c r="G166" s="13">
        <v>4120</v>
      </c>
      <c r="H166" s="13">
        <v>3486.5</v>
      </c>
      <c r="I166" s="13">
        <v>3729.2</v>
      </c>
      <c r="J166" s="13">
        <v>292.7</v>
      </c>
      <c r="K166" s="13">
        <v>5445.1</v>
      </c>
      <c r="L166" s="13">
        <v>3682</v>
      </c>
      <c r="M166" s="13">
        <v>1047</v>
      </c>
      <c r="N166" s="15"/>
      <c r="O166" s="7">
        <f t="shared" si="18"/>
        <v>4.9219303801542255E-3</v>
      </c>
      <c r="P166" s="7">
        <f t="shared" si="18"/>
        <v>1.2831783596714365E-2</v>
      </c>
      <c r="Q166" s="7">
        <f t="shared" si="18"/>
        <v>4.4769812447435419E-3</v>
      </c>
      <c r="R166" s="7">
        <f t="shared" si="17"/>
        <v>1.3929565484133068E-2</v>
      </c>
      <c r="S166" s="7">
        <f t="shared" si="16"/>
        <v>3.6190075689087079E-3</v>
      </c>
      <c r="T166" s="7">
        <f t="shared" si="16"/>
        <v>1.2062872449275163E-2</v>
      </c>
      <c r="U166" s="7">
        <f t="shared" si="16"/>
        <v>1.2031163482832919E-2</v>
      </c>
      <c r="V166" s="7">
        <f t="shared" si="16"/>
        <v>-8.4286424852321636E-3</v>
      </c>
      <c r="W166" s="7">
        <f t="shared" si="19"/>
        <v>-6.5124480384757674E-3</v>
      </c>
      <c r="X166" s="7">
        <f t="shared" si="19"/>
        <v>-1.2901735279517433E-2</v>
      </c>
      <c r="Y166" s="7">
        <f t="shared" si="19"/>
        <v>1.0025620719187557E-2</v>
      </c>
      <c r="Z166" s="15"/>
      <c r="AA166" s="7"/>
      <c r="AB166" s="7"/>
      <c r="AC166" s="7"/>
      <c r="AD166" s="7"/>
      <c r="AE166" s="7"/>
      <c r="AF166" s="7"/>
      <c r="AG166" s="7"/>
      <c r="AH166" s="7"/>
      <c r="AI166" s="7"/>
      <c r="AJ166" s="7"/>
      <c r="AK166" s="7"/>
      <c r="AL166" s="7"/>
      <c r="AM166" s="7"/>
      <c r="AN166" s="7"/>
      <c r="AO166" s="7"/>
      <c r="AP166" s="7"/>
      <c r="AQ166" s="7"/>
      <c r="AR166" s="7"/>
      <c r="AS166" s="7"/>
      <c r="AT166" s="7"/>
      <c r="AU166" s="7"/>
      <c r="AV166" s="7"/>
    </row>
    <row r="167" spans="1:48">
      <c r="A167" s="12">
        <v>38040</v>
      </c>
      <c r="B167" s="13">
        <v>3360.6</v>
      </c>
      <c r="C167" s="13">
        <v>1686.3</v>
      </c>
      <c r="D167" s="13">
        <v>1992.4</v>
      </c>
      <c r="E167" s="13">
        <v>4373.6000000000004</v>
      </c>
      <c r="F167" s="13">
        <v>5204.2</v>
      </c>
      <c r="G167" s="13">
        <v>4170</v>
      </c>
      <c r="H167" s="13">
        <v>3528.7</v>
      </c>
      <c r="I167" s="13">
        <v>3697.9</v>
      </c>
      <c r="J167" s="13">
        <v>290.8</v>
      </c>
      <c r="K167" s="13">
        <v>5375.3</v>
      </c>
      <c r="L167" s="13">
        <v>3719.1</v>
      </c>
      <c r="M167" s="13">
        <v>1046</v>
      </c>
      <c r="N167" s="15"/>
      <c r="O167" s="7">
        <f t="shared" si="18"/>
        <v>1.3859355126846174E-2</v>
      </c>
      <c r="P167" s="7">
        <f t="shared" si="18"/>
        <v>-2.0777069597732118E-3</v>
      </c>
      <c r="Q167" s="7">
        <f t="shared" si="18"/>
        <v>1.3609043315214394E-2</v>
      </c>
      <c r="R167" s="7">
        <f t="shared" si="17"/>
        <v>9.5572565634071561E-3</v>
      </c>
      <c r="S167" s="7">
        <f t="shared" si="16"/>
        <v>3.8548256968805876E-3</v>
      </c>
      <c r="T167" s="7">
        <f t="shared" si="16"/>
        <v>1.8108429516946908E-2</v>
      </c>
      <c r="U167" s="7">
        <f t="shared" si="16"/>
        <v>5.3699750319310827E-3</v>
      </c>
      <c r="V167" s="7">
        <f t="shared" si="16"/>
        <v>3.9134767839312948E-3</v>
      </c>
      <c r="W167" s="7">
        <f t="shared" si="19"/>
        <v>-2.0497504155501764E-2</v>
      </c>
      <c r="X167" s="7">
        <f t="shared" si="19"/>
        <v>1.784806859739331E-2</v>
      </c>
      <c r="Y167" s="7">
        <f t="shared" si="19"/>
        <v>7.3136753571212305E-3</v>
      </c>
      <c r="Z167" s="15"/>
      <c r="AA167" s="7"/>
      <c r="AB167" s="7"/>
      <c r="AC167" s="7"/>
      <c r="AD167" s="7"/>
      <c r="AE167" s="7"/>
      <c r="AF167" s="7"/>
      <c r="AG167" s="7"/>
      <c r="AH167" s="7"/>
      <c r="AI167" s="7"/>
      <c r="AJ167" s="7"/>
      <c r="AK167" s="7"/>
      <c r="AL167" s="7"/>
      <c r="AM167" s="7"/>
      <c r="AN167" s="7"/>
      <c r="AO167" s="7"/>
      <c r="AP167" s="7"/>
      <c r="AQ167" s="7"/>
      <c r="AR167" s="7"/>
      <c r="AS167" s="7"/>
      <c r="AT167" s="7"/>
      <c r="AU167" s="7"/>
      <c r="AV167" s="7"/>
    </row>
    <row r="168" spans="1:48">
      <c r="A168" s="12">
        <v>38047</v>
      </c>
      <c r="B168" s="13">
        <v>3407.5</v>
      </c>
      <c r="C168" s="13">
        <v>1682.8</v>
      </c>
      <c r="D168" s="13">
        <v>2019.7</v>
      </c>
      <c r="E168" s="13">
        <v>4415.6000000000004</v>
      </c>
      <c r="F168" s="13">
        <v>5224.3</v>
      </c>
      <c r="G168" s="13">
        <v>4246.2</v>
      </c>
      <c r="H168" s="13">
        <v>3547.7</v>
      </c>
      <c r="I168" s="13">
        <v>3712.4</v>
      </c>
      <c r="J168" s="13">
        <v>284.89999999999998</v>
      </c>
      <c r="K168" s="13">
        <v>5472.1</v>
      </c>
      <c r="L168" s="13">
        <v>3746.4</v>
      </c>
      <c r="M168" s="13">
        <v>1045</v>
      </c>
      <c r="N168" s="15"/>
      <c r="O168" s="7">
        <f t="shared" si="18"/>
        <v>-1.527211081293108E-3</v>
      </c>
      <c r="P168" s="7">
        <f t="shared" si="18"/>
        <v>5.1566365043974058E-3</v>
      </c>
      <c r="Q168" s="7">
        <f t="shared" si="18"/>
        <v>-2.2836387242720604E-2</v>
      </c>
      <c r="R168" s="7">
        <f t="shared" si="17"/>
        <v>5.9835124385862574E-3</v>
      </c>
      <c r="S168" s="7">
        <f t="shared" si="16"/>
        <v>7.5133839334614663E-3</v>
      </c>
      <c r="T168" s="7">
        <f t="shared" si="16"/>
        <v>1.3566824853690575E-2</v>
      </c>
      <c r="U168" s="7">
        <f t="shared" si="16"/>
        <v>-1.60253465009139E-2</v>
      </c>
      <c r="V168" s="7">
        <f t="shared" si="16"/>
        <v>-1.0969328467153124E-2</v>
      </c>
      <c r="W168" s="7">
        <f t="shared" si="19"/>
        <v>-2.5596847191108683E-2</v>
      </c>
      <c r="X168" s="7">
        <f t="shared" si="19"/>
        <v>-2.5992318339503686E-2</v>
      </c>
      <c r="Y168" s="7">
        <f t="shared" si="19"/>
        <v>8.7698879866063457E-3</v>
      </c>
      <c r="Z168" s="15"/>
      <c r="AA168" s="7"/>
      <c r="AB168" s="7"/>
      <c r="AC168" s="7"/>
      <c r="AD168" s="7"/>
      <c r="AE168" s="7"/>
      <c r="AF168" s="7"/>
      <c r="AG168" s="7"/>
      <c r="AH168" s="7"/>
      <c r="AI168" s="7"/>
      <c r="AJ168" s="7"/>
      <c r="AK168" s="7"/>
      <c r="AL168" s="7"/>
      <c r="AM168" s="7"/>
      <c r="AN168" s="7"/>
      <c r="AO168" s="7"/>
      <c r="AP168" s="7"/>
      <c r="AQ168" s="7"/>
      <c r="AR168" s="7"/>
      <c r="AS168" s="7"/>
      <c r="AT168" s="7"/>
      <c r="AU168" s="7"/>
      <c r="AV168" s="7"/>
    </row>
    <row r="169" spans="1:48">
      <c r="A169" s="12">
        <v>38054</v>
      </c>
      <c r="B169" s="13">
        <v>3402.3</v>
      </c>
      <c r="C169" s="13">
        <v>1691.5</v>
      </c>
      <c r="D169" s="13">
        <v>1974.1</v>
      </c>
      <c r="E169" s="13">
        <v>4442.1000000000004</v>
      </c>
      <c r="F169" s="13">
        <v>5263.7</v>
      </c>
      <c r="G169" s="13">
        <v>4304.2</v>
      </c>
      <c r="H169" s="13">
        <v>3491.3</v>
      </c>
      <c r="I169" s="13">
        <v>3671.9</v>
      </c>
      <c r="J169" s="13">
        <v>277.7</v>
      </c>
      <c r="K169" s="13">
        <v>5331.7</v>
      </c>
      <c r="L169" s="13">
        <v>3779.4</v>
      </c>
      <c r="M169" s="13">
        <v>1044</v>
      </c>
      <c r="N169" s="15"/>
      <c r="O169" s="7">
        <f t="shared" si="18"/>
        <v>9.6525845980089727E-3</v>
      </c>
      <c r="P169" s="7">
        <f t="shared" si="18"/>
        <v>5.7769554673288972E-3</v>
      </c>
      <c r="Q169" s="7">
        <f t="shared" si="18"/>
        <v>-2.8407668878298784E-3</v>
      </c>
      <c r="R169" s="7">
        <f t="shared" si="17"/>
        <v>3.4832670027036016E-3</v>
      </c>
      <c r="S169" s="7">
        <f t="shared" si="16"/>
        <v>3.084707229760179E-2</v>
      </c>
      <c r="T169" s="7">
        <f t="shared" si="16"/>
        <v>7.9373760700597561E-3</v>
      </c>
      <c r="U169" s="7">
        <f t="shared" si="16"/>
        <v>6.9929356908751683E-3</v>
      </c>
      <c r="V169" s="7">
        <f t="shared" si="16"/>
        <v>1.0160899201101957E-2</v>
      </c>
      <c r="W169" s="7">
        <f t="shared" si="19"/>
        <v>-2.516085327463383E-2</v>
      </c>
      <c r="X169" s="7">
        <f t="shared" si="19"/>
        <v>2.3742022381723717E-2</v>
      </c>
      <c r="Y169" s="7">
        <f t="shared" si="19"/>
        <v>-7.2229322464278959E-3</v>
      </c>
      <c r="Z169" s="15"/>
      <c r="AA169" s="7"/>
      <c r="AB169" s="7"/>
      <c r="AC169" s="7"/>
      <c r="AD169" s="7"/>
      <c r="AE169" s="7"/>
      <c r="AF169" s="7"/>
      <c r="AG169" s="7"/>
      <c r="AH169" s="7"/>
      <c r="AI169" s="7"/>
      <c r="AJ169" s="7"/>
      <c r="AK169" s="7"/>
      <c r="AL169" s="7"/>
      <c r="AM169" s="7"/>
      <c r="AN169" s="7"/>
      <c r="AO169" s="7"/>
      <c r="AP169" s="7"/>
      <c r="AQ169" s="7"/>
      <c r="AR169" s="7"/>
      <c r="AS169" s="7"/>
      <c r="AT169" s="7"/>
      <c r="AU169" s="7"/>
      <c r="AV169" s="7"/>
    </row>
    <row r="170" spans="1:48">
      <c r="A170" s="12">
        <v>38061</v>
      </c>
      <c r="B170" s="13">
        <v>3435.3</v>
      </c>
      <c r="C170" s="13">
        <v>1701.3</v>
      </c>
      <c r="D170" s="13">
        <v>1968.5</v>
      </c>
      <c r="E170" s="13">
        <v>4457.6000000000004</v>
      </c>
      <c r="F170" s="13">
        <v>5428.6</v>
      </c>
      <c r="G170" s="13">
        <v>4338.5</v>
      </c>
      <c r="H170" s="13">
        <v>3515.8</v>
      </c>
      <c r="I170" s="13">
        <v>3709.4</v>
      </c>
      <c r="J170" s="13">
        <v>270.8</v>
      </c>
      <c r="K170" s="13">
        <v>5459.8</v>
      </c>
      <c r="L170" s="13">
        <v>3752.2</v>
      </c>
      <c r="M170" s="13">
        <v>1043</v>
      </c>
      <c r="N170" s="15"/>
      <c r="O170" s="7">
        <f t="shared" si="18"/>
        <v>-1.9814103629844093E-3</v>
      </c>
      <c r="P170" s="7">
        <f t="shared" si="18"/>
        <v>-4.6746758723349394E-2</v>
      </c>
      <c r="Q170" s="7">
        <f t="shared" si="18"/>
        <v>-5.0801391969052278E-5</v>
      </c>
      <c r="R170" s="7">
        <f t="shared" si="17"/>
        <v>4.4857130792974847E-4</v>
      </c>
      <c r="S170" s="7">
        <f t="shared" si="16"/>
        <v>-1.7842349697436873E-2</v>
      </c>
      <c r="T170" s="7">
        <f t="shared" si="16"/>
        <v>7.2572258894675083E-3</v>
      </c>
      <c r="U170" s="7">
        <f t="shared" si="16"/>
        <v>1.2942786715434886E-2</v>
      </c>
      <c r="V170" s="7">
        <f t="shared" si="16"/>
        <v>5.5917130481601546E-3</v>
      </c>
      <c r="W170" s="7">
        <f t="shared" si="19"/>
        <v>-1.1084427515837378E-3</v>
      </c>
      <c r="X170" s="7">
        <f t="shared" si="19"/>
        <v>-1.6640118010860634E-2</v>
      </c>
      <c r="Y170" s="7">
        <f t="shared" si="19"/>
        <v>3.197612476616412E-4</v>
      </c>
      <c r="Z170" s="15"/>
      <c r="AA170" s="7"/>
      <c r="AB170" s="7"/>
      <c r="AC170" s="7"/>
      <c r="AD170" s="7"/>
      <c r="AE170" s="7"/>
      <c r="AF170" s="7"/>
      <c r="AG170" s="7"/>
      <c r="AH170" s="7"/>
      <c r="AI170" s="7"/>
      <c r="AJ170" s="7"/>
      <c r="AK170" s="7"/>
      <c r="AL170" s="7"/>
      <c r="AM170" s="7"/>
      <c r="AN170" s="7"/>
      <c r="AO170" s="7"/>
      <c r="AP170" s="7"/>
      <c r="AQ170" s="7"/>
      <c r="AR170" s="7"/>
      <c r="AS170" s="7"/>
      <c r="AT170" s="7"/>
      <c r="AU170" s="7"/>
      <c r="AV170" s="7"/>
    </row>
    <row r="171" spans="1:48">
      <c r="A171" s="12">
        <v>38068</v>
      </c>
      <c r="B171" s="13">
        <v>3428.5</v>
      </c>
      <c r="C171" s="13">
        <v>1623.6</v>
      </c>
      <c r="D171" s="13">
        <v>1968.4</v>
      </c>
      <c r="E171" s="13">
        <v>4459.6000000000004</v>
      </c>
      <c r="F171" s="13">
        <v>5332.6</v>
      </c>
      <c r="G171" s="13">
        <v>4370.1000000000004</v>
      </c>
      <c r="H171" s="13">
        <v>3561.6</v>
      </c>
      <c r="I171" s="13">
        <v>3730.2</v>
      </c>
      <c r="J171" s="13">
        <v>270.5</v>
      </c>
      <c r="K171" s="13">
        <v>5369.7</v>
      </c>
      <c r="L171" s="13">
        <v>3753.4</v>
      </c>
      <c r="M171" s="13">
        <v>1042</v>
      </c>
      <c r="N171" s="15"/>
      <c r="O171" s="7">
        <f t="shared" si="18"/>
        <v>2.9415640613275336E-3</v>
      </c>
      <c r="P171" s="7">
        <f t="shared" si="18"/>
        <v>-1.0837025895891141E-2</v>
      </c>
      <c r="Q171" s="7">
        <f t="shared" si="18"/>
        <v>9.2539407821946289E-3</v>
      </c>
      <c r="R171" s="7">
        <f t="shared" si="17"/>
        <v>-6.659491854235154E-3</v>
      </c>
      <c r="S171" s="7">
        <f t="shared" si="16"/>
        <v>1.1985790534861936E-2</v>
      </c>
      <c r="T171" s="7">
        <f t="shared" si="16"/>
        <v>-3.7368651561758932E-3</v>
      </c>
      <c r="U171" s="7">
        <f t="shared" si="16"/>
        <v>7.580137829265296E-3</v>
      </c>
      <c r="V171" s="7">
        <f t="shared" si="16"/>
        <v>3.4522935817386533E-3</v>
      </c>
      <c r="W171" s="7">
        <f t="shared" si="19"/>
        <v>1.1395087461859197E-2</v>
      </c>
      <c r="X171" s="7">
        <f t="shared" si="19"/>
        <v>2.0515525025552511E-2</v>
      </c>
      <c r="Y171" s="7">
        <f t="shared" si="19"/>
        <v>1.0119032631880232E-3</v>
      </c>
      <c r="Z171" s="15"/>
      <c r="AA171" s="7"/>
      <c r="AB171" s="7"/>
      <c r="AC171" s="7"/>
      <c r="AD171" s="7"/>
      <c r="AE171" s="7"/>
      <c r="AF171" s="7"/>
      <c r="AG171" s="7"/>
      <c r="AH171" s="7"/>
      <c r="AI171" s="7"/>
      <c r="AJ171" s="7"/>
      <c r="AK171" s="7"/>
      <c r="AL171" s="7"/>
      <c r="AM171" s="7"/>
      <c r="AN171" s="7"/>
      <c r="AO171" s="7"/>
      <c r="AP171" s="7"/>
      <c r="AQ171" s="7"/>
      <c r="AR171" s="7"/>
      <c r="AS171" s="7"/>
      <c r="AT171" s="7"/>
      <c r="AU171" s="7"/>
      <c r="AV171" s="7"/>
    </row>
    <row r="172" spans="1:48">
      <c r="A172" s="12">
        <v>38075</v>
      </c>
      <c r="B172" s="13">
        <v>3438.6</v>
      </c>
      <c r="C172" s="13">
        <v>1606.1</v>
      </c>
      <c r="D172" s="13">
        <v>1986.7</v>
      </c>
      <c r="E172" s="13">
        <v>4430</v>
      </c>
      <c r="F172" s="13">
        <v>5396.9</v>
      </c>
      <c r="G172" s="13">
        <v>4353.8</v>
      </c>
      <c r="H172" s="13">
        <v>3588.7</v>
      </c>
      <c r="I172" s="13">
        <v>3743.1</v>
      </c>
      <c r="J172" s="13">
        <v>273.60000000000002</v>
      </c>
      <c r="K172" s="13">
        <v>5481</v>
      </c>
      <c r="L172" s="13">
        <v>3757.2</v>
      </c>
      <c r="M172" s="13">
        <v>1041</v>
      </c>
      <c r="N172" s="15"/>
      <c r="O172" s="7">
        <f t="shared" si="18"/>
        <v>3.4837171620166803E-3</v>
      </c>
      <c r="P172" s="7">
        <f t="shared" si="18"/>
        <v>1.4310159542674768E-3</v>
      </c>
      <c r="Q172" s="7">
        <f t="shared" si="18"/>
        <v>5.954924936883145E-2</v>
      </c>
      <c r="R172" s="7">
        <f t="shared" si="17"/>
        <v>-4.7415302483523716E-4</v>
      </c>
      <c r="S172" s="7">
        <f t="shared" si="16"/>
        <v>1.5827681769369509E-2</v>
      </c>
      <c r="T172" s="7">
        <f t="shared" si="16"/>
        <v>-7.1688199598379477E-3</v>
      </c>
      <c r="U172" s="7">
        <f t="shared" si="16"/>
        <v>2.2156380456307908E-2</v>
      </c>
      <c r="V172" s="7">
        <f t="shared" si="16"/>
        <v>6.9486322475156908E-3</v>
      </c>
      <c r="W172" s="7">
        <f t="shared" si="19"/>
        <v>-3.6556388635962167E-4</v>
      </c>
      <c r="X172" s="7">
        <f t="shared" si="19"/>
        <v>-1.0048492941479331E-2</v>
      </c>
      <c r="Y172" s="7">
        <f t="shared" si="19"/>
        <v>-1.0004095739333783E-2</v>
      </c>
      <c r="Z172" s="15"/>
      <c r="AA172" s="7"/>
      <c r="AB172" s="7"/>
      <c r="AC172" s="7"/>
      <c r="AD172" s="7"/>
      <c r="AE172" s="7"/>
      <c r="AF172" s="7"/>
      <c r="AG172" s="7"/>
      <c r="AH172" s="7"/>
      <c r="AI172" s="7"/>
      <c r="AJ172" s="7"/>
      <c r="AK172" s="7"/>
      <c r="AL172" s="7"/>
      <c r="AM172" s="7"/>
      <c r="AN172" s="7"/>
      <c r="AO172" s="7"/>
      <c r="AP172" s="7"/>
      <c r="AQ172" s="7"/>
      <c r="AR172" s="7"/>
      <c r="AS172" s="7"/>
      <c r="AT172" s="7"/>
      <c r="AU172" s="7"/>
      <c r="AV172" s="7"/>
    </row>
    <row r="173" spans="1:48">
      <c r="A173" s="12">
        <v>38082</v>
      </c>
      <c r="B173" s="13">
        <v>3450.6</v>
      </c>
      <c r="C173" s="13">
        <v>1608.4</v>
      </c>
      <c r="D173" s="13">
        <v>2108.6</v>
      </c>
      <c r="E173" s="13">
        <v>4427.8999999999996</v>
      </c>
      <c r="F173" s="13">
        <v>5483</v>
      </c>
      <c r="G173" s="13">
        <v>4322.7</v>
      </c>
      <c r="H173" s="13">
        <v>3669.1</v>
      </c>
      <c r="I173" s="13">
        <v>3769.2</v>
      </c>
      <c r="J173" s="13">
        <v>273.5</v>
      </c>
      <c r="K173" s="13">
        <v>5426.2</v>
      </c>
      <c r="L173" s="13">
        <v>3719.8</v>
      </c>
      <c r="M173" s="13">
        <v>1040</v>
      </c>
      <c r="N173" s="15"/>
      <c r="O173" s="7">
        <f t="shared" si="18"/>
        <v>-9.6973633737873592E-3</v>
      </c>
      <c r="P173" s="7">
        <f t="shared" si="18"/>
        <v>3.0673683363988152E-2</v>
      </c>
      <c r="Q173" s="7">
        <f t="shared" si="18"/>
        <v>-9.9133401686511569E-3</v>
      </c>
      <c r="R173" s="7">
        <f t="shared" si="17"/>
        <v>1.3882726300021749E-2</v>
      </c>
      <c r="S173" s="7">
        <f t="shared" si="16"/>
        <v>1.1929291742119683E-2</v>
      </c>
      <c r="T173" s="7">
        <f t="shared" si="16"/>
        <v>-1.9387695001208845E-2</v>
      </c>
      <c r="U173" s="7">
        <f t="shared" si="16"/>
        <v>2.3008720173139666E-2</v>
      </c>
      <c r="V173" s="7">
        <f t="shared" si="16"/>
        <v>-3.375104523385828E-3</v>
      </c>
      <c r="W173" s="7">
        <f t="shared" si="19"/>
        <v>2.9207760815217528E-3</v>
      </c>
      <c r="X173" s="7">
        <f t="shared" si="19"/>
        <v>-1.7850312196576429E-2</v>
      </c>
      <c r="Y173" s="7">
        <f t="shared" si="19"/>
        <v>-6.9870929140910228E-3</v>
      </c>
      <c r="Z173" s="15"/>
      <c r="AA173" s="7"/>
      <c r="AB173" s="7"/>
      <c r="AC173" s="7"/>
      <c r="AD173" s="7"/>
      <c r="AE173" s="7"/>
      <c r="AF173" s="7"/>
      <c r="AG173" s="7"/>
      <c r="AH173" s="7"/>
      <c r="AI173" s="7"/>
      <c r="AJ173" s="7"/>
      <c r="AK173" s="7"/>
      <c r="AL173" s="7"/>
      <c r="AM173" s="7"/>
      <c r="AN173" s="7"/>
      <c r="AO173" s="7"/>
      <c r="AP173" s="7"/>
      <c r="AQ173" s="7"/>
      <c r="AR173" s="7"/>
      <c r="AS173" s="7"/>
      <c r="AT173" s="7"/>
      <c r="AU173" s="7"/>
      <c r="AV173" s="7"/>
    </row>
    <row r="174" spans="1:48">
      <c r="A174" s="12">
        <v>38090</v>
      </c>
      <c r="B174" s="13">
        <v>3417.3</v>
      </c>
      <c r="C174" s="13">
        <v>1658.5</v>
      </c>
      <c r="D174" s="13">
        <v>2087.8000000000002</v>
      </c>
      <c r="E174" s="13">
        <v>4489.8</v>
      </c>
      <c r="F174" s="13">
        <v>5548.8</v>
      </c>
      <c r="G174" s="13">
        <v>4239.7</v>
      </c>
      <c r="H174" s="13">
        <v>3754.5</v>
      </c>
      <c r="I174" s="13">
        <v>3756.5</v>
      </c>
      <c r="J174" s="13">
        <v>274.3</v>
      </c>
      <c r="K174" s="13">
        <v>5330.2</v>
      </c>
      <c r="L174" s="13">
        <v>3693.9</v>
      </c>
      <c r="M174" s="13">
        <v>1039</v>
      </c>
      <c r="N174" s="15"/>
      <c r="O174" s="7">
        <f t="shared" si="18"/>
        <v>1.1550395347648566E-2</v>
      </c>
      <c r="P174" s="7">
        <f t="shared" si="18"/>
        <v>-3.9269043061836819E-3</v>
      </c>
      <c r="Q174" s="7">
        <f t="shared" si="18"/>
        <v>3.7140544809545845E-2</v>
      </c>
      <c r="R174" s="7">
        <f t="shared" si="17"/>
        <v>1.1933500780368167E-2</v>
      </c>
      <c r="S174" s="7">
        <f t="shared" si="16"/>
        <v>1.5859016664765802E-2</v>
      </c>
      <c r="T174" s="7">
        <f t="shared" si="16"/>
        <v>1.2586447814198759E-2</v>
      </c>
      <c r="U174" s="7">
        <f t="shared" si="16"/>
        <v>-5.0734421240827034E-3</v>
      </c>
      <c r="V174" s="7">
        <f t="shared" si="16"/>
        <v>1.2769694996570158E-3</v>
      </c>
      <c r="W174" s="7">
        <f t="shared" si="19"/>
        <v>3.639014205004188E-3</v>
      </c>
      <c r="X174" s="7">
        <f t="shared" si="19"/>
        <v>2.173913899619967E-3</v>
      </c>
      <c r="Y174" s="7">
        <f t="shared" si="19"/>
        <v>4.5107781258417997E-3</v>
      </c>
      <c r="Z174" s="15"/>
      <c r="AA174" s="7"/>
      <c r="AB174" s="7"/>
      <c r="AC174" s="7"/>
      <c r="AD174" s="7"/>
      <c r="AE174" s="7"/>
      <c r="AF174" s="7"/>
      <c r="AG174" s="7"/>
      <c r="AH174" s="7"/>
      <c r="AI174" s="7"/>
      <c r="AJ174" s="7"/>
      <c r="AK174" s="7"/>
      <c r="AL174" s="7"/>
      <c r="AM174" s="7"/>
      <c r="AN174" s="7"/>
      <c r="AO174" s="7"/>
      <c r="AP174" s="7"/>
      <c r="AQ174" s="7"/>
      <c r="AR174" s="7"/>
      <c r="AS174" s="7"/>
      <c r="AT174" s="7"/>
      <c r="AU174" s="7"/>
      <c r="AV174" s="7"/>
    </row>
    <row r="175" spans="1:48">
      <c r="A175" s="12">
        <v>38096</v>
      </c>
      <c r="B175" s="13">
        <v>3457</v>
      </c>
      <c r="C175" s="13">
        <v>1652</v>
      </c>
      <c r="D175" s="13">
        <v>2166.8000000000002</v>
      </c>
      <c r="E175" s="13">
        <v>4543.7</v>
      </c>
      <c r="F175" s="13">
        <v>5637.5</v>
      </c>
      <c r="G175" s="13">
        <v>4293.3999999999996</v>
      </c>
      <c r="H175" s="13">
        <v>3735.5</v>
      </c>
      <c r="I175" s="13">
        <v>3761.3</v>
      </c>
      <c r="J175" s="13">
        <v>275.3</v>
      </c>
      <c r="K175" s="13">
        <v>5341.8</v>
      </c>
      <c r="L175" s="13">
        <v>3710.6</v>
      </c>
      <c r="M175" s="13">
        <v>1038</v>
      </c>
      <c r="N175" s="15"/>
      <c r="O175" s="7">
        <f t="shared" si="18"/>
        <v>-1.6390462877044105E-2</v>
      </c>
      <c r="P175" s="7">
        <f t="shared" si="18"/>
        <v>1.609257737851244E-2</v>
      </c>
      <c r="Q175" s="7">
        <f t="shared" si="18"/>
        <v>-1.0811417745712086E-2</v>
      </c>
      <c r="R175" s="7">
        <f t="shared" si="17"/>
        <v>8.0665043605271866E-3</v>
      </c>
      <c r="S175" s="7">
        <f t="shared" si="16"/>
        <v>-1.6904834391129064E-2</v>
      </c>
      <c r="T175" s="7">
        <f t="shared" si="16"/>
        <v>-1.4404265281852718E-2</v>
      </c>
      <c r="U175" s="7">
        <f t="shared" si="16"/>
        <v>-6.6611403667823105E-3</v>
      </c>
      <c r="V175" s="7">
        <f t="shared" si="16"/>
        <v>-1.8298428566758156E-2</v>
      </c>
      <c r="W175" s="7">
        <f t="shared" si="19"/>
        <v>-4.6468125538106204E-2</v>
      </c>
      <c r="X175" s="7">
        <f t="shared" si="19"/>
        <v>-4.524428481208792E-2</v>
      </c>
      <c r="Y175" s="7">
        <f t="shared" si="19"/>
        <v>-1.1819699521451281E-2</v>
      </c>
      <c r="Z175" s="15"/>
      <c r="AA175" s="7"/>
      <c r="AB175" s="7"/>
      <c r="AC175" s="7"/>
      <c r="AD175" s="7"/>
      <c r="AE175" s="7"/>
      <c r="AF175" s="7"/>
      <c r="AG175" s="7"/>
      <c r="AH175" s="7"/>
      <c r="AI175" s="7"/>
      <c r="AJ175" s="7"/>
      <c r="AK175" s="7"/>
      <c r="AL175" s="7"/>
      <c r="AM175" s="7"/>
      <c r="AN175" s="7"/>
      <c r="AO175" s="7"/>
      <c r="AP175" s="7"/>
      <c r="AQ175" s="7"/>
      <c r="AR175" s="7"/>
      <c r="AS175" s="7"/>
      <c r="AT175" s="7"/>
      <c r="AU175" s="7"/>
      <c r="AV175" s="7"/>
    </row>
    <row r="176" spans="1:48">
      <c r="A176" s="12">
        <v>38103</v>
      </c>
      <c r="B176" s="13">
        <v>3400.8</v>
      </c>
      <c r="C176" s="13">
        <v>1678.8</v>
      </c>
      <c r="D176" s="13">
        <v>2143.5</v>
      </c>
      <c r="E176" s="13">
        <v>4580.5</v>
      </c>
      <c r="F176" s="13">
        <v>5543</v>
      </c>
      <c r="G176" s="13">
        <v>4232</v>
      </c>
      <c r="H176" s="13">
        <v>3710.7</v>
      </c>
      <c r="I176" s="13">
        <v>3693.1</v>
      </c>
      <c r="J176" s="13">
        <v>262.8</v>
      </c>
      <c r="K176" s="13">
        <v>5105.5</v>
      </c>
      <c r="L176" s="13">
        <v>3667</v>
      </c>
      <c r="M176" s="13">
        <v>1037</v>
      </c>
      <c r="N176" s="15"/>
      <c r="O176" s="7">
        <f t="shared" si="18"/>
        <v>-2.2372691110008123E-3</v>
      </c>
      <c r="P176" s="7">
        <f t="shared" si="18"/>
        <v>-2.7170662551666839E-2</v>
      </c>
      <c r="Q176" s="7">
        <f t="shared" si="18"/>
        <v>5.6291000213097185E-3</v>
      </c>
      <c r="R176" s="7">
        <f t="shared" si="17"/>
        <v>-7.6704298933504087E-3</v>
      </c>
      <c r="S176" s="7">
        <f t="shared" si="16"/>
        <v>1.0230727303436004E-2</v>
      </c>
      <c r="T176" s="7">
        <f t="shared" si="16"/>
        <v>-1.7501127849926547E-3</v>
      </c>
      <c r="U176" s="7">
        <f t="shared" si="16"/>
        <v>-5.6211806527224377E-3</v>
      </c>
      <c r="V176" s="7">
        <f t="shared" si="16"/>
        <v>-8.4021540345007219E-3</v>
      </c>
      <c r="W176" s="7">
        <f t="shared" si="19"/>
        <v>-2.1928172338611548E-2</v>
      </c>
      <c r="X176" s="7">
        <f t="shared" si="19"/>
        <v>2.9727584428042913E-3</v>
      </c>
      <c r="Y176" s="7">
        <f t="shared" si="19"/>
        <v>-1.7718082081868057E-2</v>
      </c>
      <c r="Z176" s="15"/>
      <c r="AA176" s="7"/>
      <c r="AB176" s="7"/>
      <c r="AC176" s="7"/>
      <c r="AD176" s="7"/>
      <c r="AE176" s="7"/>
      <c r="AF176" s="7"/>
      <c r="AG176" s="7"/>
      <c r="AH176" s="7"/>
      <c r="AI176" s="7"/>
      <c r="AJ176" s="7"/>
      <c r="AK176" s="7"/>
      <c r="AL176" s="7"/>
      <c r="AM176" s="7"/>
      <c r="AN176" s="7"/>
      <c r="AO176" s="7"/>
      <c r="AP176" s="7"/>
      <c r="AQ176" s="7"/>
      <c r="AR176" s="7"/>
      <c r="AS176" s="7"/>
      <c r="AT176" s="7"/>
      <c r="AU176" s="7"/>
      <c r="AV176" s="7"/>
    </row>
    <row r="177" spans="1:48">
      <c r="A177" s="12">
        <v>38110</v>
      </c>
      <c r="B177" s="13">
        <v>3393.2</v>
      </c>
      <c r="C177" s="13">
        <v>1633.8</v>
      </c>
      <c r="D177" s="13">
        <v>2155.6</v>
      </c>
      <c r="E177" s="13">
        <v>4545.5</v>
      </c>
      <c r="F177" s="13">
        <v>5600</v>
      </c>
      <c r="G177" s="13">
        <v>4224.6000000000004</v>
      </c>
      <c r="H177" s="13">
        <v>3689.9</v>
      </c>
      <c r="I177" s="13">
        <v>3662.2</v>
      </c>
      <c r="J177" s="13">
        <v>257.10000000000002</v>
      </c>
      <c r="K177" s="13">
        <v>5120.7</v>
      </c>
      <c r="L177" s="13">
        <v>3602.6</v>
      </c>
      <c r="M177" s="13">
        <v>1036</v>
      </c>
      <c r="N177" s="15"/>
      <c r="O177" s="7">
        <f t="shared" si="18"/>
        <v>-9.9812755733749686E-3</v>
      </c>
      <c r="P177" s="7">
        <f t="shared" si="18"/>
        <v>-1.0212331141153046E-2</v>
      </c>
      <c r="Q177" s="7">
        <f t="shared" si="18"/>
        <v>-5.6757537804448897E-3</v>
      </c>
      <c r="R177" s="7">
        <f t="shared" si="17"/>
        <v>-4.0340857335988784E-3</v>
      </c>
      <c r="S177" s="7">
        <f t="shared" si="16"/>
        <v>-1.8855219086243866E-2</v>
      </c>
      <c r="T177" s="7">
        <f t="shared" si="16"/>
        <v>-1.7093617122389021E-2</v>
      </c>
      <c r="U177" s="7">
        <f t="shared" si="16"/>
        <v>9.0110144072340082E-3</v>
      </c>
      <c r="V177" s="7">
        <f t="shared" si="16"/>
        <v>-2.2689694128984546E-3</v>
      </c>
      <c r="W177" s="7">
        <f t="shared" si="19"/>
        <v>-1.8053865556429377E-2</v>
      </c>
      <c r="X177" s="7">
        <f t="shared" si="19"/>
        <v>-3.9721804290100571E-3</v>
      </c>
      <c r="Y177" s="7">
        <f t="shared" si="19"/>
        <v>1.7063381856616613E-2</v>
      </c>
      <c r="Z177" s="15"/>
      <c r="AA177" s="7"/>
      <c r="AB177" s="7"/>
      <c r="AC177" s="7"/>
      <c r="AD177" s="7"/>
      <c r="AE177" s="7"/>
      <c r="AF177" s="7"/>
      <c r="AG177" s="7"/>
      <c r="AH177" s="7"/>
      <c r="AI177" s="7"/>
      <c r="AJ177" s="7"/>
      <c r="AK177" s="7"/>
      <c r="AL177" s="7"/>
      <c r="AM177" s="7"/>
      <c r="AN177" s="7"/>
      <c r="AO177" s="7"/>
      <c r="AP177" s="7"/>
      <c r="AQ177" s="7"/>
      <c r="AR177" s="7"/>
      <c r="AS177" s="7"/>
      <c r="AT177" s="7"/>
      <c r="AU177" s="7"/>
      <c r="AV177" s="7"/>
    </row>
    <row r="178" spans="1:48">
      <c r="A178" s="12">
        <v>38117</v>
      </c>
      <c r="B178" s="13">
        <v>3359.5</v>
      </c>
      <c r="C178" s="13">
        <v>1617.2</v>
      </c>
      <c r="D178" s="13">
        <v>2143.4</v>
      </c>
      <c r="E178" s="13">
        <v>4527.2</v>
      </c>
      <c r="F178" s="13">
        <v>5495.4</v>
      </c>
      <c r="G178" s="13">
        <v>4153</v>
      </c>
      <c r="H178" s="13">
        <v>3723.3</v>
      </c>
      <c r="I178" s="13">
        <v>3653.9</v>
      </c>
      <c r="J178" s="13">
        <v>252.5</v>
      </c>
      <c r="K178" s="13">
        <v>5100.3999999999996</v>
      </c>
      <c r="L178" s="13">
        <v>3664.6</v>
      </c>
      <c r="M178" s="13">
        <v>1035</v>
      </c>
      <c r="N178" s="15"/>
      <c r="O178" s="7">
        <f t="shared" si="18"/>
        <v>1.062942101632847E-2</v>
      </c>
      <c r="P178" s="7">
        <f t="shared" si="18"/>
        <v>1.5036031533856648E-2</v>
      </c>
      <c r="Q178" s="7">
        <f t="shared" si="18"/>
        <v>-3.4584321988112812E-3</v>
      </c>
      <c r="R178" s="7">
        <f t="shared" si="17"/>
        <v>-3.4517890625521924E-3</v>
      </c>
      <c r="S178" s="7">
        <f t="shared" si="16"/>
        <v>8.5884095875632532E-3</v>
      </c>
      <c r="T178" s="7">
        <f t="shared" si="16"/>
        <v>1.9410676913024102E-2</v>
      </c>
      <c r="U178" s="7">
        <f t="shared" si="16"/>
        <v>3.5122091951083627E-3</v>
      </c>
      <c r="V178" s="7">
        <f t="shared" si="16"/>
        <v>5.0775387533175337E-3</v>
      </c>
      <c r="W178" s="7">
        <f t="shared" si="19"/>
        <v>8.6751332699968146E-3</v>
      </c>
      <c r="X178" s="7">
        <f t="shared" si="19"/>
        <v>6.7024510565375246E-3</v>
      </c>
      <c r="Y178" s="7">
        <f t="shared" si="19"/>
        <v>1.5461364280644778E-2</v>
      </c>
      <c r="Z178" s="15"/>
      <c r="AA178" s="7"/>
      <c r="AB178" s="7"/>
      <c r="AC178" s="7"/>
      <c r="AD178" s="7"/>
      <c r="AE178" s="7"/>
      <c r="AF178" s="7"/>
      <c r="AG178" s="7"/>
      <c r="AH178" s="7"/>
      <c r="AI178" s="7"/>
      <c r="AJ178" s="7"/>
      <c r="AK178" s="7"/>
      <c r="AL178" s="7"/>
      <c r="AM178" s="7"/>
      <c r="AN178" s="7"/>
      <c r="AO178" s="7"/>
      <c r="AP178" s="7"/>
      <c r="AQ178" s="7"/>
      <c r="AR178" s="7"/>
      <c r="AS178" s="7"/>
      <c r="AT178" s="7"/>
      <c r="AU178" s="7"/>
      <c r="AV178" s="7"/>
    </row>
    <row r="179" spans="1:48">
      <c r="A179" s="12">
        <v>38124</v>
      </c>
      <c r="B179" s="13">
        <v>3395.4</v>
      </c>
      <c r="C179" s="13">
        <v>1641.7</v>
      </c>
      <c r="D179" s="13">
        <v>2136</v>
      </c>
      <c r="E179" s="13">
        <v>4511.6000000000004</v>
      </c>
      <c r="F179" s="13">
        <v>5542.8</v>
      </c>
      <c r="G179" s="13">
        <v>4234.3999999999996</v>
      </c>
      <c r="H179" s="13">
        <v>3736.4</v>
      </c>
      <c r="I179" s="13">
        <v>3672.5</v>
      </c>
      <c r="J179" s="13">
        <v>254.7</v>
      </c>
      <c r="K179" s="13">
        <v>5134.7</v>
      </c>
      <c r="L179" s="13">
        <v>3721.7</v>
      </c>
      <c r="M179" s="13">
        <v>1034</v>
      </c>
      <c r="N179" s="15"/>
      <c r="O179" s="7">
        <f t="shared" si="18"/>
        <v>1.6068591957100174E-2</v>
      </c>
      <c r="P179" s="7">
        <f t="shared" si="18"/>
        <v>5.3459819927752245E-3</v>
      </c>
      <c r="Q179" s="7">
        <f t="shared" si="18"/>
        <v>1.0339619849547649E-2</v>
      </c>
      <c r="R179" s="7">
        <f t="shared" si="17"/>
        <v>3.0320155131681359E-3</v>
      </c>
      <c r="S179" s="7">
        <f t="shared" si="16"/>
        <v>-3.7053480682027557E-3</v>
      </c>
      <c r="T179" s="7">
        <f t="shared" si="16"/>
        <v>1.8507997972855763E-2</v>
      </c>
      <c r="U179" s="7">
        <f t="shared" si="16"/>
        <v>6.5888867913953073E-3</v>
      </c>
      <c r="V179" s="7">
        <f t="shared" si="16"/>
        <v>2.4636159785731436E-2</v>
      </c>
      <c r="W179" s="7">
        <f t="shared" si="19"/>
        <v>3.3587407323769365E-2</v>
      </c>
      <c r="X179" s="7">
        <f t="shared" si="19"/>
        <v>2.4242678659402331E-2</v>
      </c>
      <c r="Y179" s="7">
        <f t="shared" si="19"/>
        <v>6.5080508773143779E-3</v>
      </c>
      <c r="Z179" s="15"/>
      <c r="AA179" s="7"/>
      <c r="AB179" s="7"/>
      <c r="AC179" s="7"/>
      <c r="AD179" s="7"/>
      <c r="AE179" s="7"/>
      <c r="AF179" s="7"/>
      <c r="AG179" s="7"/>
      <c r="AH179" s="7"/>
      <c r="AI179" s="7"/>
      <c r="AJ179" s="7"/>
      <c r="AK179" s="7"/>
      <c r="AL179" s="7"/>
      <c r="AM179" s="7"/>
      <c r="AN179" s="7"/>
      <c r="AO179" s="7"/>
      <c r="AP179" s="7"/>
      <c r="AQ179" s="7"/>
      <c r="AR179" s="7"/>
      <c r="AS179" s="7"/>
      <c r="AT179" s="7"/>
      <c r="AU179" s="7"/>
      <c r="AV179" s="7"/>
    </row>
    <row r="180" spans="1:48">
      <c r="A180" s="12">
        <v>38131</v>
      </c>
      <c r="B180" s="13">
        <v>3450.4</v>
      </c>
      <c r="C180" s="13">
        <v>1650.5</v>
      </c>
      <c r="D180" s="13">
        <v>2158.1999999999998</v>
      </c>
      <c r="E180" s="13">
        <v>4525.3</v>
      </c>
      <c r="F180" s="13">
        <v>5522.3</v>
      </c>
      <c r="G180" s="13">
        <v>4313.5</v>
      </c>
      <c r="H180" s="13">
        <v>3761.1</v>
      </c>
      <c r="I180" s="13">
        <v>3764.1</v>
      </c>
      <c r="J180" s="13">
        <v>263.39999999999998</v>
      </c>
      <c r="K180" s="13">
        <v>5260.7</v>
      </c>
      <c r="L180" s="13">
        <v>3746</v>
      </c>
      <c r="M180" s="13">
        <v>1033</v>
      </c>
      <c r="N180" s="15"/>
      <c r="O180" s="7">
        <f t="shared" si="18"/>
        <v>5.0013836346978679E-3</v>
      </c>
      <c r="P180" s="7">
        <f t="shared" si="18"/>
        <v>-4.7370427460934903E-3</v>
      </c>
      <c r="Q180" s="7">
        <f t="shared" si="18"/>
        <v>2.1725039779953735E-2</v>
      </c>
      <c r="R180" s="7">
        <f t="shared" si="17"/>
        <v>-7.0742197955536929E-3</v>
      </c>
      <c r="S180" s="7">
        <f t="shared" si="16"/>
        <v>2.9581833044189102E-2</v>
      </c>
      <c r="T180" s="7">
        <f t="shared" si="16"/>
        <v>3.7024223712224425E-3</v>
      </c>
      <c r="U180" s="7">
        <f t="shared" si="16"/>
        <v>2.3926307088658019E-4</v>
      </c>
      <c r="V180" s="7">
        <f t="shared" si="16"/>
        <v>2.3881558874557359E-3</v>
      </c>
      <c r="W180" s="7">
        <f t="shared" si="19"/>
        <v>3.7262134980668556E-2</v>
      </c>
      <c r="X180" s="7">
        <f t="shared" si="19"/>
        <v>1.1398827155169764E-3</v>
      </c>
      <c r="Y180" s="7">
        <f t="shared" si="19"/>
        <v>6.4047824563480329E-4</v>
      </c>
      <c r="Z180" s="15"/>
      <c r="AA180" s="7"/>
      <c r="AB180" s="7"/>
      <c r="AC180" s="7"/>
      <c r="AD180" s="7"/>
      <c r="AE180" s="7"/>
      <c r="AF180" s="7"/>
      <c r="AG180" s="7"/>
      <c r="AH180" s="7"/>
      <c r="AI180" s="7"/>
      <c r="AJ180" s="7"/>
      <c r="AK180" s="7"/>
      <c r="AL180" s="7"/>
      <c r="AM180" s="7"/>
      <c r="AN180" s="7"/>
      <c r="AO180" s="7"/>
      <c r="AP180" s="7"/>
      <c r="AQ180" s="7"/>
      <c r="AR180" s="7"/>
      <c r="AS180" s="7"/>
      <c r="AT180" s="7"/>
      <c r="AU180" s="7"/>
      <c r="AV180" s="7"/>
    </row>
    <row r="181" spans="1:48">
      <c r="A181" s="12">
        <v>38138</v>
      </c>
      <c r="B181" s="13">
        <v>3467.7</v>
      </c>
      <c r="C181" s="13">
        <v>1642.7</v>
      </c>
      <c r="D181" s="13">
        <v>2205.6</v>
      </c>
      <c r="E181" s="13">
        <v>4493.3999999999996</v>
      </c>
      <c r="F181" s="13">
        <v>5688.1</v>
      </c>
      <c r="G181" s="13">
        <v>4329.5</v>
      </c>
      <c r="H181" s="13">
        <v>3762</v>
      </c>
      <c r="I181" s="13">
        <v>3773.1</v>
      </c>
      <c r="J181" s="13">
        <v>273.39999999999998</v>
      </c>
      <c r="K181" s="13">
        <v>5266.7</v>
      </c>
      <c r="L181" s="13">
        <v>3748.4</v>
      </c>
      <c r="M181" s="13">
        <v>1032</v>
      </c>
      <c r="N181" s="15"/>
      <c r="O181" s="7">
        <f t="shared" si="18"/>
        <v>3.0233686054110115E-3</v>
      </c>
      <c r="P181" s="7">
        <f t="shared" si="18"/>
        <v>6.12958981821998E-3</v>
      </c>
      <c r="Q181" s="7">
        <f t="shared" si="18"/>
        <v>4.9297944755212651E-3</v>
      </c>
      <c r="R181" s="7">
        <f t="shared" si="17"/>
        <v>7.8252690908532114E-3</v>
      </c>
      <c r="S181" s="7">
        <f t="shared" si="16"/>
        <v>-1.0995337926560458E-2</v>
      </c>
      <c r="T181" s="7">
        <f t="shared" si="16"/>
        <v>-3.7024223712224334E-3</v>
      </c>
      <c r="U181" s="7">
        <f t="shared" si="16"/>
        <v>2.4861164663636866E-2</v>
      </c>
      <c r="V181" s="7">
        <f t="shared" si="16"/>
        <v>1.9526641991814871E-2</v>
      </c>
      <c r="W181" s="7">
        <f t="shared" si="19"/>
        <v>1.6685189400788045E-2</v>
      </c>
      <c r="X181" s="7">
        <f t="shared" si="19"/>
        <v>7.5096587705023891E-3</v>
      </c>
      <c r="Y181" s="7">
        <f t="shared" si="19"/>
        <v>4.3922182066243251E-3</v>
      </c>
      <c r="Z181" s="15"/>
      <c r="AA181" s="7"/>
      <c r="AB181" s="7"/>
      <c r="AC181" s="7"/>
      <c r="AD181" s="7"/>
      <c r="AE181" s="7"/>
      <c r="AF181" s="7"/>
      <c r="AG181" s="7"/>
      <c r="AH181" s="7"/>
      <c r="AI181" s="7"/>
      <c r="AJ181" s="7"/>
      <c r="AK181" s="7"/>
      <c r="AL181" s="7"/>
      <c r="AM181" s="7"/>
      <c r="AN181" s="7"/>
      <c r="AO181" s="7"/>
      <c r="AP181" s="7"/>
      <c r="AQ181" s="7"/>
      <c r="AR181" s="7"/>
      <c r="AS181" s="7"/>
      <c r="AT181" s="7"/>
      <c r="AU181" s="7"/>
      <c r="AV181" s="7"/>
    </row>
    <row r="182" spans="1:48">
      <c r="A182" s="12">
        <v>38145</v>
      </c>
      <c r="B182" s="13">
        <v>3478.2</v>
      </c>
      <c r="C182" s="13">
        <v>1652.8</v>
      </c>
      <c r="D182" s="13">
        <v>2216.5</v>
      </c>
      <c r="E182" s="13">
        <v>4528.7</v>
      </c>
      <c r="F182" s="13">
        <v>5625.9</v>
      </c>
      <c r="G182" s="13">
        <v>4313.5</v>
      </c>
      <c r="H182" s="13">
        <v>3856.7</v>
      </c>
      <c r="I182" s="13">
        <v>3847.5</v>
      </c>
      <c r="J182" s="13">
        <v>278</v>
      </c>
      <c r="K182" s="13">
        <v>5306.4</v>
      </c>
      <c r="L182" s="13">
        <v>3764.9</v>
      </c>
      <c r="M182" s="13">
        <v>1031</v>
      </c>
      <c r="N182" s="15"/>
      <c r="O182" s="7">
        <f t="shared" si="18"/>
        <v>1.4131181923737525E-2</v>
      </c>
      <c r="P182" s="7">
        <f t="shared" si="18"/>
        <v>2.7569023306557878E-2</v>
      </c>
      <c r="Q182" s="7">
        <f t="shared" si="18"/>
        <v>9.7425961988184002E-3</v>
      </c>
      <c r="R182" s="7">
        <f t="shared" si="17"/>
        <v>1.0281059781203465E-2</v>
      </c>
      <c r="S182" s="7">
        <f t="shared" si="16"/>
        <v>3.2492191740539293E-2</v>
      </c>
      <c r="T182" s="7">
        <f t="shared" si="16"/>
        <v>1.2166329013217941E-2</v>
      </c>
      <c r="U182" s="7">
        <f t="shared" si="16"/>
        <v>-8.018161823648718E-3</v>
      </c>
      <c r="V182" s="7">
        <f t="shared" si="16"/>
        <v>8.5404245811592002E-3</v>
      </c>
      <c r="W182" s="7">
        <f t="shared" si="19"/>
        <v>-1.0123007631448565E-2</v>
      </c>
      <c r="X182" s="7">
        <f t="shared" si="19"/>
        <v>2.2712370191821773E-2</v>
      </c>
      <c r="Y182" s="7">
        <f t="shared" si="19"/>
        <v>1.6098570543905354E-2</v>
      </c>
      <c r="Z182" s="15"/>
      <c r="AA182" s="7"/>
      <c r="AB182" s="7"/>
      <c r="AC182" s="7"/>
      <c r="AD182" s="7"/>
      <c r="AE182" s="7"/>
      <c r="AF182" s="7"/>
      <c r="AG182" s="7"/>
      <c r="AH182" s="7"/>
      <c r="AI182" s="7"/>
      <c r="AJ182" s="7"/>
      <c r="AK182" s="7"/>
      <c r="AL182" s="7"/>
      <c r="AM182" s="7"/>
      <c r="AN182" s="7"/>
      <c r="AO182" s="7"/>
      <c r="AP182" s="7"/>
      <c r="AQ182" s="7"/>
      <c r="AR182" s="7"/>
      <c r="AS182" s="7"/>
      <c r="AT182" s="7"/>
      <c r="AU182" s="7"/>
      <c r="AV182" s="7"/>
    </row>
    <row r="183" spans="1:48">
      <c r="A183" s="12">
        <v>38153</v>
      </c>
      <c r="B183" s="13">
        <v>3527.7</v>
      </c>
      <c r="C183" s="13">
        <v>1699</v>
      </c>
      <c r="D183" s="13">
        <v>2238.1999999999998</v>
      </c>
      <c r="E183" s="13">
        <v>4575.5</v>
      </c>
      <c r="F183" s="13">
        <v>5811.7</v>
      </c>
      <c r="G183" s="13">
        <v>4366.3</v>
      </c>
      <c r="H183" s="13">
        <v>3825.9</v>
      </c>
      <c r="I183" s="13">
        <v>3880.5</v>
      </c>
      <c r="J183" s="13">
        <v>275.2</v>
      </c>
      <c r="K183" s="13">
        <v>5428.3</v>
      </c>
      <c r="L183" s="13">
        <v>3826</v>
      </c>
      <c r="M183" s="13">
        <v>1030</v>
      </c>
      <c r="N183" s="15"/>
      <c r="O183" s="7">
        <f t="shared" si="18"/>
        <v>4.2511585046992343E-4</v>
      </c>
      <c r="P183" s="7">
        <f t="shared" si="18"/>
        <v>4.3366136257601738E-2</v>
      </c>
      <c r="Q183" s="7">
        <f t="shared" si="18"/>
        <v>-2.7678255431725855E-2</v>
      </c>
      <c r="R183" s="7">
        <f t="shared" si="17"/>
        <v>1.9668047135575585E-4</v>
      </c>
      <c r="S183" s="7">
        <f t="shared" si="16"/>
        <v>1.0117783722518502E-2</v>
      </c>
      <c r="T183" s="7">
        <f t="shared" si="16"/>
        <v>2.1505384632285649E-3</v>
      </c>
      <c r="U183" s="7">
        <f t="shared" si="16"/>
        <v>-9.2166551049239522E-3</v>
      </c>
      <c r="V183" s="7">
        <f t="shared" si="16"/>
        <v>-7.5272927484059922E-3</v>
      </c>
      <c r="W183" s="7">
        <f t="shared" si="19"/>
        <v>-9.8594919558898202E-3</v>
      </c>
      <c r="X183" s="7">
        <f t="shared" si="19"/>
        <v>5.8227803357829505E-3</v>
      </c>
      <c r="Y183" s="7">
        <f t="shared" si="19"/>
        <v>6.7207004899136934E-3</v>
      </c>
      <c r="Z183" s="15"/>
      <c r="AA183" s="7"/>
      <c r="AB183" s="7"/>
      <c r="AC183" s="7"/>
      <c r="AD183" s="7"/>
      <c r="AE183" s="7"/>
      <c r="AF183" s="7"/>
      <c r="AG183" s="7"/>
      <c r="AH183" s="7"/>
      <c r="AI183" s="7"/>
      <c r="AJ183" s="7"/>
      <c r="AK183" s="7"/>
      <c r="AL183" s="7"/>
      <c r="AM183" s="7"/>
      <c r="AN183" s="7"/>
      <c r="AO183" s="7"/>
      <c r="AP183" s="7"/>
      <c r="AQ183" s="7"/>
      <c r="AR183" s="7"/>
      <c r="AS183" s="7"/>
      <c r="AT183" s="7"/>
      <c r="AU183" s="7"/>
      <c r="AV183" s="7"/>
    </row>
    <row r="184" spans="1:48">
      <c r="A184" s="12">
        <v>38159</v>
      </c>
      <c r="B184" s="13">
        <v>3529.2</v>
      </c>
      <c r="C184" s="13">
        <v>1774.3</v>
      </c>
      <c r="D184" s="13">
        <v>2177.1</v>
      </c>
      <c r="E184" s="13">
        <v>4576.3999999999996</v>
      </c>
      <c r="F184" s="13">
        <v>5870.8</v>
      </c>
      <c r="G184" s="13">
        <v>4375.7</v>
      </c>
      <c r="H184" s="13">
        <v>3790.8</v>
      </c>
      <c r="I184" s="13">
        <v>3851.4</v>
      </c>
      <c r="J184" s="13">
        <v>272.5</v>
      </c>
      <c r="K184" s="13">
        <v>5460</v>
      </c>
      <c r="L184" s="13">
        <v>3851.8</v>
      </c>
      <c r="M184" s="13">
        <v>1029</v>
      </c>
      <c r="N184" s="15"/>
      <c r="O184" s="7">
        <f t="shared" si="18"/>
        <v>1.4723373179030481E-3</v>
      </c>
      <c r="P184" s="7">
        <f t="shared" si="18"/>
        <v>-6.5592545036259322E-3</v>
      </c>
      <c r="Q184" s="7">
        <f t="shared" si="18"/>
        <v>2.5689265928308049E-3</v>
      </c>
      <c r="R184" s="7">
        <f t="shared" si="17"/>
        <v>-1.0809015998474704E-2</v>
      </c>
      <c r="S184" s="7">
        <f t="shared" si="16"/>
        <v>-1.0857944353945883E-2</v>
      </c>
      <c r="T184" s="7">
        <f t="shared" si="16"/>
        <v>-2.494137783991616E-3</v>
      </c>
      <c r="U184" s="7">
        <f t="shared" si="16"/>
        <v>1.6949558313773205E-2</v>
      </c>
      <c r="V184" s="7">
        <f t="shared" si="16"/>
        <v>2.2642476749759752E-2</v>
      </c>
      <c r="W184" s="7">
        <f t="shared" si="19"/>
        <v>5.4894922847715149E-3</v>
      </c>
      <c r="X184" s="7">
        <f t="shared" si="19"/>
        <v>9.2428670811775127E-3</v>
      </c>
      <c r="Y184" s="7">
        <f t="shared" si="19"/>
        <v>-5.8324385510071181E-3</v>
      </c>
      <c r="Z184" s="15"/>
      <c r="AA184" s="7"/>
      <c r="AB184" s="7"/>
      <c r="AC184" s="7"/>
      <c r="AD184" s="7"/>
      <c r="AE184" s="7"/>
      <c r="AF184" s="7"/>
      <c r="AG184" s="7"/>
      <c r="AH184" s="7"/>
      <c r="AI184" s="7"/>
      <c r="AJ184" s="7"/>
      <c r="AK184" s="7"/>
      <c r="AL184" s="7"/>
      <c r="AM184" s="7"/>
      <c r="AN184" s="7"/>
      <c r="AO184" s="7"/>
      <c r="AP184" s="7"/>
      <c r="AQ184" s="7"/>
      <c r="AR184" s="7"/>
      <c r="AS184" s="7"/>
      <c r="AT184" s="7"/>
      <c r="AU184" s="7"/>
      <c r="AV184" s="7"/>
    </row>
    <row r="185" spans="1:48">
      <c r="A185" s="12">
        <v>38166</v>
      </c>
      <c r="B185" s="13">
        <v>3534.4</v>
      </c>
      <c r="C185" s="13">
        <v>1762.7</v>
      </c>
      <c r="D185" s="13">
        <v>2182.6999999999998</v>
      </c>
      <c r="E185" s="13">
        <v>4527.2</v>
      </c>
      <c r="F185" s="13">
        <v>5807.4</v>
      </c>
      <c r="G185" s="13">
        <v>4364.8</v>
      </c>
      <c r="H185" s="13">
        <v>3855.6</v>
      </c>
      <c r="I185" s="13">
        <v>3939.6</v>
      </c>
      <c r="J185" s="13">
        <v>274</v>
      </c>
      <c r="K185" s="13">
        <v>5510.7</v>
      </c>
      <c r="L185" s="13">
        <v>3829.4</v>
      </c>
      <c r="M185" s="13">
        <v>1028</v>
      </c>
      <c r="N185" s="15"/>
      <c r="O185" s="7">
        <f t="shared" si="18"/>
        <v>8.3399559248472088E-3</v>
      </c>
      <c r="P185" s="7">
        <f t="shared" si="18"/>
        <v>1.1057940603897672E-2</v>
      </c>
      <c r="Q185" s="7">
        <f t="shared" si="18"/>
        <v>-1.5094800423323253E-2</v>
      </c>
      <c r="R185" s="7">
        <f t="shared" si="17"/>
        <v>8.1176955183511687E-3</v>
      </c>
      <c r="S185" s="7">
        <f t="shared" si="16"/>
        <v>3.8078281505339345E-2</v>
      </c>
      <c r="T185" s="7">
        <f t="shared" si="16"/>
        <v>6.2806386584579547E-3</v>
      </c>
      <c r="U185" s="7">
        <f t="shared" si="16"/>
        <v>1.641194393514073E-2</v>
      </c>
      <c r="V185" s="7">
        <f t="shared" si="16"/>
        <v>1.5690053029691575E-2</v>
      </c>
      <c r="W185" s="7">
        <f t="shared" si="19"/>
        <v>-4.7558165365274392E-3</v>
      </c>
      <c r="X185" s="7">
        <f t="shared" si="19"/>
        <v>1.9141662273897121E-2</v>
      </c>
      <c r="Y185" s="7">
        <f t="shared" si="19"/>
        <v>1.5315346195893156E-2</v>
      </c>
      <c r="Z185" s="15"/>
      <c r="AA185" s="7"/>
      <c r="AB185" s="7"/>
      <c r="AC185" s="7"/>
      <c r="AD185" s="7"/>
      <c r="AE185" s="7"/>
      <c r="AF185" s="7"/>
      <c r="AG185" s="7"/>
      <c r="AH185" s="7"/>
      <c r="AI185" s="7"/>
      <c r="AJ185" s="7"/>
      <c r="AK185" s="7"/>
      <c r="AL185" s="7"/>
      <c r="AM185" s="7"/>
      <c r="AN185" s="7"/>
      <c r="AO185" s="7"/>
      <c r="AP185" s="7"/>
      <c r="AQ185" s="7"/>
      <c r="AR185" s="7"/>
      <c r="AS185" s="7"/>
      <c r="AT185" s="7"/>
      <c r="AU185" s="7"/>
      <c r="AV185" s="7"/>
    </row>
    <row r="186" spans="1:48">
      <c r="A186" s="12">
        <v>38173</v>
      </c>
      <c r="B186" s="13">
        <v>3564</v>
      </c>
      <c r="C186" s="13">
        <v>1782.3</v>
      </c>
      <c r="D186" s="13">
        <v>2150</v>
      </c>
      <c r="E186" s="13">
        <v>4564.1000000000004</v>
      </c>
      <c r="F186" s="13">
        <v>6032.8</v>
      </c>
      <c r="G186" s="13">
        <v>4392.3</v>
      </c>
      <c r="H186" s="13">
        <v>3919.4</v>
      </c>
      <c r="I186" s="13">
        <v>4001.9</v>
      </c>
      <c r="J186" s="13">
        <v>272.7</v>
      </c>
      <c r="K186" s="13">
        <v>5617.2</v>
      </c>
      <c r="L186" s="13">
        <v>3888.5</v>
      </c>
      <c r="M186" s="13">
        <v>1027</v>
      </c>
      <c r="N186" s="15"/>
      <c r="O186" s="7">
        <f t="shared" si="18"/>
        <v>-9.3023926623135612E-3</v>
      </c>
      <c r="P186" s="7">
        <f t="shared" si="18"/>
        <v>-3.1469539879450817E-3</v>
      </c>
      <c r="Q186" s="7">
        <f t="shared" si="18"/>
        <v>8.0143110726481441E-3</v>
      </c>
      <c r="R186" s="7">
        <f t="shared" si="17"/>
        <v>-9.6451047614008799E-4</v>
      </c>
      <c r="S186" s="7">
        <f t="shared" si="16"/>
        <v>3.276683885594369E-3</v>
      </c>
      <c r="T186" s="7">
        <f t="shared" si="16"/>
        <v>-2.3333201876021538E-2</v>
      </c>
      <c r="U186" s="7">
        <f t="shared" si="16"/>
        <v>-1.7839458874469041E-2</v>
      </c>
      <c r="V186" s="7">
        <f t="shared" si="16"/>
        <v>-8.8095240132689146E-3</v>
      </c>
      <c r="W186" s="7">
        <f t="shared" si="19"/>
        <v>3.6663611776433327E-4</v>
      </c>
      <c r="X186" s="7">
        <f t="shared" si="19"/>
        <v>4.9545931246833949E-3</v>
      </c>
      <c r="Y186" s="7">
        <f t="shared" si="19"/>
        <v>-2.7812847884396154E-3</v>
      </c>
      <c r="Z186" s="15"/>
      <c r="AA186" s="7"/>
      <c r="AB186" s="7"/>
      <c r="AC186" s="7"/>
      <c r="AD186" s="7"/>
      <c r="AE186" s="7"/>
      <c r="AF186" s="7"/>
      <c r="AG186" s="7"/>
      <c r="AH186" s="7"/>
      <c r="AI186" s="7"/>
      <c r="AJ186" s="7"/>
      <c r="AK186" s="7"/>
      <c r="AL186" s="7"/>
      <c r="AM186" s="7"/>
      <c r="AN186" s="7"/>
      <c r="AO186" s="7"/>
      <c r="AP186" s="7"/>
      <c r="AQ186" s="7"/>
      <c r="AR186" s="7"/>
      <c r="AS186" s="7"/>
      <c r="AT186" s="7"/>
      <c r="AU186" s="7"/>
      <c r="AV186" s="7"/>
    </row>
    <row r="187" spans="1:48">
      <c r="A187" s="12">
        <v>38180</v>
      </c>
      <c r="B187" s="13">
        <v>3531</v>
      </c>
      <c r="C187" s="13">
        <v>1776.7</v>
      </c>
      <c r="D187" s="13">
        <v>2167.3000000000002</v>
      </c>
      <c r="E187" s="13">
        <v>4559.7</v>
      </c>
      <c r="F187" s="13">
        <v>6052.6</v>
      </c>
      <c r="G187" s="13">
        <v>4291</v>
      </c>
      <c r="H187" s="13">
        <v>3850.1</v>
      </c>
      <c r="I187" s="13">
        <v>3966.8</v>
      </c>
      <c r="J187" s="13">
        <v>272.8</v>
      </c>
      <c r="K187" s="13">
        <v>5645.1</v>
      </c>
      <c r="L187" s="13">
        <v>3877.7</v>
      </c>
      <c r="M187" s="13">
        <v>1026</v>
      </c>
      <c r="N187" s="15"/>
      <c r="O187" s="7">
        <f t="shared" si="18"/>
        <v>-1.3055685571254647E-2</v>
      </c>
      <c r="P187" s="7">
        <f t="shared" si="18"/>
        <v>-5.2481709579563175E-3</v>
      </c>
      <c r="Q187" s="7">
        <f t="shared" si="18"/>
        <v>-1.1228774253726481E-2</v>
      </c>
      <c r="R187" s="7">
        <f t="shared" si="17"/>
        <v>1.6336216252382053E-2</v>
      </c>
      <c r="S187" s="7">
        <f t="shared" si="16"/>
        <v>3.8092771341215986E-3</v>
      </c>
      <c r="T187" s="7">
        <f t="shared" si="16"/>
        <v>-2.5658471564372645E-2</v>
      </c>
      <c r="U187" s="7">
        <f t="shared" si="16"/>
        <v>1.002721930362222E-2</v>
      </c>
      <c r="V187" s="7">
        <f t="shared" si="16"/>
        <v>-2.9285554886531841E-3</v>
      </c>
      <c r="W187" s="7">
        <f t="shared" si="19"/>
        <v>-2.6371073203539305E-2</v>
      </c>
      <c r="X187" s="7">
        <f t="shared" si="19"/>
        <v>-1.0434939231315971E-2</v>
      </c>
      <c r="Y187" s="7">
        <f t="shared" si="19"/>
        <v>1.4261997447995159E-2</v>
      </c>
      <c r="Z187" s="15"/>
      <c r="AA187" s="7"/>
      <c r="AB187" s="7"/>
      <c r="AC187" s="7"/>
      <c r="AD187" s="7"/>
      <c r="AE187" s="7"/>
      <c r="AF187" s="7"/>
      <c r="AG187" s="7"/>
      <c r="AH187" s="7"/>
      <c r="AI187" s="7"/>
      <c r="AJ187" s="7"/>
      <c r="AK187" s="7"/>
      <c r="AL187" s="7"/>
      <c r="AM187" s="7"/>
      <c r="AN187" s="7"/>
      <c r="AO187" s="7"/>
      <c r="AP187" s="7"/>
      <c r="AQ187" s="7"/>
      <c r="AR187" s="7"/>
      <c r="AS187" s="7"/>
      <c r="AT187" s="7"/>
      <c r="AU187" s="7"/>
      <c r="AV187" s="7"/>
    </row>
    <row r="188" spans="1:48">
      <c r="A188" s="12">
        <v>38187</v>
      </c>
      <c r="B188" s="13">
        <v>3485.2</v>
      </c>
      <c r="C188" s="13">
        <v>1767.4</v>
      </c>
      <c r="D188" s="13">
        <v>2143.1</v>
      </c>
      <c r="E188" s="13">
        <v>4634.8</v>
      </c>
      <c r="F188" s="13">
        <v>6075.7</v>
      </c>
      <c r="G188" s="13">
        <v>4182.3</v>
      </c>
      <c r="H188" s="13">
        <v>3888.9</v>
      </c>
      <c r="I188" s="13">
        <v>3955.2</v>
      </c>
      <c r="J188" s="13">
        <v>265.7</v>
      </c>
      <c r="K188" s="13">
        <v>5586.5</v>
      </c>
      <c r="L188" s="13">
        <v>3933.4</v>
      </c>
      <c r="M188" s="13">
        <v>1025</v>
      </c>
      <c r="N188" s="15"/>
      <c r="O188" s="7">
        <f t="shared" si="18"/>
        <v>1.4498993543501744E-2</v>
      </c>
      <c r="P188" s="7">
        <f t="shared" si="18"/>
        <v>-6.8127889258867806E-3</v>
      </c>
      <c r="Q188" s="7">
        <f t="shared" si="18"/>
        <v>1.8263447738359397E-2</v>
      </c>
      <c r="R188" s="7">
        <f t="shared" si="17"/>
        <v>-6.4503784335000437E-3</v>
      </c>
      <c r="S188" s="7">
        <f t="shared" si="16"/>
        <v>2.0784199590464819E-2</v>
      </c>
      <c r="T188" s="7">
        <f t="shared" si="16"/>
        <v>1.4621323352397395E-2</v>
      </c>
      <c r="U188" s="7">
        <f t="shared" si="16"/>
        <v>3.3702675326395586E-2</v>
      </c>
      <c r="V188" s="7">
        <f t="shared" si="16"/>
        <v>9.3363370849965689E-3</v>
      </c>
      <c r="W188" s="7">
        <f t="shared" si="19"/>
        <v>1.8800531952435035E-3</v>
      </c>
      <c r="X188" s="7">
        <f t="shared" si="19"/>
        <v>2.3982897876803102E-2</v>
      </c>
      <c r="Y188" s="7">
        <f t="shared" si="19"/>
        <v>1.674016805743242E-2</v>
      </c>
      <c r="Z188" s="15"/>
      <c r="AA188" s="7"/>
      <c r="AB188" s="7"/>
      <c r="AC188" s="7"/>
      <c r="AD188" s="7"/>
      <c r="AE188" s="7"/>
      <c r="AF188" s="7"/>
      <c r="AG188" s="7"/>
      <c r="AH188" s="7"/>
      <c r="AI188" s="7"/>
      <c r="AJ188" s="7"/>
      <c r="AK188" s="7"/>
      <c r="AL188" s="7"/>
      <c r="AM188" s="7"/>
      <c r="AN188" s="7"/>
      <c r="AO188" s="7"/>
      <c r="AP188" s="7"/>
      <c r="AQ188" s="7"/>
      <c r="AR188" s="7"/>
      <c r="AS188" s="7"/>
      <c r="AT188" s="7"/>
      <c r="AU188" s="7"/>
      <c r="AV188" s="7"/>
    </row>
    <row r="189" spans="1:48">
      <c r="A189" s="12">
        <v>38194</v>
      </c>
      <c r="B189" s="13">
        <v>3536.1</v>
      </c>
      <c r="C189" s="13">
        <v>1755.4</v>
      </c>
      <c r="D189" s="13">
        <v>2182.6</v>
      </c>
      <c r="E189" s="13">
        <v>4605</v>
      </c>
      <c r="F189" s="13">
        <v>6203.3</v>
      </c>
      <c r="G189" s="13">
        <v>4243.8999999999996</v>
      </c>
      <c r="H189" s="13">
        <v>4022.2</v>
      </c>
      <c r="I189" s="13">
        <v>3992.3</v>
      </c>
      <c r="J189" s="13">
        <v>266.2</v>
      </c>
      <c r="K189" s="13">
        <v>5722.1</v>
      </c>
      <c r="L189" s="13">
        <v>3999.8</v>
      </c>
      <c r="M189" s="13">
        <v>1024</v>
      </c>
      <c r="N189" s="15"/>
      <c r="O189" s="7">
        <f t="shared" si="18"/>
        <v>-1.5565967454508204E-3</v>
      </c>
      <c r="P189" s="7">
        <f t="shared" si="18"/>
        <v>1.3972791325369894E-2</v>
      </c>
      <c r="Q189" s="7">
        <f t="shared" si="18"/>
        <v>-3.3876273696907079E-2</v>
      </c>
      <c r="R189" s="7">
        <f t="shared" si="17"/>
        <v>5.9540094701076287E-3</v>
      </c>
      <c r="S189" s="7">
        <f t="shared" si="16"/>
        <v>3.0184799745010767E-2</v>
      </c>
      <c r="T189" s="7">
        <f t="shared" si="16"/>
        <v>3.1524987290521447E-3</v>
      </c>
      <c r="U189" s="7">
        <f t="shared" si="16"/>
        <v>4.1186015296634949E-3</v>
      </c>
      <c r="V189" s="7">
        <f t="shared" si="16"/>
        <v>-1.6364414778537281E-2</v>
      </c>
      <c r="W189" s="7">
        <f t="shared" si="19"/>
        <v>2.522388922394855E-2</v>
      </c>
      <c r="X189" s="7">
        <f t="shared" si="19"/>
        <v>2.2716351502164941E-4</v>
      </c>
      <c r="Y189" s="7">
        <f t="shared" si="19"/>
        <v>2.2725296031389252E-3</v>
      </c>
      <c r="Z189" s="15"/>
      <c r="AA189" s="7"/>
      <c r="AB189" s="7"/>
      <c r="AC189" s="7"/>
      <c r="AD189" s="7"/>
      <c r="AE189" s="7"/>
      <c r="AF189" s="7"/>
      <c r="AG189" s="7"/>
      <c r="AH189" s="7"/>
      <c r="AI189" s="7"/>
      <c r="AJ189" s="7"/>
      <c r="AK189" s="7"/>
      <c r="AL189" s="7"/>
      <c r="AM189" s="7"/>
      <c r="AN189" s="7"/>
      <c r="AO189" s="7"/>
      <c r="AP189" s="7"/>
      <c r="AQ189" s="7"/>
      <c r="AR189" s="7"/>
      <c r="AS189" s="7"/>
      <c r="AT189" s="7"/>
      <c r="AU189" s="7"/>
      <c r="AV189" s="7"/>
    </row>
    <row r="190" spans="1:48">
      <c r="A190" s="12">
        <v>38201</v>
      </c>
      <c r="B190" s="13">
        <v>3530.6</v>
      </c>
      <c r="C190" s="13">
        <v>1780.1</v>
      </c>
      <c r="D190" s="13">
        <v>2109.9</v>
      </c>
      <c r="E190" s="13">
        <v>4632.5</v>
      </c>
      <c r="F190" s="13">
        <v>6393.4</v>
      </c>
      <c r="G190" s="13">
        <v>4257.3</v>
      </c>
      <c r="H190" s="13">
        <v>4038.8</v>
      </c>
      <c r="I190" s="13">
        <v>3927.5</v>
      </c>
      <c r="J190" s="13">
        <v>273</v>
      </c>
      <c r="K190" s="13">
        <v>5723.4</v>
      </c>
      <c r="L190" s="13">
        <v>4008.9</v>
      </c>
      <c r="M190" s="13">
        <v>1023</v>
      </c>
      <c r="N190" s="15"/>
      <c r="O190" s="7">
        <f t="shared" si="18"/>
        <v>-1.5067918207214058E-2</v>
      </c>
      <c r="P190" s="7">
        <f t="shared" si="18"/>
        <v>-2.2037581798050276E-2</v>
      </c>
      <c r="Q190" s="7">
        <f t="shared" si="18"/>
        <v>-1.4801645329013775E-2</v>
      </c>
      <c r="R190" s="7">
        <f t="shared" si="17"/>
        <v>-1.4941069347191166E-2</v>
      </c>
      <c r="S190" s="7">
        <f t="shared" si="16"/>
        <v>-2.4029648491236691E-2</v>
      </c>
      <c r="T190" s="7">
        <f t="shared" si="16"/>
        <v>-1.4932538011582695E-2</v>
      </c>
      <c r="U190" s="7">
        <f t="shared" si="16"/>
        <v>-1.8416542698295311E-2</v>
      </c>
      <c r="V190" s="7">
        <f t="shared" ref="V190:Y253" si="20">LN(I191/I190)</f>
        <v>6.3633473353071057E-4</v>
      </c>
      <c r="W190" s="7">
        <f t="shared" si="19"/>
        <v>-1.1049836186584935E-2</v>
      </c>
      <c r="X190" s="7">
        <f t="shared" si="19"/>
        <v>-1.8516108534406665E-2</v>
      </c>
      <c r="Y190" s="7">
        <f t="shared" si="19"/>
        <v>-2.4975661725309493E-3</v>
      </c>
      <c r="Z190" s="15"/>
      <c r="AA190" s="7"/>
      <c r="AB190" s="7"/>
      <c r="AC190" s="7"/>
      <c r="AD190" s="7"/>
      <c r="AE190" s="7"/>
      <c r="AF190" s="7"/>
      <c r="AG190" s="7"/>
      <c r="AH190" s="7"/>
      <c r="AI190" s="7"/>
      <c r="AJ190" s="7"/>
      <c r="AK190" s="7"/>
      <c r="AL190" s="7"/>
      <c r="AM190" s="7"/>
      <c r="AN190" s="7"/>
      <c r="AO190" s="7"/>
      <c r="AP190" s="7"/>
      <c r="AQ190" s="7"/>
      <c r="AR190" s="7"/>
      <c r="AS190" s="7"/>
      <c r="AT190" s="7"/>
      <c r="AU190" s="7"/>
      <c r="AV190" s="7"/>
    </row>
    <row r="191" spans="1:48">
      <c r="A191" s="12">
        <v>38208</v>
      </c>
      <c r="B191" s="13">
        <v>3477.8</v>
      </c>
      <c r="C191" s="13">
        <v>1741.3</v>
      </c>
      <c r="D191" s="13">
        <v>2078.9</v>
      </c>
      <c r="E191" s="13">
        <v>4563.8</v>
      </c>
      <c r="F191" s="13">
        <v>6241.6</v>
      </c>
      <c r="G191" s="13">
        <v>4194.2</v>
      </c>
      <c r="H191" s="13">
        <v>3965.1</v>
      </c>
      <c r="I191" s="13">
        <v>3930</v>
      </c>
      <c r="J191" s="13">
        <v>270</v>
      </c>
      <c r="K191" s="13">
        <v>5618.4</v>
      </c>
      <c r="L191" s="13">
        <v>3998.9</v>
      </c>
      <c r="M191" s="13">
        <v>1022</v>
      </c>
      <c r="N191" s="15"/>
      <c r="O191" s="7">
        <f t="shared" si="18"/>
        <v>5.7056996593867057E-3</v>
      </c>
      <c r="P191" s="7">
        <f t="shared" si="18"/>
        <v>-5.643875842860308E-3</v>
      </c>
      <c r="Q191" s="7">
        <f t="shared" si="18"/>
        <v>-3.6624781915911859E-3</v>
      </c>
      <c r="R191" s="7">
        <f t="shared" si="17"/>
        <v>1.5005827099256347E-2</v>
      </c>
      <c r="S191" s="7">
        <f t="shared" si="17"/>
        <v>-6.3647390919978333E-3</v>
      </c>
      <c r="T191" s="7">
        <f t="shared" si="17"/>
        <v>2.286259628860783E-3</v>
      </c>
      <c r="U191" s="7">
        <f t="shared" si="17"/>
        <v>-1.1898710777938928E-2</v>
      </c>
      <c r="V191" s="7">
        <f t="shared" si="20"/>
        <v>1.4499963545419627E-2</v>
      </c>
      <c r="W191" s="7">
        <f t="shared" si="19"/>
        <v>3.2072719887994192E-2</v>
      </c>
      <c r="X191" s="7">
        <f t="shared" si="19"/>
        <v>1.8446217564291659E-2</v>
      </c>
      <c r="Y191" s="7">
        <f t="shared" si="19"/>
        <v>2.306339944986481E-2</v>
      </c>
      <c r="Z191" s="15"/>
      <c r="AA191" s="7"/>
      <c r="AB191" s="7"/>
      <c r="AC191" s="7"/>
      <c r="AD191" s="7"/>
      <c r="AE191" s="7"/>
      <c r="AF191" s="7"/>
      <c r="AG191" s="7"/>
      <c r="AH191" s="7"/>
      <c r="AI191" s="7"/>
      <c r="AJ191" s="7"/>
      <c r="AK191" s="7"/>
      <c r="AL191" s="7"/>
      <c r="AM191" s="7"/>
      <c r="AN191" s="7"/>
      <c r="AO191" s="7"/>
      <c r="AP191" s="7"/>
      <c r="AQ191" s="7"/>
      <c r="AR191" s="7"/>
      <c r="AS191" s="7"/>
      <c r="AT191" s="7"/>
      <c r="AU191" s="7"/>
      <c r="AV191" s="7"/>
    </row>
    <row r="192" spans="1:48">
      <c r="A192" s="12">
        <v>38215</v>
      </c>
      <c r="B192" s="13">
        <v>3497.7</v>
      </c>
      <c r="C192" s="13">
        <v>1731.5</v>
      </c>
      <c r="D192" s="13">
        <v>2071.3000000000002</v>
      </c>
      <c r="E192" s="13">
        <v>4632.8</v>
      </c>
      <c r="F192" s="13">
        <v>6202</v>
      </c>
      <c r="G192" s="13">
        <v>4203.8</v>
      </c>
      <c r="H192" s="13">
        <v>3918.2</v>
      </c>
      <c r="I192" s="13">
        <v>3987.4</v>
      </c>
      <c r="J192" s="13">
        <v>278.8</v>
      </c>
      <c r="K192" s="13">
        <v>5723</v>
      </c>
      <c r="L192" s="13">
        <v>4092.2</v>
      </c>
      <c r="M192" s="13">
        <v>1021</v>
      </c>
      <c r="N192" s="15"/>
      <c r="O192" s="7">
        <f t="shared" si="18"/>
        <v>1.7345898727811976E-2</v>
      </c>
      <c r="P192" s="7">
        <f t="shared" si="18"/>
        <v>-6.4893906394831698E-3</v>
      </c>
      <c r="Q192" s="7">
        <f t="shared" si="18"/>
        <v>2.3333994377519804E-2</v>
      </c>
      <c r="R192" s="7">
        <f t="shared" si="17"/>
        <v>2.7821255235253948E-2</v>
      </c>
      <c r="S192" s="7">
        <f t="shared" si="17"/>
        <v>-1.6812584036749498E-2</v>
      </c>
      <c r="T192" s="7">
        <f t="shared" si="17"/>
        <v>1.5156455295764273E-2</v>
      </c>
      <c r="U192" s="7">
        <f t="shared" si="17"/>
        <v>4.5330218497118054E-2</v>
      </c>
      <c r="V192" s="7">
        <f t="shared" si="20"/>
        <v>3.3029258145050998E-2</v>
      </c>
      <c r="W192" s="7">
        <f t="shared" si="19"/>
        <v>5.478432420527244E-2</v>
      </c>
      <c r="X192" s="7">
        <f t="shared" si="19"/>
        <v>1.4260924187105508E-2</v>
      </c>
      <c r="Y192" s="7">
        <f t="shared" si="19"/>
        <v>3.8965034645051057E-2</v>
      </c>
      <c r="Z192" s="15"/>
      <c r="AA192" s="7"/>
      <c r="AB192" s="7"/>
      <c r="AC192" s="7"/>
      <c r="AD192" s="7"/>
      <c r="AE192" s="7"/>
      <c r="AF192" s="7"/>
      <c r="AG192" s="7"/>
      <c r="AH192" s="7"/>
      <c r="AI192" s="7"/>
      <c r="AJ192" s="7"/>
      <c r="AK192" s="7"/>
      <c r="AL192" s="7"/>
      <c r="AM192" s="7"/>
      <c r="AN192" s="7"/>
      <c r="AO192" s="7"/>
      <c r="AP192" s="7"/>
      <c r="AQ192" s="7"/>
      <c r="AR192" s="7"/>
      <c r="AS192" s="7"/>
      <c r="AT192" s="7"/>
      <c r="AU192" s="7"/>
      <c r="AV192" s="7"/>
    </row>
    <row r="193" spans="1:48">
      <c r="A193" s="12">
        <v>38222</v>
      </c>
      <c r="B193" s="13">
        <v>3558.9</v>
      </c>
      <c r="C193" s="13">
        <v>1720.3</v>
      </c>
      <c r="D193" s="13">
        <v>2120.1999999999998</v>
      </c>
      <c r="E193" s="13">
        <v>4763.5</v>
      </c>
      <c r="F193" s="13">
        <v>6098.6</v>
      </c>
      <c r="G193" s="13">
        <v>4268</v>
      </c>
      <c r="H193" s="13">
        <v>4099.8999999999996</v>
      </c>
      <c r="I193" s="13">
        <v>4121.3</v>
      </c>
      <c r="J193" s="13">
        <v>294.5</v>
      </c>
      <c r="K193" s="13">
        <v>5805.2</v>
      </c>
      <c r="L193" s="13">
        <v>4254.8</v>
      </c>
      <c r="M193" s="13">
        <v>1020</v>
      </c>
      <c r="N193" s="15"/>
      <c r="O193" s="7">
        <f t="shared" si="18"/>
        <v>5.1568175711328677E-3</v>
      </c>
      <c r="P193" s="7">
        <f t="shared" si="18"/>
        <v>-8.7232130215354135E-4</v>
      </c>
      <c r="Q193" s="7">
        <f t="shared" si="18"/>
        <v>-8.1455271362974643E-3</v>
      </c>
      <c r="R193" s="7">
        <f t="shared" si="17"/>
        <v>1.4893909886586922E-3</v>
      </c>
      <c r="S193" s="7">
        <f t="shared" si="17"/>
        <v>-1.0992167137725253E-3</v>
      </c>
      <c r="T193" s="7">
        <f t="shared" si="17"/>
        <v>1.3937102477296881E-2</v>
      </c>
      <c r="U193" s="7">
        <f t="shared" si="17"/>
        <v>4.7692136045949501E-3</v>
      </c>
      <c r="V193" s="7">
        <f t="shared" si="20"/>
        <v>1.1627476973262605E-2</v>
      </c>
      <c r="W193" s="7">
        <f t="shared" si="19"/>
        <v>1.7169248551423114E-2</v>
      </c>
      <c r="X193" s="7">
        <f t="shared" si="19"/>
        <v>-5.285077674343901E-3</v>
      </c>
      <c r="Y193" s="7">
        <f t="shared" si="19"/>
        <v>8.6351674464457285E-3</v>
      </c>
      <c r="Z193" s="15"/>
      <c r="AA193" s="7"/>
      <c r="AB193" s="7"/>
      <c r="AC193" s="7"/>
      <c r="AD193" s="7"/>
      <c r="AE193" s="7"/>
      <c r="AF193" s="7"/>
      <c r="AG193" s="7"/>
      <c r="AH193" s="7"/>
      <c r="AI193" s="7"/>
      <c r="AJ193" s="7"/>
      <c r="AK193" s="7"/>
      <c r="AL193" s="7"/>
      <c r="AM193" s="7"/>
      <c r="AN193" s="7"/>
      <c r="AO193" s="7"/>
      <c r="AP193" s="7"/>
      <c r="AQ193" s="7"/>
      <c r="AR193" s="7"/>
      <c r="AS193" s="7"/>
      <c r="AT193" s="7"/>
      <c r="AU193" s="7"/>
      <c r="AV193" s="7"/>
    </row>
    <row r="194" spans="1:48">
      <c r="A194" s="12">
        <v>38229</v>
      </c>
      <c r="B194" s="13">
        <v>3577.3</v>
      </c>
      <c r="C194" s="13">
        <v>1718.8</v>
      </c>
      <c r="D194" s="13">
        <v>2103</v>
      </c>
      <c r="E194" s="13">
        <v>4770.6000000000004</v>
      </c>
      <c r="F194" s="13">
        <v>6091.9</v>
      </c>
      <c r="G194" s="13">
        <v>4327.8999999999996</v>
      </c>
      <c r="H194" s="13">
        <v>4119.5</v>
      </c>
      <c r="I194" s="13">
        <v>4169.5</v>
      </c>
      <c r="J194" s="13">
        <v>299.60000000000002</v>
      </c>
      <c r="K194" s="13">
        <v>5774.6</v>
      </c>
      <c r="L194" s="13">
        <v>4291.7</v>
      </c>
      <c r="M194" s="13">
        <v>1019</v>
      </c>
      <c r="N194" s="15"/>
      <c r="O194" s="7">
        <f t="shared" si="18"/>
        <v>5.2137906852108215E-3</v>
      </c>
      <c r="P194" s="7">
        <f t="shared" si="18"/>
        <v>5.1646712798964949E-3</v>
      </c>
      <c r="Q194" s="7">
        <f t="shared" si="18"/>
        <v>1.383631262948848E-2</v>
      </c>
      <c r="R194" s="7">
        <f t="shared" si="17"/>
        <v>2.1278722344759474E-2</v>
      </c>
      <c r="S194" s="7">
        <f t="shared" si="17"/>
        <v>3.9319174494898898E-3</v>
      </c>
      <c r="T194" s="7">
        <f t="shared" si="17"/>
        <v>-1.1328302313089935E-3</v>
      </c>
      <c r="U194" s="7">
        <f t="shared" si="17"/>
        <v>2.8807887286569946E-2</v>
      </c>
      <c r="V194" s="7">
        <f t="shared" si="20"/>
        <v>1.4902199221526359E-2</v>
      </c>
      <c r="W194" s="7">
        <f t="shared" si="19"/>
        <v>3.3322256758097422E-3</v>
      </c>
      <c r="X194" s="7">
        <f t="shared" si="19"/>
        <v>1.2460629489466106E-3</v>
      </c>
      <c r="Y194" s="7">
        <f t="shared" si="19"/>
        <v>-8.6250107331754323E-4</v>
      </c>
      <c r="Z194" s="15"/>
      <c r="AA194" s="7"/>
      <c r="AB194" s="7"/>
      <c r="AC194" s="7"/>
      <c r="AD194" s="7"/>
      <c r="AE194" s="7"/>
      <c r="AF194" s="7"/>
      <c r="AG194" s="7"/>
      <c r="AH194" s="7"/>
      <c r="AI194" s="7"/>
      <c r="AJ194" s="7"/>
      <c r="AK194" s="7"/>
      <c r="AL194" s="7"/>
      <c r="AM194" s="7"/>
      <c r="AN194" s="7"/>
      <c r="AO194" s="7"/>
      <c r="AP194" s="7"/>
      <c r="AQ194" s="7"/>
      <c r="AR194" s="7"/>
      <c r="AS194" s="7"/>
      <c r="AT194" s="7"/>
      <c r="AU194" s="7"/>
      <c r="AV194" s="7"/>
    </row>
    <row r="195" spans="1:48">
      <c r="A195" s="12">
        <v>38236</v>
      </c>
      <c r="B195" s="13">
        <v>3596</v>
      </c>
      <c r="C195" s="13">
        <v>1727.7</v>
      </c>
      <c r="D195" s="13">
        <v>2132.3000000000002</v>
      </c>
      <c r="E195" s="13">
        <v>4873.2</v>
      </c>
      <c r="F195" s="13">
        <v>6115.9</v>
      </c>
      <c r="G195" s="13">
        <v>4323</v>
      </c>
      <c r="H195" s="13">
        <v>4239.8999999999996</v>
      </c>
      <c r="I195" s="13">
        <v>4232.1000000000004</v>
      </c>
      <c r="J195" s="13">
        <v>300.60000000000002</v>
      </c>
      <c r="K195" s="13">
        <v>5781.8</v>
      </c>
      <c r="L195" s="13">
        <v>4288</v>
      </c>
      <c r="M195" s="13">
        <v>1018</v>
      </c>
      <c r="N195" s="15"/>
      <c r="O195" s="7">
        <f t="shared" si="18"/>
        <v>9.8512059060912524E-3</v>
      </c>
      <c r="P195" s="7">
        <f t="shared" si="18"/>
        <v>1.1569388691413289E-3</v>
      </c>
      <c r="Q195" s="7">
        <f t="shared" si="18"/>
        <v>4.5741637032778205E-2</v>
      </c>
      <c r="R195" s="7">
        <f t="shared" si="18"/>
        <v>2.2956474786144055E-3</v>
      </c>
      <c r="S195" s="7">
        <f t="shared" si="18"/>
        <v>2.2233378456726217E-2</v>
      </c>
      <c r="T195" s="7">
        <f t="shared" si="18"/>
        <v>1.2714559881966659E-3</v>
      </c>
      <c r="U195" s="7">
        <f t="shared" si="18"/>
        <v>8.2678098679272831E-3</v>
      </c>
      <c r="V195" s="7">
        <f t="shared" si="20"/>
        <v>1.0904157109543025E-2</v>
      </c>
      <c r="W195" s="7">
        <f t="shared" si="19"/>
        <v>2.4968445567141045E-2</v>
      </c>
      <c r="X195" s="7">
        <f t="shared" si="19"/>
        <v>1.1487263475074663E-2</v>
      </c>
      <c r="Y195" s="7">
        <f t="shared" si="19"/>
        <v>-2.8168211725045612E-2</v>
      </c>
      <c r="Z195" s="15"/>
      <c r="AA195" s="7"/>
      <c r="AB195" s="7"/>
      <c r="AC195" s="7"/>
      <c r="AD195" s="7"/>
      <c r="AE195" s="7"/>
      <c r="AF195" s="7"/>
      <c r="AG195" s="7"/>
      <c r="AH195" s="7"/>
      <c r="AI195" s="7"/>
      <c r="AJ195" s="7"/>
      <c r="AK195" s="7"/>
      <c r="AL195" s="7"/>
      <c r="AM195" s="7"/>
      <c r="AN195" s="7"/>
      <c r="AO195" s="7"/>
      <c r="AP195" s="7"/>
      <c r="AQ195" s="7"/>
      <c r="AR195" s="7"/>
      <c r="AS195" s="7"/>
      <c r="AT195" s="7"/>
      <c r="AU195" s="7"/>
      <c r="AV195" s="7"/>
    </row>
    <row r="196" spans="1:48">
      <c r="A196" s="12">
        <v>38243</v>
      </c>
      <c r="B196" s="13">
        <v>3631.6</v>
      </c>
      <c r="C196" s="13">
        <v>1729.7</v>
      </c>
      <c r="D196" s="13">
        <v>2232.1</v>
      </c>
      <c r="E196" s="13">
        <v>4884.3999999999996</v>
      </c>
      <c r="F196" s="13">
        <v>6253.4</v>
      </c>
      <c r="G196" s="13">
        <v>4328.5</v>
      </c>
      <c r="H196" s="13">
        <v>4275.1000000000004</v>
      </c>
      <c r="I196" s="13">
        <v>4278.5</v>
      </c>
      <c r="J196" s="13">
        <v>308.2</v>
      </c>
      <c r="K196" s="13">
        <v>5848.6</v>
      </c>
      <c r="L196" s="13">
        <v>4168.8999999999996</v>
      </c>
      <c r="M196" s="13">
        <v>1017</v>
      </c>
      <c r="N196" s="15"/>
      <c r="O196" s="7">
        <f t="shared" ref="O196:R259" si="21">LN(B197/B196)</f>
        <v>-2.1225285344331512E-3</v>
      </c>
      <c r="P196" s="7">
        <f t="shared" si="21"/>
        <v>-3.5963031581903636E-2</v>
      </c>
      <c r="Q196" s="7">
        <f t="shared" si="21"/>
        <v>-3.329769485015923E-2</v>
      </c>
      <c r="R196" s="7">
        <f t="shared" si="21"/>
        <v>-3.4454504962216901E-3</v>
      </c>
      <c r="S196" s="7">
        <f t="shared" ref="S196:Y259" si="22">LN(F197/F196)</f>
        <v>2.1953181251917392E-2</v>
      </c>
      <c r="T196" s="7">
        <f t="shared" si="22"/>
        <v>1.4313420118466922E-3</v>
      </c>
      <c r="U196" s="7">
        <f t="shared" si="22"/>
        <v>-8.9284209571870062E-3</v>
      </c>
      <c r="V196" s="7">
        <f t="shared" si="20"/>
        <v>7.0093460813726587E-4</v>
      </c>
      <c r="W196" s="7">
        <f t="shared" si="19"/>
        <v>-2.9302508027362093E-2</v>
      </c>
      <c r="X196" s="7">
        <f t="shared" si="19"/>
        <v>1.4260249122009796E-2</v>
      </c>
      <c r="Y196" s="7">
        <f t="shared" si="19"/>
        <v>2.4687347106118234E-2</v>
      </c>
      <c r="Z196" s="15"/>
      <c r="AA196" s="7"/>
      <c r="AB196" s="7"/>
      <c r="AC196" s="7"/>
      <c r="AD196" s="7"/>
      <c r="AE196" s="7"/>
      <c r="AF196" s="7"/>
      <c r="AG196" s="7"/>
      <c r="AH196" s="7"/>
      <c r="AI196" s="7"/>
      <c r="AJ196" s="7"/>
      <c r="AK196" s="7"/>
      <c r="AL196" s="7"/>
      <c r="AM196" s="7"/>
      <c r="AN196" s="7"/>
      <c r="AO196" s="7"/>
      <c r="AP196" s="7"/>
      <c r="AQ196" s="7"/>
      <c r="AR196" s="7"/>
      <c r="AS196" s="7"/>
      <c r="AT196" s="7"/>
      <c r="AU196" s="7"/>
      <c r="AV196" s="7"/>
    </row>
    <row r="197" spans="1:48">
      <c r="A197" s="12">
        <v>38250</v>
      </c>
      <c r="B197" s="13">
        <v>3623.9</v>
      </c>
      <c r="C197" s="13">
        <v>1668.6</v>
      </c>
      <c r="D197" s="13">
        <v>2159</v>
      </c>
      <c r="E197" s="13">
        <v>4867.6000000000004</v>
      </c>
      <c r="F197" s="13">
        <v>6392.2</v>
      </c>
      <c r="G197" s="13">
        <v>4334.7</v>
      </c>
      <c r="H197" s="13">
        <v>4237.1000000000004</v>
      </c>
      <c r="I197" s="13">
        <v>4281.5</v>
      </c>
      <c r="J197" s="13">
        <v>299.3</v>
      </c>
      <c r="K197" s="13">
        <v>5932.6</v>
      </c>
      <c r="L197" s="13">
        <v>4273.1000000000004</v>
      </c>
      <c r="M197" s="13">
        <v>1016</v>
      </c>
      <c r="N197" s="15"/>
      <c r="O197" s="7">
        <f t="shared" si="21"/>
        <v>9.8030578422111155E-3</v>
      </c>
      <c r="P197" s="7">
        <f t="shared" si="21"/>
        <v>-3.5964754928199136E-4</v>
      </c>
      <c r="Q197" s="7">
        <f t="shared" si="21"/>
        <v>-5.9463150217804088E-3</v>
      </c>
      <c r="R197" s="7">
        <f t="shared" si="21"/>
        <v>5.5315541262563866E-3</v>
      </c>
      <c r="S197" s="7">
        <f t="shared" si="22"/>
        <v>2.1877743443059904E-3</v>
      </c>
      <c r="T197" s="7">
        <f t="shared" si="22"/>
        <v>1.0921297033876495E-2</v>
      </c>
      <c r="U197" s="7">
        <f t="shared" si="22"/>
        <v>-5.9020033111896475E-4</v>
      </c>
      <c r="V197" s="7">
        <f t="shared" si="20"/>
        <v>4.4367127022311637E-4</v>
      </c>
      <c r="W197" s="7">
        <f t="shared" si="19"/>
        <v>2.8977990743969007E-2</v>
      </c>
      <c r="X197" s="7">
        <f t="shared" si="19"/>
        <v>2.8334273326598255E-2</v>
      </c>
      <c r="Y197" s="7">
        <f t="shared" si="19"/>
        <v>-4.4798423715280223E-3</v>
      </c>
      <c r="Z197" s="15"/>
      <c r="AA197" s="7"/>
      <c r="AB197" s="7"/>
      <c r="AC197" s="7"/>
      <c r="AD197" s="7"/>
      <c r="AE197" s="7"/>
      <c r="AF197" s="7"/>
      <c r="AG197" s="7"/>
      <c r="AH197" s="7"/>
      <c r="AI197" s="7"/>
      <c r="AJ197" s="7"/>
      <c r="AK197" s="7"/>
      <c r="AL197" s="7"/>
      <c r="AM197" s="7"/>
      <c r="AN197" s="7"/>
      <c r="AO197" s="7"/>
      <c r="AP197" s="7"/>
      <c r="AQ197" s="7"/>
      <c r="AR197" s="7"/>
      <c r="AS197" s="7"/>
      <c r="AT197" s="7"/>
      <c r="AU197" s="7"/>
      <c r="AV197" s="7"/>
    </row>
    <row r="198" spans="1:48">
      <c r="A198" s="12">
        <v>38257</v>
      </c>
      <c r="B198" s="13">
        <v>3659.6</v>
      </c>
      <c r="C198" s="13">
        <v>1668</v>
      </c>
      <c r="D198" s="13">
        <v>2146.1999999999998</v>
      </c>
      <c r="E198" s="13">
        <v>4894.6000000000004</v>
      </c>
      <c r="F198" s="13">
        <v>6406.2</v>
      </c>
      <c r="G198" s="13">
        <v>4382.3</v>
      </c>
      <c r="H198" s="13">
        <v>4234.6000000000004</v>
      </c>
      <c r="I198" s="13">
        <v>4283.3999999999996</v>
      </c>
      <c r="J198" s="13">
        <v>308.10000000000002</v>
      </c>
      <c r="K198" s="13">
        <v>6103.1</v>
      </c>
      <c r="L198" s="13">
        <v>4254</v>
      </c>
      <c r="M198" s="13">
        <v>1015</v>
      </c>
      <c r="N198" s="15"/>
      <c r="O198" s="7">
        <f t="shared" si="21"/>
        <v>7.4050213141290434E-3</v>
      </c>
      <c r="P198" s="7">
        <f t="shared" si="21"/>
        <v>1.2925694447911983E-2</v>
      </c>
      <c r="Q198" s="7">
        <f t="shared" si="21"/>
        <v>3.2098276111088794E-3</v>
      </c>
      <c r="R198" s="7">
        <f t="shared" si="21"/>
        <v>6.6586140804978577E-3</v>
      </c>
      <c r="S198" s="7">
        <f t="shared" si="22"/>
        <v>5.4791585819913849E-2</v>
      </c>
      <c r="T198" s="7">
        <f t="shared" si="22"/>
        <v>1.6871869027365342E-3</v>
      </c>
      <c r="U198" s="7">
        <f t="shared" si="22"/>
        <v>-5.0426840127974935E-3</v>
      </c>
      <c r="V198" s="7">
        <f t="shared" si="20"/>
        <v>-2.5947628429779574E-3</v>
      </c>
      <c r="W198" s="7">
        <f t="shared" si="19"/>
        <v>-2.1986119410227337E-2</v>
      </c>
      <c r="X198" s="7">
        <f t="shared" si="19"/>
        <v>2.0194187021026162E-2</v>
      </c>
      <c r="Y198" s="7">
        <f t="shared" si="19"/>
        <v>2.6293563838419203E-3</v>
      </c>
      <c r="Z198" s="15"/>
      <c r="AA198" s="7"/>
      <c r="AB198" s="7"/>
      <c r="AC198" s="7"/>
      <c r="AD198" s="7"/>
      <c r="AE198" s="7"/>
      <c r="AF198" s="7"/>
      <c r="AG198" s="7"/>
      <c r="AH198" s="7"/>
      <c r="AI198" s="7"/>
      <c r="AJ198" s="7"/>
      <c r="AK198" s="7"/>
      <c r="AL198" s="7"/>
      <c r="AM198" s="7"/>
      <c r="AN198" s="7"/>
      <c r="AO198" s="7"/>
      <c r="AP198" s="7"/>
      <c r="AQ198" s="7"/>
      <c r="AR198" s="7"/>
      <c r="AS198" s="7"/>
      <c r="AT198" s="7"/>
      <c r="AU198" s="7"/>
      <c r="AV198" s="7"/>
    </row>
    <row r="199" spans="1:48">
      <c r="A199" s="12">
        <v>38264</v>
      </c>
      <c r="B199" s="13">
        <v>3686.8</v>
      </c>
      <c r="C199" s="13">
        <v>1689.7</v>
      </c>
      <c r="D199" s="13">
        <v>2153.1</v>
      </c>
      <c r="E199" s="13">
        <v>4927.3</v>
      </c>
      <c r="F199" s="13">
        <v>6767</v>
      </c>
      <c r="G199" s="13">
        <v>4389.7</v>
      </c>
      <c r="H199" s="13">
        <v>4213.3</v>
      </c>
      <c r="I199" s="13">
        <v>4272.3</v>
      </c>
      <c r="J199" s="13">
        <v>301.39999999999998</v>
      </c>
      <c r="K199" s="13">
        <v>6227.6</v>
      </c>
      <c r="L199" s="13">
        <v>4265.2</v>
      </c>
      <c r="M199" s="13">
        <v>1014</v>
      </c>
      <c r="N199" s="15"/>
      <c r="O199" s="7">
        <f t="shared" si="21"/>
        <v>9.0991947178066506E-3</v>
      </c>
      <c r="P199" s="7">
        <f t="shared" si="21"/>
        <v>-5.2811278358134714E-3</v>
      </c>
      <c r="Q199" s="7">
        <f t="shared" si="21"/>
        <v>1.6901551335188836E-2</v>
      </c>
      <c r="R199" s="7">
        <f t="shared" si="21"/>
        <v>1.7861568648780787E-2</v>
      </c>
      <c r="S199" s="7">
        <f t="shared" si="22"/>
        <v>6.642585419115569E-3</v>
      </c>
      <c r="T199" s="7">
        <f t="shared" si="22"/>
        <v>2.2859039003329602E-2</v>
      </c>
      <c r="U199" s="7">
        <f t="shared" si="22"/>
        <v>1.1116863959972184E-2</v>
      </c>
      <c r="V199" s="7">
        <f t="shared" si="20"/>
        <v>2.7381893553283652E-2</v>
      </c>
      <c r="W199" s="7">
        <f t="shared" si="19"/>
        <v>6.1443990168329826E-2</v>
      </c>
      <c r="X199" s="7">
        <f t="shared" si="19"/>
        <v>-3.4219430947368623E-2</v>
      </c>
      <c r="Y199" s="7">
        <f t="shared" si="19"/>
        <v>1.0843184740616386E-2</v>
      </c>
      <c r="Z199" s="15"/>
      <c r="AA199" s="7"/>
      <c r="AB199" s="7"/>
      <c r="AC199" s="7"/>
      <c r="AD199" s="7"/>
      <c r="AE199" s="7"/>
      <c r="AF199" s="7"/>
      <c r="AG199" s="7"/>
      <c r="AH199" s="7"/>
      <c r="AI199" s="7"/>
      <c r="AJ199" s="7"/>
      <c r="AK199" s="7"/>
      <c r="AL199" s="7"/>
      <c r="AM199" s="7"/>
      <c r="AN199" s="7"/>
      <c r="AO199" s="7"/>
      <c r="AP199" s="7"/>
      <c r="AQ199" s="7"/>
      <c r="AR199" s="7"/>
      <c r="AS199" s="7"/>
      <c r="AT199" s="7"/>
      <c r="AU199" s="7"/>
      <c r="AV199" s="7"/>
    </row>
    <row r="200" spans="1:48">
      <c r="A200" s="12">
        <v>38271</v>
      </c>
      <c r="B200" s="13">
        <v>3720.5</v>
      </c>
      <c r="C200" s="13">
        <v>1680.8</v>
      </c>
      <c r="D200" s="13">
        <v>2189.8000000000002</v>
      </c>
      <c r="E200" s="13">
        <v>5016.1000000000004</v>
      </c>
      <c r="F200" s="13">
        <v>6812.1</v>
      </c>
      <c r="G200" s="13">
        <v>4491.2</v>
      </c>
      <c r="H200" s="13">
        <v>4260.3999999999996</v>
      </c>
      <c r="I200" s="13">
        <v>4390.8999999999996</v>
      </c>
      <c r="J200" s="13">
        <v>320.5</v>
      </c>
      <c r="K200" s="13">
        <v>6018.1</v>
      </c>
      <c r="L200" s="13">
        <v>4311.7</v>
      </c>
      <c r="M200" s="13">
        <v>1013</v>
      </c>
      <c r="N200" s="15"/>
      <c r="O200" s="7">
        <f t="shared" si="21"/>
        <v>-2.8531457770030605E-3</v>
      </c>
      <c r="P200" s="7">
        <f t="shared" si="21"/>
        <v>-3.6358257903581176E-3</v>
      </c>
      <c r="Q200" s="7">
        <f t="shared" si="21"/>
        <v>-2.2537205849641782E-2</v>
      </c>
      <c r="R200" s="7">
        <f t="shared" si="21"/>
        <v>3.959376846057943E-3</v>
      </c>
      <c r="S200" s="7">
        <f t="shared" si="22"/>
        <v>-7.9734543771059121E-3</v>
      </c>
      <c r="T200" s="7">
        <f t="shared" si="22"/>
        <v>-2.8987466503798379E-3</v>
      </c>
      <c r="U200" s="7">
        <f t="shared" si="22"/>
        <v>-8.8409567638880956E-3</v>
      </c>
      <c r="V200" s="7">
        <f t="shared" si="20"/>
        <v>1.8010778452981699E-2</v>
      </c>
      <c r="W200" s="7">
        <f t="shared" si="19"/>
        <v>0.11037134141125529</v>
      </c>
      <c r="X200" s="7">
        <f t="shared" si="19"/>
        <v>-2.3123705436854432E-3</v>
      </c>
      <c r="Y200" s="7">
        <f t="shared" si="19"/>
        <v>-1.3660617107709763E-2</v>
      </c>
      <c r="Z200" s="15"/>
      <c r="AA200" s="7"/>
      <c r="AB200" s="7"/>
      <c r="AC200" s="7"/>
      <c r="AD200" s="7"/>
      <c r="AE200" s="7"/>
      <c r="AF200" s="7"/>
      <c r="AG200" s="7"/>
      <c r="AH200" s="7"/>
      <c r="AI200" s="7"/>
      <c r="AJ200" s="7"/>
      <c r="AK200" s="7"/>
      <c r="AL200" s="7"/>
      <c r="AM200" s="7"/>
      <c r="AN200" s="7"/>
      <c r="AO200" s="7"/>
      <c r="AP200" s="7"/>
      <c r="AQ200" s="7"/>
      <c r="AR200" s="7"/>
      <c r="AS200" s="7"/>
      <c r="AT200" s="7"/>
      <c r="AU200" s="7"/>
      <c r="AV200" s="7"/>
    </row>
    <row r="201" spans="1:48">
      <c r="A201" s="12">
        <v>38278</v>
      </c>
      <c r="B201" s="13">
        <v>3709.9</v>
      </c>
      <c r="C201" s="13">
        <v>1674.7</v>
      </c>
      <c r="D201" s="13">
        <v>2141</v>
      </c>
      <c r="E201" s="13">
        <v>5036</v>
      </c>
      <c r="F201" s="13">
        <v>6758</v>
      </c>
      <c r="G201" s="13">
        <v>4478.2</v>
      </c>
      <c r="H201" s="13">
        <v>4222.8999999999996</v>
      </c>
      <c r="I201" s="13">
        <v>4470.7</v>
      </c>
      <c r="J201" s="13">
        <v>357.9</v>
      </c>
      <c r="K201" s="13">
        <v>6004.2</v>
      </c>
      <c r="L201" s="13">
        <v>4253.2</v>
      </c>
      <c r="M201" s="13">
        <v>1012</v>
      </c>
      <c r="N201" s="15"/>
      <c r="O201" s="7">
        <f t="shared" si="21"/>
        <v>1.8348648578904732E-2</v>
      </c>
      <c r="P201" s="7">
        <f t="shared" si="21"/>
        <v>-5.9290486610079594E-3</v>
      </c>
      <c r="Q201" s="7">
        <f t="shared" si="21"/>
        <v>2.1029082263292437E-2</v>
      </c>
      <c r="R201" s="7">
        <f t="shared" si="21"/>
        <v>7.1625323520523275E-3</v>
      </c>
      <c r="S201" s="7">
        <f t="shared" si="22"/>
        <v>1.5883835360814374E-2</v>
      </c>
      <c r="T201" s="7">
        <f t="shared" si="22"/>
        <v>2.4789554508623048E-2</v>
      </c>
      <c r="U201" s="7">
        <f t="shared" si="22"/>
        <v>3.4538351882796157E-2</v>
      </c>
      <c r="V201" s="7">
        <f t="shared" si="20"/>
        <v>6.7768154314230798E-3</v>
      </c>
      <c r="W201" s="7">
        <f t="shared" si="19"/>
        <v>8.901310511432137E-3</v>
      </c>
      <c r="X201" s="7">
        <f t="shared" si="19"/>
        <v>1.6353999451554233E-2</v>
      </c>
      <c r="Y201" s="7">
        <f t="shared" si="19"/>
        <v>8.7316354702445774E-3</v>
      </c>
      <c r="Z201" s="15"/>
      <c r="AA201" s="7"/>
      <c r="AB201" s="7"/>
      <c r="AC201" s="7"/>
      <c r="AD201" s="7"/>
      <c r="AE201" s="7"/>
      <c r="AF201" s="7"/>
      <c r="AG201" s="7"/>
      <c r="AH201" s="7"/>
      <c r="AI201" s="7"/>
      <c r="AJ201" s="7"/>
      <c r="AK201" s="7"/>
      <c r="AL201" s="7"/>
      <c r="AM201" s="7"/>
      <c r="AN201" s="7"/>
      <c r="AO201" s="7"/>
      <c r="AP201" s="7"/>
      <c r="AQ201" s="7"/>
      <c r="AR201" s="7"/>
      <c r="AS201" s="7"/>
      <c r="AT201" s="7"/>
      <c r="AU201" s="7"/>
      <c r="AV201" s="7"/>
    </row>
    <row r="202" spans="1:48">
      <c r="A202" s="12">
        <v>38285</v>
      </c>
      <c r="B202" s="13">
        <v>3778.6</v>
      </c>
      <c r="C202" s="13">
        <v>1664.8</v>
      </c>
      <c r="D202" s="13">
        <v>2186.5</v>
      </c>
      <c r="E202" s="13">
        <v>5072.2</v>
      </c>
      <c r="F202" s="13">
        <v>6866.2</v>
      </c>
      <c r="G202" s="13">
        <v>4590.6000000000004</v>
      </c>
      <c r="H202" s="13">
        <v>4371.3</v>
      </c>
      <c r="I202" s="13">
        <v>4501.1000000000004</v>
      </c>
      <c r="J202" s="13">
        <v>361.1</v>
      </c>
      <c r="K202" s="13">
        <v>6103.2</v>
      </c>
      <c r="L202" s="13">
        <v>4290.5</v>
      </c>
      <c r="M202" s="13">
        <v>1011</v>
      </c>
      <c r="N202" s="15"/>
      <c r="O202" s="7">
        <f t="shared" si="21"/>
        <v>1.7029839149969219E-2</v>
      </c>
      <c r="P202" s="7">
        <f t="shared" si="21"/>
        <v>-4.9376869152609158E-3</v>
      </c>
      <c r="Q202" s="7">
        <f t="shared" si="21"/>
        <v>5.995451127694814E-2</v>
      </c>
      <c r="R202" s="7">
        <f t="shared" si="21"/>
        <v>2.18987564820428E-2</v>
      </c>
      <c r="S202" s="7">
        <f t="shared" si="22"/>
        <v>-1.8180047621164534E-2</v>
      </c>
      <c r="T202" s="7">
        <f t="shared" si="22"/>
        <v>9.5391609179192576E-3</v>
      </c>
      <c r="U202" s="7">
        <f t="shared" si="22"/>
        <v>1.5886678675699834E-2</v>
      </c>
      <c r="V202" s="7">
        <f t="shared" si="20"/>
        <v>1.0658377827030712E-3</v>
      </c>
      <c r="W202" s="7">
        <f t="shared" si="19"/>
        <v>7.4493378006098322E-3</v>
      </c>
      <c r="X202" s="7">
        <f t="shared" si="19"/>
        <v>2.5159272020566018E-2</v>
      </c>
      <c r="Y202" s="7">
        <f t="shared" si="19"/>
        <v>2.8162148694087421E-3</v>
      </c>
      <c r="Z202" s="15"/>
      <c r="AA202" s="7"/>
      <c r="AB202" s="7"/>
      <c r="AC202" s="7"/>
      <c r="AD202" s="7"/>
      <c r="AE202" s="7"/>
      <c r="AF202" s="7"/>
      <c r="AG202" s="7"/>
      <c r="AH202" s="7"/>
      <c r="AI202" s="7"/>
      <c r="AJ202" s="7"/>
      <c r="AK202" s="7"/>
      <c r="AL202" s="7"/>
      <c r="AM202" s="7"/>
      <c r="AN202" s="7"/>
      <c r="AO202" s="7"/>
      <c r="AP202" s="7"/>
      <c r="AQ202" s="7"/>
      <c r="AR202" s="7"/>
      <c r="AS202" s="7"/>
      <c r="AT202" s="7"/>
      <c r="AU202" s="7"/>
      <c r="AV202" s="7"/>
    </row>
    <row r="203" spans="1:48">
      <c r="A203" s="12">
        <v>38292</v>
      </c>
      <c r="B203" s="13">
        <v>3843.5</v>
      </c>
      <c r="C203" s="13">
        <v>1656.6</v>
      </c>
      <c r="D203" s="13">
        <v>2321.6</v>
      </c>
      <c r="E203" s="13">
        <v>5184.5</v>
      </c>
      <c r="F203" s="13">
        <v>6742.5</v>
      </c>
      <c r="G203" s="13">
        <v>4634.6000000000004</v>
      </c>
      <c r="H203" s="13">
        <v>4441.3</v>
      </c>
      <c r="I203" s="13">
        <v>4505.8999999999996</v>
      </c>
      <c r="J203" s="13">
        <v>363.8</v>
      </c>
      <c r="K203" s="13">
        <v>6258.7</v>
      </c>
      <c r="L203" s="13">
        <v>4302.6000000000004</v>
      </c>
      <c r="M203" s="13">
        <v>1010</v>
      </c>
      <c r="N203" s="15"/>
      <c r="O203" s="7">
        <f t="shared" si="21"/>
        <v>4.9312324168142626E-3</v>
      </c>
      <c r="P203" s="7">
        <f t="shared" si="21"/>
        <v>1.5275703633572772E-2</v>
      </c>
      <c r="Q203" s="7">
        <f t="shared" si="21"/>
        <v>-1.3361782984078567E-3</v>
      </c>
      <c r="R203" s="7">
        <f t="shared" si="21"/>
        <v>1.8290570772469976E-2</v>
      </c>
      <c r="S203" s="7">
        <f t="shared" si="22"/>
        <v>-1.3392957350191219E-2</v>
      </c>
      <c r="T203" s="7">
        <f t="shared" si="22"/>
        <v>8.1958378361038147E-4</v>
      </c>
      <c r="U203" s="7">
        <f t="shared" si="22"/>
        <v>2.9452453364273391E-3</v>
      </c>
      <c r="V203" s="7">
        <f t="shared" si="20"/>
        <v>2.3078791127229589E-2</v>
      </c>
      <c r="W203" s="7">
        <f t="shared" si="19"/>
        <v>1.2565038297129844E-2</v>
      </c>
      <c r="X203" s="7">
        <f t="shared" si="19"/>
        <v>7.1959936711490933E-3</v>
      </c>
      <c r="Y203" s="7">
        <f t="shared" si="19"/>
        <v>-1.310082836889077E-2</v>
      </c>
      <c r="Z203" s="15"/>
      <c r="AA203" s="7"/>
      <c r="AB203" s="7"/>
      <c r="AC203" s="7"/>
      <c r="AD203" s="7"/>
      <c r="AE203" s="7"/>
      <c r="AF203" s="7"/>
      <c r="AG203" s="7"/>
      <c r="AH203" s="7"/>
      <c r="AI203" s="7"/>
      <c r="AJ203" s="7"/>
      <c r="AK203" s="7"/>
      <c r="AL203" s="7"/>
      <c r="AM203" s="7"/>
      <c r="AN203" s="7"/>
      <c r="AO203" s="7"/>
      <c r="AP203" s="7"/>
      <c r="AQ203" s="7"/>
      <c r="AR203" s="7"/>
      <c r="AS203" s="7"/>
      <c r="AT203" s="7"/>
      <c r="AU203" s="7"/>
      <c r="AV203" s="7"/>
    </row>
    <row r="204" spans="1:48">
      <c r="A204" s="12">
        <v>38299</v>
      </c>
      <c r="B204" s="13">
        <v>3862.5</v>
      </c>
      <c r="C204" s="13">
        <v>1682.1</v>
      </c>
      <c r="D204" s="13">
        <v>2318.5</v>
      </c>
      <c r="E204" s="13">
        <v>5280.2</v>
      </c>
      <c r="F204" s="13">
        <v>6652.8</v>
      </c>
      <c r="G204" s="13">
        <v>4638.3999999999996</v>
      </c>
      <c r="H204" s="13">
        <v>4454.3999999999996</v>
      </c>
      <c r="I204" s="13">
        <v>4611.1000000000004</v>
      </c>
      <c r="J204" s="13">
        <v>368.4</v>
      </c>
      <c r="K204" s="13">
        <v>6303.9</v>
      </c>
      <c r="L204" s="13">
        <v>4246.6000000000004</v>
      </c>
      <c r="M204" s="13">
        <v>1009</v>
      </c>
      <c r="N204" s="15"/>
      <c r="O204" s="7">
        <f t="shared" si="21"/>
        <v>2.6372959747723757E-3</v>
      </c>
      <c r="P204" s="7">
        <f t="shared" si="21"/>
        <v>6.754380460089914E-3</v>
      </c>
      <c r="Q204" s="7">
        <f t="shared" si="21"/>
        <v>1.1833950219404477E-2</v>
      </c>
      <c r="R204" s="7">
        <f t="shared" si="21"/>
        <v>1.1735091158014306E-3</v>
      </c>
      <c r="S204" s="7">
        <f t="shared" si="22"/>
        <v>2.3089949361304936E-2</v>
      </c>
      <c r="T204" s="7">
        <f t="shared" si="22"/>
        <v>-6.380262362667085E-3</v>
      </c>
      <c r="U204" s="7">
        <f t="shared" si="22"/>
        <v>-1.5041618990314323E-2</v>
      </c>
      <c r="V204" s="7">
        <f t="shared" si="20"/>
        <v>2.7504375805242035E-3</v>
      </c>
      <c r="W204" s="7">
        <f t="shared" si="19"/>
        <v>-3.5350138783630611E-3</v>
      </c>
      <c r="X204" s="7">
        <f t="shared" si="19"/>
        <v>1.5238869899019309E-2</v>
      </c>
      <c r="Y204" s="7">
        <f t="shared" si="19"/>
        <v>1.1891525895934285E-2</v>
      </c>
      <c r="Z204" s="15"/>
      <c r="AA204" s="7"/>
      <c r="AB204" s="7"/>
      <c r="AC204" s="7"/>
      <c r="AD204" s="7"/>
      <c r="AE204" s="7"/>
      <c r="AF204" s="7"/>
      <c r="AG204" s="7"/>
      <c r="AH204" s="7"/>
      <c r="AI204" s="7"/>
      <c r="AJ204" s="7"/>
      <c r="AK204" s="7"/>
      <c r="AL204" s="7"/>
      <c r="AM204" s="7"/>
      <c r="AN204" s="7"/>
      <c r="AO204" s="7"/>
      <c r="AP204" s="7"/>
      <c r="AQ204" s="7"/>
      <c r="AR204" s="7"/>
      <c r="AS204" s="7"/>
      <c r="AT204" s="7"/>
      <c r="AU204" s="7"/>
      <c r="AV204" s="7"/>
    </row>
    <row r="205" spans="1:48">
      <c r="A205" s="12">
        <v>38306</v>
      </c>
      <c r="B205" s="13">
        <v>3872.7</v>
      </c>
      <c r="C205" s="13">
        <v>1693.5</v>
      </c>
      <c r="D205" s="13">
        <v>2346.1</v>
      </c>
      <c r="E205" s="13">
        <v>5286.4</v>
      </c>
      <c r="F205" s="13">
        <v>6808.2</v>
      </c>
      <c r="G205" s="13">
        <v>4608.8999999999996</v>
      </c>
      <c r="H205" s="13">
        <v>4387.8999999999996</v>
      </c>
      <c r="I205" s="13">
        <v>4623.8</v>
      </c>
      <c r="J205" s="13">
        <v>367.1</v>
      </c>
      <c r="K205" s="13">
        <v>6400.7</v>
      </c>
      <c r="L205" s="13">
        <v>4297.3999999999996</v>
      </c>
      <c r="M205" s="13">
        <v>1008</v>
      </c>
      <c r="N205" s="15"/>
      <c r="O205" s="7">
        <f t="shared" si="21"/>
        <v>1.0122376019410921E-2</v>
      </c>
      <c r="P205" s="7">
        <f t="shared" si="21"/>
        <v>1.8139760119069103E-2</v>
      </c>
      <c r="Q205" s="7">
        <f t="shared" si="21"/>
        <v>-1.6676365319802114E-2</v>
      </c>
      <c r="R205" s="7">
        <f t="shared" si="21"/>
        <v>1.4124953096441944E-2</v>
      </c>
      <c r="S205" s="7">
        <f t="shared" si="22"/>
        <v>5.7271832721702852E-2</v>
      </c>
      <c r="T205" s="7">
        <f t="shared" si="22"/>
        <v>4.6540406324407828E-3</v>
      </c>
      <c r="U205" s="7">
        <f t="shared" si="22"/>
        <v>-9.3482456047990544E-4</v>
      </c>
      <c r="V205" s="7">
        <f t="shared" si="20"/>
        <v>1.2807464046274836E-2</v>
      </c>
      <c r="W205" s="7">
        <f t="shared" si="19"/>
        <v>-2.1816207180199139E-3</v>
      </c>
      <c r="X205" s="7">
        <f t="shared" si="19"/>
        <v>2.7976868949259919E-2</v>
      </c>
      <c r="Y205" s="7">
        <f t="shared" si="19"/>
        <v>4.7821434311248025E-3</v>
      </c>
      <c r="Z205" s="15"/>
      <c r="AA205" s="7"/>
      <c r="AB205" s="7"/>
      <c r="AC205" s="7"/>
      <c r="AD205" s="7"/>
      <c r="AE205" s="7"/>
      <c r="AF205" s="7"/>
      <c r="AG205" s="7"/>
      <c r="AH205" s="7"/>
      <c r="AI205" s="7"/>
      <c r="AJ205" s="7"/>
      <c r="AK205" s="7"/>
      <c r="AL205" s="7"/>
      <c r="AM205" s="7"/>
      <c r="AN205" s="7"/>
      <c r="AO205" s="7"/>
      <c r="AP205" s="7"/>
      <c r="AQ205" s="7"/>
      <c r="AR205" s="7"/>
      <c r="AS205" s="7"/>
      <c r="AT205" s="7"/>
      <c r="AU205" s="7"/>
      <c r="AV205" s="7"/>
    </row>
    <row r="206" spans="1:48">
      <c r="A206" s="12">
        <v>38313</v>
      </c>
      <c r="B206" s="13">
        <v>3912.1</v>
      </c>
      <c r="C206" s="13">
        <v>1724.5</v>
      </c>
      <c r="D206" s="13">
        <v>2307.3000000000002</v>
      </c>
      <c r="E206" s="13">
        <v>5361.6</v>
      </c>
      <c r="F206" s="13">
        <v>7209.5</v>
      </c>
      <c r="G206" s="13">
        <v>4630.3999999999996</v>
      </c>
      <c r="H206" s="13">
        <v>4383.8</v>
      </c>
      <c r="I206" s="13">
        <v>4683.3999999999996</v>
      </c>
      <c r="J206" s="13">
        <v>366.3</v>
      </c>
      <c r="K206" s="13">
        <v>6582.3</v>
      </c>
      <c r="L206" s="13">
        <v>4318</v>
      </c>
      <c r="M206" s="13">
        <v>1007</v>
      </c>
      <c r="N206" s="15"/>
      <c r="O206" s="7">
        <f t="shared" si="21"/>
        <v>6.9794974855585667E-3</v>
      </c>
      <c r="P206" s="7">
        <f t="shared" si="21"/>
        <v>1.8955191307924314E-2</v>
      </c>
      <c r="Q206" s="7">
        <f t="shared" si="21"/>
        <v>2.2244568769948542E-2</v>
      </c>
      <c r="R206" s="7">
        <f t="shared" si="21"/>
        <v>1.1349849222188324E-2</v>
      </c>
      <c r="S206" s="7">
        <f t="shared" si="22"/>
        <v>-4.7697066000960485E-2</v>
      </c>
      <c r="T206" s="7">
        <f t="shared" si="22"/>
        <v>7.8303545125373453E-3</v>
      </c>
      <c r="U206" s="7">
        <f t="shared" si="22"/>
        <v>1.366144560732252E-2</v>
      </c>
      <c r="V206" s="7">
        <f t="shared" si="20"/>
        <v>1.7294181359046739E-2</v>
      </c>
      <c r="W206" s="7">
        <f t="shared" si="19"/>
        <v>-8.7743913644785093E-3</v>
      </c>
      <c r="X206" s="7">
        <f t="shared" si="19"/>
        <v>-3.6680532736723709E-3</v>
      </c>
      <c r="Y206" s="7">
        <f t="shared" si="19"/>
        <v>-4.8645456662970902E-4</v>
      </c>
      <c r="Z206" s="15"/>
      <c r="AA206" s="7"/>
      <c r="AB206" s="7"/>
      <c r="AC206" s="7"/>
      <c r="AD206" s="7"/>
      <c r="AE206" s="7"/>
      <c r="AF206" s="7"/>
      <c r="AG206" s="7"/>
      <c r="AH206" s="7"/>
      <c r="AI206" s="7"/>
      <c r="AJ206" s="7"/>
      <c r="AK206" s="7"/>
      <c r="AL206" s="7"/>
      <c r="AM206" s="7"/>
      <c r="AN206" s="7"/>
      <c r="AO206" s="7"/>
      <c r="AP206" s="7"/>
      <c r="AQ206" s="7"/>
      <c r="AR206" s="7"/>
      <c r="AS206" s="7"/>
      <c r="AT206" s="7"/>
      <c r="AU206" s="7"/>
      <c r="AV206" s="7"/>
    </row>
    <row r="207" spans="1:48">
      <c r="A207" s="12">
        <v>38320</v>
      </c>
      <c r="B207" s="13">
        <v>3939.5</v>
      </c>
      <c r="C207" s="13">
        <v>1757.5</v>
      </c>
      <c r="D207" s="13">
        <v>2359.1999999999998</v>
      </c>
      <c r="E207" s="13">
        <v>5422.8</v>
      </c>
      <c r="F207" s="13">
        <v>6873.7</v>
      </c>
      <c r="G207" s="13">
        <v>4666.8</v>
      </c>
      <c r="H207" s="13">
        <v>4444.1000000000004</v>
      </c>
      <c r="I207" s="13">
        <v>4765.1000000000004</v>
      </c>
      <c r="J207" s="13">
        <v>363.1</v>
      </c>
      <c r="K207" s="13">
        <v>6558.2</v>
      </c>
      <c r="L207" s="13">
        <v>4315.8999999999996</v>
      </c>
      <c r="M207" s="13">
        <v>1006</v>
      </c>
      <c r="N207" s="15"/>
      <c r="O207" s="7">
        <f t="shared" si="21"/>
        <v>-1.0461947936088152E-2</v>
      </c>
      <c r="P207" s="7">
        <f t="shared" si="21"/>
        <v>-1.0639615296796698E-2</v>
      </c>
      <c r="Q207" s="7">
        <f t="shared" si="21"/>
        <v>1.2715366537584968E-4</v>
      </c>
      <c r="R207" s="7">
        <f t="shared" si="21"/>
        <v>-3.583902156811493E-3</v>
      </c>
      <c r="S207" s="7">
        <f t="shared" si="22"/>
        <v>-2.2301929046500753E-2</v>
      </c>
      <c r="T207" s="7">
        <f t="shared" si="22"/>
        <v>-2.5102191921538915E-3</v>
      </c>
      <c r="U207" s="7">
        <f t="shared" si="22"/>
        <v>8.5366235449140116E-3</v>
      </c>
      <c r="V207" s="7">
        <f t="shared" si="20"/>
        <v>-2.6065509000097842E-2</v>
      </c>
      <c r="W207" s="7">
        <f t="shared" si="19"/>
        <v>-5.5233501368780824E-3</v>
      </c>
      <c r="X207" s="7">
        <f t="shared" si="19"/>
        <v>-3.183625567577545E-2</v>
      </c>
      <c r="Y207" s="7">
        <f t="shared" si="19"/>
        <v>-7.8856873584948264E-3</v>
      </c>
      <c r="Z207" s="15"/>
      <c r="AA207" s="7"/>
      <c r="AB207" s="7"/>
      <c r="AC207" s="7"/>
      <c r="AD207" s="7"/>
      <c r="AE207" s="7"/>
      <c r="AF207" s="7"/>
      <c r="AG207" s="7"/>
      <c r="AH207" s="7"/>
      <c r="AI207" s="7"/>
      <c r="AJ207" s="7"/>
      <c r="AK207" s="7"/>
      <c r="AL207" s="7"/>
      <c r="AM207" s="7"/>
      <c r="AN207" s="7"/>
      <c r="AO207" s="7"/>
      <c r="AP207" s="7"/>
      <c r="AQ207" s="7"/>
      <c r="AR207" s="7"/>
      <c r="AS207" s="7"/>
      <c r="AT207" s="7"/>
      <c r="AU207" s="7"/>
      <c r="AV207" s="7"/>
    </row>
    <row r="208" spans="1:48">
      <c r="A208" s="12">
        <v>38327</v>
      </c>
      <c r="B208" s="13">
        <v>3898.5</v>
      </c>
      <c r="C208" s="13">
        <v>1738.9</v>
      </c>
      <c r="D208" s="13">
        <v>2359.5</v>
      </c>
      <c r="E208" s="13">
        <v>5403.4</v>
      </c>
      <c r="F208" s="13">
        <v>6722.1</v>
      </c>
      <c r="G208" s="13">
        <v>4655.1000000000004</v>
      </c>
      <c r="H208" s="13">
        <v>4482.2</v>
      </c>
      <c r="I208" s="13">
        <v>4642.5</v>
      </c>
      <c r="J208" s="13">
        <v>361.1</v>
      </c>
      <c r="K208" s="13">
        <v>6352.7</v>
      </c>
      <c r="L208" s="13">
        <v>4282</v>
      </c>
      <c r="M208" s="13">
        <v>1005</v>
      </c>
      <c r="N208" s="15"/>
      <c r="O208" s="7">
        <f t="shared" si="21"/>
        <v>2.2697988332074336E-2</v>
      </c>
      <c r="P208" s="7">
        <f t="shared" si="21"/>
        <v>1.0346017706404065E-3</v>
      </c>
      <c r="Q208" s="7">
        <f t="shared" si="21"/>
        <v>3.0264231919615497E-2</v>
      </c>
      <c r="R208" s="7">
        <f t="shared" si="21"/>
        <v>2.0787723266730167E-2</v>
      </c>
      <c r="S208" s="7">
        <f t="shared" si="22"/>
        <v>2.8957358773581857E-2</v>
      </c>
      <c r="T208" s="7">
        <f t="shared" si="22"/>
        <v>1.9928561775458542E-2</v>
      </c>
      <c r="U208" s="7">
        <f t="shared" si="22"/>
        <v>2.3569929095841727E-2</v>
      </c>
      <c r="V208" s="7">
        <f t="shared" si="20"/>
        <v>2.8057186545590314E-2</v>
      </c>
      <c r="W208" s="7">
        <f t="shared" si="19"/>
        <v>4.4150704651037563E-2</v>
      </c>
      <c r="X208" s="7">
        <f t="shared" si="19"/>
        <v>2.8200610163725486E-2</v>
      </c>
      <c r="Y208" s="7">
        <f t="shared" si="19"/>
        <v>-4.611269479786414E-3</v>
      </c>
      <c r="Z208" s="15"/>
      <c r="AA208" s="7"/>
      <c r="AB208" s="7"/>
      <c r="AC208" s="7"/>
      <c r="AD208" s="7"/>
      <c r="AE208" s="7"/>
      <c r="AF208" s="7"/>
      <c r="AG208" s="7"/>
      <c r="AH208" s="7"/>
      <c r="AI208" s="7"/>
      <c r="AJ208" s="7"/>
      <c r="AK208" s="7"/>
      <c r="AL208" s="7"/>
      <c r="AM208" s="7"/>
      <c r="AN208" s="7"/>
      <c r="AO208" s="7"/>
      <c r="AP208" s="7"/>
      <c r="AQ208" s="7"/>
      <c r="AR208" s="7"/>
      <c r="AS208" s="7"/>
      <c r="AT208" s="7"/>
      <c r="AU208" s="7"/>
      <c r="AV208" s="7"/>
    </row>
    <row r="209" spans="1:48">
      <c r="A209" s="12">
        <v>38334</v>
      </c>
      <c r="B209" s="13">
        <v>3988</v>
      </c>
      <c r="C209" s="13">
        <v>1740.7</v>
      </c>
      <c r="D209" s="13">
        <v>2432</v>
      </c>
      <c r="E209" s="13">
        <v>5516.9</v>
      </c>
      <c r="F209" s="13">
        <v>6919.6</v>
      </c>
      <c r="G209" s="13">
        <v>4748.8</v>
      </c>
      <c r="H209" s="13">
        <v>4589.1000000000004</v>
      </c>
      <c r="I209" s="13">
        <v>4774.6000000000004</v>
      </c>
      <c r="J209" s="13">
        <v>377.4</v>
      </c>
      <c r="K209" s="13">
        <v>6534.4</v>
      </c>
      <c r="L209" s="13">
        <v>4262.3</v>
      </c>
      <c r="M209" s="13">
        <v>1004</v>
      </c>
      <c r="N209" s="15"/>
      <c r="O209" s="7">
        <f t="shared" si="21"/>
        <v>1.5081290245748018E-2</v>
      </c>
      <c r="P209" s="7">
        <f t="shared" si="21"/>
        <v>9.9463492900802031E-3</v>
      </c>
      <c r="Q209" s="7">
        <f t="shared" si="21"/>
        <v>7.0883053428982008E-3</v>
      </c>
      <c r="R209" s="7">
        <f t="shared" si="21"/>
        <v>1.4736180731337789E-2</v>
      </c>
      <c r="S209" s="7">
        <f t="shared" si="22"/>
        <v>1.2323315737973798E-2</v>
      </c>
      <c r="T209" s="7">
        <f t="shared" si="22"/>
        <v>1.4529214203954647E-2</v>
      </c>
      <c r="U209" s="7">
        <f t="shared" si="22"/>
        <v>-7.1935392043607983E-4</v>
      </c>
      <c r="V209" s="7">
        <f t="shared" si="20"/>
        <v>2.353439399104177E-2</v>
      </c>
      <c r="W209" s="7">
        <f t="shared" si="19"/>
        <v>2.0197407886413572E-2</v>
      </c>
      <c r="X209" s="7">
        <f t="shared" si="19"/>
        <v>1.9354220618031888E-2</v>
      </c>
      <c r="Y209" s="7">
        <f t="shared" si="19"/>
        <v>4.0552620091457388E-2</v>
      </c>
      <c r="Z209" s="15"/>
      <c r="AA209" s="7"/>
      <c r="AB209" s="7"/>
      <c r="AC209" s="7"/>
      <c r="AD209" s="7"/>
      <c r="AE209" s="7"/>
      <c r="AF209" s="7"/>
      <c r="AG209" s="7"/>
      <c r="AH209" s="7"/>
      <c r="AI209" s="7"/>
      <c r="AJ209" s="7"/>
      <c r="AK209" s="7"/>
      <c r="AL209" s="7"/>
      <c r="AM209" s="7"/>
      <c r="AN209" s="7"/>
      <c r="AO209" s="7"/>
      <c r="AP209" s="7"/>
      <c r="AQ209" s="7"/>
      <c r="AR209" s="7"/>
      <c r="AS209" s="7"/>
      <c r="AT209" s="7"/>
      <c r="AU209" s="7"/>
      <c r="AV209" s="7"/>
    </row>
    <row r="210" spans="1:48">
      <c r="A210" s="12">
        <v>38341</v>
      </c>
      <c r="B210" s="13">
        <v>4048.6</v>
      </c>
      <c r="C210" s="13">
        <v>1758.1</v>
      </c>
      <c r="D210" s="13">
        <v>2449.3000000000002</v>
      </c>
      <c r="E210" s="13">
        <v>5598.8</v>
      </c>
      <c r="F210" s="13">
        <v>7005.4</v>
      </c>
      <c r="G210" s="13">
        <v>4818.3</v>
      </c>
      <c r="H210" s="13">
        <v>4585.8</v>
      </c>
      <c r="I210" s="13">
        <v>4888.3</v>
      </c>
      <c r="J210" s="13">
        <v>385.1</v>
      </c>
      <c r="K210" s="13">
        <v>6662.1</v>
      </c>
      <c r="L210" s="13">
        <v>4438.7</v>
      </c>
      <c r="M210" s="13">
        <v>1003</v>
      </c>
      <c r="N210" s="15"/>
      <c r="O210" s="7">
        <f t="shared" si="21"/>
        <v>4.9387594840291757E-4</v>
      </c>
      <c r="P210" s="7">
        <f t="shared" si="21"/>
        <v>-2.8480310889154306E-3</v>
      </c>
      <c r="Q210" s="7">
        <f t="shared" si="21"/>
        <v>-5.7323172157459417E-3</v>
      </c>
      <c r="R210" s="7">
        <f t="shared" si="21"/>
        <v>5.3972824045234328E-3</v>
      </c>
      <c r="S210" s="7">
        <f t="shared" si="22"/>
        <v>6.8495108131842817E-4</v>
      </c>
      <c r="T210" s="7">
        <f t="shared" si="22"/>
        <v>3.8115012481735834E-3</v>
      </c>
      <c r="U210" s="7">
        <f t="shared" si="22"/>
        <v>-1.9426594342269172E-3</v>
      </c>
      <c r="V210" s="7">
        <f t="shared" si="20"/>
        <v>-2.4373520725018234E-3</v>
      </c>
      <c r="W210" s="7">
        <f t="shared" si="20"/>
        <v>-7.7932202931186353E-4</v>
      </c>
      <c r="X210" s="7">
        <f t="shared" si="20"/>
        <v>-4.0308686340143314E-3</v>
      </c>
      <c r="Y210" s="7">
        <f t="shared" si="20"/>
        <v>1.3404696480899262E-2</v>
      </c>
      <c r="Z210" s="15"/>
      <c r="AA210" s="7"/>
      <c r="AB210" s="7"/>
      <c r="AC210" s="7"/>
      <c r="AD210" s="7"/>
      <c r="AE210" s="7"/>
      <c r="AF210" s="7"/>
      <c r="AG210" s="7"/>
      <c r="AH210" s="7"/>
      <c r="AI210" s="7"/>
      <c r="AJ210" s="7"/>
      <c r="AK210" s="7"/>
      <c r="AL210" s="7"/>
      <c r="AM210" s="7"/>
      <c r="AN210" s="7"/>
      <c r="AO210" s="7"/>
      <c r="AP210" s="7"/>
      <c r="AQ210" s="7"/>
      <c r="AR210" s="7"/>
      <c r="AS210" s="7"/>
      <c r="AT210" s="7"/>
      <c r="AU210" s="7"/>
      <c r="AV210" s="7"/>
    </row>
    <row r="211" spans="1:48">
      <c r="A211" s="12">
        <v>38350</v>
      </c>
      <c r="B211" s="13">
        <v>4050.6</v>
      </c>
      <c r="C211" s="13">
        <v>1753.1</v>
      </c>
      <c r="D211" s="13">
        <v>2435.3000000000002</v>
      </c>
      <c r="E211" s="13">
        <v>5629.1</v>
      </c>
      <c r="F211" s="13">
        <v>7010.2</v>
      </c>
      <c r="G211" s="13">
        <v>4836.7</v>
      </c>
      <c r="H211" s="13">
        <v>4576.8999999999996</v>
      </c>
      <c r="I211" s="13">
        <v>4876.3999999999996</v>
      </c>
      <c r="J211" s="13">
        <v>384.8</v>
      </c>
      <c r="K211" s="13">
        <v>6635.3</v>
      </c>
      <c r="L211" s="13">
        <v>4498.6000000000004</v>
      </c>
      <c r="M211" s="13">
        <v>1002</v>
      </c>
      <c r="N211" s="15"/>
      <c r="O211" s="7">
        <f t="shared" si="21"/>
        <v>3.1058222111554324E-3</v>
      </c>
      <c r="P211" s="7">
        <f t="shared" si="21"/>
        <v>8.1804694108994769E-3</v>
      </c>
      <c r="Q211" s="7">
        <f t="shared" si="21"/>
        <v>-8.287852820580725E-3</v>
      </c>
      <c r="R211" s="7">
        <f t="shared" si="21"/>
        <v>-4.8794483676852934E-3</v>
      </c>
      <c r="S211" s="7">
        <f t="shared" si="22"/>
        <v>1.2615870332530367E-2</v>
      </c>
      <c r="T211" s="7">
        <f t="shared" si="22"/>
        <v>4.2088819895109925E-3</v>
      </c>
      <c r="U211" s="7">
        <f t="shared" si="22"/>
        <v>2.5710463957446326E-2</v>
      </c>
      <c r="V211" s="7">
        <f t="shared" si="20"/>
        <v>1.5646778414905433E-2</v>
      </c>
      <c r="W211" s="7">
        <f t="shared" si="20"/>
        <v>4.0738830979103621E-2</v>
      </c>
      <c r="X211" s="7">
        <f t="shared" si="20"/>
        <v>-4.3347321667087267E-3</v>
      </c>
      <c r="Y211" s="7">
        <f t="shared" si="20"/>
        <v>2.467851596450707E-2</v>
      </c>
      <c r="Z211" s="15"/>
      <c r="AA211" s="7"/>
      <c r="AB211" s="7"/>
      <c r="AC211" s="7"/>
      <c r="AD211" s="7"/>
      <c r="AE211" s="7"/>
      <c r="AF211" s="7"/>
      <c r="AG211" s="7"/>
      <c r="AH211" s="7"/>
      <c r="AI211" s="7"/>
      <c r="AJ211" s="7"/>
      <c r="AK211" s="7"/>
      <c r="AL211" s="7"/>
      <c r="AM211" s="7"/>
      <c r="AN211" s="7"/>
      <c r="AO211" s="7"/>
      <c r="AP211" s="7"/>
      <c r="AQ211" s="7"/>
      <c r="AR211" s="7"/>
      <c r="AS211" s="7"/>
      <c r="AT211" s="7"/>
      <c r="AU211" s="7"/>
      <c r="AV211" s="7"/>
    </row>
    <row r="212" spans="1:48">
      <c r="A212" s="12">
        <v>38356</v>
      </c>
      <c r="B212" s="13">
        <v>4063.2</v>
      </c>
      <c r="C212" s="13">
        <v>1767.5</v>
      </c>
      <c r="D212" s="13">
        <v>2415.1999999999998</v>
      </c>
      <c r="E212" s="13">
        <v>5601.7</v>
      </c>
      <c r="F212" s="13">
        <v>7099.2</v>
      </c>
      <c r="G212" s="13">
        <v>4857.1000000000004</v>
      </c>
      <c r="H212" s="13">
        <v>4696.1000000000004</v>
      </c>
      <c r="I212" s="13">
        <v>4953.3</v>
      </c>
      <c r="J212" s="13">
        <v>400.8</v>
      </c>
      <c r="K212" s="13">
        <v>6606.6</v>
      </c>
      <c r="L212" s="13">
        <v>4611</v>
      </c>
      <c r="M212" s="13">
        <v>1001</v>
      </c>
      <c r="N212" s="15"/>
      <c r="O212" s="7">
        <f t="shared" si="21"/>
        <v>-3.9385585385066853E-4</v>
      </c>
      <c r="P212" s="7">
        <f t="shared" si="21"/>
        <v>-1.1666087636671235E-2</v>
      </c>
      <c r="Q212" s="7">
        <f t="shared" si="21"/>
        <v>-1.5185940560190339E-2</v>
      </c>
      <c r="R212" s="7">
        <f t="shared" si="21"/>
        <v>-1.3388764908743959E-2</v>
      </c>
      <c r="S212" s="7">
        <f t="shared" si="22"/>
        <v>2.8056616563984092E-2</v>
      </c>
      <c r="T212" s="7">
        <f t="shared" si="22"/>
        <v>-9.6812407788166336E-4</v>
      </c>
      <c r="U212" s="7">
        <f t="shared" si="22"/>
        <v>-8.0950965180732906E-4</v>
      </c>
      <c r="V212" s="7">
        <f t="shared" si="20"/>
        <v>6.2564963644112174E-4</v>
      </c>
      <c r="W212" s="7">
        <f t="shared" si="20"/>
        <v>-1.7480339074657176E-3</v>
      </c>
      <c r="X212" s="7">
        <f t="shared" si="20"/>
        <v>1.2514828961580023E-2</v>
      </c>
      <c r="Y212" s="7">
        <f t="shared" si="20"/>
        <v>-1.4219025396479412E-2</v>
      </c>
      <c r="Z212" s="15"/>
      <c r="AA212" s="7"/>
      <c r="AB212" s="7"/>
      <c r="AC212" s="7"/>
      <c r="AD212" s="7"/>
      <c r="AE212" s="7"/>
      <c r="AF212" s="7"/>
      <c r="AG212" s="7"/>
      <c r="AH212" s="7"/>
      <c r="AI212" s="7"/>
      <c r="AJ212" s="7"/>
      <c r="AK212" s="7"/>
      <c r="AL212" s="7"/>
      <c r="AM212" s="7"/>
      <c r="AN212" s="7"/>
      <c r="AO212" s="7"/>
      <c r="AP212" s="7"/>
      <c r="AQ212" s="7"/>
      <c r="AR212" s="7"/>
      <c r="AS212" s="7"/>
      <c r="AT212" s="7"/>
      <c r="AU212" s="7"/>
      <c r="AV212" s="7"/>
    </row>
    <row r="213" spans="1:48">
      <c r="A213" s="12">
        <v>38362</v>
      </c>
      <c r="B213" s="13">
        <v>4061.6</v>
      </c>
      <c r="C213" s="13">
        <v>1747</v>
      </c>
      <c r="D213" s="13">
        <v>2378.8000000000002</v>
      </c>
      <c r="E213" s="13">
        <v>5527.2</v>
      </c>
      <c r="F213" s="13">
        <v>7301.2</v>
      </c>
      <c r="G213" s="13">
        <v>4852.3999999999996</v>
      </c>
      <c r="H213" s="13">
        <v>4692.3</v>
      </c>
      <c r="I213" s="13">
        <v>4956.3999999999996</v>
      </c>
      <c r="J213" s="13">
        <v>400.1</v>
      </c>
      <c r="K213" s="13">
        <v>6689.8</v>
      </c>
      <c r="L213" s="13">
        <v>4545.8999999999996</v>
      </c>
      <c r="M213" s="13">
        <v>1000</v>
      </c>
      <c r="N213" s="15"/>
      <c r="O213" s="7">
        <f t="shared" si="21"/>
        <v>-4.3674117906513663E-3</v>
      </c>
      <c r="P213" s="7">
        <f t="shared" si="21"/>
        <v>-4.9348811918366415E-3</v>
      </c>
      <c r="Q213" s="7">
        <f t="shared" si="21"/>
        <v>-1.2819332365388868E-2</v>
      </c>
      <c r="R213" s="7">
        <f t="shared" si="21"/>
        <v>-2.3634318388457486E-2</v>
      </c>
      <c r="S213" s="7">
        <f t="shared" si="22"/>
        <v>-2.2662132814628692E-2</v>
      </c>
      <c r="T213" s="7">
        <f t="shared" si="22"/>
        <v>-1.9803620631789641E-3</v>
      </c>
      <c r="U213" s="7">
        <f t="shared" si="22"/>
        <v>-5.7492918338500135E-3</v>
      </c>
      <c r="V213" s="7">
        <f t="shared" si="20"/>
        <v>-7.2085518481792331E-3</v>
      </c>
      <c r="W213" s="7">
        <f t="shared" si="20"/>
        <v>-3.5052614758801235E-3</v>
      </c>
      <c r="X213" s="7">
        <f t="shared" si="20"/>
        <v>4.7273655851269303E-3</v>
      </c>
      <c r="Y213" s="7">
        <f t="shared" si="20"/>
        <v>2.227583352849891E-2</v>
      </c>
      <c r="Z213" s="15"/>
      <c r="AA213" s="7"/>
      <c r="AB213" s="7"/>
      <c r="AC213" s="7"/>
      <c r="AD213" s="7"/>
      <c r="AE213" s="7"/>
      <c r="AF213" s="7"/>
      <c r="AG213" s="7"/>
      <c r="AH213" s="7"/>
      <c r="AI213" s="7"/>
      <c r="AJ213" s="7"/>
      <c r="AK213" s="7"/>
      <c r="AL213" s="7"/>
      <c r="AM213" s="7"/>
      <c r="AN213" s="7"/>
      <c r="AO213" s="7"/>
      <c r="AP213" s="7"/>
      <c r="AQ213" s="7"/>
      <c r="AR213" s="7"/>
      <c r="AS213" s="7"/>
      <c r="AT213" s="7"/>
      <c r="AU213" s="7"/>
      <c r="AV213" s="7"/>
    </row>
    <row r="214" spans="1:48">
      <c r="A214" s="12">
        <v>38369</v>
      </c>
      <c r="B214" s="13">
        <v>4043.9</v>
      </c>
      <c r="C214" s="13">
        <v>1738.4</v>
      </c>
      <c r="D214" s="13">
        <v>2348.5</v>
      </c>
      <c r="E214" s="13">
        <v>5398.1</v>
      </c>
      <c r="F214" s="13">
        <v>7137.6</v>
      </c>
      <c r="G214" s="13">
        <v>4842.8</v>
      </c>
      <c r="H214" s="13">
        <v>4665.3999999999996</v>
      </c>
      <c r="I214" s="13">
        <v>4920.8</v>
      </c>
      <c r="J214" s="13">
        <v>398.7</v>
      </c>
      <c r="K214" s="13">
        <v>6721.5</v>
      </c>
      <c r="L214" s="13">
        <v>4648.3</v>
      </c>
      <c r="M214" s="13">
        <v>999</v>
      </c>
      <c r="N214" s="15"/>
      <c r="O214" s="7">
        <f t="shared" si="21"/>
        <v>1.3509072170018652E-2</v>
      </c>
      <c r="P214" s="7">
        <f t="shared" si="21"/>
        <v>2.0609895459017442E-2</v>
      </c>
      <c r="Q214" s="7">
        <f t="shared" si="21"/>
        <v>-3.4122447269245371E-3</v>
      </c>
      <c r="R214" s="7">
        <f t="shared" si="21"/>
        <v>-1.1115639716521233E-4</v>
      </c>
      <c r="S214" s="7">
        <f t="shared" si="22"/>
        <v>2.5739079358091981E-2</v>
      </c>
      <c r="T214" s="7">
        <f t="shared" si="22"/>
        <v>1.3984521205659245E-2</v>
      </c>
      <c r="U214" s="7">
        <f t="shared" si="22"/>
        <v>-1.9292811343988504E-4</v>
      </c>
      <c r="V214" s="7">
        <f t="shared" si="20"/>
        <v>1.0210256409699353E-2</v>
      </c>
      <c r="W214" s="7">
        <f t="shared" si="20"/>
        <v>-1.0590114101380358E-2</v>
      </c>
      <c r="X214" s="7">
        <f t="shared" si="20"/>
        <v>2.7947687589584189E-2</v>
      </c>
      <c r="Y214" s="7">
        <f t="shared" si="20"/>
        <v>-6.9080429281460258E-3</v>
      </c>
      <c r="Z214" s="15"/>
      <c r="AA214" s="7"/>
      <c r="AB214" s="7"/>
      <c r="AC214" s="7"/>
      <c r="AD214" s="7"/>
      <c r="AE214" s="7"/>
      <c r="AF214" s="7"/>
      <c r="AG214" s="7"/>
      <c r="AH214" s="7"/>
      <c r="AI214" s="7"/>
      <c r="AJ214" s="7"/>
      <c r="AK214" s="7"/>
      <c r="AL214" s="7"/>
      <c r="AM214" s="7"/>
      <c r="AN214" s="7"/>
      <c r="AO214" s="7"/>
      <c r="AP214" s="7"/>
      <c r="AQ214" s="7"/>
      <c r="AR214" s="7"/>
      <c r="AS214" s="7"/>
      <c r="AT214" s="7"/>
      <c r="AU214" s="7"/>
      <c r="AV214" s="7"/>
    </row>
    <row r="215" spans="1:48">
      <c r="A215" s="12">
        <v>38376</v>
      </c>
      <c r="B215" s="13">
        <v>4098.8999999999996</v>
      </c>
      <c r="C215" s="13">
        <v>1774.6</v>
      </c>
      <c r="D215" s="13">
        <v>2340.5</v>
      </c>
      <c r="E215" s="13">
        <v>5397.5</v>
      </c>
      <c r="F215" s="13">
        <v>7323.7</v>
      </c>
      <c r="G215" s="13">
        <v>4911</v>
      </c>
      <c r="H215" s="13">
        <v>4664.5</v>
      </c>
      <c r="I215" s="13">
        <v>4971.3</v>
      </c>
      <c r="J215" s="13">
        <v>394.5</v>
      </c>
      <c r="K215" s="13">
        <v>6912</v>
      </c>
      <c r="L215" s="13">
        <v>4616.3</v>
      </c>
      <c r="M215" s="13">
        <v>998</v>
      </c>
      <c r="N215" s="15"/>
      <c r="O215" s="7">
        <f t="shared" si="21"/>
        <v>1.5229027966127382E-2</v>
      </c>
      <c r="P215" s="7">
        <f t="shared" si="21"/>
        <v>2.5316399215124356E-2</v>
      </c>
      <c r="Q215" s="7">
        <f t="shared" si="21"/>
        <v>7.6877085873893695E-4</v>
      </c>
      <c r="R215" s="7">
        <f t="shared" si="21"/>
        <v>1.2281841412865393E-2</v>
      </c>
      <c r="S215" s="7">
        <f t="shared" si="22"/>
        <v>2.7135208539583195E-3</v>
      </c>
      <c r="T215" s="7">
        <f t="shared" si="22"/>
        <v>1.2465255095012973E-2</v>
      </c>
      <c r="U215" s="7">
        <f t="shared" si="22"/>
        <v>3.6231347116594544E-2</v>
      </c>
      <c r="V215" s="7">
        <f t="shared" si="20"/>
        <v>2.5402289359214035E-2</v>
      </c>
      <c r="W215" s="7">
        <f t="shared" si="20"/>
        <v>6.4776135490596048E-2</v>
      </c>
      <c r="X215" s="7">
        <f t="shared" si="20"/>
        <v>1.9811137608550716E-2</v>
      </c>
      <c r="Y215" s="7">
        <f t="shared" si="20"/>
        <v>3.0149820981805082E-2</v>
      </c>
      <c r="Z215" s="15"/>
      <c r="AA215" s="7"/>
      <c r="AB215" s="7"/>
      <c r="AC215" s="7"/>
      <c r="AD215" s="7"/>
      <c r="AE215" s="7"/>
      <c r="AF215" s="7"/>
      <c r="AG215" s="7"/>
      <c r="AH215" s="7"/>
      <c r="AI215" s="7"/>
      <c r="AJ215" s="7"/>
      <c r="AK215" s="7"/>
      <c r="AL215" s="7"/>
      <c r="AM215" s="7"/>
      <c r="AN215" s="7"/>
      <c r="AO215" s="7"/>
      <c r="AP215" s="7"/>
      <c r="AQ215" s="7"/>
      <c r="AR215" s="7"/>
      <c r="AS215" s="7"/>
      <c r="AT215" s="7"/>
      <c r="AU215" s="7"/>
      <c r="AV215" s="7"/>
    </row>
    <row r="216" spans="1:48">
      <c r="A216" s="12">
        <v>38383</v>
      </c>
      <c r="B216" s="13">
        <v>4161.8</v>
      </c>
      <c r="C216" s="13">
        <v>1820.1</v>
      </c>
      <c r="D216" s="13">
        <v>2342.3000000000002</v>
      </c>
      <c r="E216" s="13">
        <v>5464.2</v>
      </c>
      <c r="F216" s="13">
        <v>7343.6</v>
      </c>
      <c r="G216" s="13">
        <v>4972.6000000000004</v>
      </c>
      <c r="H216" s="13">
        <v>4836.6000000000004</v>
      </c>
      <c r="I216" s="13">
        <v>5099.2</v>
      </c>
      <c r="J216" s="13">
        <v>420.9</v>
      </c>
      <c r="K216" s="13">
        <v>7050.3</v>
      </c>
      <c r="L216" s="13">
        <v>4757.6000000000004</v>
      </c>
      <c r="M216" s="13">
        <v>997</v>
      </c>
      <c r="N216" s="15"/>
      <c r="O216" s="7">
        <f t="shared" si="21"/>
        <v>2.9990065783256944E-3</v>
      </c>
      <c r="P216" s="7">
        <f t="shared" si="21"/>
        <v>2.6726079132121293E-2</v>
      </c>
      <c r="Q216" s="7">
        <f t="shared" si="21"/>
        <v>-1.2285377885227813E-2</v>
      </c>
      <c r="R216" s="7">
        <f t="shared" si="21"/>
        <v>-3.5199684347669746E-3</v>
      </c>
      <c r="S216" s="7">
        <f t="shared" si="22"/>
        <v>-6.1296629923620325E-4</v>
      </c>
      <c r="T216" s="7">
        <f t="shared" si="22"/>
        <v>1.4434989851450886E-2</v>
      </c>
      <c r="U216" s="7">
        <f t="shared" si="22"/>
        <v>-1.0140978806585581E-2</v>
      </c>
      <c r="V216" s="7">
        <f t="shared" si="20"/>
        <v>-6.4736983751981008E-4</v>
      </c>
      <c r="W216" s="7">
        <f t="shared" si="20"/>
        <v>-2.3786880863773526E-3</v>
      </c>
      <c r="X216" s="7">
        <f t="shared" si="20"/>
        <v>-1.3206836685591522E-2</v>
      </c>
      <c r="Y216" s="7">
        <f t="shared" si="20"/>
        <v>-9.5035667021108969E-3</v>
      </c>
      <c r="Z216" s="15"/>
      <c r="AA216" s="7"/>
      <c r="AB216" s="7"/>
      <c r="AC216" s="7"/>
      <c r="AD216" s="7"/>
      <c r="AE216" s="7"/>
      <c r="AF216" s="7"/>
      <c r="AG216" s="7"/>
      <c r="AH216" s="7"/>
      <c r="AI216" s="7"/>
      <c r="AJ216" s="7"/>
      <c r="AK216" s="7"/>
      <c r="AL216" s="7"/>
      <c r="AM216" s="7"/>
      <c r="AN216" s="7"/>
      <c r="AO216" s="7"/>
      <c r="AP216" s="7"/>
      <c r="AQ216" s="7"/>
      <c r="AR216" s="7"/>
      <c r="AS216" s="7"/>
      <c r="AT216" s="7"/>
      <c r="AU216" s="7"/>
      <c r="AV216" s="7"/>
    </row>
    <row r="217" spans="1:48">
      <c r="A217" s="12">
        <v>38390</v>
      </c>
      <c r="B217" s="13">
        <v>4174.3</v>
      </c>
      <c r="C217" s="13">
        <v>1869.4</v>
      </c>
      <c r="D217" s="13">
        <v>2313.6999999999998</v>
      </c>
      <c r="E217" s="13">
        <v>5445</v>
      </c>
      <c r="F217" s="13">
        <v>7339.1</v>
      </c>
      <c r="G217" s="13">
        <v>5044.8999999999996</v>
      </c>
      <c r="H217" s="13">
        <v>4787.8</v>
      </c>
      <c r="I217" s="13">
        <v>5095.8999999999996</v>
      </c>
      <c r="J217" s="13">
        <v>419.9</v>
      </c>
      <c r="K217" s="13">
        <v>6957.8</v>
      </c>
      <c r="L217" s="13">
        <v>4712.6000000000004</v>
      </c>
      <c r="M217" s="13">
        <v>996</v>
      </c>
      <c r="N217" s="15"/>
      <c r="O217" s="7">
        <f t="shared" si="21"/>
        <v>-2.5665949156916043E-3</v>
      </c>
      <c r="P217" s="7">
        <f t="shared" si="21"/>
        <v>5.6542530755118031E-3</v>
      </c>
      <c r="Q217" s="7">
        <f t="shared" si="21"/>
        <v>-5.9823310024718175E-3</v>
      </c>
      <c r="R217" s="7">
        <f t="shared" si="21"/>
        <v>-1.6910525315059325E-3</v>
      </c>
      <c r="S217" s="7">
        <f t="shared" si="22"/>
        <v>1.6674259414043182E-2</v>
      </c>
      <c r="T217" s="7">
        <f t="shared" si="22"/>
        <v>-1.7940301766770313E-2</v>
      </c>
      <c r="U217" s="7">
        <f t="shared" si="22"/>
        <v>1.0646404713058797E-3</v>
      </c>
      <c r="V217" s="7">
        <f t="shared" si="20"/>
        <v>-2.0078966029558953E-2</v>
      </c>
      <c r="W217" s="7">
        <f t="shared" si="20"/>
        <v>-5.6836260169863054E-2</v>
      </c>
      <c r="X217" s="7">
        <f t="shared" si="20"/>
        <v>3.621569625996883E-2</v>
      </c>
      <c r="Y217" s="7">
        <f t="shared" si="20"/>
        <v>-5.3403814116067946E-3</v>
      </c>
      <c r="Z217" s="15"/>
      <c r="AA217" s="7"/>
      <c r="AB217" s="7"/>
      <c r="AC217" s="7"/>
      <c r="AD217" s="7"/>
      <c r="AE217" s="7"/>
      <c r="AF217" s="7"/>
      <c r="AG217" s="7"/>
      <c r="AH217" s="7"/>
      <c r="AI217" s="7"/>
      <c r="AJ217" s="7"/>
      <c r="AK217" s="7"/>
      <c r="AL217" s="7"/>
      <c r="AM217" s="7"/>
      <c r="AN217" s="7"/>
      <c r="AO217" s="7"/>
      <c r="AP217" s="7"/>
      <c r="AQ217" s="7"/>
      <c r="AR217" s="7"/>
      <c r="AS217" s="7"/>
      <c r="AT217" s="7"/>
      <c r="AU217" s="7"/>
      <c r="AV217" s="7"/>
    </row>
    <row r="218" spans="1:48">
      <c r="A218" s="12">
        <v>38397</v>
      </c>
      <c r="B218" s="13">
        <v>4163.6000000000004</v>
      </c>
      <c r="C218" s="13">
        <v>1880</v>
      </c>
      <c r="D218" s="13">
        <v>2299.9</v>
      </c>
      <c r="E218" s="13">
        <v>5435.8</v>
      </c>
      <c r="F218" s="13">
        <v>7462.5</v>
      </c>
      <c r="G218" s="13">
        <v>4955.2</v>
      </c>
      <c r="H218" s="13">
        <v>4792.8999999999996</v>
      </c>
      <c r="I218" s="13">
        <v>4994.6000000000004</v>
      </c>
      <c r="J218" s="13">
        <v>396.7</v>
      </c>
      <c r="K218" s="13">
        <v>7214.4</v>
      </c>
      <c r="L218" s="13">
        <v>4687.5</v>
      </c>
      <c r="M218" s="13">
        <v>995</v>
      </c>
      <c r="N218" s="15"/>
      <c r="O218" s="7">
        <f t="shared" si="21"/>
        <v>-7.9816196387533806E-3</v>
      </c>
      <c r="P218" s="7">
        <f t="shared" si="21"/>
        <v>-2.7164521750897555E-3</v>
      </c>
      <c r="Q218" s="7">
        <f t="shared" si="21"/>
        <v>-1.82090457718849E-2</v>
      </c>
      <c r="R218" s="7">
        <f t="shared" si="21"/>
        <v>-6.9781892576049297E-3</v>
      </c>
      <c r="S218" s="7">
        <f t="shared" si="22"/>
        <v>9.8939417150279603E-3</v>
      </c>
      <c r="T218" s="7">
        <f t="shared" si="22"/>
        <v>-1.7466804017872029E-2</v>
      </c>
      <c r="U218" s="7">
        <f t="shared" si="22"/>
        <v>-7.5815056956326111E-3</v>
      </c>
      <c r="V218" s="7">
        <f t="shared" si="20"/>
        <v>7.6053240931890892E-4</v>
      </c>
      <c r="W218" s="7">
        <f t="shared" si="20"/>
        <v>-6.0530096412662299E-2</v>
      </c>
      <c r="X218" s="7">
        <f t="shared" si="20"/>
        <v>1.1055319709968238E-2</v>
      </c>
      <c r="Y218" s="7">
        <f t="shared" si="20"/>
        <v>-2.3418757621570783E-2</v>
      </c>
      <c r="Z218" s="15"/>
      <c r="AA218" s="7"/>
      <c r="AB218" s="7"/>
      <c r="AC218" s="7"/>
      <c r="AD218" s="7"/>
      <c r="AE218" s="7"/>
      <c r="AF218" s="7"/>
      <c r="AG218" s="7"/>
      <c r="AH218" s="7"/>
      <c r="AI218" s="7"/>
      <c r="AJ218" s="7"/>
      <c r="AK218" s="7"/>
      <c r="AL218" s="7"/>
      <c r="AM218" s="7"/>
      <c r="AN218" s="7"/>
      <c r="AO218" s="7"/>
      <c r="AP218" s="7"/>
      <c r="AQ218" s="7"/>
      <c r="AR218" s="7"/>
      <c r="AS218" s="7"/>
      <c r="AT218" s="7"/>
      <c r="AU218" s="7"/>
      <c r="AV218" s="7"/>
    </row>
    <row r="219" spans="1:48">
      <c r="A219" s="12">
        <v>38404</v>
      </c>
      <c r="B219" s="13">
        <v>4130.5</v>
      </c>
      <c r="C219" s="13">
        <v>1874.9</v>
      </c>
      <c r="D219" s="13">
        <v>2258.4</v>
      </c>
      <c r="E219" s="13">
        <v>5398</v>
      </c>
      <c r="F219" s="13">
        <v>7536.7</v>
      </c>
      <c r="G219" s="13">
        <v>4869.3999999999996</v>
      </c>
      <c r="H219" s="13">
        <v>4756.7</v>
      </c>
      <c r="I219" s="13">
        <v>4998.3999999999996</v>
      </c>
      <c r="J219" s="13">
        <v>373.4</v>
      </c>
      <c r="K219" s="13">
        <v>7294.6</v>
      </c>
      <c r="L219" s="13">
        <v>4579</v>
      </c>
      <c r="M219" s="13">
        <v>994</v>
      </c>
      <c r="N219" s="15"/>
      <c r="O219" s="7">
        <f t="shared" si="21"/>
        <v>2.1531445265377088E-2</v>
      </c>
      <c r="P219" s="7">
        <f t="shared" si="21"/>
        <v>1.8181358070513541E-2</v>
      </c>
      <c r="Q219" s="7">
        <f t="shared" si="21"/>
        <v>2.7815350713365921E-2</v>
      </c>
      <c r="R219" s="7">
        <f t="shared" si="21"/>
        <v>3.0306731985401028E-2</v>
      </c>
      <c r="S219" s="7">
        <f t="shared" si="22"/>
        <v>4.0831016996038583E-2</v>
      </c>
      <c r="T219" s="7">
        <f t="shared" si="22"/>
        <v>1.9220995876198188E-2</v>
      </c>
      <c r="U219" s="7">
        <f t="shared" si="22"/>
        <v>3.206596355656504E-2</v>
      </c>
      <c r="V219" s="7">
        <f t="shared" si="20"/>
        <v>1.6154029513453492E-2</v>
      </c>
      <c r="W219" s="7">
        <f t="shared" si="20"/>
        <v>-1.8764246224094406E-3</v>
      </c>
      <c r="X219" s="7">
        <f t="shared" si="20"/>
        <v>1.8054979959974866E-2</v>
      </c>
      <c r="Y219" s="7">
        <f t="shared" si="20"/>
        <v>3.8598953216600444E-2</v>
      </c>
      <c r="Z219" s="15"/>
      <c r="AA219" s="7"/>
      <c r="AB219" s="7"/>
      <c r="AC219" s="7"/>
      <c r="AD219" s="7"/>
      <c r="AE219" s="7"/>
      <c r="AF219" s="7"/>
      <c r="AG219" s="7"/>
      <c r="AH219" s="7"/>
      <c r="AI219" s="7"/>
      <c r="AJ219" s="7"/>
      <c r="AK219" s="7"/>
      <c r="AL219" s="7"/>
      <c r="AM219" s="7"/>
      <c r="AN219" s="7"/>
      <c r="AO219" s="7"/>
      <c r="AP219" s="7"/>
      <c r="AQ219" s="7"/>
      <c r="AR219" s="7"/>
      <c r="AS219" s="7"/>
      <c r="AT219" s="7"/>
      <c r="AU219" s="7"/>
      <c r="AV219" s="7"/>
    </row>
    <row r="220" spans="1:48">
      <c r="A220" s="12">
        <v>38411</v>
      </c>
      <c r="B220" s="13">
        <v>4220.3999999999996</v>
      </c>
      <c r="C220" s="13">
        <v>1909.3</v>
      </c>
      <c r="D220" s="13">
        <v>2322.1</v>
      </c>
      <c r="E220" s="13">
        <v>5564.1</v>
      </c>
      <c r="F220" s="13">
        <v>7850.8</v>
      </c>
      <c r="G220" s="13">
        <v>4963.8999999999996</v>
      </c>
      <c r="H220" s="13">
        <v>4911.7</v>
      </c>
      <c r="I220" s="13">
        <v>5079.8</v>
      </c>
      <c r="J220" s="13">
        <v>372.7</v>
      </c>
      <c r="K220" s="13">
        <v>7427.5</v>
      </c>
      <c r="L220" s="13">
        <v>4759.2</v>
      </c>
      <c r="M220" s="13">
        <v>993</v>
      </c>
      <c r="N220" s="15"/>
      <c r="O220" s="7">
        <f t="shared" si="21"/>
        <v>-3.9410321420573595E-3</v>
      </c>
      <c r="P220" s="7">
        <f t="shared" si="21"/>
        <v>-1.4454777948611434E-2</v>
      </c>
      <c r="Q220" s="7">
        <f t="shared" si="21"/>
        <v>-8.6501988277947316E-3</v>
      </c>
      <c r="R220" s="7">
        <f t="shared" si="21"/>
        <v>9.4624669690817238E-3</v>
      </c>
      <c r="S220" s="7">
        <f t="shared" si="22"/>
        <v>2.4907574565916999E-2</v>
      </c>
      <c r="T220" s="7">
        <f t="shared" si="22"/>
        <v>-1.330351595123723E-2</v>
      </c>
      <c r="U220" s="7">
        <f t="shared" si="22"/>
        <v>-1.6670132085698522E-2</v>
      </c>
      <c r="V220" s="7">
        <f t="shared" si="20"/>
        <v>8.1754741578238203E-3</v>
      </c>
      <c r="W220" s="7">
        <f t="shared" si="20"/>
        <v>3.0909870610924688E-2</v>
      </c>
      <c r="X220" s="7">
        <f t="shared" si="20"/>
        <v>7.3375380347028823E-3</v>
      </c>
      <c r="Y220" s="7">
        <f t="shared" si="20"/>
        <v>-1.4114097413031981E-2</v>
      </c>
      <c r="Z220" s="15"/>
      <c r="AA220" s="7"/>
      <c r="AB220" s="7"/>
      <c r="AC220" s="7"/>
      <c r="AD220" s="7"/>
      <c r="AE220" s="7"/>
      <c r="AF220" s="7"/>
      <c r="AG220" s="7"/>
      <c r="AH220" s="7"/>
      <c r="AI220" s="7"/>
      <c r="AJ220" s="7"/>
      <c r="AK220" s="7"/>
      <c r="AL220" s="7"/>
      <c r="AM220" s="7"/>
      <c r="AN220" s="7"/>
      <c r="AO220" s="7"/>
      <c r="AP220" s="7"/>
      <c r="AQ220" s="7"/>
      <c r="AR220" s="7"/>
      <c r="AS220" s="7"/>
      <c r="AT220" s="7"/>
      <c r="AU220" s="7"/>
      <c r="AV220" s="7"/>
    </row>
    <row r="221" spans="1:48">
      <c r="A221" s="12">
        <v>38418</v>
      </c>
      <c r="B221" s="13">
        <v>4203.8</v>
      </c>
      <c r="C221" s="13">
        <v>1881.9</v>
      </c>
      <c r="D221" s="13">
        <v>2302.1</v>
      </c>
      <c r="E221" s="13">
        <v>5617</v>
      </c>
      <c r="F221" s="13">
        <v>8048.8</v>
      </c>
      <c r="G221" s="13">
        <v>4898.3</v>
      </c>
      <c r="H221" s="13">
        <v>4830.5</v>
      </c>
      <c r="I221" s="13">
        <v>5121.5</v>
      </c>
      <c r="J221" s="13">
        <v>384.4</v>
      </c>
      <c r="K221" s="13">
        <v>7482.2</v>
      </c>
      <c r="L221" s="13">
        <v>4692.5</v>
      </c>
      <c r="M221" s="13">
        <v>992</v>
      </c>
      <c r="N221" s="15"/>
      <c r="O221" s="7">
        <f t="shared" si="21"/>
        <v>1.0718317661389204E-2</v>
      </c>
      <c r="P221" s="7">
        <f t="shared" si="21"/>
        <v>1.6390785669445573E-2</v>
      </c>
      <c r="Q221" s="7">
        <f t="shared" si="21"/>
        <v>1.3076030523150211E-2</v>
      </c>
      <c r="R221" s="7">
        <f t="shared" si="21"/>
        <v>1.0748507599179544E-2</v>
      </c>
      <c r="S221" s="7">
        <f t="shared" si="22"/>
        <v>4.9317758175616011E-2</v>
      </c>
      <c r="T221" s="7">
        <f t="shared" si="22"/>
        <v>9.306740344162602E-3</v>
      </c>
      <c r="U221" s="7">
        <f t="shared" si="22"/>
        <v>1.8297571059945231E-2</v>
      </c>
      <c r="V221" s="7">
        <f t="shared" si="20"/>
        <v>6.4615549547372541E-3</v>
      </c>
      <c r="W221" s="7">
        <f t="shared" si="20"/>
        <v>1.932302810944829E-2</v>
      </c>
      <c r="X221" s="7">
        <f t="shared" si="20"/>
        <v>3.7751750666435457E-3</v>
      </c>
      <c r="Y221" s="7">
        <f t="shared" si="20"/>
        <v>2.643492485301023E-2</v>
      </c>
      <c r="Z221" s="15"/>
      <c r="AA221" s="7"/>
      <c r="AB221" s="7"/>
      <c r="AC221" s="7"/>
      <c r="AD221" s="7"/>
      <c r="AE221" s="7"/>
      <c r="AF221" s="7"/>
      <c r="AG221" s="7"/>
      <c r="AH221" s="7"/>
      <c r="AI221" s="7"/>
      <c r="AJ221" s="7"/>
      <c r="AK221" s="7"/>
      <c r="AL221" s="7"/>
      <c r="AM221" s="7"/>
      <c r="AN221" s="7"/>
      <c r="AO221" s="7"/>
      <c r="AP221" s="7"/>
      <c r="AQ221" s="7"/>
      <c r="AR221" s="7"/>
      <c r="AS221" s="7"/>
      <c r="AT221" s="7"/>
      <c r="AU221" s="7"/>
      <c r="AV221" s="7"/>
    </row>
    <row r="222" spans="1:48">
      <c r="A222" s="12">
        <v>38425</v>
      </c>
      <c r="B222" s="13">
        <v>4249.1000000000004</v>
      </c>
      <c r="C222" s="13">
        <v>1913</v>
      </c>
      <c r="D222" s="13">
        <v>2332.4</v>
      </c>
      <c r="E222" s="13">
        <v>5677.7</v>
      </c>
      <c r="F222" s="13">
        <v>8455.7000000000007</v>
      </c>
      <c r="G222" s="13">
        <v>4944.1000000000004</v>
      </c>
      <c r="H222" s="13">
        <v>4919.7</v>
      </c>
      <c r="I222" s="13">
        <v>5154.7</v>
      </c>
      <c r="J222" s="13">
        <v>391.9</v>
      </c>
      <c r="K222" s="13">
        <v>7510.5</v>
      </c>
      <c r="L222" s="13">
        <v>4818.2</v>
      </c>
      <c r="M222" s="13">
        <v>991</v>
      </c>
      <c r="N222" s="15"/>
      <c r="O222" s="7">
        <f t="shared" si="21"/>
        <v>-2.6881351476448989E-2</v>
      </c>
      <c r="P222" s="7">
        <f t="shared" si="21"/>
        <v>-4.9396725508241139E-2</v>
      </c>
      <c r="Q222" s="7">
        <f t="shared" si="21"/>
        <v>-1.1556834102743409E-2</v>
      </c>
      <c r="R222" s="7">
        <f t="shared" si="21"/>
        <v>-1.2227257523454852E-2</v>
      </c>
      <c r="S222" s="7">
        <f t="shared" si="22"/>
        <v>-4.0917102543082833E-2</v>
      </c>
      <c r="T222" s="7">
        <f t="shared" si="22"/>
        <v>-2.6874356167080563E-2</v>
      </c>
      <c r="U222" s="7">
        <f t="shared" si="22"/>
        <v>-6.4438731102066287E-3</v>
      </c>
      <c r="V222" s="7">
        <f t="shared" si="20"/>
        <v>-2.8193602671048684E-2</v>
      </c>
      <c r="W222" s="7">
        <f t="shared" si="20"/>
        <v>-4.0088657965637486E-2</v>
      </c>
      <c r="X222" s="7">
        <f t="shared" si="20"/>
        <v>-3.3247509153373232E-2</v>
      </c>
      <c r="Y222" s="7">
        <f t="shared" si="20"/>
        <v>-1.8390648807054006E-2</v>
      </c>
      <c r="Z222" s="15"/>
      <c r="AA222" s="7"/>
      <c r="AB222" s="7"/>
      <c r="AC222" s="7"/>
      <c r="AD222" s="7"/>
      <c r="AE222" s="7"/>
      <c r="AF222" s="7"/>
      <c r="AG222" s="7"/>
      <c r="AH222" s="7"/>
      <c r="AI222" s="7"/>
      <c r="AJ222" s="7"/>
      <c r="AK222" s="7"/>
      <c r="AL222" s="7"/>
      <c r="AM222" s="7"/>
      <c r="AN222" s="7"/>
      <c r="AO222" s="7"/>
      <c r="AP222" s="7"/>
      <c r="AQ222" s="7"/>
      <c r="AR222" s="7"/>
      <c r="AS222" s="7"/>
      <c r="AT222" s="7"/>
      <c r="AU222" s="7"/>
      <c r="AV222" s="7"/>
    </row>
    <row r="223" spans="1:48">
      <c r="A223" s="12">
        <v>38432</v>
      </c>
      <c r="B223" s="13">
        <v>4136.3999999999996</v>
      </c>
      <c r="C223" s="13">
        <v>1820.8</v>
      </c>
      <c r="D223" s="13">
        <v>2305.6</v>
      </c>
      <c r="E223" s="13">
        <v>5608.7</v>
      </c>
      <c r="F223" s="13">
        <v>8116.7</v>
      </c>
      <c r="G223" s="13">
        <v>4813</v>
      </c>
      <c r="H223" s="13">
        <v>4888.1000000000004</v>
      </c>
      <c r="I223" s="13">
        <v>5011.3999999999996</v>
      </c>
      <c r="J223" s="13">
        <v>376.5</v>
      </c>
      <c r="K223" s="13">
        <v>7264.9</v>
      </c>
      <c r="L223" s="13">
        <v>4730.3999999999996</v>
      </c>
      <c r="M223" s="13">
        <v>990</v>
      </c>
      <c r="N223" s="15"/>
      <c r="O223" s="7">
        <f t="shared" si="21"/>
        <v>4.5923115844491029E-4</v>
      </c>
      <c r="P223" s="7">
        <f t="shared" si="21"/>
        <v>-7.0547029798899265E-3</v>
      </c>
      <c r="Q223" s="7">
        <f t="shared" si="21"/>
        <v>-1.1165503296771144E-2</v>
      </c>
      <c r="R223" s="7">
        <f t="shared" si="21"/>
        <v>-8.7208553635293295E-3</v>
      </c>
      <c r="S223" s="7">
        <f t="shared" si="22"/>
        <v>2.7463237356800251E-2</v>
      </c>
      <c r="T223" s="7">
        <f t="shared" si="22"/>
        <v>4.2502526015507228E-3</v>
      </c>
      <c r="U223" s="7">
        <f t="shared" si="22"/>
        <v>-2.2939078159165635E-3</v>
      </c>
      <c r="V223" s="7">
        <f t="shared" si="20"/>
        <v>7.9699117075090458E-3</v>
      </c>
      <c r="W223" s="7">
        <f t="shared" si="20"/>
        <v>-1.5255213548248143E-2</v>
      </c>
      <c r="X223" s="7">
        <f t="shared" si="20"/>
        <v>-4.8708226969898776E-3</v>
      </c>
      <c r="Y223" s="7">
        <f t="shared" si="20"/>
        <v>-3.6002495526252908E-3</v>
      </c>
      <c r="Z223" s="15"/>
      <c r="AA223" s="7"/>
      <c r="AB223" s="7"/>
      <c r="AC223" s="7"/>
      <c r="AD223" s="7"/>
      <c r="AE223" s="7"/>
      <c r="AF223" s="7"/>
      <c r="AG223" s="7"/>
      <c r="AH223" s="7"/>
      <c r="AI223" s="7"/>
      <c r="AJ223" s="7"/>
      <c r="AK223" s="7"/>
      <c r="AL223" s="7"/>
      <c r="AM223" s="7"/>
      <c r="AN223" s="7"/>
      <c r="AO223" s="7"/>
      <c r="AP223" s="7"/>
      <c r="AQ223" s="7"/>
      <c r="AR223" s="7"/>
      <c r="AS223" s="7"/>
      <c r="AT223" s="7"/>
      <c r="AU223" s="7"/>
      <c r="AV223" s="7"/>
    </row>
    <row r="224" spans="1:48">
      <c r="A224" s="12">
        <v>38440</v>
      </c>
      <c r="B224" s="13">
        <v>4138.3</v>
      </c>
      <c r="C224" s="13">
        <v>1808</v>
      </c>
      <c r="D224" s="13">
        <v>2280</v>
      </c>
      <c r="E224" s="13">
        <v>5560</v>
      </c>
      <c r="F224" s="13">
        <v>8342.7000000000007</v>
      </c>
      <c r="G224" s="13">
        <v>4833.5</v>
      </c>
      <c r="H224" s="13">
        <v>4876.8999999999996</v>
      </c>
      <c r="I224" s="13">
        <v>5051.5</v>
      </c>
      <c r="J224" s="13">
        <v>370.8</v>
      </c>
      <c r="K224" s="13">
        <v>7229.6</v>
      </c>
      <c r="L224" s="13">
        <v>4713.3999999999996</v>
      </c>
      <c r="M224" s="13">
        <v>989</v>
      </c>
      <c r="N224" s="15"/>
      <c r="O224" s="7">
        <f t="shared" si="21"/>
        <v>6.5512409456991369E-3</v>
      </c>
      <c r="P224" s="7">
        <f t="shared" si="21"/>
        <v>-1.2175550787430552E-3</v>
      </c>
      <c r="Q224" s="7">
        <f t="shared" si="21"/>
        <v>-1.0970928143730994E-3</v>
      </c>
      <c r="R224" s="7">
        <f t="shared" si="21"/>
        <v>1.3399039229248642E-2</v>
      </c>
      <c r="S224" s="7">
        <f t="shared" si="22"/>
        <v>3.2669795163466292E-3</v>
      </c>
      <c r="T224" s="7">
        <f t="shared" si="22"/>
        <v>5.6321904967937498E-3</v>
      </c>
      <c r="U224" s="7">
        <f t="shared" si="22"/>
        <v>2.0799629741070875E-2</v>
      </c>
      <c r="V224" s="7">
        <f t="shared" si="20"/>
        <v>1.1259739832881721E-2</v>
      </c>
      <c r="W224" s="7">
        <f t="shared" si="20"/>
        <v>-4.324331063003093E-3</v>
      </c>
      <c r="X224" s="7">
        <f t="shared" si="20"/>
        <v>7.0707713355015337E-3</v>
      </c>
      <c r="Y224" s="7">
        <f t="shared" si="20"/>
        <v>1.6538344841290551E-2</v>
      </c>
      <c r="Z224" s="15"/>
      <c r="AA224" s="7"/>
      <c r="AB224" s="7"/>
      <c r="AC224" s="7"/>
      <c r="AD224" s="7"/>
      <c r="AE224" s="7"/>
      <c r="AF224" s="7"/>
      <c r="AG224" s="7"/>
      <c r="AH224" s="7"/>
      <c r="AI224" s="7"/>
      <c r="AJ224" s="7"/>
      <c r="AK224" s="7"/>
      <c r="AL224" s="7"/>
      <c r="AM224" s="7"/>
      <c r="AN224" s="7"/>
      <c r="AO224" s="7"/>
      <c r="AP224" s="7"/>
      <c r="AQ224" s="7"/>
      <c r="AR224" s="7"/>
      <c r="AS224" s="7"/>
      <c r="AT224" s="7"/>
      <c r="AU224" s="7"/>
      <c r="AV224" s="7"/>
    </row>
    <row r="225" spans="1:48">
      <c r="A225" s="12">
        <v>38446</v>
      </c>
      <c r="B225" s="13">
        <v>4165.5</v>
      </c>
      <c r="C225" s="13">
        <v>1805.8</v>
      </c>
      <c r="D225" s="13">
        <v>2277.5</v>
      </c>
      <c r="E225" s="13">
        <v>5635</v>
      </c>
      <c r="F225" s="13">
        <v>8370</v>
      </c>
      <c r="G225" s="13">
        <v>4860.8</v>
      </c>
      <c r="H225" s="13">
        <v>4979.3999999999996</v>
      </c>
      <c r="I225" s="13">
        <v>5108.7</v>
      </c>
      <c r="J225" s="13">
        <v>369.2</v>
      </c>
      <c r="K225" s="13">
        <v>7280.9</v>
      </c>
      <c r="L225" s="13">
        <v>4792</v>
      </c>
      <c r="M225" s="13">
        <v>988</v>
      </c>
      <c r="N225" s="15"/>
      <c r="O225" s="7">
        <f t="shared" si="21"/>
        <v>-3.697333043591107E-2</v>
      </c>
      <c r="P225" s="7">
        <f t="shared" si="21"/>
        <v>-9.9619601156043496E-3</v>
      </c>
      <c r="Q225" s="7">
        <f t="shared" si="21"/>
        <v>-5.3525838389625602E-2</v>
      </c>
      <c r="R225" s="7">
        <f t="shared" si="21"/>
        <v>-3.1603304299405804E-2</v>
      </c>
      <c r="S225" s="7">
        <f t="shared" si="22"/>
        <v>-5.6892794470940415E-2</v>
      </c>
      <c r="T225" s="7">
        <f t="shared" si="22"/>
        <v>-1.9905496313151309E-2</v>
      </c>
      <c r="U225" s="7">
        <f t="shared" si="22"/>
        <v>-5.2822865866358558E-2</v>
      </c>
      <c r="V225" s="7">
        <f t="shared" si="20"/>
        <v>-3.8409094359787586E-2</v>
      </c>
      <c r="W225" s="7">
        <f t="shared" si="20"/>
        <v>-3.2482899903369472E-2</v>
      </c>
      <c r="X225" s="7">
        <f t="shared" si="20"/>
        <v>-6.9214611202718365E-2</v>
      </c>
      <c r="Y225" s="7">
        <f t="shared" si="20"/>
        <v>-3.1673306681938691E-2</v>
      </c>
      <c r="Z225" s="15"/>
      <c r="AA225" s="7"/>
      <c r="AB225" s="7"/>
      <c r="AC225" s="7"/>
      <c r="AD225" s="7"/>
      <c r="AE225" s="7"/>
      <c r="AF225" s="7"/>
      <c r="AG225" s="7"/>
      <c r="AH225" s="7"/>
      <c r="AI225" s="7"/>
      <c r="AJ225" s="7"/>
      <c r="AK225" s="7"/>
      <c r="AL225" s="7"/>
      <c r="AM225" s="7"/>
      <c r="AN225" s="7"/>
      <c r="AO225" s="7"/>
      <c r="AP225" s="7"/>
      <c r="AQ225" s="7"/>
      <c r="AR225" s="7"/>
      <c r="AS225" s="7"/>
      <c r="AT225" s="7"/>
      <c r="AU225" s="7"/>
      <c r="AV225" s="7"/>
    </row>
    <row r="226" spans="1:48">
      <c r="A226" s="12">
        <v>38453</v>
      </c>
      <c r="B226" s="13">
        <v>4014.3</v>
      </c>
      <c r="C226" s="13">
        <v>1787.9</v>
      </c>
      <c r="D226" s="13">
        <v>2158.8000000000002</v>
      </c>
      <c r="E226" s="13">
        <v>5459.7</v>
      </c>
      <c r="F226" s="13">
        <v>7907.1</v>
      </c>
      <c r="G226" s="13">
        <v>4765</v>
      </c>
      <c r="H226" s="13">
        <v>4723.2</v>
      </c>
      <c r="I226" s="13">
        <v>4916.2</v>
      </c>
      <c r="J226" s="13">
        <v>357.4</v>
      </c>
      <c r="K226" s="13">
        <v>6794</v>
      </c>
      <c r="L226" s="13">
        <v>4642.6000000000004</v>
      </c>
      <c r="M226" s="13">
        <v>987</v>
      </c>
      <c r="N226" s="15"/>
      <c r="O226" s="7">
        <f t="shared" si="21"/>
        <v>4.9202425188810727E-3</v>
      </c>
      <c r="P226" s="7">
        <f t="shared" si="21"/>
        <v>-2.7444031165777788E-2</v>
      </c>
      <c r="Q226" s="7">
        <f t="shared" si="21"/>
        <v>-1.0570775280858766E-2</v>
      </c>
      <c r="R226" s="7">
        <f t="shared" si="21"/>
        <v>-1.4222314381177945E-2</v>
      </c>
      <c r="S226" s="7">
        <f t="shared" si="22"/>
        <v>2.0528690273445015E-2</v>
      </c>
      <c r="T226" s="7">
        <f t="shared" si="22"/>
        <v>1.0563110972568894E-2</v>
      </c>
      <c r="U226" s="7">
        <f t="shared" si="22"/>
        <v>7.6140626216285954E-3</v>
      </c>
      <c r="V226" s="7">
        <f t="shared" si="20"/>
        <v>-1.2205293043889457E-4</v>
      </c>
      <c r="W226" s="7">
        <f t="shared" si="20"/>
        <v>1.5547231539523256E-2</v>
      </c>
      <c r="X226" s="7">
        <f t="shared" si="20"/>
        <v>1.0221354493625434E-2</v>
      </c>
      <c r="Y226" s="7">
        <f t="shared" si="20"/>
        <v>2.7574768888298667E-2</v>
      </c>
      <c r="Z226" s="15"/>
      <c r="AA226" s="7"/>
      <c r="AB226" s="7"/>
      <c r="AC226" s="7"/>
      <c r="AD226" s="7"/>
      <c r="AE226" s="7"/>
      <c r="AF226" s="7"/>
      <c r="AG226" s="7"/>
      <c r="AH226" s="7"/>
      <c r="AI226" s="7"/>
      <c r="AJ226" s="7"/>
      <c r="AK226" s="7"/>
      <c r="AL226" s="7"/>
      <c r="AM226" s="7"/>
      <c r="AN226" s="7"/>
      <c r="AO226" s="7"/>
      <c r="AP226" s="7"/>
      <c r="AQ226" s="7"/>
      <c r="AR226" s="7"/>
      <c r="AS226" s="7"/>
      <c r="AT226" s="7"/>
      <c r="AU226" s="7"/>
      <c r="AV226" s="7"/>
    </row>
    <row r="227" spans="1:48">
      <c r="A227" s="12">
        <v>38460</v>
      </c>
      <c r="B227" s="13">
        <v>4034.1</v>
      </c>
      <c r="C227" s="13">
        <v>1739.5</v>
      </c>
      <c r="D227" s="13">
        <v>2136.1</v>
      </c>
      <c r="E227" s="13">
        <v>5382.6</v>
      </c>
      <c r="F227" s="13">
        <v>8071.1</v>
      </c>
      <c r="G227" s="13">
        <v>4815.6000000000004</v>
      </c>
      <c r="H227" s="13">
        <v>4759.3</v>
      </c>
      <c r="I227" s="13">
        <v>4915.6000000000004</v>
      </c>
      <c r="J227" s="13">
        <v>363</v>
      </c>
      <c r="K227" s="13">
        <v>6863.8</v>
      </c>
      <c r="L227" s="13">
        <v>4772.3999999999996</v>
      </c>
      <c r="M227" s="13">
        <v>986</v>
      </c>
      <c r="N227" s="15"/>
      <c r="O227" s="7">
        <f t="shared" si="21"/>
        <v>-1.2697712169961054E-2</v>
      </c>
      <c r="P227" s="7">
        <f t="shared" si="21"/>
        <v>-3.4552294669186216E-3</v>
      </c>
      <c r="Q227" s="7">
        <f t="shared" si="21"/>
        <v>-3.7976227793150207E-2</v>
      </c>
      <c r="R227" s="7">
        <f t="shared" si="21"/>
        <v>-1.2168260718900658E-2</v>
      </c>
      <c r="S227" s="7">
        <f t="shared" si="22"/>
        <v>-1.5029805199384069E-2</v>
      </c>
      <c r="T227" s="7">
        <f t="shared" si="22"/>
        <v>8.4161830123787168E-3</v>
      </c>
      <c r="U227" s="7">
        <f t="shared" si="22"/>
        <v>-2.1170991062105293E-2</v>
      </c>
      <c r="V227" s="7">
        <f t="shared" si="20"/>
        <v>-2.5883410005481281E-2</v>
      </c>
      <c r="W227" s="7">
        <f t="shared" si="20"/>
        <v>-5.1148314322055605E-2</v>
      </c>
      <c r="X227" s="7">
        <f t="shared" si="20"/>
        <v>-4.7147381288880116E-2</v>
      </c>
      <c r="Y227" s="7">
        <f t="shared" si="20"/>
        <v>2.1332317998427483E-2</v>
      </c>
      <c r="Z227" s="15"/>
      <c r="AA227" s="7"/>
      <c r="AB227" s="7"/>
      <c r="AC227" s="7"/>
      <c r="AD227" s="7"/>
      <c r="AE227" s="7"/>
      <c r="AF227" s="7"/>
      <c r="AG227" s="7"/>
      <c r="AH227" s="7"/>
      <c r="AI227" s="7"/>
      <c r="AJ227" s="7"/>
      <c r="AK227" s="7"/>
      <c r="AL227" s="7"/>
      <c r="AM227" s="7"/>
      <c r="AN227" s="7"/>
      <c r="AO227" s="7"/>
      <c r="AP227" s="7"/>
      <c r="AQ227" s="7"/>
      <c r="AR227" s="7"/>
      <c r="AS227" s="7"/>
      <c r="AT227" s="7"/>
      <c r="AU227" s="7"/>
      <c r="AV227" s="7"/>
    </row>
    <row r="228" spans="1:48">
      <c r="A228" s="12">
        <v>38468</v>
      </c>
      <c r="B228" s="13">
        <v>3983.2</v>
      </c>
      <c r="C228" s="13">
        <v>1733.5</v>
      </c>
      <c r="D228" s="13">
        <v>2056.5</v>
      </c>
      <c r="E228" s="13">
        <v>5317.5</v>
      </c>
      <c r="F228" s="13">
        <v>7950.7</v>
      </c>
      <c r="G228" s="13">
        <v>4856.3</v>
      </c>
      <c r="H228" s="13">
        <v>4659.6000000000004</v>
      </c>
      <c r="I228" s="13">
        <v>4790</v>
      </c>
      <c r="J228" s="13">
        <v>344.9</v>
      </c>
      <c r="K228" s="13">
        <v>6547.7</v>
      </c>
      <c r="L228" s="13">
        <v>4875.3</v>
      </c>
      <c r="M228" s="13">
        <v>985</v>
      </c>
      <c r="N228" s="15"/>
      <c r="O228" s="7">
        <f t="shared" si="21"/>
        <v>2.5105127723806508E-5</v>
      </c>
      <c r="P228" s="7">
        <f t="shared" si="21"/>
        <v>1.0387169802165083E-2</v>
      </c>
      <c r="Q228" s="7">
        <f t="shared" si="21"/>
        <v>5.6731550803957431E-3</v>
      </c>
      <c r="R228" s="7">
        <f t="shared" si="21"/>
        <v>-9.3145198597421579E-3</v>
      </c>
      <c r="S228" s="7">
        <f t="shared" si="22"/>
        <v>1.8471867077764006E-3</v>
      </c>
      <c r="T228" s="7">
        <f t="shared" si="22"/>
        <v>-5.720260515196203E-3</v>
      </c>
      <c r="U228" s="7">
        <f t="shared" si="22"/>
        <v>8.1221324545198027E-3</v>
      </c>
      <c r="V228" s="7">
        <f t="shared" si="20"/>
        <v>-1.5845124084892675E-2</v>
      </c>
      <c r="W228" s="7">
        <f t="shared" si="20"/>
        <v>-4.0834075389594514E-2</v>
      </c>
      <c r="X228" s="7">
        <f t="shared" si="20"/>
        <v>1.9779568491885502E-2</v>
      </c>
      <c r="Y228" s="7">
        <f t="shared" si="20"/>
        <v>-1.4212472494201751E-2</v>
      </c>
      <c r="Z228" s="15"/>
      <c r="AA228" s="7"/>
      <c r="AB228" s="7"/>
      <c r="AC228" s="7"/>
      <c r="AD228" s="7"/>
      <c r="AE228" s="7"/>
      <c r="AF228" s="7"/>
      <c r="AG228" s="7"/>
      <c r="AH228" s="7"/>
      <c r="AI228" s="7"/>
      <c r="AJ228" s="7"/>
      <c r="AK228" s="7"/>
      <c r="AL228" s="7"/>
      <c r="AM228" s="7"/>
      <c r="AN228" s="7"/>
      <c r="AO228" s="7"/>
      <c r="AP228" s="7"/>
      <c r="AQ228" s="7"/>
      <c r="AR228" s="7"/>
      <c r="AS228" s="7"/>
      <c r="AT228" s="7"/>
      <c r="AU228" s="7"/>
      <c r="AV228" s="7"/>
    </row>
    <row r="229" spans="1:48">
      <c r="A229" s="12">
        <v>38474</v>
      </c>
      <c r="B229" s="13">
        <v>3983.3</v>
      </c>
      <c r="C229" s="13">
        <v>1751.6</v>
      </c>
      <c r="D229" s="13">
        <v>2068.1999999999998</v>
      </c>
      <c r="E229" s="13">
        <v>5268.2</v>
      </c>
      <c r="F229" s="13">
        <v>7965.4</v>
      </c>
      <c r="G229" s="13">
        <v>4828.6000000000004</v>
      </c>
      <c r="H229" s="13">
        <v>4697.6000000000004</v>
      </c>
      <c r="I229" s="13">
        <v>4714.7</v>
      </c>
      <c r="J229" s="13">
        <v>331.1</v>
      </c>
      <c r="K229" s="13">
        <v>6678.5</v>
      </c>
      <c r="L229" s="13">
        <v>4806.5</v>
      </c>
      <c r="M229" s="13">
        <v>984</v>
      </c>
      <c r="N229" s="15"/>
      <c r="O229" s="7">
        <f t="shared" si="21"/>
        <v>7.2041735398282458E-3</v>
      </c>
      <c r="P229" s="7">
        <f t="shared" si="21"/>
        <v>-3.0876575505358996E-3</v>
      </c>
      <c r="Q229" s="7">
        <f t="shared" si="21"/>
        <v>1.3972139435174724E-2</v>
      </c>
      <c r="R229" s="7">
        <f t="shared" si="21"/>
        <v>8.8254487089530487E-3</v>
      </c>
      <c r="S229" s="7">
        <f t="shared" si="22"/>
        <v>-2.5108909898014038E-5</v>
      </c>
      <c r="T229" s="7">
        <f t="shared" si="22"/>
        <v>1.7429948244427739E-2</v>
      </c>
      <c r="U229" s="7">
        <f t="shared" si="22"/>
        <v>8.6688899301077676E-3</v>
      </c>
      <c r="V229" s="7">
        <f t="shared" si="20"/>
        <v>1.1220669050815322E-2</v>
      </c>
      <c r="W229" s="7">
        <f t="shared" si="20"/>
        <v>3.4143141336819019E-2</v>
      </c>
      <c r="X229" s="7">
        <f t="shared" si="20"/>
        <v>-1.8009521489729233E-2</v>
      </c>
      <c r="Y229" s="7">
        <f t="shared" si="20"/>
        <v>-5.2357778741134913E-3</v>
      </c>
      <c r="Z229" s="15"/>
      <c r="AA229" s="7"/>
      <c r="AB229" s="7"/>
      <c r="AC229" s="7"/>
      <c r="AD229" s="7"/>
      <c r="AE229" s="7"/>
      <c r="AF229" s="7"/>
      <c r="AG229" s="7"/>
      <c r="AH229" s="7"/>
      <c r="AI229" s="7"/>
      <c r="AJ229" s="7"/>
      <c r="AK229" s="7"/>
      <c r="AL229" s="7"/>
      <c r="AM229" s="7"/>
      <c r="AN229" s="7"/>
      <c r="AO229" s="7"/>
      <c r="AP229" s="7"/>
      <c r="AQ229" s="7"/>
      <c r="AR229" s="7"/>
      <c r="AS229" s="7"/>
      <c r="AT229" s="7"/>
      <c r="AU229" s="7"/>
      <c r="AV229" s="7"/>
    </row>
    <row r="230" spans="1:48">
      <c r="A230" s="12">
        <v>38481</v>
      </c>
      <c r="B230" s="13">
        <v>4012.1</v>
      </c>
      <c r="C230" s="13">
        <v>1746.2</v>
      </c>
      <c r="D230" s="13">
        <v>2097.3000000000002</v>
      </c>
      <c r="E230" s="13">
        <v>5314.9</v>
      </c>
      <c r="F230" s="13">
        <v>7965.2</v>
      </c>
      <c r="G230" s="13">
        <v>4913.5</v>
      </c>
      <c r="H230" s="13">
        <v>4738.5</v>
      </c>
      <c r="I230" s="13">
        <v>4767.8999999999996</v>
      </c>
      <c r="J230" s="13">
        <v>342.6</v>
      </c>
      <c r="K230" s="13">
        <v>6559.3</v>
      </c>
      <c r="L230" s="13">
        <v>4781.3999999999996</v>
      </c>
      <c r="M230" s="13">
        <v>983</v>
      </c>
      <c r="N230" s="15"/>
      <c r="O230" s="7">
        <f t="shared" si="21"/>
        <v>7.2516273771070098E-3</v>
      </c>
      <c r="P230" s="7">
        <f t="shared" si="21"/>
        <v>-5.512819750162554E-3</v>
      </c>
      <c r="Q230" s="7">
        <f t="shared" si="21"/>
        <v>1.1661110524004745E-2</v>
      </c>
      <c r="R230" s="7">
        <f t="shared" si="21"/>
        <v>1.2267109716843782E-2</v>
      </c>
      <c r="S230" s="7">
        <f t="shared" si="22"/>
        <v>8.2768060614979728E-3</v>
      </c>
      <c r="T230" s="7">
        <f t="shared" si="22"/>
        <v>5.5609820204077249E-3</v>
      </c>
      <c r="U230" s="7">
        <f t="shared" si="22"/>
        <v>7.6105148057373879E-3</v>
      </c>
      <c r="V230" s="7">
        <f t="shared" si="20"/>
        <v>1.816493541254121E-2</v>
      </c>
      <c r="W230" s="7">
        <f t="shared" si="20"/>
        <v>7.990798217653243E-2</v>
      </c>
      <c r="X230" s="7">
        <f t="shared" si="20"/>
        <v>3.667439264732448E-3</v>
      </c>
      <c r="Y230" s="7">
        <f t="shared" si="20"/>
        <v>3.19479082772685E-3</v>
      </c>
      <c r="Z230" s="15"/>
      <c r="AA230" s="7"/>
      <c r="AB230" s="7"/>
      <c r="AC230" s="7"/>
      <c r="AD230" s="7"/>
      <c r="AE230" s="7"/>
      <c r="AF230" s="7"/>
      <c r="AG230" s="7"/>
      <c r="AH230" s="7"/>
      <c r="AI230" s="7"/>
      <c r="AJ230" s="7"/>
      <c r="AK230" s="7"/>
      <c r="AL230" s="7"/>
      <c r="AM230" s="7"/>
      <c r="AN230" s="7"/>
      <c r="AO230" s="7"/>
      <c r="AP230" s="7"/>
      <c r="AQ230" s="7"/>
      <c r="AR230" s="7"/>
      <c r="AS230" s="7"/>
      <c r="AT230" s="7"/>
      <c r="AU230" s="7"/>
      <c r="AV230" s="7"/>
    </row>
    <row r="231" spans="1:48">
      <c r="A231" s="12">
        <v>38488</v>
      </c>
      <c r="B231" s="13">
        <v>4041.3</v>
      </c>
      <c r="C231" s="13">
        <v>1736.6</v>
      </c>
      <c r="D231" s="13">
        <v>2121.9</v>
      </c>
      <c r="E231" s="13">
        <v>5380.5</v>
      </c>
      <c r="F231" s="13">
        <v>8031.4</v>
      </c>
      <c r="G231" s="13">
        <v>4940.8999999999996</v>
      </c>
      <c r="H231" s="13">
        <v>4774.7</v>
      </c>
      <c r="I231" s="13">
        <v>4855.3</v>
      </c>
      <c r="J231" s="13">
        <v>371.1</v>
      </c>
      <c r="K231" s="13">
        <v>6583.4</v>
      </c>
      <c r="L231" s="13">
        <v>4796.7</v>
      </c>
      <c r="M231" s="13">
        <v>982</v>
      </c>
      <c r="N231" s="15"/>
      <c r="O231" s="7">
        <f t="shared" si="21"/>
        <v>1.8412572589304618E-2</v>
      </c>
      <c r="P231" s="7">
        <f t="shared" si="21"/>
        <v>2.872097068839146E-2</v>
      </c>
      <c r="Q231" s="7">
        <f t="shared" si="21"/>
        <v>2.6278748649495819E-2</v>
      </c>
      <c r="R231" s="7">
        <f t="shared" si="21"/>
        <v>3.1250827905712208E-2</v>
      </c>
      <c r="S231" s="7">
        <f t="shared" si="22"/>
        <v>2.9336107736257899E-2</v>
      </c>
      <c r="T231" s="7">
        <f t="shared" si="22"/>
        <v>1.1150137658198495E-2</v>
      </c>
      <c r="U231" s="7">
        <f t="shared" si="22"/>
        <v>1.1059732622682974E-2</v>
      </c>
      <c r="V231" s="7">
        <f t="shared" si="20"/>
        <v>1.7962232569374292E-2</v>
      </c>
      <c r="W231" s="7">
        <f t="shared" si="20"/>
        <v>-3.7797021239657459E-3</v>
      </c>
      <c r="X231" s="7">
        <f t="shared" si="20"/>
        <v>2.5139312849707322E-2</v>
      </c>
      <c r="Y231" s="7">
        <f t="shared" si="20"/>
        <v>9.7094184069553505E-3</v>
      </c>
      <c r="Z231" s="15"/>
      <c r="AA231" s="7"/>
      <c r="AB231" s="7"/>
      <c r="AC231" s="7"/>
      <c r="AD231" s="7"/>
      <c r="AE231" s="7"/>
      <c r="AF231" s="7"/>
      <c r="AG231" s="7"/>
      <c r="AH231" s="7"/>
      <c r="AI231" s="7"/>
      <c r="AJ231" s="7"/>
      <c r="AK231" s="7"/>
      <c r="AL231" s="7"/>
      <c r="AM231" s="7"/>
      <c r="AN231" s="7"/>
      <c r="AO231" s="7"/>
      <c r="AP231" s="7"/>
      <c r="AQ231" s="7"/>
      <c r="AR231" s="7"/>
      <c r="AS231" s="7"/>
      <c r="AT231" s="7"/>
      <c r="AU231" s="7"/>
      <c r="AV231" s="7"/>
    </row>
    <row r="232" spans="1:48">
      <c r="A232" s="12">
        <v>38495</v>
      </c>
      <c r="B232" s="13">
        <v>4116.3999999999996</v>
      </c>
      <c r="C232" s="13">
        <v>1787.2</v>
      </c>
      <c r="D232" s="13">
        <v>2178.4</v>
      </c>
      <c r="E232" s="13">
        <v>5551.3</v>
      </c>
      <c r="F232" s="13">
        <v>8270.5</v>
      </c>
      <c r="G232" s="13">
        <v>4996.3</v>
      </c>
      <c r="H232" s="13">
        <v>4827.8</v>
      </c>
      <c r="I232" s="13">
        <v>4943.3</v>
      </c>
      <c r="J232" s="13">
        <v>369.7</v>
      </c>
      <c r="K232" s="13">
        <v>6751</v>
      </c>
      <c r="L232" s="13">
        <v>4843.5</v>
      </c>
      <c r="M232" s="13">
        <v>981</v>
      </c>
      <c r="N232" s="15"/>
      <c r="O232" s="7">
        <f t="shared" si="21"/>
        <v>1.8675937499928654E-2</v>
      </c>
      <c r="P232" s="7">
        <f t="shared" si="21"/>
        <v>2.0601016522609161E-2</v>
      </c>
      <c r="Q232" s="7">
        <f t="shared" si="21"/>
        <v>1.6165003770629433E-2</v>
      </c>
      <c r="R232" s="7">
        <f t="shared" si="21"/>
        <v>1.3722004688120496E-2</v>
      </c>
      <c r="S232" s="7">
        <f t="shared" si="22"/>
        <v>6.2829183656741505E-2</v>
      </c>
      <c r="T232" s="7">
        <f t="shared" si="22"/>
        <v>6.1257462114874374E-3</v>
      </c>
      <c r="U232" s="7">
        <f t="shared" si="22"/>
        <v>5.3504233407308689E-3</v>
      </c>
      <c r="V232" s="7">
        <f t="shared" si="20"/>
        <v>2.2226026695021668E-2</v>
      </c>
      <c r="W232" s="7">
        <f t="shared" si="20"/>
        <v>1.9022676759621784E-2</v>
      </c>
      <c r="X232" s="7">
        <f t="shared" si="20"/>
        <v>3.992691178390189E-2</v>
      </c>
      <c r="Y232" s="7">
        <f t="shared" si="20"/>
        <v>3.4755940375430387E-2</v>
      </c>
      <c r="Z232" s="15"/>
      <c r="AA232" s="7"/>
      <c r="AB232" s="7"/>
      <c r="AC232" s="7"/>
      <c r="AD232" s="7"/>
      <c r="AE232" s="7"/>
      <c r="AF232" s="7"/>
      <c r="AG232" s="7"/>
      <c r="AH232" s="7"/>
      <c r="AI232" s="7"/>
      <c r="AJ232" s="7"/>
      <c r="AK232" s="7"/>
      <c r="AL232" s="7"/>
      <c r="AM232" s="7"/>
      <c r="AN232" s="7"/>
      <c r="AO232" s="7"/>
      <c r="AP232" s="7"/>
      <c r="AQ232" s="7"/>
      <c r="AR232" s="7"/>
      <c r="AS232" s="7"/>
      <c r="AT232" s="7"/>
      <c r="AU232" s="7"/>
      <c r="AV232" s="7"/>
    </row>
    <row r="233" spans="1:48">
      <c r="A233" s="12">
        <v>38502</v>
      </c>
      <c r="B233" s="13">
        <v>4194</v>
      </c>
      <c r="C233" s="13">
        <v>1824.4</v>
      </c>
      <c r="D233" s="13">
        <v>2213.9</v>
      </c>
      <c r="E233" s="13">
        <v>5628</v>
      </c>
      <c r="F233" s="13">
        <v>8806.7999999999993</v>
      </c>
      <c r="G233" s="13">
        <v>5027</v>
      </c>
      <c r="H233" s="13">
        <v>4853.7</v>
      </c>
      <c r="I233" s="13">
        <v>5054.3999999999996</v>
      </c>
      <c r="J233" s="13">
        <v>376.8</v>
      </c>
      <c r="K233" s="13">
        <v>7026</v>
      </c>
      <c r="L233" s="13">
        <v>5014.8</v>
      </c>
      <c r="M233" s="13">
        <v>980</v>
      </c>
      <c r="N233" s="15"/>
      <c r="O233" s="7">
        <f t="shared" si="21"/>
        <v>6.582958050389001E-3</v>
      </c>
      <c r="P233" s="7">
        <f t="shared" si="21"/>
        <v>-1.268702548790291E-2</v>
      </c>
      <c r="Q233" s="7">
        <f t="shared" si="21"/>
        <v>1.390531062424329E-2</v>
      </c>
      <c r="R233" s="7">
        <f t="shared" si="21"/>
        <v>-6.4886676373061558E-3</v>
      </c>
      <c r="S233" s="7">
        <f t="shared" si="22"/>
        <v>2.9855968843969127E-2</v>
      </c>
      <c r="T233" s="7">
        <f t="shared" si="22"/>
        <v>1.0743749653533126E-2</v>
      </c>
      <c r="U233" s="7">
        <f t="shared" si="22"/>
        <v>4.1308927065002596E-2</v>
      </c>
      <c r="V233" s="7">
        <f t="shared" si="20"/>
        <v>5.4457338322888241E-3</v>
      </c>
      <c r="W233" s="7">
        <f t="shared" si="20"/>
        <v>1.4752638475038224E-2</v>
      </c>
      <c r="X233" s="7">
        <f t="shared" si="20"/>
        <v>-6.2821451607910188E-3</v>
      </c>
      <c r="Y233" s="7">
        <f t="shared" si="20"/>
        <v>-6.7026391125672964E-3</v>
      </c>
      <c r="Z233" s="15"/>
      <c r="AA233" s="7"/>
      <c r="AB233" s="7"/>
      <c r="AC233" s="7"/>
      <c r="AD233" s="7"/>
      <c r="AE233" s="7"/>
      <c r="AF233" s="7"/>
      <c r="AG233" s="7"/>
      <c r="AH233" s="7"/>
      <c r="AI233" s="7"/>
      <c r="AJ233" s="7"/>
      <c r="AK233" s="7"/>
      <c r="AL233" s="7"/>
      <c r="AM233" s="7"/>
      <c r="AN233" s="7"/>
      <c r="AO233" s="7"/>
      <c r="AP233" s="7"/>
      <c r="AQ233" s="7"/>
      <c r="AR233" s="7"/>
      <c r="AS233" s="7"/>
      <c r="AT233" s="7"/>
      <c r="AU233" s="7"/>
      <c r="AV233" s="7"/>
    </row>
    <row r="234" spans="1:48">
      <c r="A234" s="12">
        <v>38509</v>
      </c>
      <c r="B234" s="13">
        <v>4221.7</v>
      </c>
      <c r="C234" s="13">
        <v>1801.4</v>
      </c>
      <c r="D234" s="13">
        <v>2244.9</v>
      </c>
      <c r="E234" s="13">
        <v>5591.6</v>
      </c>
      <c r="F234" s="13">
        <v>9073.7000000000007</v>
      </c>
      <c r="G234" s="13">
        <v>5081.3</v>
      </c>
      <c r="H234" s="13">
        <v>5058.3999999999996</v>
      </c>
      <c r="I234" s="13">
        <v>5082</v>
      </c>
      <c r="J234" s="13">
        <v>382.4</v>
      </c>
      <c r="K234" s="13">
        <v>6982</v>
      </c>
      <c r="L234" s="13">
        <v>4981.3</v>
      </c>
      <c r="M234" s="13">
        <v>979</v>
      </c>
      <c r="N234" s="15"/>
      <c r="O234" s="7">
        <f t="shared" si="21"/>
        <v>2.1210324190197541E-2</v>
      </c>
      <c r="P234" s="7">
        <f t="shared" si="21"/>
        <v>1.3727921848353478E-2</v>
      </c>
      <c r="Q234" s="7">
        <f t="shared" si="21"/>
        <v>1.9628797729953313E-2</v>
      </c>
      <c r="R234" s="7">
        <f t="shared" si="21"/>
        <v>6.310968836305433E-3</v>
      </c>
      <c r="S234" s="7">
        <f t="shared" si="22"/>
        <v>2.1478769931605756E-2</v>
      </c>
      <c r="T234" s="7">
        <f t="shared" si="22"/>
        <v>9.3435740431600748E-3</v>
      </c>
      <c r="U234" s="7">
        <f t="shared" si="22"/>
        <v>1.2748534918091437E-2</v>
      </c>
      <c r="V234" s="7">
        <f t="shared" si="20"/>
        <v>2.8266525896936012E-2</v>
      </c>
      <c r="W234" s="7">
        <f t="shared" si="20"/>
        <v>5.6184555321300206E-2</v>
      </c>
      <c r="X234" s="7">
        <f t="shared" si="20"/>
        <v>5.325427501946664E-2</v>
      </c>
      <c r="Y234" s="7">
        <f t="shared" si="20"/>
        <v>1.9364422182010888E-2</v>
      </c>
      <c r="Z234" s="15"/>
      <c r="AA234" s="7"/>
      <c r="AB234" s="7"/>
      <c r="AC234" s="7"/>
      <c r="AD234" s="7"/>
      <c r="AE234" s="7"/>
      <c r="AF234" s="7"/>
      <c r="AG234" s="7"/>
      <c r="AH234" s="7"/>
      <c r="AI234" s="7"/>
      <c r="AJ234" s="7"/>
      <c r="AK234" s="7"/>
      <c r="AL234" s="7"/>
      <c r="AM234" s="7"/>
      <c r="AN234" s="7"/>
      <c r="AO234" s="7"/>
      <c r="AP234" s="7"/>
      <c r="AQ234" s="7"/>
      <c r="AR234" s="7"/>
      <c r="AS234" s="7"/>
      <c r="AT234" s="7"/>
      <c r="AU234" s="7"/>
      <c r="AV234" s="7"/>
    </row>
    <row r="235" spans="1:48">
      <c r="A235" s="12">
        <v>38517</v>
      </c>
      <c r="B235" s="13">
        <v>4312.2</v>
      </c>
      <c r="C235" s="13">
        <v>1826.3</v>
      </c>
      <c r="D235" s="13">
        <v>2289.4</v>
      </c>
      <c r="E235" s="13">
        <v>5627</v>
      </c>
      <c r="F235" s="13">
        <v>9270.7000000000007</v>
      </c>
      <c r="G235" s="13">
        <v>5129</v>
      </c>
      <c r="H235" s="13">
        <v>5123.3</v>
      </c>
      <c r="I235" s="13">
        <v>5227.7</v>
      </c>
      <c r="J235" s="13">
        <v>404.5</v>
      </c>
      <c r="K235" s="13">
        <v>7363.9</v>
      </c>
      <c r="L235" s="13">
        <v>5078.7</v>
      </c>
      <c r="M235" s="13">
        <v>978</v>
      </c>
      <c r="N235" s="15"/>
      <c r="O235" s="7">
        <f t="shared" si="21"/>
        <v>-1.5565062188766576E-2</v>
      </c>
      <c r="P235" s="7">
        <f t="shared" si="21"/>
        <v>-1.6396072402889782E-2</v>
      </c>
      <c r="Q235" s="7">
        <f t="shared" si="21"/>
        <v>-2.6646997788994767E-2</v>
      </c>
      <c r="R235" s="7">
        <f t="shared" si="21"/>
        <v>-3.4892864569582276E-3</v>
      </c>
      <c r="S235" s="7">
        <f t="shared" si="22"/>
        <v>8.3142249623346914E-3</v>
      </c>
      <c r="T235" s="7">
        <f t="shared" si="22"/>
        <v>-1.5700698824328115E-2</v>
      </c>
      <c r="U235" s="7">
        <f t="shared" si="22"/>
        <v>5.0814403537003724E-3</v>
      </c>
      <c r="V235" s="7">
        <f t="shared" si="20"/>
        <v>-1.6276513990349368E-2</v>
      </c>
      <c r="W235" s="7">
        <f t="shared" si="20"/>
        <v>-3.676144050999474E-2</v>
      </c>
      <c r="X235" s="7">
        <f t="shared" si="20"/>
        <v>-2.2842046581538798E-2</v>
      </c>
      <c r="Y235" s="7">
        <f t="shared" si="20"/>
        <v>-2.4194085645935514E-2</v>
      </c>
      <c r="Z235" s="15"/>
      <c r="AA235" s="7"/>
      <c r="AB235" s="7"/>
      <c r="AC235" s="7"/>
      <c r="AD235" s="7"/>
      <c r="AE235" s="7"/>
      <c r="AF235" s="7"/>
      <c r="AG235" s="7"/>
      <c r="AH235" s="7"/>
      <c r="AI235" s="7"/>
      <c r="AJ235" s="7"/>
      <c r="AK235" s="7"/>
      <c r="AL235" s="7"/>
      <c r="AM235" s="7"/>
      <c r="AN235" s="7"/>
      <c r="AO235" s="7"/>
      <c r="AP235" s="7"/>
      <c r="AQ235" s="7"/>
      <c r="AR235" s="7"/>
      <c r="AS235" s="7"/>
      <c r="AT235" s="7"/>
      <c r="AU235" s="7"/>
      <c r="AV235" s="7"/>
    </row>
    <row r="236" spans="1:48">
      <c r="A236" s="12">
        <v>38523</v>
      </c>
      <c r="B236" s="13">
        <v>4245.6000000000004</v>
      </c>
      <c r="C236" s="13">
        <v>1796.6</v>
      </c>
      <c r="D236" s="13">
        <v>2229.1999999999998</v>
      </c>
      <c r="E236" s="13">
        <v>5607.4</v>
      </c>
      <c r="F236" s="13">
        <v>9348.1</v>
      </c>
      <c r="G236" s="13">
        <v>5049.1000000000004</v>
      </c>
      <c r="H236" s="13">
        <v>5149.3999999999996</v>
      </c>
      <c r="I236" s="13">
        <v>5143.3</v>
      </c>
      <c r="J236" s="13">
        <v>389.9</v>
      </c>
      <c r="K236" s="13">
        <v>7197.6</v>
      </c>
      <c r="L236" s="13">
        <v>4957.3</v>
      </c>
      <c r="M236" s="13">
        <v>977</v>
      </c>
      <c r="N236" s="15"/>
      <c r="O236" s="7">
        <f t="shared" si="21"/>
        <v>6.3393887024489302E-3</v>
      </c>
      <c r="P236" s="7">
        <f t="shared" si="21"/>
        <v>-1.0125677406596336E-2</v>
      </c>
      <c r="Q236" s="7">
        <f t="shared" si="21"/>
        <v>1.6136265267312883E-3</v>
      </c>
      <c r="R236" s="7">
        <f t="shared" si="21"/>
        <v>-7.1359763259369418E-4</v>
      </c>
      <c r="S236" s="7">
        <f t="shared" si="22"/>
        <v>2.7774531533899414E-3</v>
      </c>
      <c r="T236" s="7">
        <f t="shared" si="22"/>
        <v>6.5932569375612661E-3</v>
      </c>
      <c r="U236" s="7">
        <f t="shared" si="22"/>
        <v>2.1383894709131712E-2</v>
      </c>
      <c r="V236" s="7">
        <f t="shared" si="20"/>
        <v>6.241056037108823E-3</v>
      </c>
      <c r="W236" s="7">
        <f t="shared" si="20"/>
        <v>-2.2041602822233001E-2</v>
      </c>
      <c r="X236" s="7">
        <f t="shared" si="20"/>
        <v>1.3647144004891427E-2</v>
      </c>
      <c r="Y236" s="7">
        <f t="shared" si="20"/>
        <v>1.612480949226348E-3</v>
      </c>
      <c r="Z236" s="15"/>
      <c r="AA236" s="7"/>
      <c r="AB236" s="7"/>
      <c r="AC236" s="7"/>
      <c r="AD236" s="7"/>
      <c r="AE236" s="7"/>
      <c r="AF236" s="7"/>
      <c r="AG236" s="7"/>
      <c r="AH236" s="7"/>
      <c r="AI236" s="7"/>
      <c r="AJ236" s="7"/>
      <c r="AK236" s="7"/>
      <c r="AL236" s="7"/>
      <c r="AM236" s="7"/>
      <c r="AN236" s="7"/>
      <c r="AO236" s="7"/>
      <c r="AP236" s="7"/>
      <c r="AQ236" s="7"/>
      <c r="AR236" s="7"/>
      <c r="AS236" s="7"/>
      <c r="AT236" s="7"/>
      <c r="AU236" s="7"/>
      <c r="AV236" s="7"/>
    </row>
    <row r="237" spans="1:48">
      <c r="A237" s="12">
        <v>38530</v>
      </c>
      <c r="B237" s="13">
        <v>4272.6000000000004</v>
      </c>
      <c r="C237" s="13">
        <v>1778.5</v>
      </c>
      <c r="D237" s="13">
        <v>2232.8000000000002</v>
      </c>
      <c r="E237" s="13">
        <v>5603.4</v>
      </c>
      <c r="F237" s="13">
        <v>9374.1</v>
      </c>
      <c r="G237" s="13">
        <v>5082.5</v>
      </c>
      <c r="H237" s="13">
        <v>5260.7</v>
      </c>
      <c r="I237" s="13">
        <v>5175.5</v>
      </c>
      <c r="J237" s="13">
        <v>381.4</v>
      </c>
      <c r="K237" s="13">
        <v>7296.5</v>
      </c>
      <c r="L237" s="13">
        <v>4965.3</v>
      </c>
      <c r="M237" s="13">
        <v>976</v>
      </c>
      <c r="N237" s="15"/>
      <c r="O237" s="7">
        <f t="shared" si="21"/>
        <v>-1.0209691357762738E-2</v>
      </c>
      <c r="P237" s="7">
        <f t="shared" si="21"/>
        <v>-8.0163012544899361E-3</v>
      </c>
      <c r="Q237" s="7">
        <f t="shared" si="21"/>
        <v>-7.1014726058010475E-3</v>
      </c>
      <c r="R237" s="7">
        <f t="shared" si="21"/>
        <v>-1.7335387539012821E-2</v>
      </c>
      <c r="S237" s="7">
        <f t="shared" si="22"/>
        <v>9.3543469176898576E-3</v>
      </c>
      <c r="T237" s="7">
        <f t="shared" si="22"/>
        <v>-1.5285936866700125E-2</v>
      </c>
      <c r="U237" s="7">
        <f t="shared" si="22"/>
        <v>1.3305328803797149E-4</v>
      </c>
      <c r="V237" s="7">
        <f t="shared" si="20"/>
        <v>-2.6490189006039267E-2</v>
      </c>
      <c r="W237" s="7">
        <f t="shared" si="20"/>
        <v>-2.5761615863112257E-2</v>
      </c>
      <c r="X237" s="7">
        <f t="shared" si="20"/>
        <v>3.5979873690592675E-3</v>
      </c>
      <c r="Y237" s="7">
        <f t="shared" si="20"/>
        <v>-5.02741905074525E-3</v>
      </c>
      <c r="Z237" s="15"/>
      <c r="AA237" s="7"/>
      <c r="AB237" s="7"/>
      <c r="AC237" s="7"/>
      <c r="AD237" s="7"/>
      <c r="AE237" s="7"/>
      <c r="AF237" s="7"/>
      <c r="AG237" s="7"/>
      <c r="AH237" s="7"/>
      <c r="AI237" s="7"/>
      <c r="AJ237" s="7"/>
      <c r="AK237" s="7"/>
      <c r="AL237" s="7"/>
      <c r="AM237" s="7"/>
      <c r="AN237" s="7"/>
      <c r="AO237" s="7"/>
      <c r="AP237" s="7"/>
      <c r="AQ237" s="7"/>
      <c r="AR237" s="7"/>
      <c r="AS237" s="7"/>
      <c r="AT237" s="7"/>
      <c r="AU237" s="7"/>
      <c r="AV237" s="7"/>
    </row>
    <row r="238" spans="1:48">
      <c r="A238" s="12">
        <v>38537</v>
      </c>
      <c r="B238" s="13">
        <v>4229.2</v>
      </c>
      <c r="C238" s="13">
        <v>1764.3</v>
      </c>
      <c r="D238" s="13">
        <v>2217</v>
      </c>
      <c r="E238" s="13">
        <v>5507.1</v>
      </c>
      <c r="F238" s="13">
        <v>9462.2000000000007</v>
      </c>
      <c r="G238" s="13">
        <v>5005.3999999999996</v>
      </c>
      <c r="H238" s="13">
        <v>5261.4</v>
      </c>
      <c r="I238" s="13">
        <v>5040.2</v>
      </c>
      <c r="J238" s="13">
        <v>371.7</v>
      </c>
      <c r="K238" s="13">
        <v>7322.8</v>
      </c>
      <c r="L238" s="13">
        <v>4940.3999999999996</v>
      </c>
      <c r="M238" s="13">
        <v>975</v>
      </c>
      <c r="N238" s="15"/>
      <c r="O238" s="7">
        <f t="shared" si="21"/>
        <v>1.4833167194600965E-2</v>
      </c>
      <c r="P238" s="7">
        <f t="shared" si="21"/>
        <v>1.6582263549882736E-2</v>
      </c>
      <c r="Q238" s="7">
        <f t="shared" si="21"/>
        <v>1.8457387206947059E-2</v>
      </c>
      <c r="R238" s="7">
        <f t="shared" si="21"/>
        <v>1.2487305196977713E-2</v>
      </c>
      <c r="S238" s="7">
        <f t="shared" si="22"/>
        <v>-1.0496441771653682E-2</v>
      </c>
      <c r="T238" s="7">
        <f t="shared" si="22"/>
        <v>1.8938873094184988E-2</v>
      </c>
      <c r="U238" s="7">
        <f t="shared" si="22"/>
        <v>1.5857934440189687E-2</v>
      </c>
      <c r="V238" s="7">
        <f t="shared" si="20"/>
        <v>7.8654977547618719E-3</v>
      </c>
      <c r="W238" s="7">
        <f t="shared" si="20"/>
        <v>1.6807118316381191E-2</v>
      </c>
      <c r="X238" s="7">
        <f t="shared" si="20"/>
        <v>1.3779104848083663E-2</v>
      </c>
      <c r="Y238" s="7">
        <f t="shared" si="20"/>
        <v>1.1031151757253553E-2</v>
      </c>
      <c r="Z238" s="15"/>
      <c r="AA238" s="7"/>
      <c r="AB238" s="7"/>
      <c r="AC238" s="7"/>
      <c r="AD238" s="7"/>
      <c r="AE238" s="7"/>
      <c r="AF238" s="7"/>
      <c r="AG238" s="7"/>
      <c r="AH238" s="7"/>
      <c r="AI238" s="7"/>
      <c r="AJ238" s="7"/>
      <c r="AK238" s="7"/>
      <c r="AL238" s="7"/>
      <c r="AM238" s="7"/>
      <c r="AN238" s="7"/>
      <c r="AO238" s="7"/>
      <c r="AP238" s="7"/>
      <c r="AQ238" s="7"/>
      <c r="AR238" s="7"/>
      <c r="AS238" s="7"/>
      <c r="AT238" s="7"/>
      <c r="AU238" s="7"/>
      <c r="AV238" s="7"/>
    </row>
    <row r="239" spans="1:48">
      <c r="A239" s="12">
        <v>38544</v>
      </c>
      <c r="B239" s="13">
        <v>4292.3999999999996</v>
      </c>
      <c r="C239" s="13">
        <v>1793.8</v>
      </c>
      <c r="D239" s="13">
        <v>2258.3000000000002</v>
      </c>
      <c r="E239" s="13">
        <v>5576.3</v>
      </c>
      <c r="F239" s="13">
        <v>9363.4</v>
      </c>
      <c r="G239" s="13">
        <v>5101.1000000000004</v>
      </c>
      <c r="H239" s="13">
        <v>5345.5</v>
      </c>
      <c r="I239" s="13">
        <v>5080</v>
      </c>
      <c r="J239" s="13">
        <v>378</v>
      </c>
      <c r="K239" s="13">
        <v>7424.4</v>
      </c>
      <c r="L239" s="13">
        <v>4995.2</v>
      </c>
      <c r="M239" s="13">
        <v>974</v>
      </c>
      <c r="N239" s="15"/>
      <c r="O239" s="7">
        <f t="shared" si="21"/>
        <v>1.8168676608584101E-2</v>
      </c>
      <c r="P239" s="7">
        <f t="shared" si="21"/>
        <v>6.999639711494865E-3</v>
      </c>
      <c r="Q239" s="7">
        <f t="shared" si="21"/>
        <v>1.69480698724504E-2</v>
      </c>
      <c r="R239" s="7">
        <f t="shared" si="21"/>
        <v>2.7922772498496985E-2</v>
      </c>
      <c r="S239" s="7">
        <f t="shared" si="22"/>
        <v>3.6924368692800962E-2</v>
      </c>
      <c r="T239" s="7">
        <f t="shared" si="22"/>
        <v>1.0219892746860861E-2</v>
      </c>
      <c r="U239" s="7">
        <f t="shared" si="22"/>
        <v>1.2973195108970928E-2</v>
      </c>
      <c r="V239" s="7">
        <f t="shared" si="20"/>
        <v>2.119119498052598E-2</v>
      </c>
      <c r="W239" s="7">
        <f t="shared" si="20"/>
        <v>4.3485111939738891E-2</v>
      </c>
      <c r="X239" s="7">
        <f t="shared" si="20"/>
        <v>3.1788263018660494E-2</v>
      </c>
      <c r="Y239" s="7">
        <f t="shared" si="20"/>
        <v>2.2196679612869934E-3</v>
      </c>
      <c r="Z239" s="15"/>
      <c r="AA239" s="7"/>
      <c r="AB239" s="7"/>
      <c r="AC239" s="7"/>
      <c r="AD239" s="7"/>
      <c r="AE239" s="7"/>
      <c r="AF239" s="7"/>
      <c r="AG239" s="7"/>
      <c r="AH239" s="7"/>
      <c r="AI239" s="7"/>
      <c r="AJ239" s="7"/>
      <c r="AK239" s="7"/>
      <c r="AL239" s="7"/>
      <c r="AM239" s="7"/>
      <c r="AN239" s="7"/>
      <c r="AO239" s="7"/>
      <c r="AP239" s="7"/>
      <c r="AQ239" s="7"/>
      <c r="AR239" s="7"/>
      <c r="AS239" s="7"/>
      <c r="AT239" s="7"/>
      <c r="AU239" s="7"/>
      <c r="AV239" s="7"/>
    </row>
    <row r="240" spans="1:48">
      <c r="A240" s="12">
        <v>38551</v>
      </c>
      <c r="B240" s="13">
        <v>4371.1000000000004</v>
      </c>
      <c r="C240" s="13">
        <v>1806.4</v>
      </c>
      <c r="D240" s="13">
        <v>2296.9</v>
      </c>
      <c r="E240" s="13">
        <v>5734.2</v>
      </c>
      <c r="F240" s="13">
        <v>9715.6</v>
      </c>
      <c r="G240" s="13">
        <v>5153.5</v>
      </c>
      <c r="H240" s="13">
        <v>5415.3</v>
      </c>
      <c r="I240" s="13">
        <v>5188.8</v>
      </c>
      <c r="J240" s="13">
        <v>394.8</v>
      </c>
      <c r="K240" s="13">
        <v>7664.2</v>
      </c>
      <c r="L240" s="13">
        <v>5006.3</v>
      </c>
      <c r="M240" s="13">
        <v>973</v>
      </c>
      <c r="N240" s="15"/>
      <c r="O240" s="7">
        <f t="shared" si="21"/>
        <v>4.041147521782619E-3</v>
      </c>
      <c r="P240" s="7">
        <f t="shared" si="21"/>
        <v>-1.9949025789044736E-3</v>
      </c>
      <c r="Q240" s="7">
        <f t="shared" si="21"/>
        <v>-5.2257981418334586E-4</v>
      </c>
      <c r="R240" s="7">
        <f t="shared" si="21"/>
        <v>-9.6906945117241228E-3</v>
      </c>
      <c r="S240" s="7">
        <f t="shared" si="22"/>
        <v>1.4296663290566563E-3</v>
      </c>
      <c r="T240" s="7">
        <f t="shared" si="22"/>
        <v>3.9699882691270911E-3</v>
      </c>
      <c r="U240" s="7">
        <f t="shared" si="22"/>
        <v>1.5499587935529993E-3</v>
      </c>
      <c r="V240" s="7">
        <f t="shared" si="20"/>
        <v>-1.620183203621452E-3</v>
      </c>
      <c r="W240" s="7">
        <f t="shared" si="20"/>
        <v>5.3507154047570754E-2</v>
      </c>
      <c r="X240" s="7">
        <f t="shared" si="20"/>
        <v>1.5034761496711095E-2</v>
      </c>
      <c r="Y240" s="7">
        <f t="shared" si="20"/>
        <v>-6.8347211993482013E-3</v>
      </c>
      <c r="Z240" s="15"/>
      <c r="AA240" s="7"/>
      <c r="AB240" s="7"/>
      <c r="AC240" s="7"/>
      <c r="AD240" s="7"/>
      <c r="AE240" s="7"/>
      <c r="AF240" s="7"/>
      <c r="AG240" s="7"/>
      <c r="AH240" s="7"/>
      <c r="AI240" s="7"/>
      <c r="AJ240" s="7"/>
      <c r="AK240" s="7"/>
      <c r="AL240" s="7"/>
      <c r="AM240" s="7"/>
      <c r="AN240" s="7"/>
      <c r="AO240" s="7"/>
      <c r="AP240" s="7"/>
      <c r="AQ240" s="7"/>
      <c r="AR240" s="7"/>
      <c r="AS240" s="7"/>
      <c r="AT240" s="7"/>
      <c r="AU240" s="7"/>
      <c r="AV240" s="7"/>
    </row>
    <row r="241" spans="1:48">
      <c r="A241" s="12">
        <v>38558</v>
      </c>
      <c r="B241" s="13">
        <v>4388.8</v>
      </c>
      <c r="C241" s="13">
        <v>1802.8</v>
      </c>
      <c r="D241" s="13">
        <v>2295.6999999999998</v>
      </c>
      <c r="E241" s="13">
        <v>5678.9</v>
      </c>
      <c r="F241" s="13">
        <v>9729.5</v>
      </c>
      <c r="G241" s="13">
        <v>5174</v>
      </c>
      <c r="H241" s="13">
        <v>5423.7</v>
      </c>
      <c r="I241" s="13">
        <v>5180.3999999999996</v>
      </c>
      <c r="J241" s="13">
        <v>416.5</v>
      </c>
      <c r="K241" s="13">
        <v>7780.3</v>
      </c>
      <c r="L241" s="13">
        <v>4972.2</v>
      </c>
      <c r="M241" s="13">
        <v>972</v>
      </c>
      <c r="N241" s="15"/>
      <c r="O241" s="7">
        <f t="shared" si="21"/>
        <v>-2.6237452452523538E-3</v>
      </c>
      <c r="P241" s="7">
        <f t="shared" si="21"/>
        <v>-1.7740189353906671E-2</v>
      </c>
      <c r="Q241" s="7">
        <f t="shared" si="21"/>
        <v>-1.8819532698428367E-2</v>
      </c>
      <c r="R241" s="7">
        <f t="shared" si="21"/>
        <v>-2.2565016185547523E-3</v>
      </c>
      <c r="S241" s="7">
        <f t="shared" si="22"/>
        <v>-3.1500303990920023E-3</v>
      </c>
      <c r="T241" s="7">
        <f t="shared" si="22"/>
        <v>-5.0377940299571808E-3</v>
      </c>
      <c r="U241" s="7">
        <f t="shared" si="22"/>
        <v>-2.005709852294249E-2</v>
      </c>
      <c r="V241" s="7">
        <f t="shared" si="20"/>
        <v>1.928492131607E-3</v>
      </c>
      <c r="W241" s="7">
        <f t="shared" si="20"/>
        <v>-3.1261297552185032E-3</v>
      </c>
      <c r="X241" s="7">
        <f t="shared" si="20"/>
        <v>1.3012154863202546E-2</v>
      </c>
      <c r="Y241" s="7">
        <f t="shared" si="20"/>
        <v>-7.1653063176498367E-3</v>
      </c>
      <c r="Z241" s="15"/>
      <c r="AA241" s="7"/>
      <c r="AB241" s="7"/>
      <c r="AC241" s="7"/>
      <c r="AD241" s="7"/>
      <c r="AE241" s="7"/>
      <c r="AF241" s="7"/>
      <c r="AG241" s="7"/>
      <c r="AH241" s="7"/>
      <c r="AI241" s="7"/>
      <c r="AJ241" s="7"/>
      <c r="AK241" s="7"/>
      <c r="AL241" s="7"/>
      <c r="AM241" s="7"/>
      <c r="AN241" s="7"/>
      <c r="AO241" s="7"/>
      <c r="AP241" s="7"/>
      <c r="AQ241" s="7"/>
      <c r="AR241" s="7"/>
      <c r="AS241" s="7"/>
      <c r="AT241" s="7"/>
      <c r="AU241" s="7"/>
      <c r="AV241" s="7"/>
    </row>
    <row r="242" spans="1:48">
      <c r="A242" s="12">
        <v>38565</v>
      </c>
      <c r="B242" s="13">
        <v>4377.3</v>
      </c>
      <c r="C242" s="13">
        <v>1771.1</v>
      </c>
      <c r="D242" s="13">
        <v>2252.9</v>
      </c>
      <c r="E242" s="13">
        <v>5666.1</v>
      </c>
      <c r="F242" s="13">
        <v>9698.9</v>
      </c>
      <c r="G242" s="13">
        <v>5148</v>
      </c>
      <c r="H242" s="13">
        <v>5316</v>
      </c>
      <c r="I242" s="13">
        <v>5190.3999999999996</v>
      </c>
      <c r="J242" s="13">
        <v>415.2</v>
      </c>
      <c r="K242" s="13">
        <v>7882.2</v>
      </c>
      <c r="L242" s="13">
        <v>4936.7</v>
      </c>
      <c r="M242" s="13">
        <v>971</v>
      </c>
      <c r="N242" s="15"/>
      <c r="O242" s="7">
        <f t="shared" si="21"/>
        <v>2.0777325735096424E-2</v>
      </c>
      <c r="P242" s="7">
        <f t="shared" si="21"/>
        <v>-4.0149380920802502E-2</v>
      </c>
      <c r="Q242" s="7">
        <f t="shared" si="21"/>
        <v>3.3864561629698406E-2</v>
      </c>
      <c r="R242" s="7">
        <f t="shared" si="21"/>
        <v>1.8864030852970341E-2</v>
      </c>
      <c r="S242" s="7">
        <f t="shared" si="22"/>
        <v>6.4616490857651102E-2</v>
      </c>
      <c r="T242" s="7">
        <f t="shared" si="22"/>
        <v>9.3192994807439131E-3</v>
      </c>
      <c r="U242" s="7">
        <f t="shared" si="22"/>
        <v>1.3248939467377013E-2</v>
      </c>
      <c r="V242" s="7">
        <f t="shared" si="20"/>
        <v>1.5390360462083048E-2</v>
      </c>
      <c r="W242" s="7">
        <f t="shared" si="20"/>
        <v>1.2921931416920588E-2</v>
      </c>
      <c r="X242" s="7">
        <f t="shared" si="20"/>
        <v>4.9066819254190069E-2</v>
      </c>
      <c r="Y242" s="7">
        <f t="shared" si="20"/>
        <v>1.0197589378053802E-2</v>
      </c>
      <c r="Z242" s="15"/>
      <c r="AA242" s="7"/>
      <c r="AB242" s="7"/>
      <c r="AC242" s="7"/>
      <c r="AD242" s="7"/>
      <c r="AE242" s="7"/>
      <c r="AF242" s="7"/>
      <c r="AG242" s="7"/>
      <c r="AH242" s="7"/>
      <c r="AI242" s="7"/>
      <c r="AJ242" s="7"/>
      <c r="AK242" s="7"/>
      <c r="AL242" s="7"/>
      <c r="AM242" s="7"/>
      <c r="AN242" s="7"/>
      <c r="AO242" s="7"/>
      <c r="AP242" s="7"/>
      <c r="AQ242" s="7"/>
      <c r="AR242" s="7"/>
      <c r="AS242" s="7"/>
      <c r="AT242" s="7"/>
      <c r="AU242" s="7"/>
      <c r="AV242" s="7"/>
    </row>
    <row r="243" spans="1:48">
      <c r="A243" s="12">
        <v>38572</v>
      </c>
      <c r="B243" s="13">
        <v>4469.2</v>
      </c>
      <c r="C243" s="13">
        <v>1701.4</v>
      </c>
      <c r="D243" s="13">
        <v>2330.5</v>
      </c>
      <c r="E243" s="13">
        <v>5774</v>
      </c>
      <c r="F243" s="13">
        <v>10346.299999999999</v>
      </c>
      <c r="G243" s="13">
        <v>5196.2</v>
      </c>
      <c r="H243" s="13">
        <v>5386.9</v>
      </c>
      <c r="I243" s="13">
        <v>5270.9</v>
      </c>
      <c r="J243" s="13">
        <v>420.6</v>
      </c>
      <c r="K243" s="13">
        <v>8278.6</v>
      </c>
      <c r="L243" s="13">
        <v>4987.3</v>
      </c>
      <c r="M243" s="13">
        <v>970</v>
      </c>
      <c r="N243" s="15"/>
      <c r="O243" s="7">
        <f t="shared" si="21"/>
        <v>-1.7019755978387252E-3</v>
      </c>
      <c r="P243" s="7">
        <f t="shared" si="21"/>
        <v>9.0106513346498857E-3</v>
      </c>
      <c r="Q243" s="7">
        <f t="shared" si="21"/>
        <v>-2.2337738572201717E-3</v>
      </c>
      <c r="R243" s="7">
        <f t="shared" si="21"/>
        <v>1.6266637950970251E-3</v>
      </c>
      <c r="S243" s="7">
        <f t="shared" si="22"/>
        <v>-2.2046136446969972E-2</v>
      </c>
      <c r="T243" s="7">
        <f t="shared" si="22"/>
        <v>2.9401329826158891E-3</v>
      </c>
      <c r="U243" s="7">
        <f t="shared" si="22"/>
        <v>1.8557366292452557E-2</v>
      </c>
      <c r="V243" s="7">
        <f t="shared" si="20"/>
        <v>7.0172114206598038E-4</v>
      </c>
      <c r="W243" s="7">
        <f t="shared" si="20"/>
        <v>3.5730595975747403E-2</v>
      </c>
      <c r="X243" s="7">
        <f t="shared" si="20"/>
        <v>-1.7338340752767464E-2</v>
      </c>
      <c r="Y243" s="7">
        <f t="shared" si="20"/>
        <v>2.7996530077775538E-2</v>
      </c>
      <c r="Z243" s="15"/>
      <c r="AA243" s="7"/>
      <c r="AB243" s="7"/>
      <c r="AC243" s="7"/>
      <c r="AD243" s="7"/>
      <c r="AE243" s="7"/>
      <c r="AF243" s="7"/>
      <c r="AG243" s="7"/>
      <c r="AH243" s="7"/>
      <c r="AI243" s="7"/>
      <c r="AJ243" s="7"/>
      <c r="AK243" s="7"/>
      <c r="AL243" s="7"/>
      <c r="AM243" s="7"/>
      <c r="AN243" s="7"/>
      <c r="AO243" s="7"/>
      <c r="AP243" s="7"/>
      <c r="AQ243" s="7"/>
      <c r="AR243" s="7"/>
      <c r="AS243" s="7"/>
      <c r="AT243" s="7"/>
      <c r="AU243" s="7"/>
      <c r="AV243" s="7"/>
    </row>
    <row r="244" spans="1:48">
      <c r="A244" s="12">
        <v>38579</v>
      </c>
      <c r="B244" s="13">
        <v>4461.6000000000004</v>
      </c>
      <c r="C244" s="13">
        <v>1716.8</v>
      </c>
      <c r="D244" s="13">
        <v>2325.3000000000002</v>
      </c>
      <c r="E244" s="13">
        <v>5783.4</v>
      </c>
      <c r="F244" s="13">
        <v>10120.700000000001</v>
      </c>
      <c r="G244" s="13">
        <v>5211.5</v>
      </c>
      <c r="H244" s="13">
        <v>5487.8</v>
      </c>
      <c r="I244" s="13">
        <v>5274.6</v>
      </c>
      <c r="J244" s="13">
        <v>435.9</v>
      </c>
      <c r="K244" s="13">
        <v>8136.3</v>
      </c>
      <c r="L244" s="13">
        <v>5128.8999999999996</v>
      </c>
      <c r="M244" s="13">
        <v>969</v>
      </c>
      <c r="N244" s="15"/>
      <c r="O244" s="7">
        <f t="shared" si="21"/>
        <v>-2.041709911527319E-3</v>
      </c>
      <c r="P244" s="7">
        <f t="shared" si="21"/>
        <v>-1.3369496664434306E-2</v>
      </c>
      <c r="Q244" s="7">
        <f t="shared" si="21"/>
        <v>-4.7850075133384646E-3</v>
      </c>
      <c r="R244" s="7">
        <f t="shared" si="21"/>
        <v>-1.6959422599138675E-3</v>
      </c>
      <c r="S244" s="7">
        <f t="shared" si="22"/>
        <v>2.5712218717670883E-2</v>
      </c>
      <c r="T244" s="7">
        <f t="shared" si="22"/>
        <v>-5.348635192191282E-3</v>
      </c>
      <c r="U244" s="7">
        <f t="shared" si="22"/>
        <v>4.2681847797391398E-2</v>
      </c>
      <c r="V244" s="7">
        <f t="shared" si="20"/>
        <v>7.5549031569948901E-3</v>
      </c>
      <c r="W244" s="7">
        <f t="shared" si="20"/>
        <v>-9.2187792776914218E-3</v>
      </c>
      <c r="X244" s="7">
        <f t="shared" si="20"/>
        <v>-1.0936769068840326E-2</v>
      </c>
      <c r="Y244" s="7">
        <f t="shared" si="20"/>
        <v>1.6897127068737153E-2</v>
      </c>
      <c r="Z244" s="15"/>
      <c r="AA244" s="7"/>
      <c r="AB244" s="7"/>
      <c r="AC244" s="7"/>
      <c r="AD244" s="7"/>
      <c r="AE244" s="7"/>
      <c r="AF244" s="7"/>
      <c r="AG244" s="7"/>
      <c r="AH244" s="7"/>
      <c r="AI244" s="7"/>
      <c r="AJ244" s="7"/>
      <c r="AK244" s="7"/>
      <c r="AL244" s="7"/>
      <c r="AM244" s="7"/>
      <c r="AN244" s="7"/>
      <c r="AO244" s="7"/>
      <c r="AP244" s="7"/>
      <c r="AQ244" s="7"/>
      <c r="AR244" s="7"/>
      <c r="AS244" s="7"/>
      <c r="AT244" s="7"/>
      <c r="AU244" s="7"/>
      <c r="AV244" s="7"/>
    </row>
    <row r="245" spans="1:48">
      <c r="A245" s="12">
        <v>38586</v>
      </c>
      <c r="B245" s="13">
        <v>4452.5</v>
      </c>
      <c r="C245" s="13">
        <v>1694</v>
      </c>
      <c r="D245" s="13">
        <v>2314.1999999999998</v>
      </c>
      <c r="E245" s="13">
        <v>5773.6</v>
      </c>
      <c r="F245" s="13">
        <v>10384.299999999999</v>
      </c>
      <c r="G245" s="13">
        <v>5183.7</v>
      </c>
      <c r="H245" s="13">
        <v>5727.1</v>
      </c>
      <c r="I245" s="13">
        <v>5314.6</v>
      </c>
      <c r="J245" s="13">
        <v>431.9</v>
      </c>
      <c r="K245" s="13">
        <v>8047.8</v>
      </c>
      <c r="L245" s="13">
        <v>5216.3</v>
      </c>
      <c r="M245" s="13">
        <v>968</v>
      </c>
      <c r="N245" s="15"/>
      <c r="O245" s="7">
        <f t="shared" si="21"/>
        <v>4.7500705477327206E-3</v>
      </c>
      <c r="P245" s="7">
        <f t="shared" si="21"/>
        <v>-2.2929115337422475E-2</v>
      </c>
      <c r="Q245" s="7">
        <f t="shared" si="21"/>
        <v>2.5031302181186964E-3</v>
      </c>
      <c r="R245" s="7">
        <f t="shared" si="21"/>
        <v>9.9613059794163225E-3</v>
      </c>
      <c r="S245" s="7">
        <f t="shared" si="22"/>
        <v>3.681475208462476E-3</v>
      </c>
      <c r="T245" s="7">
        <f t="shared" si="22"/>
        <v>1.8502462636078819E-3</v>
      </c>
      <c r="U245" s="7">
        <f t="shared" si="22"/>
        <v>-7.5716775723228338E-3</v>
      </c>
      <c r="V245" s="7">
        <f t="shared" si="20"/>
        <v>3.5686820616675548E-3</v>
      </c>
      <c r="W245" s="7">
        <f t="shared" si="20"/>
        <v>2.0397177872049338E-2</v>
      </c>
      <c r="X245" s="7">
        <f t="shared" si="20"/>
        <v>1.9003648815125829E-2</v>
      </c>
      <c r="Y245" s="7">
        <f t="shared" si="20"/>
        <v>-7.1570423056262029E-3</v>
      </c>
      <c r="Z245" s="15"/>
      <c r="AA245" s="7"/>
      <c r="AB245" s="7"/>
      <c r="AC245" s="7"/>
      <c r="AD245" s="7"/>
      <c r="AE245" s="7"/>
      <c r="AF245" s="7"/>
      <c r="AG245" s="7"/>
      <c r="AH245" s="7"/>
      <c r="AI245" s="7"/>
      <c r="AJ245" s="7"/>
      <c r="AK245" s="7"/>
      <c r="AL245" s="7"/>
      <c r="AM245" s="7"/>
      <c r="AN245" s="7"/>
      <c r="AO245" s="7"/>
      <c r="AP245" s="7"/>
      <c r="AQ245" s="7"/>
      <c r="AR245" s="7"/>
      <c r="AS245" s="7"/>
      <c r="AT245" s="7"/>
      <c r="AU245" s="7"/>
      <c r="AV245" s="7"/>
    </row>
    <row r="246" spans="1:48">
      <c r="A246" s="12">
        <v>38593</v>
      </c>
      <c r="B246" s="13">
        <v>4473.7</v>
      </c>
      <c r="C246" s="13">
        <v>1655.6</v>
      </c>
      <c r="D246" s="13">
        <v>2320</v>
      </c>
      <c r="E246" s="13">
        <v>5831.4</v>
      </c>
      <c r="F246" s="13">
        <v>10422.6</v>
      </c>
      <c r="G246" s="13">
        <v>5193.3</v>
      </c>
      <c r="H246" s="13">
        <v>5683.9</v>
      </c>
      <c r="I246" s="13">
        <v>5333.6</v>
      </c>
      <c r="J246" s="13">
        <v>440.8</v>
      </c>
      <c r="K246" s="13">
        <v>8202.2000000000007</v>
      </c>
      <c r="L246" s="13">
        <v>5179.1000000000004</v>
      </c>
      <c r="M246" s="13">
        <v>967</v>
      </c>
      <c r="N246" s="15"/>
      <c r="O246" s="7">
        <f t="shared" si="21"/>
        <v>-1.2525443942243378E-3</v>
      </c>
      <c r="P246" s="7">
        <f t="shared" si="21"/>
        <v>-4.6422228218904904E-2</v>
      </c>
      <c r="Q246" s="7">
        <f t="shared" si="21"/>
        <v>9.0964327567100121E-3</v>
      </c>
      <c r="R246" s="7">
        <f t="shared" si="21"/>
        <v>1.439440923023067E-3</v>
      </c>
      <c r="S246" s="7">
        <f t="shared" si="22"/>
        <v>-4.2832470156154177E-2</v>
      </c>
      <c r="T246" s="7">
        <f t="shared" si="22"/>
        <v>1.0210914491458129E-2</v>
      </c>
      <c r="U246" s="7">
        <f t="shared" si="22"/>
        <v>1.3751144915474151E-2</v>
      </c>
      <c r="V246" s="7">
        <f t="shared" si="20"/>
        <v>-6.4139558365406951E-3</v>
      </c>
      <c r="W246" s="7">
        <f t="shared" si="20"/>
        <v>-1.577716503439984E-2</v>
      </c>
      <c r="X246" s="7">
        <f t="shared" si="20"/>
        <v>-1.1970609251007978E-2</v>
      </c>
      <c r="Y246" s="7">
        <f t="shared" si="20"/>
        <v>-1.6619003593126645E-3</v>
      </c>
      <c r="Z246" s="15"/>
      <c r="AA246" s="7"/>
      <c r="AB246" s="7"/>
      <c r="AC246" s="7"/>
      <c r="AD246" s="7"/>
      <c r="AE246" s="7"/>
      <c r="AF246" s="7"/>
      <c r="AG246" s="7"/>
      <c r="AH246" s="7"/>
      <c r="AI246" s="7"/>
      <c r="AJ246" s="7"/>
      <c r="AK246" s="7"/>
      <c r="AL246" s="7"/>
      <c r="AM246" s="7"/>
      <c r="AN246" s="7"/>
      <c r="AO246" s="7"/>
      <c r="AP246" s="7"/>
      <c r="AQ246" s="7"/>
      <c r="AR246" s="7"/>
      <c r="AS246" s="7"/>
      <c r="AT246" s="7"/>
      <c r="AU246" s="7"/>
      <c r="AV246" s="7"/>
    </row>
    <row r="247" spans="1:48">
      <c r="A247" s="12">
        <v>38600</v>
      </c>
      <c r="B247" s="13">
        <v>4468.1000000000004</v>
      </c>
      <c r="C247" s="13">
        <v>1580.5</v>
      </c>
      <c r="D247" s="13">
        <v>2341.1999999999998</v>
      </c>
      <c r="E247" s="13">
        <v>5839.8</v>
      </c>
      <c r="F247" s="13">
        <v>9985.6</v>
      </c>
      <c r="G247" s="13">
        <v>5246.6</v>
      </c>
      <c r="H247" s="13">
        <v>5762.6</v>
      </c>
      <c r="I247" s="13">
        <v>5299.5</v>
      </c>
      <c r="J247" s="13">
        <v>433.9</v>
      </c>
      <c r="K247" s="13">
        <v>8104.6</v>
      </c>
      <c r="L247" s="13">
        <v>5170.5</v>
      </c>
      <c r="M247" s="13">
        <v>966</v>
      </c>
      <c r="N247" s="15"/>
      <c r="O247" s="7">
        <f t="shared" si="21"/>
        <v>1.8954866578208385E-2</v>
      </c>
      <c r="P247" s="7">
        <f t="shared" si="21"/>
        <v>2.7150989065950898E-2</v>
      </c>
      <c r="Q247" s="7">
        <f t="shared" si="21"/>
        <v>1.7923446098983393E-3</v>
      </c>
      <c r="R247" s="7">
        <f t="shared" si="21"/>
        <v>5.1069755302319284E-3</v>
      </c>
      <c r="S247" s="7">
        <f t="shared" si="22"/>
        <v>1.795394617061789E-2</v>
      </c>
      <c r="T247" s="7">
        <f t="shared" si="22"/>
        <v>1.4813684316317086E-2</v>
      </c>
      <c r="U247" s="7">
        <f t="shared" si="22"/>
        <v>1.9912865574287821E-2</v>
      </c>
      <c r="V247" s="7">
        <f t="shared" si="20"/>
        <v>1.9822976770655216E-2</v>
      </c>
      <c r="W247" s="7">
        <f t="shared" si="20"/>
        <v>8.7196513925447104E-3</v>
      </c>
      <c r="X247" s="7">
        <f t="shared" si="20"/>
        <v>3.7251231398464514E-2</v>
      </c>
      <c r="Y247" s="7">
        <f t="shared" si="20"/>
        <v>1.6058361131203892E-2</v>
      </c>
      <c r="Z247" s="15"/>
      <c r="AA247" s="7"/>
      <c r="AB247" s="7"/>
      <c r="AC247" s="7"/>
      <c r="AD247" s="7"/>
      <c r="AE247" s="7"/>
      <c r="AF247" s="7"/>
      <c r="AG247" s="7"/>
      <c r="AH247" s="7"/>
      <c r="AI247" s="7"/>
      <c r="AJ247" s="7"/>
      <c r="AK247" s="7"/>
      <c r="AL247" s="7"/>
      <c r="AM247" s="7"/>
      <c r="AN247" s="7"/>
      <c r="AO247" s="7"/>
      <c r="AP247" s="7"/>
      <c r="AQ247" s="7"/>
      <c r="AR247" s="7"/>
      <c r="AS247" s="7"/>
      <c r="AT247" s="7"/>
      <c r="AU247" s="7"/>
      <c r="AV247" s="7"/>
    </row>
    <row r="248" spans="1:48">
      <c r="A248" s="12">
        <v>38607</v>
      </c>
      <c r="B248" s="13">
        <v>4553.6000000000004</v>
      </c>
      <c r="C248" s="13">
        <v>1624</v>
      </c>
      <c r="D248" s="13">
        <v>2345.4</v>
      </c>
      <c r="E248" s="13">
        <v>5869.7</v>
      </c>
      <c r="F248" s="13">
        <v>10166.5</v>
      </c>
      <c r="G248" s="13">
        <v>5324.9</v>
      </c>
      <c r="H248" s="13">
        <v>5878.5</v>
      </c>
      <c r="I248" s="13">
        <v>5405.6</v>
      </c>
      <c r="J248" s="13">
        <v>437.7</v>
      </c>
      <c r="K248" s="13">
        <v>8412.2000000000007</v>
      </c>
      <c r="L248" s="13">
        <v>5254.2</v>
      </c>
      <c r="M248" s="13">
        <v>965</v>
      </c>
      <c r="N248" s="15"/>
      <c r="O248" s="7">
        <f t="shared" si="21"/>
        <v>1.9306719467957699E-3</v>
      </c>
      <c r="P248" s="7">
        <f t="shared" si="21"/>
        <v>-3.7645599616366883E-2</v>
      </c>
      <c r="Q248" s="7">
        <f t="shared" si="21"/>
        <v>-1.1449279246029289E-2</v>
      </c>
      <c r="R248" s="7">
        <f t="shared" si="21"/>
        <v>-5.5351640424819749E-3</v>
      </c>
      <c r="S248" s="7">
        <f t="shared" si="22"/>
        <v>4.2915704390799232E-2</v>
      </c>
      <c r="T248" s="7">
        <f t="shared" si="22"/>
        <v>1.032350189758599E-3</v>
      </c>
      <c r="U248" s="7">
        <f t="shared" si="22"/>
        <v>2.498093062998067E-2</v>
      </c>
      <c r="V248" s="7">
        <f t="shared" si="20"/>
        <v>-1.4647225320965754E-2</v>
      </c>
      <c r="W248" s="7">
        <f t="shared" si="20"/>
        <v>-1.9144858752169057E-2</v>
      </c>
      <c r="X248" s="7">
        <f t="shared" si="20"/>
        <v>1.1535407429934863E-2</v>
      </c>
      <c r="Y248" s="7">
        <f t="shared" si="20"/>
        <v>2.3192603974331737E-3</v>
      </c>
      <c r="Z248" s="15"/>
      <c r="AA248" s="7"/>
      <c r="AB248" s="7"/>
      <c r="AC248" s="7"/>
      <c r="AD248" s="7"/>
      <c r="AE248" s="7"/>
      <c r="AF248" s="7"/>
      <c r="AG248" s="7"/>
      <c r="AH248" s="7"/>
      <c r="AI248" s="7"/>
      <c r="AJ248" s="7"/>
      <c r="AK248" s="7"/>
      <c r="AL248" s="7"/>
      <c r="AM248" s="7"/>
      <c r="AN248" s="7"/>
      <c r="AO248" s="7"/>
      <c r="AP248" s="7"/>
      <c r="AQ248" s="7"/>
      <c r="AR248" s="7"/>
      <c r="AS248" s="7"/>
      <c r="AT248" s="7"/>
      <c r="AU248" s="7"/>
      <c r="AV248" s="7"/>
    </row>
    <row r="249" spans="1:48">
      <c r="A249" s="12">
        <v>38614</v>
      </c>
      <c r="B249" s="13">
        <v>4562.3999999999996</v>
      </c>
      <c r="C249" s="13">
        <v>1564</v>
      </c>
      <c r="D249" s="13">
        <v>2318.6999999999998</v>
      </c>
      <c r="E249" s="13">
        <v>5837.3</v>
      </c>
      <c r="F249" s="13">
        <v>10612.3</v>
      </c>
      <c r="G249" s="13">
        <v>5330.4</v>
      </c>
      <c r="H249" s="13">
        <v>6027.2</v>
      </c>
      <c r="I249" s="13">
        <v>5327</v>
      </c>
      <c r="J249" s="13">
        <v>429.4</v>
      </c>
      <c r="K249" s="13">
        <v>8509.7999999999993</v>
      </c>
      <c r="L249" s="13">
        <v>5266.4</v>
      </c>
      <c r="M249" s="13">
        <v>964</v>
      </c>
      <c r="N249" s="15"/>
      <c r="O249" s="7">
        <f t="shared" si="21"/>
        <v>1.7124152631061412E-2</v>
      </c>
      <c r="P249" s="7">
        <f t="shared" si="21"/>
        <v>-4.6258206042033463E-2</v>
      </c>
      <c r="Q249" s="7">
        <f t="shared" si="21"/>
        <v>9.4835768811406338E-4</v>
      </c>
      <c r="R249" s="7">
        <f t="shared" si="21"/>
        <v>1.8534450019047043E-2</v>
      </c>
      <c r="S249" s="7">
        <f t="shared" si="22"/>
        <v>4.4057146634989934E-2</v>
      </c>
      <c r="T249" s="7">
        <f t="shared" si="22"/>
        <v>1.5765065236929984E-2</v>
      </c>
      <c r="U249" s="7">
        <f t="shared" si="22"/>
        <v>-1.2949713761589126E-3</v>
      </c>
      <c r="V249" s="7">
        <f t="shared" si="20"/>
        <v>4.9623246813256241E-3</v>
      </c>
      <c r="W249" s="7">
        <f t="shared" si="20"/>
        <v>-2.5650008233552468E-3</v>
      </c>
      <c r="X249" s="7">
        <f t="shared" si="20"/>
        <v>3.7117758107570828E-2</v>
      </c>
      <c r="Y249" s="7">
        <f t="shared" si="20"/>
        <v>1.4851944753238883E-2</v>
      </c>
      <c r="Z249" s="15"/>
      <c r="AA249" s="7"/>
      <c r="AB249" s="7"/>
      <c r="AC249" s="7"/>
      <c r="AD249" s="7"/>
      <c r="AE249" s="7"/>
      <c r="AF249" s="7"/>
      <c r="AG249" s="7"/>
      <c r="AH249" s="7"/>
      <c r="AI249" s="7"/>
      <c r="AJ249" s="7"/>
      <c r="AK249" s="7"/>
      <c r="AL249" s="7"/>
      <c r="AM249" s="7"/>
      <c r="AN249" s="7"/>
      <c r="AO249" s="7"/>
      <c r="AP249" s="7"/>
      <c r="AQ249" s="7"/>
      <c r="AR249" s="7"/>
      <c r="AS249" s="7"/>
      <c r="AT249" s="7"/>
      <c r="AU249" s="7"/>
      <c r="AV249" s="7"/>
    </row>
    <row r="250" spans="1:48">
      <c r="A250" s="12">
        <v>38621</v>
      </c>
      <c r="B250" s="13">
        <v>4641.2</v>
      </c>
      <c r="C250" s="13">
        <v>1493.3</v>
      </c>
      <c r="D250" s="13">
        <v>2320.9</v>
      </c>
      <c r="E250" s="13">
        <v>5946.5</v>
      </c>
      <c r="F250" s="13">
        <v>11090.3</v>
      </c>
      <c r="G250" s="13">
        <v>5415.1</v>
      </c>
      <c r="H250" s="13">
        <v>6019.4</v>
      </c>
      <c r="I250" s="13">
        <v>5353.5</v>
      </c>
      <c r="J250" s="13">
        <v>428.3</v>
      </c>
      <c r="K250" s="13">
        <v>8831.6</v>
      </c>
      <c r="L250" s="13">
        <v>5345.2</v>
      </c>
      <c r="M250" s="13">
        <v>963</v>
      </c>
      <c r="N250" s="15"/>
      <c r="O250" s="7">
        <f t="shared" si="21"/>
        <v>-4.418345104191454E-2</v>
      </c>
      <c r="P250" s="7">
        <f t="shared" si="21"/>
        <v>-8.3384250197651687E-3</v>
      </c>
      <c r="Q250" s="7">
        <f t="shared" si="21"/>
        <v>-2.964799575770902E-2</v>
      </c>
      <c r="R250" s="7">
        <f t="shared" si="21"/>
        <v>-4.1214459203471762E-2</v>
      </c>
      <c r="S250" s="7">
        <f t="shared" si="22"/>
        <v>-8.7888038776948299E-2</v>
      </c>
      <c r="T250" s="7">
        <f t="shared" si="22"/>
        <v>-3.3404343131659076E-2</v>
      </c>
      <c r="U250" s="7">
        <f t="shared" si="22"/>
        <v>-2.4230464023183605E-2</v>
      </c>
      <c r="V250" s="7">
        <f t="shared" si="20"/>
        <v>-4.727548111628762E-2</v>
      </c>
      <c r="W250" s="7">
        <f t="shared" si="20"/>
        <v>-2.0522008099183177E-2</v>
      </c>
      <c r="X250" s="7">
        <f t="shared" si="20"/>
        <v>-7.1911985644327867E-2</v>
      </c>
      <c r="Y250" s="7">
        <f t="shared" si="20"/>
        <v>-2.7078904351963872E-2</v>
      </c>
      <c r="Z250" s="15"/>
      <c r="AA250" s="7"/>
      <c r="AB250" s="7"/>
      <c r="AC250" s="7"/>
      <c r="AD250" s="7"/>
      <c r="AE250" s="7"/>
      <c r="AF250" s="7"/>
      <c r="AG250" s="7"/>
      <c r="AH250" s="7"/>
      <c r="AI250" s="7"/>
      <c r="AJ250" s="7"/>
      <c r="AK250" s="7"/>
      <c r="AL250" s="7"/>
      <c r="AM250" s="7"/>
      <c r="AN250" s="7"/>
      <c r="AO250" s="7"/>
      <c r="AP250" s="7"/>
      <c r="AQ250" s="7"/>
      <c r="AR250" s="7"/>
      <c r="AS250" s="7"/>
      <c r="AT250" s="7"/>
      <c r="AU250" s="7"/>
      <c r="AV250" s="7"/>
    </row>
    <row r="251" spans="1:48">
      <c r="A251" s="12">
        <v>38628</v>
      </c>
      <c r="B251" s="13">
        <v>4440.6000000000004</v>
      </c>
      <c r="C251" s="13">
        <v>1480.9</v>
      </c>
      <c r="D251" s="13">
        <v>2253.1</v>
      </c>
      <c r="E251" s="13">
        <v>5706.4</v>
      </c>
      <c r="F251" s="13">
        <v>10157.200000000001</v>
      </c>
      <c r="G251" s="13">
        <v>5237.2</v>
      </c>
      <c r="H251" s="13">
        <v>5875.3</v>
      </c>
      <c r="I251" s="13">
        <v>5106.3</v>
      </c>
      <c r="J251" s="13">
        <v>419.6</v>
      </c>
      <c r="K251" s="13">
        <v>8218.7999999999993</v>
      </c>
      <c r="L251" s="13">
        <v>5202.3999999999996</v>
      </c>
      <c r="M251" s="13">
        <v>962</v>
      </c>
      <c r="N251" s="15"/>
      <c r="O251" s="7">
        <f t="shared" si="21"/>
        <v>-7.7995580035492475E-3</v>
      </c>
      <c r="P251" s="7">
        <f t="shared" si="21"/>
        <v>1.7736301365911908E-2</v>
      </c>
      <c r="Q251" s="7">
        <f t="shared" si="21"/>
        <v>-1.5791332192224488E-2</v>
      </c>
      <c r="R251" s="7">
        <f t="shared" si="21"/>
        <v>-1.2271823376855085E-2</v>
      </c>
      <c r="S251" s="7">
        <f t="shared" si="22"/>
        <v>-1.4528292665034316E-2</v>
      </c>
      <c r="T251" s="7">
        <f t="shared" si="22"/>
        <v>-1.2801285697826672E-3</v>
      </c>
      <c r="U251" s="7">
        <f t="shared" si="22"/>
        <v>-1.2571672441673055E-2</v>
      </c>
      <c r="V251" s="7">
        <f t="shared" si="20"/>
        <v>-1.8241071763798425E-2</v>
      </c>
      <c r="W251" s="7">
        <f t="shared" si="20"/>
        <v>-1.3194385970620512E-2</v>
      </c>
      <c r="X251" s="7">
        <f t="shared" si="20"/>
        <v>-1.6463195539736433E-2</v>
      </c>
      <c r="Y251" s="7">
        <f t="shared" si="20"/>
        <v>-5.5126293686081828E-3</v>
      </c>
      <c r="Z251" s="15"/>
      <c r="AA251" s="7"/>
      <c r="AB251" s="7"/>
      <c r="AC251" s="7"/>
      <c r="AD251" s="7"/>
      <c r="AE251" s="7"/>
      <c r="AF251" s="7"/>
      <c r="AG251" s="7"/>
      <c r="AH251" s="7"/>
      <c r="AI251" s="7"/>
      <c r="AJ251" s="7"/>
      <c r="AK251" s="7"/>
      <c r="AL251" s="7"/>
      <c r="AM251" s="7"/>
      <c r="AN251" s="7"/>
      <c r="AO251" s="7"/>
      <c r="AP251" s="7"/>
      <c r="AQ251" s="7"/>
      <c r="AR251" s="7"/>
      <c r="AS251" s="7"/>
      <c r="AT251" s="7"/>
      <c r="AU251" s="7"/>
      <c r="AV251" s="7"/>
    </row>
    <row r="252" spans="1:48">
      <c r="A252" s="12">
        <v>38635</v>
      </c>
      <c r="B252" s="13">
        <v>4406.1000000000004</v>
      </c>
      <c r="C252" s="13">
        <v>1507.4</v>
      </c>
      <c r="D252" s="13">
        <v>2217.8000000000002</v>
      </c>
      <c r="E252" s="13">
        <v>5636.8</v>
      </c>
      <c r="F252" s="13">
        <v>10010.700000000001</v>
      </c>
      <c r="G252" s="13">
        <v>5230.5</v>
      </c>
      <c r="H252" s="13">
        <v>5801.9</v>
      </c>
      <c r="I252" s="13">
        <v>5014</v>
      </c>
      <c r="J252" s="13">
        <v>414.1</v>
      </c>
      <c r="K252" s="13">
        <v>8084.6</v>
      </c>
      <c r="L252" s="13">
        <v>5173.8</v>
      </c>
      <c r="M252" s="13">
        <v>961</v>
      </c>
      <c r="N252" s="15"/>
      <c r="O252" s="7">
        <f t="shared" si="21"/>
        <v>-9.5321345664334933E-3</v>
      </c>
      <c r="P252" s="7">
        <f t="shared" si="21"/>
        <v>-6.6560416127846673E-3</v>
      </c>
      <c r="Q252" s="7">
        <f t="shared" si="21"/>
        <v>-6.151082261674122E-3</v>
      </c>
      <c r="R252" s="7">
        <f t="shared" si="21"/>
        <v>2.7990876957038357E-3</v>
      </c>
      <c r="S252" s="7">
        <f t="shared" si="22"/>
        <v>-5.6222794426048647E-2</v>
      </c>
      <c r="T252" s="7">
        <f t="shared" si="22"/>
        <v>-3.9462140785728617E-3</v>
      </c>
      <c r="U252" s="7">
        <f t="shared" si="22"/>
        <v>-1.8842713111699435E-2</v>
      </c>
      <c r="V252" s="7">
        <f t="shared" si="20"/>
        <v>-1.9982938724822499E-2</v>
      </c>
      <c r="W252" s="7">
        <f t="shared" si="20"/>
        <v>5.0584234080124843E-3</v>
      </c>
      <c r="X252" s="7">
        <f t="shared" si="20"/>
        <v>-1.0369487039025552E-2</v>
      </c>
      <c r="Y252" s="7">
        <f t="shared" si="20"/>
        <v>-2.2952660564931289E-2</v>
      </c>
      <c r="Z252" s="15"/>
      <c r="AA252" s="7"/>
      <c r="AB252" s="7"/>
      <c r="AC252" s="7"/>
      <c r="AD252" s="7"/>
      <c r="AE252" s="7"/>
      <c r="AF252" s="7"/>
      <c r="AG252" s="7"/>
      <c r="AH252" s="7"/>
      <c r="AI252" s="7"/>
      <c r="AJ252" s="7"/>
      <c r="AK252" s="7"/>
      <c r="AL252" s="7"/>
      <c r="AM252" s="7"/>
      <c r="AN252" s="7"/>
      <c r="AO252" s="7"/>
      <c r="AP252" s="7"/>
      <c r="AQ252" s="7"/>
      <c r="AR252" s="7"/>
      <c r="AS252" s="7"/>
      <c r="AT252" s="7"/>
      <c r="AU252" s="7"/>
      <c r="AV252" s="7"/>
    </row>
    <row r="253" spans="1:48">
      <c r="A253" s="12">
        <v>38642</v>
      </c>
      <c r="B253" s="13">
        <v>4364.3</v>
      </c>
      <c r="C253" s="13">
        <v>1497.4</v>
      </c>
      <c r="D253" s="13">
        <v>2204.1999999999998</v>
      </c>
      <c r="E253" s="13">
        <v>5652.6</v>
      </c>
      <c r="F253" s="13">
        <v>9463.4</v>
      </c>
      <c r="G253" s="13">
        <v>5209.8999999999996</v>
      </c>
      <c r="H253" s="13">
        <v>5693.6</v>
      </c>
      <c r="I253" s="13">
        <v>4914.8</v>
      </c>
      <c r="J253" s="13">
        <v>416.2</v>
      </c>
      <c r="K253" s="13">
        <v>8001.2</v>
      </c>
      <c r="L253" s="13">
        <v>5056.3999999999996</v>
      </c>
      <c r="M253" s="13">
        <v>960</v>
      </c>
      <c r="N253" s="15"/>
      <c r="O253" s="7">
        <f t="shared" si="21"/>
        <v>4.2756115573161294E-3</v>
      </c>
      <c r="P253" s="7">
        <f t="shared" si="21"/>
        <v>1.4058586982548346E-2</v>
      </c>
      <c r="Q253" s="7">
        <f t="shared" si="21"/>
        <v>-1.0306078726062732E-2</v>
      </c>
      <c r="R253" s="7">
        <f t="shared" si="21"/>
        <v>1.1923116716103153E-2</v>
      </c>
      <c r="S253" s="7">
        <f t="shared" si="22"/>
        <v>1.5497358587742606E-2</v>
      </c>
      <c r="T253" s="7">
        <f t="shared" si="22"/>
        <v>4.0226856789694126E-3</v>
      </c>
      <c r="U253" s="7">
        <f t="shared" si="22"/>
        <v>-4.1888932539902368E-3</v>
      </c>
      <c r="V253" s="7">
        <f t="shared" si="20"/>
        <v>6.3887613233085342E-3</v>
      </c>
      <c r="W253" s="7">
        <f t="shared" si="20"/>
        <v>1.7151444741230672E-2</v>
      </c>
      <c r="X253" s="7">
        <f t="shared" si="20"/>
        <v>1.5984817829921231E-3</v>
      </c>
      <c r="Y253" s="7">
        <f t="shared" si="20"/>
        <v>9.0562496343906968E-3</v>
      </c>
      <c r="Z253" s="15"/>
      <c r="AA253" s="7"/>
      <c r="AB253" s="7"/>
      <c r="AC253" s="7"/>
      <c r="AD253" s="7"/>
      <c r="AE253" s="7"/>
      <c r="AF253" s="7"/>
      <c r="AG253" s="7"/>
      <c r="AH253" s="7"/>
      <c r="AI253" s="7"/>
      <c r="AJ253" s="7"/>
      <c r="AK253" s="7"/>
      <c r="AL253" s="7"/>
      <c r="AM253" s="7"/>
      <c r="AN253" s="7"/>
      <c r="AO253" s="7"/>
      <c r="AP253" s="7"/>
      <c r="AQ253" s="7"/>
      <c r="AR253" s="7"/>
      <c r="AS253" s="7"/>
      <c r="AT253" s="7"/>
      <c r="AU253" s="7"/>
      <c r="AV253" s="7"/>
    </row>
    <row r="254" spans="1:48">
      <c r="A254" s="12">
        <v>38649</v>
      </c>
      <c r="B254" s="13">
        <v>4383</v>
      </c>
      <c r="C254" s="13">
        <v>1518.6</v>
      </c>
      <c r="D254" s="13">
        <v>2181.6</v>
      </c>
      <c r="E254" s="13">
        <v>5720.4</v>
      </c>
      <c r="F254" s="13">
        <v>9611.2000000000007</v>
      </c>
      <c r="G254" s="13">
        <v>5230.8999999999996</v>
      </c>
      <c r="H254" s="13">
        <v>5669.8</v>
      </c>
      <c r="I254" s="13">
        <v>4946.3</v>
      </c>
      <c r="J254" s="13">
        <v>423.4</v>
      </c>
      <c r="K254" s="13">
        <v>8014</v>
      </c>
      <c r="L254" s="13">
        <v>5102.3999999999996</v>
      </c>
      <c r="M254" s="13">
        <v>959</v>
      </c>
      <c r="N254" s="15"/>
      <c r="O254" s="7">
        <f t="shared" si="21"/>
        <v>3.0667946819656396E-2</v>
      </c>
      <c r="P254" s="7">
        <f t="shared" si="21"/>
        <v>8.0669399589022948E-3</v>
      </c>
      <c r="Q254" s="7">
        <f t="shared" si="21"/>
        <v>1.2979210825498853E-2</v>
      </c>
      <c r="R254" s="7">
        <f t="shared" si="21"/>
        <v>2.593514413948951E-2</v>
      </c>
      <c r="S254" s="7">
        <f t="shared" si="22"/>
        <v>6.5226283991815681E-2</v>
      </c>
      <c r="T254" s="7">
        <f t="shared" si="22"/>
        <v>2.7082199028905969E-2</v>
      </c>
      <c r="U254" s="7">
        <f t="shared" si="22"/>
        <v>4.6487947290835378E-2</v>
      </c>
      <c r="V254" s="7">
        <f t="shared" si="22"/>
        <v>1.3793599079311126E-2</v>
      </c>
      <c r="W254" s="7">
        <f t="shared" si="22"/>
        <v>1.5235264801471098E-2</v>
      </c>
      <c r="X254" s="7">
        <f t="shared" si="22"/>
        <v>4.5862427145264117E-2</v>
      </c>
      <c r="Y254" s="7">
        <f t="shared" si="22"/>
        <v>3.0343960956970752E-2</v>
      </c>
      <c r="Z254" s="15"/>
      <c r="AA254" s="7"/>
      <c r="AB254" s="7"/>
      <c r="AC254" s="7"/>
      <c r="AD254" s="7"/>
      <c r="AE254" s="7"/>
      <c r="AF254" s="7"/>
      <c r="AG254" s="7"/>
      <c r="AH254" s="7"/>
      <c r="AI254" s="7"/>
      <c r="AJ254" s="7"/>
      <c r="AK254" s="7"/>
      <c r="AL254" s="7"/>
      <c r="AM254" s="7"/>
      <c r="AN254" s="7"/>
      <c r="AO254" s="7"/>
      <c r="AP254" s="7"/>
      <c r="AQ254" s="7"/>
      <c r="AR254" s="7"/>
      <c r="AS254" s="7"/>
      <c r="AT254" s="7"/>
      <c r="AU254" s="7"/>
      <c r="AV254" s="7"/>
    </row>
    <row r="255" spans="1:48">
      <c r="A255" s="12">
        <v>38656</v>
      </c>
      <c r="B255" s="13">
        <v>4519.5</v>
      </c>
      <c r="C255" s="13">
        <v>1530.9</v>
      </c>
      <c r="D255" s="13">
        <v>2210.1</v>
      </c>
      <c r="E255" s="13">
        <v>5870.7</v>
      </c>
      <c r="F255" s="13">
        <v>10259</v>
      </c>
      <c r="G255" s="13">
        <v>5374.5</v>
      </c>
      <c r="H255" s="13">
        <v>5939.6</v>
      </c>
      <c r="I255" s="13">
        <v>5015</v>
      </c>
      <c r="J255" s="13">
        <v>429.9</v>
      </c>
      <c r="K255" s="13">
        <v>8390.1</v>
      </c>
      <c r="L255" s="13">
        <v>5259.6</v>
      </c>
      <c r="M255" s="13">
        <v>958</v>
      </c>
      <c r="N255" s="15"/>
      <c r="O255" s="7">
        <f t="shared" si="21"/>
        <v>1.2052313300145024E-2</v>
      </c>
      <c r="P255" s="7">
        <f t="shared" si="21"/>
        <v>2.017527209892743E-2</v>
      </c>
      <c r="Q255" s="7">
        <f t="shared" si="21"/>
        <v>3.3426718268570405E-3</v>
      </c>
      <c r="R255" s="7">
        <f t="shared" si="21"/>
        <v>1.1836261218254387E-2</v>
      </c>
      <c r="S255" s="7">
        <f t="shared" si="22"/>
        <v>-4.2116411537756082E-2</v>
      </c>
      <c r="T255" s="7">
        <f t="shared" si="22"/>
        <v>1.5160338738335319E-2</v>
      </c>
      <c r="U255" s="7">
        <f t="shared" si="22"/>
        <v>2.6646980139496144E-2</v>
      </c>
      <c r="V255" s="7">
        <f t="shared" si="22"/>
        <v>3.9891551822578399E-2</v>
      </c>
      <c r="W255" s="7">
        <f t="shared" si="22"/>
        <v>3.1596034882627959E-2</v>
      </c>
      <c r="X255" s="7">
        <f t="shared" si="22"/>
        <v>4.7087448326960336E-3</v>
      </c>
      <c r="Y255" s="7">
        <f t="shared" si="22"/>
        <v>4.7520838781684859E-4</v>
      </c>
      <c r="Z255" s="15"/>
      <c r="AA255" s="7"/>
      <c r="AB255" s="7"/>
      <c r="AC255" s="7"/>
      <c r="AD255" s="7"/>
      <c r="AE255" s="7"/>
      <c r="AF255" s="7"/>
      <c r="AG255" s="7"/>
      <c r="AH255" s="7"/>
      <c r="AI255" s="7"/>
      <c r="AJ255" s="7"/>
      <c r="AK255" s="7"/>
      <c r="AL255" s="7"/>
      <c r="AM255" s="7"/>
      <c r="AN255" s="7"/>
      <c r="AO255" s="7"/>
      <c r="AP255" s="7"/>
      <c r="AQ255" s="7"/>
      <c r="AR255" s="7"/>
      <c r="AS255" s="7"/>
      <c r="AT255" s="7"/>
      <c r="AU255" s="7"/>
      <c r="AV255" s="7"/>
    </row>
    <row r="256" spans="1:48">
      <c r="A256" s="12">
        <v>38663</v>
      </c>
      <c r="B256" s="13">
        <v>4574.3</v>
      </c>
      <c r="C256" s="13">
        <v>1562.1</v>
      </c>
      <c r="D256" s="13">
        <v>2217.5</v>
      </c>
      <c r="E256" s="13">
        <v>5940.6</v>
      </c>
      <c r="F256" s="13">
        <v>9835.9</v>
      </c>
      <c r="G256" s="13">
        <v>5456.6</v>
      </c>
      <c r="H256" s="13">
        <v>6100</v>
      </c>
      <c r="I256" s="13">
        <v>5219.1000000000004</v>
      </c>
      <c r="J256" s="13">
        <v>443.7</v>
      </c>
      <c r="K256" s="13">
        <v>8429.7000000000007</v>
      </c>
      <c r="L256" s="13">
        <v>5262.1</v>
      </c>
      <c r="M256" s="13">
        <v>957</v>
      </c>
      <c r="N256" s="15"/>
      <c r="O256" s="7">
        <f t="shared" si="21"/>
        <v>2.0940908426263637E-2</v>
      </c>
      <c r="P256" s="7">
        <f t="shared" si="21"/>
        <v>-3.0417630694846428E-2</v>
      </c>
      <c r="Q256" s="7">
        <f t="shared" si="21"/>
        <v>1.3349060438212544E-2</v>
      </c>
      <c r="R256" s="7">
        <f t="shared" si="21"/>
        <v>1.0948831186751599E-2</v>
      </c>
      <c r="S256" s="7">
        <f t="shared" si="22"/>
        <v>2.2707117539698767E-2</v>
      </c>
      <c r="T256" s="7">
        <f t="shared" si="22"/>
        <v>2.1071735460283212E-2</v>
      </c>
      <c r="U256" s="7">
        <f t="shared" si="22"/>
        <v>2.4404686297512908E-2</v>
      </c>
      <c r="V256" s="7">
        <f t="shared" si="22"/>
        <v>1.8057509824977978E-2</v>
      </c>
      <c r="W256" s="7">
        <f t="shared" si="22"/>
        <v>3.5995539427930352E-3</v>
      </c>
      <c r="X256" s="7">
        <f t="shared" si="22"/>
        <v>3.5588207525485749E-2</v>
      </c>
      <c r="Y256" s="7">
        <f t="shared" si="22"/>
        <v>2.3012840822439838E-2</v>
      </c>
      <c r="Z256" s="15"/>
      <c r="AA256" s="7"/>
      <c r="AB256" s="7"/>
      <c r="AC256" s="7"/>
      <c r="AD256" s="7"/>
      <c r="AE256" s="7"/>
      <c r="AF256" s="7"/>
      <c r="AG256" s="7"/>
      <c r="AH256" s="7"/>
      <c r="AI256" s="7"/>
      <c r="AJ256" s="7"/>
      <c r="AK256" s="7"/>
      <c r="AL256" s="7"/>
      <c r="AM256" s="7"/>
      <c r="AN256" s="7"/>
      <c r="AO256" s="7"/>
      <c r="AP256" s="7"/>
      <c r="AQ256" s="7"/>
      <c r="AR256" s="7"/>
      <c r="AS256" s="7"/>
      <c r="AT256" s="7"/>
      <c r="AU256" s="7"/>
      <c r="AV256" s="7"/>
    </row>
    <row r="257" spans="1:48">
      <c r="A257" s="12">
        <v>38670</v>
      </c>
      <c r="B257" s="13">
        <v>4671.1000000000004</v>
      </c>
      <c r="C257" s="13">
        <v>1515.3</v>
      </c>
      <c r="D257" s="13">
        <v>2247.3000000000002</v>
      </c>
      <c r="E257" s="13">
        <v>6006</v>
      </c>
      <c r="F257" s="13">
        <v>10061.799999999999</v>
      </c>
      <c r="G257" s="13">
        <v>5572.8</v>
      </c>
      <c r="H257" s="13">
        <v>6250.7</v>
      </c>
      <c r="I257" s="13">
        <v>5314.2</v>
      </c>
      <c r="J257" s="13">
        <v>445.3</v>
      </c>
      <c r="K257" s="13">
        <v>8735.1</v>
      </c>
      <c r="L257" s="13">
        <v>5384.6</v>
      </c>
      <c r="M257" s="13">
        <v>956</v>
      </c>
      <c r="N257" s="15"/>
      <c r="O257" s="7">
        <f t="shared" si="21"/>
        <v>-4.7854682039784498E-3</v>
      </c>
      <c r="P257" s="7">
        <f t="shared" si="21"/>
        <v>-4.2533791195970151E-2</v>
      </c>
      <c r="Q257" s="7">
        <f t="shared" si="21"/>
        <v>1.1678964864146074E-2</v>
      </c>
      <c r="R257" s="7">
        <f t="shared" si="21"/>
        <v>-7.1517198182816438E-3</v>
      </c>
      <c r="S257" s="7">
        <f t="shared" si="22"/>
        <v>2.4959706544317423E-2</v>
      </c>
      <c r="T257" s="7">
        <f t="shared" si="22"/>
        <v>-8.0172664616408353E-3</v>
      </c>
      <c r="U257" s="7">
        <f t="shared" si="22"/>
        <v>3.561251637827762E-3</v>
      </c>
      <c r="V257" s="7">
        <f t="shared" si="22"/>
        <v>-8.8645857619189701E-3</v>
      </c>
      <c r="W257" s="7">
        <f t="shared" si="22"/>
        <v>2.1549206623293668E-2</v>
      </c>
      <c r="X257" s="7">
        <f t="shared" si="22"/>
        <v>-3.934416261384353E-3</v>
      </c>
      <c r="Y257" s="7">
        <f t="shared" si="22"/>
        <v>2.1804884869509447E-2</v>
      </c>
      <c r="Z257" s="15"/>
      <c r="AA257" s="7"/>
      <c r="AB257" s="7"/>
      <c r="AC257" s="7"/>
      <c r="AD257" s="7"/>
      <c r="AE257" s="7"/>
      <c r="AF257" s="7"/>
      <c r="AG257" s="7"/>
      <c r="AH257" s="7"/>
      <c r="AI257" s="7"/>
      <c r="AJ257" s="7"/>
      <c r="AK257" s="7"/>
      <c r="AL257" s="7"/>
      <c r="AM257" s="7"/>
      <c r="AN257" s="7"/>
      <c r="AO257" s="7"/>
      <c r="AP257" s="7"/>
      <c r="AQ257" s="7"/>
      <c r="AR257" s="7"/>
      <c r="AS257" s="7"/>
      <c r="AT257" s="7"/>
      <c r="AU257" s="7"/>
      <c r="AV257" s="7"/>
    </row>
    <row r="258" spans="1:48">
      <c r="A258" s="12">
        <v>38677</v>
      </c>
      <c r="B258" s="13">
        <v>4648.8</v>
      </c>
      <c r="C258" s="13">
        <v>1452.2</v>
      </c>
      <c r="D258" s="13">
        <v>2273.6999999999998</v>
      </c>
      <c r="E258" s="13">
        <v>5963.2</v>
      </c>
      <c r="F258" s="13">
        <v>10316.1</v>
      </c>
      <c r="G258" s="13">
        <v>5528.3</v>
      </c>
      <c r="H258" s="13">
        <v>6273</v>
      </c>
      <c r="I258" s="13">
        <v>5267.3</v>
      </c>
      <c r="J258" s="13">
        <v>455</v>
      </c>
      <c r="K258" s="13">
        <v>8700.7999999999993</v>
      </c>
      <c r="L258" s="13">
        <v>5503.3</v>
      </c>
      <c r="M258" s="13">
        <v>955</v>
      </c>
      <c r="N258" s="15"/>
      <c r="O258" s="7">
        <f t="shared" si="21"/>
        <v>-5.4571277432025203E-3</v>
      </c>
      <c r="P258" s="7">
        <f t="shared" si="21"/>
        <v>2.7506550144644031E-3</v>
      </c>
      <c r="Q258" s="7">
        <f t="shared" si="21"/>
        <v>-1.730146963575278E-2</v>
      </c>
      <c r="R258" s="7">
        <f t="shared" si="21"/>
        <v>-1.2622935841135937E-2</v>
      </c>
      <c r="S258" s="7">
        <f t="shared" si="22"/>
        <v>2.074094419485413E-2</v>
      </c>
      <c r="T258" s="7">
        <f t="shared" si="22"/>
        <v>-1.2047022972067074E-2</v>
      </c>
      <c r="U258" s="7">
        <f t="shared" si="22"/>
        <v>-5.2264509658511427E-3</v>
      </c>
      <c r="V258" s="7">
        <f t="shared" si="22"/>
        <v>7.4014331793683579E-4</v>
      </c>
      <c r="W258" s="7">
        <f t="shared" si="22"/>
        <v>-2.8535150527604553E-2</v>
      </c>
      <c r="X258" s="7">
        <f t="shared" si="22"/>
        <v>4.9756479837254949E-3</v>
      </c>
      <c r="Y258" s="7">
        <f t="shared" si="22"/>
        <v>-4.9730048841904479E-3</v>
      </c>
      <c r="Z258" s="15"/>
      <c r="AA258" s="7"/>
      <c r="AB258" s="7"/>
      <c r="AC258" s="7"/>
      <c r="AD258" s="7"/>
      <c r="AE258" s="7"/>
      <c r="AF258" s="7"/>
      <c r="AG258" s="7"/>
      <c r="AH258" s="7"/>
      <c r="AI258" s="7"/>
      <c r="AJ258" s="7"/>
      <c r="AK258" s="7"/>
      <c r="AL258" s="7"/>
      <c r="AM258" s="7"/>
      <c r="AN258" s="7"/>
      <c r="AO258" s="7"/>
      <c r="AP258" s="7"/>
      <c r="AQ258" s="7"/>
      <c r="AR258" s="7"/>
      <c r="AS258" s="7"/>
      <c r="AT258" s="7"/>
      <c r="AU258" s="7"/>
      <c r="AV258" s="7"/>
    </row>
    <row r="259" spans="1:48">
      <c r="A259" s="12">
        <v>38684</v>
      </c>
      <c r="B259" s="13">
        <v>4623.5</v>
      </c>
      <c r="C259" s="13">
        <v>1456.2</v>
      </c>
      <c r="D259" s="13">
        <v>2234.6999999999998</v>
      </c>
      <c r="E259" s="13">
        <v>5888.4</v>
      </c>
      <c r="F259" s="13">
        <v>10532.3</v>
      </c>
      <c r="G259" s="13">
        <v>5462.1</v>
      </c>
      <c r="H259" s="13">
        <v>6240.3</v>
      </c>
      <c r="I259" s="13">
        <v>5271.2</v>
      </c>
      <c r="J259" s="13">
        <v>442.2</v>
      </c>
      <c r="K259" s="13">
        <v>8744.2000000000007</v>
      </c>
      <c r="L259" s="13">
        <v>5476</v>
      </c>
      <c r="M259" s="13">
        <v>954</v>
      </c>
      <c r="N259" s="15"/>
      <c r="O259" s="7">
        <f t="shared" si="21"/>
        <v>-9.4311620866868798E-3</v>
      </c>
      <c r="P259" s="7">
        <f t="shared" si="21"/>
        <v>-3.4157327958088707E-2</v>
      </c>
      <c r="Q259" s="7">
        <f t="shared" si="21"/>
        <v>-8.2227328571455715E-3</v>
      </c>
      <c r="R259" s="7">
        <f t="shared" ref="R259:V322" si="23">LN(E260/E259)</f>
        <v>-1.0070234787502451E-2</v>
      </c>
      <c r="S259" s="7">
        <f t="shared" si="22"/>
        <v>1.360770494065929E-2</v>
      </c>
      <c r="T259" s="7">
        <f t="shared" si="22"/>
        <v>-1.533084790478639E-2</v>
      </c>
      <c r="U259" s="7">
        <f t="shared" si="22"/>
        <v>-2.5776882072401006E-2</v>
      </c>
      <c r="V259" s="7">
        <f t="shared" si="22"/>
        <v>-3.3444847228471372E-3</v>
      </c>
      <c r="W259" s="7">
        <f t="shared" si="22"/>
        <v>-1.9639818297909378E-2</v>
      </c>
      <c r="X259" s="7">
        <f t="shared" si="22"/>
        <v>1.8509425665348006E-3</v>
      </c>
      <c r="Y259" s="7">
        <f t="shared" si="22"/>
        <v>-3.7139737340339744E-3</v>
      </c>
      <c r="Z259" s="15"/>
      <c r="AA259" s="7"/>
      <c r="AB259" s="7"/>
      <c r="AC259" s="7"/>
      <c r="AD259" s="7"/>
      <c r="AE259" s="7"/>
      <c r="AF259" s="7"/>
      <c r="AG259" s="7"/>
      <c r="AH259" s="7"/>
      <c r="AI259" s="7"/>
      <c r="AJ259" s="7"/>
      <c r="AK259" s="7"/>
      <c r="AL259" s="7"/>
      <c r="AM259" s="7"/>
      <c r="AN259" s="7"/>
      <c r="AO259" s="7"/>
      <c r="AP259" s="7"/>
      <c r="AQ259" s="7"/>
      <c r="AR259" s="7"/>
      <c r="AS259" s="7"/>
      <c r="AT259" s="7"/>
      <c r="AU259" s="7"/>
      <c r="AV259" s="7"/>
    </row>
    <row r="260" spans="1:48">
      <c r="A260" s="12">
        <v>38691</v>
      </c>
      <c r="B260" s="13">
        <v>4580.1000000000004</v>
      </c>
      <c r="C260" s="13">
        <v>1407.3</v>
      </c>
      <c r="D260" s="13">
        <v>2216.4</v>
      </c>
      <c r="E260" s="13">
        <v>5829.4</v>
      </c>
      <c r="F260" s="13">
        <v>10676.6</v>
      </c>
      <c r="G260" s="13">
        <v>5379</v>
      </c>
      <c r="H260" s="13">
        <v>6081.5</v>
      </c>
      <c r="I260" s="13">
        <v>5253.6</v>
      </c>
      <c r="J260" s="13">
        <v>433.6</v>
      </c>
      <c r="K260" s="13">
        <v>8760.4</v>
      </c>
      <c r="L260" s="13">
        <v>5455.7</v>
      </c>
      <c r="M260" s="13">
        <v>953</v>
      </c>
      <c r="N260" s="15"/>
      <c r="O260" s="7">
        <f t="shared" ref="O260:U323" si="24">LN(B261/B260)</f>
        <v>1.3855231886775655E-2</v>
      </c>
      <c r="P260" s="7">
        <f t="shared" si="24"/>
        <v>9.4767328755094617E-3</v>
      </c>
      <c r="Q260" s="7">
        <f t="shared" si="24"/>
        <v>1.8481377389623426E-3</v>
      </c>
      <c r="R260" s="7">
        <f t="shared" si="23"/>
        <v>4.7063742605106557E-3</v>
      </c>
      <c r="S260" s="7">
        <f t="shared" si="23"/>
        <v>1.2315438054286037E-2</v>
      </c>
      <c r="T260" s="7">
        <f t="shared" si="23"/>
        <v>2.3644629861026924E-2</v>
      </c>
      <c r="U260" s="7">
        <f t="shared" si="23"/>
        <v>2.6273529711116954E-2</v>
      </c>
      <c r="V260" s="7">
        <f t="shared" si="23"/>
        <v>1.3236210335638293E-2</v>
      </c>
      <c r="W260" s="7">
        <f t="shared" ref="W260:Y323" si="25">LN(J261/J260)</f>
        <v>-1.8467225931646629E-3</v>
      </c>
      <c r="X260" s="7">
        <f t="shared" si="25"/>
        <v>-1.805199004933184E-3</v>
      </c>
      <c r="Y260" s="7">
        <f t="shared" si="25"/>
        <v>1.6686442132443462E-2</v>
      </c>
      <c r="Z260" s="15"/>
      <c r="AA260" s="7"/>
      <c r="AB260" s="7"/>
      <c r="AC260" s="7"/>
      <c r="AD260" s="7"/>
      <c r="AE260" s="7"/>
      <c r="AF260" s="7"/>
      <c r="AG260" s="7"/>
      <c r="AH260" s="7"/>
      <c r="AI260" s="7"/>
      <c r="AJ260" s="7"/>
      <c r="AK260" s="7"/>
      <c r="AL260" s="7"/>
      <c r="AM260" s="7"/>
      <c r="AN260" s="7"/>
      <c r="AO260" s="7"/>
      <c r="AP260" s="7"/>
      <c r="AQ260" s="7"/>
      <c r="AR260" s="7"/>
      <c r="AS260" s="7"/>
      <c r="AT260" s="7"/>
      <c r="AU260" s="7"/>
      <c r="AV260" s="7"/>
    </row>
    <row r="261" spans="1:48">
      <c r="A261" s="12">
        <v>38698</v>
      </c>
      <c r="B261" s="13">
        <v>4644</v>
      </c>
      <c r="C261" s="13">
        <v>1420.7</v>
      </c>
      <c r="D261" s="13">
        <v>2220.5</v>
      </c>
      <c r="E261" s="13">
        <v>5856.9</v>
      </c>
      <c r="F261" s="13">
        <v>10808.9</v>
      </c>
      <c r="G261" s="13">
        <v>5507.7</v>
      </c>
      <c r="H261" s="13">
        <v>6243.4</v>
      </c>
      <c r="I261" s="13">
        <v>5323.6</v>
      </c>
      <c r="J261" s="13">
        <v>432.8</v>
      </c>
      <c r="K261" s="13">
        <v>8744.6</v>
      </c>
      <c r="L261" s="13">
        <v>5547.5</v>
      </c>
      <c r="M261" s="13">
        <v>952</v>
      </c>
      <c r="N261" s="15"/>
      <c r="O261" s="7">
        <f t="shared" si="24"/>
        <v>1.7862762478353111E-2</v>
      </c>
      <c r="P261" s="7">
        <f t="shared" si="24"/>
        <v>2.1309998598285789E-2</v>
      </c>
      <c r="Q261" s="7">
        <f t="shared" si="24"/>
        <v>1.9795750379553016E-3</v>
      </c>
      <c r="R261" s="7">
        <f t="shared" si="23"/>
        <v>8.026571449378208E-3</v>
      </c>
      <c r="S261" s="7">
        <f t="shared" si="23"/>
        <v>1.2677307268269272E-2</v>
      </c>
      <c r="T261" s="7">
        <f t="shared" si="23"/>
        <v>1.115817015097483E-2</v>
      </c>
      <c r="U261" s="7">
        <f t="shared" si="23"/>
        <v>1.1925278845939153E-2</v>
      </c>
      <c r="V261" s="7">
        <f t="shared" si="23"/>
        <v>1.2859333050910344E-2</v>
      </c>
      <c r="W261" s="7">
        <f t="shared" si="25"/>
        <v>1.0572380710395667E-2</v>
      </c>
      <c r="X261" s="7">
        <f t="shared" si="25"/>
        <v>4.3326460418930561E-2</v>
      </c>
      <c r="Y261" s="7">
        <f t="shared" si="25"/>
        <v>1.8750549345376028E-2</v>
      </c>
      <c r="Z261" s="15"/>
      <c r="AA261" s="7"/>
      <c r="AB261" s="7"/>
      <c r="AC261" s="7"/>
      <c r="AD261" s="7"/>
      <c r="AE261" s="7"/>
      <c r="AF261" s="7"/>
      <c r="AG261" s="7"/>
      <c r="AH261" s="7"/>
      <c r="AI261" s="7"/>
      <c r="AJ261" s="7"/>
      <c r="AK261" s="7"/>
      <c r="AL261" s="7"/>
      <c r="AM261" s="7"/>
      <c r="AN261" s="7"/>
      <c r="AO261" s="7"/>
      <c r="AP261" s="7"/>
      <c r="AQ261" s="7"/>
      <c r="AR261" s="7"/>
      <c r="AS261" s="7"/>
      <c r="AT261" s="7"/>
      <c r="AU261" s="7"/>
      <c r="AV261" s="7"/>
    </row>
    <row r="262" spans="1:48">
      <c r="A262" s="12">
        <v>38705</v>
      </c>
      <c r="B262" s="13">
        <v>4727.7</v>
      </c>
      <c r="C262" s="13">
        <v>1451.3</v>
      </c>
      <c r="D262" s="13">
        <v>2224.9</v>
      </c>
      <c r="E262" s="13">
        <v>5904.1</v>
      </c>
      <c r="F262" s="13">
        <v>10946.8</v>
      </c>
      <c r="G262" s="13">
        <v>5569.5</v>
      </c>
      <c r="H262" s="13">
        <v>6318.3</v>
      </c>
      <c r="I262" s="13">
        <v>5392.5</v>
      </c>
      <c r="J262" s="13">
        <v>437.4</v>
      </c>
      <c r="K262" s="13">
        <v>9131.7999999999993</v>
      </c>
      <c r="L262" s="13">
        <v>5652.5</v>
      </c>
      <c r="M262" s="13">
        <v>951</v>
      </c>
      <c r="N262" s="15"/>
      <c r="O262" s="7">
        <f t="shared" si="24"/>
        <v>7.5228726629874149E-3</v>
      </c>
      <c r="P262" s="7">
        <f t="shared" si="24"/>
        <v>4.6745118459225301E-3</v>
      </c>
      <c r="Q262" s="7">
        <f t="shared" si="24"/>
        <v>8.9935504062425356E-3</v>
      </c>
      <c r="R262" s="7">
        <f t="shared" si="23"/>
        <v>5.2537010690717253E-3</v>
      </c>
      <c r="S262" s="7">
        <f t="shared" si="23"/>
        <v>1.6650896080340597E-2</v>
      </c>
      <c r="T262" s="7">
        <f t="shared" si="23"/>
        <v>6.1396557410741898E-3</v>
      </c>
      <c r="U262" s="7">
        <f t="shared" si="23"/>
        <v>1.1705157932457083E-3</v>
      </c>
      <c r="V262" s="7">
        <f t="shared" ref="V262:Y325" si="26">LN(I263/I262)</f>
        <v>7.7216181490236419E-3</v>
      </c>
      <c r="W262" s="7">
        <f t="shared" si="25"/>
        <v>3.8790693250043214E-3</v>
      </c>
      <c r="X262" s="7">
        <f t="shared" si="25"/>
        <v>1.0327789201457577E-2</v>
      </c>
      <c r="Y262" s="7">
        <f t="shared" si="25"/>
        <v>3.7611620934901585E-3</v>
      </c>
      <c r="Z262" s="15"/>
      <c r="AA262" s="7"/>
      <c r="AB262" s="7"/>
      <c r="AC262" s="7"/>
      <c r="AD262" s="7"/>
      <c r="AE262" s="7"/>
      <c r="AF262" s="7"/>
      <c r="AG262" s="7"/>
      <c r="AH262" s="7"/>
      <c r="AI262" s="7"/>
      <c r="AJ262" s="7"/>
      <c r="AK262" s="7"/>
      <c r="AL262" s="7"/>
      <c r="AM262" s="7"/>
      <c r="AN262" s="7"/>
      <c r="AO262" s="7"/>
      <c r="AP262" s="7"/>
      <c r="AQ262" s="7"/>
      <c r="AR262" s="7"/>
      <c r="AS262" s="7"/>
      <c r="AT262" s="7"/>
      <c r="AU262" s="7"/>
      <c r="AV262" s="7"/>
    </row>
    <row r="263" spans="1:48">
      <c r="A263" s="12">
        <v>38714</v>
      </c>
      <c r="B263" s="13">
        <v>4763.3999999999996</v>
      </c>
      <c r="C263" s="13">
        <v>1458.1</v>
      </c>
      <c r="D263" s="13">
        <v>2245</v>
      </c>
      <c r="E263" s="13">
        <v>5935.2</v>
      </c>
      <c r="F263" s="13">
        <v>11130.6</v>
      </c>
      <c r="G263" s="13">
        <v>5603.8</v>
      </c>
      <c r="H263" s="13">
        <v>6325.7</v>
      </c>
      <c r="I263" s="13">
        <v>5434.3</v>
      </c>
      <c r="J263" s="13">
        <v>439.1</v>
      </c>
      <c r="K263" s="13">
        <v>9226.6</v>
      </c>
      <c r="L263" s="13">
        <v>5673.8</v>
      </c>
      <c r="M263" s="13">
        <v>950</v>
      </c>
      <c r="N263" s="15"/>
      <c r="O263" s="7">
        <f t="shared" si="24"/>
        <v>5.798331175385813E-3</v>
      </c>
      <c r="P263" s="7">
        <f t="shared" si="24"/>
        <v>8.604259584028523E-3</v>
      </c>
      <c r="Q263" s="7">
        <f t="shared" si="24"/>
        <v>-1.3818005720005059E-3</v>
      </c>
      <c r="R263" s="7">
        <f t="shared" si="23"/>
        <v>5.8629517898054605E-3</v>
      </c>
      <c r="S263" s="7">
        <f t="shared" si="23"/>
        <v>6.2514197587778091E-3</v>
      </c>
      <c r="T263" s="7">
        <f t="shared" si="23"/>
        <v>3.7048954066762662E-3</v>
      </c>
      <c r="U263" s="7">
        <f t="shared" si="23"/>
        <v>6.3349198587194849E-3</v>
      </c>
      <c r="V263" s="7">
        <f t="shared" si="26"/>
        <v>4.8828939076276234E-3</v>
      </c>
      <c r="W263" s="7">
        <f t="shared" si="25"/>
        <v>4.0909147962200276E-3</v>
      </c>
      <c r="X263" s="7">
        <f t="shared" si="25"/>
        <v>1.3285726678865982E-2</v>
      </c>
      <c r="Y263" s="7">
        <f t="shared" si="25"/>
        <v>-1.5792560005566544E-2</v>
      </c>
      <c r="Z263" s="15"/>
      <c r="AA263" s="7"/>
      <c r="AB263" s="7"/>
      <c r="AC263" s="7"/>
      <c r="AD263" s="7"/>
      <c r="AE263" s="7"/>
      <c r="AF263" s="7"/>
      <c r="AG263" s="7"/>
      <c r="AH263" s="7"/>
      <c r="AI263" s="7"/>
      <c r="AJ263" s="7"/>
      <c r="AK263" s="7"/>
      <c r="AL263" s="7"/>
      <c r="AM263" s="7"/>
      <c r="AN263" s="7"/>
      <c r="AO263" s="7"/>
      <c r="AP263" s="7"/>
      <c r="AQ263" s="7"/>
      <c r="AR263" s="7"/>
      <c r="AS263" s="7"/>
      <c r="AT263" s="7"/>
      <c r="AU263" s="7"/>
      <c r="AV263" s="7"/>
    </row>
    <row r="264" spans="1:48">
      <c r="A264" s="12">
        <v>38720</v>
      </c>
      <c r="B264" s="13">
        <v>4791.1000000000004</v>
      </c>
      <c r="C264" s="13">
        <v>1470.7</v>
      </c>
      <c r="D264" s="13">
        <v>2241.9</v>
      </c>
      <c r="E264" s="13">
        <v>5970.1</v>
      </c>
      <c r="F264" s="13">
        <v>11200.4</v>
      </c>
      <c r="G264" s="13">
        <v>5624.6</v>
      </c>
      <c r="H264" s="13">
        <v>6365.9</v>
      </c>
      <c r="I264" s="13">
        <v>5460.9</v>
      </c>
      <c r="J264" s="13">
        <v>440.9</v>
      </c>
      <c r="K264" s="13">
        <v>9350</v>
      </c>
      <c r="L264" s="13">
        <v>5584.9</v>
      </c>
      <c r="M264" s="13">
        <v>949</v>
      </c>
      <c r="N264" s="15"/>
      <c r="O264" s="7">
        <f t="shared" si="24"/>
        <v>9.4726398506266001E-3</v>
      </c>
      <c r="P264" s="7">
        <f t="shared" si="24"/>
        <v>-9.8395054177333827E-3</v>
      </c>
      <c r="Q264" s="7">
        <f t="shared" si="24"/>
        <v>3.9175583201961168E-3</v>
      </c>
      <c r="R264" s="7">
        <f t="shared" si="23"/>
        <v>1.4104183909061388E-2</v>
      </c>
      <c r="S264" s="7">
        <f t="shared" si="23"/>
        <v>2.6640992045029399E-2</v>
      </c>
      <c r="T264" s="7">
        <f t="shared" si="23"/>
        <v>9.396386698617306E-3</v>
      </c>
      <c r="U264" s="7">
        <f t="shared" si="23"/>
        <v>1.7872908935919168E-2</v>
      </c>
      <c r="V264" s="7">
        <f t="shared" si="26"/>
        <v>1.6650050960640575E-3</v>
      </c>
      <c r="W264" s="7">
        <f t="shared" si="25"/>
        <v>2.1539984684500801E-2</v>
      </c>
      <c r="X264" s="7">
        <f t="shared" si="25"/>
        <v>1.0606651669393908E-2</v>
      </c>
      <c r="Y264" s="7">
        <f t="shared" si="25"/>
        <v>1.6638194748109041E-3</v>
      </c>
      <c r="Z264" s="15"/>
      <c r="AA264" s="7"/>
      <c r="AB264" s="7"/>
      <c r="AC264" s="7"/>
      <c r="AD264" s="7"/>
      <c r="AE264" s="7"/>
      <c r="AF264" s="7"/>
      <c r="AG264" s="7"/>
      <c r="AH264" s="7"/>
      <c r="AI264" s="7"/>
      <c r="AJ264" s="7"/>
      <c r="AK264" s="7"/>
      <c r="AL264" s="7"/>
      <c r="AM264" s="7"/>
      <c r="AN264" s="7"/>
      <c r="AO264" s="7"/>
      <c r="AP264" s="7"/>
      <c r="AQ264" s="7"/>
      <c r="AR264" s="7"/>
      <c r="AS264" s="7"/>
      <c r="AT264" s="7"/>
      <c r="AU264" s="7"/>
      <c r="AV264" s="7"/>
    </row>
    <row r="265" spans="1:48">
      <c r="A265" s="12">
        <v>38726</v>
      </c>
      <c r="B265" s="13">
        <v>4836.7</v>
      </c>
      <c r="C265" s="13">
        <v>1456.3</v>
      </c>
      <c r="D265" s="13">
        <v>2250.6999999999998</v>
      </c>
      <c r="E265" s="13">
        <v>6054.9</v>
      </c>
      <c r="F265" s="13">
        <v>11502.8</v>
      </c>
      <c r="G265" s="13">
        <v>5677.7</v>
      </c>
      <c r="H265" s="13">
        <v>6480.7</v>
      </c>
      <c r="I265" s="13">
        <v>5470</v>
      </c>
      <c r="J265" s="13">
        <v>450.5</v>
      </c>
      <c r="K265" s="13">
        <v>9449.7000000000007</v>
      </c>
      <c r="L265" s="13">
        <v>5594.2</v>
      </c>
      <c r="M265" s="13">
        <v>948</v>
      </c>
      <c r="N265" s="15"/>
      <c r="O265" s="7">
        <f t="shared" si="24"/>
        <v>3.6528401690781968E-3</v>
      </c>
      <c r="P265" s="7">
        <f t="shared" si="24"/>
        <v>1.37324910954608E-4</v>
      </c>
      <c r="Q265" s="7">
        <f t="shared" si="24"/>
        <v>-9.4639338570189115E-3</v>
      </c>
      <c r="R265" s="7">
        <f t="shared" si="23"/>
        <v>-2.0000833530414541E-2</v>
      </c>
      <c r="S265" s="7">
        <f t="shared" si="23"/>
        <v>1.8876934060184994E-2</v>
      </c>
      <c r="T265" s="7">
        <f t="shared" si="23"/>
        <v>2.3397584715115871E-3</v>
      </c>
      <c r="U265" s="7">
        <f t="shared" si="23"/>
        <v>-5.0199955891217618E-2</v>
      </c>
      <c r="V265" s="7">
        <f t="shared" si="26"/>
        <v>-1.1417768988450216E-2</v>
      </c>
      <c r="W265" s="7">
        <f t="shared" si="25"/>
        <v>1.6947692971002473E-2</v>
      </c>
      <c r="X265" s="7">
        <f t="shared" si="25"/>
        <v>2.6256286171675667E-2</v>
      </c>
      <c r="Y265" s="7">
        <f t="shared" si="25"/>
        <v>1.9770380493167029E-2</v>
      </c>
      <c r="Z265" s="15"/>
      <c r="AA265" s="7"/>
      <c r="AB265" s="7"/>
      <c r="AC265" s="7"/>
      <c r="AD265" s="7"/>
      <c r="AE265" s="7"/>
      <c r="AF265" s="7"/>
      <c r="AG265" s="7"/>
      <c r="AH265" s="7"/>
      <c r="AI265" s="7"/>
      <c r="AJ265" s="7"/>
      <c r="AK265" s="7"/>
      <c r="AL265" s="7"/>
      <c r="AM265" s="7"/>
      <c r="AN265" s="7"/>
      <c r="AO265" s="7"/>
      <c r="AP265" s="7"/>
      <c r="AQ265" s="7"/>
      <c r="AR265" s="7"/>
      <c r="AS265" s="7"/>
      <c r="AT265" s="7"/>
      <c r="AU265" s="7"/>
      <c r="AV265" s="7"/>
    </row>
    <row r="266" spans="1:48">
      <c r="A266" s="12">
        <v>38733</v>
      </c>
      <c r="B266" s="13">
        <v>4854.3999999999996</v>
      </c>
      <c r="C266" s="13">
        <v>1456.5</v>
      </c>
      <c r="D266" s="13">
        <v>2229.5</v>
      </c>
      <c r="E266" s="13">
        <v>5935</v>
      </c>
      <c r="F266" s="13">
        <v>11722</v>
      </c>
      <c r="G266" s="13">
        <v>5691</v>
      </c>
      <c r="H266" s="13">
        <v>6163.4</v>
      </c>
      <c r="I266" s="13">
        <v>5407.9</v>
      </c>
      <c r="J266" s="13">
        <v>458.2</v>
      </c>
      <c r="K266" s="13">
        <v>9701.1</v>
      </c>
      <c r="L266" s="13">
        <v>5705.9</v>
      </c>
      <c r="M266" s="13">
        <v>947</v>
      </c>
      <c r="N266" s="15"/>
      <c r="O266" s="7">
        <f t="shared" si="24"/>
        <v>1.3280733787126277E-2</v>
      </c>
      <c r="P266" s="7">
        <f t="shared" si="24"/>
        <v>-1.0303967938964107E-3</v>
      </c>
      <c r="Q266" s="7">
        <f t="shared" si="24"/>
        <v>-3.1896520674519389E-3</v>
      </c>
      <c r="R266" s="7">
        <f t="shared" si="23"/>
        <v>3.0450642215143456E-3</v>
      </c>
      <c r="S266" s="7">
        <f t="shared" si="23"/>
        <v>3.5894673001108664E-2</v>
      </c>
      <c r="T266" s="7">
        <f t="shared" si="23"/>
        <v>4.6981364026365321E-3</v>
      </c>
      <c r="U266" s="7">
        <f t="shared" si="23"/>
        <v>2.1444756176528839E-2</v>
      </c>
      <c r="V266" s="7">
        <f t="shared" si="26"/>
        <v>2.9581970005149481E-4</v>
      </c>
      <c r="W266" s="7">
        <f t="shared" si="25"/>
        <v>-2.8412214501693399E-3</v>
      </c>
      <c r="X266" s="7">
        <f t="shared" si="25"/>
        <v>3.7092998309623058E-2</v>
      </c>
      <c r="Y266" s="7">
        <f t="shared" si="25"/>
        <v>2.8030174491098878E-2</v>
      </c>
      <c r="Z266" s="15"/>
      <c r="AA266" s="7"/>
      <c r="AB266" s="7"/>
      <c r="AC266" s="7"/>
      <c r="AD266" s="7"/>
      <c r="AE266" s="7"/>
      <c r="AF266" s="7"/>
      <c r="AG266" s="7"/>
      <c r="AH266" s="7"/>
      <c r="AI266" s="7"/>
      <c r="AJ266" s="7"/>
      <c r="AK266" s="7"/>
      <c r="AL266" s="7"/>
      <c r="AM266" s="7"/>
      <c r="AN266" s="7"/>
      <c r="AO266" s="7"/>
      <c r="AP266" s="7"/>
      <c r="AQ266" s="7"/>
      <c r="AR266" s="7"/>
      <c r="AS266" s="7"/>
      <c r="AT266" s="7"/>
      <c r="AU266" s="7"/>
      <c r="AV266" s="7"/>
    </row>
    <row r="267" spans="1:48">
      <c r="A267" s="12">
        <v>38740</v>
      </c>
      <c r="B267" s="13">
        <v>4919.3</v>
      </c>
      <c r="C267" s="13">
        <v>1455</v>
      </c>
      <c r="D267" s="13">
        <v>2222.4</v>
      </c>
      <c r="E267" s="13">
        <v>5953.1</v>
      </c>
      <c r="F267" s="13">
        <v>12150.4</v>
      </c>
      <c r="G267" s="13">
        <v>5717.8</v>
      </c>
      <c r="H267" s="13">
        <v>6297</v>
      </c>
      <c r="I267" s="13">
        <v>5409.5</v>
      </c>
      <c r="J267" s="13">
        <v>456.9</v>
      </c>
      <c r="K267" s="13">
        <v>10067.700000000001</v>
      </c>
      <c r="L267" s="13">
        <v>5868.1</v>
      </c>
      <c r="M267" s="13">
        <v>946</v>
      </c>
      <c r="N267" s="15"/>
      <c r="O267" s="7">
        <f t="shared" si="24"/>
        <v>-7.2426385901697881E-3</v>
      </c>
      <c r="P267" s="7">
        <f t="shared" si="24"/>
        <v>9.9163062533791195E-3</v>
      </c>
      <c r="Q267" s="7">
        <f t="shared" si="24"/>
        <v>-1.5645513341782234E-2</v>
      </c>
      <c r="R267" s="7">
        <f t="shared" si="23"/>
        <v>-1.2848649313303477E-2</v>
      </c>
      <c r="S267" s="7">
        <f t="shared" si="23"/>
        <v>-1.3097313890176291E-2</v>
      </c>
      <c r="T267" s="7">
        <f t="shared" si="23"/>
        <v>-1.2950422698646221E-3</v>
      </c>
      <c r="U267" s="7">
        <f t="shared" si="23"/>
        <v>-2.2369998306960962E-2</v>
      </c>
      <c r="V267" s="7">
        <f t="shared" si="26"/>
        <v>-1.3380553403255113E-2</v>
      </c>
      <c r="W267" s="7">
        <f t="shared" si="25"/>
        <v>-1.8778857371220953E-2</v>
      </c>
      <c r="X267" s="7">
        <f t="shared" si="25"/>
        <v>-1.1277432543774162E-2</v>
      </c>
      <c r="Y267" s="7">
        <f t="shared" si="25"/>
        <v>-1.6650870549850594E-2</v>
      </c>
      <c r="Z267" s="15"/>
      <c r="AA267" s="7"/>
      <c r="AB267" s="7"/>
      <c r="AC267" s="7"/>
      <c r="AD267" s="7"/>
      <c r="AE267" s="7"/>
      <c r="AF267" s="7"/>
      <c r="AG267" s="7"/>
      <c r="AH267" s="7"/>
      <c r="AI267" s="7"/>
      <c r="AJ267" s="7"/>
      <c r="AK267" s="7"/>
      <c r="AL267" s="7"/>
      <c r="AM267" s="7"/>
      <c r="AN267" s="7"/>
      <c r="AO267" s="7"/>
      <c r="AP267" s="7"/>
      <c r="AQ267" s="7"/>
      <c r="AR267" s="7"/>
      <c r="AS267" s="7"/>
      <c r="AT267" s="7"/>
      <c r="AU267" s="7"/>
      <c r="AV267" s="7"/>
    </row>
    <row r="268" spans="1:48">
      <c r="A268" s="12">
        <v>38747</v>
      </c>
      <c r="B268" s="13">
        <v>4883.8</v>
      </c>
      <c r="C268" s="13">
        <v>1469.5</v>
      </c>
      <c r="D268" s="13">
        <v>2187.9</v>
      </c>
      <c r="E268" s="13">
        <v>5877.1</v>
      </c>
      <c r="F268" s="13">
        <v>11992.3</v>
      </c>
      <c r="G268" s="13">
        <v>5710.4</v>
      </c>
      <c r="H268" s="13">
        <v>6157.7</v>
      </c>
      <c r="I268" s="13">
        <v>5337.6</v>
      </c>
      <c r="J268" s="13">
        <v>448.4</v>
      </c>
      <c r="K268" s="13">
        <v>9954.7999999999993</v>
      </c>
      <c r="L268" s="13">
        <v>5771.2</v>
      </c>
      <c r="M268" s="13">
        <v>945</v>
      </c>
      <c r="N268" s="15"/>
      <c r="O268" s="7">
        <f t="shared" si="24"/>
        <v>-2.5217074857734958E-3</v>
      </c>
      <c r="P268" s="7">
        <f t="shared" si="24"/>
        <v>-6.759781296679499E-3</v>
      </c>
      <c r="Q268" s="7">
        <f t="shared" si="24"/>
        <v>1.9634261233258494E-3</v>
      </c>
      <c r="R268" s="7">
        <f t="shared" si="23"/>
        <v>1.3352461502779901E-2</v>
      </c>
      <c r="S268" s="7">
        <f t="shared" si="23"/>
        <v>-4.7612185277251327E-2</v>
      </c>
      <c r="T268" s="7">
        <f t="shared" si="23"/>
        <v>4.2638026362171438E-3</v>
      </c>
      <c r="U268" s="7">
        <f t="shared" si="23"/>
        <v>4.527541811625161E-2</v>
      </c>
      <c r="V268" s="7">
        <f t="shared" si="26"/>
        <v>1.4976788781192591E-3</v>
      </c>
      <c r="W268" s="7">
        <f t="shared" si="25"/>
        <v>1.7825316662833468E-3</v>
      </c>
      <c r="X268" s="7">
        <f t="shared" si="25"/>
        <v>-1.9803430928921038E-2</v>
      </c>
      <c r="Y268" s="7">
        <f t="shared" si="25"/>
        <v>1.0395910951070012E-4</v>
      </c>
      <c r="Z268" s="15"/>
      <c r="AA268" s="7"/>
      <c r="AB268" s="7"/>
      <c r="AC268" s="7"/>
      <c r="AD268" s="7"/>
      <c r="AE268" s="7"/>
      <c r="AF268" s="7"/>
      <c r="AG268" s="7"/>
      <c r="AH268" s="7"/>
      <c r="AI268" s="7"/>
      <c r="AJ268" s="7"/>
      <c r="AK268" s="7"/>
      <c r="AL268" s="7"/>
      <c r="AM268" s="7"/>
      <c r="AN268" s="7"/>
      <c r="AO268" s="7"/>
      <c r="AP268" s="7"/>
      <c r="AQ268" s="7"/>
      <c r="AR268" s="7"/>
      <c r="AS268" s="7"/>
      <c r="AT268" s="7"/>
      <c r="AU268" s="7"/>
      <c r="AV268" s="7"/>
    </row>
    <row r="269" spans="1:48">
      <c r="A269" s="12">
        <v>38754</v>
      </c>
      <c r="B269" s="13">
        <v>4871.5</v>
      </c>
      <c r="C269" s="13">
        <v>1459.6</v>
      </c>
      <c r="D269" s="13">
        <v>2192.1999999999998</v>
      </c>
      <c r="E269" s="13">
        <v>5956.1</v>
      </c>
      <c r="F269" s="13">
        <v>11434.7</v>
      </c>
      <c r="G269" s="13">
        <v>5734.8</v>
      </c>
      <c r="H269" s="13">
        <v>6442.9</v>
      </c>
      <c r="I269" s="13">
        <v>5345.6</v>
      </c>
      <c r="J269" s="13">
        <v>449.2</v>
      </c>
      <c r="K269" s="13">
        <v>9759.6</v>
      </c>
      <c r="L269" s="13">
        <v>5771.8</v>
      </c>
      <c r="M269" s="13">
        <v>944</v>
      </c>
      <c r="N269" s="15"/>
      <c r="O269" s="7">
        <f t="shared" si="24"/>
        <v>-1.4806813519763967E-2</v>
      </c>
      <c r="P269" s="7">
        <f t="shared" si="24"/>
        <v>-5.3582597115523359E-3</v>
      </c>
      <c r="Q269" s="7">
        <f t="shared" si="24"/>
        <v>-2.832216045139062E-3</v>
      </c>
      <c r="R269" s="7">
        <f t="shared" si="23"/>
        <v>-1.9291349548938391E-2</v>
      </c>
      <c r="S269" s="7">
        <f t="shared" si="23"/>
        <v>-2.126573810149722E-2</v>
      </c>
      <c r="T269" s="7">
        <f t="shared" si="23"/>
        <v>-6.753590537175099E-3</v>
      </c>
      <c r="U269" s="7">
        <f t="shared" si="23"/>
        <v>-3.3737331927741333E-3</v>
      </c>
      <c r="V269" s="7">
        <f t="shared" si="26"/>
        <v>-2.0429507372098959E-2</v>
      </c>
      <c r="W269" s="7">
        <f t="shared" si="25"/>
        <v>-1.7969935484940695E-2</v>
      </c>
      <c r="X269" s="7">
        <f t="shared" si="25"/>
        <v>-3.3539109575017934E-2</v>
      </c>
      <c r="Y269" s="7">
        <f t="shared" si="25"/>
        <v>8.6624336295250656E-5</v>
      </c>
      <c r="Z269" s="15"/>
      <c r="AA269" s="7"/>
      <c r="AB269" s="7"/>
      <c r="AC269" s="7"/>
      <c r="AD269" s="7"/>
      <c r="AE269" s="7"/>
      <c r="AF269" s="7"/>
      <c r="AG269" s="7"/>
      <c r="AH269" s="7"/>
      <c r="AI269" s="7"/>
      <c r="AJ269" s="7"/>
      <c r="AK269" s="7"/>
      <c r="AL269" s="7"/>
      <c r="AM269" s="7"/>
      <c r="AN269" s="7"/>
      <c r="AO269" s="7"/>
      <c r="AP269" s="7"/>
      <c r="AQ269" s="7"/>
      <c r="AR269" s="7"/>
      <c r="AS269" s="7"/>
      <c r="AT269" s="7"/>
      <c r="AU269" s="7"/>
      <c r="AV269" s="7"/>
    </row>
    <row r="270" spans="1:48">
      <c r="A270" s="12">
        <v>38761</v>
      </c>
      <c r="B270" s="13">
        <v>4799.8999999999996</v>
      </c>
      <c r="C270" s="13">
        <v>1451.8</v>
      </c>
      <c r="D270" s="13">
        <v>2186</v>
      </c>
      <c r="E270" s="13">
        <v>5842.3</v>
      </c>
      <c r="F270" s="13">
        <v>11194.1</v>
      </c>
      <c r="G270" s="13">
        <v>5696.2</v>
      </c>
      <c r="H270" s="13">
        <v>6421.2</v>
      </c>
      <c r="I270" s="13">
        <v>5237.5</v>
      </c>
      <c r="J270" s="13">
        <v>441.2</v>
      </c>
      <c r="K270" s="13">
        <v>9437.7000000000007</v>
      </c>
      <c r="L270" s="13">
        <v>5772.3</v>
      </c>
      <c r="M270" s="13">
        <v>943</v>
      </c>
      <c r="N270" s="15"/>
      <c r="O270" s="7">
        <f t="shared" si="24"/>
        <v>1.9292274040161008E-2</v>
      </c>
      <c r="P270" s="7">
        <f t="shared" si="24"/>
        <v>-4.1775288913456367E-2</v>
      </c>
      <c r="Q270" s="7">
        <f t="shared" si="24"/>
        <v>3.6119279779823016E-2</v>
      </c>
      <c r="R270" s="7">
        <f t="shared" si="23"/>
        <v>7.3574077868261212E-4</v>
      </c>
      <c r="S270" s="7">
        <f t="shared" si="23"/>
        <v>2.9258305515948218E-3</v>
      </c>
      <c r="T270" s="7">
        <f t="shared" si="23"/>
        <v>2.1913262022957503E-2</v>
      </c>
      <c r="U270" s="7">
        <f t="shared" si="23"/>
        <v>2.1736135139735345E-2</v>
      </c>
      <c r="V270" s="7">
        <f t="shared" si="26"/>
        <v>3.0906458288477351E-2</v>
      </c>
      <c r="W270" s="7">
        <f t="shared" si="25"/>
        <v>-7.2793770029012479E-3</v>
      </c>
      <c r="X270" s="7">
        <f t="shared" si="25"/>
        <v>2.1219175609058998E-2</v>
      </c>
      <c r="Y270" s="7">
        <f t="shared" si="25"/>
        <v>5.0880895380473731E-2</v>
      </c>
      <c r="Z270" s="15"/>
      <c r="AA270" s="7"/>
      <c r="AB270" s="7"/>
      <c r="AC270" s="7"/>
      <c r="AD270" s="7"/>
      <c r="AE270" s="7"/>
      <c r="AF270" s="7"/>
      <c r="AG270" s="7"/>
      <c r="AH270" s="7"/>
      <c r="AI270" s="7"/>
      <c r="AJ270" s="7"/>
      <c r="AK270" s="7"/>
      <c r="AL270" s="7"/>
      <c r="AM270" s="7"/>
      <c r="AN270" s="7"/>
      <c r="AO270" s="7"/>
      <c r="AP270" s="7"/>
      <c r="AQ270" s="7"/>
      <c r="AR270" s="7"/>
      <c r="AS270" s="7"/>
      <c r="AT270" s="7"/>
      <c r="AU270" s="7"/>
      <c r="AV270" s="7"/>
    </row>
    <row r="271" spans="1:48">
      <c r="A271" s="12">
        <v>38768</v>
      </c>
      <c r="B271" s="13">
        <v>4893.3999999999996</v>
      </c>
      <c r="C271" s="13">
        <v>1392.4</v>
      </c>
      <c r="D271" s="13">
        <v>2266.4</v>
      </c>
      <c r="E271" s="13">
        <v>5846.6</v>
      </c>
      <c r="F271" s="13">
        <v>11226.9</v>
      </c>
      <c r="G271" s="13">
        <v>5822.4</v>
      </c>
      <c r="H271" s="13">
        <v>6562.3</v>
      </c>
      <c r="I271" s="13">
        <v>5401.9</v>
      </c>
      <c r="J271" s="13">
        <v>438</v>
      </c>
      <c r="K271" s="13">
        <v>9640.1</v>
      </c>
      <c r="L271" s="13">
        <v>6073.6</v>
      </c>
      <c r="M271" s="13">
        <v>942</v>
      </c>
      <c r="N271" s="15"/>
      <c r="O271" s="7">
        <f t="shared" si="24"/>
        <v>1.0416773989040365E-3</v>
      </c>
      <c r="P271" s="7">
        <f t="shared" si="24"/>
        <v>-3.591567039289291E-4</v>
      </c>
      <c r="Q271" s="7">
        <f t="shared" si="24"/>
        <v>5.3685497477085377E-3</v>
      </c>
      <c r="R271" s="7">
        <f t="shared" si="23"/>
        <v>3.0455444606900455E-2</v>
      </c>
      <c r="S271" s="7">
        <f t="shared" si="23"/>
        <v>2.6457499790005605E-2</v>
      </c>
      <c r="T271" s="7">
        <f t="shared" si="23"/>
        <v>-1.5469502388819195E-3</v>
      </c>
      <c r="U271" s="7">
        <f t="shared" si="23"/>
        <v>4.2425458046934121E-3</v>
      </c>
      <c r="V271" s="7">
        <f t="shared" si="26"/>
        <v>-1.0682748804870155E-2</v>
      </c>
      <c r="W271" s="7">
        <f t="shared" si="25"/>
        <v>4.783063440599547E-3</v>
      </c>
      <c r="X271" s="7">
        <f t="shared" si="25"/>
        <v>-4.4079955768482658E-3</v>
      </c>
      <c r="Y271" s="7">
        <f t="shared" si="25"/>
        <v>-5.1336763979160545E-3</v>
      </c>
      <c r="Z271" s="15"/>
      <c r="AA271" s="7"/>
      <c r="AB271" s="7"/>
      <c r="AC271" s="7"/>
      <c r="AD271" s="7"/>
      <c r="AE271" s="7"/>
      <c r="AF271" s="7"/>
      <c r="AG271" s="7"/>
      <c r="AH271" s="7"/>
      <c r="AI271" s="7"/>
      <c r="AJ271" s="7"/>
      <c r="AK271" s="7"/>
      <c r="AL271" s="7"/>
      <c r="AM271" s="7"/>
      <c r="AN271" s="7"/>
      <c r="AO271" s="7"/>
      <c r="AP271" s="7"/>
      <c r="AQ271" s="7"/>
      <c r="AR271" s="7"/>
      <c r="AS271" s="7"/>
      <c r="AT271" s="7"/>
      <c r="AU271" s="7"/>
      <c r="AV271" s="7"/>
    </row>
    <row r="272" spans="1:48">
      <c r="A272" s="12">
        <v>38775</v>
      </c>
      <c r="B272" s="13">
        <v>4898.5</v>
      </c>
      <c r="C272" s="13">
        <v>1391.9</v>
      </c>
      <c r="D272" s="13">
        <v>2278.6</v>
      </c>
      <c r="E272" s="13">
        <v>6027.4</v>
      </c>
      <c r="F272" s="13">
        <v>11527.9</v>
      </c>
      <c r="G272" s="13">
        <v>5813.4</v>
      </c>
      <c r="H272" s="13">
        <v>6590.2</v>
      </c>
      <c r="I272" s="13">
        <v>5344.5</v>
      </c>
      <c r="J272" s="13">
        <v>440.1</v>
      </c>
      <c r="K272" s="13">
        <v>9597.7000000000007</v>
      </c>
      <c r="L272" s="13">
        <v>6042.5</v>
      </c>
      <c r="M272" s="13">
        <v>941</v>
      </c>
      <c r="N272" s="15"/>
      <c r="O272" s="7">
        <f t="shared" si="24"/>
        <v>-2.1253558773939229E-3</v>
      </c>
      <c r="P272" s="7">
        <f t="shared" si="24"/>
        <v>-7.7170337175176389E-3</v>
      </c>
      <c r="Q272" s="7">
        <f t="shared" si="24"/>
        <v>1.4638232977205793E-2</v>
      </c>
      <c r="R272" s="7">
        <f t="shared" si="23"/>
        <v>1.6577153852558642E-3</v>
      </c>
      <c r="S272" s="7">
        <f t="shared" si="23"/>
        <v>-2.1340081441772792E-2</v>
      </c>
      <c r="T272" s="7">
        <f t="shared" si="23"/>
        <v>4.4795790996066702E-3</v>
      </c>
      <c r="U272" s="7">
        <f t="shared" si="23"/>
        <v>1.7642606250091234E-2</v>
      </c>
      <c r="V272" s="7">
        <f t="shared" si="26"/>
        <v>1.8556297062959824E-2</v>
      </c>
      <c r="W272" s="7">
        <f t="shared" si="25"/>
        <v>1.8161185468461268E-3</v>
      </c>
      <c r="X272" s="7">
        <f t="shared" si="25"/>
        <v>-2.585841476776091E-2</v>
      </c>
      <c r="Y272" s="7">
        <f t="shared" si="25"/>
        <v>-2.9474403651778142E-2</v>
      </c>
      <c r="Z272" s="15"/>
      <c r="AA272" s="7"/>
      <c r="AB272" s="7"/>
      <c r="AC272" s="7"/>
      <c r="AD272" s="7"/>
      <c r="AE272" s="7"/>
      <c r="AF272" s="7"/>
      <c r="AG272" s="7"/>
      <c r="AH272" s="7"/>
      <c r="AI272" s="7"/>
      <c r="AJ272" s="7"/>
      <c r="AK272" s="7"/>
      <c r="AL272" s="7"/>
      <c r="AM272" s="7"/>
      <c r="AN272" s="7"/>
      <c r="AO272" s="7"/>
      <c r="AP272" s="7"/>
      <c r="AQ272" s="7"/>
      <c r="AR272" s="7"/>
      <c r="AS272" s="7"/>
      <c r="AT272" s="7"/>
      <c r="AU272" s="7"/>
      <c r="AV272" s="7"/>
    </row>
    <row r="273" spans="1:48">
      <c r="A273" s="12">
        <v>38782</v>
      </c>
      <c r="B273" s="13">
        <v>4888.1000000000004</v>
      </c>
      <c r="C273" s="13">
        <v>1381.2</v>
      </c>
      <c r="D273" s="13">
        <v>2312.1999999999998</v>
      </c>
      <c r="E273" s="13">
        <v>6037.4</v>
      </c>
      <c r="F273" s="13">
        <v>11284.5</v>
      </c>
      <c r="G273" s="13">
        <v>5839.5</v>
      </c>
      <c r="H273" s="13">
        <v>6707.5</v>
      </c>
      <c r="I273" s="13">
        <v>5444.6</v>
      </c>
      <c r="J273" s="13">
        <v>440.9</v>
      </c>
      <c r="K273" s="13">
        <v>9352.7000000000007</v>
      </c>
      <c r="L273" s="13">
        <v>5867</v>
      </c>
      <c r="M273" s="13">
        <v>940</v>
      </c>
      <c r="N273" s="15"/>
      <c r="O273" s="7">
        <f t="shared" si="24"/>
        <v>1.6958154010698553E-2</v>
      </c>
      <c r="P273" s="7">
        <f t="shared" si="24"/>
        <v>-2.596405476161975E-2</v>
      </c>
      <c r="Q273" s="7">
        <f t="shared" si="24"/>
        <v>2.0928159881696717E-2</v>
      </c>
      <c r="R273" s="7">
        <f t="shared" si="23"/>
        <v>1.3457913330996579E-2</v>
      </c>
      <c r="S273" s="7">
        <f t="shared" si="23"/>
        <v>4.2947608319865944E-2</v>
      </c>
      <c r="T273" s="7">
        <f t="shared" si="23"/>
        <v>4.5277938187761524E-3</v>
      </c>
      <c r="U273" s="7">
        <f t="shared" si="23"/>
        <v>8.1959152789979409E-3</v>
      </c>
      <c r="V273" s="7">
        <f t="shared" si="26"/>
        <v>1.6973018181195152E-2</v>
      </c>
      <c r="W273" s="7">
        <f t="shared" si="25"/>
        <v>2.4642824053342151E-2</v>
      </c>
      <c r="X273" s="7">
        <f t="shared" si="25"/>
        <v>4.4459665395838059E-2</v>
      </c>
      <c r="Y273" s="7">
        <f t="shared" si="25"/>
        <v>2.0514231994736003E-2</v>
      </c>
      <c r="Z273" s="15"/>
      <c r="AA273" s="7"/>
      <c r="AB273" s="7"/>
      <c r="AC273" s="7"/>
      <c r="AD273" s="7"/>
      <c r="AE273" s="7"/>
      <c r="AF273" s="7"/>
      <c r="AG273" s="7"/>
      <c r="AH273" s="7"/>
      <c r="AI273" s="7"/>
      <c r="AJ273" s="7"/>
      <c r="AK273" s="7"/>
      <c r="AL273" s="7"/>
      <c r="AM273" s="7"/>
      <c r="AN273" s="7"/>
      <c r="AO273" s="7"/>
      <c r="AP273" s="7"/>
      <c r="AQ273" s="7"/>
      <c r="AR273" s="7"/>
      <c r="AS273" s="7"/>
      <c r="AT273" s="7"/>
      <c r="AU273" s="7"/>
      <c r="AV273" s="7"/>
    </row>
    <row r="274" spans="1:48">
      <c r="A274" s="12">
        <v>38789</v>
      </c>
      <c r="B274" s="13">
        <v>4971.7</v>
      </c>
      <c r="C274" s="13">
        <v>1345.8</v>
      </c>
      <c r="D274" s="13">
        <v>2361.1</v>
      </c>
      <c r="E274" s="13">
        <v>6119.2</v>
      </c>
      <c r="F274" s="13">
        <v>11779.7</v>
      </c>
      <c r="G274" s="13">
        <v>5866</v>
      </c>
      <c r="H274" s="13">
        <v>6762.7</v>
      </c>
      <c r="I274" s="13">
        <v>5537.8</v>
      </c>
      <c r="J274" s="13">
        <v>451.9</v>
      </c>
      <c r="K274" s="13">
        <v>9777.9</v>
      </c>
      <c r="L274" s="13">
        <v>5988.6</v>
      </c>
      <c r="M274" s="13">
        <v>939</v>
      </c>
      <c r="N274" s="15"/>
      <c r="O274" s="7">
        <f t="shared" si="24"/>
        <v>1.3664089220418729E-2</v>
      </c>
      <c r="P274" s="7">
        <f t="shared" si="24"/>
        <v>-5.2149414170461353E-3</v>
      </c>
      <c r="Q274" s="7">
        <f t="shared" si="24"/>
        <v>-4.2868425828482938E-3</v>
      </c>
      <c r="R274" s="7">
        <f t="shared" si="23"/>
        <v>8.7373746762141446E-3</v>
      </c>
      <c r="S274" s="7">
        <f t="shared" si="23"/>
        <v>2.29026932909157E-2</v>
      </c>
      <c r="T274" s="7">
        <f t="shared" si="23"/>
        <v>7.8112130906412506E-3</v>
      </c>
      <c r="U274" s="7">
        <f t="shared" si="23"/>
        <v>2.7434542269322258E-2</v>
      </c>
      <c r="V274" s="7">
        <f t="shared" si="26"/>
        <v>-2.3321622835121201E-3</v>
      </c>
      <c r="W274" s="7">
        <f t="shared" si="25"/>
        <v>2.3401833380104903E-2</v>
      </c>
      <c r="X274" s="7">
        <f t="shared" si="25"/>
        <v>3.651117915284257E-2</v>
      </c>
      <c r="Y274" s="7">
        <f t="shared" si="25"/>
        <v>1.3016272175636829E-3</v>
      </c>
      <c r="Z274" s="15"/>
      <c r="AA274" s="7"/>
      <c r="AB274" s="7"/>
      <c r="AC274" s="7"/>
      <c r="AD274" s="7"/>
      <c r="AE274" s="7"/>
      <c r="AF274" s="7"/>
      <c r="AG274" s="7"/>
      <c r="AH274" s="7"/>
      <c r="AI274" s="7"/>
      <c r="AJ274" s="7"/>
      <c r="AK274" s="7"/>
      <c r="AL274" s="7"/>
      <c r="AM274" s="7"/>
      <c r="AN274" s="7"/>
      <c r="AO274" s="7"/>
      <c r="AP274" s="7"/>
      <c r="AQ274" s="7"/>
      <c r="AR274" s="7"/>
      <c r="AS274" s="7"/>
      <c r="AT274" s="7"/>
      <c r="AU274" s="7"/>
      <c r="AV274" s="7"/>
    </row>
    <row r="275" spans="1:48">
      <c r="A275" s="12">
        <v>38796</v>
      </c>
      <c r="B275" s="13">
        <v>5040.1000000000004</v>
      </c>
      <c r="C275" s="13">
        <v>1338.8</v>
      </c>
      <c r="D275" s="13">
        <v>2351</v>
      </c>
      <c r="E275" s="13">
        <v>6172.9</v>
      </c>
      <c r="F275" s="13">
        <v>12052.6</v>
      </c>
      <c r="G275" s="13">
        <v>5912</v>
      </c>
      <c r="H275" s="13">
        <v>6950.8</v>
      </c>
      <c r="I275" s="13">
        <v>5524.9</v>
      </c>
      <c r="J275" s="13">
        <v>462.6</v>
      </c>
      <c r="K275" s="13">
        <v>10141.5</v>
      </c>
      <c r="L275" s="13">
        <v>5996.4</v>
      </c>
      <c r="M275" s="13">
        <v>938</v>
      </c>
      <c r="N275" s="15"/>
      <c r="O275" s="7">
        <f t="shared" si="24"/>
        <v>1.7621254784236789E-2</v>
      </c>
      <c r="P275" s="7">
        <f t="shared" si="24"/>
        <v>1.3650063572903505E-2</v>
      </c>
      <c r="Q275" s="7">
        <f t="shared" si="24"/>
        <v>4.4985858660837284E-3</v>
      </c>
      <c r="R275" s="7">
        <f t="shared" si="23"/>
        <v>-1.2732795088670614E-2</v>
      </c>
      <c r="S275" s="7">
        <f t="shared" si="23"/>
        <v>2.9536408240686859E-2</v>
      </c>
      <c r="T275" s="7">
        <f t="shared" si="23"/>
        <v>6.4742605427677543E-3</v>
      </c>
      <c r="U275" s="7">
        <f t="shared" si="23"/>
        <v>-7.7412287221228643E-3</v>
      </c>
      <c r="V275" s="7">
        <f t="shared" si="26"/>
        <v>1.0673228398194266E-3</v>
      </c>
      <c r="W275" s="7">
        <f t="shared" si="25"/>
        <v>2.0539874854073666E-2</v>
      </c>
      <c r="X275" s="7">
        <f t="shared" si="25"/>
        <v>6.0499908041636775E-2</v>
      </c>
      <c r="Y275" s="7">
        <f t="shared" si="25"/>
        <v>8.6681118946339982E-4</v>
      </c>
      <c r="Z275" s="15"/>
      <c r="AA275" s="7"/>
      <c r="AB275" s="7"/>
      <c r="AC275" s="7"/>
      <c r="AD275" s="7"/>
      <c r="AE275" s="7"/>
      <c r="AF275" s="7"/>
      <c r="AG275" s="7"/>
      <c r="AH275" s="7"/>
      <c r="AI275" s="7"/>
      <c r="AJ275" s="7"/>
      <c r="AK275" s="7"/>
      <c r="AL275" s="7"/>
      <c r="AM275" s="7"/>
      <c r="AN275" s="7"/>
      <c r="AO275" s="7"/>
      <c r="AP275" s="7"/>
      <c r="AQ275" s="7"/>
      <c r="AR275" s="7"/>
      <c r="AS275" s="7"/>
      <c r="AT275" s="7"/>
      <c r="AU275" s="7"/>
      <c r="AV275" s="7"/>
    </row>
    <row r="276" spans="1:48">
      <c r="A276" s="12">
        <v>38803</v>
      </c>
      <c r="B276" s="13">
        <v>5129.7</v>
      </c>
      <c r="C276" s="13">
        <v>1357.2</v>
      </c>
      <c r="D276" s="13">
        <v>2361.6</v>
      </c>
      <c r="E276" s="13">
        <v>6094.8</v>
      </c>
      <c r="F276" s="13">
        <v>12413.9</v>
      </c>
      <c r="G276" s="13">
        <v>5950.4</v>
      </c>
      <c r="H276" s="13">
        <v>6897.2</v>
      </c>
      <c r="I276" s="13">
        <v>5530.8</v>
      </c>
      <c r="J276" s="13">
        <v>472.2</v>
      </c>
      <c r="K276" s="13">
        <v>10774</v>
      </c>
      <c r="L276" s="13">
        <v>6001.6</v>
      </c>
      <c r="M276" s="13">
        <v>937</v>
      </c>
      <c r="N276" s="15"/>
      <c r="O276" s="7">
        <f t="shared" si="24"/>
        <v>1.9918439769541798E-2</v>
      </c>
      <c r="P276" s="7">
        <f t="shared" si="24"/>
        <v>-6.4308903302905144E-3</v>
      </c>
      <c r="Q276" s="7">
        <f t="shared" si="24"/>
        <v>1.991387834757544E-2</v>
      </c>
      <c r="R276" s="7">
        <f t="shared" si="23"/>
        <v>1.5499138083442143E-2</v>
      </c>
      <c r="S276" s="7">
        <f t="shared" si="23"/>
        <v>1.2297304046875969E-2</v>
      </c>
      <c r="T276" s="7">
        <f t="shared" si="23"/>
        <v>1.4432190969626758E-2</v>
      </c>
      <c r="U276" s="7">
        <f t="shared" si="23"/>
        <v>-7.319537048035253E-3</v>
      </c>
      <c r="V276" s="7">
        <f t="shared" si="26"/>
        <v>7.4574784955546147E-3</v>
      </c>
      <c r="W276" s="7">
        <f t="shared" si="25"/>
        <v>5.0784905967856495E-2</v>
      </c>
      <c r="X276" s="7">
        <f t="shared" si="25"/>
        <v>4.4946390063082924E-2</v>
      </c>
      <c r="Y276" s="7">
        <f t="shared" si="25"/>
        <v>1.4966749523158534E-2</v>
      </c>
      <c r="Z276" s="15"/>
      <c r="AA276" s="7"/>
      <c r="AB276" s="7"/>
      <c r="AC276" s="7"/>
      <c r="AD276" s="7"/>
      <c r="AE276" s="7"/>
      <c r="AF276" s="7"/>
      <c r="AG276" s="7"/>
      <c r="AH276" s="7"/>
      <c r="AI276" s="7"/>
      <c r="AJ276" s="7"/>
      <c r="AK276" s="7"/>
      <c r="AL276" s="7"/>
      <c r="AM276" s="7"/>
      <c r="AN276" s="7"/>
      <c r="AO276" s="7"/>
      <c r="AP276" s="7"/>
      <c r="AQ276" s="7"/>
      <c r="AR276" s="7"/>
      <c r="AS276" s="7"/>
      <c r="AT276" s="7"/>
      <c r="AU276" s="7"/>
      <c r="AV276" s="7"/>
    </row>
    <row r="277" spans="1:48">
      <c r="A277" s="12">
        <v>38810</v>
      </c>
      <c r="B277" s="13">
        <v>5232.8999999999996</v>
      </c>
      <c r="C277" s="13">
        <v>1348.5</v>
      </c>
      <c r="D277" s="13">
        <v>2409.1</v>
      </c>
      <c r="E277" s="13">
        <v>6190</v>
      </c>
      <c r="F277" s="13">
        <v>12567.5</v>
      </c>
      <c r="G277" s="13">
        <v>6036.9</v>
      </c>
      <c r="H277" s="13">
        <v>6846.9</v>
      </c>
      <c r="I277" s="13">
        <v>5572.2</v>
      </c>
      <c r="J277" s="13">
        <v>496.8</v>
      </c>
      <c r="K277" s="13">
        <v>11269.3</v>
      </c>
      <c r="L277" s="13">
        <v>6092.1</v>
      </c>
      <c r="M277" s="13">
        <v>936</v>
      </c>
      <c r="N277" s="15"/>
      <c r="O277" s="7">
        <f t="shared" si="24"/>
        <v>-1.09910220057258E-2</v>
      </c>
      <c r="P277" s="7">
        <f t="shared" si="24"/>
        <v>-5.1299320707855842E-3</v>
      </c>
      <c r="Q277" s="7">
        <f t="shared" si="24"/>
        <v>-1.2951384242508898E-2</v>
      </c>
      <c r="R277" s="7">
        <f t="shared" si="23"/>
        <v>-7.7358218459569941E-3</v>
      </c>
      <c r="S277" s="7">
        <f t="shared" si="23"/>
        <v>3.8186461772378569E-4</v>
      </c>
      <c r="T277" s="7">
        <f t="shared" si="23"/>
        <v>-1.1596071361307416E-2</v>
      </c>
      <c r="U277" s="7">
        <f t="shared" si="23"/>
        <v>-1.7384312049239851E-2</v>
      </c>
      <c r="V277" s="7">
        <f t="shared" si="26"/>
        <v>-2.0597602406207342E-2</v>
      </c>
      <c r="W277" s="7">
        <f t="shared" si="25"/>
        <v>-1.3782139514596777E-2</v>
      </c>
      <c r="X277" s="7">
        <f t="shared" si="25"/>
        <v>-7.5622640904233164E-3</v>
      </c>
      <c r="Y277" s="7">
        <f t="shared" si="25"/>
        <v>-2.8099123848042945E-2</v>
      </c>
      <c r="Z277" s="15"/>
      <c r="AA277" s="7"/>
      <c r="AB277" s="7"/>
      <c r="AC277" s="7"/>
      <c r="AD277" s="7"/>
      <c r="AE277" s="7"/>
      <c r="AF277" s="7"/>
      <c r="AG277" s="7"/>
      <c r="AH277" s="7"/>
      <c r="AI277" s="7"/>
      <c r="AJ277" s="7"/>
      <c r="AK277" s="7"/>
      <c r="AL277" s="7"/>
      <c r="AM277" s="7"/>
      <c r="AN277" s="7"/>
      <c r="AO277" s="7"/>
      <c r="AP277" s="7"/>
      <c r="AQ277" s="7"/>
      <c r="AR277" s="7"/>
      <c r="AS277" s="7"/>
      <c r="AT277" s="7"/>
      <c r="AU277" s="7"/>
      <c r="AV277" s="7"/>
    </row>
    <row r="278" spans="1:48">
      <c r="A278" s="12">
        <v>38817</v>
      </c>
      <c r="B278" s="13">
        <v>5175.7</v>
      </c>
      <c r="C278" s="13">
        <v>1341.6</v>
      </c>
      <c r="D278" s="13">
        <v>2378.1</v>
      </c>
      <c r="E278" s="13">
        <v>6142.3</v>
      </c>
      <c r="F278" s="13">
        <v>12572.3</v>
      </c>
      <c r="G278" s="13">
        <v>5967.3</v>
      </c>
      <c r="H278" s="13">
        <v>6728.9</v>
      </c>
      <c r="I278" s="13">
        <v>5458.6</v>
      </c>
      <c r="J278" s="13">
        <v>490</v>
      </c>
      <c r="K278" s="13">
        <v>11184.4</v>
      </c>
      <c r="L278" s="13">
        <v>5923.3</v>
      </c>
      <c r="M278" s="13">
        <v>935</v>
      </c>
      <c r="N278" s="15"/>
      <c r="O278" s="7">
        <f t="shared" si="24"/>
        <v>1.4272528336840586E-2</v>
      </c>
      <c r="P278" s="7">
        <f t="shared" si="24"/>
        <v>1.8682470649608325E-2</v>
      </c>
      <c r="Q278" s="7">
        <f t="shared" si="24"/>
        <v>-3.4540893650656908E-3</v>
      </c>
      <c r="R278" s="7">
        <f t="shared" si="23"/>
        <v>5.0180771939914801E-3</v>
      </c>
      <c r="S278" s="7">
        <f t="shared" si="23"/>
        <v>3.0888551444756905E-2</v>
      </c>
      <c r="T278" s="7">
        <f t="shared" si="23"/>
        <v>1.2622561517665609E-2</v>
      </c>
      <c r="U278" s="7">
        <f t="shared" si="23"/>
        <v>1.4620121885629824E-2</v>
      </c>
      <c r="V278" s="7">
        <f t="shared" si="26"/>
        <v>2.391215631910799E-2</v>
      </c>
      <c r="W278" s="7">
        <f t="shared" si="25"/>
        <v>3.0548999371663679E-2</v>
      </c>
      <c r="X278" s="7">
        <f t="shared" si="25"/>
        <v>1.6810098653606453E-2</v>
      </c>
      <c r="Y278" s="7">
        <f t="shared" si="25"/>
        <v>1.5519833071800232E-3</v>
      </c>
      <c r="Z278" s="15"/>
      <c r="AA278" s="7"/>
      <c r="AB278" s="7"/>
      <c r="AC278" s="7"/>
      <c r="AD278" s="7"/>
      <c r="AE278" s="7"/>
      <c r="AF278" s="7"/>
      <c r="AG278" s="7"/>
      <c r="AH278" s="7"/>
      <c r="AI278" s="7"/>
      <c r="AJ278" s="7"/>
      <c r="AK278" s="7"/>
      <c r="AL278" s="7"/>
      <c r="AM278" s="7"/>
      <c r="AN278" s="7"/>
      <c r="AO278" s="7"/>
      <c r="AP278" s="7"/>
      <c r="AQ278" s="7"/>
      <c r="AR278" s="7"/>
      <c r="AS278" s="7"/>
      <c r="AT278" s="7"/>
      <c r="AU278" s="7"/>
      <c r="AV278" s="7"/>
    </row>
    <row r="279" spans="1:48">
      <c r="A279" s="12">
        <v>38825</v>
      </c>
      <c r="B279" s="13">
        <v>5250.1</v>
      </c>
      <c r="C279" s="13">
        <v>1366.9</v>
      </c>
      <c r="D279" s="13">
        <v>2369.9</v>
      </c>
      <c r="E279" s="13">
        <v>6173.2</v>
      </c>
      <c r="F279" s="13">
        <v>12966.7</v>
      </c>
      <c r="G279" s="13">
        <v>6043.1</v>
      </c>
      <c r="H279" s="13">
        <v>6828</v>
      </c>
      <c r="I279" s="13">
        <v>5590.7</v>
      </c>
      <c r="J279" s="13">
        <v>505.2</v>
      </c>
      <c r="K279" s="13">
        <v>11374</v>
      </c>
      <c r="L279" s="13">
        <v>5932.5</v>
      </c>
      <c r="M279" s="13">
        <v>934</v>
      </c>
      <c r="N279" s="15"/>
      <c r="O279" s="7">
        <f t="shared" si="24"/>
        <v>1.6557397991358051E-3</v>
      </c>
      <c r="P279" s="7">
        <f t="shared" si="24"/>
        <v>3.8322714728474865E-2</v>
      </c>
      <c r="Q279" s="7">
        <f t="shared" si="24"/>
        <v>2.8231347097718387E-3</v>
      </c>
      <c r="R279" s="7">
        <f t="shared" si="23"/>
        <v>8.2436441840825041E-3</v>
      </c>
      <c r="S279" s="7">
        <f t="shared" si="23"/>
        <v>-2.0428271234167811E-2</v>
      </c>
      <c r="T279" s="7">
        <f t="shared" si="23"/>
        <v>1.0584025389558655E-2</v>
      </c>
      <c r="U279" s="7">
        <f t="shared" si="23"/>
        <v>2.1443881674484282E-2</v>
      </c>
      <c r="V279" s="7">
        <f t="shared" si="26"/>
        <v>-1.3107149818056711E-2</v>
      </c>
      <c r="W279" s="7">
        <f t="shared" si="25"/>
        <v>-8.5479101127649369E-3</v>
      </c>
      <c r="X279" s="7">
        <f t="shared" si="25"/>
        <v>-1.6890571116420158E-2</v>
      </c>
      <c r="Y279" s="7">
        <f t="shared" si="25"/>
        <v>3.0952975152621975E-2</v>
      </c>
      <c r="Z279" s="15"/>
      <c r="AA279" s="7"/>
      <c r="AB279" s="7"/>
      <c r="AC279" s="7"/>
      <c r="AD279" s="7"/>
      <c r="AE279" s="7"/>
      <c r="AF279" s="7"/>
      <c r="AG279" s="7"/>
      <c r="AH279" s="7"/>
      <c r="AI279" s="7"/>
      <c r="AJ279" s="7"/>
      <c r="AK279" s="7"/>
      <c r="AL279" s="7"/>
      <c r="AM279" s="7"/>
      <c r="AN279" s="7"/>
      <c r="AO279" s="7"/>
      <c r="AP279" s="7"/>
      <c r="AQ279" s="7"/>
      <c r="AR279" s="7"/>
      <c r="AS279" s="7"/>
      <c r="AT279" s="7"/>
      <c r="AU279" s="7"/>
      <c r="AV279" s="7"/>
    </row>
    <row r="280" spans="1:48">
      <c r="A280" s="12">
        <v>38831</v>
      </c>
      <c r="B280" s="13">
        <v>5258.8</v>
      </c>
      <c r="C280" s="13">
        <v>1420.3</v>
      </c>
      <c r="D280" s="13">
        <v>2376.6</v>
      </c>
      <c r="E280" s="13">
        <v>6224.3</v>
      </c>
      <c r="F280" s="13">
        <v>12704.5</v>
      </c>
      <c r="G280" s="13">
        <v>6107.4</v>
      </c>
      <c r="H280" s="13">
        <v>6976</v>
      </c>
      <c r="I280" s="13">
        <v>5517.9</v>
      </c>
      <c r="J280" s="13">
        <v>500.9</v>
      </c>
      <c r="K280" s="13">
        <v>11183.5</v>
      </c>
      <c r="L280" s="13">
        <v>6119</v>
      </c>
      <c r="M280" s="13">
        <v>933</v>
      </c>
      <c r="N280" s="15"/>
      <c r="O280" s="7">
        <f t="shared" si="24"/>
        <v>-6.4674442535097903E-4</v>
      </c>
      <c r="P280" s="7">
        <f t="shared" si="24"/>
        <v>-4.891338516644575E-2</v>
      </c>
      <c r="Q280" s="7">
        <f t="shared" si="24"/>
        <v>-9.0027869836062733E-3</v>
      </c>
      <c r="R280" s="7">
        <f t="shared" si="23"/>
        <v>-1.5757150251927731E-3</v>
      </c>
      <c r="S280" s="7">
        <f t="shared" si="23"/>
        <v>5.3694776027595065E-3</v>
      </c>
      <c r="T280" s="7">
        <f t="shared" si="23"/>
        <v>-7.7583478672558779E-3</v>
      </c>
      <c r="U280" s="7">
        <f t="shared" si="23"/>
        <v>1.1898540860764115E-2</v>
      </c>
      <c r="V280" s="7">
        <f t="shared" si="26"/>
        <v>-5.5792459197499195E-3</v>
      </c>
      <c r="W280" s="7">
        <f t="shared" si="25"/>
        <v>-7.2130146428781901E-3</v>
      </c>
      <c r="X280" s="7">
        <f t="shared" si="25"/>
        <v>2.0847914247245535E-2</v>
      </c>
      <c r="Y280" s="7">
        <f t="shared" si="25"/>
        <v>-1.5962648779924756E-2</v>
      </c>
      <c r="Z280" s="15"/>
      <c r="AA280" s="7"/>
      <c r="AB280" s="7"/>
      <c r="AC280" s="7"/>
      <c r="AD280" s="7"/>
      <c r="AE280" s="7"/>
      <c r="AF280" s="7"/>
      <c r="AG280" s="7"/>
      <c r="AH280" s="7"/>
      <c r="AI280" s="7"/>
      <c r="AJ280" s="7"/>
      <c r="AK280" s="7"/>
      <c r="AL280" s="7"/>
      <c r="AM280" s="7"/>
      <c r="AN280" s="7"/>
      <c r="AO280" s="7"/>
      <c r="AP280" s="7"/>
      <c r="AQ280" s="7"/>
      <c r="AR280" s="7"/>
      <c r="AS280" s="7"/>
      <c r="AT280" s="7"/>
      <c r="AU280" s="7"/>
      <c r="AV280" s="7"/>
    </row>
    <row r="281" spans="1:48">
      <c r="A281" s="12">
        <v>38838</v>
      </c>
      <c r="B281" s="13">
        <v>5255.4</v>
      </c>
      <c r="C281" s="13">
        <v>1352.5</v>
      </c>
      <c r="D281" s="13">
        <v>2355.3000000000002</v>
      </c>
      <c r="E281" s="13">
        <v>6214.5</v>
      </c>
      <c r="F281" s="13">
        <v>12772.9</v>
      </c>
      <c r="G281" s="13">
        <v>6060.2</v>
      </c>
      <c r="H281" s="13">
        <v>7059.5</v>
      </c>
      <c r="I281" s="13">
        <v>5487.2</v>
      </c>
      <c r="J281" s="13">
        <v>497.3</v>
      </c>
      <c r="K281" s="13">
        <v>11419.1</v>
      </c>
      <c r="L281" s="13">
        <v>6022.1</v>
      </c>
      <c r="M281" s="13">
        <v>932</v>
      </c>
      <c r="N281" s="15"/>
      <c r="O281" s="7">
        <f t="shared" si="24"/>
        <v>1.4001305732093143E-2</v>
      </c>
      <c r="P281" s="7">
        <f t="shared" si="24"/>
        <v>-2.9487825093198958E-2</v>
      </c>
      <c r="Q281" s="7">
        <f t="shared" si="24"/>
        <v>1.2698717272249131E-2</v>
      </c>
      <c r="R281" s="7">
        <f t="shared" si="23"/>
        <v>3.5017865963451614E-3</v>
      </c>
      <c r="S281" s="7">
        <f t="shared" si="23"/>
        <v>1.775437912708976E-2</v>
      </c>
      <c r="T281" s="7">
        <f t="shared" si="23"/>
        <v>7.021265206922464E-3</v>
      </c>
      <c r="U281" s="7">
        <f t="shared" si="23"/>
        <v>-3.9217880095462877E-2</v>
      </c>
      <c r="V281" s="7">
        <f t="shared" si="26"/>
        <v>9.3597635954473703E-3</v>
      </c>
      <c r="W281" s="7">
        <f t="shared" si="25"/>
        <v>2.1878358732163889E-2</v>
      </c>
      <c r="X281" s="7">
        <f t="shared" si="25"/>
        <v>4.5393675896541065E-2</v>
      </c>
      <c r="Y281" s="7">
        <f t="shared" si="25"/>
        <v>-1.4147866339719201E-2</v>
      </c>
      <c r="Z281" s="15"/>
      <c r="AA281" s="7"/>
      <c r="AB281" s="7"/>
      <c r="AC281" s="7"/>
      <c r="AD281" s="7"/>
      <c r="AE281" s="7"/>
      <c r="AF281" s="7"/>
      <c r="AG281" s="7"/>
      <c r="AH281" s="7"/>
      <c r="AI281" s="7"/>
      <c r="AJ281" s="7"/>
      <c r="AK281" s="7"/>
      <c r="AL281" s="7"/>
      <c r="AM281" s="7"/>
      <c r="AN281" s="7"/>
      <c r="AO281" s="7"/>
      <c r="AP281" s="7"/>
      <c r="AQ281" s="7"/>
      <c r="AR281" s="7"/>
      <c r="AS281" s="7"/>
      <c r="AT281" s="7"/>
      <c r="AU281" s="7"/>
      <c r="AV281" s="7"/>
    </row>
    <row r="282" spans="1:48">
      <c r="A282" s="12">
        <v>38845</v>
      </c>
      <c r="B282" s="13">
        <v>5329.5</v>
      </c>
      <c r="C282" s="13">
        <v>1313.2</v>
      </c>
      <c r="D282" s="13">
        <v>2385.4</v>
      </c>
      <c r="E282" s="13">
        <v>6236.3</v>
      </c>
      <c r="F282" s="13">
        <v>13001.7</v>
      </c>
      <c r="G282" s="13">
        <v>6102.9</v>
      </c>
      <c r="H282" s="13">
        <v>6788</v>
      </c>
      <c r="I282" s="13">
        <v>5538.8</v>
      </c>
      <c r="J282" s="13">
        <v>508.3</v>
      </c>
      <c r="K282" s="13">
        <v>11949.4</v>
      </c>
      <c r="L282" s="13">
        <v>5937.5</v>
      </c>
      <c r="M282" s="13">
        <v>931</v>
      </c>
      <c r="N282" s="15"/>
      <c r="O282" s="7">
        <f t="shared" si="24"/>
        <v>-4.3840430397641766E-2</v>
      </c>
      <c r="P282" s="7">
        <f t="shared" si="24"/>
        <v>2.0650368296419547E-2</v>
      </c>
      <c r="Q282" s="7">
        <f t="shared" si="24"/>
        <v>-1.1171416478988607E-2</v>
      </c>
      <c r="R282" s="7">
        <f t="shared" si="23"/>
        <v>-3.9041525133337901E-3</v>
      </c>
      <c r="S282" s="7">
        <f t="shared" si="23"/>
        <v>-7.0652272471118674E-2</v>
      </c>
      <c r="T282" s="7">
        <f t="shared" si="23"/>
        <v>-2.9279629691436212E-2</v>
      </c>
      <c r="U282" s="7">
        <f t="shared" si="23"/>
        <v>-2.1412053726014919E-2</v>
      </c>
      <c r="V282" s="7">
        <f t="shared" si="26"/>
        <v>-3.1564676315279289E-2</v>
      </c>
      <c r="W282" s="7">
        <f t="shared" si="25"/>
        <v>-2.8333898601152461E-2</v>
      </c>
      <c r="X282" s="7">
        <f t="shared" si="25"/>
        <v>-9.8204047841984388E-2</v>
      </c>
      <c r="Y282" s="7">
        <f t="shared" si="25"/>
        <v>-4.920793563430563E-2</v>
      </c>
      <c r="Z282" s="15"/>
      <c r="AA282" s="7"/>
      <c r="AB282" s="7"/>
      <c r="AC282" s="7"/>
      <c r="AD282" s="7"/>
      <c r="AE282" s="7"/>
      <c r="AF282" s="7"/>
      <c r="AG282" s="7"/>
      <c r="AH282" s="7"/>
      <c r="AI282" s="7"/>
      <c r="AJ282" s="7"/>
      <c r="AK282" s="7"/>
      <c r="AL282" s="7"/>
      <c r="AM282" s="7"/>
      <c r="AN282" s="7"/>
      <c r="AO282" s="7"/>
      <c r="AP282" s="7"/>
      <c r="AQ282" s="7"/>
      <c r="AR282" s="7"/>
      <c r="AS282" s="7"/>
      <c r="AT282" s="7"/>
      <c r="AU282" s="7"/>
      <c r="AV282" s="7"/>
    </row>
    <row r="283" spans="1:48">
      <c r="A283" s="12">
        <v>38852</v>
      </c>
      <c r="B283" s="13">
        <v>5100.8999999999996</v>
      </c>
      <c r="C283" s="13">
        <v>1340.6</v>
      </c>
      <c r="D283" s="13">
        <v>2358.9</v>
      </c>
      <c r="E283" s="13">
        <v>6212</v>
      </c>
      <c r="F283" s="13">
        <v>12114.8</v>
      </c>
      <c r="G283" s="13">
        <v>5926.8</v>
      </c>
      <c r="H283" s="13">
        <v>6644.2</v>
      </c>
      <c r="I283" s="13">
        <v>5366.7</v>
      </c>
      <c r="J283" s="13">
        <v>494.1</v>
      </c>
      <c r="K283" s="13">
        <v>10831.7</v>
      </c>
      <c r="L283" s="13">
        <v>5652.4</v>
      </c>
      <c r="M283" s="13">
        <v>930</v>
      </c>
      <c r="N283" s="15"/>
      <c r="O283" s="7">
        <f t="shared" si="24"/>
        <v>-9.296346468845678E-3</v>
      </c>
      <c r="P283" s="7">
        <f t="shared" si="24"/>
        <v>-1.2761977876400259E-2</v>
      </c>
      <c r="Q283" s="7">
        <f t="shared" si="24"/>
        <v>-2.4193046752792927E-3</v>
      </c>
      <c r="R283" s="7">
        <f t="shared" si="23"/>
        <v>-5.7797096686081637E-3</v>
      </c>
      <c r="S283" s="7">
        <f t="shared" si="23"/>
        <v>7.0818738384684395E-3</v>
      </c>
      <c r="T283" s="7">
        <f t="shared" si="23"/>
        <v>-1.3829411210495843E-2</v>
      </c>
      <c r="U283" s="7">
        <f t="shared" si="23"/>
        <v>-3.0020815578598849E-2</v>
      </c>
      <c r="V283" s="7">
        <f t="shared" si="26"/>
        <v>-4.2866062849453786E-4</v>
      </c>
      <c r="W283" s="7">
        <f t="shared" si="25"/>
        <v>-4.4624820504102752E-3</v>
      </c>
      <c r="X283" s="7">
        <f t="shared" si="25"/>
        <v>-6.5578257115659665E-3</v>
      </c>
      <c r="Y283" s="7">
        <f t="shared" si="25"/>
        <v>-9.7601642356811014E-3</v>
      </c>
      <c r="Z283" s="15"/>
      <c r="AA283" s="7"/>
      <c r="AB283" s="7"/>
      <c r="AC283" s="7"/>
      <c r="AD283" s="7"/>
      <c r="AE283" s="7"/>
      <c r="AF283" s="7"/>
      <c r="AG283" s="7"/>
      <c r="AH283" s="7"/>
      <c r="AI283" s="7"/>
      <c r="AJ283" s="7"/>
      <c r="AK283" s="7"/>
      <c r="AL283" s="7"/>
      <c r="AM283" s="7"/>
      <c r="AN283" s="7"/>
      <c r="AO283" s="7"/>
      <c r="AP283" s="7"/>
      <c r="AQ283" s="7"/>
      <c r="AR283" s="7"/>
      <c r="AS283" s="7"/>
      <c r="AT283" s="7"/>
      <c r="AU283" s="7"/>
      <c r="AV283" s="7"/>
    </row>
    <row r="284" spans="1:48">
      <c r="A284" s="12">
        <v>38859</v>
      </c>
      <c r="B284" s="13">
        <v>5053.7</v>
      </c>
      <c r="C284" s="13">
        <v>1323.6</v>
      </c>
      <c r="D284" s="13">
        <v>2353.1999999999998</v>
      </c>
      <c r="E284" s="13">
        <v>6176.2</v>
      </c>
      <c r="F284" s="13">
        <v>12200.9</v>
      </c>
      <c r="G284" s="13">
        <v>5845.4</v>
      </c>
      <c r="H284" s="13">
        <v>6447.7</v>
      </c>
      <c r="I284" s="13">
        <v>5364.4</v>
      </c>
      <c r="J284" s="13">
        <v>491.9</v>
      </c>
      <c r="K284" s="13">
        <v>10760.9</v>
      </c>
      <c r="L284" s="13">
        <v>5597.5</v>
      </c>
      <c r="M284" s="13">
        <v>929</v>
      </c>
      <c r="N284" s="15"/>
      <c r="O284" s="7">
        <f t="shared" si="24"/>
        <v>4.6392802513179378E-3</v>
      </c>
      <c r="P284" s="7">
        <f t="shared" si="24"/>
        <v>5.575242347654579E-3</v>
      </c>
      <c r="Q284" s="7">
        <f t="shared" si="24"/>
        <v>2.6736281761413684E-3</v>
      </c>
      <c r="R284" s="7">
        <f t="shared" si="23"/>
        <v>6.7451160187295429E-3</v>
      </c>
      <c r="S284" s="7">
        <f t="shared" si="23"/>
        <v>3.027974227043199E-3</v>
      </c>
      <c r="T284" s="7">
        <f t="shared" si="23"/>
        <v>5.4424456380125887E-3</v>
      </c>
      <c r="U284" s="7">
        <f t="shared" si="23"/>
        <v>8.9552376387421057E-3</v>
      </c>
      <c r="V284" s="7">
        <f t="shared" si="26"/>
        <v>1.6693088501034195E-2</v>
      </c>
      <c r="W284" s="7">
        <f t="shared" si="25"/>
        <v>-7.3454727336794649E-3</v>
      </c>
      <c r="X284" s="7">
        <f t="shared" si="25"/>
        <v>-4.6199353788639284E-3</v>
      </c>
      <c r="Y284" s="7">
        <f t="shared" si="25"/>
        <v>4.0988483563267016E-2</v>
      </c>
      <c r="Z284" s="15"/>
      <c r="AA284" s="7"/>
      <c r="AB284" s="7"/>
      <c r="AC284" s="7"/>
      <c r="AD284" s="7"/>
      <c r="AE284" s="7"/>
      <c r="AF284" s="7"/>
      <c r="AG284" s="7"/>
      <c r="AH284" s="7"/>
      <c r="AI284" s="7"/>
      <c r="AJ284" s="7"/>
      <c r="AK284" s="7"/>
      <c r="AL284" s="7"/>
      <c r="AM284" s="7"/>
      <c r="AN284" s="7"/>
      <c r="AO284" s="7"/>
      <c r="AP284" s="7"/>
      <c r="AQ284" s="7"/>
      <c r="AR284" s="7"/>
      <c r="AS284" s="7"/>
      <c r="AT284" s="7"/>
      <c r="AU284" s="7"/>
      <c r="AV284" s="7"/>
    </row>
    <row r="285" spans="1:48">
      <c r="A285" s="12">
        <v>38866</v>
      </c>
      <c r="B285" s="13">
        <v>5077.2</v>
      </c>
      <c r="C285" s="13">
        <v>1331</v>
      </c>
      <c r="D285" s="13">
        <v>2359.5</v>
      </c>
      <c r="E285" s="13">
        <v>6218</v>
      </c>
      <c r="F285" s="13">
        <v>12237.9</v>
      </c>
      <c r="G285" s="13">
        <v>5877.3</v>
      </c>
      <c r="H285" s="13">
        <v>6505.7</v>
      </c>
      <c r="I285" s="13">
        <v>5454.7</v>
      </c>
      <c r="J285" s="13">
        <v>488.3</v>
      </c>
      <c r="K285" s="13">
        <v>10711.3</v>
      </c>
      <c r="L285" s="13">
        <v>5831.7</v>
      </c>
      <c r="M285" s="13">
        <v>928</v>
      </c>
      <c r="N285" s="15"/>
      <c r="O285" s="7">
        <f t="shared" si="24"/>
        <v>-2.2145241445910159E-2</v>
      </c>
      <c r="P285" s="7">
        <f t="shared" si="24"/>
        <v>-1.4301632283441688E-2</v>
      </c>
      <c r="Q285" s="7">
        <f t="shared" si="24"/>
        <v>-2.2935310337437922E-2</v>
      </c>
      <c r="R285" s="7">
        <f t="shared" si="23"/>
        <v>-8.7386175419585949E-3</v>
      </c>
      <c r="S285" s="7">
        <f t="shared" si="23"/>
        <v>-4.5709825160817973E-2</v>
      </c>
      <c r="T285" s="7">
        <f t="shared" si="23"/>
        <v>-6.2125782244452955E-3</v>
      </c>
      <c r="U285" s="7">
        <f t="shared" si="23"/>
        <v>-1.4569865936519179E-2</v>
      </c>
      <c r="V285" s="7">
        <f t="shared" si="26"/>
        <v>-8.2839838999237136E-3</v>
      </c>
      <c r="W285" s="7">
        <f t="shared" si="25"/>
        <v>4.4953079378030674E-3</v>
      </c>
      <c r="X285" s="7">
        <f t="shared" si="25"/>
        <v>-6.1887520643236979E-2</v>
      </c>
      <c r="Y285" s="7">
        <f t="shared" si="25"/>
        <v>-4.5717115237053829E-3</v>
      </c>
      <c r="Z285" s="15"/>
      <c r="AA285" s="7"/>
      <c r="AB285" s="7"/>
      <c r="AC285" s="7"/>
      <c r="AD285" s="7"/>
      <c r="AE285" s="7"/>
      <c r="AF285" s="7"/>
      <c r="AG285" s="7"/>
      <c r="AH285" s="7"/>
      <c r="AI285" s="7"/>
      <c r="AJ285" s="7"/>
      <c r="AK285" s="7"/>
      <c r="AL285" s="7"/>
      <c r="AM285" s="7"/>
      <c r="AN285" s="7"/>
      <c r="AO285" s="7"/>
      <c r="AP285" s="7"/>
      <c r="AQ285" s="7"/>
      <c r="AR285" s="7"/>
      <c r="AS285" s="7"/>
      <c r="AT285" s="7"/>
      <c r="AU285" s="7"/>
      <c r="AV285" s="7"/>
    </row>
    <row r="286" spans="1:48">
      <c r="A286" s="12">
        <v>38873</v>
      </c>
      <c r="B286" s="13">
        <v>4966</v>
      </c>
      <c r="C286" s="13">
        <v>1312.1</v>
      </c>
      <c r="D286" s="13">
        <v>2306</v>
      </c>
      <c r="E286" s="13">
        <v>6163.9</v>
      </c>
      <c r="F286" s="13">
        <v>11691.1</v>
      </c>
      <c r="G286" s="13">
        <v>5840.9</v>
      </c>
      <c r="H286" s="13">
        <v>6411.6</v>
      </c>
      <c r="I286" s="13">
        <v>5409.7</v>
      </c>
      <c r="J286" s="13">
        <v>490.5</v>
      </c>
      <c r="K286" s="13">
        <v>10068.5</v>
      </c>
      <c r="L286" s="13">
        <v>5805.1</v>
      </c>
      <c r="M286" s="13">
        <v>927</v>
      </c>
      <c r="N286" s="15"/>
      <c r="O286" s="7">
        <f t="shared" si="24"/>
        <v>6.0392553420872972E-4</v>
      </c>
      <c r="P286" s="7">
        <f t="shared" si="24"/>
        <v>-1.404528250178499E-2</v>
      </c>
      <c r="Q286" s="7">
        <f t="shared" si="24"/>
        <v>-3.9975720221500132E-3</v>
      </c>
      <c r="R286" s="7">
        <f t="shared" si="23"/>
        <v>6.8713236089621372E-3</v>
      </c>
      <c r="S286" s="7">
        <f t="shared" si="23"/>
        <v>2.3968222214770282E-2</v>
      </c>
      <c r="T286" s="7">
        <f t="shared" si="23"/>
        <v>-1.1779632309000487E-2</v>
      </c>
      <c r="U286" s="7">
        <f t="shared" si="23"/>
        <v>-4.0477343443468435E-3</v>
      </c>
      <c r="V286" s="7">
        <f t="shared" si="26"/>
        <v>1.7914697609654013E-3</v>
      </c>
      <c r="W286" s="7">
        <f t="shared" si="25"/>
        <v>-1.623712581448641E-2</v>
      </c>
      <c r="X286" s="7">
        <f t="shared" si="25"/>
        <v>2.1828836406773817E-2</v>
      </c>
      <c r="Y286" s="7">
        <f t="shared" si="25"/>
        <v>8.437293334855792E-4</v>
      </c>
      <c r="Z286" s="15"/>
      <c r="AA286" s="7"/>
      <c r="AB286" s="7"/>
      <c r="AC286" s="7"/>
      <c r="AD286" s="7"/>
      <c r="AE286" s="7"/>
      <c r="AF286" s="7"/>
      <c r="AG286" s="7"/>
      <c r="AH286" s="7"/>
      <c r="AI286" s="7"/>
      <c r="AJ286" s="7"/>
      <c r="AK286" s="7"/>
      <c r="AL286" s="7"/>
      <c r="AM286" s="7"/>
      <c r="AN286" s="7"/>
      <c r="AO286" s="7"/>
      <c r="AP286" s="7"/>
      <c r="AQ286" s="7"/>
      <c r="AR286" s="7"/>
      <c r="AS286" s="7"/>
      <c r="AT286" s="7"/>
      <c r="AU286" s="7"/>
      <c r="AV286" s="7"/>
    </row>
    <row r="287" spans="1:48">
      <c r="A287" s="12">
        <v>38881</v>
      </c>
      <c r="B287" s="13">
        <v>4969</v>
      </c>
      <c r="C287" s="13">
        <v>1293.8</v>
      </c>
      <c r="D287" s="13">
        <v>2296.8000000000002</v>
      </c>
      <c r="E287" s="13">
        <v>6206.4</v>
      </c>
      <c r="F287" s="13">
        <v>11974.7</v>
      </c>
      <c r="G287" s="13">
        <v>5772.5</v>
      </c>
      <c r="H287" s="13">
        <v>6385.7</v>
      </c>
      <c r="I287" s="13">
        <v>5419.4</v>
      </c>
      <c r="J287" s="13">
        <v>482.6</v>
      </c>
      <c r="K287" s="13">
        <v>10290.700000000001</v>
      </c>
      <c r="L287" s="13">
        <v>5810</v>
      </c>
      <c r="M287" s="13">
        <v>926</v>
      </c>
      <c r="N287" s="15"/>
      <c r="O287" s="7">
        <f t="shared" si="24"/>
        <v>-8.2545631278844534E-4</v>
      </c>
      <c r="P287" s="7">
        <f t="shared" si="24"/>
        <v>-1.4010191802030123E-2</v>
      </c>
      <c r="Q287" s="7">
        <f t="shared" si="24"/>
        <v>-1.0504298266876036E-2</v>
      </c>
      <c r="R287" s="7">
        <f t="shared" si="23"/>
        <v>-2.7105534504578877E-3</v>
      </c>
      <c r="S287" s="7">
        <f t="shared" si="23"/>
        <v>-1.8730106874952222E-2</v>
      </c>
      <c r="T287" s="7">
        <f t="shared" si="23"/>
        <v>1.0271879089245515E-2</v>
      </c>
      <c r="U287" s="7">
        <f t="shared" si="23"/>
        <v>-1.0895858137286952E-2</v>
      </c>
      <c r="V287" s="7">
        <f t="shared" si="26"/>
        <v>-3.0824133564591079E-2</v>
      </c>
      <c r="W287" s="7">
        <f t="shared" si="25"/>
        <v>-1.4821271205486406E-2</v>
      </c>
      <c r="X287" s="7">
        <f t="shared" si="25"/>
        <v>-1.2640751571384042E-3</v>
      </c>
      <c r="Y287" s="7">
        <f t="shared" si="25"/>
        <v>-1.8934666849478767E-4</v>
      </c>
      <c r="Z287" s="15"/>
      <c r="AA287" s="7"/>
      <c r="AB287" s="7"/>
      <c r="AC287" s="7"/>
      <c r="AD287" s="7"/>
      <c r="AE287" s="7"/>
      <c r="AF287" s="7"/>
      <c r="AG287" s="7"/>
      <c r="AH287" s="7"/>
      <c r="AI287" s="7"/>
      <c r="AJ287" s="7"/>
      <c r="AK287" s="7"/>
      <c r="AL287" s="7"/>
      <c r="AM287" s="7"/>
      <c r="AN287" s="7"/>
      <c r="AO287" s="7"/>
      <c r="AP287" s="7"/>
      <c r="AQ287" s="7"/>
      <c r="AR287" s="7"/>
      <c r="AS287" s="7"/>
      <c r="AT287" s="7"/>
      <c r="AU287" s="7"/>
      <c r="AV287" s="7"/>
    </row>
    <row r="288" spans="1:48">
      <c r="A288" s="12">
        <v>38887</v>
      </c>
      <c r="B288" s="13">
        <v>4964.8999999999996</v>
      </c>
      <c r="C288" s="13">
        <v>1275.8</v>
      </c>
      <c r="D288" s="13">
        <v>2272.8000000000002</v>
      </c>
      <c r="E288" s="13">
        <v>6189.6</v>
      </c>
      <c r="F288" s="13">
        <v>11752.5</v>
      </c>
      <c r="G288" s="13">
        <v>5832.1</v>
      </c>
      <c r="H288" s="13">
        <v>6316.5</v>
      </c>
      <c r="I288" s="13">
        <v>5254.9</v>
      </c>
      <c r="J288" s="13">
        <v>475.5</v>
      </c>
      <c r="K288" s="13">
        <v>10277.700000000001</v>
      </c>
      <c r="L288" s="13">
        <v>5808.9</v>
      </c>
      <c r="M288" s="13">
        <v>925</v>
      </c>
      <c r="N288" s="15"/>
      <c r="O288" s="7">
        <f t="shared" si="24"/>
        <v>2.1716596358573741E-2</v>
      </c>
      <c r="P288" s="7">
        <f t="shared" si="24"/>
        <v>-3.8481219198300402E-3</v>
      </c>
      <c r="Q288" s="7">
        <f t="shared" si="24"/>
        <v>1.4675315784214273E-2</v>
      </c>
      <c r="R288" s="7">
        <f t="shared" si="23"/>
        <v>1.2459219676322157E-2</v>
      </c>
      <c r="S288" s="7">
        <f t="shared" si="23"/>
        <v>6.2917872283947268E-2</v>
      </c>
      <c r="T288" s="7">
        <f t="shared" si="23"/>
        <v>1.5651635413477819E-2</v>
      </c>
      <c r="U288" s="7">
        <f t="shared" si="23"/>
        <v>3.2935360373850676E-2</v>
      </c>
      <c r="V288" s="7">
        <f t="shared" si="26"/>
        <v>1.0393195108951361E-2</v>
      </c>
      <c r="W288" s="7">
        <f t="shared" si="25"/>
        <v>3.8978024158035911E-2</v>
      </c>
      <c r="X288" s="7">
        <f t="shared" si="25"/>
        <v>3.6793927182343873E-2</v>
      </c>
      <c r="Y288" s="7">
        <f t="shared" si="25"/>
        <v>-1.3832773867983999E-2</v>
      </c>
      <c r="Z288" s="15"/>
      <c r="AA288" s="7"/>
      <c r="AB288" s="7"/>
      <c r="AC288" s="7"/>
      <c r="AD288" s="7"/>
      <c r="AE288" s="7"/>
      <c r="AF288" s="7"/>
      <c r="AG288" s="7"/>
      <c r="AH288" s="7"/>
      <c r="AI288" s="7"/>
      <c r="AJ288" s="7"/>
      <c r="AK288" s="7"/>
      <c r="AL288" s="7"/>
      <c r="AM288" s="7"/>
      <c r="AN288" s="7"/>
      <c r="AO288" s="7"/>
      <c r="AP288" s="7"/>
      <c r="AQ288" s="7"/>
      <c r="AR288" s="7"/>
      <c r="AS288" s="7"/>
      <c r="AT288" s="7"/>
      <c r="AU288" s="7"/>
      <c r="AV288" s="7"/>
    </row>
    <row r="289" spans="1:48">
      <c r="A289" s="12">
        <v>38894</v>
      </c>
      <c r="B289" s="13">
        <v>5073.8999999999996</v>
      </c>
      <c r="C289" s="13">
        <v>1270.9000000000001</v>
      </c>
      <c r="D289" s="13">
        <v>2306.4</v>
      </c>
      <c r="E289" s="13">
        <v>6267.2</v>
      </c>
      <c r="F289" s="13">
        <v>12515.7</v>
      </c>
      <c r="G289" s="13">
        <v>5924.1</v>
      </c>
      <c r="H289" s="13">
        <v>6528</v>
      </c>
      <c r="I289" s="13">
        <v>5309.8</v>
      </c>
      <c r="J289" s="13">
        <v>494.4</v>
      </c>
      <c r="K289" s="13">
        <v>10662.9</v>
      </c>
      <c r="L289" s="13">
        <v>5729.1</v>
      </c>
      <c r="M289" s="13">
        <v>924</v>
      </c>
      <c r="N289" s="15"/>
      <c r="O289" s="7">
        <f t="shared" si="24"/>
        <v>1.20285115980877E-2</v>
      </c>
      <c r="P289" s="7">
        <f t="shared" si="24"/>
        <v>1.4141413051162594E-2</v>
      </c>
      <c r="Q289" s="7">
        <f t="shared" si="24"/>
        <v>6.0948123570380526E-3</v>
      </c>
      <c r="R289" s="7">
        <f t="shared" si="23"/>
        <v>1.862180555507292E-2</v>
      </c>
      <c r="S289" s="7">
        <f t="shared" si="23"/>
        <v>4.2256282678597309E-2</v>
      </c>
      <c r="T289" s="7">
        <f t="shared" si="23"/>
        <v>1.0862281418790922E-2</v>
      </c>
      <c r="U289" s="7">
        <f t="shared" si="23"/>
        <v>9.4930417014117013E-4</v>
      </c>
      <c r="V289" s="7">
        <f t="shared" si="26"/>
        <v>1.9230823839141081E-2</v>
      </c>
      <c r="W289" s="7">
        <f t="shared" si="25"/>
        <v>4.8426244757879908E-3</v>
      </c>
      <c r="X289" s="7">
        <f t="shared" si="25"/>
        <v>5.6764933946601114E-3</v>
      </c>
      <c r="Y289" s="7">
        <f t="shared" si="25"/>
        <v>9.2776647961161154E-3</v>
      </c>
      <c r="Z289" s="15"/>
      <c r="AA289" s="7"/>
      <c r="AB289" s="7"/>
      <c r="AC289" s="7"/>
      <c r="AD289" s="7"/>
      <c r="AE289" s="7"/>
      <c r="AF289" s="7"/>
      <c r="AG289" s="7"/>
      <c r="AH289" s="7"/>
      <c r="AI289" s="7"/>
      <c r="AJ289" s="7"/>
      <c r="AK289" s="7"/>
      <c r="AL289" s="7"/>
      <c r="AM289" s="7"/>
      <c r="AN289" s="7"/>
      <c r="AO289" s="7"/>
      <c r="AP289" s="7"/>
      <c r="AQ289" s="7"/>
      <c r="AR289" s="7"/>
      <c r="AS289" s="7"/>
      <c r="AT289" s="7"/>
      <c r="AU289" s="7"/>
      <c r="AV289" s="7"/>
    </row>
    <row r="290" spans="1:48">
      <c r="A290" s="12">
        <v>38901</v>
      </c>
      <c r="B290" s="13">
        <v>5135.3</v>
      </c>
      <c r="C290" s="13">
        <v>1289</v>
      </c>
      <c r="D290" s="13">
        <v>2320.5</v>
      </c>
      <c r="E290" s="13">
        <v>6385</v>
      </c>
      <c r="F290" s="13">
        <v>13055.9</v>
      </c>
      <c r="G290" s="13">
        <v>5988.8</v>
      </c>
      <c r="H290" s="13">
        <v>6534.2</v>
      </c>
      <c r="I290" s="13">
        <v>5412.9</v>
      </c>
      <c r="J290" s="13">
        <v>496.8</v>
      </c>
      <c r="K290" s="13">
        <v>10723.6</v>
      </c>
      <c r="L290" s="13">
        <v>5782.5</v>
      </c>
      <c r="M290" s="13">
        <v>923</v>
      </c>
      <c r="N290" s="15"/>
      <c r="O290" s="7">
        <f t="shared" si="24"/>
        <v>-3.3503440449695311E-2</v>
      </c>
      <c r="P290" s="7">
        <f t="shared" si="24"/>
        <v>2.7545735481135245E-2</v>
      </c>
      <c r="Q290" s="7">
        <f t="shared" si="24"/>
        <v>-1.6029534591126441E-2</v>
      </c>
      <c r="R290" s="7">
        <f t="shared" si="23"/>
        <v>-2.8225470693174739E-2</v>
      </c>
      <c r="S290" s="7">
        <f t="shared" si="23"/>
        <v>-1.9732469906165142E-2</v>
      </c>
      <c r="T290" s="7">
        <f t="shared" si="23"/>
        <v>-3.7808406092870867E-2</v>
      </c>
      <c r="U290" s="7">
        <f t="shared" si="23"/>
        <v>-4.7368659605335491E-2</v>
      </c>
      <c r="V290" s="7">
        <f t="shared" si="26"/>
        <v>-2.8768041797970965E-2</v>
      </c>
      <c r="W290" s="7">
        <f t="shared" si="25"/>
        <v>-5.0573153717197575E-2</v>
      </c>
      <c r="X290" s="7">
        <f t="shared" si="25"/>
        <v>-4.3404918206556391E-2</v>
      </c>
      <c r="Y290" s="7">
        <f t="shared" si="25"/>
        <v>-6.0015444136165084E-3</v>
      </c>
      <c r="Z290" s="15"/>
      <c r="AA290" s="7"/>
      <c r="AB290" s="7"/>
      <c r="AC290" s="7"/>
      <c r="AD290" s="7"/>
      <c r="AE290" s="7"/>
      <c r="AF290" s="7"/>
      <c r="AG290" s="7"/>
      <c r="AH290" s="7"/>
      <c r="AI290" s="7"/>
      <c r="AJ290" s="7"/>
      <c r="AK290" s="7"/>
      <c r="AL290" s="7"/>
      <c r="AM290" s="7"/>
      <c r="AN290" s="7"/>
      <c r="AO290" s="7"/>
      <c r="AP290" s="7"/>
      <c r="AQ290" s="7"/>
      <c r="AR290" s="7"/>
      <c r="AS290" s="7"/>
      <c r="AT290" s="7"/>
      <c r="AU290" s="7"/>
      <c r="AV290" s="7"/>
    </row>
    <row r="291" spans="1:48">
      <c r="A291" s="12">
        <v>38908</v>
      </c>
      <c r="B291" s="13">
        <v>4966.1000000000004</v>
      </c>
      <c r="C291" s="13">
        <v>1325</v>
      </c>
      <c r="D291" s="13">
        <v>2283.6</v>
      </c>
      <c r="E291" s="13">
        <v>6207.3</v>
      </c>
      <c r="F291" s="13">
        <v>12800.8</v>
      </c>
      <c r="G291" s="13">
        <v>5766.6</v>
      </c>
      <c r="H291" s="13">
        <v>6231.9</v>
      </c>
      <c r="I291" s="13">
        <v>5259.4</v>
      </c>
      <c r="J291" s="13">
        <v>472.3</v>
      </c>
      <c r="K291" s="13">
        <v>10268.1</v>
      </c>
      <c r="L291" s="13">
        <v>5747.9</v>
      </c>
      <c r="M291" s="13">
        <v>922</v>
      </c>
      <c r="N291" s="15"/>
      <c r="O291" s="7">
        <f t="shared" si="24"/>
        <v>-1.1081226515969468E-3</v>
      </c>
      <c r="P291" s="7">
        <f t="shared" si="24"/>
        <v>-8.3365393757667376E-3</v>
      </c>
      <c r="Q291" s="7">
        <f t="shared" si="24"/>
        <v>-1.1830431876033803E-3</v>
      </c>
      <c r="R291" s="7">
        <f t="shared" si="23"/>
        <v>-1.6241241800756277E-2</v>
      </c>
      <c r="S291" s="7">
        <f t="shared" si="23"/>
        <v>-3.4767173864649691E-2</v>
      </c>
      <c r="T291" s="7">
        <f t="shared" si="23"/>
        <v>6.6714155389140852E-3</v>
      </c>
      <c r="U291" s="7">
        <f t="shared" si="23"/>
        <v>-6.6330963018328267E-3</v>
      </c>
      <c r="V291" s="7">
        <f t="shared" si="26"/>
        <v>7.8219355063225346E-3</v>
      </c>
      <c r="W291" s="7">
        <f t="shared" si="25"/>
        <v>-1.2711866118554373E-3</v>
      </c>
      <c r="X291" s="7">
        <f t="shared" si="25"/>
        <v>-8.5089416617281505E-3</v>
      </c>
      <c r="Y291" s="7">
        <f t="shared" si="25"/>
        <v>3.4203645372831042E-2</v>
      </c>
      <c r="Z291" s="15"/>
      <c r="AA291" s="7"/>
      <c r="AB291" s="7"/>
      <c r="AC291" s="7"/>
      <c r="AD291" s="7"/>
      <c r="AE291" s="7"/>
      <c r="AF291" s="7"/>
      <c r="AG291" s="7"/>
      <c r="AH291" s="7"/>
      <c r="AI291" s="7"/>
      <c r="AJ291" s="7"/>
      <c r="AK291" s="7"/>
      <c r="AL291" s="7"/>
      <c r="AM291" s="7"/>
      <c r="AN291" s="7"/>
      <c r="AO291" s="7"/>
      <c r="AP291" s="7"/>
      <c r="AQ291" s="7"/>
      <c r="AR291" s="7"/>
      <c r="AS291" s="7"/>
      <c r="AT291" s="7"/>
      <c r="AU291" s="7"/>
      <c r="AV291" s="7"/>
    </row>
    <row r="292" spans="1:48">
      <c r="A292" s="12">
        <v>38915</v>
      </c>
      <c r="B292" s="13">
        <v>4960.6000000000004</v>
      </c>
      <c r="C292" s="13">
        <v>1314</v>
      </c>
      <c r="D292" s="13">
        <v>2280.9</v>
      </c>
      <c r="E292" s="13">
        <v>6107.3</v>
      </c>
      <c r="F292" s="13">
        <v>12363.4</v>
      </c>
      <c r="G292" s="13">
        <v>5805.2</v>
      </c>
      <c r="H292" s="13">
        <v>6190.7</v>
      </c>
      <c r="I292" s="13">
        <v>5300.7</v>
      </c>
      <c r="J292" s="13">
        <v>471.7</v>
      </c>
      <c r="K292" s="13">
        <v>10181.1</v>
      </c>
      <c r="L292" s="13">
        <v>5947.9</v>
      </c>
      <c r="M292" s="13">
        <v>921</v>
      </c>
      <c r="N292" s="15"/>
      <c r="O292" s="7">
        <f t="shared" si="24"/>
        <v>-4.6376111085358882E-4</v>
      </c>
      <c r="P292" s="7">
        <f t="shared" si="24"/>
        <v>-1.0634735476432861E-2</v>
      </c>
      <c r="Q292" s="7">
        <f t="shared" si="24"/>
        <v>-8.6302327735522273E-3</v>
      </c>
      <c r="R292" s="7">
        <f t="shared" si="23"/>
        <v>-3.7730941445125129E-3</v>
      </c>
      <c r="S292" s="7">
        <f t="shared" si="23"/>
        <v>7.2792859861307756E-5</v>
      </c>
      <c r="T292" s="7">
        <f t="shared" si="23"/>
        <v>6.7983094448103671E-3</v>
      </c>
      <c r="U292" s="7">
        <f t="shared" si="23"/>
        <v>5.7983315125370695E-3</v>
      </c>
      <c r="V292" s="7">
        <f t="shared" si="26"/>
        <v>-3.553005835496368E-3</v>
      </c>
      <c r="W292" s="7">
        <f t="shared" si="25"/>
        <v>2.2015775456854597E-2</v>
      </c>
      <c r="X292" s="7">
        <f t="shared" si="25"/>
        <v>-1.1280246042640973E-2</v>
      </c>
      <c r="Y292" s="7">
        <f t="shared" si="25"/>
        <v>-2.8622439313660325E-3</v>
      </c>
      <c r="Z292" s="15"/>
      <c r="AA292" s="7"/>
      <c r="AB292" s="7"/>
      <c r="AC292" s="7"/>
      <c r="AD292" s="7"/>
      <c r="AE292" s="7"/>
      <c r="AF292" s="7"/>
      <c r="AG292" s="7"/>
      <c r="AH292" s="7"/>
      <c r="AI292" s="7"/>
      <c r="AJ292" s="7"/>
      <c r="AK292" s="7"/>
      <c r="AL292" s="7"/>
      <c r="AM292" s="7"/>
      <c r="AN292" s="7"/>
      <c r="AO292" s="7"/>
      <c r="AP292" s="7"/>
      <c r="AQ292" s="7"/>
      <c r="AR292" s="7"/>
      <c r="AS292" s="7"/>
      <c r="AT292" s="7"/>
      <c r="AU292" s="7"/>
      <c r="AV292" s="7"/>
    </row>
    <row r="293" spans="1:48">
      <c r="A293" s="12">
        <v>38922</v>
      </c>
      <c r="B293" s="13">
        <v>4958.3</v>
      </c>
      <c r="C293" s="13">
        <v>1300.0999999999999</v>
      </c>
      <c r="D293" s="13">
        <v>2261.3000000000002</v>
      </c>
      <c r="E293" s="13">
        <v>6084.3</v>
      </c>
      <c r="F293" s="13">
        <v>12364.3</v>
      </c>
      <c r="G293" s="13">
        <v>5844.8</v>
      </c>
      <c r="H293" s="13">
        <v>6226.7</v>
      </c>
      <c r="I293" s="13">
        <v>5281.9</v>
      </c>
      <c r="J293" s="13">
        <v>482.2</v>
      </c>
      <c r="K293" s="13">
        <v>10066.9</v>
      </c>
      <c r="L293" s="13">
        <v>5930.9</v>
      </c>
      <c r="M293" s="13">
        <v>920</v>
      </c>
      <c r="N293" s="15"/>
      <c r="O293" s="7">
        <f t="shared" si="24"/>
        <v>-4.437989260285606E-4</v>
      </c>
      <c r="P293" s="7">
        <f t="shared" si="24"/>
        <v>2.3564483484850445E-2</v>
      </c>
      <c r="Q293" s="7">
        <f t="shared" si="24"/>
        <v>-1.5733616293458298E-2</v>
      </c>
      <c r="R293" s="7">
        <f t="shared" si="23"/>
        <v>-1.5152934194523064E-2</v>
      </c>
      <c r="S293" s="7">
        <f t="shared" si="23"/>
        <v>-1.8999669341064809E-2</v>
      </c>
      <c r="T293" s="7">
        <f t="shared" si="23"/>
        <v>8.7048170330318465E-3</v>
      </c>
      <c r="U293" s="7">
        <f t="shared" si="23"/>
        <v>-1.3403054205108542E-2</v>
      </c>
      <c r="V293" s="7">
        <f t="shared" si="26"/>
        <v>-1.7032088354754969E-2</v>
      </c>
      <c r="W293" s="7">
        <f t="shared" si="25"/>
        <v>-1.3992083761625626E-2</v>
      </c>
      <c r="X293" s="7">
        <f t="shared" si="25"/>
        <v>-6.0612987939588159E-4</v>
      </c>
      <c r="Y293" s="7">
        <f t="shared" si="25"/>
        <v>-7.8541968157258835E-3</v>
      </c>
      <c r="Z293" s="15"/>
      <c r="AA293" s="7"/>
      <c r="AB293" s="7"/>
      <c r="AC293" s="7"/>
      <c r="AD293" s="7"/>
      <c r="AE293" s="7"/>
      <c r="AF293" s="7"/>
      <c r="AG293" s="7"/>
      <c r="AH293" s="7"/>
      <c r="AI293" s="7"/>
      <c r="AJ293" s="7"/>
      <c r="AK293" s="7"/>
      <c r="AL293" s="7"/>
      <c r="AM293" s="7"/>
      <c r="AN293" s="7"/>
      <c r="AO293" s="7"/>
      <c r="AP293" s="7"/>
      <c r="AQ293" s="7"/>
      <c r="AR293" s="7"/>
      <c r="AS293" s="7"/>
      <c r="AT293" s="7"/>
      <c r="AU293" s="7"/>
      <c r="AV293" s="7"/>
    </row>
    <row r="294" spans="1:48">
      <c r="A294" s="12">
        <v>38929</v>
      </c>
      <c r="B294" s="13">
        <v>4956.1000000000004</v>
      </c>
      <c r="C294" s="13">
        <v>1331.1</v>
      </c>
      <c r="D294" s="13">
        <v>2226</v>
      </c>
      <c r="E294" s="13">
        <v>5992.8</v>
      </c>
      <c r="F294" s="13">
        <v>12131.6</v>
      </c>
      <c r="G294" s="13">
        <v>5895.9</v>
      </c>
      <c r="H294" s="13">
        <v>6143.8</v>
      </c>
      <c r="I294" s="13">
        <v>5192.7</v>
      </c>
      <c r="J294" s="13">
        <v>475.5</v>
      </c>
      <c r="K294" s="13">
        <v>10060.799999999999</v>
      </c>
      <c r="L294" s="13">
        <v>5884.5</v>
      </c>
      <c r="M294" s="13">
        <v>919</v>
      </c>
      <c r="N294" s="15"/>
      <c r="O294" s="7">
        <f t="shared" si="24"/>
        <v>-1.3931937681986853E-3</v>
      </c>
      <c r="P294" s="7">
        <f t="shared" si="24"/>
        <v>-2.6337342074254366E-2</v>
      </c>
      <c r="Q294" s="7">
        <f t="shared" si="24"/>
        <v>1.0590621139963209E-2</v>
      </c>
      <c r="R294" s="7">
        <f t="shared" si="23"/>
        <v>-6.2603776551019069E-3</v>
      </c>
      <c r="S294" s="7">
        <f t="shared" si="23"/>
        <v>-6.266594311179147E-4</v>
      </c>
      <c r="T294" s="7">
        <f t="shared" si="23"/>
        <v>9.5877040505365392E-3</v>
      </c>
      <c r="U294" s="7">
        <f t="shared" si="23"/>
        <v>-1.9907779476385688E-2</v>
      </c>
      <c r="V294" s="7">
        <f t="shared" si="26"/>
        <v>-1.3728329155165175E-2</v>
      </c>
      <c r="W294" s="7">
        <f t="shared" si="25"/>
        <v>-1.4617355911749645E-2</v>
      </c>
      <c r="X294" s="7">
        <f t="shared" si="25"/>
        <v>-1.7618111463344743E-2</v>
      </c>
      <c r="Y294" s="7">
        <f t="shared" si="25"/>
        <v>2.3147470819552967E-2</v>
      </c>
      <c r="Z294" s="15"/>
      <c r="AA294" s="7"/>
      <c r="AB294" s="7"/>
      <c r="AC294" s="7"/>
      <c r="AD294" s="7"/>
      <c r="AE294" s="7"/>
      <c r="AF294" s="7"/>
      <c r="AG294" s="7"/>
      <c r="AH294" s="7"/>
      <c r="AI294" s="7"/>
      <c r="AJ294" s="7"/>
      <c r="AK294" s="7"/>
      <c r="AL294" s="7"/>
      <c r="AM294" s="7"/>
      <c r="AN294" s="7"/>
      <c r="AO294" s="7"/>
      <c r="AP294" s="7"/>
      <c r="AQ294" s="7"/>
      <c r="AR294" s="7"/>
      <c r="AS294" s="7"/>
      <c r="AT294" s="7"/>
      <c r="AU294" s="7"/>
      <c r="AV294" s="7"/>
    </row>
    <row r="295" spans="1:48">
      <c r="A295" s="12">
        <v>38936</v>
      </c>
      <c r="B295" s="13">
        <v>4949.2</v>
      </c>
      <c r="C295" s="13">
        <v>1296.5</v>
      </c>
      <c r="D295" s="13">
        <v>2249.6999999999998</v>
      </c>
      <c r="E295" s="13">
        <v>5955.4</v>
      </c>
      <c r="F295" s="13">
        <v>12124</v>
      </c>
      <c r="G295" s="13">
        <v>5952.7</v>
      </c>
      <c r="H295" s="13">
        <v>6022.7</v>
      </c>
      <c r="I295" s="13">
        <v>5121.8999999999996</v>
      </c>
      <c r="J295" s="13">
        <v>468.6</v>
      </c>
      <c r="K295" s="13">
        <v>9885.1</v>
      </c>
      <c r="L295" s="13">
        <v>6022.3</v>
      </c>
      <c r="M295" s="13">
        <v>918</v>
      </c>
      <c r="N295" s="15"/>
      <c r="O295" s="7">
        <f t="shared" si="24"/>
        <v>2.0657222937955383E-2</v>
      </c>
      <c r="P295" s="7">
        <f t="shared" si="24"/>
        <v>-3.0224662133892376E-2</v>
      </c>
      <c r="Q295" s="7">
        <f t="shared" si="24"/>
        <v>1.8191529478042236E-2</v>
      </c>
      <c r="R295" s="7">
        <f t="shared" si="23"/>
        <v>7.8944199853485025E-2</v>
      </c>
      <c r="S295" s="7">
        <f t="shared" si="23"/>
        <v>-1.7088165034562694E-3</v>
      </c>
      <c r="T295" s="7">
        <f t="shared" si="23"/>
        <v>1.6692597897111271E-2</v>
      </c>
      <c r="U295" s="7">
        <f t="shared" si="23"/>
        <v>1.5961071155265509E-2</v>
      </c>
      <c r="V295" s="7">
        <f t="shared" si="26"/>
        <v>2.3978541039979033E-2</v>
      </c>
      <c r="W295" s="7">
        <f t="shared" si="25"/>
        <v>-1.2886776276356428E-2</v>
      </c>
      <c r="X295" s="7">
        <f t="shared" si="25"/>
        <v>2.5153658590774373E-2</v>
      </c>
      <c r="Y295" s="7">
        <f t="shared" si="25"/>
        <v>5.8939592156166901E-3</v>
      </c>
      <c r="Z295" s="15"/>
      <c r="AA295" s="7"/>
      <c r="AB295" s="7"/>
      <c r="AC295" s="7"/>
      <c r="AD295" s="7"/>
      <c r="AE295" s="7"/>
      <c r="AF295" s="7"/>
      <c r="AG295" s="7"/>
      <c r="AH295" s="7"/>
      <c r="AI295" s="7"/>
      <c r="AJ295" s="7"/>
      <c r="AK295" s="7"/>
      <c r="AL295" s="7"/>
      <c r="AM295" s="7"/>
      <c r="AN295" s="7"/>
      <c r="AO295" s="7"/>
      <c r="AP295" s="7"/>
      <c r="AQ295" s="7"/>
      <c r="AR295" s="7"/>
      <c r="AS295" s="7"/>
      <c r="AT295" s="7"/>
      <c r="AU295" s="7"/>
      <c r="AV295" s="7"/>
    </row>
    <row r="296" spans="1:48">
      <c r="A296" s="12">
        <v>38943</v>
      </c>
      <c r="B296" s="13">
        <v>5052.5</v>
      </c>
      <c r="C296" s="13">
        <v>1257.9000000000001</v>
      </c>
      <c r="D296" s="13">
        <v>2291</v>
      </c>
      <c r="E296" s="13">
        <v>6444.6</v>
      </c>
      <c r="F296" s="13">
        <v>12103.3</v>
      </c>
      <c r="G296" s="13">
        <v>6052.9</v>
      </c>
      <c r="H296" s="13">
        <v>6119.6</v>
      </c>
      <c r="I296" s="13">
        <v>5246.2</v>
      </c>
      <c r="J296" s="13">
        <v>462.6</v>
      </c>
      <c r="K296" s="13">
        <v>10136.9</v>
      </c>
      <c r="L296" s="13">
        <v>6057.9</v>
      </c>
      <c r="M296" s="13">
        <v>917</v>
      </c>
      <c r="N296" s="15"/>
      <c r="O296" s="7">
        <f t="shared" si="24"/>
        <v>-5.7363621338043713E-3</v>
      </c>
      <c r="P296" s="7">
        <f t="shared" si="24"/>
        <v>-3.1248757912444872E-2</v>
      </c>
      <c r="Q296" s="7">
        <f t="shared" si="24"/>
        <v>1.0982681529384418E-2</v>
      </c>
      <c r="R296" s="7">
        <f t="shared" si="23"/>
        <v>1.3746132738972194E-2</v>
      </c>
      <c r="S296" s="7">
        <f t="shared" si="23"/>
        <v>-3.6751661666006947E-3</v>
      </c>
      <c r="T296" s="7">
        <f t="shared" si="23"/>
        <v>-1.0746629906350346E-2</v>
      </c>
      <c r="U296" s="7">
        <f t="shared" si="23"/>
        <v>-1.0694937698802944E-2</v>
      </c>
      <c r="V296" s="7">
        <f t="shared" si="26"/>
        <v>1.2332621379193621E-2</v>
      </c>
      <c r="W296" s="7">
        <f t="shared" si="25"/>
        <v>2.5188097886176802E-2</v>
      </c>
      <c r="X296" s="7">
        <f t="shared" si="25"/>
        <v>-1.1160110472607654E-2</v>
      </c>
      <c r="Y296" s="7">
        <f t="shared" si="25"/>
        <v>7.7285220413843983E-3</v>
      </c>
      <c r="Z296" s="15"/>
      <c r="AA296" s="7"/>
      <c r="AB296" s="7"/>
      <c r="AC296" s="7"/>
      <c r="AD296" s="7"/>
      <c r="AE296" s="7"/>
      <c r="AF296" s="7"/>
      <c r="AG296" s="7"/>
      <c r="AH296" s="7"/>
      <c r="AI296" s="7"/>
      <c r="AJ296" s="7"/>
      <c r="AK296" s="7"/>
      <c r="AL296" s="7"/>
      <c r="AM296" s="7"/>
      <c r="AN296" s="7"/>
      <c r="AO296" s="7"/>
      <c r="AP296" s="7"/>
      <c r="AQ296" s="7"/>
      <c r="AR296" s="7"/>
      <c r="AS296" s="7"/>
      <c r="AT296" s="7"/>
      <c r="AU296" s="7"/>
      <c r="AV296" s="7"/>
    </row>
    <row r="297" spans="1:48">
      <c r="A297" s="12">
        <v>38950</v>
      </c>
      <c r="B297" s="13">
        <v>5023.6000000000004</v>
      </c>
      <c r="C297" s="13">
        <v>1219.2</v>
      </c>
      <c r="D297" s="13">
        <v>2316.3000000000002</v>
      </c>
      <c r="E297" s="13">
        <v>6533.8</v>
      </c>
      <c r="F297" s="13">
        <v>12058.9</v>
      </c>
      <c r="G297" s="13">
        <v>5988.2</v>
      </c>
      <c r="H297" s="13">
        <v>6054.5</v>
      </c>
      <c r="I297" s="13">
        <v>5311.3</v>
      </c>
      <c r="J297" s="13">
        <v>474.4</v>
      </c>
      <c r="K297" s="13">
        <v>10024.4</v>
      </c>
      <c r="L297" s="13">
        <v>6104.9</v>
      </c>
      <c r="M297" s="13">
        <v>916</v>
      </c>
      <c r="N297" s="15"/>
      <c r="O297" s="7">
        <f t="shared" si="24"/>
        <v>1.4524942387563739E-2</v>
      </c>
      <c r="P297" s="7">
        <f t="shared" si="24"/>
        <v>2.9816776760825295E-2</v>
      </c>
      <c r="Q297" s="7">
        <f t="shared" si="24"/>
        <v>1.1119573625156986E-2</v>
      </c>
      <c r="R297" s="7">
        <f t="shared" si="23"/>
        <v>3.0076661642854635E-2</v>
      </c>
      <c r="S297" s="7">
        <f t="shared" si="23"/>
        <v>-2.6162524530665938E-2</v>
      </c>
      <c r="T297" s="7">
        <f t="shared" si="23"/>
        <v>1.7743522210206829E-2</v>
      </c>
      <c r="U297" s="7">
        <f t="shared" si="23"/>
        <v>2.4118393789177215E-2</v>
      </c>
      <c r="V297" s="7">
        <f t="shared" si="26"/>
        <v>8.3808014465930909E-3</v>
      </c>
      <c r="W297" s="7">
        <f t="shared" si="25"/>
        <v>9.2321260003025551E-3</v>
      </c>
      <c r="X297" s="7">
        <f t="shared" si="25"/>
        <v>1.2077130124605361E-2</v>
      </c>
      <c r="Y297" s="7">
        <f t="shared" si="25"/>
        <v>1.666651098805073E-2</v>
      </c>
      <c r="Z297" s="15"/>
      <c r="AA297" s="7"/>
      <c r="AB297" s="7"/>
      <c r="AC297" s="7"/>
      <c r="AD297" s="7"/>
      <c r="AE297" s="7"/>
      <c r="AF297" s="7"/>
      <c r="AG297" s="7"/>
      <c r="AH297" s="7"/>
      <c r="AI297" s="7"/>
      <c r="AJ297" s="7"/>
      <c r="AK297" s="7"/>
      <c r="AL297" s="7"/>
      <c r="AM297" s="7"/>
      <c r="AN297" s="7"/>
      <c r="AO297" s="7"/>
      <c r="AP297" s="7"/>
      <c r="AQ297" s="7"/>
      <c r="AR297" s="7"/>
      <c r="AS297" s="7"/>
      <c r="AT297" s="7"/>
      <c r="AU297" s="7"/>
      <c r="AV297" s="7"/>
    </row>
    <row r="298" spans="1:48">
      <c r="A298" s="12">
        <v>38957</v>
      </c>
      <c r="B298" s="13">
        <v>5097.1000000000004</v>
      </c>
      <c r="C298" s="13">
        <v>1256.0999999999999</v>
      </c>
      <c r="D298" s="13">
        <v>2342.1999999999998</v>
      </c>
      <c r="E298" s="13">
        <v>6733.3</v>
      </c>
      <c r="F298" s="13">
        <v>11747.5</v>
      </c>
      <c r="G298" s="13">
        <v>6095.4</v>
      </c>
      <c r="H298" s="13">
        <v>6202.3</v>
      </c>
      <c r="I298" s="13">
        <v>5356</v>
      </c>
      <c r="J298" s="13">
        <v>478.8</v>
      </c>
      <c r="K298" s="13">
        <v>10146.200000000001</v>
      </c>
      <c r="L298" s="13">
        <v>6207.5</v>
      </c>
      <c r="M298" s="13">
        <v>915</v>
      </c>
      <c r="N298" s="15"/>
      <c r="O298" s="7">
        <f t="shared" si="24"/>
        <v>2.3540027964398069E-4</v>
      </c>
      <c r="P298" s="7">
        <f t="shared" si="24"/>
        <v>-6.3892877687992643E-3</v>
      </c>
      <c r="Q298" s="7">
        <f t="shared" si="24"/>
        <v>6.426237669865195E-3</v>
      </c>
      <c r="R298" s="7">
        <f t="shared" si="23"/>
        <v>6.100198072602655E-3</v>
      </c>
      <c r="S298" s="7">
        <f t="shared" si="23"/>
        <v>-2.6437057276026896E-2</v>
      </c>
      <c r="T298" s="7">
        <f t="shared" si="23"/>
        <v>5.105558463993058E-3</v>
      </c>
      <c r="U298" s="7">
        <f t="shared" si="23"/>
        <v>8.2530975839766579E-3</v>
      </c>
      <c r="V298" s="7">
        <f t="shared" si="26"/>
        <v>-6.800517042847602E-3</v>
      </c>
      <c r="W298" s="7">
        <f t="shared" si="25"/>
        <v>-3.5568611617567171E-3</v>
      </c>
      <c r="X298" s="7">
        <f t="shared" si="25"/>
        <v>-6.3277583545241229E-3</v>
      </c>
      <c r="Y298" s="7">
        <f t="shared" si="25"/>
        <v>1.1054261875941352E-2</v>
      </c>
      <c r="Z298" s="15"/>
      <c r="AA298" s="7"/>
      <c r="AB298" s="7"/>
      <c r="AC298" s="7"/>
      <c r="AD298" s="7"/>
      <c r="AE298" s="7"/>
      <c r="AF298" s="7"/>
      <c r="AG298" s="7"/>
      <c r="AH298" s="7"/>
      <c r="AI298" s="7"/>
      <c r="AJ298" s="7"/>
      <c r="AK298" s="7"/>
      <c r="AL298" s="7"/>
      <c r="AM298" s="7"/>
      <c r="AN298" s="7"/>
      <c r="AO298" s="7"/>
      <c r="AP298" s="7"/>
      <c r="AQ298" s="7"/>
      <c r="AR298" s="7"/>
      <c r="AS298" s="7"/>
      <c r="AT298" s="7"/>
      <c r="AU298" s="7"/>
      <c r="AV298" s="7"/>
    </row>
    <row r="299" spans="1:48">
      <c r="A299" s="12">
        <v>38964</v>
      </c>
      <c r="B299" s="13">
        <v>5098.3</v>
      </c>
      <c r="C299" s="13">
        <v>1248.0999999999999</v>
      </c>
      <c r="D299" s="13">
        <v>2357.3000000000002</v>
      </c>
      <c r="E299" s="13">
        <v>6774.5</v>
      </c>
      <c r="F299" s="13">
        <v>11441</v>
      </c>
      <c r="G299" s="13">
        <v>6126.6</v>
      </c>
      <c r="H299" s="13">
        <v>6253.7</v>
      </c>
      <c r="I299" s="13">
        <v>5319.7</v>
      </c>
      <c r="J299" s="13">
        <v>477.1</v>
      </c>
      <c r="K299" s="13">
        <v>10082.200000000001</v>
      </c>
      <c r="L299" s="13">
        <v>6276.5</v>
      </c>
      <c r="M299" s="13">
        <v>914</v>
      </c>
      <c r="N299" s="15"/>
      <c r="O299" s="7">
        <f t="shared" si="24"/>
        <v>-1.2215609683634084E-2</v>
      </c>
      <c r="P299" s="7">
        <f t="shared" si="24"/>
        <v>7.423702024552825E-3</v>
      </c>
      <c r="Q299" s="7">
        <f t="shared" si="24"/>
        <v>-1.1035654770243679E-3</v>
      </c>
      <c r="R299" s="7">
        <f t="shared" si="23"/>
        <v>1.55548276513613E-2</v>
      </c>
      <c r="S299" s="7">
        <f t="shared" si="23"/>
        <v>-6.835314707712431E-2</v>
      </c>
      <c r="T299" s="7">
        <f t="shared" si="23"/>
        <v>-4.0813994868929375E-4</v>
      </c>
      <c r="U299" s="7">
        <f t="shared" si="23"/>
        <v>3.9578098614439792E-3</v>
      </c>
      <c r="V299" s="7">
        <f t="shared" si="26"/>
        <v>2.2435676790382719E-2</v>
      </c>
      <c r="W299" s="7">
        <f t="shared" si="25"/>
        <v>-1.9685258371982688E-2</v>
      </c>
      <c r="X299" s="7">
        <f t="shared" si="25"/>
        <v>-5.8480193857965455E-2</v>
      </c>
      <c r="Y299" s="7">
        <f t="shared" si="25"/>
        <v>-3.346373598064644E-4</v>
      </c>
      <c r="Z299" s="15"/>
      <c r="AA299" s="7"/>
      <c r="AB299" s="7"/>
      <c r="AC299" s="7"/>
      <c r="AD299" s="7"/>
      <c r="AE299" s="7"/>
      <c r="AF299" s="7"/>
      <c r="AG299" s="7"/>
      <c r="AH299" s="7"/>
      <c r="AI299" s="7"/>
      <c r="AJ299" s="7"/>
      <c r="AK299" s="7"/>
      <c r="AL299" s="7"/>
      <c r="AM299" s="7"/>
      <c r="AN299" s="7"/>
      <c r="AO299" s="7"/>
      <c r="AP299" s="7"/>
      <c r="AQ299" s="7"/>
      <c r="AR299" s="7"/>
      <c r="AS299" s="7"/>
      <c r="AT299" s="7"/>
      <c r="AU299" s="7"/>
      <c r="AV299" s="7"/>
    </row>
    <row r="300" spans="1:48">
      <c r="A300" s="12">
        <v>38971</v>
      </c>
      <c r="B300" s="13">
        <v>5036.3999999999996</v>
      </c>
      <c r="C300" s="13">
        <v>1257.4000000000001</v>
      </c>
      <c r="D300" s="13">
        <v>2354.6999999999998</v>
      </c>
      <c r="E300" s="13">
        <v>6880.7</v>
      </c>
      <c r="F300" s="13">
        <v>10685.1</v>
      </c>
      <c r="G300" s="13">
        <v>6124.1</v>
      </c>
      <c r="H300" s="13">
        <v>6278.5</v>
      </c>
      <c r="I300" s="13">
        <v>5440.4</v>
      </c>
      <c r="J300" s="13">
        <v>467.8</v>
      </c>
      <c r="K300" s="13">
        <v>9509.5</v>
      </c>
      <c r="L300" s="13">
        <v>6274.4</v>
      </c>
      <c r="M300" s="13">
        <v>913</v>
      </c>
      <c r="N300" s="15"/>
      <c r="O300" s="7">
        <f t="shared" si="24"/>
        <v>-1.0619286187609695E-2</v>
      </c>
      <c r="P300" s="7">
        <f t="shared" si="24"/>
        <v>-1.0312254141314137E-2</v>
      </c>
      <c r="Q300" s="7">
        <f t="shared" si="24"/>
        <v>6.8984762645279557E-3</v>
      </c>
      <c r="R300" s="7">
        <f t="shared" si="23"/>
        <v>-2.794210581760153E-2</v>
      </c>
      <c r="S300" s="7">
        <f t="shared" si="23"/>
        <v>3.2235938719740423E-3</v>
      </c>
      <c r="T300" s="7">
        <f t="shared" si="23"/>
        <v>-1.624793964422987E-2</v>
      </c>
      <c r="U300" s="7">
        <f t="shared" si="23"/>
        <v>2.3936748046497536E-2</v>
      </c>
      <c r="V300" s="7">
        <f t="shared" si="26"/>
        <v>-1.1034686815061113E-3</v>
      </c>
      <c r="W300" s="7">
        <f t="shared" si="25"/>
        <v>-1.1826823155898926E-2</v>
      </c>
      <c r="X300" s="7">
        <f t="shared" si="25"/>
        <v>-1.1315687577224332E-2</v>
      </c>
      <c r="Y300" s="7">
        <f t="shared" si="25"/>
        <v>1.1220758635843413E-2</v>
      </c>
      <c r="Z300" s="15"/>
      <c r="AA300" s="7"/>
      <c r="AB300" s="7"/>
      <c r="AC300" s="7"/>
      <c r="AD300" s="7"/>
      <c r="AE300" s="7"/>
      <c r="AF300" s="7"/>
      <c r="AG300" s="7"/>
      <c r="AH300" s="7"/>
      <c r="AI300" s="7"/>
      <c r="AJ300" s="7"/>
      <c r="AK300" s="7"/>
      <c r="AL300" s="7"/>
      <c r="AM300" s="7"/>
      <c r="AN300" s="7"/>
      <c r="AO300" s="7"/>
      <c r="AP300" s="7"/>
      <c r="AQ300" s="7"/>
      <c r="AR300" s="7"/>
      <c r="AS300" s="7"/>
      <c r="AT300" s="7"/>
      <c r="AU300" s="7"/>
      <c r="AV300" s="7"/>
    </row>
    <row r="301" spans="1:48">
      <c r="A301" s="12">
        <v>38978</v>
      </c>
      <c r="B301" s="13">
        <v>4983.2</v>
      </c>
      <c r="C301" s="13">
        <v>1244.5</v>
      </c>
      <c r="D301" s="13">
        <v>2371</v>
      </c>
      <c r="E301" s="13">
        <v>6691.1</v>
      </c>
      <c r="F301" s="13">
        <v>10719.6</v>
      </c>
      <c r="G301" s="13">
        <v>6025.4</v>
      </c>
      <c r="H301" s="13">
        <v>6430.6</v>
      </c>
      <c r="I301" s="13">
        <v>5434.4</v>
      </c>
      <c r="J301" s="13">
        <v>462.3</v>
      </c>
      <c r="K301" s="13">
        <v>9402.5</v>
      </c>
      <c r="L301" s="13">
        <v>6345.2</v>
      </c>
      <c r="M301" s="13">
        <v>912</v>
      </c>
      <c r="N301" s="15"/>
      <c r="O301" s="7">
        <f t="shared" si="24"/>
        <v>3.37202594900489E-2</v>
      </c>
      <c r="P301" s="7">
        <f t="shared" si="24"/>
        <v>4.5090893095704798E-2</v>
      </c>
      <c r="Q301" s="7">
        <f t="shared" si="24"/>
        <v>2.5895456381144776E-2</v>
      </c>
      <c r="R301" s="7">
        <f t="shared" si="23"/>
        <v>2.1117235729173005E-2</v>
      </c>
      <c r="S301" s="7">
        <f t="shared" si="23"/>
        <v>7.4576962819811077E-2</v>
      </c>
      <c r="T301" s="7">
        <f t="shared" si="23"/>
        <v>2.5528560162911575E-2</v>
      </c>
      <c r="U301" s="7">
        <f t="shared" si="23"/>
        <v>5.8894259391127066E-2</v>
      </c>
      <c r="V301" s="7">
        <f t="shared" si="26"/>
        <v>3.4720687116716387E-2</v>
      </c>
      <c r="W301" s="7">
        <f t="shared" si="25"/>
        <v>5.0200333057230179E-2</v>
      </c>
      <c r="X301" s="7">
        <f t="shared" si="25"/>
        <v>4.4107206495549195E-2</v>
      </c>
      <c r="Y301" s="7">
        <f t="shared" si="25"/>
        <v>1.8518758593901681E-2</v>
      </c>
      <c r="Z301" s="15"/>
      <c r="AA301" s="7"/>
      <c r="AB301" s="7"/>
      <c r="AC301" s="7"/>
      <c r="AD301" s="7"/>
      <c r="AE301" s="7"/>
      <c r="AF301" s="7"/>
      <c r="AG301" s="7"/>
      <c r="AH301" s="7"/>
      <c r="AI301" s="7"/>
      <c r="AJ301" s="7"/>
      <c r="AK301" s="7"/>
      <c r="AL301" s="7"/>
      <c r="AM301" s="7"/>
      <c r="AN301" s="7"/>
      <c r="AO301" s="7"/>
      <c r="AP301" s="7"/>
      <c r="AQ301" s="7"/>
      <c r="AR301" s="7"/>
      <c r="AS301" s="7"/>
      <c r="AT301" s="7"/>
      <c r="AU301" s="7"/>
      <c r="AV301" s="7"/>
    </row>
    <row r="302" spans="1:48">
      <c r="A302" s="12">
        <v>38985</v>
      </c>
      <c r="B302" s="13">
        <v>5154.1000000000004</v>
      </c>
      <c r="C302" s="13">
        <v>1301.9000000000001</v>
      </c>
      <c r="D302" s="13">
        <v>2433.1999999999998</v>
      </c>
      <c r="E302" s="13">
        <v>6833.9</v>
      </c>
      <c r="F302" s="13">
        <v>11549.6</v>
      </c>
      <c r="G302" s="13">
        <v>6181.2</v>
      </c>
      <c r="H302" s="13">
        <v>6820.7</v>
      </c>
      <c r="I302" s="13">
        <v>5626.4</v>
      </c>
      <c r="J302" s="13">
        <v>486.1</v>
      </c>
      <c r="K302" s="13">
        <v>9826.5</v>
      </c>
      <c r="L302" s="13">
        <v>6463.8</v>
      </c>
      <c r="M302" s="13">
        <v>911</v>
      </c>
      <c r="N302" s="15"/>
      <c r="O302" s="7">
        <f t="shared" si="24"/>
        <v>1.2838978073008265E-2</v>
      </c>
      <c r="P302" s="7">
        <f t="shared" si="24"/>
        <v>2.4357211572217541E-2</v>
      </c>
      <c r="Q302" s="7">
        <f t="shared" si="24"/>
        <v>1.9817132417696653E-2</v>
      </c>
      <c r="R302" s="7">
        <f t="shared" si="23"/>
        <v>6.3742330108157346E-3</v>
      </c>
      <c r="S302" s="7">
        <f t="shared" si="23"/>
        <v>-8.2419482050480643E-3</v>
      </c>
      <c r="T302" s="7">
        <f t="shared" si="23"/>
        <v>2.2396636175408734E-2</v>
      </c>
      <c r="U302" s="7">
        <f t="shared" si="23"/>
        <v>2.2011734635000845E-2</v>
      </c>
      <c r="V302" s="7">
        <f t="shared" si="26"/>
        <v>1.6446550452166663E-2</v>
      </c>
      <c r="W302" s="7">
        <f t="shared" si="25"/>
        <v>3.695524003935452E-2</v>
      </c>
      <c r="X302" s="7">
        <f t="shared" si="25"/>
        <v>-8.0822350766923401E-3</v>
      </c>
      <c r="Y302" s="7">
        <f t="shared" si="25"/>
        <v>8.6416582515643978E-3</v>
      </c>
      <c r="Z302" s="15"/>
      <c r="AA302" s="7"/>
      <c r="AB302" s="7"/>
      <c r="AC302" s="7"/>
      <c r="AD302" s="7"/>
      <c r="AE302" s="7"/>
      <c r="AF302" s="7"/>
      <c r="AG302" s="7"/>
      <c r="AH302" s="7"/>
      <c r="AI302" s="7"/>
      <c r="AJ302" s="7"/>
      <c r="AK302" s="7"/>
      <c r="AL302" s="7"/>
      <c r="AM302" s="7"/>
      <c r="AN302" s="7"/>
      <c r="AO302" s="7"/>
      <c r="AP302" s="7"/>
      <c r="AQ302" s="7"/>
      <c r="AR302" s="7"/>
      <c r="AS302" s="7"/>
      <c r="AT302" s="7"/>
      <c r="AU302" s="7"/>
      <c r="AV302" s="7"/>
    </row>
    <row r="303" spans="1:48">
      <c r="A303" s="12">
        <v>38992</v>
      </c>
      <c r="B303" s="13">
        <v>5220.7</v>
      </c>
      <c r="C303" s="13">
        <v>1334</v>
      </c>
      <c r="D303" s="13">
        <v>2481.9</v>
      </c>
      <c r="E303" s="13">
        <v>6877.6</v>
      </c>
      <c r="F303" s="13">
        <v>11454.8</v>
      </c>
      <c r="G303" s="13">
        <v>6321.2</v>
      </c>
      <c r="H303" s="13">
        <v>6972.5</v>
      </c>
      <c r="I303" s="13">
        <v>5719.7</v>
      </c>
      <c r="J303" s="13">
        <v>504.4</v>
      </c>
      <c r="K303" s="13">
        <v>9747.4</v>
      </c>
      <c r="L303" s="13">
        <v>6519.9</v>
      </c>
      <c r="M303" s="13">
        <v>910</v>
      </c>
      <c r="N303" s="15"/>
      <c r="O303" s="7">
        <f t="shared" si="24"/>
        <v>1.3186753349352397E-2</v>
      </c>
      <c r="P303" s="7">
        <f t="shared" si="24"/>
        <v>-4.5314203331492407E-2</v>
      </c>
      <c r="Q303" s="7">
        <f t="shared" si="24"/>
        <v>1.491699492256786E-2</v>
      </c>
      <c r="R303" s="7">
        <f t="shared" si="23"/>
        <v>-7.648109207124546E-3</v>
      </c>
      <c r="S303" s="7">
        <f t="shared" si="23"/>
        <v>1.6184623620850908E-2</v>
      </c>
      <c r="T303" s="7">
        <f t="shared" si="23"/>
        <v>9.2120107547470301E-3</v>
      </c>
      <c r="U303" s="7">
        <f t="shared" si="23"/>
        <v>-1.162382009200686E-3</v>
      </c>
      <c r="V303" s="7">
        <f t="shared" si="26"/>
        <v>3.4731650282764431E-3</v>
      </c>
      <c r="W303" s="7">
        <f t="shared" si="25"/>
        <v>4.7468443562194767E-3</v>
      </c>
      <c r="X303" s="7">
        <f t="shared" si="25"/>
        <v>4.4808538780499688E-2</v>
      </c>
      <c r="Y303" s="7">
        <f t="shared" si="25"/>
        <v>-1.3589053905505525E-2</v>
      </c>
      <c r="Z303" s="15"/>
      <c r="AA303" s="7"/>
      <c r="AB303" s="7"/>
      <c r="AC303" s="7"/>
      <c r="AD303" s="7"/>
      <c r="AE303" s="7"/>
      <c r="AF303" s="7"/>
      <c r="AG303" s="7"/>
      <c r="AH303" s="7"/>
      <c r="AI303" s="7"/>
      <c r="AJ303" s="7"/>
      <c r="AK303" s="7"/>
      <c r="AL303" s="7"/>
      <c r="AM303" s="7"/>
      <c r="AN303" s="7"/>
      <c r="AO303" s="7"/>
      <c r="AP303" s="7"/>
      <c r="AQ303" s="7"/>
      <c r="AR303" s="7"/>
      <c r="AS303" s="7"/>
      <c r="AT303" s="7"/>
      <c r="AU303" s="7"/>
      <c r="AV303" s="7"/>
    </row>
    <row r="304" spans="1:48">
      <c r="A304" s="12">
        <v>38999</v>
      </c>
      <c r="B304" s="13">
        <v>5290</v>
      </c>
      <c r="C304" s="13">
        <v>1274.9000000000001</v>
      </c>
      <c r="D304" s="13">
        <v>2519.1999999999998</v>
      </c>
      <c r="E304" s="13">
        <v>6825.2</v>
      </c>
      <c r="F304" s="13">
        <v>11641.7</v>
      </c>
      <c r="G304" s="13">
        <v>6379.7</v>
      </c>
      <c r="H304" s="13">
        <v>6964.4</v>
      </c>
      <c r="I304" s="13">
        <v>5739.6</v>
      </c>
      <c r="J304" s="13">
        <v>506.8</v>
      </c>
      <c r="K304" s="13">
        <v>10194.1</v>
      </c>
      <c r="L304" s="13">
        <v>6431.9</v>
      </c>
      <c r="M304" s="13">
        <v>909</v>
      </c>
      <c r="N304" s="15"/>
      <c r="O304" s="7">
        <f t="shared" si="24"/>
        <v>8.5456126427279101E-3</v>
      </c>
      <c r="P304" s="7">
        <f t="shared" si="24"/>
        <v>5.0854860608446455E-3</v>
      </c>
      <c r="Q304" s="7">
        <f t="shared" si="24"/>
        <v>2.7909516468028247E-2</v>
      </c>
      <c r="R304" s="7">
        <f t="shared" si="23"/>
        <v>-1.2072225325377779E-2</v>
      </c>
      <c r="S304" s="7">
        <f t="shared" si="23"/>
        <v>-4.6061407574153855E-3</v>
      </c>
      <c r="T304" s="7">
        <f t="shared" si="23"/>
        <v>8.9306004321769124E-4</v>
      </c>
      <c r="U304" s="7">
        <f t="shared" si="23"/>
        <v>1.4635198824317519E-3</v>
      </c>
      <c r="V304" s="7">
        <f t="shared" si="26"/>
        <v>7.2736430947649335E-3</v>
      </c>
      <c r="W304" s="7">
        <f t="shared" si="25"/>
        <v>-6.3341462767919016E-3</v>
      </c>
      <c r="X304" s="7">
        <f t="shared" si="25"/>
        <v>3.2314735689691509E-2</v>
      </c>
      <c r="Y304" s="7">
        <f t="shared" si="25"/>
        <v>7.4042285040566659E-3</v>
      </c>
      <c r="Z304" s="15"/>
      <c r="AA304" s="7"/>
      <c r="AB304" s="7"/>
      <c r="AC304" s="7"/>
      <c r="AD304" s="7"/>
      <c r="AE304" s="7"/>
      <c r="AF304" s="7"/>
      <c r="AG304" s="7"/>
      <c r="AH304" s="7"/>
      <c r="AI304" s="7"/>
      <c r="AJ304" s="7"/>
      <c r="AK304" s="7"/>
      <c r="AL304" s="7"/>
      <c r="AM304" s="7"/>
      <c r="AN304" s="7"/>
      <c r="AO304" s="7"/>
      <c r="AP304" s="7"/>
      <c r="AQ304" s="7"/>
      <c r="AR304" s="7"/>
      <c r="AS304" s="7"/>
      <c r="AT304" s="7"/>
      <c r="AU304" s="7"/>
      <c r="AV304" s="7"/>
    </row>
    <row r="305" spans="1:48">
      <c r="A305" s="12">
        <v>39006</v>
      </c>
      <c r="B305" s="13">
        <v>5335.4</v>
      </c>
      <c r="C305" s="13">
        <v>1281.4000000000001</v>
      </c>
      <c r="D305" s="13">
        <v>2590.5</v>
      </c>
      <c r="E305" s="13">
        <v>6743.3</v>
      </c>
      <c r="F305" s="13">
        <v>11588.2</v>
      </c>
      <c r="G305" s="13">
        <v>6385.4</v>
      </c>
      <c r="H305" s="13">
        <v>6974.6</v>
      </c>
      <c r="I305" s="13">
        <v>5781.5</v>
      </c>
      <c r="J305" s="13">
        <v>503.6</v>
      </c>
      <c r="K305" s="13">
        <v>10528.9</v>
      </c>
      <c r="L305" s="13">
        <v>6479.7</v>
      </c>
      <c r="M305" s="13">
        <v>908</v>
      </c>
      <c r="N305" s="15"/>
      <c r="O305" s="7">
        <f t="shared" si="24"/>
        <v>4.3202266579787573E-3</v>
      </c>
      <c r="P305" s="7">
        <f t="shared" si="24"/>
        <v>5.1706818988403784E-2</v>
      </c>
      <c r="Q305" s="7">
        <f t="shared" si="24"/>
        <v>5.0170774647122554E-4</v>
      </c>
      <c r="R305" s="7">
        <f t="shared" si="23"/>
        <v>-8.2494958280891293E-3</v>
      </c>
      <c r="S305" s="7">
        <f t="shared" si="23"/>
        <v>-1.2261358402081417E-3</v>
      </c>
      <c r="T305" s="7">
        <f t="shared" si="23"/>
        <v>5.0768270375639961E-3</v>
      </c>
      <c r="U305" s="7">
        <f t="shared" si="23"/>
        <v>2.697495221323741E-2</v>
      </c>
      <c r="V305" s="7">
        <f t="shared" si="26"/>
        <v>3.3843901556393835E-3</v>
      </c>
      <c r="W305" s="7">
        <f t="shared" si="25"/>
        <v>-7.5742837693400702E-3</v>
      </c>
      <c r="X305" s="7">
        <f t="shared" si="25"/>
        <v>1.5469228342327539E-3</v>
      </c>
      <c r="Y305" s="7">
        <f t="shared" si="25"/>
        <v>-1.239184775262589E-2</v>
      </c>
      <c r="Z305" s="15"/>
      <c r="AA305" s="7"/>
      <c r="AB305" s="7"/>
      <c r="AC305" s="7"/>
      <c r="AD305" s="7"/>
      <c r="AE305" s="7"/>
      <c r="AF305" s="7"/>
      <c r="AG305" s="7"/>
      <c r="AH305" s="7"/>
      <c r="AI305" s="7"/>
      <c r="AJ305" s="7"/>
      <c r="AK305" s="7"/>
      <c r="AL305" s="7"/>
      <c r="AM305" s="7"/>
      <c r="AN305" s="7"/>
      <c r="AO305" s="7"/>
      <c r="AP305" s="7"/>
      <c r="AQ305" s="7"/>
      <c r="AR305" s="7"/>
      <c r="AS305" s="7"/>
      <c r="AT305" s="7"/>
      <c r="AU305" s="7"/>
      <c r="AV305" s="7"/>
    </row>
    <row r="306" spans="1:48">
      <c r="A306" s="12">
        <v>39013</v>
      </c>
      <c r="B306" s="13">
        <v>5358.5</v>
      </c>
      <c r="C306" s="13">
        <v>1349.4</v>
      </c>
      <c r="D306" s="13">
        <v>2591.8000000000002</v>
      </c>
      <c r="E306" s="13">
        <v>6687.9</v>
      </c>
      <c r="F306" s="13">
        <v>11574</v>
      </c>
      <c r="G306" s="13">
        <v>6417.9</v>
      </c>
      <c r="H306" s="13">
        <v>7165.3</v>
      </c>
      <c r="I306" s="13">
        <v>5801.1</v>
      </c>
      <c r="J306" s="13">
        <v>499.8</v>
      </c>
      <c r="K306" s="13">
        <v>10545.2</v>
      </c>
      <c r="L306" s="13">
        <v>6399.9</v>
      </c>
      <c r="M306" s="13">
        <v>907</v>
      </c>
      <c r="N306" s="15"/>
      <c r="O306" s="7">
        <f t="shared" si="24"/>
        <v>1.3623305085480401E-2</v>
      </c>
      <c r="P306" s="7">
        <f t="shared" si="24"/>
        <v>2.7771442757875971E-2</v>
      </c>
      <c r="Q306" s="7">
        <f t="shared" si="24"/>
        <v>2.2738231205509394E-3</v>
      </c>
      <c r="R306" s="7">
        <f t="shared" si="23"/>
        <v>2.7504443499370337E-2</v>
      </c>
      <c r="S306" s="7">
        <f t="shared" si="23"/>
        <v>-6.718561931728392E-3</v>
      </c>
      <c r="T306" s="7">
        <f t="shared" si="23"/>
        <v>1.5077644080432433E-2</v>
      </c>
      <c r="U306" s="7">
        <f t="shared" si="23"/>
        <v>-1.6236498279560748E-2</v>
      </c>
      <c r="V306" s="7">
        <f t="shared" si="26"/>
        <v>-5.7568294248304111E-3</v>
      </c>
      <c r="W306" s="7">
        <f t="shared" si="25"/>
        <v>-1.3293247110662855E-2</v>
      </c>
      <c r="X306" s="7">
        <f t="shared" si="25"/>
        <v>2.5087581962255492E-2</v>
      </c>
      <c r="Y306" s="7">
        <f t="shared" si="25"/>
        <v>9.7184005834567919E-3</v>
      </c>
      <c r="Z306" s="15"/>
      <c r="AA306" s="7"/>
      <c r="AB306" s="7"/>
      <c r="AC306" s="7"/>
      <c r="AD306" s="7"/>
      <c r="AE306" s="7"/>
      <c r="AF306" s="7"/>
      <c r="AG306" s="7"/>
      <c r="AH306" s="7"/>
      <c r="AI306" s="7"/>
      <c r="AJ306" s="7"/>
      <c r="AK306" s="7"/>
      <c r="AL306" s="7"/>
      <c r="AM306" s="7"/>
      <c r="AN306" s="7"/>
      <c r="AO306" s="7"/>
      <c r="AP306" s="7"/>
      <c r="AQ306" s="7"/>
      <c r="AR306" s="7"/>
      <c r="AS306" s="7"/>
      <c r="AT306" s="7"/>
      <c r="AU306" s="7"/>
      <c r="AV306" s="7"/>
    </row>
    <row r="307" spans="1:48">
      <c r="A307" s="12">
        <v>39020</v>
      </c>
      <c r="B307" s="13">
        <v>5432</v>
      </c>
      <c r="C307" s="13">
        <v>1387.4</v>
      </c>
      <c r="D307" s="13">
        <v>2597.6999999999998</v>
      </c>
      <c r="E307" s="13">
        <v>6874.4</v>
      </c>
      <c r="F307" s="13">
        <v>11496.5</v>
      </c>
      <c r="G307" s="13">
        <v>6515.4</v>
      </c>
      <c r="H307" s="13">
        <v>7049.9</v>
      </c>
      <c r="I307" s="13">
        <v>5767.8</v>
      </c>
      <c r="J307" s="13">
        <v>493.2</v>
      </c>
      <c r="K307" s="13">
        <v>10813.1</v>
      </c>
      <c r="L307" s="13">
        <v>6462.4</v>
      </c>
      <c r="M307" s="13">
        <v>906</v>
      </c>
      <c r="N307" s="15"/>
      <c r="O307" s="7">
        <f t="shared" si="24"/>
        <v>8.6486889746997255E-4</v>
      </c>
      <c r="P307" s="7">
        <f t="shared" si="24"/>
        <v>-1.1234851619081769E-2</v>
      </c>
      <c r="Q307" s="7">
        <f t="shared" si="24"/>
        <v>-8.8579081873492384E-4</v>
      </c>
      <c r="R307" s="7">
        <f t="shared" si="23"/>
        <v>-8.8397235535329736E-3</v>
      </c>
      <c r="S307" s="7">
        <f t="shared" si="23"/>
        <v>3.8897820298202733E-2</v>
      </c>
      <c r="T307" s="7">
        <f t="shared" si="23"/>
        <v>-7.5336015956106927E-3</v>
      </c>
      <c r="U307" s="7">
        <f t="shared" si="23"/>
        <v>1.3329397600473218E-2</v>
      </c>
      <c r="V307" s="7">
        <f t="shared" si="26"/>
        <v>7.4619477752801413E-3</v>
      </c>
      <c r="W307" s="7">
        <f t="shared" si="25"/>
        <v>4.854378464798143E-3</v>
      </c>
      <c r="X307" s="7">
        <f t="shared" si="25"/>
        <v>1.2032998832303986E-2</v>
      </c>
      <c r="Y307" s="7">
        <f t="shared" si="25"/>
        <v>-1.3271636275938123E-2</v>
      </c>
      <c r="Z307" s="15"/>
      <c r="AA307" s="7"/>
      <c r="AB307" s="7"/>
      <c r="AC307" s="7"/>
      <c r="AD307" s="7"/>
      <c r="AE307" s="7"/>
      <c r="AF307" s="7"/>
      <c r="AG307" s="7"/>
      <c r="AH307" s="7"/>
      <c r="AI307" s="7"/>
      <c r="AJ307" s="7"/>
      <c r="AK307" s="7"/>
      <c r="AL307" s="7"/>
      <c r="AM307" s="7"/>
      <c r="AN307" s="7"/>
      <c r="AO307" s="7"/>
      <c r="AP307" s="7"/>
      <c r="AQ307" s="7"/>
      <c r="AR307" s="7"/>
      <c r="AS307" s="7"/>
      <c r="AT307" s="7"/>
      <c r="AU307" s="7"/>
      <c r="AV307" s="7"/>
    </row>
    <row r="308" spans="1:48">
      <c r="A308" s="12">
        <v>39027</v>
      </c>
      <c r="B308" s="13">
        <v>5436.7</v>
      </c>
      <c r="C308" s="13">
        <v>1371.9</v>
      </c>
      <c r="D308" s="13">
        <v>2595.4</v>
      </c>
      <c r="E308" s="13">
        <v>6813.9</v>
      </c>
      <c r="F308" s="13">
        <v>11952.5</v>
      </c>
      <c r="G308" s="13">
        <v>6466.5</v>
      </c>
      <c r="H308" s="13">
        <v>7144.5</v>
      </c>
      <c r="I308" s="13">
        <v>5811</v>
      </c>
      <c r="J308" s="13">
        <v>495.6</v>
      </c>
      <c r="K308" s="13">
        <v>10944</v>
      </c>
      <c r="L308" s="13">
        <v>6377.2</v>
      </c>
      <c r="M308" s="13">
        <v>905</v>
      </c>
      <c r="N308" s="15"/>
      <c r="O308" s="7">
        <f t="shared" si="24"/>
        <v>-3.1317957877141354E-3</v>
      </c>
      <c r="P308" s="7">
        <f t="shared" si="24"/>
        <v>-3.9398584500280089E-2</v>
      </c>
      <c r="Q308" s="7">
        <f t="shared" si="24"/>
        <v>2.7813343005190092E-2</v>
      </c>
      <c r="R308" s="7">
        <f t="shared" si="23"/>
        <v>1.4540306871970166E-2</v>
      </c>
      <c r="S308" s="7">
        <f t="shared" si="23"/>
        <v>-4.6713259472360581E-2</v>
      </c>
      <c r="T308" s="7">
        <f t="shared" si="23"/>
        <v>7.3647565719166582E-3</v>
      </c>
      <c r="U308" s="7">
        <f t="shared" si="23"/>
        <v>8.1408927797046952E-3</v>
      </c>
      <c r="V308" s="7">
        <f t="shared" si="26"/>
        <v>8.8575752361139057E-3</v>
      </c>
      <c r="W308" s="7">
        <f t="shared" si="25"/>
        <v>7.6123695472800679E-2</v>
      </c>
      <c r="X308" s="7">
        <f t="shared" si="25"/>
        <v>-3.6542285800603376E-2</v>
      </c>
      <c r="Y308" s="7">
        <f t="shared" si="25"/>
        <v>2.9312749888401768E-2</v>
      </c>
      <c r="Z308" s="15"/>
      <c r="AA308" s="7"/>
      <c r="AB308" s="7"/>
      <c r="AC308" s="7"/>
      <c r="AD308" s="7"/>
      <c r="AE308" s="7"/>
      <c r="AF308" s="7"/>
      <c r="AG308" s="7"/>
      <c r="AH308" s="7"/>
      <c r="AI308" s="7"/>
      <c r="AJ308" s="7"/>
      <c r="AK308" s="7"/>
      <c r="AL308" s="7"/>
      <c r="AM308" s="7"/>
      <c r="AN308" s="7"/>
      <c r="AO308" s="7"/>
      <c r="AP308" s="7"/>
      <c r="AQ308" s="7"/>
      <c r="AR308" s="7"/>
      <c r="AS308" s="7"/>
      <c r="AT308" s="7"/>
      <c r="AU308" s="7"/>
      <c r="AV308" s="7"/>
    </row>
    <row r="309" spans="1:48">
      <c r="A309" s="12">
        <v>39034</v>
      </c>
      <c r="B309" s="13">
        <v>5419.7</v>
      </c>
      <c r="C309" s="13">
        <v>1318.9</v>
      </c>
      <c r="D309" s="13">
        <v>2668.6</v>
      </c>
      <c r="E309" s="13">
        <v>6913.7</v>
      </c>
      <c r="F309" s="13">
        <v>11407</v>
      </c>
      <c r="G309" s="13">
        <v>6514.3</v>
      </c>
      <c r="H309" s="13">
        <v>7202.9</v>
      </c>
      <c r="I309" s="13">
        <v>5862.7</v>
      </c>
      <c r="J309" s="13">
        <v>534.79999999999995</v>
      </c>
      <c r="K309" s="13">
        <v>10551.3</v>
      </c>
      <c r="L309" s="13">
        <v>6566.9</v>
      </c>
      <c r="M309" s="13">
        <v>904</v>
      </c>
      <c r="N309" s="15"/>
      <c r="O309" s="7">
        <f t="shared" si="24"/>
        <v>6.2354777002877381E-3</v>
      </c>
      <c r="P309" s="7">
        <f t="shared" si="24"/>
        <v>-8.9106107261007327E-3</v>
      </c>
      <c r="Q309" s="7">
        <f t="shared" si="24"/>
        <v>2.2014749655032462E-2</v>
      </c>
      <c r="R309" s="7">
        <f t="shared" si="23"/>
        <v>1.1390398269870273E-2</v>
      </c>
      <c r="S309" s="7">
        <f t="shared" si="23"/>
        <v>2.5215836289875795E-3</v>
      </c>
      <c r="T309" s="7">
        <f t="shared" si="23"/>
        <v>2.9430270019850779E-3</v>
      </c>
      <c r="U309" s="7">
        <f t="shared" si="23"/>
        <v>1.4937373820980726E-2</v>
      </c>
      <c r="V309" s="7">
        <f t="shared" si="26"/>
        <v>2.5263650582825543E-2</v>
      </c>
      <c r="W309" s="7">
        <f t="shared" si="25"/>
        <v>1.5032295683617405E-2</v>
      </c>
      <c r="X309" s="7">
        <f t="shared" si="25"/>
        <v>1.6098793226757035E-3</v>
      </c>
      <c r="Y309" s="7">
        <f t="shared" si="25"/>
        <v>-6.5388667785605129E-3</v>
      </c>
      <c r="Z309" s="15"/>
      <c r="AA309" s="7"/>
      <c r="AB309" s="7"/>
      <c r="AC309" s="7"/>
      <c r="AD309" s="7"/>
      <c r="AE309" s="7"/>
      <c r="AF309" s="7"/>
      <c r="AG309" s="7"/>
      <c r="AH309" s="7"/>
      <c r="AI309" s="7"/>
      <c r="AJ309" s="7"/>
      <c r="AK309" s="7"/>
      <c r="AL309" s="7"/>
      <c r="AM309" s="7"/>
      <c r="AN309" s="7"/>
      <c r="AO309" s="7"/>
      <c r="AP309" s="7"/>
      <c r="AQ309" s="7"/>
      <c r="AR309" s="7"/>
      <c r="AS309" s="7"/>
      <c r="AT309" s="7"/>
      <c r="AU309" s="7"/>
      <c r="AV309" s="7"/>
    </row>
    <row r="310" spans="1:48">
      <c r="A310" s="12">
        <v>39041</v>
      </c>
      <c r="B310" s="13">
        <v>5453.6</v>
      </c>
      <c r="C310" s="13">
        <v>1307.2</v>
      </c>
      <c r="D310" s="13">
        <v>2728</v>
      </c>
      <c r="E310" s="13">
        <v>6992.9</v>
      </c>
      <c r="F310" s="13">
        <v>11435.8</v>
      </c>
      <c r="G310" s="13">
        <v>6533.5</v>
      </c>
      <c r="H310" s="13">
        <v>7311.3</v>
      </c>
      <c r="I310" s="13">
        <v>6012.7</v>
      </c>
      <c r="J310" s="13">
        <v>542.9</v>
      </c>
      <c r="K310" s="13">
        <v>10568.3</v>
      </c>
      <c r="L310" s="13">
        <v>6524.1</v>
      </c>
      <c r="M310" s="13">
        <v>903</v>
      </c>
      <c r="N310" s="15"/>
      <c r="O310" s="7">
        <f t="shared" si="24"/>
        <v>-4.7236222554151259E-3</v>
      </c>
      <c r="P310" s="7">
        <f t="shared" si="24"/>
        <v>1.2845538239972587E-2</v>
      </c>
      <c r="Q310" s="7">
        <f t="shared" si="24"/>
        <v>-1.4771317320312543E-2</v>
      </c>
      <c r="R310" s="7">
        <f t="shared" si="23"/>
        <v>-1.2302047912276353E-2</v>
      </c>
      <c r="S310" s="7">
        <f t="shared" si="23"/>
        <v>2.2874243578752493E-2</v>
      </c>
      <c r="T310" s="7">
        <f t="shared" si="23"/>
        <v>-1.0555243246971293E-2</v>
      </c>
      <c r="U310" s="7">
        <f t="shared" si="23"/>
        <v>-1.3397514046226081E-2</v>
      </c>
      <c r="V310" s="7">
        <f t="shared" si="26"/>
        <v>6.6523640863425695E-5</v>
      </c>
      <c r="W310" s="7">
        <f t="shared" si="25"/>
        <v>1.0444437592097577E-2</v>
      </c>
      <c r="X310" s="7">
        <f t="shared" si="25"/>
        <v>2.79691388119346E-3</v>
      </c>
      <c r="Y310" s="7">
        <f t="shared" si="25"/>
        <v>-3.6239156408280964E-3</v>
      </c>
      <c r="Z310" s="15"/>
      <c r="AA310" s="7"/>
      <c r="AB310" s="7"/>
      <c r="AC310" s="7"/>
      <c r="AD310" s="7"/>
      <c r="AE310" s="7"/>
      <c r="AF310" s="7"/>
      <c r="AG310" s="7"/>
      <c r="AH310" s="7"/>
      <c r="AI310" s="7"/>
      <c r="AJ310" s="7"/>
      <c r="AK310" s="7"/>
      <c r="AL310" s="7"/>
      <c r="AM310" s="7"/>
      <c r="AN310" s="7"/>
      <c r="AO310" s="7"/>
      <c r="AP310" s="7"/>
      <c r="AQ310" s="7"/>
      <c r="AR310" s="7"/>
      <c r="AS310" s="7"/>
      <c r="AT310" s="7"/>
      <c r="AU310" s="7"/>
      <c r="AV310" s="7"/>
    </row>
    <row r="311" spans="1:48">
      <c r="A311" s="12">
        <v>39048</v>
      </c>
      <c r="B311" s="13">
        <v>5427.9</v>
      </c>
      <c r="C311" s="13">
        <v>1324.1</v>
      </c>
      <c r="D311" s="13">
        <v>2688</v>
      </c>
      <c r="E311" s="13">
        <v>6907.4</v>
      </c>
      <c r="F311" s="13">
        <v>11700.4</v>
      </c>
      <c r="G311" s="13">
        <v>6464.9</v>
      </c>
      <c r="H311" s="13">
        <v>7214</v>
      </c>
      <c r="I311" s="13">
        <v>6013.1</v>
      </c>
      <c r="J311" s="13">
        <v>548.6</v>
      </c>
      <c r="K311" s="13">
        <v>10597.9</v>
      </c>
      <c r="L311" s="13">
        <v>6500.5</v>
      </c>
      <c r="M311" s="13">
        <v>902</v>
      </c>
      <c r="N311" s="15"/>
      <c r="O311" s="7">
        <f t="shared" si="24"/>
        <v>-3.869648186708729E-4</v>
      </c>
      <c r="P311" s="7">
        <f t="shared" si="24"/>
        <v>5.7024141720513219E-2</v>
      </c>
      <c r="Q311" s="7">
        <f t="shared" si="24"/>
        <v>4.8986960576467443E-3</v>
      </c>
      <c r="R311" s="7">
        <f t="shared" si="23"/>
        <v>5.9900729759452603E-3</v>
      </c>
      <c r="S311" s="7">
        <f t="shared" si="23"/>
        <v>-1.3517847181100003E-2</v>
      </c>
      <c r="T311" s="7">
        <f t="shared" si="23"/>
        <v>-7.5926736358790815E-3</v>
      </c>
      <c r="U311" s="7">
        <f t="shared" si="23"/>
        <v>2.7720027897535233E-4</v>
      </c>
      <c r="V311" s="7">
        <f t="shared" si="26"/>
        <v>7.4888101202918982E-3</v>
      </c>
      <c r="W311" s="7">
        <f t="shared" si="25"/>
        <v>-7.6853077261918954E-3</v>
      </c>
      <c r="X311" s="7">
        <f t="shared" si="25"/>
        <v>-7.3626584409632501E-4</v>
      </c>
      <c r="Y311" s="7">
        <f t="shared" si="25"/>
        <v>2.139851539831707E-2</v>
      </c>
      <c r="Z311" s="15"/>
      <c r="AA311" s="7"/>
      <c r="AB311" s="7"/>
      <c r="AC311" s="7"/>
      <c r="AD311" s="7"/>
      <c r="AE311" s="7"/>
      <c r="AF311" s="7"/>
      <c r="AG311" s="7"/>
      <c r="AH311" s="7"/>
      <c r="AI311" s="7"/>
      <c r="AJ311" s="7"/>
      <c r="AK311" s="7"/>
      <c r="AL311" s="7"/>
      <c r="AM311" s="7"/>
      <c r="AN311" s="7"/>
      <c r="AO311" s="7"/>
      <c r="AP311" s="7"/>
      <c r="AQ311" s="7"/>
      <c r="AR311" s="7"/>
      <c r="AS311" s="7"/>
      <c r="AT311" s="7"/>
      <c r="AU311" s="7"/>
      <c r="AV311" s="7"/>
    </row>
    <row r="312" spans="1:48">
      <c r="A312" s="12">
        <v>39055</v>
      </c>
      <c r="B312" s="13">
        <v>5425.8</v>
      </c>
      <c r="C312" s="13">
        <v>1401.8</v>
      </c>
      <c r="D312" s="13">
        <v>2701.2</v>
      </c>
      <c r="E312" s="13">
        <v>6948.9</v>
      </c>
      <c r="F312" s="13">
        <v>11543.3</v>
      </c>
      <c r="G312" s="13">
        <v>6416</v>
      </c>
      <c r="H312" s="13">
        <v>7216</v>
      </c>
      <c r="I312" s="13">
        <v>6058.3</v>
      </c>
      <c r="J312" s="13">
        <v>544.4</v>
      </c>
      <c r="K312" s="13">
        <v>10590.1</v>
      </c>
      <c r="L312" s="13">
        <v>6641.1</v>
      </c>
      <c r="M312" s="13">
        <v>901</v>
      </c>
      <c r="N312" s="15"/>
      <c r="O312" s="7">
        <f t="shared" si="24"/>
        <v>2.7198709658926002E-2</v>
      </c>
      <c r="P312" s="7">
        <f t="shared" si="24"/>
        <v>4.9204511459517472E-2</v>
      </c>
      <c r="Q312" s="7">
        <f t="shared" si="24"/>
        <v>2.6882553810459574E-2</v>
      </c>
      <c r="R312" s="7">
        <f t="shared" si="23"/>
        <v>3.3286877055992675E-2</v>
      </c>
      <c r="S312" s="7">
        <f t="shared" si="23"/>
        <v>2.4406691597924104E-2</v>
      </c>
      <c r="T312" s="7">
        <f t="shared" si="23"/>
        <v>3.0197171909502864E-2</v>
      </c>
      <c r="U312" s="7">
        <f t="shared" si="23"/>
        <v>4.293948497871973E-2</v>
      </c>
      <c r="V312" s="7">
        <f t="shared" si="26"/>
        <v>2.9422736361087963E-2</v>
      </c>
      <c r="W312" s="7">
        <f t="shared" si="25"/>
        <v>1.5854546223321352E-2</v>
      </c>
      <c r="X312" s="7">
        <f t="shared" si="25"/>
        <v>1.3580513524284793E-2</v>
      </c>
      <c r="Y312" s="7">
        <f t="shared" si="25"/>
        <v>1.4604255111508615E-2</v>
      </c>
      <c r="Z312" s="15"/>
      <c r="AA312" s="7"/>
      <c r="AB312" s="7"/>
      <c r="AC312" s="7"/>
      <c r="AD312" s="7"/>
      <c r="AE312" s="7"/>
      <c r="AF312" s="7"/>
      <c r="AG312" s="7"/>
      <c r="AH312" s="7"/>
      <c r="AI312" s="7"/>
      <c r="AJ312" s="7"/>
      <c r="AK312" s="7"/>
      <c r="AL312" s="7"/>
      <c r="AM312" s="7"/>
      <c r="AN312" s="7"/>
      <c r="AO312" s="7"/>
      <c r="AP312" s="7"/>
      <c r="AQ312" s="7"/>
      <c r="AR312" s="7"/>
      <c r="AS312" s="7"/>
      <c r="AT312" s="7"/>
      <c r="AU312" s="7"/>
      <c r="AV312" s="7"/>
    </row>
    <row r="313" spans="1:48">
      <c r="A313" s="12">
        <v>39062</v>
      </c>
      <c r="B313" s="13">
        <v>5575.4</v>
      </c>
      <c r="C313" s="13">
        <v>1472.5</v>
      </c>
      <c r="D313" s="13">
        <v>2774.8</v>
      </c>
      <c r="E313" s="13">
        <v>7184.1</v>
      </c>
      <c r="F313" s="13">
        <v>11828.5</v>
      </c>
      <c r="G313" s="13">
        <v>6612.7</v>
      </c>
      <c r="H313" s="13">
        <v>7532.6</v>
      </c>
      <c r="I313" s="13">
        <v>6239.2</v>
      </c>
      <c r="J313" s="13">
        <v>553.1</v>
      </c>
      <c r="K313" s="13">
        <v>10734.9</v>
      </c>
      <c r="L313" s="13">
        <v>6738.8</v>
      </c>
      <c r="M313" s="13">
        <v>900</v>
      </c>
      <c r="N313" s="15"/>
      <c r="O313" s="7">
        <f t="shared" si="24"/>
        <v>5.0630301999514985E-3</v>
      </c>
      <c r="P313" s="7">
        <f t="shared" si="24"/>
        <v>6.9705557508353702E-3</v>
      </c>
      <c r="Q313" s="7">
        <f t="shared" si="24"/>
        <v>-9.268712263696197E-3</v>
      </c>
      <c r="R313" s="7">
        <f t="shared" si="23"/>
        <v>2.5778093734882816E-2</v>
      </c>
      <c r="S313" s="7">
        <f t="shared" si="23"/>
        <v>1.2701676967201855E-2</v>
      </c>
      <c r="T313" s="7">
        <f t="shared" si="23"/>
        <v>1.6125873523227013E-2</v>
      </c>
      <c r="U313" s="7">
        <f t="shared" si="23"/>
        <v>1.5805191637966752E-2</v>
      </c>
      <c r="V313" s="7">
        <f t="shared" si="26"/>
        <v>1.0572688209531233E-3</v>
      </c>
      <c r="W313" s="7">
        <f t="shared" si="25"/>
        <v>-4.7118608378977755E-3</v>
      </c>
      <c r="X313" s="7">
        <f t="shared" si="25"/>
        <v>-2.4881034517697919E-2</v>
      </c>
      <c r="Y313" s="7">
        <f t="shared" si="25"/>
        <v>9.6288070037033584E-3</v>
      </c>
      <c r="Z313" s="15"/>
      <c r="AA313" s="7"/>
      <c r="AB313" s="7"/>
      <c r="AC313" s="7"/>
      <c r="AD313" s="7"/>
      <c r="AE313" s="7"/>
      <c r="AF313" s="7"/>
      <c r="AG313" s="7"/>
      <c r="AH313" s="7"/>
      <c r="AI313" s="7"/>
      <c r="AJ313" s="7"/>
      <c r="AK313" s="7"/>
      <c r="AL313" s="7"/>
      <c r="AM313" s="7"/>
      <c r="AN313" s="7"/>
      <c r="AO313" s="7"/>
      <c r="AP313" s="7"/>
      <c r="AQ313" s="7"/>
      <c r="AR313" s="7"/>
      <c r="AS313" s="7"/>
      <c r="AT313" s="7"/>
      <c r="AU313" s="7"/>
      <c r="AV313" s="7"/>
    </row>
    <row r="314" spans="1:48">
      <c r="A314" s="12">
        <v>39069</v>
      </c>
      <c r="B314" s="13">
        <v>5603.7</v>
      </c>
      <c r="C314" s="13">
        <v>1482.8</v>
      </c>
      <c r="D314" s="13">
        <v>2749.2</v>
      </c>
      <c r="E314" s="13">
        <v>7371.7</v>
      </c>
      <c r="F314" s="13">
        <v>11979.7</v>
      </c>
      <c r="G314" s="13">
        <v>6720.2</v>
      </c>
      <c r="H314" s="13">
        <v>7652.6</v>
      </c>
      <c r="I314" s="13">
        <v>6245.8</v>
      </c>
      <c r="J314" s="13">
        <v>550.5</v>
      </c>
      <c r="K314" s="13">
        <v>10471.1</v>
      </c>
      <c r="L314" s="13">
        <v>6804</v>
      </c>
      <c r="M314" s="13">
        <v>899</v>
      </c>
      <c r="N314" s="15"/>
      <c r="O314" s="7">
        <f t="shared" si="24"/>
        <v>1.1744387048599115E-2</v>
      </c>
      <c r="P314" s="7">
        <f t="shared" si="24"/>
        <v>1.4825799602228961E-3</v>
      </c>
      <c r="Q314" s="7">
        <f t="shared" si="24"/>
        <v>7.5373599339340659E-3</v>
      </c>
      <c r="R314" s="7">
        <f t="shared" si="23"/>
        <v>4.5611193568442501E-3</v>
      </c>
      <c r="S314" s="7">
        <f t="shared" si="23"/>
        <v>1.5234334717140179E-2</v>
      </c>
      <c r="T314" s="7">
        <f t="shared" si="23"/>
        <v>1.3567846803498389E-2</v>
      </c>
      <c r="U314" s="7">
        <f t="shared" si="23"/>
        <v>9.1185844472143843E-3</v>
      </c>
      <c r="V314" s="7">
        <f t="shared" si="26"/>
        <v>4.3614124683240534E-3</v>
      </c>
      <c r="W314" s="7">
        <f t="shared" si="25"/>
        <v>-2.3642822689185932E-3</v>
      </c>
      <c r="X314" s="7">
        <f t="shared" si="25"/>
        <v>1.5644195819705622E-2</v>
      </c>
      <c r="Y314" s="7">
        <f t="shared" si="25"/>
        <v>2.1547481715319304E-2</v>
      </c>
      <c r="Z314" s="15"/>
      <c r="AA314" s="7"/>
      <c r="AB314" s="7"/>
      <c r="AC314" s="7"/>
      <c r="AD314" s="7"/>
      <c r="AE314" s="7"/>
      <c r="AF314" s="7"/>
      <c r="AG314" s="7"/>
      <c r="AH314" s="7"/>
      <c r="AI314" s="7"/>
      <c r="AJ314" s="7"/>
      <c r="AK314" s="7"/>
      <c r="AL314" s="7"/>
      <c r="AM314" s="7"/>
      <c r="AN314" s="7"/>
      <c r="AO314" s="7"/>
      <c r="AP314" s="7"/>
      <c r="AQ314" s="7"/>
      <c r="AR314" s="7"/>
      <c r="AS314" s="7"/>
      <c r="AT314" s="7"/>
      <c r="AU314" s="7"/>
      <c r="AV314" s="7"/>
    </row>
    <row r="315" spans="1:48">
      <c r="A315" s="12">
        <v>39078</v>
      </c>
      <c r="B315" s="13">
        <v>5669.9</v>
      </c>
      <c r="C315" s="13">
        <v>1485</v>
      </c>
      <c r="D315" s="13">
        <v>2770</v>
      </c>
      <c r="E315" s="13">
        <v>7405.4</v>
      </c>
      <c r="F315" s="13">
        <v>12163.6</v>
      </c>
      <c r="G315" s="13">
        <v>6812</v>
      </c>
      <c r="H315" s="13">
        <v>7722.7</v>
      </c>
      <c r="I315" s="13">
        <v>6273.1</v>
      </c>
      <c r="J315" s="13">
        <v>549.20000000000005</v>
      </c>
      <c r="K315" s="13">
        <v>10636.2</v>
      </c>
      <c r="L315" s="13">
        <v>6952.2</v>
      </c>
      <c r="M315" s="13">
        <v>898</v>
      </c>
      <c r="N315" s="15"/>
      <c r="O315" s="7">
        <f t="shared" si="24"/>
        <v>-1.7417424982269929E-2</v>
      </c>
      <c r="P315" s="7">
        <f t="shared" si="24"/>
        <v>-1.1309503267908147E-2</v>
      </c>
      <c r="Q315" s="7">
        <f t="shared" si="24"/>
        <v>-9.3212868655724087E-3</v>
      </c>
      <c r="R315" s="7">
        <f t="shared" si="23"/>
        <v>-9.4702559760290479E-3</v>
      </c>
      <c r="S315" s="7">
        <f t="shared" si="23"/>
        <v>-3.3369863200852341E-2</v>
      </c>
      <c r="T315" s="7">
        <f t="shared" si="23"/>
        <v>-1.3552966404703456E-2</v>
      </c>
      <c r="U315" s="7">
        <f t="shared" si="23"/>
        <v>-9.6021971743475865E-3</v>
      </c>
      <c r="V315" s="7">
        <f t="shared" si="26"/>
        <v>-1.4836206248556153E-3</v>
      </c>
      <c r="W315" s="7">
        <f t="shared" si="25"/>
        <v>-1.7449244269218865E-2</v>
      </c>
      <c r="X315" s="7">
        <f t="shared" si="25"/>
        <v>-3.9251551710054469E-2</v>
      </c>
      <c r="Y315" s="7">
        <f t="shared" si="25"/>
        <v>-2.9674894649812538E-3</v>
      </c>
      <c r="Z315" s="15"/>
      <c r="AA315" s="7"/>
      <c r="AB315" s="7"/>
      <c r="AC315" s="7"/>
      <c r="AD315" s="7"/>
      <c r="AE315" s="7"/>
      <c r="AF315" s="7"/>
      <c r="AG315" s="7"/>
      <c r="AH315" s="7"/>
      <c r="AI315" s="7"/>
      <c r="AJ315" s="7"/>
      <c r="AK315" s="7"/>
      <c r="AL315" s="7"/>
      <c r="AM315" s="7"/>
      <c r="AN315" s="7"/>
      <c r="AO315" s="7"/>
      <c r="AP315" s="7"/>
      <c r="AQ315" s="7"/>
      <c r="AR315" s="7"/>
      <c r="AS315" s="7"/>
      <c r="AT315" s="7"/>
      <c r="AU315" s="7"/>
      <c r="AV315" s="7"/>
    </row>
    <row r="316" spans="1:48">
      <c r="A316" s="12">
        <v>39084</v>
      </c>
      <c r="B316" s="13">
        <v>5572</v>
      </c>
      <c r="C316" s="13">
        <v>1468.3</v>
      </c>
      <c r="D316" s="13">
        <v>2744.3</v>
      </c>
      <c r="E316" s="13">
        <v>7335.6</v>
      </c>
      <c r="F316" s="13">
        <v>11764.4</v>
      </c>
      <c r="G316" s="13">
        <v>6720.3</v>
      </c>
      <c r="H316" s="13">
        <v>7648.9</v>
      </c>
      <c r="I316" s="13">
        <v>6263.8</v>
      </c>
      <c r="J316" s="13">
        <v>539.70000000000005</v>
      </c>
      <c r="K316" s="13">
        <v>10226.799999999999</v>
      </c>
      <c r="L316" s="13">
        <v>6931.6</v>
      </c>
      <c r="M316" s="13">
        <v>897</v>
      </c>
      <c r="N316" s="15"/>
      <c r="O316" s="7">
        <f t="shared" si="24"/>
        <v>1.1917220997074039E-2</v>
      </c>
      <c r="P316" s="7">
        <f t="shared" si="24"/>
        <v>1.4939271318486838E-2</v>
      </c>
      <c r="Q316" s="7">
        <f t="shared" si="24"/>
        <v>1.0800336935890904E-2</v>
      </c>
      <c r="R316" s="7">
        <f t="shared" si="23"/>
        <v>-3.1403201623977422E-3</v>
      </c>
      <c r="S316" s="7">
        <f t="shared" si="23"/>
        <v>1.6163586234236933E-2</v>
      </c>
      <c r="T316" s="7">
        <f t="shared" si="23"/>
        <v>8.8738036465666713E-3</v>
      </c>
      <c r="U316" s="7">
        <f t="shared" si="23"/>
        <v>8.0990026034352524E-3</v>
      </c>
      <c r="V316" s="7">
        <f t="shared" si="26"/>
        <v>8.029872770645808E-3</v>
      </c>
      <c r="W316" s="7">
        <f t="shared" si="25"/>
        <v>1.4812074546658521E-3</v>
      </c>
      <c r="X316" s="7">
        <f t="shared" si="25"/>
        <v>1.998130368802092E-2</v>
      </c>
      <c r="Y316" s="7">
        <f t="shared" si="25"/>
        <v>6.6658797585741308E-2</v>
      </c>
      <c r="Z316" s="15"/>
      <c r="AA316" s="7"/>
      <c r="AB316" s="7"/>
      <c r="AC316" s="7"/>
      <c r="AD316" s="7"/>
      <c r="AE316" s="7"/>
      <c r="AF316" s="7"/>
      <c r="AG316" s="7"/>
      <c r="AH316" s="7"/>
      <c r="AI316" s="7"/>
      <c r="AJ316" s="7"/>
      <c r="AK316" s="7"/>
      <c r="AL316" s="7"/>
      <c r="AM316" s="7"/>
      <c r="AN316" s="7"/>
      <c r="AO316" s="7"/>
      <c r="AP316" s="7"/>
      <c r="AQ316" s="7"/>
      <c r="AR316" s="7"/>
      <c r="AS316" s="7"/>
      <c r="AT316" s="7"/>
      <c r="AU316" s="7"/>
      <c r="AV316" s="7"/>
    </row>
    <row r="317" spans="1:48">
      <c r="A317" s="12">
        <v>39090</v>
      </c>
      <c r="B317" s="13">
        <v>5638.8</v>
      </c>
      <c r="C317" s="13">
        <v>1490.4</v>
      </c>
      <c r="D317" s="13">
        <v>2774.1</v>
      </c>
      <c r="E317" s="13">
        <v>7312.6</v>
      </c>
      <c r="F317" s="13">
        <v>11956.1</v>
      </c>
      <c r="G317" s="13">
        <v>6780.2</v>
      </c>
      <c r="H317" s="13">
        <v>7711.1</v>
      </c>
      <c r="I317" s="13">
        <v>6314.3</v>
      </c>
      <c r="J317" s="13">
        <v>540.5</v>
      </c>
      <c r="K317" s="13">
        <v>10433.200000000001</v>
      </c>
      <c r="L317" s="13">
        <v>7409.4</v>
      </c>
      <c r="M317" s="13">
        <v>896</v>
      </c>
      <c r="N317" s="15"/>
      <c r="O317" s="7">
        <f t="shared" si="24"/>
        <v>6.0644286320958776E-3</v>
      </c>
      <c r="P317" s="7">
        <f t="shared" si="24"/>
        <v>5.7430488710667575E-2</v>
      </c>
      <c r="Q317" s="7">
        <f t="shared" si="24"/>
        <v>1.1888680135773455E-3</v>
      </c>
      <c r="R317" s="7">
        <f t="shared" si="23"/>
        <v>2.0491530510218562E-3</v>
      </c>
      <c r="S317" s="7">
        <f t="shared" si="23"/>
        <v>-1.5347897781982034E-2</v>
      </c>
      <c r="T317" s="7">
        <f t="shared" si="23"/>
        <v>3.6657310303020302E-3</v>
      </c>
      <c r="U317" s="7">
        <f t="shared" si="23"/>
        <v>8.7798010114660176E-3</v>
      </c>
      <c r="V317" s="7">
        <f t="shared" si="26"/>
        <v>2.8554412393884867E-2</v>
      </c>
      <c r="W317" s="7">
        <f t="shared" si="25"/>
        <v>2.3405712824801094E-2</v>
      </c>
      <c r="X317" s="7">
        <f t="shared" si="25"/>
        <v>-3.2353011751052917E-3</v>
      </c>
      <c r="Y317" s="7">
        <f t="shared" si="25"/>
        <v>8.9350489971887614E-3</v>
      </c>
      <c r="Z317" s="15"/>
      <c r="AA317" s="7"/>
      <c r="AB317" s="7"/>
      <c r="AC317" s="7"/>
      <c r="AD317" s="7"/>
      <c r="AE317" s="7"/>
      <c r="AF317" s="7"/>
      <c r="AG317" s="7"/>
      <c r="AH317" s="7"/>
      <c r="AI317" s="7"/>
      <c r="AJ317" s="7"/>
      <c r="AK317" s="7"/>
      <c r="AL317" s="7"/>
      <c r="AM317" s="7"/>
      <c r="AN317" s="7"/>
      <c r="AO317" s="7"/>
      <c r="AP317" s="7"/>
      <c r="AQ317" s="7"/>
      <c r="AR317" s="7"/>
      <c r="AS317" s="7"/>
      <c r="AT317" s="7"/>
      <c r="AU317" s="7"/>
      <c r="AV317" s="7"/>
    </row>
    <row r="318" spans="1:48">
      <c r="A318" s="12">
        <v>39097</v>
      </c>
      <c r="B318" s="13">
        <v>5673.1</v>
      </c>
      <c r="C318" s="13">
        <v>1578.5</v>
      </c>
      <c r="D318" s="13">
        <v>2777.4</v>
      </c>
      <c r="E318" s="13">
        <v>7327.6</v>
      </c>
      <c r="F318" s="13">
        <v>11774</v>
      </c>
      <c r="G318" s="13">
        <v>6805.1</v>
      </c>
      <c r="H318" s="13">
        <v>7779.1</v>
      </c>
      <c r="I318" s="13">
        <v>6497.2</v>
      </c>
      <c r="J318" s="13">
        <v>553.29999999999995</v>
      </c>
      <c r="K318" s="13">
        <v>10399.5</v>
      </c>
      <c r="L318" s="13">
        <v>7475.9</v>
      </c>
      <c r="M318" s="13">
        <v>895</v>
      </c>
      <c r="N318" s="15"/>
      <c r="O318" s="7">
        <f t="shared" si="24"/>
        <v>1.6919043800564748E-2</v>
      </c>
      <c r="P318" s="7">
        <f t="shared" si="24"/>
        <v>-2.690284556451188E-2</v>
      </c>
      <c r="Q318" s="7">
        <f t="shared" si="24"/>
        <v>5.6726537066002294E-3</v>
      </c>
      <c r="R318" s="7">
        <f t="shared" si="23"/>
        <v>-6.9624100941563754E-4</v>
      </c>
      <c r="S318" s="7">
        <f t="shared" si="23"/>
        <v>3.2915844350922083E-2</v>
      </c>
      <c r="T318" s="7">
        <f t="shared" si="23"/>
        <v>1.9110576869650009E-2</v>
      </c>
      <c r="U318" s="7">
        <f t="shared" si="23"/>
        <v>2.6812685778249391E-2</v>
      </c>
      <c r="V318" s="7">
        <f t="shared" si="26"/>
        <v>4.4994969836038966E-3</v>
      </c>
      <c r="W318" s="7">
        <f t="shared" si="25"/>
        <v>3.9165101213383506E-2</v>
      </c>
      <c r="X318" s="7">
        <f t="shared" si="25"/>
        <v>3.1397658294818095E-2</v>
      </c>
      <c r="Y318" s="7">
        <f t="shared" si="25"/>
        <v>3.4051564219935429E-3</v>
      </c>
      <c r="Z318" s="15"/>
      <c r="AA318" s="7"/>
      <c r="AB318" s="7"/>
      <c r="AC318" s="7"/>
      <c r="AD318" s="7"/>
      <c r="AE318" s="7"/>
      <c r="AF318" s="7"/>
      <c r="AG318" s="7"/>
      <c r="AH318" s="7"/>
      <c r="AI318" s="7"/>
      <c r="AJ318" s="7"/>
      <c r="AK318" s="7"/>
      <c r="AL318" s="7"/>
      <c r="AM318" s="7"/>
      <c r="AN318" s="7"/>
      <c r="AO318" s="7"/>
      <c r="AP318" s="7"/>
      <c r="AQ318" s="7"/>
      <c r="AR318" s="7"/>
      <c r="AS318" s="7"/>
      <c r="AT318" s="7"/>
      <c r="AU318" s="7"/>
      <c r="AV318" s="7"/>
    </row>
    <row r="319" spans="1:48">
      <c r="A319" s="12">
        <v>39104</v>
      </c>
      <c r="B319" s="13">
        <v>5769.9</v>
      </c>
      <c r="C319" s="13">
        <v>1536.6</v>
      </c>
      <c r="D319" s="13">
        <v>2793.2</v>
      </c>
      <c r="E319" s="13">
        <v>7322.5</v>
      </c>
      <c r="F319" s="13">
        <v>12168</v>
      </c>
      <c r="G319" s="13">
        <v>6936.4</v>
      </c>
      <c r="H319" s="13">
        <v>7990.5</v>
      </c>
      <c r="I319" s="13">
        <v>6526.5</v>
      </c>
      <c r="J319" s="13">
        <v>575.4</v>
      </c>
      <c r="K319" s="13">
        <v>10731.2</v>
      </c>
      <c r="L319" s="13">
        <v>7501.4</v>
      </c>
      <c r="M319" s="13">
        <v>894</v>
      </c>
      <c r="N319" s="15"/>
      <c r="O319" s="7">
        <f t="shared" si="24"/>
        <v>1.0619507801673617E-2</v>
      </c>
      <c r="P319" s="7">
        <f t="shared" si="24"/>
        <v>-1.4750980419208177E-2</v>
      </c>
      <c r="Q319" s="7">
        <f t="shared" si="24"/>
        <v>3.8947398847672919E-3</v>
      </c>
      <c r="R319" s="7">
        <f t="shared" si="23"/>
        <v>2.5762912051779462E-2</v>
      </c>
      <c r="S319" s="7">
        <f t="shared" si="23"/>
        <v>-9.2802726835477817E-3</v>
      </c>
      <c r="T319" s="7">
        <f t="shared" si="23"/>
        <v>1.3972626109533579E-2</v>
      </c>
      <c r="U319" s="7">
        <f t="shared" si="23"/>
        <v>-4.1007562968012534E-3</v>
      </c>
      <c r="V319" s="7">
        <f t="shared" si="26"/>
        <v>1.1744143024869022E-2</v>
      </c>
      <c r="W319" s="7">
        <f t="shared" si="25"/>
        <v>1.4664284172044314E-2</v>
      </c>
      <c r="X319" s="7">
        <f t="shared" si="25"/>
        <v>1.0474988481833382E-2</v>
      </c>
      <c r="Y319" s="7">
        <f t="shared" si="25"/>
        <v>1.1267500798503574E-2</v>
      </c>
      <c r="Z319" s="15"/>
      <c r="AA319" s="7"/>
      <c r="AB319" s="7"/>
      <c r="AC319" s="7"/>
      <c r="AD319" s="7"/>
      <c r="AE319" s="7"/>
      <c r="AF319" s="7"/>
      <c r="AG319" s="7"/>
      <c r="AH319" s="7"/>
      <c r="AI319" s="7"/>
      <c r="AJ319" s="7"/>
      <c r="AK319" s="7"/>
      <c r="AL319" s="7"/>
      <c r="AM319" s="7"/>
      <c r="AN319" s="7"/>
      <c r="AO319" s="7"/>
      <c r="AP319" s="7"/>
      <c r="AQ319" s="7"/>
      <c r="AR319" s="7"/>
      <c r="AS319" s="7"/>
      <c r="AT319" s="7"/>
      <c r="AU319" s="7"/>
      <c r="AV319" s="7"/>
    </row>
    <row r="320" spans="1:48">
      <c r="A320" s="12">
        <v>39111</v>
      </c>
      <c r="B320" s="13">
        <v>5831.5</v>
      </c>
      <c r="C320" s="13">
        <v>1514.1</v>
      </c>
      <c r="D320" s="13">
        <v>2804.1</v>
      </c>
      <c r="E320" s="13">
        <v>7513.6</v>
      </c>
      <c r="F320" s="13">
        <v>12055.6</v>
      </c>
      <c r="G320" s="13">
        <v>7034</v>
      </c>
      <c r="H320" s="13">
        <v>7957.8</v>
      </c>
      <c r="I320" s="13">
        <v>6603.6</v>
      </c>
      <c r="J320" s="13">
        <v>583.9</v>
      </c>
      <c r="K320" s="13">
        <v>10844.2</v>
      </c>
      <c r="L320" s="13">
        <v>7586.4</v>
      </c>
      <c r="M320" s="13">
        <v>893</v>
      </c>
      <c r="N320" s="15"/>
      <c r="O320" s="7">
        <f t="shared" si="24"/>
        <v>1.6277668971342529E-2</v>
      </c>
      <c r="P320" s="7">
        <f t="shared" si="24"/>
        <v>4.4563747065405585E-2</v>
      </c>
      <c r="Q320" s="7">
        <f t="shared" si="24"/>
        <v>1.0041776920971536E-2</v>
      </c>
      <c r="R320" s="7">
        <f t="shared" si="23"/>
        <v>3.9407024586688211E-2</v>
      </c>
      <c r="S320" s="7">
        <f t="shared" si="23"/>
        <v>1.8581067346191599E-2</v>
      </c>
      <c r="T320" s="7">
        <f t="shared" si="23"/>
        <v>1.1056085249225521E-2</v>
      </c>
      <c r="U320" s="7">
        <f t="shared" si="23"/>
        <v>-2.4534332045492036E-3</v>
      </c>
      <c r="V320" s="7">
        <f t="shared" si="26"/>
        <v>1.0094856032734308E-2</v>
      </c>
      <c r="W320" s="7">
        <f t="shared" si="25"/>
        <v>2.3024548516173769E-2</v>
      </c>
      <c r="X320" s="7">
        <f t="shared" si="25"/>
        <v>2.2701933136728393E-2</v>
      </c>
      <c r="Y320" s="7">
        <f t="shared" si="25"/>
        <v>8.1000803900461091E-3</v>
      </c>
      <c r="Z320" s="15"/>
      <c r="AA320" s="7"/>
      <c r="AB320" s="7"/>
      <c r="AC320" s="7"/>
      <c r="AD320" s="7"/>
      <c r="AE320" s="7"/>
      <c r="AF320" s="7"/>
      <c r="AG320" s="7"/>
      <c r="AH320" s="7"/>
      <c r="AI320" s="7"/>
      <c r="AJ320" s="7"/>
      <c r="AK320" s="7"/>
      <c r="AL320" s="7"/>
      <c r="AM320" s="7"/>
      <c r="AN320" s="7"/>
      <c r="AO320" s="7"/>
      <c r="AP320" s="7"/>
      <c r="AQ320" s="7"/>
      <c r="AR320" s="7"/>
      <c r="AS320" s="7"/>
      <c r="AT320" s="7"/>
      <c r="AU320" s="7"/>
      <c r="AV320" s="7"/>
    </row>
    <row r="321" spans="1:48">
      <c r="A321" s="12">
        <v>39118</v>
      </c>
      <c r="B321" s="13">
        <v>5927.2</v>
      </c>
      <c r="C321" s="13">
        <v>1583.1</v>
      </c>
      <c r="D321" s="13">
        <v>2832.4</v>
      </c>
      <c r="E321" s="13">
        <v>7815.6</v>
      </c>
      <c r="F321" s="13">
        <v>12281.7</v>
      </c>
      <c r="G321" s="13">
        <v>7112.2</v>
      </c>
      <c r="H321" s="13">
        <v>7938.3</v>
      </c>
      <c r="I321" s="13">
        <v>6670.6</v>
      </c>
      <c r="J321" s="13">
        <v>597.5</v>
      </c>
      <c r="K321" s="13">
        <v>11093.2</v>
      </c>
      <c r="L321" s="13">
        <v>7648.1</v>
      </c>
      <c r="M321" s="13">
        <v>892</v>
      </c>
      <c r="N321" s="15"/>
      <c r="O321" s="7">
        <f t="shared" si="24"/>
        <v>4.4609489089147952E-3</v>
      </c>
      <c r="P321" s="7">
        <f t="shared" si="24"/>
        <v>1.8028657323153806E-2</v>
      </c>
      <c r="Q321" s="7">
        <f t="shared" si="24"/>
        <v>3.8409406418519845E-3</v>
      </c>
      <c r="R321" s="7">
        <f t="shared" si="23"/>
        <v>-1.2592387027631458E-2</v>
      </c>
      <c r="S321" s="7">
        <f t="shared" si="23"/>
        <v>2.3298133819784607E-2</v>
      </c>
      <c r="T321" s="7">
        <f t="shared" si="23"/>
        <v>-6.5029181856884558E-3</v>
      </c>
      <c r="U321" s="7">
        <f t="shared" si="23"/>
        <v>6.5917333807639271E-3</v>
      </c>
      <c r="V321" s="7">
        <f t="shared" si="26"/>
        <v>3.2478008627883415E-3</v>
      </c>
      <c r="W321" s="7">
        <f t="shared" si="25"/>
        <v>5.2171569678736089E-2</v>
      </c>
      <c r="X321" s="7">
        <f t="shared" si="25"/>
        <v>2.8140327254674843E-2</v>
      </c>
      <c r="Y321" s="7">
        <f t="shared" si="25"/>
        <v>-5.9143447311269387E-3</v>
      </c>
      <c r="Z321" s="15"/>
      <c r="AA321" s="7"/>
      <c r="AB321" s="7"/>
      <c r="AC321" s="7"/>
      <c r="AD321" s="7"/>
      <c r="AE321" s="7"/>
      <c r="AF321" s="7"/>
      <c r="AG321" s="7"/>
      <c r="AH321" s="7"/>
      <c r="AI321" s="7"/>
      <c r="AJ321" s="7"/>
      <c r="AK321" s="7"/>
      <c r="AL321" s="7"/>
      <c r="AM321" s="7"/>
      <c r="AN321" s="7"/>
      <c r="AO321" s="7"/>
      <c r="AP321" s="7"/>
      <c r="AQ321" s="7"/>
      <c r="AR321" s="7"/>
      <c r="AS321" s="7"/>
      <c r="AT321" s="7"/>
      <c r="AU321" s="7"/>
      <c r="AV321" s="7"/>
    </row>
    <row r="322" spans="1:48">
      <c r="A322" s="12">
        <v>39125</v>
      </c>
      <c r="B322" s="13">
        <v>5953.7</v>
      </c>
      <c r="C322" s="13">
        <v>1611.9</v>
      </c>
      <c r="D322" s="13">
        <v>2843.3</v>
      </c>
      <c r="E322" s="13">
        <v>7717.8</v>
      </c>
      <c r="F322" s="13">
        <v>12571.2</v>
      </c>
      <c r="G322" s="13">
        <v>7066.1</v>
      </c>
      <c r="H322" s="13">
        <v>7990.8</v>
      </c>
      <c r="I322" s="13">
        <v>6692.3</v>
      </c>
      <c r="J322" s="13">
        <v>629.5</v>
      </c>
      <c r="K322" s="13">
        <v>11409.8</v>
      </c>
      <c r="L322" s="13">
        <v>7603</v>
      </c>
      <c r="M322" s="13">
        <v>891</v>
      </c>
      <c r="N322" s="15"/>
      <c r="O322" s="7">
        <f t="shared" si="24"/>
        <v>1.3745233002230257E-2</v>
      </c>
      <c r="P322" s="7">
        <f t="shared" si="24"/>
        <v>1.7587465998270747E-2</v>
      </c>
      <c r="Q322" s="7">
        <f t="shared" si="24"/>
        <v>-1.0556690402594587E-3</v>
      </c>
      <c r="R322" s="7">
        <f t="shared" si="23"/>
        <v>2.5887108702159579E-2</v>
      </c>
      <c r="S322" s="7">
        <f t="shared" si="23"/>
        <v>1.1405373846644836E-2</v>
      </c>
      <c r="T322" s="7">
        <f t="shared" si="23"/>
        <v>1.8452829428992363E-2</v>
      </c>
      <c r="U322" s="7">
        <f t="shared" si="23"/>
        <v>2.612372282329508E-2</v>
      </c>
      <c r="V322" s="7">
        <f t="shared" si="26"/>
        <v>2.8797608663065242E-3</v>
      </c>
      <c r="W322" s="7">
        <f t="shared" si="25"/>
        <v>1.6854774051360846E-2</v>
      </c>
      <c r="X322" s="7">
        <f t="shared" si="25"/>
        <v>8.4394578487513514E-3</v>
      </c>
      <c r="Y322" s="7">
        <f t="shared" si="25"/>
        <v>-1.0604497160513487E-2</v>
      </c>
      <c r="Z322" s="15"/>
      <c r="AA322" s="7"/>
      <c r="AB322" s="7"/>
      <c r="AC322" s="7"/>
      <c r="AD322" s="7"/>
      <c r="AE322" s="7"/>
      <c r="AF322" s="7"/>
      <c r="AG322" s="7"/>
      <c r="AH322" s="7"/>
      <c r="AI322" s="7"/>
      <c r="AJ322" s="7"/>
      <c r="AK322" s="7"/>
      <c r="AL322" s="7"/>
      <c r="AM322" s="7"/>
      <c r="AN322" s="7"/>
      <c r="AO322" s="7"/>
      <c r="AP322" s="7"/>
      <c r="AQ322" s="7"/>
      <c r="AR322" s="7"/>
      <c r="AS322" s="7"/>
      <c r="AT322" s="7"/>
      <c r="AU322" s="7"/>
      <c r="AV322" s="7"/>
    </row>
    <row r="323" spans="1:48">
      <c r="A323" s="12">
        <v>39132</v>
      </c>
      <c r="B323" s="13">
        <v>6036.1</v>
      </c>
      <c r="C323" s="13">
        <v>1640.5</v>
      </c>
      <c r="D323" s="13">
        <v>2840.3</v>
      </c>
      <c r="E323" s="13">
        <v>7920.2</v>
      </c>
      <c r="F323" s="13">
        <v>12715.4</v>
      </c>
      <c r="G323" s="13">
        <v>7197.7</v>
      </c>
      <c r="H323" s="13">
        <v>8202.2999999999993</v>
      </c>
      <c r="I323" s="13">
        <v>6711.6</v>
      </c>
      <c r="J323" s="13">
        <v>640.20000000000005</v>
      </c>
      <c r="K323" s="13">
        <v>11506.5</v>
      </c>
      <c r="L323" s="13">
        <v>7522.8</v>
      </c>
      <c r="M323" s="13">
        <v>890</v>
      </c>
      <c r="N323" s="15"/>
      <c r="O323" s="7">
        <f t="shared" si="24"/>
        <v>-4.2316901477511666E-2</v>
      </c>
      <c r="P323" s="7">
        <f t="shared" si="24"/>
        <v>-8.8070373149244915E-2</v>
      </c>
      <c r="Q323" s="7">
        <f t="shared" si="24"/>
        <v>-2.3331007868065173E-2</v>
      </c>
      <c r="R323" s="7">
        <f t="shared" si="24"/>
        <v>-1.1134714188537564E-2</v>
      </c>
      <c r="S323" s="7">
        <f t="shared" si="24"/>
        <v>-3.0389321461325367E-2</v>
      </c>
      <c r="T323" s="7">
        <f t="shared" si="24"/>
        <v>-4.7660580235349921E-2</v>
      </c>
      <c r="U323" s="7">
        <f t="shared" si="24"/>
        <v>-2.1952627172401991E-2</v>
      </c>
      <c r="V323" s="7">
        <f t="shared" si="26"/>
        <v>-3.008325585272326E-2</v>
      </c>
      <c r="W323" s="7">
        <f t="shared" si="25"/>
        <v>-6.6018320071623296E-2</v>
      </c>
      <c r="X323" s="7">
        <f t="shared" si="25"/>
        <v>-4.895182500014713E-2</v>
      </c>
      <c r="Y323" s="7">
        <f t="shared" si="25"/>
        <v>-3.4980235126173591E-2</v>
      </c>
      <c r="Z323" s="15"/>
      <c r="AA323" s="7"/>
      <c r="AB323" s="7"/>
      <c r="AC323" s="7"/>
      <c r="AD323" s="7"/>
      <c r="AE323" s="7"/>
      <c r="AF323" s="7"/>
      <c r="AG323" s="7"/>
      <c r="AH323" s="7"/>
      <c r="AI323" s="7"/>
      <c r="AJ323" s="7"/>
      <c r="AK323" s="7"/>
      <c r="AL323" s="7"/>
      <c r="AM323" s="7"/>
      <c r="AN323" s="7"/>
      <c r="AO323" s="7"/>
      <c r="AP323" s="7"/>
      <c r="AQ323" s="7"/>
      <c r="AR323" s="7"/>
      <c r="AS323" s="7"/>
      <c r="AT323" s="7"/>
      <c r="AU323" s="7"/>
      <c r="AV323" s="7"/>
    </row>
    <row r="324" spans="1:48">
      <c r="A324" s="12">
        <v>39139</v>
      </c>
      <c r="B324" s="13">
        <v>5786</v>
      </c>
      <c r="C324" s="13">
        <v>1502.2</v>
      </c>
      <c r="D324" s="13">
        <v>2774.8</v>
      </c>
      <c r="E324" s="13">
        <v>7832.5</v>
      </c>
      <c r="F324" s="13">
        <v>12334.8</v>
      </c>
      <c r="G324" s="13">
        <v>6862.7</v>
      </c>
      <c r="H324" s="13">
        <v>8024.2</v>
      </c>
      <c r="I324" s="13">
        <v>6512.7</v>
      </c>
      <c r="J324" s="13">
        <v>599.29999999999995</v>
      </c>
      <c r="K324" s="13">
        <v>10956.8</v>
      </c>
      <c r="L324" s="13">
        <v>7264.2</v>
      </c>
      <c r="M324" s="13">
        <v>889</v>
      </c>
      <c r="N324" s="15"/>
      <c r="O324" s="7">
        <f t="shared" ref="O324:R387" si="27">LN(B325/B324)</f>
        <v>7.6100985373679635E-3</v>
      </c>
      <c r="P324" s="7">
        <f t="shared" si="27"/>
        <v>1.0067643652063134E-2</v>
      </c>
      <c r="Q324" s="7">
        <f t="shared" si="27"/>
        <v>1.5271294402785043E-2</v>
      </c>
      <c r="R324" s="7">
        <f t="shared" si="27"/>
        <v>1.8819561617730119E-2</v>
      </c>
      <c r="S324" s="7">
        <f t="shared" ref="S324:W387" si="28">LN(F325/F324)</f>
        <v>-1.2243469485618821E-2</v>
      </c>
      <c r="T324" s="7">
        <f t="shared" si="28"/>
        <v>7.4907804718705694E-3</v>
      </c>
      <c r="U324" s="7">
        <f t="shared" si="28"/>
        <v>-5.4849166171883372E-4</v>
      </c>
      <c r="V324" s="7">
        <f t="shared" si="26"/>
        <v>1.0007034902209555E-2</v>
      </c>
      <c r="W324" s="7">
        <f t="shared" si="26"/>
        <v>-2.50605761430211E-3</v>
      </c>
      <c r="X324" s="7">
        <f t="shared" si="26"/>
        <v>5.0344001564950674E-3</v>
      </c>
      <c r="Y324" s="7">
        <f t="shared" si="26"/>
        <v>2.0128642737301691E-2</v>
      </c>
      <c r="Z324" s="15"/>
      <c r="AA324" s="7"/>
      <c r="AB324" s="7"/>
      <c r="AC324" s="7"/>
      <c r="AD324" s="7"/>
      <c r="AE324" s="7"/>
      <c r="AF324" s="7"/>
      <c r="AG324" s="7"/>
      <c r="AH324" s="7"/>
      <c r="AI324" s="7"/>
      <c r="AJ324" s="7"/>
      <c r="AK324" s="7"/>
      <c r="AL324" s="7"/>
      <c r="AM324" s="7"/>
      <c r="AN324" s="7"/>
      <c r="AO324" s="7"/>
      <c r="AP324" s="7"/>
      <c r="AQ324" s="7"/>
      <c r="AR324" s="7"/>
      <c r="AS324" s="7"/>
      <c r="AT324" s="7"/>
      <c r="AU324" s="7"/>
      <c r="AV324" s="7"/>
    </row>
    <row r="325" spans="1:48">
      <c r="A325" s="12">
        <v>39146</v>
      </c>
      <c r="B325" s="13">
        <v>5830.2</v>
      </c>
      <c r="C325" s="13">
        <v>1517.4</v>
      </c>
      <c r="D325" s="13">
        <v>2817.5</v>
      </c>
      <c r="E325" s="13">
        <v>7981.3</v>
      </c>
      <c r="F325" s="13">
        <v>12184.7</v>
      </c>
      <c r="G325" s="13">
        <v>6914.3</v>
      </c>
      <c r="H325" s="13">
        <v>8019.8</v>
      </c>
      <c r="I325" s="13">
        <v>6578.2</v>
      </c>
      <c r="J325" s="13">
        <v>597.79999999999995</v>
      </c>
      <c r="K325" s="13">
        <v>11012.1</v>
      </c>
      <c r="L325" s="13">
        <v>7411.9</v>
      </c>
      <c r="M325" s="13">
        <v>888</v>
      </c>
      <c r="N325" s="15"/>
      <c r="O325" s="7">
        <f t="shared" si="27"/>
        <v>1.0457293199996128E-3</v>
      </c>
      <c r="P325" s="7">
        <f t="shared" si="27"/>
        <v>1.1662321789515567E-2</v>
      </c>
      <c r="Q325" s="7">
        <f t="shared" si="27"/>
        <v>1.5604500098715442E-3</v>
      </c>
      <c r="R325" s="7">
        <f t="shared" si="27"/>
        <v>2.2816656072721136E-2</v>
      </c>
      <c r="S325" s="7">
        <f t="shared" si="28"/>
        <v>1.0425818298693153E-2</v>
      </c>
      <c r="T325" s="7">
        <f t="shared" si="28"/>
        <v>-7.7531023131253516E-3</v>
      </c>
      <c r="U325" s="7">
        <f t="shared" si="28"/>
        <v>1.8579904464833222E-2</v>
      </c>
      <c r="V325" s="7">
        <f t="shared" si="26"/>
        <v>-5.6262213805541186E-4</v>
      </c>
      <c r="W325" s="7">
        <f t="shared" si="26"/>
        <v>1.3293648743299457E-2</v>
      </c>
      <c r="X325" s="7">
        <f t="shared" si="26"/>
        <v>8.4728261317822354E-3</v>
      </c>
      <c r="Y325" s="7">
        <f t="shared" si="26"/>
        <v>-1.8917955524510532E-2</v>
      </c>
      <c r="Z325" s="15"/>
      <c r="AA325" s="7"/>
      <c r="AB325" s="7"/>
      <c r="AC325" s="7"/>
      <c r="AD325" s="7"/>
      <c r="AE325" s="7"/>
      <c r="AF325" s="7"/>
      <c r="AG325" s="7"/>
      <c r="AH325" s="7"/>
      <c r="AI325" s="7"/>
      <c r="AJ325" s="7"/>
      <c r="AK325" s="7"/>
      <c r="AL325" s="7"/>
      <c r="AM325" s="7"/>
      <c r="AN325" s="7"/>
      <c r="AO325" s="7"/>
      <c r="AP325" s="7"/>
      <c r="AQ325" s="7"/>
      <c r="AR325" s="7"/>
      <c r="AS325" s="7"/>
      <c r="AT325" s="7"/>
      <c r="AU325" s="7"/>
      <c r="AV325" s="7"/>
    </row>
    <row r="326" spans="1:48">
      <c r="A326" s="12">
        <v>39153</v>
      </c>
      <c r="B326" s="13">
        <v>5836.3</v>
      </c>
      <c r="C326" s="13">
        <v>1535.2</v>
      </c>
      <c r="D326" s="13">
        <v>2821.9</v>
      </c>
      <c r="E326" s="13">
        <v>8165.5</v>
      </c>
      <c r="F326" s="13">
        <v>12312.4</v>
      </c>
      <c r="G326" s="13">
        <v>6860.9</v>
      </c>
      <c r="H326" s="13">
        <v>8170.2</v>
      </c>
      <c r="I326" s="13">
        <v>6574.5</v>
      </c>
      <c r="J326" s="13">
        <v>605.79999999999995</v>
      </c>
      <c r="K326" s="13">
        <v>11105.8</v>
      </c>
      <c r="L326" s="13">
        <v>7273</v>
      </c>
      <c r="M326" s="13">
        <v>887</v>
      </c>
      <c r="N326" s="15"/>
      <c r="O326" s="7">
        <f t="shared" si="27"/>
        <v>1.9680665075086479E-2</v>
      </c>
      <c r="P326" s="7">
        <f t="shared" si="27"/>
        <v>4.4151515856421436E-2</v>
      </c>
      <c r="Q326" s="7">
        <f t="shared" si="27"/>
        <v>4.4551378405553819E-3</v>
      </c>
      <c r="R326" s="7">
        <f t="shared" si="27"/>
        <v>-8.5107943401147874E-3</v>
      </c>
      <c r="S326" s="7">
        <f t="shared" si="28"/>
        <v>1.7550807144501284E-2</v>
      </c>
      <c r="T326" s="7">
        <f t="shared" si="28"/>
        <v>1.9914365382222656E-2</v>
      </c>
      <c r="U326" s="7">
        <f t="shared" si="28"/>
        <v>3.4477463095868494E-2</v>
      </c>
      <c r="V326" s="7">
        <f t="shared" si="28"/>
        <v>1.128297761800129E-2</v>
      </c>
      <c r="W326" s="7">
        <f t="shared" si="28"/>
        <v>3.2640715337518902E-2</v>
      </c>
      <c r="X326" s="7">
        <f t="shared" ref="X326:Y389" si="29">LN(K327/K326)</f>
        <v>3.0504768225332473E-2</v>
      </c>
      <c r="Y326" s="7">
        <f t="shared" si="29"/>
        <v>1.6919170336133042E-2</v>
      </c>
      <c r="Z326" s="15"/>
      <c r="AA326" s="7"/>
      <c r="AB326" s="7"/>
      <c r="AC326" s="7"/>
      <c r="AD326" s="7"/>
      <c r="AE326" s="7"/>
      <c r="AF326" s="7"/>
      <c r="AG326" s="7"/>
      <c r="AH326" s="7"/>
      <c r="AI326" s="7"/>
      <c r="AJ326" s="7"/>
      <c r="AK326" s="7"/>
      <c r="AL326" s="7"/>
      <c r="AM326" s="7"/>
      <c r="AN326" s="7"/>
      <c r="AO326" s="7"/>
      <c r="AP326" s="7"/>
      <c r="AQ326" s="7"/>
      <c r="AR326" s="7"/>
      <c r="AS326" s="7"/>
      <c r="AT326" s="7"/>
      <c r="AU326" s="7"/>
      <c r="AV326" s="7"/>
    </row>
    <row r="327" spans="1:48">
      <c r="A327" s="12">
        <v>39160</v>
      </c>
      <c r="B327" s="13">
        <v>5952.3</v>
      </c>
      <c r="C327" s="13">
        <v>1604.5</v>
      </c>
      <c r="D327" s="13">
        <v>2834.5</v>
      </c>
      <c r="E327" s="13">
        <v>8096.3</v>
      </c>
      <c r="F327" s="13">
        <v>12530.4</v>
      </c>
      <c r="G327" s="13">
        <v>6998.9</v>
      </c>
      <c r="H327" s="13">
        <v>8456.7999999999993</v>
      </c>
      <c r="I327" s="13">
        <v>6649.1</v>
      </c>
      <c r="J327" s="13">
        <v>625.9</v>
      </c>
      <c r="K327" s="13">
        <v>11449.8</v>
      </c>
      <c r="L327" s="13">
        <v>7397.1</v>
      </c>
      <c r="M327" s="13">
        <v>886</v>
      </c>
      <c r="N327" s="15"/>
      <c r="O327" s="7">
        <f t="shared" si="27"/>
        <v>7.1480889930803483E-3</v>
      </c>
      <c r="P327" s="7">
        <f t="shared" si="27"/>
        <v>4.3239761169797664E-2</v>
      </c>
      <c r="Q327" s="7">
        <f t="shared" si="27"/>
        <v>1.7416681421949274E-2</v>
      </c>
      <c r="R327" s="7">
        <f t="shared" si="27"/>
        <v>1.1372411515707887E-2</v>
      </c>
      <c r="S327" s="7">
        <f t="shared" si="28"/>
        <v>4.0155233307185519E-2</v>
      </c>
      <c r="T327" s="7">
        <f t="shared" si="28"/>
        <v>-4.9558941814476162E-3</v>
      </c>
      <c r="U327" s="7">
        <f t="shared" si="28"/>
        <v>-6.0489077015838553E-3</v>
      </c>
      <c r="V327" s="7">
        <f t="shared" si="28"/>
        <v>9.3111657409936689E-3</v>
      </c>
      <c r="W327" s="7">
        <f t="shared" ref="W327:Y390" si="30">LN(J328/J327)</f>
        <v>4.2080189719241531E-2</v>
      </c>
      <c r="X327" s="7">
        <f t="shared" si="29"/>
        <v>1.4299274620197013E-2</v>
      </c>
      <c r="Y327" s="7">
        <f t="shared" si="29"/>
        <v>1.3761654278121933E-2</v>
      </c>
      <c r="Z327" s="15"/>
      <c r="AA327" s="7"/>
      <c r="AB327" s="7"/>
      <c r="AC327" s="7"/>
      <c r="AD327" s="7"/>
      <c r="AE327" s="7"/>
      <c r="AF327" s="7"/>
      <c r="AG327" s="7"/>
      <c r="AH327" s="7"/>
      <c r="AI327" s="7"/>
      <c r="AJ327" s="7"/>
      <c r="AK327" s="7"/>
      <c r="AL327" s="7"/>
      <c r="AM327" s="7"/>
      <c r="AN327" s="7"/>
      <c r="AO327" s="7"/>
      <c r="AP327" s="7"/>
      <c r="AQ327" s="7"/>
      <c r="AR327" s="7"/>
      <c r="AS327" s="7"/>
      <c r="AT327" s="7"/>
      <c r="AU327" s="7"/>
      <c r="AV327" s="7"/>
    </row>
    <row r="328" spans="1:48">
      <c r="A328" s="12">
        <v>39167</v>
      </c>
      <c r="B328" s="13">
        <v>5995</v>
      </c>
      <c r="C328" s="13">
        <v>1675.4</v>
      </c>
      <c r="D328" s="13">
        <v>2884.3</v>
      </c>
      <c r="E328" s="13">
        <v>8188.9</v>
      </c>
      <c r="F328" s="13">
        <v>13043.8</v>
      </c>
      <c r="G328" s="13">
        <v>6964.3</v>
      </c>
      <c r="H328" s="13">
        <v>8405.7999999999993</v>
      </c>
      <c r="I328" s="13">
        <v>6711.3</v>
      </c>
      <c r="J328" s="13">
        <v>652.79999999999995</v>
      </c>
      <c r="K328" s="13">
        <v>11614.7</v>
      </c>
      <c r="L328" s="13">
        <v>7499.6</v>
      </c>
      <c r="M328" s="13">
        <v>885</v>
      </c>
      <c r="N328" s="15"/>
      <c r="O328" s="7">
        <f t="shared" si="27"/>
        <v>1.3601820026255837E-2</v>
      </c>
      <c r="P328" s="7">
        <f t="shared" si="27"/>
        <v>6.8998608262590844E-3</v>
      </c>
      <c r="Q328" s="7">
        <f t="shared" si="27"/>
        <v>1.0278788069935325E-2</v>
      </c>
      <c r="R328" s="7">
        <f t="shared" si="27"/>
        <v>1.8751154256764924E-2</v>
      </c>
      <c r="S328" s="7">
        <f t="shared" si="28"/>
        <v>-1.3056546983484994E-2</v>
      </c>
      <c r="T328" s="7">
        <f t="shared" si="28"/>
        <v>1.3322119722314804E-2</v>
      </c>
      <c r="U328" s="7">
        <f t="shared" si="28"/>
        <v>1.9544135561343497E-2</v>
      </c>
      <c r="V328" s="7">
        <f t="shared" si="28"/>
        <v>1.974039493366574E-2</v>
      </c>
      <c r="W328" s="7">
        <f t="shared" si="30"/>
        <v>1.6836309173330266E-3</v>
      </c>
      <c r="X328" s="7">
        <f t="shared" si="29"/>
        <v>1.8282606344616578E-2</v>
      </c>
      <c r="Y328" s="7">
        <f t="shared" si="29"/>
        <v>1.9049527857426293E-3</v>
      </c>
      <c r="Z328" s="15"/>
      <c r="AA328" s="7"/>
      <c r="AB328" s="7"/>
      <c r="AC328" s="7"/>
      <c r="AD328" s="7"/>
      <c r="AE328" s="7"/>
      <c r="AF328" s="7"/>
      <c r="AG328" s="7"/>
      <c r="AH328" s="7"/>
      <c r="AI328" s="7"/>
      <c r="AJ328" s="7"/>
      <c r="AK328" s="7"/>
      <c r="AL328" s="7"/>
      <c r="AM328" s="7"/>
      <c r="AN328" s="7"/>
      <c r="AO328" s="7"/>
      <c r="AP328" s="7"/>
      <c r="AQ328" s="7"/>
      <c r="AR328" s="7"/>
      <c r="AS328" s="7"/>
      <c r="AT328" s="7"/>
      <c r="AU328" s="7"/>
      <c r="AV328" s="7"/>
    </row>
    <row r="329" spans="1:48">
      <c r="A329" s="12">
        <v>39174</v>
      </c>
      <c r="B329" s="13">
        <v>6077.1</v>
      </c>
      <c r="C329" s="13">
        <v>1687</v>
      </c>
      <c r="D329" s="13">
        <v>2914.1</v>
      </c>
      <c r="E329" s="13">
        <v>8343.9</v>
      </c>
      <c r="F329" s="13">
        <v>12874.6</v>
      </c>
      <c r="G329" s="13">
        <v>7057.7</v>
      </c>
      <c r="H329" s="13">
        <v>8571.7000000000007</v>
      </c>
      <c r="I329" s="13">
        <v>6845.1</v>
      </c>
      <c r="J329" s="13">
        <v>653.9</v>
      </c>
      <c r="K329" s="13">
        <v>11829</v>
      </c>
      <c r="L329" s="13">
        <v>7513.9</v>
      </c>
      <c r="M329" s="13">
        <v>884</v>
      </c>
      <c r="N329" s="15"/>
      <c r="O329" s="7">
        <f t="shared" si="27"/>
        <v>9.6128605038887822E-3</v>
      </c>
      <c r="P329" s="7">
        <f t="shared" si="27"/>
        <v>2.4764898785908134E-2</v>
      </c>
      <c r="Q329" s="7">
        <f t="shared" si="27"/>
        <v>8.2324293744927648E-4</v>
      </c>
      <c r="R329" s="7">
        <f t="shared" si="27"/>
        <v>1.7676237999626834E-2</v>
      </c>
      <c r="S329" s="7">
        <f t="shared" si="28"/>
        <v>1.4772365098807014E-2</v>
      </c>
      <c r="T329" s="7">
        <f t="shared" si="28"/>
        <v>1.4446625943094305E-2</v>
      </c>
      <c r="U329" s="7">
        <f t="shared" si="28"/>
        <v>-3.4592001211056528E-3</v>
      </c>
      <c r="V329" s="7">
        <f t="shared" si="28"/>
        <v>8.611338070255976E-3</v>
      </c>
      <c r="W329" s="7">
        <f t="shared" si="30"/>
        <v>-4.2805660231107254E-2</v>
      </c>
      <c r="X329" s="7">
        <f t="shared" si="29"/>
        <v>-1.5313096533323151E-3</v>
      </c>
      <c r="Y329" s="7">
        <f t="shared" si="29"/>
        <v>1.227479930476363E-2</v>
      </c>
      <c r="Z329" s="15"/>
      <c r="AA329" s="7"/>
      <c r="AB329" s="7"/>
      <c r="AC329" s="7"/>
      <c r="AD329" s="7"/>
      <c r="AE329" s="7"/>
      <c r="AF329" s="7"/>
      <c r="AG329" s="7"/>
      <c r="AH329" s="7"/>
      <c r="AI329" s="7"/>
      <c r="AJ329" s="7"/>
      <c r="AK329" s="7"/>
      <c r="AL329" s="7"/>
      <c r="AM329" s="7"/>
      <c r="AN329" s="7"/>
      <c r="AO329" s="7"/>
      <c r="AP329" s="7"/>
      <c r="AQ329" s="7"/>
      <c r="AR329" s="7"/>
      <c r="AS329" s="7"/>
      <c r="AT329" s="7"/>
      <c r="AU329" s="7"/>
      <c r="AV329" s="7"/>
    </row>
    <row r="330" spans="1:48">
      <c r="A330" s="12">
        <v>39182</v>
      </c>
      <c r="B330" s="13">
        <v>6135.8</v>
      </c>
      <c r="C330" s="13">
        <v>1729.3</v>
      </c>
      <c r="D330" s="13">
        <v>2916.5</v>
      </c>
      <c r="E330" s="13">
        <v>8492.7000000000007</v>
      </c>
      <c r="F330" s="13">
        <v>13066.2</v>
      </c>
      <c r="G330" s="13">
        <v>7160.4</v>
      </c>
      <c r="H330" s="13">
        <v>8542.1</v>
      </c>
      <c r="I330" s="13">
        <v>6904.3</v>
      </c>
      <c r="J330" s="13">
        <v>626.5</v>
      </c>
      <c r="K330" s="13">
        <v>11810.9</v>
      </c>
      <c r="L330" s="13">
        <v>7606.7</v>
      </c>
      <c r="M330" s="13">
        <v>883</v>
      </c>
      <c r="N330" s="15"/>
      <c r="O330" s="7">
        <f t="shared" si="27"/>
        <v>1.1617769390562416E-2</v>
      </c>
      <c r="P330" s="7">
        <f t="shared" si="27"/>
        <v>-5.2057727409837642E-4</v>
      </c>
      <c r="Q330" s="7">
        <f t="shared" si="27"/>
        <v>5.6756169860428486E-3</v>
      </c>
      <c r="R330" s="7">
        <f t="shared" si="27"/>
        <v>-6.5960732199887178E-4</v>
      </c>
      <c r="S330" s="7">
        <f t="shared" si="28"/>
        <v>-2.383024195543303E-3</v>
      </c>
      <c r="T330" s="7">
        <f t="shared" si="28"/>
        <v>2.0978340741475147E-2</v>
      </c>
      <c r="U330" s="7">
        <f t="shared" si="28"/>
        <v>-1.4266418159403847E-2</v>
      </c>
      <c r="V330" s="7">
        <f t="shared" si="28"/>
        <v>5.7918134338453967E-4</v>
      </c>
      <c r="W330" s="7">
        <f t="shared" si="30"/>
        <v>1.3161214316130869E-2</v>
      </c>
      <c r="X330" s="7">
        <f t="shared" si="29"/>
        <v>1.2937814005770577E-2</v>
      </c>
      <c r="Y330" s="7">
        <f t="shared" si="29"/>
        <v>-1.0917390644446232E-3</v>
      </c>
      <c r="Z330" s="15"/>
      <c r="AA330" s="7"/>
      <c r="AB330" s="7"/>
      <c r="AC330" s="7"/>
      <c r="AD330" s="7"/>
      <c r="AE330" s="7"/>
      <c r="AF330" s="7"/>
      <c r="AG330" s="7"/>
      <c r="AH330" s="7"/>
      <c r="AI330" s="7"/>
      <c r="AJ330" s="7"/>
      <c r="AK330" s="7"/>
      <c r="AL330" s="7"/>
      <c r="AM330" s="7"/>
      <c r="AN330" s="7"/>
      <c r="AO330" s="7"/>
      <c r="AP330" s="7"/>
      <c r="AQ330" s="7"/>
      <c r="AR330" s="7"/>
      <c r="AS330" s="7"/>
      <c r="AT330" s="7"/>
      <c r="AU330" s="7"/>
      <c r="AV330" s="7"/>
    </row>
    <row r="331" spans="1:48">
      <c r="A331" s="12">
        <v>39188</v>
      </c>
      <c r="B331" s="13">
        <v>6207.5</v>
      </c>
      <c r="C331" s="13">
        <v>1728.4</v>
      </c>
      <c r="D331" s="13">
        <v>2933.1</v>
      </c>
      <c r="E331" s="13">
        <v>8487.1</v>
      </c>
      <c r="F331" s="13">
        <v>13035.1</v>
      </c>
      <c r="G331" s="13">
        <v>7312.2</v>
      </c>
      <c r="H331" s="13">
        <v>8421.1</v>
      </c>
      <c r="I331" s="13">
        <v>6908.3</v>
      </c>
      <c r="J331" s="13">
        <v>634.79999999999995</v>
      </c>
      <c r="K331" s="13">
        <v>11964.7</v>
      </c>
      <c r="L331" s="13">
        <v>7598.4</v>
      </c>
      <c r="M331" s="13">
        <v>882</v>
      </c>
      <c r="N331" s="15"/>
      <c r="O331" s="7">
        <f t="shared" si="27"/>
        <v>-9.046027816553193E-3</v>
      </c>
      <c r="P331" s="7">
        <f t="shared" si="27"/>
        <v>-4.1342842936208268E-2</v>
      </c>
      <c r="Q331" s="7">
        <f t="shared" si="27"/>
        <v>9.6697786394978266E-3</v>
      </c>
      <c r="R331" s="7">
        <f t="shared" si="27"/>
        <v>-7.6881603111895033E-3</v>
      </c>
      <c r="S331" s="7">
        <f t="shared" si="28"/>
        <v>1.6173977225939255E-3</v>
      </c>
      <c r="T331" s="7">
        <f t="shared" si="28"/>
        <v>-1.1678663635673225E-2</v>
      </c>
      <c r="U331" s="7">
        <f t="shared" si="28"/>
        <v>2.7511964890907297E-3</v>
      </c>
      <c r="V331" s="7">
        <f t="shared" si="28"/>
        <v>-4.7883082869048131E-3</v>
      </c>
      <c r="W331" s="7">
        <f t="shared" si="30"/>
        <v>6.1248719152895833E-3</v>
      </c>
      <c r="X331" s="7">
        <f t="shared" si="29"/>
        <v>-9.5652720651093221E-3</v>
      </c>
      <c r="Y331" s="7">
        <f t="shared" si="29"/>
        <v>-5.1326483746014558E-3</v>
      </c>
      <c r="Z331" s="15"/>
      <c r="AA331" s="7"/>
      <c r="AB331" s="7"/>
      <c r="AC331" s="7"/>
      <c r="AD331" s="7"/>
      <c r="AE331" s="7"/>
      <c r="AF331" s="7"/>
      <c r="AG331" s="7"/>
      <c r="AH331" s="7"/>
      <c r="AI331" s="7"/>
      <c r="AJ331" s="7"/>
      <c r="AK331" s="7"/>
      <c r="AL331" s="7"/>
      <c r="AM331" s="7"/>
      <c r="AN331" s="7"/>
      <c r="AO331" s="7"/>
      <c r="AP331" s="7"/>
      <c r="AQ331" s="7"/>
      <c r="AR331" s="7"/>
      <c r="AS331" s="7"/>
      <c r="AT331" s="7"/>
      <c r="AU331" s="7"/>
      <c r="AV331" s="7"/>
    </row>
    <row r="332" spans="1:48">
      <c r="A332" s="12">
        <v>39195</v>
      </c>
      <c r="B332" s="13">
        <v>6151.6</v>
      </c>
      <c r="C332" s="13">
        <v>1658.4</v>
      </c>
      <c r="D332" s="13">
        <v>2961.6</v>
      </c>
      <c r="E332" s="13">
        <v>8422.1</v>
      </c>
      <c r="F332" s="13">
        <v>13056.2</v>
      </c>
      <c r="G332" s="13">
        <v>7227.3</v>
      </c>
      <c r="H332" s="13">
        <v>8444.2999999999993</v>
      </c>
      <c r="I332" s="13">
        <v>6875.3</v>
      </c>
      <c r="J332" s="13">
        <v>638.70000000000005</v>
      </c>
      <c r="K332" s="13">
        <v>11850.8</v>
      </c>
      <c r="L332" s="13">
        <v>7559.5</v>
      </c>
      <c r="M332" s="13">
        <v>881</v>
      </c>
      <c r="N332" s="15"/>
      <c r="O332" s="7">
        <f t="shared" si="27"/>
        <v>2.4614898279241938E-2</v>
      </c>
      <c r="P332" s="7">
        <f t="shared" si="27"/>
        <v>5.684346903644738E-2</v>
      </c>
      <c r="Q332" s="7">
        <f t="shared" si="27"/>
        <v>1.8268098107351461E-2</v>
      </c>
      <c r="R332" s="7">
        <f t="shared" si="27"/>
        <v>7.7941979782246594E-3</v>
      </c>
      <c r="S332" s="7">
        <f t="shared" si="28"/>
        <v>4.3318225310458203E-2</v>
      </c>
      <c r="T332" s="7">
        <f t="shared" si="28"/>
        <v>1.9714992759814011E-2</v>
      </c>
      <c r="U332" s="7">
        <f t="shared" si="28"/>
        <v>2.4761064563468597E-2</v>
      </c>
      <c r="V332" s="7">
        <f t="shared" si="28"/>
        <v>2.0970379070878765E-2</v>
      </c>
      <c r="W332" s="7">
        <f t="shared" si="30"/>
        <v>4.0201792840865586E-2</v>
      </c>
      <c r="X332" s="7">
        <f t="shared" si="29"/>
        <v>3.4582567692380883E-2</v>
      </c>
      <c r="Y332" s="7">
        <f t="shared" si="29"/>
        <v>1.3924691330253048E-2</v>
      </c>
      <c r="Z332" s="15"/>
      <c r="AA332" s="7"/>
      <c r="AB332" s="7"/>
      <c r="AC332" s="7"/>
      <c r="AD332" s="7"/>
      <c r="AE332" s="7"/>
      <c r="AF332" s="7"/>
      <c r="AG332" s="7"/>
      <c r="AH332" s="7"/>
      <c r="AI332" s="7"/>
      <c r="AJ332" s="7"/>
      <c r="AK332" s="7"/>
      <c r="AL332" s="7"/>
      <c r="AM332" s="7"/>
      <c r="AN332" s="7"/>
      <c r="AO332" s="7"/>
      <c r="AP332" s="7"/>
      <c r="AQ332" s="7"/>
      <c r="AR332" s="7"/>
      <c r="AS332" s="7"/>
      <c r="AT332" s="7"/>
      <c r="AU332" s="7"/>
      <c r="AV332" s="7"/>
    </row>
    <row r="333" spans="1:48">
      <c r="A333" s="12">
        <v>39202</v>
      </c>
      <c r="B333" s="13">
        <v>6304.9</v>
      </c>
      <c r="C333" s="13">
        <v>1755.4</v>
      </c>
      <c r="D333" s="13">
        <v>3016.2</v>
      </c>
      <c r="E333" s="13">
        <v>8488</v>
      </c>
      <c r="F333" s="13">
        <v>13634.2</v>
      </c>
      <c r="G333" s="13">
        <v>7371.2</v>
      </c>
      <c r="H333" s="13">
        <v>8656</v>
      </c>
      <c r="I333" s="13">
        <v>7021</v>
      </c>
      <c r="J333" s="13">
        <v>664.9</v>
      </c>
      <c r="K333" s="13">
        <v>12267.8</v>
      </c>
      <c r="L333" s="13">
        <v>7665.5</v>
      </c>
      <c r="M333" s="13">
        <v>880</v>
      </c>
      <c r="N333" s="15"/>
      <c r="O333" s="7">
        <f t="shared" si="27"/>
        <v>-1.1902590615122484E-3</v>
      </c>
      <c r="P333" s="7">
        <f t="shared" si="27"/>
        <v>-1.1399910035320357E-3</v>
      </c>
      <c r="Q333" s="7">
        <f t="shared" si="27"/>
        <v>-1.0599039329225159E-2</v>
      </c>
      <c r="R333" s="7">
        <f t="shared" si="27"/>
        <v>1.0057640256607376E-2</v>
      </c>
      <c r="S333" s="7">
        <f t="shared" si="28"/>
        <v>1.8026605108744881E-3</v>
      </c>
      <c r="T333" s="7">
        <f t="shared" si="28"/>
        <v>-9.473317444413808E-3</v>
      </c>
      <c r="U333" s="7">
        <f t="shared" si="28"/>
        <v>-3.1820443986291139E-3</v>
      </c>
      <c r="V333" s="7">
        <f t="shared" si="28"/>
        <v>-4.6110990572000993E-3</v>
      </c>
      <c r="W333" s="7">
        <f t="shared" si="30"/>
        <v>-2.1741639369158103E-2</v>
      </c>
      <c r="X333" s="7">
        <f t="shared" si="29"/>
        <v>1.6516206140253113E-2</v>
      </c>
      <c r="Y333" s="7">
        <f t="shared" si="29"/>
        <v>1.342780800535406E-3</v>
      </c>
      <c r="Z333" s="15"/>
      <c r="AA333" s="7"/>
      <c r="AB333" s="7"/>
      <c r="AC333" s="7"/>
      <c r="AD333" s="7"/>
      <c r="AE333" s="7"/>
      <c r="AF333" s="7"/>
      <c r="AG333" s="7"/>
      <c r="AH333" s="7"/>
      <c r="AI333" s="7"/>
      <c r="AJ333" s="7"/>
      <c r="AK333" s="7"/>
      <c r="AL333" s="7"/>
      <c r="AM333" s="7"/>
      <c r="AN333" s="7"/>
      <c r="AO333" s="7"/>
      <c r="AP333" s="7"/>
      <c r="AQ333" s="7"/>
      <c r="AR333" s="7"/>
      <c r="AS333" s="7"/>
      <c r="AT333" s="7"/>
      <c r="AU333" s="7"/>
      <c r="AV333" s="7"/>
    </row>
    <row r="334" spans="1:48">
      <c r="A334" s="12">
        <v>39209</v>
      </c>
      <c r="B334" s="13">
        <v>6297.4</v>
      </c>
      <c r="C334" s="13">
        <v>1753.4</v>
      </c>
      <c r="D334" s="13">
        <v>2984.4</v>
      </c>
      <c r="E334" s="13">
        <v>8573.7999999999993</v>
      </c>
      <c r="F334" s="13">
        <v>13658.8</v>
      </c>
      <c r="G334" s="13">
        <v>7301.7</v>
      </c>
      <c r="H334" s="13">
        <v>8628.5</v>
      </c>
      <c r="I334" s="13">
        <v>6988.7</v>
      </c>
      <c r="J334" s="13">
        <v>650.6</v>
      </c>
      <c r="K334" s="13">
        <v>12472.1</v>
      </c>
      <c r="L334" s="13">
        <v>7675.8</v>
      </c>
      <c r="M334" s="13">
        <v>879</v>
      </c>
      <c r="N334" s="15"/>
      <c r="O334" s="7">
        <f t="shared" si="27"/>
        <v>2.3949448001170971E-3</v>
      </c>
      <c r="P334" s="7">
        <f t="shared" si="27"/>
        <v>-1.1412920663611879E-3</v>
      </c>
      <c r="Q334" s="7">
        <f t="shared" si="27"/>
        <v>-9.2234807448821222E-3</v>
      </c>
      <c r="R334" s="7">
        <f t="shared" si="27"/>
        <v>-1.2641087585620846E-2</v>
      </c>
      <c r="S334" s="7">
        <f t="shared" si="28"/>
        <v>1.2007741811244687E-2</v>
      </c>
      <c r="T334" s="7">
        <f t="shared" si="28"/>
        <v>4.3320578028733436E-3</v>
      </c>
      <c r="U334" s="7">
        <f t="shared" si="28"/>
        <v>1.6083671897538693E-2</v>
      </c>
      <c r="V334" s="7">
        <f t="shared" si="28"/>
        <v>5.4653132321488248E-3</v>
      </c>
      <c r="W334" s="7">
        <f t="shared" si="30"/>
        <v>3.3998892977416255E-2</v>
      </c>
      <c r="X334" s="7">
        <f t="shared" si="29"/>
        <v>-2.8066574097567777E-4</v>
      </c>
      <c r="Y334" s="7">
        <f t="shared" si="29"/>
        <v>9.3364095296166773E-3</v>
      </c>
      <c r="Z334" s="15"/>
      <c r="AA334" s="7"/>
      <c r="AB334" s="7"/>
      <c r="AC334" s="7"/>
      <c r="AD334" s="7"/>
      <c r="AE334" s="7"/>
      <c r="AF334" s="7"/>
      <c r="AG334" s="7"/>
      <c r="AH334" s="7"/>
      <c r="AI334" s="7"/>
      <c r="AJ334" s="7"/>
      <c r="AK334" s="7"/>
      <c r="AL334" s="7"/>
      <c r="AM334" s="7"/>
      <c r="AN334" s="7"/>
      <c r="AO334" s="7"/>
      <c r="AP334" s="7"/>
      <c r="AQ334" s="7"/>
      <c r="AR334" s="7"/>
      <c r="AS334" s="7"/>
      <c r="AT334" s="7"/>
      <c r="AU334" s="7"/>
      <c r="AV334" s="7"/>
    </row>
    <row r="335" spans="1:48">
      <c r="A335" s="12">
        <v>39216</v>
      </c>
      <c r="B335" s="13">
        <v>6312.5</v>
      </c>
      <c r="C335" s="13">
        <v>1751.4</v>
      </c>
      <c r="D335" s="13">
        <v>2957</v>
      </c>
      <c r="E335" s="13">
        <v>8466.1</v>
      </c>
      <c r="F335" s="13">
        <v>13823.8</v>
      </c>
      <c r="G335" s="13">
        <v>7333.4</v>
      </c>
      <c r="H335" s="13">
        <v>8768.4</v>
      </c>
      <c r="I335" s="13">
        <v>7027</v>
      </c>
      <c r="J335" s="13">
        <v>673.1</v>
      </c>
      <c r="K335" s="13">
        <v>12468.6</v>
      </c>
      <c r="L335" s="13">
        <v>7747.8</v>
      </c>
      <c r="M335" s="13">
        <v>878</v>
      </c>
      <c r="N335" s="15"/>
      <c r="O335" s="7">
        <f t="shared" si="27"/>
        <v>-9.5024311752063377E-3</v>
      </c>
      <c r="P335" s="7">
        <f t="shared" si="27"/>
        <v>-8.3711285240421016E-3</v>
      </c>
      <c r="Q335" s="7">
        <f t="shared" si="27"/>
        <v>-4.2022564211691166E-3</v>
      </c>
      <c r="R335" s="7">
        <f t="shared" si="27"/>
        <v>-1.9200170050708603E-2</v>
      </c>
      <c r="S335" s="7">
        <f t="shared" si="28"/>
        <v>1.1142998131683098E-2</v>
      </c>
      <c r="T335" s="7">
        <f t="shared" si="28"/>
        <v>-1.6235484154986671E-2</v>
      </c>
      <c r="U335" s="7">
        <f t="shared" si="28"/>
        <v>-1.181626477733104E-2</v>
      </c>
      <c r="V335" s="7">
        <f t="shared" si="28"/>
        <v>1.1520328963449318E-3</v>
      </c>
      <c r="W335" s="7">
        <f t="shared" si="30"/>
        <v>0</v>
      </c>
      <c r="X335" s="7">
        <f t="shared" si="29"/>
        <v>-3.6638907110471131E-3</v>
      </c>
      <c r="Y335" s="7">
        <f t="shared" si="29"/>
        <v>-7.371120318512372E-3</v>
      </c>
      <c r="Z335" s="15"/>
      <c r="AA335" s="7"/>
      <c r="AB335" s="7"/>
      <c r="AC335" s="7"/>
      <c r="AD335" s="7"/>
      <c r="AE335" s="7"/>
      <c r="AF335" s="7"/>
      <c r="AG335" s="7"/>
      <c r="AH335" s="7"/>
      <c r="AI335" s="7"/>
      <c r="AJ335" s="7"/>
      <c r="AK335" s="7"/>
      <c r="AL335" s="7"/>
      <c r="AM335" s="7"/>
      <c r="AN335" s="7"/>
      <c r="AO335" s="7"/>
      <c r="AP335" s="7"/>
      <c r="AQ335" s="7"/>
      <c r="AR335" s="7"/>
      <c r="AS335" s="7"/>
      <c r="AT335" s="7"/>
      <c r="AU335" s="7"/>
      <c r="AV335" s="7"/>
    </row>
    <row r="336" spans="1:48">
      <c r="A336" s="12">
        <v>39223</v>
      </c>
      <c r="B336" s="13">
        <v>6252.8</v>
      </c>
      <c r="C336" s="13">
        <v>1736.8</v>
      </c>
      <c r="D336" s="13">
        <v>2944.6</v>
      </c>
      <c r="E336" s="13">
        <v>8305.1</v>
      </c>
      <c r="F336" s="13">
        <v>13978.7</v>
      </c>
      <c r="G336" s="13">
        <v>7215.3</v>
      </c>
      <c r="H336" s="13">
        <v>8665.4</v>
      </c>
      <c r="I336" s="13">
        <v>7035.1</v>
      </c>
      <c r="J336" s="13">
        <v>673.1</v>
      </c>
      <c r="K336" s="13">
        <v>12423</v>
      </c>
      <c r="L336" s="13">
        <v>7690.9</v>
      </c>
      <c r="M336" s="13">
        <v>877</v>
      </c>
      <c r="N336" s="15"/>
      <c r="O336" s="7">
        <f t="shared" si="27"/>
        <v>1.2823642515278261E-2</v>
      </c>
      <c r="P336" s="7">
        <f t="shared" si="27"/>
        <v>1.264427407419709E-2</v>
      </c>
      <c r="Q336" s="7">
        <f t="shared" si="27"/>
        <v>8.55529776491884E-3</v>
      </c>
      <c r="R336" s="7">
        <f t="shared" si="27"/>
        <v>3.9655887384875462E-3</v>
      </c>
      <c r="S336" s="7">
        <f t="shared" si="28"/>
        <v>1.5495932185303256E-2</v>
      </c>
      <c r="T336" s="7">
        <f t="shared" si="28"/>
        <v>7.4699857874674811E-3</v>
      </c>
      <c r="U336" s="7">
        <f t="shared" si="28"/>
        <v>-5.6359040749047575E-3</v>
      </c>
      <c r="V336" s="7">
        <f t="shared" si="28"/>
        <v>1.1363598035171838E-2</v>
      </c>
      <c r="W336" s="7">
        <f t="shared" si="30"/>
        <v>9.9047302453481364E-3</v>
      </c>
      <c r="X336" s="7">
        <f t="shared" si="29"/>
        <v>3.2104074668288428E-2</v>
      </c>
      <c r="Y336" s="7">
        <f t="shared" si="29"/>
        <v>-3.8822352042951198E-3</v>
      </c>
      <c r="Z336" s="15"/>
      <c r="AA336" s="7"/>
      <c r="AB336" s="7"/>
      <c r="AC336" s="7"/>
      <c r="AD336" s="7"/>
      <c r="AE336" s="7"/>
      <c r="AF336" s="7"/>
      <c r="AG336" s="7"/>
      <c r="AH336" s="7"/>
      <c r="AI336" s="7"/>
      <c r="AJ336" s="7"/>
      <c r="AK336" s="7"/>
      <c r="AL336" s="7"/>
      <c r="AM336" s="7"/>
      <c r="AN336" s="7"/>
      <c r="AO336" s="7"/>
      <c r="AP336" s="7"/>
      <c r="AQ336" s="7"/>
      <c r="AR336" s="7"/>
      <c r="AS336" s="7"/>
      <c r="AT336" s="7"/>
      <c r="AU336" s="7"/>
      <c r="AV336" s="7"/>
    </row>
    <row r="337" spans="1:48">
      <c r="A337" s="12">
        <v>39230</v>
      </c>
      <c r="B337" s="13">
        <v>6333.5</v>
      </c>
      <c r="C337" s="13">
        <v>1758.9</v>
      </c>
      <c r="D337" s="13">
        <v>2969.9</v>
      </c>
      <c r="E337" s="13">
        <v>8338.1</v>
      </c>
      <c r="F337" s="13">
        <v>14197</v>
      </c>
      <c r="G337" s="13">
        <v>7269.4</v>
      </c>
      <c r="H337" s="13">
        <v>8616.7000000000007</v>
      </c>
      <c r="I337" s="13">
        <v>7115.5</v>
      </c>
      <c r="J337" s="13">
        <v>679.8</v>
      </c>
      <c r="K337" s="13">
        <v>12828.3</v>
      </c>
      <c r="L337" s="13">
        <v>7661.1</v>
      </c>
      <c r="M337" s="13">
        <v>876</v>
      </c>
      <c r="N337" s="15"/>
      <c r="O337" s="7">
        <f t="shared" si="27"/>
        <v>-1.6203837171085641E-2</v>
      </c>
      <c r="P337" s="7">
        <f t="shared" si="27"/>
        <v>-3.2238493793488907E-2</v>
      </c>
      <c r="Q337" s="7">
        <f t="shared" si="27"/>
        <v>-3.2788700451374789E-2</v>
      </c>
      <c r="R337" s="7">
        <f t="shared" si="27"/>
        <v>-1.7018341849297725E-2</v>
      </c>
      <c r="S337" s="7">
        <f t="shared" si="28"/>
        <v>-1.5402937875772762E-2</v>
      </c>
      <c r="T337" s="7">
        <f t="shared" si="28"/>
        <v>-1.8381237201525534E-2</v>
      </c>
      <c r="U337" s="7">
        <f t="shared" si="28"/>
        <v>-3.3022731054719028E-2</v>
      </c>
      <c r="V337" s="7">
        <f t="shared" si="28"/>
        <v>-1.3028071869679397E-2</v>
      </c>
      <c r="W337" s="7">
        <f t="shared" si="30"/>
        <v>-3.107510275950838E-2</v>
      </c>
      <c r="X337" s="7">
        <f t="shared" si="29"/>
        <v>-3.1307971623481105E-3</v>
      </c>
      <c r="Y337" s="7">
        <f t="shared" si="29"/>
        <v>-2.0013324198500701E-2</v>
      </c>
      <c r="Z337" s="15"/>
      <c r="AA337" s="7"/>
      <c r="AB337" s="7"/>
      <c r="AC337" s="7"/>
      <c r="AD337" s="7"/>
      <c r="AE337" s="7"/>
      <c r="AF337" s="7"/>
      <c r="AG337" s="7"/>
      <c r="AH337" s="7"/>
      <c r="AI337" s="7"/>
      <c r="AJ337" s="7"/>
      <c r="AK337" s="7"/>
      <c r="AL337" s="7"/>
      <c r="AM337" s="7"/>
      <c r="AN337" s="7"/>
      <c r="AO337" s="7"/>
      <c r="AP337" s="7"/>
      <c r="AQ337" s="7"/>
      <c r="AR337" s="7"/>
      <c r="AS337" s="7"/>
      <c r="AT337" s="7"/>
      <c r="AU337" s="7"/>
      <c r="AV337" s="7"/>
    </row>
    <row r="338" spans="1:48">
      <c r="A338" s="12">
        <v>39237</v>
      </c>
      <c r="B338" s="13">
        <v>6231.7</v>
      </c>
      <c r="C338" s="13">
        <v>1703.1</v>
      </c>
      <c r="D338" s="13">
        <v>2874.1</v>
      </c>
      <c r="E338" s="13">
        <v>8197.4</v>
      </c>
      <c r="F338" s="13">
        <v>13980</v>
      </c>
      <c r="G338" s="13">
        <v>7137</v>
      </c>
      <c r="H338" s="13">
        <v>8336.7999999999993</v>
      </c>
      <c r="I338" s="13">
        <v>7023.4</v>
      </c>
      <c r="J338" s="13">
        <v>659</v>
      </c>
      <c r="K338" s="13">
        <v>12788.2</v>
      </c>
      <c r="L338" s="13">
        <v>7509.3</v>
      </c>
      <c r="M338" s="13">
        <v>875</v>
      </c>
      <c r="N338" s="15"/>
      <c r="O338" s="7">
        <f t="shared" si="27"/>
        <v>9.9158530719895173E-3</v>
      </c>
      <c r="P338" s="7">
        <f t="shared" si="27"/>
        <v>1.6826690277590241E-2</v>
      </c>
      <c r="Q338" s="7">
        <f t="shared" si="27"/>
        <v>5.2176636486426218E-4</v>
      </c>
      <c r="R338" s="7">
        <f t="shared" si="27"/>
        <v>3.3369494252220083E-3</v>
      </c>
      <c r="S338" s="7">
        <f t="shared" si="28"/>
        <v>3.0620782413609236E-2</v>
      </c>
      <c r="T338" s="7">
        <f t="shared" si="28"/>
        <v>-2.5223861906982449E-4</v>
      </c>
      <c r="U338" s="7">
        <f t="shared" si="28"/>
        <v>1.4054877732463888E-2</v>
      </c>
      <c r="V338" s="7">
        <f t="shared" si="28"/>
        <v>1.902509134205382E-2</v>
      </c>
      <c r="W338" s="7">
        <f t="shared" si="30"/>
        <v>1.6106316413497423E-2</v>
      </c>
      <c r="X338" s="7">
        <f t="shared" si="29"/>
        <v>2.3677060745728784E-2</v>
      </c>
      <c r="Y338" s="7">
        <f t="shared" si="29"/>
        <v>7.3372183825497917E-3</v>
      </c>
      <c r="Z338" s="15"/>
      <c r="AA338" s="7"/>
      <c r="AB338" s="7"/>
      <c r="AC338" s="7"/>
      <c r="AD338" s="7"/>
      <c r="AE338" s="7"/>
      <c r="AF338" s="7"/>
      <c r="AG338" s="7"/>
      <c r="AH338" s="7"/>
      <c r="AI338" s="7"/>
      <c r="AJ338" s="7"/>
      <c r="AK338" s="7"/>
      <c r="AL338" s="7"/>
      <c r="AM338" s="7"/>
      <c r="AN338" s="7"/>
      <c r="AO338" s="7"/>
      <c r="AP338" s="7"/>
      <c r="AQ338" s="7"/>
      <c r="AR338" s="7"/>
      <c r="AS338" s="7"/>
      <c r="AT338" s="7"/>
      <c r="AU338" s="7"/>
      <c r="AV338" s="7"/>
    </row>
    <row r="339" spans="1:48">
      <c r="A339" s="12">
        <v>39245</v>
      </c>
      <c r="B339" s="13">
        <v>6293.8</v>
      </c>
      <c r="C339" s="13">
        <v>1732</v>
      </c>
      <c r="D339" s="13">
        <v>2875.6</v>
      </c>
      <c r="E339" s="13">
        <v>8224.7999999999993</v>
      </c>
      <c r="F339" s="13">
        <v>14414.7</v>
      </c>
      <c r="G339" s="13">
        <v>7135.2</v>
      </c>
      <c r="H339" s="13">
        <v>8454.7999999999993</v>
      </c>
      <c r="I339" s="13">
        <v>7158.3</v>
      </c>
      <c r="J339" s="13">
        <v>669.7</v>
      </c>
      <c r="K339" s="13">
        <v>13094.6</v>
      </c>
      <c r="L339" s="13">
        <v>7564.6</v>
      </c>
      <c r="M339" s="13">
        <v>874</v>
      </c>
      <c r="N339" s="15"/>
      <c r="O339" s="7">
        <f t="shared" si="27"/>
        <v>1.4010516010063402E-2</v>
      </c>
      <c r="P339" s="7">
        <f t="shared" si="27"/>
        <v>-2.2125183775479802E-2</v>
      </c>
      <c r="Q339" s="7">
        <f t="shared" si="27"/>
        <v>9.5522287891440533E-3</v>
      </c>
      <c r="R339" s="7">
        <f t="shared" si="27"/>
        <v>3.3258512176489305E-3</v>
      </c>
      <c r="S339" s="7">
        <f t="shared" si="28"/>
        <v>3.8300555756669345E-2</v>
      </c>
      <c r="T339" s="7">
        <f t="shared" si="28"/>
        <v>1.3959184826049745E-2</v>
      </c>
      <c r="U339" s="7">
        <f t="shared" si="28"/>
        <v>2.1135706200863545E-2</v>
      </c>
      <c r="V339" s="7">
        <f t="shared" si="28"/>
        <v>5.0860202577267298E-3</v>
      </c>
      <c r="W339" s="7">
        <f t="shared" si="30"/>
        <v>2.1128066706545892E-2</v>
      </c>
      <c r="X339" s="7">
        <f t="shared" si="29"/>
        <v>2.3054775473656801E-2</v>
      </c>
      <c r="Y339" s="7">
        <f t="shared" si="29"/>
        <v>5.1949538664172032E-3</v>
      </c>
      <c r="Z339" s="15"/>
      <c r="AA339" s="7"/>
      <c r="AB339" s="7"/>
      <c r="AC339" s="7"/>
      <c r="AD339" s="7"/>
      <c r="AE339" s="7"/>
      <c r="AF339" s="7"/>
      <c r="AG339" s="7"/>
      <c r="AH339" s="7"/>
      <c r="AI339" s="7"/>
      <c r="AJ339" s="7"/>
      <c r="AK339" s="7"/>
      <c r="AL339" s="7"/>
      <c r="AM339" s="7"/>
      <c r="AN339" s="7"/>
      <c r="AO339" s="7"/>
      <c r="AP339" s="7"/>
      <c r="AQ339" s="7"/>
      <c r="AR339" s="7"/>
      <c r="AS339" s="7"/>
      <c r="AT339" s="7"/>
      <c r="AU339" s="7"/>
      <c r="AV339" s="7"/>
    </row>
    <row r="340" spans="1:48">
      <c r="A340" s="12">
        <v>39251</v>
      </c>
      <c r="B340" s="13">
        <v>6382.6</v>
      </c>
      <c r="C340" s="13">
        <v>1694.1</v>
      </c>
      <c r="D340" s="13">
        <v>2903.2</v>
      </c>
      <c r="E340" s="13">
        <v>8252.2000000000007</v>
      </c>
      <c r="F340" s="13">
        <v>14977.5</v>
      </c>
      <c r="G340" s="13">
        <v>7235.5</v>
      </c>
      <c r="H340" s="13">
        <v>8635.4</v>
      </c>
      <c r="I340" s="13">
        <v>7194.8</v>
      </c>
      <c r="J340" s="13">
        <v>684</v>
      </c>
      <c r="K340" s="13">
        <v>13400</v>
      </c>
      <c r="L340" s="13">
        <v>7604</v>
      </c>
      <c r="M340" s="13">
        <v>873</v>
      </c>
      <c r="N340" s="15"/>
      <c r="O340" s="7">
        <f t="shared" si="27"/>
        <v>-1.7017989216633382E-2</v>
      </c>
      <c r="P340" s="7">
        <f t="shared" si="27"/>
        <v>-2.8135460558270615E-2</v>
      </c>
      <c r="Q340" s="7">
        <f t="shared" si="27"/>
        <v>-1.3000928495538154E-2</v>
      </c>
      <c r="R340" s="7">
        <f t="shared" si="27"/>
        <v>-1.368965144957158E-2</v>
      </c>
      <c r="S340" s="7">
        <f t="shared" si="28"/>
        <v>-1.4763766339768034E-2</v>
      </c>
      <c r="T340" s="7">
        <f t="shared" si="28"/>
        <v>-2.3054124258892566E-2</v>
      </c>
      <c r="U340" s="7">
        <f t="shared" si="28"/>
        <v>-2.7840729214309478E-2</v>
      </c>
      <c r="V340" s="7">
        <f t="shared" si="28"/>
        <v>-6.3440930563876171E-3</v>
      </c>
      <c r="W340" s="7">
        <f t="shared" si="30"/>
        <v>-2.0978757262446353E-2</v>
      </c>
      <c r="X340" s="7">
        <f t="shared" si="29"/>
        <v>-1.0502722199149288E-2</v>
      </c>
      <c r="Y340" s="7">
        <f t="shared" si="29"/>
        <v>-5.2346130617373123E-3</v>
      </c>
      <c r="Z340" s="15"/>
      <c r="AA340" s="7"/>
      <c r="AB340" s="7"/>
      <c r="AC340" s="7"/>
      <c r="AD340" s="7"/>
      <c r="AE340" s="7"/>
      <c r="AF340" s="7"/>
      <c r="AG340" s="7"/>
      <c r="AH340" s="7"/>
      <c r="AI340" s="7"/>
      <c r="AJ340" s="7"/>
      <c r="AK340" s="7"/>
      <c r="AL340" s="7"/>
      <c r="AM340" s="7"/>
      <c r="AN340" s="7"/>
      <c r="AO340" s="7"/>
      <c r="AP340" s="7"/>
      <c r="AQ340" s="7"/>
      <c r="AR340" s="7"/>
      <c r="AS340" s="7"/>
      <c r="AT340" s="7"/>
      <c r="AU340" s="7"/>
      <c r="AV340" s="7"/>
    </row>
    <row r="341" spans="1:48">
      <c r="A341" s="12">
        <v>39258</v>
      </c>
      <c r="B341" s="13">
        <v>6274.9</v>
      </c>
      <c r="C341" s="13">
        <v>1647.1</v>
      </c>
      <c r="D341" s="13">
        <v>2865.7</v>
      </c>
      <c r="E341" s="13">
        <v>8140</v>
      </c>
      <c r="F341" s="13">
        <v>14758</v>
      </c>
      <c r="G341" s="13">
        <v>7070.6</v>
      </c>
      <c r="H341" s="13">
        <v>8398.2999999999993</v>
      </c>
      <c r="I341" s="13">
        <v>7149.3</v>
      </c>
      <c r="J341" s="13">
        <v>669.8</v>
      </c>
      <c r="K341" s="13">
        <v>13260</v>
      </c>
      <c r="L341" s="13">
        <v>7564.3</v>
      </c>
      <c r="M341" s="13">
        <v>872</v>
      </c>
      <c r="N341" s="15"/>
      <c r="O341" s="7">
        <f t="shared" si="27"/>
        <v>1.2070477612875564E-2</v>
      </c>
      <c r="P341" s="7">
        <f t="shared" si="27"/>
        <v>7.3193926866327568E-3</v>
      </c>
      <c r="Q341" s="7">
        <f t="shared" si="27"/>
        <v>9.6887532345658559E-3</v>
      </c>
      <c r="R341" s="7">
        <f t="shared" si="27"/>
        <v>6.1359277881976185E-3</v>
      </c>
      <c r="S341" s="7">
        <f t="shared" si="28"/>
        <v>-3.4073433314855653E-3</v>
      </c>
      <c r="T341" s="7">
        <f t="shared" si="28"/>
        <v>7.7064885944527458E-3</v>
      </c>
      <c r="U341" s="7">
        <f t="shared" si="28"/>
        <v>-4.2120900157097893E-3</v>
      </c>
      <c r="V341" s="7">
        <f t="shared" si="28"/>
        <v>-1.2682719178299396E-2</v>
      </c>
      <c r="W341" s="7">
        <f t="shared" si="30"/>
        <v>-4.8640877015314263E-2</v>
      </c>
      <c r="X341" s="7">
        <f t="shared" si="29"/>
        <v>4.4009668665250759E-2</v>
      </c>
      <c r="Y341" s="7">
        <f t="shared" si="29"/>
        <v>3.9186502451651374E-3</v>
      </c>
      <c r="Z341" s="15"/>
      <c r="AA341" s="7"/>
      <c r="AB341" s="7"/>
      <c r="AC341" s="7"/>
      <c r="AD341" s="7"/>
      <c r="AE341" s="7"/>
      <c r="AF341" s="7"/>
      <c r="AG341" s="7"/>
      <c r="AH341" s="7"/>
      <c r="AI341" s="7"/>
      <c r="AJ341" s="7"/>
      <c r="AK341" s="7"/>
      <c r="AL341" s="7"/>
      <c r="AM341" s="7"/>
      <c r="AN341" s="7"/>
      <c r="AO341" s="7"/>
      <c r="AP341" s="7"/>
      <c r="AQ341" s="7"/>
      <c r="AR341" s="7"/>
      <c r="AS341" s="7"/>
      <c r="AT341" s="7"/>
      <c r="AU341" s="7"/>
      <c r="AV341" s="7"/>
    </row>
    <row r="342" spans="1:48">
      <c r="A342" s="12">
        <v>39265</v>
      </c>
      <c r="B342" s="13">
        <v>6351.1</v>
      </c>
      <c r="C342" s="13">
        <v>1659.2</v>
      </c>
      <c r="D342" s="13">
        <v>2893.6</v>
      </c>
      <c r="E342" s="13">
        <v>8190.1</v>
      </c>
      <c r="F342" s="13">
        <v>14707.8</v>
      </c>
      <c r="G342" s="13">
        <v>7125.3</v>
      </c>
      <c r="H342" s="13">
        <v>8363</v>
      </c>
      <c r="I342" s="13">
        <v>7059.2</v>
      </c>
      <c r="J342" s="13">
        <v>638</v>
      </c>
      <c r="K342" s="13">
        <v>13856.6</v>
      </c>
      <c r="L342" s="13">
        <v>7594</v>
      </c>
      <c r="M342" s="13">
        <v>871</v>
      </c>
      <c r="N342" s="15"/>
      <c r="O342" s="7">
        <f t="shared" si="27"/>
        <v>6.0123410184963226E-3</v>
      </c>
      <c r="P342" s="7">
        <f t="shared" si="27"/>
        <v>2.9631357679196568E-2</v>
      </c>
      <c r="Q342" s="7">
        <f t="shared" si="27"/>
        <v>6.7507317058719514E-3</v>
      </c>
      <c r="R342" s="7">
        <f t="shared" si="27"/>
        <v>-4.0300667948924945E-4</v>
      </c>
      <c r="S342" s="7">
        <f t="shared" si="28"/>
        <v>1.7944076723791415E-2</v>
      </c>
      <c r="T342" s="7">
        <f t="shared" si="28"/>
        <v>-7.5792090530530151E-3</v>
      </c>
      <c r="U342" s="7">
        <f t="shared" si="28"/>
        <v>-5.1429404077325911E-3</v>
      </c>
      <c r="V342" s="7">
        <f t="shared" si="28"/>
        <v>7.6466677000834875E-4</v>
      </c>
      <c r="W342" s="7">
        <f t="shared" si="30"/>
        <v>2.0017737233551804E-2</v>
      </c>
      <c r="X342" s="7">
        <f t="shared" si="29"/>
        <v>3.0735355429747462E-2</v>
      </c>
      <c r="Y342" s="7">
        <f t="shared" si="29"/>
        <v>4.6638505400426727E-3</v>
      </c>
      <c r="Z342" s="15"/>
      <c r="AA342" s="7"/>
      <c r="AB342" s="7"/>
      <c r="AC342" s="7"/>
      <c r="AD342" s="7"/>
      <c r="AE342" s="7"/>
      <c r="AF342" s="7"/>
      <c r="AG342" s="7"/>
      <c r="AH342" s="7"/>
      <c r="AI342" s="7"/>
      <c r="AJ342" s="7"/>
      <c r="AK342" s="7"/>
      <c r="AL342" s="7"/>
      <c r="AM342" s="7"/>
      <c r="AN342" s="7"/>
      <c r="AO342" s="7"/>
      <c r="AP342" s="7"/>
      <c r="AQ342" s="7"/>
      <c r="AR342" s="7"/>
      <c r="AS342" s="7"/>
      <c r="AT342" s="7"/>
      <c r="AU342" s="7"/>
      <c r="AV342" s="7"/>
    </row>
    <row r="343" spans="1:48">
      <c r="A343" s="12">
        <v>39272</v>
      </c>
      <c r="B343" s="13">
        <v>6389.4</v>
      </c>
      <c r="C343" s="13">
        <v>1709.1</v>
      </c>
      <c r="D343" s="13">
        <v>2913.2</v>
      </c>
      <c r="E343" s="13">
        <v>8186.8</v>
      </c>
      <c r="F343" s="13">
        <v>14974.1</v>
      </c>
      <c r="G343" s="13">
        <v>7071.5</v>
      </c>
      <c r="H343" s="13">
        <v>8320.1</v>
      </c>
      <c r="I343" s="13">
        <v>7064.6</v>
      </c>
      <c r="J343" s="13">
        <v>650.9</v>
      </c>
      <c r="K343" s="13">
        <v>14289.1</v>
      </c>
      <c r="L343" s="13">
        <v>7629.5</v>
      </c>
      <c r="M343" s="13">
        <v>870</v>
      </c>
      <c r="N343" s="15"/>
      <c r="O343" s="7">
        <f t="shared" si="27"/>
        <v>5.0580849689918521E-3</v>
      </c>
      <c r="P343" s="7">
        <f t="shared" si="27"/>
        <v>3.9708081371159021E-3</v>
      </c>
      <c r="Q343" s="7">
        <f t="shared" si="27"/>
        <v>3.7688056395775984E-3</v>
      </c>
      <c r="R343" s="7">
        <f t="shared" si="27"/>
        <v>-1.1017128242263464E-2</v>
      </c>
      <c r="S343" s="7">
        <f t="shared" si="28"/>
        <v>8.7170133712896735E-3</v>
      </c>
      <c r="T343" s="7">
        <f t="shared" si="28"/>
        <v>1.6562915883609218E-2</v>
      </c>
      <c r="U343" s="7">
        <f t="shared" si="28"/>
        <v>2.4035451038264939E-2</v>
      </c>
      <c r="V343" s="7">
        <f t="shared" si="28"/>
        <v>-2.196448306467706E-3</v>
      </c>
      <c r="W343" s="7">
        <f t="shared" si="30"/>
        <v>3.2211086980895491E-3</v>
      </c>
      <c r="X343" s="7">
        <f t="shared" si="29"/>
        <v>-1.0835943094761234E-2</v>
      </c>
      <c r="Y343" s="7">
        <f t="shared" si="29"/>
        <v>-5.8101485844385577E-3</v>
      </c>
      <c r="Z343" s="15"/>
      <c r="AA343" s="7"/>
      <c r="AB343" s="7"/>
      <c r="AC343" s="7"/>
      <c r="AD343" s="7"/>
      <c r="AE343" s="7"/>
      <c r="AF343" s="7"/>
      <c r="AG343" s="7"/>
      <c r="AH343" s="7"/>
      <c r="AI343" s="7"/>
      <c r="AJ343" s="7"/>
      <c r="AK343" s="7"/>
      <c r="AL343" s="7"/>
      <c r="AM343" s="7"/>
      <c r="AN343" s="7"/>
      <c r="AO343" s="7"/>
      <c r="AP343" s="7"/>
      <c r="AQ343" s="7"/>
      <c r="AR343" s="7"/>
      <c r="AS343" s="7"/>
      <c r="AT343" s="7"/>
      <c r="AU343" s="7"/>
      <c r="AV343" s="7"/>
    </row>
    <row r="344" spans="1:48">
      <c r="A344" s="12">
        <v>39279</v>
      </c>
      <c r="B344" s="13">
        <v>6421.8</v>
      </c>
      <c r="C344" s="13">
        <v>1715.9</v>
      </c>
      <c r="D344" s="13">
        <v>2924.2</v>
      </c>
      <c r="E344" s="13">
        <v>8097.1</v>
      </c>
      <c r="F344" s="13">
        <v>15105.2</v>
      </c>
      <c r="G344" s="13">
        <v>7189.6</v>
      </c>
      <c r="H344" s="13">
        <v>8522.5</v>
      </c>
      <c r="I344" s="13">
        <v>7049.1</v>
      </c>
      <c r="J344" s="13">
        <v>653</v>
      </c>
      <c r="K344" s="13">
        <v>14135.1</v>
      </c>
      <c r="L344" s="13">
        <v>7585.3</v>
      </c>
      <c r="M344" s="13">
        <v>869</v>
      </c>
      <c r="N344" s="15"/>
      <c r="O344" s="7">
        <f t="shared" si="27"/>
        <v>-5.4216896289751286E-2</v>
      </c>
      <c r="P344" s="7">
        <f t="shared" si="27"/>
        <v>-4.7439017236331871E-2</v>
      </c>
      <c r="Q344" s="7">
        <f t="shared" si="27"/>
        <v>-4.4437772828423601E-2</v>
      </c>
      <c r="R344" s="7">
        <f t="shared" si="27"/>
        <v>-5.8894018557855796E-2</v>
      </c>
      <c r="S344" s="7">
        <f t="shared" si="28"/>
        <v>-6.5352700261323685E-2</v>
      </c>
      <c r="T344" s="7">
        <f t="shared" si="28"/>
        <v>-4.8883358675474692E-2</v>
      </c>
      <c r="U344" s="7">
        <f t="shared" si="28"/>
        <v>-2.5310286444480187E-2</v>
      </c>
      <c r="V344" s="7">
        <f t="shared" si="28"/>
        <v>-5.3422744640972776E-2</v>
      </c>
      <c r="W344" s="7">
        <f t="shared" si="30"/>
        <v>-9.7563865993511689E-2</v>
      </c>
      <c r="X344" s="7">
        <f t="shared" si="29"/>
        <v>-7.0689178406278433E-2</v>
      </c>
      <c r="Y344" s="7">
        <f t="shared" si="29"/>
        <v>-2.4259302398578212E-2</v>
      </c>
      <c r="Z344" s="15"/>
      <c r="AA344" s="7"/>
      <c r="AB344" s="7"/>
      <c r="AC344" s="7"/>
      <c r="AD344" s="7"/>
      <c r="AE344" s="7"/>
      <c r="AF344" s="7"/>
      <c r="AG344" s="7"/>
      <c r="AH344" s="7"/>
      <c r="AI344" s="7"/>
      <c r="AJ344" s="7"/>
      <c r="AK344" s="7"/>
      <c r="AL344" s="7"/>
      <c r="AM344" s="7"/>
      <c r="AN344" s="7"/>
      <c r="AO344" s="7"/>
      <c r="AP344" s="7"/>
      <c r="AQ344" s="7"/>
      <c r="AR344" s="7"/>
      <c r="AS344" s="7"/>
      <c r="AT344" s="7"/>
      <c r="AU344" s="7"/>
      <c r="AV344" s="7"/>
    </row>
    <row r="345" spans="1:48">
      <c r="A345" s="12">
        <v>39286</v>
      </c>
      <c r="B345" s="13">
        <v>6082.9</v>
      </c>
      <c r="C345" s="13">
        <v>1636.4</v>
      </c>
      <c r="D345" s="13">
        <v>2797.1</v>
      </c>
      <c r="E345" s="13">
        <v>7634</v>
      </c>
      <c r="F345" s="13">
        <v>14149.6</v>
      </c>
      <c r="G345" s="13">
        <v>6846.6</v>
      </c>
      <c r="H345" s="13">
        <v>8309.5</v>
      </c>
      <c r="I345" s="13">
        <v>6682.4</v>
      </c>
      <c r="J345" s="13">
        <v>592.29999999999995</v>
      </c>
      <c r="K345" s="13">
        <v>13170.4</v>
      </c>
      <c r="L345" s="13">
        <v>7403.5</v>
      </c>
      <c r="M345" s="13">
        <v>868</v>
      </c>
      <c r="N345" s="15"/>
      <c r="O345" s="7">
        <f t="shared" si="27"/>
        <v>-1.0228197464185835E-2</v>
      </c>
      <c r="P345" s="7">
        <f t="shared" si="27"/>
        <v>4.6944149615877938E-3</v>
      </c>
      <c r="Q345" s="7">
        <f t="shared" si="27"/>
        <v>-2.3878707727633876E-2</v>
      </c>
      <c r="R345" s="7">
        <f t="shared" si="27"/>
        <v>-3.9901349731765292E-3</v>
      </c>
      <c r="S345" s="7">
        <f t="shared" si="28"/>
        <v>-2.9287735913289845E-2</v>
      </c>
      <c r="T345" s="7">
        <f t="shared" si="28"/>
        <v>-1.6092927493146052E-2</v>
      </c>
      <c r="U345" s="7">
        <f t="shared" si="28"/>
        <v>5.0896193030862879E-3</v>
      </c>
      <c r="V345" s="7">
        <f t="shared" si="28"/>
        <v>5.4174789802209165E-3</v>
      </c>
      <c r="W345" s="7">
        <f t="shared" si="30"/>
        <v>-7.0102963786865244E-2</v>
      </c>
      <c r="X345" s="7">
        <f t="shared" si="29"/>
        <v>-2.0901984936993684E-3</v>
      </c>
      <c r="Y345" s="7">
        <f t="shared" si="29"/>
        <v>-1.3037958886358763E-2</v>
      </c>
      <c r="Z345" s="15"/>
      <c r="AA345" s="7"/>
      <c r="AB345" s="7"/>
      <c r="AC345" s="7"/>
      <c r="AD345" s="7"/>
      <c r="AE345" s="7"/>
      <c r="AF345" s="7"/>
      <c r="AG345" s="7"/>
      <c r="AH345" s="7"/>
      <c r="AI345" s="7"/>
      <c r="AJ345" s="7"/>
      <c r="AK345" s="7"/>
      <c r="AL345" s="7"/>
      <c r="AM345" s="7"/>
      <c r="AN345" s="7"/>
      <c r="AO345" s="7"/>
      <c r="AP345" s="7"/>
      <c r="AQ345" s="7"/>
      <c r="AR345" s="7"/>
      <c r="AS345" s="7"/>
      <c r="AT345" s="7"/>
      <c r="AU345" s="7"/>
      <c r="AV345" s="7"/>
    </row>
    <row r="346" spans="1:48">
      <c r="A346" s="12">
        <v>39293</v>
      </c>
      <c r="B346" s="13">
        <v>6021</v>
      </c>
      <c r="C346" s="13">
        <v>1644.1</v>
      </c>
      <c r="D346" s="13">
        <v>2731.1</v>
      </c>
      <c r="E346" s="13">
        <v>7603.6</v>
      </c>
      <c r="F346" s="13">
        <v>13741.2</v>
      </c>
      <c r="G346" s="13">
        <v>6737.3</v>
      </c>
      <c r="H346" s="13">
        <v>8351.9</v>
      </c>
      <c r="I346" s="13">
        <v>6718.7</v>
      </c>
      <c r="J346" s="13">
        <v>552.20000000000005</v>
      </c>
      <c r="K346" s="13">
        <v>13142.9</v>
      </c>
      <c r="L346" s="13">
        <v>7307.6</v>
      </c>
      <c r="M346" s="13">
        <v>867</v>
      </c>
      <c r="N346" s="15"/>
      <c r="O346" s="7">
        <f t="shared" si="27"/>
        <v>-1.4217852617231418E-2</v>
      </c>
      <c r="P346" s="7">
        <f t="shared" si="27"/>
        <v>-6.3010989829035552E-2</v>
      </c>
      <c r="Q346" s="7">
        <f t="shared" si="27"/>
        <v>-9.1590215977363255E-3</v>
      </c>
      <c r="R346" s="7">
        <f t="shared" si="27"/>
        <v>-8.7179903862217595E-3</v>
      </c>
      <c r="S346" s="7">
        <f t="shared" si="28"/>
        <v>-3.8070383855987842E-2</v>
      </c>
      <c r="T346" s="7">
        <f t="shared" si="28"/>
        <v>1.4841639731600397E-4</v>
      </c>
      <c r="U346" s="7">
        <f t="shared" si="28"/>
        <v>2.9172316572200047E-3</v>
      </c>
      <c r="V346" s="7">
        <f t="shared" si="28"/>
        <v>6.0542393825425752E-3</v>
      </c>
      <c r="W346" s="7">
        <f t="shared" si="30"/>
        <v>-4.5003427666483582E-2</v>
      </c>
      <c r="X346" s="7">
        <f t="shared" si="29"/>
        <v>-4.4576621736947215E-2</v>
      </c>
      <c r="Y346" s="7">
        <f t="shared" si="29"/>
        <v>8.48072054878461E-4</v>
      </c>
      <c r="Z346" s="15"/>
      <c r="AA346" s="7"/>
      <c r="AB346" s="7"/>
      <c r="AC346" s="7"/>
      <c r="AD346" s="7"/>
      <c r="AE346" s="7"/>
      <c r="AF346" s="7"/>
      <c r="AG346" s="7"/>
      <c r="AH346" s="7"/>
      <c r="AI346" s="7"/>
      <c r="AJ346" s="7"/>
      <c r="AK346" s="7"/>
      <c r="AL346" s="7"/>
      <c r="AM346" s="7"/>
      <c r="AN346" s="7"/>
      <c r="AO346" s="7"/>
      <c r="AP346" s="7"/>
      <c r="AQ346" s="7"/>
      <c r="AR346" s="7"/>
      <c r="AS346" s="7"/>
      <c r="AT346" s="7"/>
      <c r="AU346" s="7"/>
      <c r="AV346" s="7"/>
    </row>
    <row r="347" spans="1:48">
      <c r="A347" s="12">
        <v>39300</v>
      </c>
      <c r="B347" s="13">
        <v>5936</v>
      </c>
      <c r="C347" s="13">
        <v>1543.7</v>
      </c>
      <c r="D347" s="13">
        <v>2706.2</v>
      </c>
      <c r="E347" s="13">
        <v>7537.6</v>
      </c>
      <c r="F347" s="13">
        <v>13227.9</v>
      </c>
      <c r="G347" s="13">
        <v>6738.3</v>
      </c>
      <c r="H347" s="13">
        <v>8376.2999999999993</v>
      </c>
      <c r="I347" s="13">
        <v>6759.5</v>
      </c>
      <c r="J347" s="13">
        <v>527.9</v>
      </c>
      <c r="K347" s="13">
        <v>12569.9</v>
      </c>
      <c r="L347" s="13">
        <v>7313.8</v>
      </c>
      <c r="M347" s="13">
        <v>866</v>
      </c>
      <c r="N347" s="15"/>
      <c r="O347" s="7">
        <f t="shared" si="27"/>
        <v>-4.5670036833188321E-2</v>
      </c>
      <c r="P347" s="7">
        <f t="shared" si="27"/>
        <v>-3.2791982139524022E-2</v>
      </c>
      <c r="Q347" s="7">
        <f t="shared" si="27"/>
        <v>-3.3096572992168519E-2</v>
      </c>
      <c r="R347" s="7">
        <f t="shared" si="27"/>
        <v>-1.1662951294925322E-2</v>
      </c>
      <c r="S347" s="7">
        <f t="shared" si="28"/>
        <v>-8.3798140890887371E-2</v>
      </c>
      <c r="T347" s="7">
        <f t="shared" si="28"/>
        <v>-3.6805810859899514E-2</v>
      </c>
      <c r="U347" s="7">
        <f t="shared" si="28"/>
        <v>-4.4029122398155839E-2</v>
      </c>
      <c r="V347" s="7">
        <f t="shared" si="28"/>
        <v>-4.8032259277939963E-2</v>
      </c>
      <c r="W347" s="7">
        <f t="shared" si="30"/>
        <v>3.5724729240209877E-2</v>
      </c>
      <c r="X347" s="7">
        <f t="shared" si="29"/>
        <v>-7.4172230282932822E-2</v>
      </c>
      <c r="Y347" s="7">
        <f t="shared" si="29"/>
        <v>-3.4723199063509159E-2</v>
      </c>
      <c r="Z347" s="15"/>
      <c r="AA347" s="7"/>
      <c r="AB347" s="7"/>
      <c r="AC347" s="7"/>
      <c r="AD347" s="7"/>
      <c r="AE347" s="7"/>
      <c r="AF347" s="7"/>
      <c r="AG347" s="7"/>
      <c r="AH347" s="7"/>
      <c r="AI347" s="7"/>
      <c r="AJ347" s="7"/>
      <c r="AK347" s="7"/>
      <c r="AL347" s="7"/>
      <c r="AM347" s="7"/>
      <c r="AN347" s="7"/>
      <c r="AO347" s="7"/>
      <c r="AP347" s="7"/>
      <c r="AQ347" s="7"/>
      <c r="AR347" s="7"/>
      <c r="AS347" s="7"/>
      <c r="AT347" s="7"/>
      <c r="AU347" s="7"/>
      <c r="AV347" s="7"/>
    </row>
    <row r="348" spans="1:48">
      <c r="A348" s="12">
        <v>39307</v>
      </c>
      <c r="B348" s="13">
        <v>5671</v>
      </c>
      <c r="C348" s="13">
        <v>1493.9</v>
      </c>
      <c r="D348" s="13">
        <v>2618.1</v>
      </c>
      <c r="E348" s="13">
        <v>7450.2</v>
      </c>
      <c r="F348" s="13">
        <v>12164.6</v>
      </c>
      <c r="G348" s="13">
        <v>6494.8</v>
      </c>
      <c r="H348" s="13">
        <v>8015.5</v>
      </c>
      <c r="I348" s="13">
        <v>6442.5</v>
      </c>
      <c r="J348" s="13">
        <v>547.1</v>
      </c>
      <c r="K348" s="13">
        <v>11671.3</v>
      </c>
      <c r="L348" s="13">
        <v>7064.2</v>
      </c>
      <c r="M348" s="13">
        <v>865</v>
      </c>
      <c r="N348" s="15"/>
      <c r="O348" s="7">
        <f t="shared" si="27"/>
        <v>7.1036276933034145E-2</v>
      </c>
      <c r="P348" s="7">
        <f t="shared" si="27"/>
        <v>2.3354572773986147E-2</v>
      </c>
      <c r="Q348" s="7">
        <f t="shared" si="27"/>
        <v>3.8660843451632856E-2</v>
      </c>
      <c r="R348" s="7">
        <f t="shared" si="27"/>
        <v>4.7804086204725683E-2</v>
      </c>
      <c r="S348" s="7">
        <f t="shared" si="28"/>
        <v>9.2611688378205492E-2</v>
      </c>
      <c r="T348" s="7">
        <f t="shared" si="28"/>
        <v>6.9335651104567853E-2</v>
      </c>
      <c r="U348" s="7">
        <f t="shared" si="28"/>
        <v>8.0220232545476985E-2</v>
      </c>
      <c r="V348" s="7">
        <f t="shared" si="28"/>
        <v>5.1060438407921079E-2</v>
      </c>
      <c r="W348" s="7">
        <f t="shared" si="30"/>
        <v>9.8280125823913503E-2</v>
      </c>
      <c r="X348" s="7">
        <f t="shared" si="29"/>
        <v>0.10618442024113238</v>
      </c>
      <c r="Y348" s="7">
        <f t="shared" si="29"/>
        <v>2.6775155548314809E-2</v>
      </c>
      <c r="Z348" s="15"/>
      <c r="AA348" s="7"/>
      <c r="AB348" s="7"/>
      <c r="AC348" s="7"/>
      <c r="AD348" s="7"/>
      <c r="AE348" s="7"/>
      <c r="AF348" s="7"/>
      <c r="AG348" s="7"/>
      <c r="AH348" s="7"/>
      <c r="AI348" s="7"/>
      <c r="AJ348" s="7"/>
      <c r="AK348" s="7"/>
      <c r="AL348" s="7"/>
      <c r="AM348" s="7"/>
      <c r="AN348" s="7"/>
      <c r="AO348" s="7"/>
      <c r="AP348" s="7"/>
      <c r="AQ348" s="7"/>
      <c r="AR348" s="7"/>
      <c r="AS348" s="7"/>
      <c r="AT348" s="7"/>
      <c r="AU348" s="7"/>
      <c r="AV348" s="7"/>
    </row>
    <row r="349" spans="1:48">
      <c r="A349" s="12">
        <v>39314</v>
      </c>
      <c r="B349" s="13">
        <v>6088.5</v>
      </c>
      <c r="C349" s="13">
        <v>1529.2</v>
      </c>
      <c r="D349" s="13">
        <v>2721.3</v>
      </c>
      <c r="E349" s="13">
        <v>7815</v>
      </c>
      <c r="F349" s="13">
        <v>13345</v>
      </c>
      <c r="G349" s="13">
        <v>6961.1</v>
      </c>
      <c r="H349" s="13">
        <v>8685</v>
      </c>
      <c r="I349" s="13">
        <v>6780</v>
      </c>
      <c r="J349" s="13">
        <v>603.6</v>
      </c>
      <c r="K349" s="13">
        <v>12978.8</v>
      </c>
      <c r="L349" s="13">
        <v>7255.9</v>
      </c>
      <c r="M349" s="13">
        <v>864</v>
      </c>
      <c r="N349" s="15"/>
      <c r="O349" s="7">
        <f t="shared" si="27"/>
        <v>2.5731617401403176E-2</v>
      </c>
      <c r="P349" s="7">
        <f t="shared" si="27"/>
        <v>1.6666512041512777E-2</v>
      </c>
      <c r="Q349" s="7">
        <f t="shared" si="27"/>
        <v>3.4482792789159236E-3</v>
      </c>
      <c r="R349" s="7">
        <f t="shared" si="27"/>
        <v>5.1109016372931623E-2</v>
      </c>
      <c r="S349" s="7">
        <f t="shared" si="28"/>
        <v>6.7087723261766569E-2</v>
      </c>
      <c r="T349" s="7">
        <f t="shared" si="28"/>
        <v>1.4659799080676906E-2</v>
      </c>
      <c r="U349" s="7">
        <f t="shared" si="28"/>
        <v>2.5677846789482987E-2</v>
      </c>
      <c r="V349" s="7">
        <f t="shared" si="28"/>
        <v>2.3439939698114007E-2</v>
      </c>
      <c r="W349" s="7">
        <f t="shared" si="30"/>
        <v>-5.3156271343870118E-3</v>
      </c>
      <c r="X349" s="7">
        <f t="shared" si="29"/>
        <v>4.2390092854476397E-2</v>
      </c>
      <c r="Y349" s="7">
        <f t="shared" si="29"/>
        <v>-2.0694229558439296E-3</v>
      </c>
      <c r="Z349" s="15"/>
      <c r="AA349" s="7"/>
      <c r="AB349" s="7"/>
      <c r="AC349" s="7"/>
      <c r="AD349" s="7"/>
      <c r="AE349" s="7"/>
      <c r="AF349" s="7"/>
      <c r="AG349" s="7"/>
      <c r="AH349" s="7"/>
      <c r="AI349" s="7"/>
      <c r="AJ349" s="7"/>
      <c r="AK349" s="7"/>
      <c r="AL349" s="7"/>
      <c r="AM349" s="7"/>
      <c r="AN349" s="7"/>
      <c r="AO349" s="7"/>
      <c r="AP349" s="7"/>
      <c r="AQ349" s="7"/>
      <c r="AR349" s="7"/>
      <c r="AS349" s="7"/>
      <c r="AT349" s="7"/>
      <c r="AU349" s="7"/>
      <c r="AV349" s="7"/>
    </row>
    <row r="350" spans="1:48">
      <c r="A350" s="12">
        <v>39321</v>
      </c>
      <c r="B350" s="13">
        <v>6247.2</v>
      </c>
      <c r="C350" s="13">
        <v>1554.9</v>
      </c>
      <c r="D350" s="13">
        <v>2730.7</v>
      </c>
      <c r="E350" s="13">
        <v>8224.7999999999993</v>
      </c>
      <c r="F350" s="13">
        <v>14271</v>
      </c>
      <c r="G350" s="13">
        <v>7063.9</v>
      </c>
      <c r="H350" s="13">
        <v>8910.9</v>
      </c>
      <c r="I350" s="13">
        <v>6940.8</v>
      </c>
      <c r="J350" s="13">
        <v>600.4</v>
      </c>
      <c r="K350" s="13">
        <v>13540.8</v>
      </c>
      <c r="L350" s="13">
        <v>7240.9</v>
      </c>
      <c r="M350" s="13">
        <v>863</v>
      </c>
      <c r="N350" s="15"/>
      <c r="O350" s="7">
        <f t="shared" si="27"/>
        <v>4.981807582523875E-3</v>
      </c>
      <c r="P350" s="7">
        <f t="shared" si="27"/>
        <v>-2.7448996519522956E-2</v>
      </c>
      <c r="Q350" s="7">
        <f t="shared" si="27"/>
        <v>9.476325607024709E-3</v>
      </c>
      <c r="R350" s="7">
        <f t="shared" si="27"/>
        <v>2.5621268728795044E-3</v>
      </c>
      <c r="S350" s="7">
        <f t="shared" si="28"/>
        <v>2.0318866137056268E-4</v>
      </c>
      <c r="T350" s="7">
        <f t="shared" si="28"/>
        <v>-7.4456487314985614E-3</v>
      </c>
      <c r="U350" s="7">
        <f t="shared" si="28"/>
        <v>2.3348054594352637E-2</v>
      </c>
      <c r="V350" s="7">
        <f t="shared" si="28"/>
        <v>1.1374666009958397E-2</v>
      </c>
      <c r="W350" s="7">
        <f t="shared" si="30"/>
        <v>-4.1314843020969411E-2</v>
      </c>
      <c r="X350" s="7">
        <f t="shared" si="29"/>
        <v>3.0768078011601332E-2</v>
      </c>
      <c r="Y350" s="7">
        <f t="shared" si="29"/>
        <v>4.3958537613935176E-3</v>
      </c>
      <c r="Z350" s="15"/>
      <c r="AA350" s="7"/>
      <c r="AB350" s="7"/>
      <c r="AC350" s="7"/>
      <c r="AD350" s="7"/>
      <c r="AE350" s="7"/>
      <c r="AF350" s="7"/>
      <c r="AG350" s="7"/>
      <c r="AH350" s="7"/>
      <c r="AI350" s="7"/>
      <c r="AJ350" s="7"/>
      <c r="AK350" s="7"/>
      <c r="AL350" s="7"/>
      <c r="AM350" s="7"/>
      <c r="AN350" s="7"/>
      <c r="AO350" s="7"/>
      <c r="AP350" s="7"/>
      <c r="AQ350" s="7"/>
      <c r="AR350" s="7"/>
      <c r="AS350" s="7"/>
      <c r="AT350" s="7"/>
      <c r="AU350" s="7"/>
      <c r="AV350" s="7"/>
    </row>
    <row r="351" spans="1:48">
      <c r="A351" s="12">
        <v>39328</v>
      </c>
      <c r="B351" s="13">
        <v>6278.4</v>
      </c>
      <c r="C351" s="13">
        <v>1512.8</v>
      </c>
      <c r="D351" s="13">
        <v>2756.7</v>
      </c>
      <c r="E351" s="13">
        <v>8245.9</v>
      </c>
      <c r="F351" s="13">
        <v>14273.9</v>
      </c>
      <c r="G351" s="13">
        <v>7011.5</v>
      </c>
      <c r="H351" s="13">
        <v>9121.4</v>
      </c>
      <c r="I351" s="13">
        <v>7020.2</v>
      </c>
      <c r="J351" s="13">
        <v>576.1</v>
      </c>
      <c r="K351" s="13">
        <v>13963.9</v>
      </c>
      <c r="L351" s="13">
        <v>7272.8</v>
      </c>
      <c r="M351" s="13">
        <v>862</v>
      </c>
      <c r="N351" s="15"/>
      <c r="O351" s="7">
        <f t="shared" si="27"/>
        <v>4.5132454323375589E-3</v>
      </c>
      <c r="P351" s="7">
        <f t="shared" si="27"/>
        <v>4.251279065379867E-2</v>
      </c>
      <c r="Q351" s="7">
        <f t="shared" si="27"/>
        <v>-1.3733368991491217E-2</v>
      </c>
      <c r="R351" s="7">
        <f t="shared" si="27"/>
        <v>-1.3834617871250293E-3</v>
      </c>
      <c r="S351" s="7">
        <f t="shared" si="28"/>
        <v>1.6088299111202971E-2</v>
      </c>
      <c r="T351" s="7">
        <f t="shared" si="28"/>
        <v>7.5022730714862044E-3</v>
      </c>
      <c r="U351" s="7">
        <f t="shared" si="28"/>
        <v>7.3426672522803953E-4</v>
      </c>
      <c r="V351" s="7">
        <f t="shared" si="28"/>
        <v>4.3635605904787543E-3</v>
      </c>
      <c r="W351" s="7">
        <f t="shared" si="30"/>
        <v>3.465607350092883E-3</v>
      </c>
      <c r="X351" s="7">
        <f t="shared" si="29"/>
        <v>-3.0841199566738792E-3</v>
      </c>
      <c r="Y351" s="7">
        <f t="shared" si="29"/>
        <v>7.8068685711984087E-3</v>
      </c>
      <c r="Z351" s="15"/>
      <c r="AA351" s="7"/>
      <c r="AB351" s="7"/>
      <c r="AC351" s="7"/>
      <c r="AD351" s="7"/>
      <c r="AE351" s="7"/>
      <c r="AF351" s="7"/>
      <c r="AG351" s="7"/>
      <c r="AH351" s="7"/>
      <c r="AI351" s="7"/>
      <c r="AJ351" s="7"/>
      <c r="AK351" s="7"/>
      <c r="AL351" s="7"/>
      <c r="AM351" s="7"/>
      <c r="AN351" s="7"/>
      <c r="AO351" s="7"/>
      <c r="AP351" s="7"/>
      <c r="AQ351" s="7"/>
      <c r="AR351" s="7"/>
      <c r="AS351" s="7"/>
      <c r="AT351" s="7"/>
      <c r="AU351" s="7"/>
      <c r="AV351" s="7"/>
    </row>
    <row r="352" spans="1:48">
      <c r="A352" s="12">
        <v>39335</v>
      </c>
      <c r="B352" s="13">
        <v>6306.8</v>
      </c>
      <c r="C352" s="13">
        <v>1578.5</v>
      </c>
      <c r="D352" s="13">
        <v>2719.1</v>
      </c>
      <c r="E352" s="13">
        <v>8234.5</v>
      </c>
      <c r="F352" s="13">
        <v>14505.4</v>
      </c>
      <c r="G352" s="13">
        <v>7064.3</v>
      </c>
      <c r="H352" s="13">
        <v>9128.1</v>
      </c>
      <c r="I352" s="13">
        <v>7050.9</v>
      </c>
      <c r="J352" s="13">
        <v>578.1</v>
      </c>
      <c r="K352" s="13">
        <v>13920.9</v>
      </c>
      <c r="L352" s="13">
        <v>7329.8</v>
      </c>
      <c r="M352" s="13">
        <v>861</v>
      </c>
      <c r="N352" s="15"/>
      <c r="O352" s="7">
        <f t="shared" si="27"/>
        <v>8.0697177673113435E-3</v>
      </c>
      <c r="P352" s="7">
        <f t="shared" si="27"/>
        <v>-1.9640461161687592E-2</v>
      </c>
      <c r="Q352" s="7">
        <f t="shared" si="27"/>
        <v>5.1721407231654646E-3</v>
      </c>
      <c r="R352" s="7">
        <f t="shared" si="27"/>
        <v>-2.3465484301777115E-3</v>
      </c>
      <c r="S352" s="7">
        <f t="shared" si="28"/>
        <v>4.9159744739083779E-2</v>
      </c>
      <c r="T352" s="7">
        <f t="shared" si="28"/>
        <v>-8.7295822790879468E-3</v>
      </c>
      <c r="U352" s="7">
        <f t="shared" si="28"/>
        <v>9.4316148897306985E-3</v>
      </c>
      <c r="V352" s="7">
        <f t="shared" si="28"/>
        <v>-3.2815559291082806E-3</v>
      </c>
      <c r="W352" s="7">
        <f t="shared" si="30"/>
        <v>-3.556712923694777E-2</v>
      </c>
      <c r="X352" s="7">
        <f t="shared" si="29"/>
        <v>4.490733896324485E-2</v>
      </c>
      <c r="Y352" s="7">
        <f t="shared" si="29"/>
        <v>-9.6923761866903428E-3</v>
      </c>
      <c r="Z352" s="15"/>
      <c r="AA352" s="7"/>
      <c r="AB352" s="7"/>
      <c r="AC352" s="7"/>
      <c r="AD352" s="7"/>
      <c r="AE352" s="7"/>
      <c r="AF352" s="7"/>
      <c r="AG352" s="7"/>
      <c r="AH352" s="7"/>
      <c r="AI352" s="7"/>
      <c r="AJ352" s="7"/>
      <c r="AK352" s="7"/>
      <c r="AL352" s="7"/>
      <c r="AM352" s="7"/>
      <c r="AN352" s="7"/>
      <c r="AO352" s="7"/>
      <c r="AP352" s="7"/>
      <c r="AQ352" s="7"/>
      <c r="AR352" s="7"/>
      <c r="AS352" s="7"/>
      <c r="AT352" s="7"/>
      <c r="AU352" s="7"/>
      <c r="AV352" s="7"/>
    </row>
    <row r="353" spans="1:48">
      <c r="A353" s="12">
        <v>39342</v>
      </c>
      <c r="B353" s="13">
        <v>6357.9</v>
      </c>
      <c r="C353" s="13">
        <v>1547.8</v>
      </c>
      <c r="D353" s="13">
        <v>2733.2</v>
      </c>
      <c r="E353" s="13">
        <v>8215.2000000000007</v>
      </c>
      <c r="F353" s="13">
        <v>15236.3</v>
      </c>
      <c r="G353" s="13">
        <v>7002.9</v>
      </c>
      <c r="H353" s="13">
        <v>9214.6</v>
      </c>
      <c r="I353" s="13">
        <v>7027.8</v>
      </c>
      <c r="J353" s="13">
        <v>557.9</v>
      </c>
      <c r="K353" s="13">
        <v>14560.3</v>
      </c>
      <c r="L353" s="13">
        <v>7259.1</v>
      </c>
      <c r="M353" s="13">
        <v>860</v>
      </c>
      <c r="N353" s="15"/>
      <c r="O353" s="7">
        <f t="shared" si="27"/>
        <v>3.2480786868080265E-2</v>
      </c>
      <c r="P353" s="7">
        <f t="shared" si="27"/>
        <v>4.1907156524936045E-3</v>
      </c>
      <c r="Q353" s="7">
        <f t="shared" si="27"/>
        <v>1.7409405318239552E-2</v>
      </c>
      <c r="R353" s="7">
        <f t="shared" si="27"/>
        <v>1.1726187621453586E-2</v>
      </c>
      <c r="S353" s="7">
        <f t="shared" si="28"/>
        <v>2.8922089521357209E-2</v>
      </c>
      <c r="T353" s="7">
        <f t="shared" si="28"/>
        <v>3.2647475347034341E-2</v>
      </c>
      <c r="U353" s="7">
        <f t="shared" si="28"/>
        <v>2.6558004047567342E-2</v>
      </c>
      <c r="V353" s="7">
        <f t="shared" si="28"/>
        <v>1.8105401508794392E-2</v>
      </c>
      <c r="W353" s="7">
        <f t="shared" si="30"/>
        <v>-2.3944550461853797E-2</v>
      </c>
      <c r="X353" s="7">
        <f t="shared" si="29"/>
        <v>5.5809088469623132E-2</v>
      </c>
      <c r="Y353" s="7">
        <f t="shared" si="29"/>
        <v>1.3151691859806828E-2</v>
      </c>
      <c r="Z353" s="15"/>
      <c r="AA353" s="7"/>
      <c r="AB353" s="7"/>
      <c r="AC353" s="7"/>
      <c r="AD353" s="7"/>
      <c r="AE353" s="7"/>
      <c r="AF353" s="7"/>
      <c r="AG353" s="7"/>
      <c r="AH353" s="7"/>
      <c r="AI353" s="7"/>
      <c r="AJ353" s="7"/>
      <c r="AK353" s="7"/>
      <c r="AL353" s="7"/>
      <c r="AM353" s="7"/>
      <c r="AN353" s="7"/>
      <c r="AO353" s="7"/>
      <c r="AP353" s="7"/>
      <c r="AQ353" s="7"/>
      <c r="AR353" s="7"/>
      <c r="AS353" s="7"/>
      <c r="AT353" s="7"/>
      <c r="AU353" s="7"/>
      <c r="AV353" s="7"/>
    </row>
    <row r="354" spans="1:48">
      <c r="A354" s="12">
        <v>39349</v>
      </c>
      <c r="B354" s="13">
        <v>6567.8</v>
      </c>
      <c r="C354" s="13">
        <v>1554.3</v>
      </c>
      <c r="D354" s="13">
        <v>2781.2</v>
      </c>
      <c r="E354" s="13">
        <v>8312.1</v>
      </c>
      <c r="F354" s="13">
        <v>15683.4</v>
      </c>
      <c r="G354" s="13">
        <v>7235.3</v>
      </c>
      <c r="H354" s="13">
        <v>9462.6</v>
      </c>
      <c r="I354" s="13">
        <v>7156.2</v>
      </c>
      <c r="J354" s="13">
        <v>544.70000000000005</v>
      </c>
      <c r="K354" s="13">
        <v>15396</v>
      </c>
      <c r="L354" s="13">
        <v>7355.2</v>
      </c>
      <c r="M354" s="13">
        <v>859</v>
      </c>
      <c r="N354" s="15"/>
      <c r="O354" s="7">
        <f t="shared" si="27"/>
        <v>5.7085753056940313E-3</v>
      </c>
      <c r="P354" s="7">
        <f t="shared" si="27"/>
        <v>1.2859257221120701E-3</v>
      </c>
      <c r="Q354" s="7">
        <f t="shared" si="27"/>
        <v>5.3073351288381422E-3</v>
      </c>
      <c r="R354" s="7">
        <f t="shared" si="27"/>
        <v>1.9266765797534158E-2</v>
      </c>
      <c r="S354" s="7">
        <f t="shared" si="28"/>
        <v>-4.145368566677984E-4</v>
      </c>
      <c r="T354" s="7">
        <f t="shared" si="28"/>
        <v>1.1105574782608051E-2</v>
      </c>
      <c r="U354" s="7">
        <f t="shared" si="28"/>
        <v>-1.9593404368387825E-2</v>
      </c>
      <c r="V354" s="7">
        <f t="shared" si="28"/>
        <v>1.1186187553211893E-2</v>
      </c>
      <c r="W354" s="7">
        <f t="shared" si="30"/>
        <v>2.62720065299718E-2</v>
      </c>
      <c r="X354" s="7">
        <f t="shared" si="29"/>
        <v>-4.9550985455017746E-3</v>
      </c>
      <c r="Y354" s="7">
        <f t="shared" si="29"/>
        <v>4.6119286325187834E-3</v>
      </c>
      <c r="Z354" s="15"/>
      <c r="AA354" s="7"/>
      <c r="AB354" s="7"/>
      <c r="AC354" s="7"/>
      <c r="AD354" s="7"/>
      <c r="AE354" s="7"/>
      <c r="AF354" s="7"/>
      <c r="AG354" s="7"/>
      <c r="AH354" s="7"/>
      <c r="AI354" s="7"/>
      <c r="AJ354" s="7"/>
      <c r="AK354" s="7"/>
      <c r="AL354" s="7"/>
      <c r="AM354" s="7"/>
      <c r="AN354" s="7"/>
      <c r="AO354" s="7"/>
      <c r="AP354" s="7"/>
      <c r="AQ354" s="7"/>
      <c r="AR354" s="7"/>
      <c r="AS354" s="7"/>
      <c r="AT354" s="7"/>
      <c r="AU354" s="7"/>
      <c r="AV354" s="7"/>
    </row>
    <row r="355" spans="1:48">
      <c r="A355" s="12">
        <v>39356</v>
      </c>
      <c r="B355" s="13">
        <v>6605.4</v>
      </c>
      <c r="C355" s="13">
        <v>1556.3</v>
      </c>
      <c r="D355" s="13">
        <v>2796</v>
      </c>
      <c r="E355" s="13">
        <v>8473.7999999999993</v>
      </c>
      <c r="F355" s="13">
        <v>15676.9</v>
      </c>
      <c r="G355" s="13">
        <v>7316.1</v>
      </c>
      <c r="H355" s="13">
        <v>9279</v>
      </c>
      <c r="I355" s="13">
        <v>7236.7</v>
      </c>
      <c r="J355" s="13">
        <v>559.20000000000005</v>
      </c>
      <c r="K355" s="13">
        <v>15319.9</v>
      </c>
      <c r="L355" s="13">
        <v>7389.2</v>
      </c>
      <c r="M355" s="13">
        <v>858</v>
      </c>
      <c r="N355" s="15"/>
      <c r="O355" s="7">
        <f t="shared" si="27"/>
        <v>2.1492032319293738E-2</v>
      </c>
      <c r="P355" s="7">
        <f t="shared" si="27"/>
        <v>4.7004731049281115E-2</v>
      </c>
      <c r="Q355" s="7">
        <f t="shared" si="27"/>
        <v>7.3761625789105622E-3</v>
      </c>
      <c r="R355" s="7">
        <f t="shared" si="27"/>
        <v>9.1627367859672005E-3</v>
      </c>
      <c r="S355" s="7">
        <f t="shared" si="28"/>
        <v>2.0156651233320867E-2</v>
      </c>
      <c r="T355" s="7">
        <f t="shared" si="28"/>
        <v>2.3437992457060141E-2</v>
      </c>
      <c r="U355" s="7">
        <f t="shared" si="28"/>
        <v>-2.3299844393024197E-2</v>
      </c>
      <c r="V355" s="7">
        <f t="shared" si="28"/>
        <v>9.0514538960057844E-3</v>
      </c>
      <c r="W355" s="7">
        <f t="shared" si="30"/>
        <v>2.4553030638091326E-2</v>
      </c>
      <c r="X355" s="7">
        <f t="shared" si="29"/>
        <v>3.371397846554719E-2</v>
      </c>
      <c r="Y355" s="7">
        <f t="shared" si="29"/>
        <v>-5.0878957045836287E-3</v>
      </c>
      <c r="Z355" s="15"/>
      <c r="AA355" s="7"/>
      <c r="AB355" s="7"/>
      <c r="AC355" s="7"/>
      <c r="AD355" s="7"/>
      <c r="AE355" s="7"/>
      <c r="AF355" s="7"/>
      <c r="AG355" s="7"/>
      <c r="AH355" s="7"/>
      <c r="AI355" s="7"/>
      <c r="AJ355" s="7"/>
      <c r="AK355" s="7"/>
      <c r="AL355" s="7"/>
      <c r="AM355" s="7"/>
      <c r="AN355" s="7"/>
      <c r="AO355" s="7"/>
      <c r="AP355" s="7"/>
      <c r="AQ355" s="7"/>
      <c r="AR355" s="7"/>
      <c r="AS355" s="7"/>
      <c r="AT355" s="7"/>
      <c r="AU355" s="7"/>
      <c r="AV355" s="7"/>
    </row>
    <row r="356" spans="1:48">
      <c r="A356" s="12">
        <v>39363</v>
      </c>
      <c r="B356" s="13">
        <v>6748.9</v>
      </c>
      <c r="C356" s="13">
        <v>1631.2</v>
      </c>
      <c r="D356" s="13">
        <v>2816.7</v>
      </c>
      <c r="E356" s="13">
        <v>8551.7999999999993</v>
      </c>
      <c r="F356" s="13">
        <v>15996.1</v>
      </c>
      <c r="G356" s="13">
        <v>7489.6</v>
      </c>
      <c r="H356" s="13">
        <v>9065.2999999999993</v>
      </c>
      <c r="I356" s="13">
        <v>7302.5</v>
      </c>
      <c r="J356" s="13">
        <v>573.1</v>
      </c>
      <c r="K356" s="13">
        <v>15845.2</v>
      </c>
      <c r="L356" s="13">
        <v>7351.7</v>
      </c>
      <c r="M356" s="13">
        <v>857</v>
      </c>
      <c r="N356" s="15"/>
      <c r="O356" s="7">
        <f t="shared" si="27"/>
        <v>-6.3321455408976183E-3</v>
      </c>
      <c r="P356" s="7">
        <f t="shared" si="27"/>
        <v>1.3275878560778748E-2</v>
      </c>
      <c r="Q356" s="7">
        <f t="shared" si="27"/>
        <v>3.9045168656489E-4</v>
      </c>
      <c r="R356" s="7">
        <f t="shared" si="27"/>
        <v>1.8330003757508158E-2</v>
      </c>
      <c r="S356" s="7">
        <f t="shared" si="28"/>
        <v>2.4997366053050113E-2</v>
      </c>
      <c r="T356" s="7">
        <f t="shared" si="28"/>
        <v>-2.3164660124243605E-2</v>
      </c>
      <c r="U356" s="7">
        <f t="shared" si="28"/>
        <v>1.5358056549093757E-2</v>
      </c>
      <c r="V356" s="7">
        <f t="shared" si="28"/>
        <v>-1.8641122768530327E-3</v>
      </c>
      <c r="W356" s="7">
        <f t="shared" si="30"/>
        <v>-6.3945432348752038E-2</v>
      </c>
      <c r="X356" s="7">
        <f t="shared" si="29"/>
        <v>5.2621761761427015E-3</v>
      </c>
      <c r="Y356" s="7">
        <f t="shared" si="29"/>
        <v>-6.2454102830827155E-2</v>
      </c>
      <c r="Z356" s="15"/>
      <c r="AA356" s="7"/>
      <c r="AB356" s="7"/>
      <c r="AC356" s="7"/>
      <c r="AD356" s="7"/>
      <c r="AE356" s="7"/>
      <c r="AF356" s="7"/>
      <c r="AG356" s="7"/>
      <c r="AH356" s="7"/>
      <c r="AI356" s="7"/>
      <c r="AJ356" s="7"/>
      <c r="AK356" s="7"/>
      <c r="AL356" s="7"/>
      <c r="AM356" s="7"/>
      <c r="AN356" s="7"/>
      <c r="AO356" s="7"/>
      <c r="AP356" s="7"/>
      <c r="AQ356" s="7"/>
      <c r="AR356" s="7"/>
      <c r="AS356" s="7"/>
      <c r="AT356" s="7"/>
      <c r="AU356" s="7"/>
      <c r="AV356" s="7"/>
    </row>
    <row r="357" spans="1:48">
      <c r="A357" s="12">
        <v>39370</v>
      </c>
      <c r="B357" s="13">
        <v>6706.3</v>
      </c>
      <c r="C357" s="13">
        <v>1653</v>
      </c>
      <c r="D357" s="13">
        <v>2817.8</v>
      </c>
      <c r="E357" s="13">
        <v>8710</v>
      </c>
      <c r="F357" s="13">
        <v>16401</v>
      </c>
      <c r="G357" s="13">
        <v>7318.1</v>
      </c>
      <c r="H357" s="13">
        <v>9205.6</v>
      </c>
      <c r="I357" s="13">
        <v>7288.9</v>
      </c>
      <c r="J357" s="13">
        <v>537.6</v>
      </c>
      <c r="K357" s="13">
        <v>15928.8</v>
      </c>
      <c r="L357" s="13">
        <v>6906.6</v>
      </c>
      <c r="M357" s="13">
        <v>856</v>
      </c>
      <c r="N357" s="15"/>
      <c r="O357" s="7">
        <f t="shared" si="27"/>
        <v>-8.5030847450736236E-4</v>
      </c>
      <c r="P357" s="7">
        <f t="shared" si="27"/>
        <v>1.8520712795239154E-2</v>
      </c>
      <c r="Q357" s="7">
        <f t="shared" si="27"/>
        <v>-2.3628518565942041E-2</v>
      </c>
      <c r="R357" s="7">
        <f t="shared" si="27"/>
        <v>3.4040732711265965E-3</v>
      </c>
      <c r="S357" s="7">
        <f t="shared" si="28"/>
        <v>-2.198242954540466E-2</v>
      </c>
      <c r="T357" s="7">
        <f t="shared" si="28"/>
        <v>7.3518731160846897E-3</v>
      </c>
      <c r="U357" s="7">
        <f t="shared" si="28"/>
        <v>4.1961520559092448E-2</v>
      </c>
      <c r="V357" s="7">
        <f t="shared" si="28"/>
        <v>1.5573203748822304E-2</v>
      </c>
      <c r="W357" s="7">
        <f t="shared" si="30"/>
        <v>5.7498071790194E-3</v>
      </c>
      <c r="X357" s="7">
        <f t="shared" si="29"/>
        <v>-2.0338781246618042E-2</v>
      </c>
      <c r="Y357" s="7">
        <f t="shared" si="29"/>
        <v>-1.3923841883688875E-2</v>
      </c>
      <c r="Z357" s="15"/>
      <c r="AA357" s="7"/>
      <c r="AB357" s="7"/>
      <c r="AC357" s="7"/>
      <c r="AD357" s="7"/>
      <c r="AE357" s="7"/>
      <c r="AF357" s="7"/>
      <c r="AG357" s="7"/>
      <c r="AH357" s="7"/>
      <c r="AI357" s="7"/>
      <c r="AJ357" s="7"/>
      <c r="AK357" s="7"/>
      <c r="AL357" s="7"/>
      <c r="AM357" s="7"/>
      <c r="AN357" s="7"/>
      <c r="AO357" s="7"/>
      <c r="AP357" s="7"/>
      <c r="AQ357" s="7"/>
      <c r="AR357" s="7"/>
      <c r="AS357" s="7"/>
      <c r="AT357" s="7"/>
      <c r="AU357" s="7"/>
      <c r="AV357" s="7"/>
    </row>
    <row r="358" spans="1:48">
      <c r="A358" s="12">
        <v>39377</v>
      </c>
      <c r="B358" s="13">
        <v>6700.6</v>
      </c>
      <c r="C358" s="13">
        <v>1683.9</v>
      </c>
      <c r="D358" s="13">
        <v>2752</v>
      </c>
      <c r="E358" s="13">
        <v>8739.7000000000007</v>
      </c>
      <c r="F358" s="13">
        <v>16044.4</v>
      </c>
      <c r="G358" s="13">
        <v>7372.1</v>
      </c>
      <c r="H358" s="13">
        <v>9600.1</v>
      </c>
      <c r="I358" s="13">
        <v>7403.3</v>
      </c>
      <c r="J358" s="13">
        <v>540.70000000000005</v>
      </c>
      <c r="K358" s="13">
        <v>15608.1</v>
      </c>
      <c r="L358" s="13">
        <v>6811.1</v>
      </c>
      <c r="M358" s="13">
        <v>855</v>
      </c>
      <c r="N358" s="15"/>
      <c r="O358" s="7">
        <f t="shared" si="27"/>
        <v>-5.9713971857686175E-4</v>
      </c>
      <c r="P358" s="7">
        <f t="shared" si="27"/>
        <v>1.010378177959842E-2</v>
      </c>
      <c r="Q358" s="7">
        <f t="shared" si="27"/>
        <v>7.8542488931966029E-3</v>
      </c>
      <c r="R358" s="7">
        <f t="shared" si="27"/>
        <v>-9.034128842431783E-3</v>
      </c>
      <c r="S358" s="7">
        <f t="shared" si="28"/>
        <v>-1.976473317235717E-2</v>
      </c>
      <c r="T358" s="7">
        <f t="shared" si="28"/>
        <v>4.3988241495457742E-3</v>
      </c>
      <c r="U358" s="7">
        <f t="shared" si="28"/>
        <v>-4.0702211275704593E-2</v>
      </c>
      <c r="V358" s="7">
        <f t="shared" si="28"/>
        <v>-7.4976793988490486E-3</v>
      </c>
      <c r="W358" s="7">
        <f t="shared" si="30"/>
        <v>-3.6730751137269063E-2</v>
      </c>
      <c r="X358" s="7">
        <f t="shared" si="29"/>
        <v>3.3310486064567102E-4</v>
      </c>
      <c r="Y358" s="7">
        <f t="shared" si="29"/>
        <v>2.754221181501906E-2</v>
      </c>
      <c r="Z358" s="15"/>
      <c r="AA358" s="7"/>
      <c r="AB358" s="7"/>
      <c r="AC358" s="7"/>
      <c r="AD358" s="7"/>
      <c r="AE358" s="7"/>
      <c r="AF358" s="7"/>
      <c r="AG358" s="7"/>
      <c r="AH358" s="7"/>
      <c r="AI358" s="7"/>
      <c r="AJ358" s="7"/>
      <c r="AK358" s="7"/>
      <c r="AL358" s="7"/>
      <c r="AM358" s="7"/>
      <c r="AN358" s="7"/>
      <c r="AO358" s="7"/>
      <c r="AP358" s="7"/>
      <c r="AQ358" s="7"/>
      <c r="AR358" s="7"/>
      <c r="AS358" s="7"/>
      <c r="AT358" s="7"/>
      <c r="AU358" s="7"/>
      <c r="AV358" s="7"/>
    </row>
    <row r="359" spans="1:48">
      <c r="A359" s="12">
        <v>39384</v>
      </c>
      <c r="B359" s="13">
        <v>6696.6</v>
      </c>
      <c r="C359" s="13">
        <v>1701</v>
      </c>
      <c r="D359" s="13">
        <v>2773.7</v>
      </c>
      <c r="E359" s="13">
        <v>8661.1</v>
      </c>
      <c r="F359" s="13">
        <v>15730.4</v>
      </c>
      <c r="G359" s="13">
        <v>7404.6</v>
      </c>
      <c r="H359" s="13">
        <v>9217.2000000000007</v>
      </c>
      <c r="I359" s="13">
        <v>7348</v>
      </c>
      <c r="J359" s="13">
        <v>521.20000000000005</v>
      </c>
      <c r="K359" s="13">
        <v>15613.3</v>
      </c>
      <c r="L359" s="13">
        <v>7001.3</v>
      </c>
      <c r="M359" s="13">
        <v>854</v>
      </c>
      <c r="N359" s="15"/>
      <c r="O359" s="7">
        <f t="shared" si="27"/>
        <v>-2.2791589393009948E-2</v>
      </c>
      <c r="P359" s="7">
        <f t="shared" si="27"/>
        <v>-2.2232384527105218E-2</v>
      </c>
      <c r="Q359" s="7">
        <f t="shared" si="27"/>
        <v>-2.8821071043160253E-2</v>
      </c>
      <c r="R359" s="7">
        <f t="shared" si="27"/>
        <v>-1.8610879477007312E-2</v>
      </c>
      <c r="S359" s="7">
        <f t="shared" si="28"/>
        <v>3.5128146572053744E-2</v>
      </c>
      <c r="T359" s="7">
        <f t="shared" si="28"/>
        <v>-3.1638049594964961E-2</v>
      </c>
      <c r="U359" s="7">
        <f t="shared" si="28"/>
        <v>-1.5845488588794768E-2</v>
      </c>
      <c r="V359" s="7">
        <f t="shared" si="28"/>
        <v>-5.4636699305743039E-2</v>
      </c>
      <c r="W359" s="7">
        <f t="shared" si="30"/>
        <v>6.4094735035185535E-2</v>
      </c>
      <c r="X359" s="7">
        <f t="shared" si="29"/>
        <v>-1.0248774824641841E-2</v>
      </c>
      <c r="Y359" s="7">
        <f t="shared" si="29"/>
        <v>-2.097166480278579E-2</v>
      </c>
      <c r="Z359" s="15"/>
      <c r="AA359" s="7"/>
      <c r="AB359" s="7"/>
      <c r="AC359" s="7"/>
      <c r="AD359" s="7"/>
      <c r="AE359" s="7"/>
      <c r="AF359" s="7"/>
      <c r="AG359" s="7"/>
      <c r="AH359" s="7"/>
      <c r="AI359" s="7"/>
      <c r="AJ359" s="7"/>
      <c r="AK359" s="7"/>
      <c r="AL359" s="7"/>
      <c r="AM359" s="7"/>
      <c r="AN359" s="7"/>
      <c r="AO359" s="7"/>
      <c r="AP359" s="7"/>
      <c r="AQ359" s="7"/>
      <c r="AR359" s="7"/>
      <c r="AS359" s="7"/>
      <c r="AT359" s="7"/>
      <c r="AU359" s="7"/>
      <c r="AV359" s="7"/>
    </row>
    <row r="360" spans="1:48">
      <c r="A360" s="12">
        <v>39391</v>
      </c>
      <c r="B360" s="13">
        <v>6545.7</v>
      </c>
      <c r="C360" s="13">
        <v>1663.6</v>
      </c>
      <c r="D360" s="13">
        <v>2694.9</v>
      </c>
      <c r="E360" s="13">
        <v>8501.4</v>
      </c>
      <c r="F360" s="13">
        <v>16292.8</v>
      </c>
      <c r="G360" s="13">
        <v>7174</v>
      </c>
      <c r="H360" s="13">
        <v>9072.2999999999993</v>
      </c>
      <c r="I360" s="13">
        <v>6957.3</v>
      </c>
      <c r="J360" s="13">
        <v>555.70000000000005</v>
      </c>
      <c r="K360" s="13">
        <v>15454.1</v>
      </c>
      <c r="L360" s="13">
        <v>6856</v>
      </c>
      <c r="M360" s="13">
        <v>853</v>
      </c>
      <c r="N360" s="15"/>
      <c r="O360" s="7">
        <f t="shared" si="27"/>
        <v>-1.2884953317124161E-2</v>
      </c>
      <c r="P360" s="7">
        <f t="shared" si="27"/>
        <v>-6.6341236016725785E-3</v>
      </c>
      <c r="Q360" s="7">
        <f t="shared" si="27"/>
        <v>-8.0474336164867277E-3</v>
      </c>
      <c r="R360" s="7">
        <f t="shared" si="27"/>
        <v>1.8749420410302028E-2</v>
      </c>
      <c r="S360" s="7">
        <f t="shared" si="28"/>
        <v>-8.1740193284453297E-2</v>
      </c>
      <c r="T360" s="7">
        <f t="shared" si="28"/>
        <v>-9.7068422385422279E-3</v>
      </c>
      <c r="U360" s="7">
        <f t="shared" si="28"/>
        <v>1.5969957852237586E-3</v>
      </c>
      <c r="V360" s="7">
        <f t="shared" si="28"/>
        <v>-6.8507742464883987E-3</v>
      </c>
      <c r="W360" s="7">
        <f t="shared" si="30"/>
        <v>8.1190980203122931E-2</v>
      </c>
      <c r="X360" s="7">
        <f t="shared" si="29"/>
        <v>-2.1439389670470432E-2</v>
      </c>
      <c r="Y360" s="7">
        <f t="shared" si="29"/>
        <v>4.5985121344152106E-3</v>
      </c>
      <c r="Z360" s="15"/>
      <c r="AA360" s="7"/>
      <c r="AB360" s="7"/>
      <c r="AC360" s="7"/>
      <c r="AD360" s="7"/>
      <c r="AE360" s="7"/>
      <c r="AF360" s="7"/>
      <c r="AG360" s="7"/>
      <c r="AH360" s="7"/>
      <c r="AI360" s="7"/>
      <c r="AJ360" s="7"/>
      <c r="AK360" s="7"/>
      <c r="AL360" s="7"/>
      <c r="AM360" s="7"/>
      <c r="AN360" s="7"/>
      <c r="AO360" s="7"/>
      <c r="AP360" s="7"/>
      <c r="AQ360" s="7"/>
      <c r="AR360" s="7"/>
      <c r="AS360" s="7"/>
      <c r="AT360" s="7"/>
      <c r="AU360" s="7"/>
      <c r="AV360" s="7"/>
    </row>
    <row r="361" spans="1:48">
      <c r="A361" s="12">
        <v>39398</v>
      </c>
      <c r="B361" s="13">
        <v>6461.9</v>
      </c>
      <c r="C361" s="13">
        <v>1652.6</v>
      </c>
      <c r="D361" s="13">
        <v>2673.3</v>
      </c>
      <c r="E361" s="13">
        <v>8662.2999999999993</v>
      </c>
      <c r="F361" s="13">
        <v>15014</v>
      </c>
      <c r="G361" s="13">
        <v>7104.7</v>
      </c>
      <c r="H361" s="13">
        <v>9086.7999999999993</v>
      </c>
      <c r="I361" s="13">
        <v>6909.8</v>
      </c>
      <c r="J361" s="13">
        <v>602.70000000000005</v>
      </c>
      <c r="K361" s="13">
        <v>15126.3</v>
      </c>
      <c r="L361" s="13">
        <v>6887.6</v>
      </c>
      <c r="M361" s="13">
        <v>852</v>
      </c>
      <c r="N361" s="15"/>
      <c r="O361" s="7">
        <f t="shared" si="27"/>
        <v>-2.0591560963878732E-2</v>
      </c>
      <c r="P361" s="7">
        <f t="shared" si="27"/>
        <v>-5.825966229815867E-3</v>
      </c>
      <c r="Q361" s="7">
        <f t="shared" si="27"/>
        <v>-9.0559566759596307E-3</v>
      </c>
      <c r="R361" s="7">
        <f t="shared" si="27"/>
        <v>-3.9327777893678152E-3</v>
      </c>
      <c r="S361" s="7">
        <f t="shared" si="28"/>
        <v>-2.0312814699515021E-2</v>
      </c>
      <c r="T361" s="7">
        <f t="shared" si="28"/>
        <v>-2.4564888401259664E-2</v>
      </c>
      <c r="U361" s="7">
        <f t="shared" si="28"/>
        <v>1.0400452835979859E-2</v>
      </c>
      <c r="V361" s="7">
        <f t="shared" si="28"/>
        <v>-2.0218065687358802E-2</v>
      </c>
      <c r="W361" s="7">
        <f t="shared" si="30"/>
        <v>-4.1499730906752734E-2</v>
      </c>
      <c r="X361" s="7">
        <f t="shared" si="29"/>
        <v>-2.7635529126530479E-2</v>
      </c>
      <c r="Y361" s="7">
        <f t="shared" si="29"/>
        <v>-2.1603423085643531E-2</v>
      </c>
      <c r="Z361" s="15"/>
      <c r="AA361" s="7"/>
      <c r="AB361" s="7"/>
      <c r="AC361" s="7"/>
      <c r="AD361" s="7"/>
      <c r="AE361" s="7"/>
      <c r="AF361" s="7"/>
      <c r="AG361" s="7"/>
      <c r="AH361" s="7"/>
      <c r="AI361" s="7"/>
      <c r="AJ361" s="7"/>
      <c r="AK361" s="7"/>
      <c r="AL361" s="7"/>
      <c r="AM361" s="7"/>
      <c r="AN361" s="7"/>
      <c r="AO361" s="7"/>
      <c r="AP361" s="7"/>
      <c r="AQ361" s="7"/>
      <c r="AR361" s="7"/>
      <c r="AS361" s="7"/>
      <c r="AT361" s="7"/>
      <c r="AU361" s="7"/>
      <c r="AV361" s="7"/>
    </row>
    <row r="362" spans="1:48">
      <c r="A362" s="12">
        <v>39405</v>
      </c>
      <c r="B362" s="13">
        <v>6330.2</v>
      </c>
      <c r="C362" s="13">
        <v>1643</v>
      </c>
      <c r="D362" s="13">
        <v>2649.2</v>
      </c>
      <c r="E362" s="13">
        <v>8628.2999999999993</v>
      </c>
      <c r="F362" s="13">
        <v>14712.1</v>
      </c>
      <c r="G362" s="13">
        <v>6932.3</v>
      </c>
      <c r="H362" s="13">
        <v>9181.7999999999993</v>
      </c>
      <c r="I362" s="13">
        <v>6771.5</v>
      </c>
      <c r="J362" s="13">
        <v>578.20000000000005</v>
      </c>
      <c r="K362" s="13">
        <v>14714</v>
      </c>
      <c r="L362" s="13">
        <v>6740.4</v>
      </c>
      <c r="M362" s="13">
        <v>851</v>
      </c>
      <c r="N362" s="15"/>
      <c r="O362" s="7">
        <f t="shared" si="27"/>
        <v>3.1549731411303024E-2</v>
      </c>
      <c r="P362" s="7">
        <f t="shared" si="27"/>
        <v>1.2820688429061469E-2</v>
      </c>
      <c r="Q362" s="7">
        <f t="shared" si="27"/>
        <v>3.1361714190257628E-2</v>
      </c>
      <c r="R362" s="7">
        <f t="shared" si="27"/>
        <v>4.6346153993548793E-2</v>
      </c>
      <c r="S362" s="7">
        <f t="shared" si="28"/>
        <v>4.3974963506294734E-2</v>
      </c>
      <c r="T362" s="7">
        <f t="shared" si="28"/>
        <v>1.5061344995519775E-2</v>
      </c>
      <c r="U362" s="7">
        <f t="shared" si="28"/>
        <v>2.1527060321809222E-2</v>
      </c>
      <c r="V362" s="7">
        <f t="shared" si="28"/>
        <v>3.0111365853272978E-2</v>
      </c>
      <c r="W362" s="7">
        <f t="shared" si="30"/>
        <v>2.9313618999430285E-2</v>
      </c>
      <c r="X362" s="7">
        <f t="shared" si="29"/>
        <v>5.9067468962461102E-2</v>
      </c>
      <c r="Y362" s="7">
        <f t="shared" si="29"/>
        <v>1.9860390989500242E-3</v>
      </c>
      <c r="Z362" s="15"/>
      <c r="AA362" s="7"/>
      <c r="AB362" s="7"/>
      <c r="AC362" s="7"/>
      <c r="AD362" s="7"/>
      <c r="AE362" s="7"/>
      <c r="AF362" s="7"/>
      <c r="AG362" s="7"/>
      <c r="AH362" s="7"/>
      <c r="AI362" s="7"/>
      <c r="AJ362" s="7"/>
      <c r="AK362" s="7"/>
      <c r="AL362" s="7"/>
      <c r="AM362" s="7"/>
      <c r="AN362" s="7"/>
      <c r="AO362" s="7"/>
      <c r="AP362" s="7"/>
      <c r="AQ362" s="7"/>
      <c r="AR362" s="7"/>
      <c r="AS362" s="7"/>
      <c r="AT362" s="7"/>
      <c r="AU362" s="7"/>
      <c r="AV362" s="7"/>
    </row>
    <row r="363" spans="1:48">
      <c r="A363" s="12">
        <v>39412</v>
      </c>
      <c r="B363" s="13">
        <v>6533.1</v>
      </c>
      <c r="C363" s="13">
        <v>1664.2</v>
      </c>
      <c r="D363" s="13">
        <v>2733.6</v>
      </c>
      <c r="E363" s="13">
        <v>9037.6</v>
      </c>
      <c r="F363" s="13">
        <v>15373.5</v>
      </c>
      <c r="G363" s="13">
        <v>7037.5</v>
      </c>
      <c r="H363" s="13">
        <v>9381.6</v>
      </c>
      <c r="I363" s="13">
        <v>6978.5</v>
      </c>
      <c r="J363" s="13">
        <v>595.4</v>
      </c>
      <c r="K363" s="13">
        <v>15609.3</v>
      </c>
      <c r="L363" s="13">
        <v>6753.8</v>
      </c>
      <c r="M363" s="13">
        <v>850</v>
      </c>
      <c r="N363" s="15"/>
      <c r="O363" s="7">
        <f t="shared" si="27"/>
        <v>1.844180929805982E-2</v>
      </c>
      <c r="P363" s="7">
        <f t="shared" si="27"/>
        <v>1.0579579267057751E-2</v>
      </c>
      <c r="Q363" s="7">
        <f t="shared" si="27"/>
        <v>1.7910060724808635E-2</v>
      </c>
      <c r="R363" s="7">
        <f t="shared" si="27"/>
        <v>1.7103060181177132E-2</v>
      </c>
      <c r="S363" s="7">
        <f t="shared" si="28"/>
        <v>2.1352987047327503E-2</v>
      </c>
      <c r="T363" s="7">
        <f t="shared" si="28"/>
        <v>2.4215957831048979E-2</v>
      </c>
      <c r="U363" s="7">
        <f t="shared" si="28"/>
        <v>2.7264141095720607E-2</v>
      </c>
      <c r="V363" s="7">
        <f t="shared" si="28"/>
        <v>1.2403944253967764E-2</v>
      </c>
      <c r="W363" s="7">
        <f t="shared" si="30"/>
        <v>-8.2638129442589858E-3</v>
      </c>
      <c r="X363" s="7">
        <f t="shared" si="29"/>
        <v>1.071798400372379E-2</v>
      </c>
      <c r="Y363" s="7">
        <f t="shared" si="29"/>
        <v>2.5018302092724796E-2</v>
      </c>
      <c r="Z363" s="15"/>
      <c r="AA363" s="7"/>
      <c r="AB363" s="7"/>
      <c r="AC363" s="7"/>
      <c r="AD363" s="7"/>
      <c r="AE363" s="7"/>
      <c r="AF363" s="7"/>
      <c r="AG363" s="7"/>
      <c r="AH363" s="7"/>
      <c r="AI363" s="7"/>
      <c r="AJ363" s="7"/>
      <c r="AK363" s="7"/>
      <c r="AL363" s="7"/>
      <c r="AM363" s="7"/>
      <c r="AN363" s="7"/>
      <c r="AO363" s="7"/>
      <c r="AP363" s="7"/>
      <c r="AQ363" s="7"/>
      <c r="AR363" s="7"/>
      <c r="AS363" s="7"/>
      <c r="AT363" s="7"/>
      <c r="AU363" s="7"/>
      <c r="AV363" s="7"/>
    </row>
    <row r="364" spans="1:48">
      <c r="A364" s="12">
        <v>39419</v>
      </c>
      <c r="B364" s="13">
        <v>6654.7</v>
      </c>
      <c r="C364" s="13">
        <v>1681.9</v>
      </c>
      <c r="D364" s="13">
        <v>2783</v>
      </c>
      <c r="E364" s="13">
        <v>9193.5</v>
      </c>
      <c r="F364" s="13">
        <v>15705.3</v>
      </c>
      <c r="G364" s="13">
        <v>7210</v>
      </c>
      <c r="H364" s="13">
        <v>9640.9</v>
      </c>
      <c r="I364" s="13">
        <v>7065.6</v>
      </c>
      <c r="J364" s="13">
        <v>590.5</v>
      </c>
      <c r="K364" s="13">
        <v>15777.5</v>
      </c>
      <c r="L364" s="13">
        <v>6924.9</v>
      </c>
      <c r="M364" s="13">
        <v>849</v>
      </c>
      <c r="N364" s="15"/>
      <c r="O364" s="7">
        <f t="shared" si="27"/>
        <v>-2.4798934079228018E-2</v>
      </c>
      <c r="P364" s="7">
        <f t="shared" si="27"/>
        <v>-1.2493680418605108E-3</v>
      </c>
      <c r="Q364" s="7">
        <f t="shared" si="27"/>
        <v>-1.7946643190836827E-2</v>
      </c>
      <c r="R364" s="7">
        <f t="shared" si="27"/>
        <v>-2.3418882333445041E-2</v>
      </c>
      <c r="S364" s="7">
        <f t="shared" si="28"/>
        <v>-3.1368171858933751E-2</v>
      </c>
      <c r="T364" s="7">
        <f t="shared" si="28"/>
        <v>-2.371874575986152E-2</v>
      </c>
      <c r="U364" s="7">
        <f t="shared" si="28"/>
        <v>-1.5575661929943028E-2</v>
      </c>
      <c r="V364" s="7">
        <f t="shared" si="28"/>
        <v>-3.791834602193405E-2</v>
      </c>
      <c r="W364" s="7">
        <f t="shared" si="30"/>
        <v>1.5126338830151957E-2</v>
      </c>
      <c r="X364" s="7">
        <f t="shared" si="29"/>
        <v>-2.864272695794888E-2</v>
      </c>
      <c r="Y364" s="7">
        <f t="shared" si="29"/>
        <v>-1.7804019337329353E-2</v>
      </c>
      <c r="Z364" s="15"/>
      <c r="AA364" s="7"/>
      <c r="AB364" s="7"/>
      <c r="AC364" s="7"/>
      <c r="AD364" s="7"/>
      <c r="AE364" s="7"/>
      <c r="AF364" s="7"/>
      <c r="AG364" s="7"/>
      <c r="AH364" s="7"/>
      <c r="AI364" s="7"/>
      <c r="AJ364" s="7"/>
      <c r="AK364" s="7"/>
      <c r="AL364" s="7"/>
      <c r="AM364" s="7"/>
      <c r="AN364" s="7"/>
      <c r="AO364" s="7"/>
      <c r="AP364" s="7"/>
      <c r="AQ364" s="7"/>
      <c r="AR364" s="7"/>
      <c r="AS364" s="7"/>
      <c r="AT364" s="7"/>
      <c r="AU364" s="7"/>
      <c r="AV364" s="7"/>
    </row>
    <row r="365" spans="1:48">
      <c r="A365" s="12">
        <v>39426</v>
      </c>
      <c r="B365" s="13">
        <v>6491.7</v>
      </c>
      <c r="C365" s="13">
        <v>1679.8</v>
      </c>
      <c r="D365" s="13">
        <v>2733.5</v>
      </c>
      <c r="E365" s="13">
        <v>8980.7000000000007</v>
      </c>
      <c r="F365" s="13">
        <v>15220.3</v>
      </c>
      <c r="G365" s="13">
        <v>7041</v>
      </c>
      <c r="H365" s="13">
        <v>9491.9</v>
      </c>
      <c r="I365" s="13">
        <v>6802.7</v>
      </c>
      <c r="J365" s="13">
        <v>599.5</v>
      </c>
      <c r="K365" s="13">
        <v>15332</v>
      </c>
      <c r="L365" s="13">
        <v>6802.7</v>
      </c>
      <c r="M365" s="13">
        <v>848</v>
      </c>
      <c r="N365" s="15"/>
      <c r="O365" s="7">
        <f t="shared" si="27"/>
        <v>-3.8423089352276389E-2</v>
      </c>
      <c r="P365" s="7">
        <f t="shared" si="27"/>
        <v>2.1408190859489775E-3</v>
      </c>
      <c r="Q365" s="7">
        <f t="shared" si="27"/>
        <v>-1.3887833030884682E-2</v>
      </c>
      <c r="R365" s="7">
        <f t="shared" si="27"/>
        <v>-1.1614168192131648E-2</v>
      </c>
      <c r="S365" s="7">
        <f t="shared" si="28"/>
        <v>-4.1094967699529007E-2</v>
      </c>
      <c r="T365" s="7">
        <f t="shared" si="28"/>
        <v>-4.5308800392049424E-2</v>
      </c>
      <c r="U365" s="7">
        <f t="shared" si="28"/>
        <v>-1.679658307335951E-2</v>
      </c>
      <c r="V365" s="7">
        <f t="shared" si="28"/>
        <v>-4.2782696512972493E-2</v>
      </c>
      <c r="W365" s="7">
        <f t="shared" si="30"/>
        <v>-5.520771013504748E-2</v>
      </c>
      <c r="X365" s="7">
        <f t="shared" si="29"/>
        <v>-4.8516590845265814E-2</v>
      </c>
      <c r="Y365" s="7">
        <f t="shared" si="29"/>
        <v>-3.4775318765102148E-2</v>
      </c>
      <c r="Z365" s="15"/>
      <c r="AA365" s="7"/>
      <c r="AB365" s="7"/>
      <c r="AC365" s="7"/>
      <c r="AD365" s="7"/>
      <c r="AE365" s="7"/>
      <c r="AF365" s="7"/>
      <c r="AG365" s="7"/>
      <c r="AH365" s="7"/>
      <c r="AI365" s="7"/>
      <c r="AJ365" s="7"/>
      <c r="AK365" s="7"/>
      <c r="AL365" s="7"/>
      <c r="AM365" s="7"/>
      <c r="AN365" s="7"/>
      <c r="AO365" s="7"/>
      <c r="AP365" s="7"/>
      <c r="AQ365" s="7"/>
      <c r="AR365" s="7"/>
      <c r="AS365" s="7"/>
      <c r="AT365" s="7"/>
      <c r="AU365" s="7"/>
      <c r="AV365" s="7"/>
    </row>
    <row r="366" spans="1:48">
      <c r="A366" s="12">
        <v>39433</v>
      </c>
      <c r="B366" s="13">
        <v>6247</v>
      </c>
      <c r="C366" s="13">
        <v>1683.4</v>
      </c>
      <c r="D366" s="13">
        <v>2695.8</v>
      </c>
      <c r="E366" s="13">
        <v>8877</v>
      </c>
      <c r="F366" s="13">
        <v>14607.5</v>
      </c>
      <c r="G366" s="13">
        <v>6729.1</v>
      </c>
      <c r="H366" s="13">
        <v>9333.7999999999993</v>
      </c>
      <c r="I366" s="13">
        <v>6517.8</v>
      </c>
      <c r="J366" s="13">
        <v>567.29999999999995</v>
      </c>
      <c r="K366" s="13">
        <v>14605.9</v>
      </c>
      <c r="L366" s="13">
        <v>6570.2</v>
      </c>
      <c r="M366" s="13">
        <v>847</v>
      </c>
      <c r="N366" s="15"/>
      <c r="O366" s="7">
        <f t="shared" si="27"/>
        <v>1.4761646942646226E-2</v>
      </c>
      <c r="P366" s="7">
        <f t="shared" si="27"/>
        <v>-4.8233040779890983E-3</v>
      </c>
      <c r="Q366" s="7">
        <f t="shared" si="27"/>
        <v>4.8476421091853588E-3</v>
      </c>
      <c r="R366" s="7">
        <f t="shared" si="27"/>
        <v>4.7538060900625071E-3</v>
      </c>
      <c r="S366" s="7">
        <f t="shared" si="28"/>
        <v>6.2242544939206557E-2</v>
      </c>
      <c r="T366" s="7">
        <f t="shared" si="28"/>
        <v>5.0843170485358139E-3</v>
      </c>
      <c r="U366" s="7">
        <f t="shared" si="28"/>
        <v>2.6598887242439386E-2</v>
      </c>
      <c r="V366" s="7">
        <f t="shared" si="28"/>
        <v>4.2950055881749041E-4</v>
      </c>
      <c r="W366" s="7">
        <f t="shared" si="30"/>
        <v>-1.0582011569477392E-3</v>
      </c>
      <c r="X366" s="7">
        <f t="shared" si="29"/>
        <v>3.3481085225653774E-2</v>
      </c>
      <c r="Y366" s="7">
        <f t="shared" si="29"/>
        <v>2.3563583140463712E-3</v>
      </c>
      <c r="Z366" s="15"/>
      <c r="AA366" s="7"/>
      <c r="AB366" s="7"/>
      <c r="AC366" s="7"/>
      <c r="AD366" s="7"/>
      <c r="AE366" s="7"/>
      <c r="AF366" s="7"/>
      <c r="AG366" s="7"/>
      <c r="AH366" s="7"/>
      <c r="AI366" s="7"/>
      <c r="AJ366" s="7"/>
      <c r="AK366" s="7"/>
      <c r="AL366" s="7"/>
      <c r="AM366" s="7"/>
      <c r="AN366" s="7"/>
      <c r="AO366" s="7"/>
      <c r="AP366" s="7"/>
      <c r="AQ366" s="7"/>
      <c r="AR366" s="7"/>
      <c r="AS366" s="7"/>
      <c r="AT366" s="7"/>
      <c r="AU366" s="7"/>
      <c r="AV366" s="7"/>
    </row>
    <row r="367" spans="1:48">
      <c r="A367" s="12">
        <v>39440</v>
      </c>
      <c r="B367" s="13">
        <v>6339.9</v>
      </c>
      <c r="C367" s="13">
        <v>1675.3</v>
      </c>
      <c r="D367" s="13">
        <v>2708.9</v>
      </c>
      <c r="E367" s="13">
        <v>8919.2999999999993</v>
      </c>
      <c r="F367" s="13">
        <v>15545.6</v>
      </c>
      <c r="G367" s="13">
        <v>6763.4</v>
      </c>
      <c r="H367" s="13">
        <v>9585.4</v>
      </c>
      <c r="I367" s="13">
        <v>6520.6</v>
      </c>
      <c r="J367" s="13">
        <v>566.70000000000005</v>
      </c>
      <c r="K367" s="13">
        <v>15103.2</v>
      </c>
      <c r="L367" s="13">
        <v>6585.7</v>
      </c>
      <c r="M367" s="13">
        <v>846</v>
      </c>
      <c r="N367" s="15"/>
      <c r="O367" s="7">
        <f t="shared" si="27"/>
        <v>-5.2345790728893695E-3</v>
      </c>
      <c r="P367" s="7">
        <f t="shared" si="27"/>
        <v>-3.4680733157774518E-3</v>
      </c>
      <c r="Q367" s="7">
        <f t="shared" si="27"/>
        <v>-1.1584431335814159E-2</v>
      </c>
      <c r="R367" s="7">
        <f t="shared" si="27"/>
        <v>-4.8213987765596015E-3</v>
      </c>
      <c r="S367" s="7">
        <f t="shared" si="28"/>
        <v>2.7560299952466994E-2</v>
      </c>
      <c r="T367" s="7">
        <f t="shared" si="28"/>
        <v>-1.8082488280041973E-2</v>
      </c>
      <c r="U367" s="7">
        <f t="shared" si="28"/>
        <v>-1.0381913528609026E-2</v>
      </c>
      <c r="V367" s="7">
        <f t="shared" si="28"/>
        <v>-8.3623214817600284E-3</v>
      </c>
      <c r="W367" s="7">
        <f t="shared" si="30"/>
        <v>5.29240552178492E-4</v>
      </c>
      <c r="X367" s="7">
        <f t="shared" si="29"/>
        <v>1.0610126702145435E-2</v>
      </c>
      <c r="Y367" s="7">
        <f t="shared" si="29"/>
        <v>-1.8390041126987659E-3</v>
      </c>
      <c r="Z367" s="15"/>
      <c r="AA367" s="7"/>
      <c r="AB367" s="7"/>
      <c r="AC367" s="7"/>
      <c r="AD367" s="7"/>
      <c r="AE367" s="7"/>
      <c r="AF367" s="7"/>
      <c r="AG367" s="7"/>
      <c r="AH367" s="7"/>
      <c r="AI367" s="7"/>
      <c r="AJ367" s="7"/>
      <c r="AK367" s="7"/>
      <c r="AL367" s="7"/>
      <c r="AM367" s="7"/>
      <c r="AN367" s="7"/>
      <c r="AO367" s="7"/>
      <c r="AP367" s="7"/>
      <c r="AQ367" s="7"/>
      <c r="AR367" s="7"/>
      <c r="AS367" s="7"/>
      <c r="AT367" s="7"/>
      <c r="AU367" s="7"/>
      <c r="AV367" s="7"/>
    </row>
    <row r="368" spans="1:48">
      <c r="A368" s="12">
        <v>39447</v>
      </c>
      <c r="B368" s="13">
        <v>6306.8</v>
      </c>
      <c r="C368" s="13">
        <v>1669.5</v>
      </c>
      <c r="D368" s="13">
        <v>2677.7</v>
      </c>
      <c r="E368" s="13">
        <v>8876.4</v>
      </c>
      <c r="F368" s="13">
        <v>15980</v>
      </c>
      <c r="G368" s="13">
        <v>6642.2</v>
      </c>
      <c r="H368" s="13">
        <v>9486.4</v>
      </c>
      <c r="I368" s="13">
        <v>6466.3</v>
      </c>
      <c r="J368" s="13">
        <v>567</v>
      </c>
      <c r="K368" s="13">
        <v>15264.3</v>
      </c>
      <c r="L368" s="13">
        <v>6573.6</v>
      </c>
      <c r="M368" s="13">
        <v>845</v>
      </c>
      <c r="N368" s="15"/>
      <c r="O368" s="7">
        <f t="shared" si="27"/>
        <v>-5.2940325677620914E-2</v>
      </c>
      <c r="P368" s="7">
        <f t="shared" si="27"/>
        <v>-2.1187233219443938E-2</v>
      </c>
      <c r="Q368" s="7">
        <f t="shared" si="27"/>
        <v>-6.8787492421824567E-2</v>
      </c>
      <c r="R368" s="7">
        <f t="shared" si="27"/>
        <v>-3.0669215286433911E-2</v>
      </c>
      <c r="S368" s="7">
        <f t="shared" si="28"/>
        <v>-5.2954643362799737E-2</v>
      </c>
      <c r="T368" s="7">
        <f t="shared" si="28"/>
        <v>-6.3842207258510461E-2</v>
      </c>
      <c r="U368" s="7">
        <f t="shared" si="28"/>
        <v>-1.4375904517656468E-2</v>
      </c>
      <c r="V368" s="7">
        <f t="shared" si="28"/>
        <v>-6.1040324558228734E-2</v>
      </c>
      <c r="W368" s="7">
        <f t="shared" si="30"/>
        <v>-7.8486012838446029E-2</v>
      </c>
      <c r="X368" s="7">
        <f t="shared" si="29"/>
        <v>-4.7321146811235219E-2</v>
      </c>
      <c r="Y368" s="7">
        <f t="shared" si="29"/>
        <v>-3.1258097239939553E-2</v>
      </c>
      <c r="Z368" s="15"/>
      <c r="AA368" s="7"/>
      <c r="AB368" s="7"/>
      <c r="AC368" s="7"/>
      <c r="AD368" s="7"/>
      <c r="AE368" s="7"/>
      <c r="AF368" s="7"/>
      <c r="AG368" s="7"/>
      <c r="AH368" s="7"/>
      <c r="AI368" s="7"/>
      <c r="AJ368" s="7"/>
      <c r="AK368" s="7"/>
      <c r="AL368" s="7"/>
      <c r="AM368" s="7"/>
      <c r="AN368" s="7"/>
      <c r="AO368" s="7"/>
      <c r="AP368" s="7"/>
      <c r="AQ368" s="7"/>
      <c r="AR368" s="7"/>
      <c r="AS368" s="7"/>
      <c r="AT368" s="7"/>
      <c r="AU368" s="7"/>
      <c r="AV368" s="7"/>
    </row>
    <row r="369" spans="1:48">
      <c r="A369" s="12">
        <v>39454</v>
      </c>
      <c r="B369" s="13">
        <v>5981.6</v>
      </c>
      <c r="C369" s="13">
        <v>1634.5</v>
      </c>
      <c r="D369" s="13">
        <v>2499.6999999999998</v>
      </c>
      <c r="E369" s="13">
        <v>8608.2999999999993</v>
      </c>
      <c r="F369" s="13">
        <v>15155.8</v>
      </c>
      <c r="G369" s="13">
        <v>6231.4</v>
      </c>
      <c r="H369" s="13">
        <v>9351</v>
      </c>
      <c r="I369" s="13">
        <v>6083.4</v>
      </c>
      <c r="J369" s="13">
        <v>524.20000000000005</v>
      </c>
      <c r="K369" s="13">
        <v>14558.8</v>
      </c>
      <c r="L369" s="13">
        <v>6371.3</v>
      </c>
      <c r="M369" s="13">
        <v>844</v>
      </c>
      <c r="N369" s="15"/>
      <c r="O369" s="7">
        <f t="shared" si="27"/>
        <v>-3.9957911391971593E-2</v>
      </c>
      <c r="P369" s="7">
        <f t="shared" si="27"/>
        <v>-4.767729327599457E-2</v>
      </c>
      <c r="Q369" s="7">
        <f t="shared" si="27"/>
        <v>-4.0660321521043791E-2</v>
      </c>
      <c r="R369" s="7">
        <f t="shared" si="27"/>
        <v>-6.6260047496662186E-2</v>
      </c>
      <c r="S369" s="7">
        <f t="shared" si="28"/>
        <v>-7.3670560789783054E-2</v>
      </c>
      <c r="T369" s="7">
        <f t="shared" si="28"/>
        <v>-1.4304083296832458E-2</v>
      </c>
      <c r="U369" s="7">
        <f t="shared" si="28"/>
        <v>-3.5252125321172417E-2</v>
      </c>
      <c r="V369" s="7">
        <f t="shared" si="28"/>
        <v>-1.6875659500883169E-2</v>
      </c>
      <c r="W369" s="7">
        <f t="shared" si="30"/>
        <v>-0.10616630038727534</v>
      </c>
      <c r="X369" s="7">
        <f t="shared" si="29"/>
        <v>-7.2067410412780614E-2</v>
      </c>
      <c r="Y369" s="7">
        <f t="shared" si="29"/>
        <v>-2.9757368561974203E-2</v>
      </c>
      <c r="Z369" s="15"/>
      <c r="AA369" s="7"/>
      <c r="AB369" s="7"/>
      <c r="AC369" s="7"/>
      <c r="AD369" s="7"/>
      <c r="AE369" s="7"/>
      <c r="AF369" s="7"/>
      <c r="AG369" s="7"/>
      <c r="AH369" s="7"/>
      <c r="AI369" s="7"/>
      <c r="AJ369" s="7"/>
      <c r="AK369" s="7"/>
      <c r="AL369" s="7"/>
      <c r="AM369" s="7"/>
      <c r="AN369" s="7"/>
      <c r="AO369" s="7"/>
      <c r="AP369" s="7"/>
      <c r="AQ369" s="7"/>
      <c r="AR369" s="7"/>
      <c r="AS369" s="7"/>
      <c r="AT369" s="7"/>
      <c r="AU369" s="7"/>
      <c r="AV369" s="7"/>
    </row>
    <row r="370" spans="1:48">
      <c r="A370" s="12">
        <v>39461</v>
      </c>
      <c r="B370" s="13">
        <v>5747.3</v>
      </c>
      <c r="C370" s="13">
        <v>1558.4</v>
      </c>
      <c r="D370" s="13">
        <v>2400.1</v>
      </c>
      <c r="E370" s="13">
        <v>8056.4</v>
      </c>
      <c r="F370" s="13">
        <v>14079.4</v>
      </c>
      <c r="G370" s="13">
        <v>6142.9</v>
      </c>
      <c r="H370" s="13">
        <v>9027.1</v>
      </c>
      <c r="I370" s="13">
        <v>5981.6</v>
      </c>
      <c r="J370" s="13">
        <v>471.4</v>
      </c>
      <c r="K370" s="13">
        <v>13546.5</v>
      </c>
      <c r="L370" s="13">
        <v>6184.5</v>
      </c>
      <c r="M370" s="13">
        <v>843</v>
      </c>
      <c r="N370" s="15"/>
      <c r="O370" s="7">
        <f t="shared" si="27"/>
        <v>1.947061750617753E-2</v>
      </c>
      <c r="P370" s="7">
        <f t="shared" si="27"/>
        <v>3.5303716711073754E-2</v>
      </c>
      <c r="Q370" s="7">
        <f t="shared" si="27"/>
        <v>1.3655761324962282E-2</v>
      </c>
      <c r="R370" s="7">
        <f t="shared" si="27"/>
        <v>2.8619350054366499E-2</v>
      </c>
      <c r="S370" s="7">
        <f t="shared" si="28"/>
        <v>-5.9983225020923854E-3</v>
      </c>
      <c r="T370" s="7">
        <f t="shared" si="28"/>
        <v>2.0240148215845081E-2</v>
      </c>
      <c r="U370" s="7">
        <f t="shared" si="28"/>
        <v>2.3646163090139189E-2</v>
      </c>
      <c r="V370" s="7">
        <f t="shared" si="28"/>
        <v>-2.5080047281946454E-4</v>
      </c>
      <c r="W370" s="7">
        <f t="shared" si="30"/>
        <v>5.0868936222896705E-2</v>
      </c>
      <c r="X370" s="7">
        <f t="shared" si="29"/>
        <v>2.7607842472883181E-2</v>
      </c>
      <c r="Y370" s="7">
        <f t="shared" si="29"/>
        <v>-1.4396939383654465E-2</v>
      </c>
      <c r="Z370" s="15"/>
      <c r="AA370" s="7"/>
      <c r="AB370" s="7"/>
      <c r="AC370" s="7"/>
      <c r="AD370" s="7"/>
      <c r="AE370" s="7"/>
      <c r="AF370" s="7"/>
      <c r="AG370" s="7"/>
      <c r="AH370" s="7"/>
      <c r="AI370" s="7"/>
      <c r="AJ370" s="7"/>
      <c r="AK370" s="7"/>
      <c r="AL370" s="7"/>
      <c r="AM370" s="7"/>
      <c r="AN370" s="7"/>
      <c r="AO370" s="7"/>
      <c r="AP370" s="7"/>
      <c r="AQ370" s="7"/>
      <c r="AR370" s="7"/>
      <c r="AS370" s="7"/>
      <c r="AT370" s="7"/>
      <c r="AU370" s="7"/>
      <c r="AV370" s="7"/>
    </row>
    <row r="371" spans="1:48">
      <c r="A371" s="12">
        <v>39468</v>
      </c>
      <c r="B371" s="13">
        <v>5860.3</v>
      </c>
      <c r="C371" s="13">
        <v>1614.4</v>
      </c>
      <c r="D371" s="13">
        <v>2433.1</v>
      </c>
      <c r="E371" s="13">
        <v>8290.2999999999993</v>
      </c>
      <c r="F371" s="13">
        <v>13995.2</v>
      </c>
      <c r="G371" s="13">
        <v>6268.5</v>
      </c>
      <c r="H371" s="13">
        <v>9243.1</v>
      </c>
      <c r="I371" s="13">
        <v>5980.1</v>
      </c>
      <c r="J371" s="13">
        <v>496</v>
      </c>
      <c r="K371" s="13">
        <v>13925.7</v>
      </c>
      <c r="L371" s="13">
        <v>6096.1</v>
      </c>
      <c r="M371" s="13">
        <v>842</v>
      </c>
      <c r="N371" s="15"/>
      <c r="O371" s="7">
        <f t="shared" si="27"/>
        <v>-2.9735478879075851E-3</v>
      </c>
      <c r="P371" s="7">
        <f t="shared" si="27"/>
        <v>-3.6973487826670891E-2</v>
      </c>
      <c r="Q371" s="7">
        <f t="shared" si="27"/>
        <v>-2.8774021367980056E-4</v>
      </c>
      <c r="R371" s="7">
        <f t="shared" si="27"/>
        <v>-2.7726049746824022E-2</v>
      </c>
      <c r="S371" s="7">
        <f t="shared" si="28"/>
        <v>8.4740541602919741E-3</v>
      </c>
      <c r="T371" s="7">
        <f t="shared" si="28"/>
        <v>-2.7100790294171125E-2</v>
      </c>
      <c r="U371" s="7">
        <f t="shared" si="28"/>
        <v>2.042165749987163E-2</v>
      </c>
      <c r="V371" s="7">
        <f t="shared" si="28"/>
        <v>1.2182807429502297E-2</v>
      </c>
      <c r="W371" s="7">
        <f t="shared" si="30"/>
        <v>-3.0292942624403737E-2</v>
      </c>
      <c r="X371" s="7">
        <f t="shared" si="29"/>
        <v>4.024016691874923E-2</v>
      </c>
      <c r="Y371" s="7">
        <f t="shared" si="29"/>
        <v>-1.4507375811967153E-2</v>
      </c>
      <c r="Z371" s="15"/>
      <c r="AA371" s="7"/>
      <c r="AB371" s="7"/>
      <c r="AC371" s="7"/>
      <c r="AD371" s="7"/>
      <c r="AE371" s="7"/>
      <c r="AF371" s="7"/>
      <c r="AG371" s="7"/>
      <c r="AH371" s="7"/>
      <c r="AI371" s="7"/>
      <c r="AJ371" s="7"/>
      <c r="AK371" s="7"/>
      <c r="AL371" s="7"/>
      <c r="AM371" s="7"/>
      <c r="AN371" s="7"/>
      <c r="AO371" s="7"/>
      <c r="AP371" s="7"/>
      <c r="AQ371" s="7"/>
      <c r="AR371" s="7"/>
      <c r="AS371" s="7"/>
      <c r="AT371" s="7"/>
      <c r="AU371" s="7"/>
      <c r="AV371" s="7"/>
    </row>
    <row r="372" spans="1:48">
      <c r="A372" s="12">
        <v>39476</v>
      </c>
      <c r="B372" s="13">
        <v>5842.9</v>
      </c>
      <c r="C372" s="13">
        <v>1555.8</v>
      </c>
      <c r="D372" s="13">
        <v>2432.4</v>
      </c>
      <c r="E372" s="13">
        <v>8063.6</v>
      </c>
      <c r="F372" s="13">
        <v>14114.3</v>
      </c>
      <c r="G372" s="13">
        <v>6100.9</v>
      </c>
      <c r="H372" s="13">
        <v>9433.7999999999993</v>
      </c>
      <c r="I372" s="13">
        <v>6053.4</v>
      </c>
      <c r="J372" s="13">
        <v>481.2</v>
      </c>
      <c r="K372" s="13">
        <v>14497.5</v>
      </c>
      <c r="L372" s="13">
        <v>6008.3</v>
      </c>
      <c r="M372" s="13">
        <v>841</v>
      </c>
      <c r="N372" s="15"/>
      <c r="O372" s="7">
        <f t="shared" si="27"/>
        <v>-3.2156776050491734E-2</v>
      </c>
      <c r="P372" s="7">
        <f t="shared" si="27"/>
        <v>3.5671848197020371E-2</v>
      </c>
      <c r="Q372" s="7">
        <f t="shared" si="27"/>
        <v>-2.8777164041039485E-2</v>
      </c>
      <c r="R372" s="7">
        <f t="shared" si="27"/>
        <v>-5.6710927038162804E-3</v>
      </c>
      <c r="S372" s="7">
        <f t="shared" si="28"/>
        <v>-1.661704187878502E-2</v>
      </c>
      <c r="T372" s="7">
        <f t="shared" si="28"/>
        <v>-4.6603535293868799E-2</v>
      </c>
      <c r="U372" s="7">
        <f t="shared" si="28"/>
        <v>-1.8735334688384134E-2</v>
      </c>
      <c r="V372" s="7">
        <f t="shared" si="28"/>
        <v>-3.5119049594563585E-2</v>
      </c>
      <c r="W372" s="7">
        <f t="shared" si="30"/>
        <v>-4.1367654587580523E-2</v>
      </c>
      <c r="X372" s="7">
        <f t="shared" si="29"/>
        <v>-3.3512737393808167E-2</v>
      </c>
      <c r="Y372" s="7">
        <f t="shared" si="29"/>
        <v>-3.1343427208164153E-2</v>
      </c>
      <c r="Z372" s="15"/>
      <c r="AA372" s="7"/>
      <c r="AB372" s="7"/>
      <c r="AC372" s="7"/>
      <c r="AD372" s="7"/>
      <c r="AE372" s="7"/>
      <c r="AF372" s="7"/>
      <c r="AG372" s="7"/>
      <c r="AH372" s="7"/>
      <c r="AI372" s="7"/>
      <c r="AJ372" s="7"/>
      <c r="AK372" s="7"/>
      <c r="AL372" s="7"/>
      <c r="AM372" s="7"/>
      <c r="AN372" s="7"/>
      <c r="AO372" s="7"/>
      <c r="AP372" s="7"/>
      <c r="AQ372" s="7"/>
      <c r="AR372" s="7"/>
      <c r="AS372" s="7"/>
      <c r="AT372" s="7"/>
      <c r="AU372" s="7"/>
      <c r="AV372" s="7"/>
    </row>
    <row r="373" spans="1:48">
      <c r="A373" s="12">
        <v>39482</v>
      </c>
      <c r="B373" s="13">
        <v>5658</v>
      </c>
      <c r="C373" s="13">
        <v>1612.3</v>
      </c>
      <c r="D373" s="13">
        <v>2363.4</v>
      </c>
      <c r="E373" s="13">
        <v>8018</v>
      </c>
      <c r="F373" s="13">
        <v>13881.7</v>
      </c>
      <c r="G373" s="13">
        <v>5823.1</v>
      </c>
      <c r="H373" s="13">
        <v>9258.7000000000007</v>
      </c>
      <c r="I373" s="13">
        <v>5844.5</v>
      </c>
      <c r="J373" s="13">
        <v>461.7</v>
      </c>
      <c r="K373" s="13">
        <v>14019.7</v>
      </c>
      <c r="L373" s="13">
        <v>5822.9</v>
      </c>
      <c r="M373" s="13">
        <v>840</v>
      </c>
      <c r="N373" s="15"/>
      <c r="O373" s="7">
        <f t="shared" si="27"/>
        <v>-9.1259976797978069E-3</v>
      </c>
      <c r="P373" s="7">
        <f t="shared" si="27"/>
        <v>3.3543820596719058E-2</v>
      </c>
      <c r="Q373" s="7">
        <f t="shared" si="27"/>
        <v>-1.9223967638497316E-2</v>
      </c>
      <c r="R373" s="7">
        <f t="shared" si="27"/>
        <v>-2.3317903159770954E-2</v>
      </c>
      <c r="S373" s="7">
        <f t="shared" si="28"/>
        <v>4.2949440240014784E-2</v>
      </c>
      <c r="T373" s="7">
        <f t="shared" si="28"/>
        <v>-5.4723826378356169E-2</v>
      </c>
      <c r="U373" s="7">
        <f t="shared" si="28"/>
        <v>-8.1986011928320626E-2</v>
      </c>
      <c r="V373" s="7">
        <f t="shared" si="28"/>
        <v>-3.122945871026081E-2</v>
      </c>
      <c r="W373" s="7">
        <f t="shared" si="30"/>
        <v>6.8631821549823502E-2</v>
      </c>
      <c r="X373" s="7">
        <f t="shared" si="29"/>
        <v>5.9104175811647265E-2</v>
      </c>
      <c r="Y373" s="7">
        <f t="shared" si="29"/>
        <v>2.1945679035781686E-2</v>
      </c>
      <c r="Z373" s="15"/>
      <c r="AA373" s="7"/>
      <c r="AB373" s="7"/>
      <c r="AC373" s="7"/>
      <c r="AD373" s="7"/>
      <c r="AE373" s="7"/>
      <c r="AF373" s="7"/>
      <c r="AG373" s="7"/>
      <c r="AH373" s="7"/>
      <c r="AI373" s="7"/>
      <c r="AJ373" s="7"/>
      <c r="AK373" s="7"/>
      <c r="AL373" s="7"/>
      <c r="AM373" s="7"/>
      <c r="AN373" s="7"/>
      <c r="AO373" s="7"/>
      <c r="AP373" s="7"/>
      <c r="AQ373" s="7"/>
      <c r="AR373" s="7"/>
      <c r="AS373" s="7"/>
      <c r="AT373" s="7"/>
      <c r="AU373" s="7"/>
      <c r="AV373" s="7"/>
    </row>
    <row r="374" spans="1:48">
      <c r="A374" s="12">
        <v>39489</v>
      </c>
      <c r="B374" s="13">
        <v>5606.6</v>
      </c>
      <c r="C374" s="13">
        <v>1667.3</v>
      </c>
      <c r="D374" s="13">
        <v>2318.4</v>
      </c>
      <c r="E374" s="13">
        <v>7833.2</v>
      </c>
      <c r="F374" s="13">
        <v>14490.9</v>
      </c>
      <c r="G374" s="13">
        <v>5513</v>
      </c>
      <c r="H374" s="13">
        <v>8529.9</v>
      </c>
      <c r="I374" s="13">
        <v>5664.8</v>
      </c>
      <c r="J374" s="13">
        <v>494.5</v>
      </c>
      <c r="K374" s="13">
        <v>14873.3</v>
      </c>
      <c r="L374" s="13">
        <v>5952.1</v>
      </c>
      <c r="M374" s="13">
        <v>839</v>
      </c>
      <c r="N374" s="15"/>
      <c r="O374" s="7">
        <f t="shared" si="27"/>
        <v>-8.3643527103405314E-3</v>
      </c>
      <c r="P374" s="7">
        <f t="shared" si="27"/>
        <v>2.874769902210098E-3</v>
      </c>
      <c r="Q374" s="7">
        <f t="shared" si="27"/>
        <v>9.1454234381440087E-3</v>
      </c>
      <c r="R374" s="7">
        <f t="shared" si="27"/>
        <v>-1.9935089792599251E-3</v>
      </c>
      <c r="S374" s="7">
        <f t="shared" si="28"/>
        <v>2.248374385203359E-2</v>
      </c>
      <c r="T374" s="7">
        <f t="shared" si="28"/>
        <v>-4.1593196953742001E-2</v>
      </c>
      <c r="U374" s="7">
        <f t="shared" si="28"/>
        <v>4.369760837710783E-2</v>
      </c>
      <c r="V374" s="7">
        <f t="shared" si="28"/>
        <v>-1.657137551905688E-2</v>
      </c>
      <c r="W374" s="7">
        <f t="shared" si="30"/>
        <v>3.086357465560462E-2</v>
      </c>
      <c r="X374" s="7">
        <f t="shared" si="29"/>
        <v>1.9323565093787187E-2</v>
      </c>
      <c r="Y374" s="7">
        <f t="shared" si="29"/>
        <v>-2.1430604510281052E-2</v>
      </c>
      <c r="Z374" s="15"/>
      <c r="AA374" s="7"/>
      <c r="AB374" s="7"/>
      <c r="AC374" s="7"/>
      <c r="AD374" s="7"/>
      <c r="AE374" s="7"/>
      <c r="AF374" s="7"/>
      <c r="AG374" s="7"/>
      <c r="AH374" s="7"/>
      <c r="AI374" s="7"/>
      <c r="AJ374" s="7"/>
      <c r="AK374" s="7"/>
      <c r="AL374" s="7"/>
      <c r="AM374" s="7"/>
      <c r="AN374" s="7"/>
      <c r="AO374" s="7"/>
      <c r="AP374" s="7"/>
      <c r="AQ374" s="7"/>
      <c r="AR374" s="7"/>
      <c r="AS374" s="7"/>
      <c r="AT374" s="7"/>
      <c r="AU374" s="7"/>
      <c r="AV374" s="7"/>
    </row>
    <row r="375" spans="1:48">
      <c r="A375" s="12">
        <v>39496</v>
      </c>
      <c r="B375" s="13">
        <v>5559.9</v>
      </c>
      <c r="C375" s="13">
        <v>1672.1</v>
      </c>
      <c r="D375" s="13">
        <v>2339.6999999999998</v>
      </c>
      <c r="E375" s="13">
        <v>7817.6</v>
      </c>
      <c r="F375" s="13">
        <v>14820.4</v>
      </c>
      <c r="G375" s="13">
        <v>5288.4</v>
      </c>
      <c r="H375" s="13">
        <v>8910.9</v>
      </c>
      <c r="I375" s="13">
        <v>5571.7</v>
      </c>
      <c r="J375" s="13">
        <v>510</v>
      </c>
      <c r="K375" s="13">
        <v>15163.5</v>
      </c>
      <c r="L375" s="13">
        <v>5825.9</v>
      </c>
      <c r="M375" s="13">
        <v>838</v>
      </c>
      <c r="N375" s="15"/>
      <c r="O375" s="7">
        <f t="shared" si="27"/>
        <v>2.1918801445222581E-3</v>
      </c>
      <c r="P375" s="7">
        <f t="shared" si="27"/>
        <v>2.3990751169699915E-2</v>
      </c>
      <c r="Q375" s="7">
        <f t="shared" si="27"/>
        <v>-1.7026640346081055E-2</v>
      </c>
      <c r="R375" s="7">
        <f t="shared" si="27"/>
        <v>1.5711980052925421E-2</v>
      </c>
      <c r="S375" s="7">
        <f t="shared" si="28"/>
        <v>2.9001031694614737E-2</v>
      </c>
      <c r="T375" s="7">
        <f t="shared" si="28"/>
        <v>-1.6684055119428654E-2</v>
      </c>
      <c r="U375" s="7">
        <f t="shared" si="28"/>
        <v>1.6450375418249556E-2</v>
      </c>
      <c r="V375" s="7">
        <f t="shared" si="28"/>
        <v>1.8846007313105002E-2</v>
      </c>
      <c r="W375" s="7">
        <f t="shared" si="30"/>
        <v>-3.1268105405457824E-2</v>
      </c>
      <c r="X375" s="7">
        <f t="shared" si="29"/>
        <v>1.2771331347050423E-2</v>
      </c>
      <c r="Y375" s="7">
        <f t="shared" si="29"/>
        <v>-2.4728659172858818E-2</v>
      </c>
      <c r="Z375" s="15"/>
      <c r="AA375" s="7"/>
      <c r="AB375" s="7"/>
      <c r="AC375" s="7"/>
      <c r="AD375" s="7"/>
      <c r="AE375" s="7"/>
      <c r="AF375" s="7"/>
      <c r="AG375" s="7"/>
      <c r="AH375" s="7"/>
      <c r="AI375" s="7"/>
      <c r="AJ375" s="7"/>
      <c r="AK375" s="7"/>
      <c r="AL375" s="7"/>
      <c r="AM375" s="7"/>
      <c r="AN375" s="7"/>
      <c r="AO375" s="7"/>
      <c r="AP375" s="7"/>
      <c r="AQ375" s="7"/>
      <c r="AR375" s="7"/>
      <c r="AS375" s="7"/>
      <c r="AT375" s="7"/>
      <c r="AU375" s="7"/>
      <c r="AV375" s="7"/>
    </row>
    <row r="376" spans="1:48">
      <c r="A376" s="12">
        <v>39503</v>
      </c>
      <c r="B376" s="13">
        <v>5572.1</v>
      </c>
      <c r="C376" s="13">
        <v>1712.7</v>
      </c>
      <c r="D376" s="13">
        <v>2300.1999999999998</v>
      </c>
      <c r="E376" s="13">
        <v>7941.4</v>
      </c>
      <c r="F376" s="13">
        <v>15256.5</v>
      </c>
      <c r="G376" s="13">
        <v>5200.8999999999996</v>
      </c>
      <c r="H376" s="13">
        <v>9058.7000000000007</v>
      </c>
      <c r="I376" s="13">
        <v>5677.7</v>
      </c>
      <c r="J376" s="13">
        <v>494.3</v>
      </c>
      <c r="K376" s="13">
        <v>15358.4</v>
      </c>
      <c r="L376" s="13">
        <v>5683.6</v>
      </c>
      <c r="M376" s="13">
        <v>837</v>
      </c>
      <c r="N376" s="15"/>
      <c r="O376" s="7">
        <f t="shared" si="27"/>
        <v>-5.6880808610743357E-2</v>
      </c>
      <c r="P376" s="7">
        <f t="shared" si="27"/>
        <v>-0.11620781873838554</v>
      </c>
      <c r="Q376" s="7">
        <f t="shared" si="27"/>
        <v>-7.1769774305804224E-2</v>
      </c>
      <c r="R376" s="7">
        <f t="shared" si="27"/>
        <v>-7.545965491486146E-3</v>
      </c>
      <c r="S376" s="7">
        <f t="shared" si="28"/>
        <v>-2.342968675826175E-2</v>
      </c>
      <c r="T376" s="7">
        <f t="shared" si="28"/>
        <v>-9.8316096652317164E-2</v>
      </c>
      <c r="U376" s="7">
        <f t="shared" si="28"/>
        <v>-6.7121779627798009E-3</v>
      </c>
      <c r="V376" s="7">
        <f t="shared" si="28"/>
        <v>-6.5975580712636567E-2</v>
      </c>
      <c r="W376" s="7">
        <f t="shared" si="30"/>
        <v>-5.3819988589351428E-2</v>
      </c>
      <c r="X376" s="7">
        <f t="shared" si="29"/>
        <v>-1.674267158930361E-2</v>
      </c>
      <c r="Y376" s="7">
        <f t="shared" si="29"/>
        <v>-0.1047820200429503</v>
      </c>
      <c r="Z376" s="15"/>
      <c r="AA376" s="7"/>
      <c r="AB376" s="7"/>
      <c r="AC376" s="7"/>
      <c r="AD376" s="7"/>
      <c r="AE376" s="7"/>
      <c r="AF376" s="7"/>
      <c r="AG376" s="7"/>
      <c r="AH376" s="7"/>
      <c r="AI376" s="7"/>
      <c r="AJ376" s="7"/>
      <c r="AK376" s="7"/>
      <c r="AL376" s="7"/>
      <c r="AM376" s="7"/>
      <c r="AN376" s="7"/>
      <c r="AO376" s="7"/>
      <c r="AP376" s="7"/>
      <c r="AQ376" s="7"/>
      <c r="AR376" s="7"/>
      <c r="AS376" s="7"/>
      <c r="AT376" s="7"/>
      <c r="AU376" s="7"/>
      <c r="AV376" s="7"/>
    </row>
    <row r="377" spans="1:48">
      <c r="A377" s="12">
        <v>39510</v>
      </c>
      <c r="B377" s="13">
        <v>5264</v>
      </c>
      <c r="C377" s="13">
        <v>1524.8</v>
      </c>
      <c r="D377" s="13">
        <v>2140.9</v>
      </c>
      <c r="E377" s="13">
        <v>7881.7</v>
      </c>
      <c r="F377" s="13">
        <v>14903.2</v>
      </c>
      <c r="G377" s="13">
        <v>4713.8999999999996</v>
      </c>
      <c r="H377" s="13">
        <v>8998.1</v>
      </c>
      <c r="I377" s="13">
        <v>5315.2</v>
      </c>
      <c r="J377" s="13">
        <v>468.4</v>
      </c>
      <c r="K377" s="13">
        <v>15103.4</v>
      </c>
      <c r="L377" s="13">
        <v>5118.2</v>
      </c>
      <c r="M377" s="13">
        <v>836</v>
      </c>
      <c r="N377" s="15"/>
      <c r="O377" s="7">
        <f t="shared" si="27"/>
        <v>-1.0906524943129485E-2</v>
      </c>
      <c r="P377" s="7">
        <f t="shared" si="27"/>
        <v>-3.0429459222613402E-2</v>
      </c>
      <c r="Q377" s="7">
        <f t="shared" si="27"/>
        <v>-2.4014389648493825E-2</v>
      </c>
      <c r="R377" s="7">
        <f t="shared" si="27"/>
        <v>-5.8318137294146831E-2</v>
      </c>
      <c r="S377" s="7">
        <f t="shared" si="28"/>
        <v>-2.9636640903510272E-2</v>
      </c>
      <c r="T377" s="7">
        <f t="shared" si="28"/>
        <v>3.337884708134449E-2</v>
      </c>
      <c r="U377" s="7">
        <f t="shared" si="28"/>
        <v>-3.5865195184491723E-2</v>
      </c>
      <c r="V377" s="7">
        <f t="shared" si="28"/>
        <v>-2.1815865625787925E-2</v>
      </c>
      <c r="W377" s="7">
        <f t="shared" si="30"/>
        <v>1.6305284476910906E-2</v>
      </c>
      <c r="X377" s="7">
        <f t="shared" si="29"/>
        <v>-3.9096775232250129E-2</v>
      </c>
      <c r="Y377" s="7">
        <f t="shared" si="29"/>
        <v>3.7109119936861508E-2</v>
      </c>
      <c r="Z377" s="15"/>
      <c r="AA377" s="7"/>
      <c r="AB377" s="7"/>
      <c r="AC377" s="7"/>
      <c r="AD377" s="7"/>
      <c r="AE377" s="7"/>
      <c r="AF377" s="7"/>
      <c r="AG377" s="7"/>
      <c r="AH377" s="7"/>
      <c r="AI377" s="7"/>
      <c r="AJ377" s="7"/>
      <c r="AK377" s="7"/>
      <c r="AL377" s="7"/>
      <c r="AM377" s="7"/>
      <c r="AN377" s="7"/>
      <c r="AO377" s="7"/>
      <c r="AP377" s="7"/>
      <c r="AQ377" s="7"/>
      <c r="AR377" s="7"/>
      <c r="AS377" s="7"/>
      <c r="AT377" s="7"/>
      <c r="AU377" s="7"/>
      <c r="AV377" s="7"/>
    </row>
    <row r="378" spans="1:48">
      <c r="A378" s="12">
        <v>39517</v>
      </c>
      <c r="B378" s="13">
        <v>5206.8999999999996</v>
      </c>
      <c r="C378" s="13">
        <v>1479.1</v>
      </c>
      <c r="D378" s="13">
        <v>2090.1</v>
      </c>
      <c r="E378" s="13">
        <v>7435.2</v>
      </c>
      <c r="F378" s="13">
        <v>14468</v>
      </c>
      <c r="G378" s="13">
        <v>4873.8999999999996</v>
      </c>
      <c r="H378" s="13">
        <v>8681.1</v>
      </c>
      <c r="I378" s="13">
        <v>5200.5</v>
      </c>
      <c r="J378" s="13">
        <v>476.1</v>
      </c>
      <c r="K378" s="13">
        <v>14524.3</v>
      </c>
      <c r="L378" s="13">
        <v>5311.7</v>
      </c>
      <c r="M378" s="13">
        <v>835</v>
      </c>
      <c r="N378" s="15"/>
      <c r="O378" s="7">
        <f t="shared" si="27"/>
        <v>-1.5366458115487916E-2</v>
      </c>
      <c r="P378" s="7">
        <f t="shared" si="27"/>
        <v>-9.2373135263771507E-3</v>
      </c>
      <c r="Q378" s="7">
        <f t="shared" si="27"/>
        <v>-1.1355556752395808E-2</v>
      </c>
      <c r="R378" s="7">
        <f t="shared" si="27"/>
        <v>2.1909609962405832E-2</v>
      </c>
      <c r="S378" s="7">
        <f t="shared" si="28"/>
        <v>-5.1489754468585613E-2</v>
      </c>
      <c r="T378" s="7">
        <f t="shared" si="28"/>
        <v>3.6424065566909171E-2</v>
      </c>
      <c r="U378" s="7">
        <f t="shared" si="28"/>
        <v>4.3338781900531066E-2</v>
      </c>
      <c r="V378" s="7">
        <f t="shared" si="28"/>
        <v>-1.3766081532944899E-2</v>
      </c>
      <c r="W378" s="7">
        <f t="shared" si="30"/>
        <v>4.1754137129979003E-2</v>
      </c>
      <c r="X378" s="7">
        <f t="shared" si="29"/>
        <v>-9.9561058752033388E-2</v>
      </c>
      <c r="Y378" s="7">
        <f t="shared" si="29"/>
        <v>-1.2465115555282283E-2</v>
      </c>
      <c r="Z378" s="15"/>
      <c r="AA378" s="7"/>
      <c r="AB378" s="7"/>
      <c r="AC378" s="7"/>
      <c r="AD378" s="7"/>
      <c r="AE378" s="7"/>
      <c r="AF378" s="7"/>
      <c r="AG378" s="7"/>
      <c r="AH378" s="7"/>
      <c r="AI378" s="7"/>
      <c r="AJ378" s="7"/>
      <c r="AK378" s="7"/>
      <c r="AL378" s="7"/>
      <c r="AM378" s="7"/>
      <c r="AN378" s="7"/>
      <c r="AO378" s="7"/>
      <c r="AP378" s="7"/>
      <c r="AQ378" s="7"/>
      <c r="AR378" s="7"/>
      <c r="AS378" s="7"/>
      <c r="AT378" s="7"/>
      <c r="AU378" s="7"/>
      <c r="AV378" s="7"/>
    </row>
    <row r="379" spans="1:48">
      <c r="A379" s="12">
        <v>39524</v>
      </c>
      <c r="B379" s="13">
        <v>5127.5</v>
      </c>
      <c r="C379" s="13">
        <v>1465.5</v>
      </c>
      <c r="D379" s="13">
        <v>2066.5</v>
      </c>
      <c r="E379" s="13">
        <v>7599.9</v>
      </c>
      <c r="F379" s="13">
        <v>13741.9</v>
      </c>
      <c r="G379" s="13">
        <v>5054.7</v>
      </c>
      <c r="H379" s="13">
        <v>9065.6</v>
      </c>
      <c r="I379" s="13">
        <v>5129.3999999999996</v>
      </c>
      <c r="J379" s="13">
        <v>496.4</v>
      </c>
      <c r="K379" s="13">
        <v>13147.9</v>
      </c>
      <c r="L379" s="13">
        <v>5245.9</v>
      </c>
      <c r="M379" s="13">
        <v>834</v>
      </c>
      <c r="N379" s="15"/>
      <c r="O379" s="7">
        <f t="shared" si="27"/>
        <v>4.2683936285831788E-2</v>
      </c>
      <c r="P379" s="7">
        <f t="shared" si="27"/>
        <v>4.3005892622386306E-2</v>
      </c>
      <c r="Q379" s="7">
        <f t="shared" si="27"/>
        <v>1.4603708640912988E-2</v>
      </c>
      <c r="R379" s="7">
        <f t="shared" si="27"/>
        <v>4.3526265049890933E-2</v>
      </c>
      <c r="S379" s="7">
        <f t="shared" si="28"/>
        <v>6.8411026254466378E-2</v>
      </c>
      <c r="T379" s="7">
        <f t="shared" si="28"/>
        <v>2.9838998180805369E-2</v>
      </c>
      <c r="U379" s="7">
        <f t="shared" si="28"/>
        <v>-2.4792997085132967E-2</v>
      </c>
      <c r="V379" s="7">
        <f t="shared" si="28"/>
        <v>4.9742203191425791E-2</v>
      </c>
      <c r="W379" s="7">
        <f t="shared" si="30"/>
        <v>3.5035745731006859E-2</v>
      </c>
      <c r="X379" s="7">
        <f t="shared" si="29"/>
        <v>6.5883363660943328E-2</v>
      </c>
      <c r="Y379" s="7">
        <f t="shared" si="29"/>
        <v>5.1926921926287763E-2</v>
      </c>
      <c r="Z379" s="15"/>
      <c r="AA379" s="7"/>
      <c r="AB379" s="7"/>
      <c r="AC379" s="7"/>
      <c r="AD379" s="7"/>
      <c r="AE379" s="7"/>
      <c r="AF379" s="7"/>
      <c r="AG379" s="7"/>
      <c r="AH379" s="7"/>
      <c r="AI379" s="7"/>
      <c r="AJ379" s="7"/>
      <c r="AK379" s="7"/>
      <c r="AL379" s="7"/>
      <c r="AM379" s="7"/>
      <c r="AN379" s="7"/>
      <c r="AO379" s="7"/>
      <c r="AP379" s="7"/>
      <c r="AQ379" s="7"/>
      <c r="AR379" s="7"/>
      <c r="AS379" s="7"/>
      <c r="AT379" s="7"/>
      <c r="AU379" s="7"/>
      <c r="AV379" s="7"/>
    </row>
    <row r="380" spans="1:48">
      <c r="A380" s="12">
        <v>39532</v>
      </c>
      <c r="B380" s="13">
        <v>5351.1</v>
      </c>
      <c r="C380" s="13">
        <v>1529.9</v>
      </c>
      <c r="D380" s="13">
        <v>2096.9</v>
      </c>
      <c r="E380" s="13">
        <v>7938</v>
      </c>
      <c r="F380" s="13">
        <v>14714.9</v>
      </c>
      <c r="G380" s="13">
        <v>5207.8</v>
      </c>
      <c r="H380" s="13">
        <v>8843.6</v>
      </c>
      <c r="I380" s="13">
        <v>5391</v>
      </c>
      <c r="J380" s="13">
        <v>514.1</v>
      </c>
      <c r="K380" s="13">
        <v>14043.3</v>
      </c>
      <c r="L380" s="13">
        <v>5525.5</v>
      </c>
      <c r="M380" s="13">
        <v>833</v>
      </c>
      <c r="N380" s="15"/>
      <c r="O380" s="7">
        <f t="shared" si="27"/>
        <v>4.8958339745129038E-2</v>
      </c>
      <c r="P380" s="7">
        <f t="shared" si="27"/>
        <v>3.8783183128976294E-2</v>
      </c>
      <c r="Q380" s="7">
        <f t="shared" si="27"/>
        <v>5.8082631994723043E-2</v>
      </c>
      <c r="R380" s="7">
        <f t="shared" si="27"/>
        <v>3.7569545504714121E-2</v>
      </c>
      <c r="S380" s="7">
        <f t="shared" si="28"/>
        <v>4.0566166652680397E-2</v>
      </c>
      <c r="T380" s="7">
        <f t="shared" si="28"/>
        <v>5.5372103248490477E-2</v>
      </c>
      <c r="U380" s="7">
        <f t="shared" si="28"/>
        <v>5.5746478795784517E-2</v>
      </c>
      <c r="V380" s="7">
        <f t="shared" si="28"/>
        <v>4.8286552734760388E-2</v>
      </c>
      <c r="W380" s="7">
        <f t="shared" si="30"/>
        <v>2.4213327427884825E-2</v>
      </c>
      <c r="X380" s="7">
        <f t="shared" si="29"/>
        <v>4.4728817488140789E-2</v>
      </c>
      <c r="Y380" s="7">
        <f t="shared" si="29"/>
        <v>5.7819774236105306E-2</v>
      </c>
      <c r="Z380" s="15"/>
      <c r="AA380" s="7"/>
      <c r="AB380" s="7"/>
      <c r="AC380" s="7"/>
      <c r="AD380" s="7"/>
      <c r="AE380" s="7"/>
      <c r="AF380" s="7"/>
      <c r="AG380" s="7"/>
      <c r="AH380" s="7"/>
      <c r="AI380" s="7"/>
      <c r="AJ380" s="7"/>
      <c r="AK380" s="7"/>
      <c r="AL380" s="7"/>
      <c r="AM380" s="7"/>
      <c r="AN380" s="7"/>
      <c r="AO380" s="7"/>
      <c r="AP380" s="7"/>
      <c r="AQ380" s="7"/>
      <c r="AR380" s="7"/>
      <c r="AS380" s="7"/>
      <c r="AT380" s="7"/>
      <c r="AU380" s="7"/>
      <c r="AV380" s="7"/>
    </row>
    <row r="381" spans="1:48">
      <c r="A381" s="12">
        <v>39538</v>
      </c>
      <c r="B381" s="13">
        <v>5619.6</v>
      </c>
      <c r="C381" s="13">
        <v>1590.4</v>
      </c>
      <c r="D381" s="13">
        <v>2222.3000000000002</v>
      </c>
      <c r="E381" s="13">
        <v>8241.9</v>
      </c>
      <c r="F381" s="13">
        <v>15324.1</v>
      </c>
      <c r="G381" s="13">
        <v>5504.3</v>
      </c>
      <c r="H381" s="13">
        <v>9350.6</v>
      </c>
      <c r="I381" s="13">
        <v>5657.7</v>
      </c>
      <c r="J381" s="13">
        <v>526.70000000000005</v>
      </c>
      <c r="K381" s="13">
        <v>14685.7</v>
      </c>
      <c r="L381" s="13">
        <v>5854.4</v>
      </c>
      <c r="M381" s="13">
        <v>832</v>
      </c>
      <c r="N381" s="15"/>
      <c r="O381" s="7">
        <f t="shared" si="27"/>
        <v>-3.2610110877623624E-2</v>
      </c>
      <c r="P381" s="7">
        <f t="shared" si="27"/>
        <v>-2.8638074330138628E-2</v>
      </c>
      <c r="Q381" s="7">
        <f t="shared" si="27"/>
        <v>-0.10284876077876486</v>
      </c>
      <c r="R381" s="7">
        <f t="shared" si="27"/>
        <v>-2.7105463056594278E-2</v>
      </c>
      <c r="S381" s="7">
        <f t="shared" si="28"/>
        <v>-8.6577790184279649E-3</v>
      </c>
      <c r="T381" s="7">
        <f t="shared" si="28"/>
        <v>-7.7426967296352553E-2</v>
      </c>
      <c r="U381" s="7">
        <f t="shared" si="28"/>
        <v>-4.4781888242804421E-2</v>
      </c>
      <c r="V381" s="7">
        <f t="shared" si="28"/>
        <v>-5.2729723800099111E-2</v>
      </c>
      <c r="W381" s="7">
        <f t="shared" si="30"/>
        <v>-3.8120122898160615E-2</v>
      </c>
      <c r="X381" s="7">
        <f t="shared" si="29"/>
        <v>3.8819405072172943E-2</v>
      </c>
      <c r="Y381" s="7">
        <f t="shared" si="29"/>
        <v>-2.9802238538243996E-2</v>
      </c>
      <c r="Z381" s="15"/>
      <c r="AA381" s="7"/>
      <c r="AB381" s="7"/>
      <c r="AC381" s="7"/>
      <c r="AD381" s="7"/>
      <c r="AE381" s="7"/>
      <c r="AF381" s="7"/>
      <c r="AG381" s="7"/>
      <c r="AH381" s="7"/>
      <c r="AI381" s="7"/>
      <c r="AJ381" s="7"/>
      <c r="AK381" s="7"/>
      <c r="AL381" s="7"/>
      <c r="AM381" s="7"/>
      <c r="AN381" s="7"/>
      <c r="AO381" s="7"/>
      <c r="AP381" s="7"/>
      <c r="AQ381" s="7"/>
      <c r="AR381" s="7"/>
      <c r="AS381" s="7"/>
      <c r="AT381" s="7"/>
      <c r="AU381" s="7"/>
      <c r="AV381" s="7"/>
    </row>
    <row r="382" spans="1:48">
      <c r="A382" s="12">
        <v>39545</v>
      </c>
      <c r="B382" s="13">
        <v>5439.3</v>
      </c>
      <c r="C382" s="13">
        <v>1545.5</v>
      </c>
      <c r="D382" s="13">
        <v>2005.1</v>
      </c>
      <c r="E382" s="13">
        <v>8021.5</v>
      </c>
      <c r="F382" s="13">
        <v>15192</v>
      </c>
      <c r="G382" s="13">
        <v>5094.2</v>
      </c>
      <c r="H382" s="13">
        <v>8941.1</v>
      </c>
      <c r="I382" s="13">
        <v>5367.1</v>
      </c>
      <c r="J382" s="13">
        <v>507</v>
      </c>
      <c r="K382" s="13">
        <v>15267</v>
      </c>
      <c r="L382" s="13">
        <v>5682.5</v>
      </c>
      <c r="M382" s="13">
        <v>831</v>
      </c>
      <c r="N382" s="15"/>
      <c r="O382" s="7">
        <f t="shared" si="27"/>
        <v>-1.7664923169373535E-3</v>
      </c>
      <c r="P382" s="7">
        <f t="shared" si="27"/>
        <v>1.2793899798566814E-2</v>
      </c>
      <c r="Q382" s="7">
        <f t="shared" si="27"/>
        <v>-2.3770390718202531E-2</v>
      </c>
      <c r="R382" s="7">
        <f t="shared" si="27"/>
        <v>-4.6257066501569931E-2</v>
      </c>
      <c r="S382" s="7">
        <f t="shared" si="28"/>
        <v>2.98361197776493E-2</v>
      </c>
      <c r="T382" s="7">
        <f t="shared" si="28"/>
        <v>-5.570825717997387E-3</v>
      </c>
      <c r="U382" s="7">
        <f t="shared" si="28"/>
        <v>2.2318997671464825E-2</v>
      </c>
      <c r="V382" s="7">
        <f t="shared" si="28"/>
        <v>-3.7647172142374279E-2</v>
      </c>
      <c r="W382" s="7">
        <f t="shared" si="30"/>
        <v>-1.2503884255284122E-2</v>
      </c>
      <c r="X382" s="7">
        <f t="shared" si="29"/>
        <v>1.5352817955097388E-2</v>
      </c>
      <c r="Y382" s="7">
        <f t="shared" si="29"/>
        <v>1.6614402871577887E-2</v>
      </c>
      <c r="Z382" s="15"/>
      <c r="AA382" s="7"/>
      <c r="AB382" s="7"/>
      <c r="AC382" s="7"/>
      <c r="AD382" s="7"/>
      <c r="AE382" s="7"/>
      <c r="AF382" s="7"/>
      <c r="AG382" s="7"/>
      <c r="AH382" s="7"/>
      <c r="AI382" s="7"/>
      <c r="AJ382" s="7"/>
      <c r="AK382" s="7"/>
      <c r="AL382" s="7"/>
      <c r="AM382" s="7"/>
      <c r="AN382" s="7"/>
      <c r="AO382" s="7"/>
      <c r="AP382" s="7"/>
      <c r="AQ382" s="7"/>
      <c r="AR382" s="7"/>
      <c r="AS382" s="7"/>
      <c r="AT382" s="7"/>
      <c r="AU382" s="7"/>
      <c r="AV382" s="7"/>
    </row>
    <row r="383" spans="1:48">
      <c r="A383" s="12">
        <v>39552</v>
      </c>
      <c r="B383" s="13">
        <v>5429.7</v>
      </c>
      <c r="C383" s="13">
        <v>1565.4</v>
      </c>
      <c r="D383" s="13">
        <v>1958</v>
      </c>
      <c r="E383" s="13">
        <v>7658.9</v>
      </c>
      <c r="F383" s="13">
        <v>15652.1</v>
      </c>
      <c r="G383" s="13">
        <v>5065.8999999999996</v>
      </c>
      <c r="H383" s="13">
        <v>9142.9</v>
      </c>
      <c r="I383" s="13">
        <v>5168.8</v>
      </c>
      <c r="J383" s="13">
        <v>500.7</v>
      </c>
      <c r="K383" s="13">
        <v>15503.2</v>
      </c>
      <c r="L383" s="13">
        <v>5777.7</v>
      </c>
      <c r="M383" s="13">
        <v>830</v>
      </c>
      <c r="N383" s="15"/>
      <c r="O383" s="7">
        <f t="shared" si="27"/>
        <v>2.8612281314816718E-2</v>
      </c>
      <c r="P383" s="7">
        <f t="shared" si="27"/>
        <v>4.5253272038578447E-3</v>
      </c>
      <c r="Q383" s="7">
        <f t="shared" si="27"/>
        <v>-8.6687214134100275E-3</v>
      </c>
      <c r="R383" s="7">
        <f t="shared" si="27"/>
        <v>3.1677567373736295E-3</v>
      </c>
      <c r="S383" s="7">
        <f t="shared" si="28"/>
        <v>3.425798982753523E-2</v>
      </c>
      <c r="T383" s="7">
        <f t="shared" si="28"/>
        <v>4.3267530154592233E-2</v>
      </c>
      <c r="U383" s="7">
        <f t="shared" si="28"/>
        <v>3.270902356658232E-2</v>
      </c>
      <c r="V383" s="7">
        <f t="shared" si="28"/>
        <v>-4.1682479093704868E-3</v>
      </c>
      <c r="W383" s="7">
        <f t="shared" si="30"/>
        <v>2.7965587716196498E-2</v>
      </c>
      <c r="X383" s="7">
        <f t="shared" si="29"/>
        <v>3.40765539926512E-2</v>
      </c>
      <c r="Y383" s="7">
        <f t="shared" si="29"/>
        <v>1.1187339150104605E-2</v>
      </c>
      <c r="Z383" s="15"/>
      <c r="AA383" s="7"/>
      <c r="AB383" s="7"/>
      <c r="AC383" s="7"/>
      <c r="AD383" s="7"/>
      <c r="AE383" s="7"/>
      <c r="AF383" s="7"/>
      <c r="AG383" s="7"/>
      <c r="AH383" s="7"/>
      <c r="AI383" s="7"/>
      <c r="AJ383" s="7"/>
      <c r="AK383" s="7"/>
      <c r="AL383" s="7"/>
      <c r="AM383" s="7"/>
      <c r="AN383" s="7"/>
      <c r="AO383" s="7"/>
      <c r="AP383" s="7"/>
      <c r="AQ383" s="7"/>
      <c r="AR383" s="7"/>
      <c r="AS383" s="7"/>
      <c r="AT383" s="7"/>
      <c r="AU383" s="7"/>
      <c r="AV383" s="7"/>
    </row>
    <row r="384" spans="1:48">
      <c r="A384" s="12">
        <v>39559</v>
      </c>
      <c r="B384" s="13">
        <v>5587.3</v>
      </c>
      <c r="C384" s="13">
        <v>1572.5</v>
      </c>
      <c r="D384" s="13">
        <v>1941.1</v>
      </c>
      <c r="E384" s="13">
        <v>7683.2</v>
      </c>
      <c r="F384" s="13">
        <v>16197.6</v>
      </c>
      <c r="G384" s="13">
        <v>5289.9</v>
      </c>
      <c r="H384" s="13">
        <v>9446.9</v>
      </c>
      <c r="I384" s="13">
        <v>5147.3</v>
      </c>
      <c r="J384" s="13">
        <v>514.9</v>
      </c>
      <c r="K384" s="13">
        <v>16040.6</v>
      </c>
      <c r="L384" s="13">
        <v>5842.7</v>
      </c>
      <c r="M384" s="13">
        <v>829</v>
      </c>
      <c r="N384" s="15"/>
      <c r="O384" s="7">
        <f t="shared" si="27"/>
        <v>2.0040182701304973E-2</v>
      </c>
      <c r="P384" s="7">
        <f t="shared" si="27"/>
        <v>2.2386648285383393E-2</v>
      </c>
      <c r="Q384" s="7">
        <f t="shared" si="27"/>
        <v>1.4169397399800448E-2</v>
      </c>
      <c r="R384" s="7">
        <f t="shared" si="27"/>
        <v>2.9041084555989218E-2</v>
      </c>
      <c r="S384" s="7">
        <f t="shared" si="28"/>
        <v>4.7702992684608335E-2</v>
      </c>
      <c r="T384" s="7">
        <f t="shared" si="28"/>
        <v>4.6574148205571701E-2</v>
      </c>
      <c r="U384" s="7">
        <f t="shared" si="28"/>
        <v>1.6680437345299212E-2</v>
      </c>
      <c r="V384" s="7">
        <f t="shared" si="28"/>
        <v>3.4503627885639827E-2</v>
      </c>
      <c r="W384" s="7">
        <f t="shared" si="30"/>
        <v>2.4744717017127868E-2</v>
      </c>
      <c r="X384" s="7">
        <f t="shared" si="29"/>
        <v>-2.6519648733283999E-2</v>
      </c>
      <c r="Y384" s="7">
        <f t="shared" si="29"/>
        <v>2.6866405470809335E-2</v>
      </c>
      <c r="Z384" s="15"/>
      <c r="AA384" s="7"/>
      <c r="AB384" s="7"/>
      <c r="AC384" s="7"/>
      <c r="AD384" s="7"/>
      <c r="AE384" s="7"/>
      <c r="AF384" s="7"/>
      <c r="AG384" s="7"/>
      <c r="AH384" s="7"/>
      <c r="AI384" s="7"/>
      <c r="AJ384" s="7"/>
      <c r="AK384" s="7"/>
      <c r="AL384" s="7"/>
      <c r="AM384" s="7"/>
      <c r="AN384" s="7"/>
      <c r="AO384" s="7"/>
      <c r="AP384" s="7"/>
      <c r="AQ384" s="7"/>
      <c r="AR384" s="7"/>
      <c r="AS384" s="7"/>
      <c r="AT384" s="7"/>
      <c r="AU384" s="7"/>
      <c r="AV384" s="7"/>
    </row>
    <row r="385" spans="1:48">
      <c r="A385" s="12">
        <v>39566</v>
      </c>
      <c r="B385" s="13">
        <v>5700.4</v>
      </c>
      <c r="C385" s="13">
        <v>1608.1</v>
      </c>
      <c r="D385" s="13">
        <v>1968.8</v>
      </c>
      <c r="E385" s="13">
        <v>7909.6</v>
      </c>
      <c r="F385" s="13">
        <v>16989</v>
      </c>
      <c r="G385" s="13">
        <v>5542.1</v>
      </c>
      <c r="H385" s="13">
        <v>9605.7999999999993</v>
      </c>
      <c r="I385" s="13">
        <v>5328</v>
      </c>
      <c r="J385" s="13">
        <v>527.79999999999995</v>
      </c>
      <c r="K385" s="13">
        <v>15620.8</v>
      </c>
      <c r="L385" s="13">
        <v>6001.8</v>
      </c>
      <c r="M385" s="13">
        <v>828</v>
      </c>
      <c r="N385" s="15"/>
      <c r="O385" s="7">
        <f t="shared" si="27"/>
        <v>1.2447642459728216E-2</v>
      </c>
      <c r="P385" s="7">
        <f t="shared" si="27"/>
        <v>-1.8198293387381447E-2</v>
      </c>
      <c r="Q385" s="7">
        <f t="shared" si="27"/>
        <v>-1.3088121388883281E-2</v>
      </c>
      <c r="R385" s="7">
        <f t="shared" si="27"/>
        <v>-1.002530584942133E-2</v>
      </c>
      <c r="S385" s="7">
        <f t="shared" si="28"/>
        <v>4.8159305044581657E-2</v>
      </c>
      <c r="T385" s="7">
        <f t="shared" si="28"/>
        <v>-1.141438540386378E-2</v>
      </c>
      <c r="U385" s="7">
        <f t="shared" si="28"/>
        <v>-5.0199703614023528E-3</v>
      </c>
      <c r="V385" s="7">
        <f t="shared" si="28"/>
        <v>1.3504390978713249E-3</v>
      </c>
      <c r="W385" s="7">
        <f t="shared" si="30"/>
        <v>-2.9611854046644487E-2</v>
      </c>
      <c r="X385" s="7">
        <f t="shared" si="29"/>
        <v>5.4569124977955831E-2</v>
      </c>
      <c r="Y385" s="7">
        <f t="shared" si="29"/>
        <v>1.4802099400629619E-2</v>
      </c>
      <c r="Z385" s="15"/>
      <c r="AA385" s="7"/>
      <c r="AB385" s="7"/>
      <c r="AC385" s="7"/>
      <c r="AD385" s="7"/>
      <c r="AE385" s="7"/>
      <c r="AF385" s="7"/>
      <c r="AG385" s="7"/>
      <c r="AH385" s="7"/>
      <c r="AI385" s="7"/>
      <c r="AJ385" s="7"/>
      <c r="AK385" s="7"/>
      <c r="AL385" s="7"/>
      <c r="AM385" s="7"/>
      <c r="AN385" s="7"/>
      <c r="AO385" s="7"/>
      <c r="AP385" s="7"/>
      <c r="AQ385" s="7"/>
      <c r="AR385" s="7"/>
      <c r="AS385" s="7"/>
      <c r="AT385" s="7"/>
      <c r="AU385" s="7"/>
      <c r="AV385" s="7"/>
    </row>
    <row r="386" spans="1:48">
      <c r="A386" s="12">
        <v>39573</v>
      </c>
      <c r="B386" s="13">
        <v>5771.8</v>
      </c>
      <c r="C386" s="13">
        <v>1579.1</v>
      </c>
      <c r="D386" s="13">
        <v>1943.2</v>
      </c>
      <c r="E386" s="13">
        <v>7830.7</v>
      </c>
      <c r="F386" s="13">
        <v>17827.2</v>
      </c>
      <c r="G386" s="13">
        <v>5479.2</v>
      </c>
      <c r="H386" s="13">
        <v>9557.7000000000007</v>
      </c>
      <c r="I386" s="13">
        <v>5335.2</v>
      </c>
      <c r="J386" s="13">
        <v>512.4</v>
      </c>
      <c r="K386" s="13">
        <v>16496.900000000001</v>
      </c>
      <c r="L386" s="13">
        <v>6091.3</v>
      </c>
      <c r="M386" s="13">
        <v>827</v>
      </c>
      <c r="N386" s="15"/>
      <c r="O386" s="7">
        <f t="shared" si="27"/>
        <v>2.7208842579941446E-2</v>
      </c>
      <c r="P386" s="7">
        <f t="shared" si="27"/>
        <v>3.7780199876802485E-2</v>
      </c>
      <c r="Q386" s="7">
        <f t="shared" si="27"/>
        <v>2.5104219922792968E-2</v>
      </c>
      <c r="R386" s="7">
        <f t="shared" si="27"/>
        <v>3.4577295232044364E-2</v>
      </c>
      <c r="S386" s="7">
        <f t="shared" si="28"/>
        <v>4.3054288388622013E-2</v>
      </c>
      <c r="T386" s="7">
        <f t="shared" si="28"/>
        <v>2.0967854727815739E-2</v>
      </c>
      <c r="U386" s="7">
        <f t="shared" si="28"/>
        <v>-3.0346632018389661E-4</v>
      </c>
      <c r="V386" s="7">
        <f t="shared" si="28"/>
        <v>1.2942573051986945E-2</v>
      </c>
      <c r="W386" s="7">
        <f t="shared" si="30"/>
        <v>1.7028275228111109E-2</v>
      </c>
      <c r="X386" s="7">
        <f t="shared" si="29"/>
        <v>3.4940600933152551E-2</v>
      </c>
      <c r="Y386" s="7">
        <f t="shared" si="29"/>
        <v>9.7694039754992017E-3</v>
      </c>
      <c r="Z386" s="15"/>
      <c r="AA386" s="7"/>
      <c r="AB386" s="7"/>
      <c r="AC386" s="7"/>
      <c r="AD386" s="7"/>
      <c r="AE386" s="7"/>
      <c r="AF386" s="7"/>
      <c r="AG386" s="7"/>
      <c r="AH386" s="7"/>
      <c r="AI386" s="7"/>
      <c r="AJ386" s="7"/>
      <c r="AK386" s="7"/>
      <c r="AL386" s="7"/>
      <c r="AM386" s="7"/>
      <c r="AN386" s="7"/>
      <c r="AO386" s="7"/>
      <c r="AP386" s="7"/>
      <c r="AQ386" s="7"/>
      <c r="AR386" s="7"/>
      <c r="AS386" s="7"/>
      <c r="AT386" s="7"/>
      <c r="AU386" s="7"/>
      <c r="AV386" s="7"/>
    </row>
    <row r="387" spans="1:48">
      <c r="A387" s="12">
        <v>39580</v>
      </c>
      <c r="B387" s="13">
        <v>5931</v>
      </c>
      <c r="C387" s="13">
        <v>1639.9</v>
      </c>
      <c r="D387" s="13">
        <v>1992.6</v>
      </c>
      <c r="E387" s="13">
        <v>8106.2</v>
      </c>
      <c r="F387" s="13">
        <v>18611.5</v>
      </c>
      <c r="G387" s="13">
        <v>5595.3</v>
      </c>
      <c r="H387" s="13">
        <v>9554.7999999999993</v>
      </c>
      <c r="I387" s="13">
        <v>5404.7</v>
      </c>
      <c r="J387" s="13">
        <v>521.20000000000005</v>
      </c>
      <c r="K387" s="13">
        <v>17083.5</v>
      </c>
      <c r="L387" s="13">
        <v>6151.1</v>
      </c>
      <c r="M387" s="13">
        <v>826</v>
      </c>
      <c r="N387" s="15"/>
      <c r="O387" s="7">
        <f t="shared" si="27"/>
        <v>-2.7867432873941542E-2</v>
      </c>
      <c r="P387" s="7">
        <f t="shared" si="27"/>
        <v>7.6540283764413661E-3</v>
      </c>
      <c r="Q387" s="7">
        <f t="shared" si="27"/>
        <v>-3.5449853269867403E-2</v>
      </c>
      <c r="R387" s="7">
        <f t="shared" ref="R387:V450" si="31">LN(E388/E387)</f>
        <v>-7.3174229052024474E-3</v>
      </c>
      <c r="S387" s="7">
        <f t="shared" si="28"/>
        <v>3.6009314543516191E-2</v>
      </c>
      <c r="T387" s="7">
        <f t="shared" si="28"/>
        <v>-6.0655898555256584E-2</v>
      </c>
      <c r="U387" s="7">
        <f t="shared" si="28"/>
        <v>-1.1484034528994875E-2</v>
      </c>
      <c r="V387" s="7">
        <f t="shared" si="28"/>
        <v>-4.306252386103946E-2</v>
      </c>
      <c r="W387" s="7">
        <f t="shared" si="30"/>
        <v>7.696814721929067E-2</v>
      </c>
      <c r="X387" s="7">
        <f t="shared" si="29"/>
        <v>-1.3204720648520043E-2</v>
      </c>
      <c r="Y387" s="7">
        <f t="shared" si="29"/>
        <v>-6.1016905021480113E-2</v>
      </c>
      <c r="Z387" s="15"/>
      <c r="AA387" s="7"/>
      <c r="AB387" s="7"/>
      <c r="AC387" s="7"/>
      <c r="AD387" s="7"/>
      <c r="AE387" s="7"/>
      <c r="AF387" s="7"/>
      <c r="AG387" s="7"/>
      <c r="AH387" s="7"/>
      <c r="AI387" s="7"/>
      <c r="AJ387" s="7"/>
      <c r="AK387" s="7"/>
      <c r="AL387" s="7"/>
      <c r="AM387" s="7"/>
      <c r="AN387" s="7"/>
      <c r="AO387" s="7"/>
      <c r="AP387" s="7"/>
      <c r="AQ387" s="7"/>
      <c r="AR387" s="7"/>
      <c r="AS387" s="7"/>
      <c r="AT387" s="7"/>
      <c r="AU387" s="7"/>
      <c r="AV387" s="7"/>
    </row>
    <row r="388" spans="1:48">
      <c r="A388" s="12">
        <v>39587</v>
      </c>
      <c r="B388" s="13">
        <v>5768</v>
      </c>
      <c r="C388" s="13">
        <v>1652.5</v>
      </c>
      <c r="D388" s="13">
        <v>1923.2</v>
      </c>
      <c r="E388" s="13">
        <v>8047.1</v>
      </c>
      <c r="F388" s="13">
        <v>19293.900000000001</v>
      </c>
      <c r="G388" s="13">
        <v>5266</v>
      </c>
      <c r="H388" s="13">
        <v>9445.7000000000007</v>
      </c>
      <c r="I388" s="13">
        <v>5176.8999999999996</v>
      </c>
      <c r="J388" s="13">
        <v>562.9</v>
      </c>
      <c r="K388" s="13">
        <v>16859.400000000001</v>
      </c>
      <c r="L388" s="13">
        <v>5787</v>
      </c>
      <c r="M388" s="13">
        <v>825</v>
      </c>
      <c r="N388" s="15"/>
      <c r="O388" s="7">
        <f t="shared" ref="O388:U451" si="32">LN(B389/B388)</f>
        <v>-1.9838342219664327E-2</v>
      </c>
      <c r="P388" s="7">
        <f t="shared" si="32"/>
        <v>-5.2786580114417203E-3</v>
      </c>
      <c r="Q388" s="7">
        <f t="shared" si="32"/>
        <v>-6.1545075088090895E-3</v>
      </c>
      <c r="R388" s="7">
        <f t="shared" si="31"/>
        <v>-2.3690579718289688E-2</v>
      </c>
      <c r="S388" s="7">
        <f t="shared" si="31"/>
        <v>1.6311847828265995E-2</v>
      </c>
      <c r="T388" s="7">
        <f t="shared" si="31"/>
        <v>-3.1763266935976478E-3</v>
      </c>
      <c r="U388" s="7">
        <f t="shared" si="31"/>
        <v>-6.2018995581370716E-3</v>
      </c>
      <c r="V388" s="7">
        <f t="shared" si="31"/>
        <v>-1.2244099014134304E-2</v>
      </c>
      <c r="W388" s="7">
        <f t="shared" si="30"/>
        <v>-3.3601427029826568E-2</v>
      </c>
      <c r="X388" s="7">
        <f t="shared" si="29"/>
        <v>-5.9168039340916335E-2</v>
      </c>
      <c r="Y388" s="7">
        <f t="shared" si="29"/>
        <v>3.126689918524591E-2</v>
      </c>
      <c r="Z388" s="15"/>
      <c r="AA388" s="7"/>
      <c r="AB388" s="7"/>
      <c r="AC388" s="7"/>
      <c r="AD388" s="7"/>
      <c r="AE388" s="7"/>
      <c r="AF388" s="7"/>
      <c r="AG388" s="7"/>
      <c r="AH388" s="7"/>
      <c r="AI388" s="7"/>
      <c r="AJ388" s="7"/>
      <c r="AK388" s="7"/>
      <c r="AL388" s="7"/>
      <c r="AM388" s="7"/>
      <c r="AN388" s="7"/>
      <c r="AO388" s="7"/>
      <c r="AP388" s="7"/>
      <c r="AQ388" s="7"/>
      <c r="AR388" s="7"/>
      <c r="AS388" s="7"/>
      <c r="AT388" s="7"/>
      <c r="AU388" s="7"/>
      <c r="AV388" s="7"/>
    </row>
    <row r="389" spans="1:48">
      <c r="A389" s="12">
        <v>39594</v>
      </c>
      <c r="B389" s="13">
        <v>5654.7</v>
      </c>
      <c r="C389" s="13">
        <v>1643.8</v>
      </c>
      <c r="D389" s="13">
        <v>1911.4</v>
      </c>
      <c r="E389" s="13">
        <v>7858.7</v>
      </c>
      <c r="F389" s="13">
        <v>19611.2</v>
      </c>
      <c r="G389" s="13">
        <v>5249.3</v>
      </c>
      <c r="H389" s="13">
        <v>9387.2999999999993</v>
      </c>
      <c r="I389" s="13">
        <v>5113.8999999999996</v>
      </c>
      <c r="J389" s="13">
        <v>544.29999999999995</v>
      </c>
      <c r="K389" s="13">
        <v>15890.8</v>
      </c>
      <c r="L389" s="13">
        <v>5970.8</v>
      </c>
      <c r="M389" s="13">
        <v>824</v>
      </c>
      <c r="N389" s="15"/>
      <c r="O389" s="7">
        <f t="shared" si="32"/>
        <v>-1.1132170301811304E-2</v>
      </c>
      <c r="P389" s="7">
        <f t="shared" si="32"/>
        <v>-3.3465315547573538E-2</v>
      </c>
      <c r="Q389" s="7">
        <f t="shared" si="32"/>
        <v>-2.564786623049085E-2</v>
      </c>
      <c r="R389" s="7">
        <f t="shared" si="31"/>
        <v>4.2410607794751993E-3</v>
      </c>
      <c r="S389" s="7">
        <f t="shared" si="31"/>
        <v>-3.9126485725320508E-2</v>
      </c>
      <c r="T389" s="7">
        <f t="shared" si="31"/>
        <v>-1.3347594844185146E-2</v>
      </c>
      <c r="U389" s="7">
        <f t="shared" si="31"/>
        <v>1.316490784608251E-2</v>
      </c>
      <c r="V389" s="7">
        <f t="shared" si="31"/>
        <v>-1.3346654812905737E-2</v>
      </c>
      <c r="W389" s="7">
        <f t="shared" si="30"/>
        <v>-3.3059318377945131E-2</v>
      </c>
      <c r="X389" s="7">
        <f t="shared" si="29"/>
        <v>-1.0577747422582378E-3</v>
      </c>
      <c r="Y389" s="7">
        <f t="shared" si="29"/>
        <v>-4.33039163420242E-3</v>
      </c>
      <c r="Z389" s="15"/>
      <c r="AA389" s="7"/>
      <c r="AB389" s="7"/>
      <c r="AC389" s="7"/>
      <c r="AD389" s="7"/>
      <c r="AE389" s="7"/>
      <c r="AF389" s="7"/>
      <c r="AG389" s="7"/>
      <c r="AH389" s="7"/>
      <c r="AI389" s="7"/>
      <c r="AJ389" s="7"/>
      <c r="AK389" s="7"/>
      <c r="AL389" s="7"/>
      <c r="AM389" s="7"/>
      <c r="AN389" s="7"/>
      <c r="AO389" s="7"/>
      <c r="AP389" s="7"/>
      <c r="AQ389" s="7"/>
      <c r="AR389" s="7"/>
      <c r="AS389" s="7"/>
      <c r="AT389" s="7"/>
      <c r="AU389" s="7"/>
      <c r="AV389" s="7"/>
    </row>
    <row r="390" spans="1:48">
      <c r="A390" s="12">
        <v>39601</v>
      </c>
      <c r="B390" s="13">
        <v>5592.1</v>
      </c>
      <c r="C390" s="13">
        <v>1589.7</v>
      </c>
      <c r="D390" s="13">
        <v>1863</v>
      </c>
      <c r="E390" s="13">
        <v>7892.1</v>
      </c>
      <c r="F390" s="13">
        <v>18858.7</v>
      </c>
      <c r="G390" s="13">
        <v>5179.7</v>
      </c>
      <c r="H390" s="13">
        <v>9511.7000000000007</v>
      </c>
      <c r="I390" s="13">
        <v>5046.1000000000004</v>
      </c>
      <c r="J390" s="13">
        <v>526.6</v>
      </c>
      <c r="K390" s="13">
        <v>15874</v>
      </c>
      <c r="L390" s="13">
        <v>5945</v>
      </c>
      <c r="M390" s="13">
        <v>823</v>
      </c>
      <c r="N390" s="15"/>
      <c r="O390" s="7">
        <f t="shared" si="32"/>
        <v>-3.9019735514406739E-2</v>
      </c>
      <c r="P390" s="7">
        <f t="shared" si="32"/>
        <v>-9.7981124584762963E-3</v>
      </c>
      <c r="Q390" s="7">
        <f t="shared" si="32"/>
        <v>-6.4975188300339159E-2</v>
      </c>
      <c r="R390" s="7">
        <f t="shared" si="31"/>
        <v>-2.3759203114924198E-2</v>
      </c>
      <c r="S390" s="7">
        <f t="shared" si="31"/>
        <v>1.5980898318489391E-2</v>
      </c>
      <c r="T390" s="7">
        <f t="shared" si="31"/>
        <v>-6.0032340157740519E-2</v>
      </c>
      <c r="U390" s="7">
        <f t="shared" si="31"/>
        <v>-3.9424693290108531E-2</v>
      </c>
      <c r="V390" s="7">
        <f t="shared" ref="V390:Y453" si="33">LN(I391/I390)</f>
        <v>-4.9583169900805288E-2</v>
      </c>
      <c r="W390" s="7">
        <f t="shared" si="30"/>
        <v>-7.8177123979619317E-2</v>
      </c>
      <c r="X390" s="7">
        <f t="shared" si="30"/>
        <v>-2.9555589445898992E-2</v>
      </c>
      <c r="Y390" s="7">
        <f t="shared" si="30"/>
        <v>-7.8111576591851389E-2</v>
      </c>
      <c r="Z390" s="15"/>
      <c r="AA390" s="7"/>
      <c r="AB390" s="7"/>
      <c r="AC390" s="7"/>
      <c r="AD390" s="7"/>
      <c r="AE390" s="7"/>
      <c r="AF390" s="7"/>
      <c r="AG390" s="7"/>
      <c r="AH390" s="7"/>
      <c r="AI390" s="7"/>
      <c r="AJ390" s="7"/>
      <c r="AK390" s="7"/>
      <c r="AL390" s="7"/>
      <c r="AM390" s="7"/>
      <c r="AN390" s="7"/>
      <c r="AO390" s="7"/>
      <c r="AP390" s="7"/>
      <c r="AQ390" s="7"/>
      <c r="AR390" s="7"/>
      <c r="AS390" s="7"/>
      <c r="AT390" s="7"/>
      <c r="AU390" s="7"/>
      <c r="AV390" s="7"/>
    </row>
    <row r="391" spans="1:48">
      <c r="A391" s="12">
        <v>39609</v>
      </c>
      <c r="B391" s="13">
        <v>5378.1</v>
      </c>
      <c r="C391" s="13">
        <v>1574.2</v>
      </c>
      <c r="D391" s="13">
        <v>1745.8</v>
      </c>
      <c r="E391" s="13">
        <v>7706.8</v>
      </c>
      <c r="F391" s="13">
        <v>19162.5</v>
      </c>
      <c r="G391" s="13">
        <v>4877.8999999999996</v>
      </c>
      <c r="H391" s="13">
        <v>9144</v>
      </c>
      <c r="I391" s="13">
        <v>4802</v>
      </c>
      <c r="J391" s="13">
        <v>487</v>
      </c>
      <c r="K391" s="13">
        <v>15411.7</v>
      </c>
      <c r="L391" s="13">
        <v>5498.3</v>
      </c>
      <c r="M391" s="13">
        <v>822</v>
      </c>
      <c r="N391" s="15"/>
      <c r="O391" s="7">
        <f t="shared" si="32"/>
        <v>-1.6838318782688978E-2</v>
      </c>
      <c r="P391" s="7">
        <f t="shared" si="32"/>
        <v>-5.2223187851310783E-2</v>
      </c>
      <c r="Q391" s="7">
        <f t="shared" si="32"/>
        <v>-3.2129407806422115E-2</v>
      </c>
      <c r="R391" s="7">
        <f t="shared" si="31"/>
        <v>-5.0591494939573926E-2</v>
      </c>
      <c r="S391" s="7">
        <f t="shared" si="31"/>
        <v>-5.3685925753564649E-3</v>
      </c>
      <c r="T391" s="7">
        <f t="shared" si="31"/>
        <v>-3.9580768945313816E-2</v>
      </c>
      <c r="U391" s="7">
        <f t="shared" si="31"/>
        <v>-7.1448865924506177E-3</v>
      </c>
      <c r="V391" s="7">
        <f t="shared" si="33"/>
        <v>-5.4652796915952512E-2</v>
      </c>
      <c r="W391" s="7">
        <f t="shared" si="33"/>
        <v>5.356996159319332E-2</v>
      </c>
      <c r="X391" s="7">
        <f t="shared" si="33"/>
        <v>2.9013676226968283E-2</v>
      </c>
      <c r="Y391" s="7">
        <f t="shared" si="33"/>
        <v>-1.5653443312797189E-3</v>
      </c>
      <c r="Z391" s="15"/>
      <c r="AA391" s="7"/>
      <c r="AB391" s="7"/>
      <c r="AC391" s="7"/>
      <c r="AD391" s="7"/>
      <c r="AE391" s="7"/>
      <c r="AF391" s="7"/>
      <c r="AG391" s="7"/>
      <c r="AH391" s="7"/>
      <c r="AI391" s="7"/>
      <c r="AJ391" s="7"/>
      <c r="AK391" s="7"/>
      <c r="AL391" s="7"/>
      <c r="AM391" s="7"/>
      <c r="AN391" s="7"/>
      <c r="AO391" s="7"/>
      <c r="AP391" s="7"/>
      <c r="AQ391" s="7"/>
      <c r="AR391" s="7"/>
      <c r="AS391" s="7"/>
      <c r="AT391" s="7"/>
      <c r="AU391" s="7"/>
      <c r="AV391" s="7"/>
    </row>
    <row r="392" spans="1:48">
      <c r="A392" s="12">
        <v>39615</v>
      </c>
      <c r="B392" s="13">
        <v>5288.3</v>
      </c>
      <c r="C392" s="13">
        <v>1494.1</v>
      </c>
      <c r="D392" s="13">
        <v>1690.6</v>
      </c>
      <c r="E392" s="13">
        <v>7326.6</v>
      </c>
      <c r="F392" s="13">
        <v>19059.900000000001</v>
      </c>
      <c r="G392" s="13">
        <v>4688.6000000000004</v>
      </c>
      <c r="H392" s="13">
        <v>9078.9</v>
      </c>
      <c r="I392" s="13">
        <v>4546.6000000000004</v>
      </c>
      <c r="J392" s="13">
        <v>513.79999999999995</v>
      </c>
      <c r="K392" s="13">
        <v>15865.4</v>
      </c>
      <c r="L392" s="13">
        <v>5489.7</v>
      </c>
      <c r="M392" s="13">
        <v>821</v>
      </c>
      <c r="N392" s="15"/>
      <c r="O392" s="7">
        <f t="shared" si="32"/>
        <v>-9.7480178667260255E-3</v>
      </c>
      <c r="P392" s="7">
        <f t="shared" si="32"/>
        <v>3.6743870047178358E-3</v>
      </c>
      <c r="Q392" s="7">
        <f t="shared" si="32"/>
        <v>-2.4853810960102939E-2</v>
      </c>
      <c r="R392" s="7">
        <f t="shared" si="31"/>
        <v>-9.4072522940155945E-3</v>
      </c>
      <c r="S392" s="7">
        <f t="shared" si="31"/>
        <v>4.2308619730781961E-2</v>
      </c>
      <c r="T392" s="7">
        <f t="shared" si="31"/>
        <v>-3.4611721338766079E-3</v>
      </c>
      <c r="U392" s="7">
        <f t="shared" si="31"/>
        <v>-8.0009664568803401E-2</v>
      </c>
      <c r="V392" s="7">
        <f t="shared" si="33"/>
        <v>1.9793052703133323E-4</v>
      </c>
      <c r="W392" s="7">
        <f t="shared" si="33"/>
        <v>5.1585194170698366E-2</v>
      </c>
      <c r="X392" s="7">
        <f t="shared" si="33"/>
        <v>-2.4908356864430967E-2</v>
      </c>
      <c r="Y392" s="7">
        <f t="shared" si="33"/>
        <v>-6.9758233431157002E-2</v>
      </c>
      <c r="Z392" s="15"/>
      <c r="AA392" s="7"/>
      <c r="AB392" s="7"/>
      <c r="AC392" s="7"/>
      <c r="AD392" s="7"/>
      <c r="AE392" s="7"/>
      <c r="AF392" s="7"/>
      <c r="AG392" s="7"/>
      <c r="AH392" s="7"/>
      <c r="AI392" s="7"/>
      <c r="AJ392" s="7"/>
      <c r="AK392" s="7"/>
      <c r="AL392" s="7"/>
      <c r="AM392" s="7"/>
      <c r="AN392" s="7"/>
      <c r="AO392" s="7"/>
      <c r="AP392" s="7"/>
      <c r="AQ392" s="7"/>
      <c r="AR392" s="7"/>
      <c r="AS392" s="7"/>
      <c r="AT392" s="7"/>
      <c r="AU392" s="7"/>
      <c r="AV392" s="7"/>
    </row>
    <row r="393" spans="1:48">
      <c r="A393" s="12">
        <v>39622</v>
      </c>
      <c r="B393" s="13">
        <v>5237</v>
      </c>
      <c r="C393" s="13">
        <v>1499.6</v>
      </c>
      <c r="D393" s="13">
        <v>1649.1</v>
      </c>
      <c r="E393" s="13">
        <v>7258</v>
      </c>
      <c r="F393" s="13">
        <v>19883.599999999999</v>
      </c>
      <c r="G393" s="13">
        <v>4672.3999999999996</v>
      </c>
      <c r="H393" s="13">
        <v>8380.7999999999993</v>
      </c>
      <c r="I393" s="13">
        <v>4547.5</v>
      </c>
      <c r="J393" s="13">
        <v>541</v>
      </c>
      <c r="K393" s="13">
        <v>15475.1</v>
      </c>
      <c r="L393" s="13">
        <v>5119.8</v>
      </c>
      <c r="M393" s="13">
        <v>820</v>
      </c>
      <c r="N393" s="15"/>
      <c r="O393" s="7">
        <f t="shared" si="32"/>
        <v>-3.0024253300569008E-2</v>
      </c>
      <c r="P393" s="7">
        <f t="shared" si="32"/>
        <v>-1.0120390657942407E-2</v>
      </c>
      <c r="Q393" s="7">
        <f t="shared" si="32"/>
        <v>-8.6480441533574905E-3</v>
      </c>
      <c r="R393" s="7">
        <f t="shared" si="31"/>
        <v>-6.5902544592602655E-2</v>
      </c>
      <c r="S393" s="7">
        <f t="shared" si="31"/>
        <v>-6.5621406226110693E-2</v>
      </c>
      <c r="T393" s="7">
        <f t="shared" si="31"/>
        <v>5.6768618212747948E-3</v>
      </c>
      <c r="U393" s="7">
        <f t="shared" si="31"/>
        <v>-1.8740762866029204E-2</v>
      </c>
      <c r="V393" s="7">
        <f t="shared" si="33"/>
        <v>-1.3125900902801227E-2</v>
      </c>
      <c r="W393" s="7">
        <f t="shared" si="33"/>
        <v>-8.7851925076438797E-2</v>
      </c>
      <c r="X393" s="7">
        <f t="shared" si="33"/>
        <v>-6.5069838150469073E-2</v>
      </c>
      <c r="Y393" s="7">
        <f t="shared" si="33"/>
        <v>3.0924351837226954E-2</v>
      </c>
      <c r="Z393" s="15"/>
      <c r="AA393" s="7"/>
      <c r="AB393" s="7"/>
      <c r="AC393" s="7"/>
      <c r="AD393" s="7"/>
      <c r="AE393" s="7"/>
      <c r="AF393" s="7"/>
      <c r="AG393" s="7"/>
      <c r="AH393" s="7"/>
      <c r="AI393" s="7"/>
      <c r="AJ393" s="7"/>
      <c r="AK393" s="7"/>
      <c r="AL393" s="7"/>
      <c r="AM393" s="7"/>
      <c r="AN393" s="7"/>
      <c r="AO393" s="7"/>
      <c r="AP393" s="7"/>
      <c r="AQ393" s="7"/>
      <c r="AR393" s="7"/>
      <c r="AS393" s="7"/>
      <c r="AT393" s="7"/>
      <c r="AU393" s="7"/>
      <c r="AV393" s="7"/>
    </row>
    <row r="394" spans="1:48">
      <c r="A394" s="12">
        <v>39629</v>
      </c>
      <c r="B394" s="13">
        <v>5082.1000000000004</v>
      </c>
      <c r="C394" s="13">
        <v>1484.5</v>
      </c>
      <c r="D394" s="13">
        <v>1634.9</v>
      </c>
      <c r="E394" s="13">
        <v>6795.1</v>
      </c>
      <c r="F394" s="13">
        <v>18620.7</v>
      </c>
      <c r="G394" s="13">
        <v>4699</v>
      </c>
      <c r="H394" s="13">
        <v>8225.2000000000007</v>
      </c>
      <c r="I394" s="13">
        <v>4488.2</v>
      </c>
      <c r="J394" s="13">
        <v>495.5</v>
      </c>
      <c r="K394" s="13">
        <v>14500.2</v>
      </c>
      <c r="L394" s="13">
        <v>5280.6</v>
      </c>
      <c r="M394" s="13">
        <v>819</v>
      </c>
      <c r="N394" s="15"/>
      <c r="O394" s="7">
        <f t="shared" si="32"/>
        <v>-2.0314751483117635E-2</v>
      </c>
      <c r="P394" s="7">
        <f t="shared" si="32"/>
        <v>2.4815829538607836E-2</v>
      </c>
      <c r="Q394" s="7">
        <f t="shared" si="32"/>
        <v>-2.3016545347840981E-2</v>
      </c>
      <c r="R394" s="7">
        <f t="shared" si="31"/>
        <v>1.8378709401088782E-3</v>
      </c>
      <c r="S394" s="7">
        <f t="shared" si="31"/>
        <v>-1.8712500084555349E-2</v>
      </c>
      <c r="T394" s="7">
        <f t="shared" si="31"/>
        <v>-5.4557989805898766E-2</v>
      </c>
      <c r="U394" s="7">
        <f t="shared" si="31"/>
        <v>1.7613230263849192E-3</v>
      </c>
      <c r="V394" s="7">
        <f t="shared" si="33"/>
        <v>-6.0563581139143532E-3</v>
      </c>
      <c r="W394" s="7">
        <f t="shared" si="33"/>
        <v>-2.9284369669518848E-2</v>
      </c>
      <c r="X394" s="7">
        <f t="shared" si="33"/>
        <v>-8.1411317909350705E-4</v>
      </c>
      <c r="Y394" s="7">
        <f t="shared" si="33"/>
        <v>1.0792589573079219E-2</v>
      </c>
      <c r="Z394" s="15"/>
      <c r="AA394" s="7"/>
      <c r="AB394" s="7"/>
      <c r="AC394" s="7"/>
      <c r="AD394" s="7"/>
      <c r="AE394" s="7"/>
      <c r="AF394" s="7"/>
      <c r="AG394" s="7"/>
      <c r="AH394" s="7"/>
      <c r="AI394" s="7"/>
      <c r="AJ394" s="7"/>
      <c r="AK394" s="7"/>
      <c r="AL394" s="7"/>
      <c r="AM394" s="7"/>
      <c r="AN394" s="7"/>
      <c r="AO394" s="7"/>
      <c r="AP394" s="7"/>
      <c r="AQ394" s="7"/>
      <c r="AR394" s="7"/>
      <c r="AS394" s="7"/>
      <c r="AT394" s="7"/>
      <c r="AU394" s="7"/>
      <c r="AV394" s="7"/>
    </row>
    <row r="395" spans="1:48">
      <c r="A395" s="12">
        <v>39636</v>
      </c>
      <c r="B395" s="13">
        <v>4979.8999999999996</v>
      </c>
      <c r="C395" s="13">
        <v>1521.8</v>
      </c>
      <c r="D395" s="13">
        <v>1597.7</v>
      </c>
      <c r="E395" s="13">
        <v>6807.6</v>
      </c>
      <c r="F395" s="13">
        <v>18275.5</v>
      </c>
      <c r="G395" s="13">
        <v>4449.5</v>
      </c>
      <c r="H395" s="13">
        <v>8239.7000000000007</v>
      </c>
      <c r="I395" s="13">
        <v>4461.1000000000004</v>
      </c>
      <c r="J395" s="13">
        <v>481.2</v>
      </c>
      <c r="K395" s="13">
        <v>14488.4</v>
      </c>
      <c r="L395" s="13">
        <v>5337.9</v>
      </c>
      <c r="M395" s="13">
        <v>818</v>
      </c>
      <c r="N395" s="15"/>
      <c r="O395" s="7">
        <f t="shared" si="32"/>
        <v>-2.8412448571903639E-2</v>
      </c>
      <c r="P395" s="7">
        <f t="shared" si="32"/>
        <v>-4.2074037472445716E-2</v>
      </c>
      <c r="Q395" s="7">
        <f t="shared" si="32"/>
        <v>-1.2977377540013863E-2</v>
      </c>
      <c r="R395" s="7">
        <f t="shared" si="31"/>
        <v>3.0068152635997015E-3</v>
      </c>
      <c r="S395" s="7">
        <f t="shared" si="31"/>
        <v>-6.8221253698333026E-2</v>
      </c>
      <c r="T395" s="7">
        <f t="shared" si="31"/>
        <v>5.8040028922554986E-3</v>
      </c>
      <c r="U395" s="7">
        <f t="shared" si="31"/>
        <v>3.371058798005068E-2</v>
      </c>
      <c r="V395" s="7">
        <f t="shared" si="33"/>
        <v>-1.0772663451286009E-2</v>
      </c>
      <c r="W395" s="7">
        <f t="shared" si="33"/>
        <v>2.6252533087398739E-2</v>
      </c>
      <c r="X395" s="7">
        <f t="shared" si="33"/>
        <v>-7.9990943462954892E-2</v>
      </c>
      <c r="Y395" s="7">
        <f t="shared" si="33"/>
        <v>-8.9762648598639538E-3</v>
      </c>
      <c r="Z395" s="15"/>
      <c r="AA395" s="7"/>
      <c r="AB395" s="7"/>
      <c r="AC395" s="7"/>
      <c r="AD395" s="7"/>
      <c r="AE395" s="7"/>
      <c r="AF395" s="7"/>
      <c r="AG395" s="7"/>
      <c r="AH395" s="7"/>
      <c r="AI395" s="7"/>
      <c r="AJ395" s="7"/>
      <c r="AK395" s="7"/>
      <c r="AL395" s="7"/>
      <c r="AM395" s="7"/>
      <c r="AN395" s="7"/>
      <c r="AO395" s="7"/>
      <c r="AP395" s="7"/>
      <c r="AQ395" s="7"/>
      <c r="AR395" s="7"/>
      <c r="AS395" s="7"/>
      <c r="AT395" s="7"/>
      <c r="AU395" s="7"/>
      <c r="AV395" s="7"/>
    </row>
    <row r="396" spans="1:48">
      <c r="A396" s="12">
        <v>39643</v>
      </c>
      <c r="B396" s="13">
        <v>4840.3999999999996</v>
      </c>
      <c r="C396" s="13">
        <v>1459.1</v>
      </c>
      <c r="D396" s="13">
        <v>1577.1</v>
      </c>
      <c r="E396" s="13">
        <v>6828.1</v>
      </c>
      <c r="F396" s="13">
        <v>17070.3</v>
      </c>
      <c r="G396" s="13">
        <v>4475.3999999999996</v>
      </c>
      <c r="H396" s="13">
        <v>8522.2000000000007</v>
      </c>
      <c r="I396" s="13">
        <v>4413.3</v>
      </c>
      <c r="J396" s="13">
        <v>494</v>
      </c>
      <c r="K396" s="13">
        <v>13374.6</v>
      </c>
      <c r="L396" s="13">
        <v>5290.2</v>
      </c>
      <c r="M396" s="13">
        <v>817</v>
      </c>
      <c r="N396" s="15"/>
      <c r="O396" s="7">
        <f t="shared" si="32"/>
        <v>2.6523076728302512E-2</v>
      </c>
      <c r="P396" s="7">
        <f t="shared" si="32"/>
        <v>3.375990182017883E-2</v>
      </c>
      <c r="Q396" s="7">
        <f t="shared" si="32"/>
        <v>3.9474311075137498E-2</v>
      </c>
      <c r="R396" s="7">
        <f t="shared" si="31"/>
        <v>4.2310612257049296E-2</v>
      </c>
      <c r="S396" s="7">
        <f t="shared" si="31"/>
        <v>-2.1069488018454798E-2</v>
      </c>
      <c r="T396" s="7">
        <f t="shared" si="31"/>
        <v>5.0051293589567017E-2</v>
      </c>
      <c r="U396" s="7">
        <f t="shared" si="31"/>
        <v>-2.1671260936571127E-2</v>
      </c>
      <c r="V396" s="7">
        <f t="shared" si="33"/>
        <v>8.3305472535208536E-2</v>
      </c>
      <c r="W396" s="7">
        <f t="shared" si="33"/>
        <v>-7.7220460939102778E-3</v>
      </c>
      <c r="X396" s="7">
        <f t="shared" si="33"/>
        <v>-6.6916978886460811E-3</v>
      </c>
      <c r="Y396" s="7">
        <f t="shared" si="33"/>
        <v>2.7481734711392255E-2</v>
      </c>
      <c r="Z396" s="15"/>
      <c r="AA396" s="7"/>
      <c r="AB396" s="7"/>
      <c r="AC396" s="7"/>
      <c r="AD396" s="7"/>
      <c r="AE396" s="7"/>
      <c r="AF396" s="7"/>
      <c r="AG396" s="7"/>
      <c r="AH396" s="7"/>
      <c r="AI396" s="7"/>
      <c r="AJ396" s="7"/>
      <c r="AK396" s="7"/>
      <c r="AL396" s="7"/>
      <c r="AM396" s="7"/>
      <c r="AN396" s="7"/>
      <c r="AO396" s="7"/>
      <c r="AP396" s="7"/>
      <c r="AQ396" s="7"/>
      <c r="AR396" s="7"/>
      <c r="AS396" s="7"/>
      <c r="AT396" s="7"/>
      <c r="AU396" s="7"/>
      <c r="AV396" s="7"/>
    </row>
    <row r="397" spans="1:48">
      <c r="A397" s="12">
        <v>39650</v>
      </c>
      <c r="B397" s="13">
        <v>4970.5</v>
      </c>
      <c r="C397" s="13">
        <v>1509.2</v>
      </c>
      <c r="D397" s="13">
        <v>1640.6</v>
      </c>
      <c r="E397" s="13">
        <v>7123.2</v>
      </c>
      <c r="F397" s="13">
        <v>16714.400000000001</v>
      </c>
      <c r="G397" s="13">
        <v>4705.1000000000004</v>
      </c>
      <c r="H397" s="13">
        <v>8339.5</v>
      </c>
      <c r="I397" s="13">
        <v>4796.7</v>
      </c>
      <c r="J397" s="13">
        <v>490.2</v>
      </c>
      <c r="K397" s="13">
        <v>13285.4</v>
      </c>
      <c r="L397" s="13">
        <v>5437.6</v>
      </c>
      <c r="M397" s="13">
        <v>816</v>
      </c>
      <c r="N397" s="15"/>
      <c r="O397" s="7">
        <f t="shared" si="32"/>
        <v>-1.3469240036152491E-2</v>
      </c>
      <c r="P397" s="7">
        <f t="shared" si="32"/>
        <v>2.8608835058531665E-2</v>
      </c>
      <c r="Q397" s="7">
        <f t="shared" si="32"/>
        <v>-6.0556051693934049E-2</v>
      </c>
      <c r="R397" s="7">
        <f t="shared" si="31"/>
        <v>2.0475429634376372E-3</v>
      </c>
      <c r="S397" s="7">
        <f t="shared" si="31"/>
        <v>1.3702181733110535E-2</v>
      </c>
      <c r="T397" s="7">
        <f t="shared" si="31"/>
        <v>-6.12637603698079E-2</v>
      </c>
      <c r="U397" s="7">
        <f t="shared" si="31"/>
        <v>-2.4491866300258391E-3</v>
      </c>
      <c r="V397" s="7">
        <f t="shared" si="33"/>
        <v>-3.0630946820929286E-2</v>
      </c>
      <c r="W397" s="7">
        <f t="shared" si="33"/>
        <v>1.5384918839479456E-2</v>
      </c>
      <c r="X397" s="7">
        <f t="shared" si="33"/>
        <v>3.654532076097311E-2</v>
      </c>
      <c r="Y397" s="7">
        <f t="shared" si="33"/>
        <v>-1.6016952228230245E-2</v>
      </c>
      <c r="Z397" s="15"/>
      <c r="AA397" s="7"/>
      <c r="AB397" s="7"/>
      <c r="AC397" s="7"/>
      <c r="AD397" s="7"/>
      <c r="AE397" s="7"/>
      <c r="AF397" s="7"/>
      <c r="AG397" s="7"/>
      <c r="AH397" s="7"/>
      <c r="AI397" s="7"/>
      <c r="AJ397" s="7"/>
      <c r="AK397" s="7"/>
      <c r="AL397" s="7"/>
      <c r="AM397" s="7"/>
      <c r="AN397" s="7"/>
      <c r="AO397" s="7"/>
      <c r="AP397" s="7"/>
      <c r="AQ397" s="7"/>
      <c r="AR397" s="7"/>
      <c r="AS397" s="7"/>
      <c r="AT397" s="7"/>
      <c r="AU397" s="7"/>
      <c r="AV397" s="7"/>
    </row>
    <row r="398" spans="1:48">
      <c r="A398" s="12">
        <v>39657</v>
      </c>
      <c r="B398" s="13">
        <v>4904</v>
      </c>
      <c r="C398" s="13">
        <v>1553</v>
      </c>
      <c r="D398" s="13">
        <v>1544.2</v>
      </c>
      <c r="E398" s="13">
        <v>7137.8</v>
      </c>
      <c r="F398" s="13">
        <v>16945</v>
      </c>
      <c r="G398" s="13">
        <v>4425.5</v>
      </c>
      <c r="H398" s="13">
        <v>8319.1</v>
      </c>
      <c r="I398" s="13">
        <v>4652</v>
      </c>
      <c r="J398" s="13">
        <v>497.8</v>
      </c>
      <c r="K398" s="13">
        <v>13779.9</v>
      </c>
      <c r="L398" s="13">
        <v>5351.2</v>
      </c>
      <c r="M398" s="13">
        <v>815</v>
      </c>
      <c r="N398" s="15"/>
      <c r="O398" s="7">
        <f t="shared" si="32"/>
        <v>1.6622897977459077E-2</v>
      </c>
      <c r="P398" s="7">
        <f t="shared" si="32"/>
        <v>-1.9336132353947985E-3</v>
      </c>
      <c r="Q398" s="7">
        <f t="shared" si="32"/>
        <v>4.4209592955178623E-2</v>
      </c>
      <c r="R398" s="7">
        <f t="shared" si="31"/>
        <v>2.0851996329671506E-2</v>
      </c>
      <c r="S398" s="7">
        <f t="shared" si="31"/>
        <v>-2.7618991177198821E-2</v>
      </c>
      <c r="T398" s="7">
        <f t="shared" si="31"/>
        <v>6.4192455162643075E-2</v>
      </c>
      <c r="U398" s="7">
        <f t="shared" si="31"/>
        <v>4.4791937996988551E-2</v>
      </c>
      <c r="V398" s="7">
        <f t="shared" si="33"/>
        <v>5.7148859958445423E-2</v>
      </c>
      <c r="W398" s="7">
        <f t="shared" si="33"/>
        <v>8.8934663558388027E-2</v>
      </c>
      <c r="X398" s="7">
        <f t="shared" si="33"/>
        <v>-4.8768393566276581E-2</v>
      </c>
      <c r="Y398" s="7">
        <f t="shared" si="33"/>
        <v>1.7340189942442973E-2</v>
      </c>
      <c r="Z398" s="15"/>
      <c r="AA398" s="7"/>
      <c r="AB398" s="7"/>
      <c r="AC398" s="7"/>
      <c r="AD398" s="7"/>
      <c r="AE398" s="7"/>
      <c r="AF398" s="7"/>
      <c r="AG398" s="7"/>
      <c r="AH398" s="7"/>
      <c r="AI398" s="7"/>
      <c r="AJ398" s="7"/>
      <c r="AK398" s="7"/>
      <c r="AL398" s="7"/>
      <c r="AM398" s="7"/>
      <c r="AN398" s="7"/>
      <c r="AO398" s="7"/>
      <c r="AP398" s="7"/>
      <c r="AQ398" s="7"/>
      <c r="AR398" s="7"/>
      <c r="AS398" s="7"/>
      <c r="AT398" s="7"/>
      <c r="AU398" s="7"/>
      <c r="AV398" s="7"/>
    </row>
    <row r="399" spans="1:48">
      <c r="A399" s="12">
        <v>39664</v>
      </c>
      <c r="B399" s="13">
        <v>4986.2</v>
      </c>
      <c r="C399" s="13">
        <v>1550</v>
      </c>
      <c r="D399" s="13">
        <v>1614</v>
      </c>
      <c r="E399" s="13">
        <v>7288.2</v>
      </c>
      <c r="F399" s="13">
        <v>16483.400000000001</v>
      </c>
      <c r="G399" s="13">
        <v>4718.8999999999996</v>
      </c>
      <c r="H399" s="13">
        <v>8700.2000000000007</v>
      </c>
      <c r="I399" s="13">
        <v>4925.6000000000004</v>
      </c>
      <c r="J399" s="13">
        <v>544.1</v>
      </c>
      <c r="K399" s="13">
        <v>13124</v>
      </c>
      <c r="L399" s="13">
        <v>5444.8</v>
      </c>
      <c r="M399" s="13">
        <v>814</v>
      </c>
      <c r="N399" s="15"/>
      <c r="O399" s="7">
        <f t="shared" si="32"/>
        <v>-9.0289836489325988E-4</v>
      </c>
      <c r="P399" s="7">
        <f t="shared" si="32"/>
        <v>-2.5615619074990582E-2</v>
      </c>
      <c r="Q399" s="7">
        <f t="shared" si="32"/>
        <v>1.9207168562710323E-2</v>
      </c>
      <c r="R399" s="7">
        <f t="shared" si="31"/>
        <v>2.0842715415592784E-2</v>
      </c>
      <c r="S399" s="7">
        <f t="shared" si="31"/>
        <v>1.8358183539693609E-2</v>
      </c>
      <c r="T399" s="7">
        <f t="shared" si="31"/>
        <v>-4.8646390636422412E-3</v>
      </c>
      <c r="U399" s="7">
        <f t="shared" si="31"/>
        <v>2.3749661082501042E-2</v>
      </c>
      <c r="V399" s="7">
        <f t="shared" si="33"/>
        <v>-5.7620617739814481E-3</v>
      </c>
      <c r="W399" s="7">
        <f t="shared" si="33"/>
        <v>-7.695368957336983E-2</v>
      </c>
      <c r="X399" s="7">
        <f t="shared" si="33"/>
        <v>-5.922716535715673E-3</v>
      </c>
      <c r="Y399" s="7">
        <f t="shared" si="33"/>
        <v>-1.618224199541568E-2</v>
      </c>
      <c r="Z399" s="15"/>
      <c r="AA399" s="7"/>
      <c r="AB399" s="7"/>
      <c r="AC399" s="7"/>
      <c r="AD399" s="7"/>
      <c r="AE399" s="7"/>
      <c r="AF399" s="7"/>
      <c r="AG399" s="7"/>
      <c r="AH399" s="7"/>
      <c r="AI399" s="7"/>
      <c r="AJ399" s="7"/>
      <c r="AK399" s="7"/>
      <c r="AL399" s="7"/>
      <c r="AM399" s="7"/>
      <c r="AN399" s="7"/>
      <c r="AO399" s="7"/>
      <c r="AP399" s="7"/>
      <c r="AQ399" s="7"/>
      <c r="AR399" s="7"/>
      <c r="AS399" s="7"/>
      <c r="AT399" s="7"/>
      <c r="AU399" s="7"/>
      <c r="AV399" s="7"/>
    </row>
    <row r="400" spans="1:48">
      <c r="A400" s="12">
        <v>39671</v>
      </c>
      <c r="B400" s="13">
        <v>4981.7</v>
      </c>
      <c r="C400" s="13">
        <v>1510.8</v>
      </c>
      <c r="D400" s="13">
        <v>1645.3</v>
      </c>
      <c r="E400" s="13">
        <v>7441.7</v>
      </c>
      <c r="F400" s="13">
        <v>16788.8</v>
      </c>
      <c r="G400" s="13">
        <v>4696</v>
      </c>
      <c r="H400" s="13">
        <v>8909.2999999999993</v>
      </c>
      <c r="I400" s="13">
        <v>4897.3</v>
      </c>
      <c r="J400" s="13">
        <v>503.8</v>
      </c>
      <c r="K400" s="13">
        <v>13046.5</v>
      </c>
      <c r="L400" s="13">
        <v>5357.4</v>
      </c>
      <c r="M400" s="13">
        <v>813</v>
      </c>
      <c r="N400" s="15"/>
      <c r="O400" s="7">
        <f t="shared" si="32"/>
        <v>-1.0148274846103837E-2</v>
      </c>
      <c r="P400" s="7">
        <f t="shared" si="32"/>
        <v>-2.7581013525662963E-2</v>
      </c>
      <c r="Q400" s="7">
        <f t="shared" si="32"/>
        <v>-1.223032428347413E-2</v>
      </c>
      <c r="R400" s="7">
        <f t="shared" si="31"/>
        <v>-4.6244259021944685E-2</v>
      </c>
      <c r="S400" s="7">
        <f t="shared" si="31"/>
        <v>4.5674397724144E-2</v>
      </c>
      <c r="T400" s="7">
        <f t="shared" si="31"/>
        <v>-4.390115531648639E-2</v>
      </c>
      <c r="U400" s="7">
        <f t="shared" si="31"/>
        <v>1.0695408523404377E-2</v>
      </c>
      <c r="V400" s="7">
        <f t="shared" si="33"/>
        <v>-4.2122024458452548E-2</v>
      </c>
      <c r="W400" s="7">
        <f t="shared" si="33"/>
        <v>-3.9777299861879344E-3</v>
      </c>
      <c r="X400" s="7">
        <f t="shared" si="33"/>
        <v>4.0306474393969997E-2</v>
      </c>
      <c r="Y400" s="7">
        <f t="shared" si="33"/>
        <v>-4.9865890948947174E-2</v>
      </c>
      <c r="Z400" s="15"/>
      <c r="AA400" s="7"/>
      <c r="AB400" s="7"/>
      <c r="AC400" s="7"/>
      <c r="AD400" s="7"/>
      <c r="AE400" s="7"/>
      <c r="AF400" s="7"/>
      <c r="AG400" s="7"/>
      <c r="AH400" s="7"/>
      <c r="AI400" s="7"/>
      <c r="AJ400" s="7"/>
      <c r="AK400" s="7"/>
      <c r="AL400" s="7"/>
      <c r="AM400" s="7"/>
      <c r="AN400" s="7"/>
      <c r="AO400" s="7"/>
      <c r="AP400" s="7"/>
      <c r="AQ400" s="7"/>
      <c r="AR400" s="7"/>
      <c r="AS400" s="7"/>
      <c r="AT400" s="7"/>
      <c r="AU400" s="7"/>
      <c r="AV400" s="7"/>
    </row>
    <row r="401" spans="1:48">
      <c r="A401" s="12">
        <v>39678</v>
      </c>
      <c r="B401" s="13">
        <v>4931.3999999999996</v>
      </c>
      <c r="C401" s="13">
        <v>1469.7</v>
      </c>
      <c r="D401" s="13">
        <v>1625.3</v>
      </c>
      <c r="E401" s="13">
        <v>7105.4</v>
      </c>
      <c r="F401" s="13">
        <v>17573.400000000001</v>
      </c>
      <c r="G401" s="13">
        <v>4494.3</v>
      </c>
      <c r="H401" s="13">
        <v>9005.1</v>
      </c>
      <c r="I401" s="13">
        <v>4695.3</v>
      </c>
      <c r="J401" s="13">
        <v>501.8</v>
      </c>
      <c r="K401" s="13">
        <v>13583.1</v>
      </c>
      <c r="L401" s="13">
        <v>5096.8</v>
      </c>
      <c r="M401" s="13">
        <v>812</v>
      </c>
      <c r="N401" s="15"/>
      <c r="O401" s="7">
        <f t="shared" si="32"/>
        <v>4.057375833441932E-2</v>
      </c>
      <c r="P401" s="7">
        <f t="shared" si="32"/>
        <v>1.1298790746935279E-2</v>
      </c>
      <c r="Q401" s="7">
        <f t="shared" si="32"/>
        <v>5.1151772037550988E-2</v>
      </c>
      <c r="R401" s="7">
        <f t="shared" si="31"/>
        <v>3.2306656877879696E-2</v>
      </c>
      <c r="S401" s="7">
        <f t="shared" si="31"/>
        <v>6.2367048805301646E-2</v>
      </c>
      <c r="T401" s="7">
        <f t="shared" si="31"/>
        <v>4.3879860370840899E-2</v>
      </c>
      <c r="U401" s="7">
        <f t="shared" si="31"/>
        <v>7.7792733983143292E-2</v>
      </c>
      <c r="V401" s="7">
        <f t="shared" si="33"/>
        <v>3.4105990555557221E-2</v>
      </c>
      <c r="W401" s="7">
        <f t="shared" si="33"/>
        <v>3.2931239172242083E-2</v>
      </c>
      <c r="X401" s="7">
        <f t="shared" si="33"/>
        <v>3.2806209275384871E-2</v>
      </c>
      <c r="Y401" s="7">
        <f t="shared" si="33"/>
        <v>4.4287963524597046E-2</v>
      </c>
      <c r="Z401" s="15"/>
      <c r="AA401" s="7"/>
      <c r="AB401" s="7"/>
      <c r="AC401" s="7"/>
      <c r="AD401" s="7"/>
      <c r="AE401" s="7"/>
      <c r="AF401" s="7"/>
      <c r="AG401" s="7"/>
      <c r="AH401" s="7"/>
      <c r="AI401" s="7"/>
      <c r="AJ401" s="7"/>
      <c r="AK401" s="7"/>
      <c r="AL401" s="7"/>
      <c r="AM401" s="7"/>
      <c r="AN401" s="7"/>
      <c r="AO401" s="7"/>
      <c r="AP401" s="7"/>
      <c r="AQ401" s="7"/>
      <c r="AR401" s="7"/>
      <c r="AS401" s="7"/>
      <c r="AT401" s="7"/>
      <c r="AU401" s="7"/>
      <c r="AV401" s="7"/>
    </row>
    <row r="402" spans="1:48">
      <c r="A402" s="12">
        <v>39685</v>
      </c>
      <c r="B402" s="13">
        <v>5135.6000000000004</v>
      </c>
      <c r="C402" s="13">
        <v>1486.4</v>
      </c>
      <c r="D402" s="13">
        <v>1710.6</v>
      </c>
      <c r="E402" s="13">
        <v>7338.7</v>
      </c>
      <c r="F402" s="13">
        <v>18704.3</v>
      </c>
      <c r="G402" s="13">
        <v>4695.8999999999996</v>
      </c>
      <c r="H402" s="13">
        <v>9733.6</v>
      </c>
      <c r="I402" s="13">
        <v>4858.2</v>
      </c>
      <c r="J402" s="13">
        <v>518.6</v>
      </c>
      <c r="K402" s="13">
        <v>14036.1</v>
      </c>
      <c r="L402" s="13">
        <v>5327.6</v>
      </c>
      <c r="M402" s="13">
        <v>811</v>
      </c>
      <c r="N402" s="15"/>
      <c r="O402" s="7">
        <f t="shared" si="32"/>
        <v>-5.164590080864067E-2</v>
      </c>
      <c r="P402" s="7">
        <f t="shared" si="32"/>
        <v>-1.6004681784348065E-2</v>
      </c>
      <c r="Q402" s="7">
        <f t="shared" si="32"/>
        <v>2.8603971518231389E-3</v>
      </c>
      <c r="R402" s="7">
        <f t="shared" si="31"/>
        <v>-1.4079327996175147E-2</v>
      </c>
      <c r="S402" s="7">
        <f t="shared" si="31"/>
        <v>-0.11381789034575318</v>
      </c>
      <c r="T402" s="7">
        <f t="shared" si="31"/>
        <v>-1.5299906842419558E-2</v>
      </c>
      <c r="U402" s="7">
        <f t="shared" si="31"/>
        <v>-3.0055966984410896E-2</v>
      </c>
      <c r="V402" s="7">
        <f t="shared" si="33"/>
        <v>-1.1489739167965177E-2</v>
      </c>
      <c r="W402" s="7">
        <f t="shared" si="33"/>
        <v>-1.7369491967082593E-3</v>
      </c>
      <c r="X402" s="7">
        <f t="shared" si="33"/>
        <v>-0.1235893955402291</v>
      </c>
      <c r="Y402" s="7">
        <f t="shared" si="33"/>
        <v>-4.0410699380485186E-2</v>
      </c>
      <c r="Z402" s="15"/>
      <c r="AA402" s="7"/>
      <c r="AB402" s="7"/>
      <c r="AC402" s="7"/>
      <c r="AD402" s="7"/>
      <c r="AE402" s="7"/>
      <c r="AF402" s="7"/>
      <c r="AG402" s="7"/>
      <c r="AH402" s="7"/>
      <c r="AI402" s="7"/>
      <c r="AJ402" s="7"/>
      <c r="AK402" s="7"/>
      <c r="AL402" s="7"/>
      <c r="AM402" s="7"/>
      <c r="AN402" s="7"/>
      <c r="AO402" s="7"/>
      <c r="AP402" s="7"/>
      <c r="AQ402" s="7"/>
      <c r="AR402" s="7"/>
      <c r="AS402" s="7"/>
      <c r="AT402" s="7"/>
      <c r="AU402" s="7"/>
      <c r="AV402" s="7"/>
    </row>
    <row r="403" spans="1:48">
      <c r="A403" s="12">
        <v>39692</v>
      </c>
      <c r="B403" s="13">
        <v>4877.1000000000004</v>
      </c>
      <c r="C403" s="13">
        <v>1462.8</v>
      </c>
      <c r="D403" s="13">
        <v>1715.5</v>
      </c>
      <c r="E403" s="13">
        <v>7236.1</v>
      </c>
      <c r="F403" s="13">
        <v>16692.099999999999</v>
      </c>
      <c r="G403" s="13">
        <v>4624.6000000000004</v>
      </c>
      <c r="H403" s="13">
        <v>9445.4</v>
      </c>
      <c r="I403" s="13">
        <v>4802.7</v>
      </c>
      <c r="J403" s="13">
        <v>517.70000000000005</v>
      </c>
      <c r="K403" s="13">
        <v>12404.3</v>
      </c>
      <c r="L403" s="13">
        <v>5116.6000000000004</v>
      </c>
      <c r="M403" s="13">
        <v>810</v>
      </c>
      <c r="N403" s="15"/>
      <c r="O403" s="7">
        <f t="shared" si="32"/>
        <v>5.459633841850985E-3</v>
      </c>
      <c r="P403" s="7">
        <f t="shared" si="32"/>
        <v>-2.8067791830585888E-3</v>
      </c>
      <c r="Q403" s="7">
        <f t="shared" si="32"/>
        <v>1.3950618424978819E-2</v>
      </c>
      <c r="R403" s="7">
        <f t="shared" si="31"/>
        <v>1.399756630420766E-2</v>
      </c>
      <c r="S403" s="7">
        <f t="shared" si="31"/>
        <v>1.6193266398414594E-2</v>
      </c>
      <c r="T403" s="7">
        <f t="shared" si="31"/>
        <v>2.1435351269790917E-2</v>
      </c>
      <c r="U403" s="7">
        <f t="shared" si="31"/>
        <v>1.4963606440293268E-2</v>
      </c>
      <c r="V403" s="7">
        <f t="shared" si="33"/>
        <v>9.2848483646484816E-3</v>
      </c>
      <c r="W403" s="7">
        <f t="shared" si="33"/>
        <v>1.1904902506318239E-2</v>
      </c>
      <c r="X403" s="7">
        <f t="shared" si="33"/>
        <v>-2.4936912561311093E-2</v>
      </c>
      <c r="Y403" s="7">
        <f t="shared" si="33"/>
        <v>-1.6513666690570524E-2</v>
      </c>
      <c r="Z403" s="15"/>
      <c r="AA403" s="7"/>
      <c r="AB403" s="7"/>
      <c r="AC403" s="7"/>
      <c r="AD403" s="7"/>
      <c r="AE403" s="7"/>
      <c r="AF403" s="7"/>
      <c r="AG403" s="7"/>
      <c r="AH403" s="7"/>
      <c r="AI403" s="7"/>
      <c r="AJ403" s="7"/>
      <c r="AK403" s="7"/>
      <c r="AL403" s="7"/>
      <c r="AM403" s="7"/>
      <c r="AN403" s="7"/>
      <c r="AO403" s="7"/>
      <c r="AP403" s="7"/>
      <c r="AQ403" s="7"/>
      <c r="AR403" s="7"/>
      <c r="AS403" s="7"/>
      <c r="AT403" s="7"/>
      <c r="AU403" s="7"/>
      <c r="AV403" s="7"/>
    </row>
    <row r="404" spans="1:48">
      <c r="A404" s="12">
        <v>39699</v>
      </c>
      <c r="B404" s="13">
        <v>4903.8</v>
      </c>
      <c r="C404" s="13">
        <v>1458.7</v>
      </c>
      <c r="D404" s="13">
        <v>1739.6</v>
      </c>
      <c r="E404" s="13">
        <v>7338.1</v>
      </c>
      <c r="F404" s="13">
        <v>16964.599999999999</v>
      </c>
      <c r="G404" s="13">
        <v>4724.8</v>
      </c>
      <c r="H404" s="13">
        <v>9587.7999999999993</v>
      </c>
      <c r="I404" s="13">
        <v>4847.5</v>
      </c>
      <c r="J404" s="13">
        <v>523.9</v>
      </c>
      <c r="K404" s="13">
        <v>12098.8</v>
      </c>
      <c r="L404" s="13">
        <v>5032.8</v>
      </c>
      <c r="M404" s="13">
        <v>809</v>
      </c>
      <c r="N404" s="15"/>
      <c r="O404" s="7">
        <f t="shared" si="32"/>
        <v>-2.0540694780236724E-2</v>
      </c>
      <c r="P404" s="7">
        <f t="shared" si="32"/>
        <v>-3.6867961006305836E-2</v>
      </c>
      <c r="Q404" s="7">
        <f t="shared" si="32"/>
        <v>-3.40284220222868E-2</v>
      </c>
      <c r="R404" s="7">
        <f t="shared" si="31"/>
        <v>-1.5103745811647494E-2</v>
      </c>
      <c r="S404" s="7">
        <f t="shared" si="31"/>
        <v>-2.0082897165943803E-2</v>
      </c>
      <c r="T404" s="7">
        <f t="shared" si="31"/>
        <v>-1.3960009745583136E-2</v>
      </c>
      <c r="U404" s="7">
        <f t="shared" si="31"/>
        <v>-2.8650768478696641E-2</v>
      </c>
      <c r="V404" s="7">
        <f t="shared" si="33"/>
        <v>-4.8176634006007024E-2</v>
      </c>
      <c r="W404" s="7">
        <f t="shared" si="33"/>
        <v>-3.7534790207216527E-2</v>
      </c>
      <c r="X404" s="7">
        <f t="shared" si="33"/>
        <v>-1.3195415888024458E-2</v>
      </c>
      <c r="Y404" s="7">
        <f t="shared" si="33"/>
        <v>-8.8247672166127694E-2</v>
      </c>
      <c r="Z404" s="15"/>
      <c r="AA404" s="7"/>
      <c r="AB404" s="7"/>
      <c r="AC404" s="7"/>
      <c r="AD404" s="7"/>
      <c r="AE404" s="7"/>
      <c r="AF404" s="7"/>
      <c r="AG404" s="7"/>
      <c r="AH404" s="7"/>
      <c r="AI404" s="7"/>
      <c r="AJ404" s="7"/>
      <c r="AK404" s="7"/>
      <c r="AL404" s="7"/>
      <c r="AM404" s="7"/>
      <c r="AN404" s="7"/>
      <c r="AO404" s="7"/>
      <c r="AP404" s="7"/>
      <c r="AQ404" s="7"/>
      <c r="AR404" s="7"/>
      <c r="AS404" s="7"/>
      <c r="AT404" s="7"/>
      <c r="AU404" s="7"/>
      <c r="AV404" s="7"/>
    </row>
    <row r="405" spans="1:48">
      <c r="A405" s="12">
        <v>39706</v>
      </c>
      <c r="B405" s="13">
        <v>4804.1000000000004</v>
      </c>
      <c r="C405" s="13">
        <v>1405.9</v>
      </c>
      <c r="D405" s="13">
        <v>1681.4</v>
      </c>
      <c r="E405" s="13">
        <v>7228.1</v>
      </c>
      <c r="F405" s="13">
        <v>16627.3</v>
      </c>
      <c r="G405" s="13">
        <v>4659.3</v>
      </c>
      <c r="H405" s="13">
        <v>9317</v>
      </c>
      <c r="I405" s="13">
        <v>4619.5</v>
      </c>
      <c r="J405" s="13">
        <v>504.6</v>
      </c>
      <c r="K405" s="13">
        <v>11940.2</v>
      </c>
      <c r="L405" s="13">
        <v>4607.7</v>
      </c>
      <c r="M405" s="13">
        <v>808</v>
      </c>
      <c r="N405" s="15"/>
      <c r="O405" s="7">
        <f t="shared" si="32"/>
        <v>2.0744597478575773E-2</v>
      </c>
      <c r="P405" s="7">
        <f t="shared" si="32"/>
        <v>1.1105330754579659E-2</v>
      </c>
      <c r="Q405" s="7">
        <f t="shared" si="32"/>
        <v>-1.0883322157393367E-2</v>
      </c>
      <c r="R405" s="7">
        <f t="shared" si="31"/>
        <v>-2.4379107000677119E-3</v>
      </c>
      <c r="S405" s="7">
        <f t="shared" si="31"/>
        <v>4.1168112286250357E-2</v>
      </c>
      <c r="T405" s="7">
        <f t="shared" si="31"/>
        <v>3.5380651003153768E-2</v>
      </c>
      <c r="U405" s="7">
        <f t="shared" si="31"/>
        <v>-6.493074815890564E-3</v>
      </c>
      <c r="V405" s="7">
        <f t="shared" si="33"/>
        <v>-8.229383693813577E-4</v>
      </c>
      <c r="W405" s="7">
        <f t="shared" si="33"/>
        <v>1.748399316165556E-2</v>
      </c>
      <c r="X405" s="7">
        <f t="shared" si="33"/>
        <v>1.8043630394328516E-2</v>
      </c>
      <c r="Y405" s="7">
        <f t="shared" si="33"/>
        <v>2.0556834333039276E-2</v>
      </c>
      <c r="Z405" s="15"/>
      <c r="AA405" s="7"/>
      <c r="AB405" s="7"/>
      <c r="AC405" s="7"/>
      <c r="AD405" s="7"/>
      <c r="AE405" s="7"/>
      <c r="AF405" s="7"/>
      <c r="AG405" s="7"/>
      <c r="AH405" s="7"/>
      <c r="AI405" s="7"/>
      <c r="AJ405" s="7"/>
      <c r="AK405" s="7"/>
      <c r="AL405" s="7"/>
      <c r="AM405" s="7"/>
      <c r="AN405" s="7"/>
      <c r="AO405" s="7"/>
      <c r="AP405" s="7"/>
      <c r="AQ405" s="7"/>
      <c r="AR405" s="7"/>
      <c r="AS405" s="7"/>
      <c r="AT405" s="7"/>
      <c r="AU405" s="7"/>
      <c r="AV405" s="7"/>
    </row>
    <row r="406" spans="1:48">
      <c r="A406" s="12">
        <v>39713</v>
      </c>
      <c r="B406" s="13">
        <v>4904.8</v>
      </c>
      <c r="C406" s="13">
        <v>1421.6</v>
      </c>
      <c r="D406" s="13">
        <v>1663.2</v>
      </c>
      <c r="E406" s="13">
        <v>7210.5</v>
      </c>
      <c r="F406" s="13">
        <v>17326.099999999999</v>
      </c>
      <c r="G406" s="13">
        <v>4827.1000000000004</v>
      </c>
      <c r="H406" s="13">
        <v>9256.7000000000007</v>
      </c>
      <c r="I406" s="13">
        <v>4615.7</v>
      </c>
      <c r="J406" s="13">
        <v>513.5</v>
      </c>
      <c r="K406" s="13">
        <v>12157.6</v>
      </c>
      <c r="L406" s="13">
        <v>4703.3999999999996</v>
      </c>
      <c r="M406" s="13">
        <v>807</v>
      </c>
      <c r="N406" s="15"/>
      <c r="O406" s="7">
        <f t="shared" si="32"/>
        <v>-4.3631011417070494E-2</v>
      </c>
      <c r="P406" s="7">
        <f t="shared" si="32"/>
        <v>4.685888490173435E-2</v>
      </c>
      <c r="Q406" s="7">
        <f t="shared" si="32"/>
        <v>-6.1944485960524633E-2</v>
      </c>
      <c r="R406" s="7">
        <f t="shared" si="31"/>
        <v>1.1458954268567889E-2</v>
      </c>
      <c r="S406" s="7">
        <f t="shared" si="31"/>
        <v>-9.2526932007358537E-2</v>
      </c>
      <c r="T406" s="7">
        <f t="shared" si="31"/>
        <v>-9.2197242018039367E-3</v>
      </c>
      <c r="U406" s="7">
        <f t="shared" si="31"/>
        <v>4.6737033893264696E-2</v>
      </c>
      <c r="V406" s="7">
        <f t="shared" si="33"/>
        <v>-5.0020419941368174E-2</v>
      </c>
      <c r="W406" s="7">
        <f t="shared" si="33"/>
        <v>1.373196319185222E-2</v>
      </c>
      <c r="X406" s="7">
        <f t="shared" si="33"/>
        <v>-0.13644975589476707</v>
      </c>
      <c r="Y406" s="7">
        <f t="shared" si="33"/>
        <v>2.4882389820473451E-2</v>
      </c>
      <c r="Z406" s="15"/>
      <c r="AA406" s="7"/>
      <c r="AB406" s="7"/>
      <c r="AC406" s="7"/>
      <c r="AD406" s="7"/>
      <c r="AE406" s="7"/>
      <c r="AF406" s="7"/>
      <c r="AG406" s="7"/>
      <c r="AH406" s="7"/>
      <c r="AI406" s="7"/>
      <c r="AJ406" s="7"/>
      <c r="AK406" s="7"/>
      <c r="AL406" s="7"/>
      <c r="AM406" s="7"/>
      <c r="AN406" s="7"/>
      <c r="AO406" s="7"/>
      <c r="AP406" s="7"/>
      <c r="AQ406" s="7"/>
      <c r="AR406" s="7"/>
      <c r="AS406" s="7"/>
      <c r="AT406" s="7"/>
      <c r="AU406" s="7"/>
      <c r="AV406" s="7"/>
    </row>
    <row r="407" spans="1:48">
      <c r="A407" s="12">
        <v>39720</v>
      </c>
      <c r="B407" s="13">
        <v>4695.3999999999996</v>
      </c>
      <c r="C407" s="13">
        <v>1489.8</v>
      </c>
      <c r="D407" s="13">
        <v>1563.3</v>
      </c>
      <c r="E407" s="13">
        <v>7293.6</v>
      </c>
      <c r="F407" s="13">
        <v>15794.9</v>
      </c>
      <c r="G407" s="13">
        <v>4782.8</v>
      </c>
      <c r="H407" s="13">
        <v>9699.6</v>
      </c>
      <c r="I407" s="13">
        <v>4390.5</v>
      </c>
      <c r="J407" s="13">
        <v>520.6</v>
      </c>
      <c r="K407" s="13">
        <v>10606.9</v>
      </c>
      <c r="L407" s="13">
        <v>4821.8999999999996</v>
      </c>
      <c r="M407" s="13">
        <v>806</v>
      </c>
      <c r="N407" s="15"/>
      <c r="O407" s="7">
        <f t="shared" si="32"/>
        <v>-0.17016252872767881</v>
      </c>
      <c r="P407" s="7">
        <f t="shared" si="32"/>
        <v>-0.11068484811382696</v>
      </c>
      <c r="Q407" s="7">
        <f t="shared" si="32"/>
        <v>-0.13074812509891731</v>
      </c>
      <c r="R407" s="7">
        <f t="shared" si="31"/>
        <v>-0.15835955397406676</v>
      </c>
      <c r="S407" s="7">
        <f t="shared" si="31"/>
        <v>-0.31926365578756577</v>
      </c>
      <c r="T407" s="7">
        <f t="shared" si="31"/>
        <v>-0.18103443700607286</v>
      </c>
      <c r="U407" s="7">
        <f t="shared" si="31"/>
        <v>-8.6797707782485398E-2</v>
      </c>
      <c r="V407" s="7">
        <f t="shared" si="33"/>
        <v>-0.18012376871242958</v>
      </c>
      <c r="W407" s="7">
        <f t="shared" si="33"/>
        <v>-0.17573553206894982</v>
      </c>
      <c r="X407" s="7">
        <f t="shared" si="33"/>
        <v>-0.14791480132000759</v>
      </c>
      <c r="Y407" s="7">
        <f t="shared" si="33"/>
        <v>-0.1006271789277917</v>
      </c>
      <c r="Z407" s="15"/>
      <c r="AA407" s="7"/>
      <c r="AB407" s="7"/>
      <c r="AC407" s="7"/>
      <c r="AD407" s="7"/>
      <c r="AE407" s="7"/>
      <c r="AF407" s="7"/>
      <c r="AG407" s="7"/>
      <c r="AH407" s="7"/>
      <c r="AI407" s="7"/>
      <c r="AJ407" s="7"/>
      <c r="AK407" s="7"/>
      <c r="AL407" s="7"/>
      <c r="AM407" s="7"/>
      <c r="AN407" s="7"/>
      <c r="AO407" s="7"/>
      <c r="AP407" s="7"/>
      <c r="AQ407" s="7"/>
      <c r="AR407" s="7"/>
      <c r="AS407" s="7"/>
      <c r="AT407" s="7"/>
      <c r="AU407" s="7"/>
      <c r="AV407" s="7"/>
    </row>
    <row r="408" spans="1:48">
      <c r="A408" s="12">
        <v>39727</v>
      </c>
      <c r="B408" s="13">
        <v>3960.7</v>
      </c>
      <c r="C408" s="13">
        <v>1333.7</v>
      </c>
      <c r="D408" s="13">
        <v>1371.7</v>
      </c>
      <c r="E408" s="13">
        <v>6225.4</v>
      </c>
      <c r="F408" s="13">
        <v>11477.9</v>
      </c>
      <c r="G408" s="13">
        <v>3990.8</v>
      </c>
      <c r="H408" s="13">
        <v>8893.2000000000007</v>
      </c>
      <c r="I408" s="13">
        <v>3666.8</v>
      </c>
      <c r="J408" s="13">
        <v>436.7</v>
      </c>
      <c r="K408" s="13">
        <v>9148.5</v>
      </c>
      <c r="L408" s="13">
        <v>4360.3</v>
      </c>
      <c r="M408" s="13">
        <v>805</v>
      </c>
      <c r="N408" s="15"/>
      <c r="O408" s="7">
        <f t="shared" si="32"/>
        <v>2.5468084118378843E-3</v>
      </c>
      <c r="P408" s="7">
        <f t="shared" si="32"/>
        <v>1.1258273619242183E-2</v>
      </c>
      <c r="Q408" s="7">
        <f t="shared" si="32"/>
        <v>-1.173292039901766E-2</v>
      </c>
      <c r="R408" s="7">
        <f t="shared" si="31"/>
        <v>8.3659740444065132E-3</v>
      </c>
      <c r="S408" s="7">
        <f t="shared" si="31"/>
        <v>-2.2066228091201252E-2</v>
      </c>
      <c r="T408" s="7">
        <f t="shared" si="31"/>
        <v>6.0359270504484731E-2</v>
      </c>
      <c r="U408" s="7">
        <f t="shared" si="31"/>
        <v>-2.6346916102144334E-3</v>
      </c>
      <c r="V408" s="7">
        <f t="shared" si="33"/>
        <v>3.7443324983358034E-2</v>
      </c>
      <c r="W408" s="7">
        <f t="shared" si="33"/>
        <v>-2.5276708032136108E-2</v>
      </c>
      <c r="X408" s="7">
        <f t="shared" si="33"/>
        <v>-0.10658186202484235</v>
      </c>
      <c r="Y408" s="7">
        <f t="shared" si="33"/>
        <v>4.0958673021902751E-2</v>
      </c>
      <c r="Z408" s="15"/>
      <c r="AA408" s="7"/>
      <c r="AB408" s="7"/>
      <c r="AC408" s="7"/>
      <c r="AD408" s="7"/>
      <c r="AE408" s="7"/>
      <c r="AF408" s="7"/>
      <c r="AG408" s="7"/>
      <c r="AH408" s="7"/>
      <c r="AI408" s="7"/>
      <c r="AJ408" s="7"/>
      <c r="AK408" s="7"/>
      <c r="AL408" s="7"/>
      <c r="AM408" s="7"/>
      <c r="AN408" s="7"/>
      <c r="AO408" s="7"/>
      <c r="AP408" s="7"/>
      <c r="AQ408" s="7"/>
      <c r="AR408" s="7"/>
      <c r="AS408" s="7"/>
      <c r="AT408" s="7"/>
      <c r="AU408" s="7"/>
      <c r="AV408" s="7"/>
    </row>
    <row r="409" spans="1:48">
      <c r="A409" s="12">
        <v>39734</v>
      </c>
      <c r="B409" s="13">
        <v>3970.8</v>
      </c>
      <c r="C409" s="13">
        <v>1348.8</v>
      </c>
      <c r="D409" s="13">
        <v>1355.7</v>
      </c>
      <c r="E409" s="13">
        <v>6277.7</v>
      </c>
      <c r="F409" s="13">
        <v>11227.4</v>
      </c>
      <c r="G409" s="13">
        <v>4239.1000000000004</v>
      </c>
      <c r="H409" s="13">
        <v>8869.7999999999993</v>
      </c>
      <c r="I409" s="13">
        <v>3806.7</v>
      </c>
      <c r="J409" s="13">
        <v>425.8</v>
      </c>
      <c r="K409" s="13">
        <v>8223.6</v>
      </c>
      <c r="L409" s="13">
        <v>4542.6000000000004</v>
      </c>
      <c r="M409" s="13">
        <v>804</v>
      </c>
      <c r="N409" s="15"/>
      <c r="O409" s="7">
        <f t="shared" si="32"/>
        <v>-2.5868129471180057E-2</v>
      </c>
      <c r="P409" s="7">
        <f t="shared" si="32"/>
        <v>2.4436311171212016E-3</v>
      </c>
      <c r="Q409" s="7">
        <f t="shared" si="32"/>
        <v>-4.0954161302632151E-2</v>
      </c>
      <c r="R409" s="7">
        <f t="shared" si="31"/>
        <v>-3.2868523703338598E-3</v>
      </c>
      <c r="S409" s="7">
        <f t="shared" si="31"/>
        <v>4.6729303100896208E-2</v>
      </c>
      <c r="T409" s="7">
        <f t="shared" si="31"/>
        <v>-3.6368517871736443E-2</v>
      </c>
      <c r="U409" s="7">
        <f t="shared" si="31"/>
        <v>-1.8812114836326457E-2</v>
      </c>
      <c r="V409" s="7">
        <f t="shared" si="33"/>
        <v>-3.1786832146539316E-2</v>
      </c>
      <c r="W409" s="7">
        <f t="shared" si="33"/>
        <v>0.10258541451419548</v>
      </c>
      <c r="X409" s="7">
        <f t="shared" si="33"/>
        <v>-4.787128105816961E-2</v>
      </c>
      <c r="Y409" s="7">
        <f t="shared" si="33"/>
        <v>-2.1247337009515057E-2</v>
      </c>
      <c r="Z409" s="15"/>
      <c r="AA409" s="7"/>
      <c r="AB409" s="7"/>
      <c r="AC409" s="7"/>
      <c r="AD409" s="7"/>
      <c r="AE409" s="7"/>
      <c r="AF409" s="7"/>
      <c r="AG409" s="7"/>
      <c r="AH409" s="7"/>
      <c r="AI409" s="7"/>
      <c r="AJ409" s="7"/>
      <c r="AK409" s="7"/>
      <c r="AL409" s="7"/>
      <c r="AM409" s="7"/>
      <c r="AN409" s="7"/>
      <c r="AO409" s="7"/>
      <c r="AP409" s="7"/>
      <c r="AQ409" s="7"/>
      <c r="AR409" s="7"/>
      <c r="AS409" s="7"/>
      <c r="AT409" s="7"/>
      <c r="AU409" s="7"/>
      <c r="AV409" s="7"/>
    </row>
    <row r="410" spans="1:48">
      <c r="A410" s="12">
        <v>39741</v>
      </c>
      <c r="B410" s="13">
        <v>3869.4</v>
      </c>
      <c r="C410" s="13">
        <v>1352.1</v>
      </c>
      <c r="D410" s="13">
        <v>1301.3</v>
      </c>
      <c r="E410" s="13">
        <v>6257.1</v>
      </c>
      <c r="F410" s="13">
        <v>11764.5</v>
      </c>
      <c r="G410" s="13">
        <v>4087.7</v>
      </c>
      <c r="H410" s="13">
        <v>8704.5</v>
      </c>
      <c r="I410" s="13">
        <v>3687.6</v>
      </c>
      <c r="J410" s="13">
        <v>471.8</v>
      </c>
      <c r="K410" s="13">
        <v>7839.2</v>
      </c>
      <c r="L410" s="13">
        <v>4447.1000000000004</v>
      </c>
      <c r="M410" s="13">
        <v>803</v>
      </c>
      <c r="N410" s="15"/>
      <c r="O410" s="7">
        <f t="shared" si="32"/>
        <v>3.7684810130493081E-2</v>
      </c>
      <c r="P410" s="7">
        <f t="shared" si="32"/>
        <v>2.2523804105900585E-2</v>
      </c>
      <c r="Q410" s="7">
        <f t="shared" si="32"/>
        <v>-4.7758525531702081E-3</v>
      </c>
      <c r="R410" s="7">
        <f t="shared" si="31"/>
        <v>5.6635315576580671E-2</v>
      </c>
      <c r="S410" s="7">
        <f t="shared" si="31"/>
        <v>0.10100064910539885</v>
      </c>
      <c r="T410" s="7">
        <f t="shared" si="31"/>
        <v>-3.0626394469078664E-3</v>
      </c>
      <c r="U410" s="7">
        <f t="shared" si="31"/>
        <v>2.1930205085575E-2</v>
      </c>
      <c r="V410" s="7">
        <f t="shared" si="33"/>
        <v>-2.9333748926006514E-2</v>
      </c>
      <c r="W410" s="7">
        <f t="shared" si="33"/>
        <v>-9.5837172671942202E-3</v>
      </c>
      <c r="X410" s="7">
        <f t="shared" si="33"/>
        <v>0.12331250341459347</v>
      </c>
      <c r="Y410" s="7">
        <f t="shared" si="33"/>
        <v>1.7987633550460035E-4</v>
      </c>
      <c r="Z410" s="15"/>
      <c r="AA410" s="7"/>
      <c r="AB410" s="7"/>
      <c r="AC410" s="7"/>
      <c r="AD410" s="7"/>
      <c r="AE410" s="7"/>
      <c r="AF410" s="7"/>
      <c r="AG410" s="7"/>
      <c r="AH410" s="7"/>
      <c r="AI410" s="7"/>
      <c r="AJ410" s="7"/>
      <c r="AK410" s="7"/>
      <c r="AL410" s="7"/>
      <c r="AM410" s="7"/>
      <c r="AN410" s="7"/>
      <c r="AO410" s="7"/>
      <c r="AP410" s="7"/>
      <c r="AQ410" s="7"/>
      <c r="AR410" s="7"/>
      <c r="AS410" s="7"/>
      <c r="AT410" s="7"/>
      <c r="AU410" s="7"/>
      <c r="AV410" s="7"/>
    </row>
    <row r="411" spans="1:48">
      <c r="A411" s="12">
        <v>39748</v>
      </c>
      <c r="B411" s="13">
        <v>4018</v>
      </c>
      <c r="C411" s="13">
        <v>1382.9</v>
      </c>
      <c r="D411" s="13">
        <v>1295.0999999999999</v>
      </c>
      <c r="E411" s="13">
        <v>6621.7</v>
      </c>
      <c r="F411" s="13">
        <v>13014.8</v>
      </c>
      <c r="G411" s="13">
        <v>4075.2</v>
      </c>
      <c r="H411" s="13">
        <v>8897.5</v>
      </c>
      <c r="I411" s="13">
        <v>3581</v>
      </c>
      <c r="J411" s="13">
        <v>467.3</v>
      </c>
      <c r="K411" s="13">
        <v>8868</v>
      </c>
      <c r="L411" s="13">
        <v>4447.8999999999996</v>
      </c>
      <c r="M411" s="13">
        <v>802</v>
      </c>
      <c r="N411" s="15"/>
      <c r="O411" s="7">
        <f t="shared" si="32"/>
        <v>8.2535508745104312E-3</v>
      </c>
      <c r="P411" s="7">
        <f t="shared" si="32"/>
        <v>3.9140054421721159E-2</v>
      </c>
      <c r="Q411" s="7">
        <f t="shared" si="32"/>
        <v>-4.7987708188074775E-3</v>
      </c>
      <c r="R411" s="7">
        <f t="shared" si="31"/>
        <v>3.9893100752566212E-2</v>
      </c>
      <c r="S411" s="7">
        <f t="shared" si="31"/>
        <v>1.3667430125196164E-2</v>
      </c>
      <c r="T411" s="7">
        <f t="shared" si="31"/>
        <v>-6.3017144343329246E-3</v>
      </c>
      <c r="U411" s="7">
        <f t="shared" si="31"/>
        <v>1.6021570555085882E-2</v>
      </c>
      <c r="V411" s="7">
        <f t="shared" si="33"/>
        <v>5.0132330307806248E-2</v>
      </c>
      <c r="W411" s="7">
        <f t="shared" si="33"/>
        <v>-5.4530985258396308E-2</v>
      </c>
      <c r="X411" s="7">
        <f t="shared" si="33"/>
        <v>-4.7360508100070193E-3</v>
      </c>
      <c r="Y411" s="7">
        <f t="shared" si="33"/>
        <v>5.6767391361168415E-2</v>
      </c>
      <c r="Z411" s="15"/>
      <c r="AA411" s="7"/>
      <c r="AB411" s="7"/>
      <c r="AC411" s="7"/>
      <c r="AD411" s="7"/>
      <c r="AE411" s="7"/>
      <c r="AF411" s="7"/>
      <c r="AG411" s="7"/>
      <c r="AH411" s="7"/>
      <c r="AI411" s="7"/>
      <c r="AJ411" s="7"/>
      <c r="AK411" s="7"/>
      <c r="AL411" s="7"/>
      <c r="AM411" s="7"/>
      <c r="AN411" s="7"/>
      <c r="AO411" s="7"/>
      <c r="AP411" s="7"/>
      <c r="AQ411" s="7"/>
      <c r="AR411" s="7"/>
      <c r="AS411" s="7"/>
      <c r="AT411" s="7"/>
      <c r="AU411" s="7"/>
      <c r="AV411" s="7"/>
    </row>
    <row r="412" spans="1:48">
      <c r="A412" s="12">
        <v>39755</v>
      </c>
      <c r="B412" s="13">
        <v>4051.3</v>
      </c>
      <c r="C412" s="13">
        <v>1438.1</v>
      </c>
      <c r="D412" s="13">
        <v>1288.9000000000001</v>
      </c>
      <c r="E412" s="13">
        <v>6891.2</v>
      </c>
      <c r="F412" s="13">
        <v>13193.9</v>
      </c>
      <c r="G412" s="13">
        <v>4049.6</v>
      </c>
      <c r="H412" s="13">
        <v>9041.2000000000007</v>
      </c>
      <c r="I412" s="13">
        <v>3765.1</v>
      </c>
      <c r="J412" s="13">
        <v>442.5</v>
      </c>
      <c r="K412" s="13">
        <v>8826.1</v>
      </c>
      <c r="L412" s="13">
        <v>4707.7</v>
      </c>
      <c r="M412" s="13">
        <v>801</v>
      </c>
      <c r="N412" s="15"/>
      <c r="O412" s="7">
        <f t="shared" si="32"/>
        <v>-7.7788772350528113E-2</v>
      </c>
      <c r="P412" s="7">
        <f t="shared" si="32"/>
        <v>-4.6698115878366642E-3</v>
      </c>
      <c r="Q412" s="7">
        <f t="shared" si="32"/>
        <v>-8.2275783351245774E-2</v>
      </c>
      <c r="R412" s="7">
        <f t="shared" si="31"/>
        <v>-6.7375138631701359E-2</v>
      </c>
      <c r="S412" s="7">
        <f t="shared" si="31"/>
        <v>-3.6712700387717886E-2</v>
      </c>
      <c r="T412" s="7">
        <f t="shared" si="31"/>
        <v>-0.11748983980408455</v>
      </c>
      <c r="U412" s="7">
        <f t="shared" si="31"/>
        <v>1.28905008608381E-2</v>
      </c>
      <c r="V412" s="7">
        <f t="shared" si="33"/>
        <v>-9.5929212830773256E-2</v>
      </c>
      <c r="W412" s="7">
        <f t="shared" si="33"/>
        <v>-9.8479037141415024E-2</v>
      </c>
      <c r="X412" s="7">
        <f t="shared" si="33"/>
        <v>-6.6651915508766507E-2</v>
      </c>
      <c r="Y412" s="7">
        <f t="shared" si="33"/>
        <v>-2.9292465598525944E-2</v>
      </c>
      <c r="Z412" s="15"/>
      <c r="AA412" s="7"/>
      <c r="AB412" s="7"/>
      <c r="AC412" s="7"/>
      <c r="AD412" s="7"/>
      <c r="AE412" s="7"/>
      <c r="AF412" s="7"/>
      <c r="AG412" s="7"/>
      <c r="AH412" s="7"/>
      <c r="AI412" s="7"/>
      <c r="AJ412" s="7"/>
      <c r="AK412" s="7"/>
      <c r="AL412" s="7"/>
      <c r="AM412" s="7"/>
      <c r="AN412" s="7"/>
      <c r="AO412" s="7"/>
      <c r="AP412" s="7"/>
      <c r="AQ412" s="7"/>
      <c r="AR412" s="7"/>
      <c r="AS412" s="7"/>
      <c r="AT412" s="7"/>
      <c r="AU412" s="7"/>
      <c r="AV412" s="7"/>
    </row>
    <row r="413" spans="1:48">
      <c r="A413" s="12">
        <v>39762</v>
      </c>
      <c r="B413" s="13">
        <v>3748.1</v>
      </c>
      <c r="C413" s="13">
        <v>1431.4</v>
      </c>
      <c r="D413" s="13">
        <v>1187.0999999999999</v>
      </c>
      <c r="E413" s="13">
        <v>6442.2</v>
      </c>
      <c r="F413" s="13">
        <v>12718.3</v>
      </c>
      <c r="G413" s="13">
        <v>3600.7</v>
      </c>
      <c r="H413" s="13">
        <v>9158.5</v>
      </c>
      <c r="I413" s="13">
        <v>3420.7</v>
      </c>
      <c r="J413" s="13">
        <v>401</v>
      </c>
      <c r="K413" s="13">
        <v>8257</v>
      </c>
      <c r="L413" s="13">
        <v>4571.8</v>
      </c>
      <c r="M413" s="13">
        <v>800</v>
      </c>
      <c r="N413" s="15"/>
      <c r="O413" s="7">
        <f t="shared" si="32"/>
        <v>-9.2632409678029201E-2</v>
      </c>
      <c r="P413" s="7">
        <f t="shared" si="32"/>
        <v>-6.493914163886029E-2</v>
      </c>
      <c r="Q413" s="7">
        <f t="shared" si="32"/>
        <v>-9.7055447159341446E-2</v>
      </c>
      <c r="R413" s="7">
        <f t="shared" si="31"/>
        <v>-4.6011593402933905E-2</v>
      </c>
      <c r="S413" s="7">
        <f t="shared" si="31"/>
        <v>-0.15766097077912303</v>
      </c>
      <c r="T413" s="7">
        <f t="shared" si="31"/>
        <v>-5.3185066040122568E-2</v>
      </c>
      <c r="U413" s="7">
        <f t="shared" si="31"/>
        <v>-0.14575848486767698</v>
      </c>
      <c r="V413" s="7">
        <f t="shared" si="33"/>
        <v>-8.0032963126828269E-2</v>
      </c>
      <c r="W413" s="7">
        <f t="shared" si="33"/>
        <v>-5.7745354429065719E-2</v>
      </c>
      <c r="X413" s="7">
        <f t="shared" si="33"/>
        <v>-0.16375215546627084</v>
      </c>
      <c r="Y413" s="7">
        <f t="shared" si="33"/>
        <v>-6.6374640058243076E-2</v>
      </c>
      <c r="Z413" s="15"/>
      <c r="AA413" s="7"/>
      <c r="AB413" s="7"/>
      <c r="AC413" s="7"/>
      <c r="AD413" s="7"/>
      <c r="AE413" s="7"/>
      <c r="AF413" s="7"/>
      <c r="AG413" s="7"/>
      <c r="AH413" s="7"/>
      <c r="AI413" s="7"/>
      <c r="AJ413" s="7"/>
      <c r="AK413" s="7"/>
      <c r="AL413" s="7"/>
      <c r="AM413" s="7"/>
      <c r="AN413" s="7"/>
      <c r="AO413" s="7"/>
      <c r="AP413" s="7"/>
      <c r="AQ413" s="7"/>
      <c r="AR413" s="7"/>
      <c r="AS413" s="7"/>
      <c r="AT413" s="7"/>
      <c r="AU413" s="7"/>
      <c r="AV413" s="7"/>
    </row>
    <row r="414" spans="1:48">
      <c r="A414" s="12">
        <v>39769</v>
      </c>
      <c r="B414" s="13">
        <v>3416.5</v>
      </c>
      <c r="C414" s="13">
        <v>1341.4</v>
      </c>
      <c r="D414" s="13">
        <v>1077.3</v>
      </c>
      <c r="E414" s="13">
        <v>6152.5</v>
      </c>
      <c r="F414" s="13">
        <v>10863.2</v>
      </c>
      <c r="G414" s="13">
        <v>3414.2</v>
      </c>
      <c r="H414" s="13">
        <v>7916.3</v>
      </c>
      <c r="I414" s="13">
        <v>3157.6</v>
      </c>
      <c r="J414" s="13">
        <v>378.5</v>
      </c>
      <c r="K414" s="13">
        <v>7009.8</v>
      </c>
      <c r="L414" s="13">
        <v>4278.2</v>
      </c>
      <c r="M414" s="13">
        <v>799</v>
      </c>
      <c r="N414" s="15"/>
      <c r="O414" s="7">
        <f t="shared" si="32"/>
        <v>9.1137202072950493E-2</v>
      </c>
      <c r="P414" s="7">
        <f t="shared" si="32"/>
        <v>1.9051008135744184E-2</v>
      </c>
      <c r="Q414" s="7">
        <f t="shared" si="32"/>
        <v>2.6201572181167563E-2</v>
      </c>
      <c r="R414" s="7">
        <f t="shared" si="31"/>
        <v>1.396140984557538E-2</v>
      </c>
      <c r="S414" s="7">
        <f t="shared" si="31"/>
        <v>0.13361308712969208</v>
      </c>
      <c r="T414" s="7">
        <f t="shared" si="31"/>
        <v>7.7845841495725154E-2</v>
      </c>
      <c r="U414" s="7">
        <f t="shared" si="31"/>
        <v>8.1476886919855676E-2</v>
      </c>
      <c r="V414" s="7">
        <f t="shared" si="33"/>
        <v>3.8247008203295021E-3</v>
      </c>
      <c r="W414" s="7">
        <f t="shared" si="33"/>
        <v>-1.70534375249266E-2</v>
      </c>
      <c r="X414" s="7">
        <f t="shared" si="33"/>
        <v>0.20283544663251676</v>
      </c>
      <c r="Y414" s="7">
        <f t="shared" si="33"/>
        <v>2.7003427807672262E-2</v>
      </c>
      <c r="Z414" s="15"/>
      <c r="AA414" s="7"/>
      <c r="AB414" s="7"/>
      <c r="AC414" s="7"/>
      <c r="AD414" s="7"/>
      <c r="AE414" s="7"/>
      <c r="AF414" s="7"/>
      <c r="AG414" s="7"/>
      <c r="AH414" s="7"/>
      <c r="AI414" s="7"/>
      <c r="AJ414" s="7"/>
      <c r="AK414" s="7"/>
      <c r="AL414" s="7"/>
      <c r="AM414" s="7"/>
      <c r="AN414" s="7"/>
      <c r="AO414" s="7"/>
      <c r="AP414" s="7"/>
      <c r="AQ414" s="7"/>
      <c r="AR414" s="7"/>
      <c r="AS414" s="7"/>
      <c r="AT414" s="7"/>
      <c r="AU414" s="7"/>
      <c r="AV414" s="7"/>
    </row>
    <row r="415" spans="1:48">
      <c r="A415" s="12">
        <v>39776</v>
      </c>
      <c r="B415" s="13">
        <v>3742.5</v>
      </c>
      <c r="C415" s="13">
        <v>1367.2</v>
      </c>
      <c r="D415" s="13">
        <v>1105.9000000000001</v>
      </c>
      <c r="E415" s="13">
        <v>6239</v>
      </c>
      <c r="F415" s="13">
        <v>12416.1</v>
      </c>
      <c r="G415" s="13">
        <v>3690.6</v>
      </c>
      <c r="H415" s="13">
        <v>8588.2999999999993</v>
      </c>
      <c r="I415" s="13">
        <v>3169.7</v>
      </c>
      <c r="J415" s="13">
        <v>372.1</v>
      </c>
      <c r="K415" s="13">
        <v>8586.1</v>
      </c>
      <c r="L415" s="13">
        <v>4395.3</v>
      </c>
      <c r="M415" s="13">
        <v>798</v>
      </c>
      <c r="N415" s="15"/>
      <c r="O415" s="7">
        <f t="shared" si="32"/>
        <v>-6.988075480295293E-2</v>
      </c>
      <c r="P415" s="7">
        <f t="shared" si="32"/>
        <v>9.5360140281514974E-3</v>
      </c>
      <c r="Q415" s="7">
        <f t="shared" si="32"/>
        <v>-1.176204614227351E-3</v>
      </c>
      <c r="R415" s="7">
        <f t="shared" si="31"/>
        <v>-4.2115104629823027E-2</v>
      </c>
      <c r="S415" s="7">
        <f t="shared" si="31"/>
        <v>-0.11883766653515031</v>
      </c>
      <c r="T415" s="7">
        <f t="shared" si="31"/>
        <v>-5.0628953365151025E-2</v>
      </c>
      <c r="U415" s="7">
        <f t="shared" si="31"/>
        <v>-7.0446901473749116E-2</v>
      </c>
      <c r="V415" s="7">
        <f t="shared" si="33"/>
        <v>-6.3493752610099721E-2</v>
      </c>
      <c r="W415" s="7">
        <f t="shared" si="33"/>
        <v>2.8088757079079631E-2</v>
      </c>
      <c r="X415" s="7">
        <f t="shared" si="33"/>
        <v>-0.13743065697241094</v>
      </c>
      <c r="Y415" s="7">
        <f t="shared" si="33"/>
        <v>-6.3348563630979224E-2</v>
      </c>
      <c r="Z415" s="15"/>
      <c r="AA415" s="7"/>
      <c r="AB415" s="7"/>
      <c r="AC415" s="7"/>
      <c r="AD415" s="7"/>
      <c r="AE415" s="7"/>
      <c r="AF415" s="7"/>
      <c r="AG415" s="7"/>
      <c r="AH415" s="7"/>
      <c r="AI415" s="7"/>
      <c r="AJ415" s="7"/>
      <c r="AK415" s="7"/>
      <c r="AL415" s="7"/>
      <c r="AM415" s="7"/>
      <c r="AN415" s="7"/>
      <c r="AO415" s="7"/>
      <c r="AP415" s="7"/>
      <c r="AQ415" s="7"/>
      <c r="AR415" s="7"/>
      <c r="AS415" s="7"/>
      <c r="AT415" s="7"/>
      <c r="AU415" s="7"/>
      <c r="AV415" s="7"/>
    </row>
    <row r="416" spans="1:48">
      <c r="A416" s="12">
        <v>39783</v>
      </c>
      <c r="B416" s="13">
        <v>3489.9</v>
      </c>
      <c r="C416" s="13">
        <v>1380.3</v>
      </c>
      <c r="D416" s="13">
        <v>1104.5999999999999</v>
      </c>
      <c r="E416" s="13">
        <v>5981.7</v>
      </c>
      <c r="F416" s="13">
        <v>11024.9</v>
      </c>
      <c r="G416" s="13">
        <v>3508.4</v>
      </c>
      <c r="H416" s="13">
        <v>8004.1</v>
      </c>
      <c r="I416" s="13">
        <v>2974.7</v>
      </c>
      <c r="J416" s="13">
        <v>382.7</v>
      </c>
      <c r="K416" s="13">
        <v>7483.6</v>
      </c>
      <c r="L416" s="13">
        <v>4125.5</v>
      </c>
      <c r="M416" s="13">
        <v>797</v>
      </c>
      <c r="N416" s="15"/>
      <c r="O416" s="7">
        <f t="shared" si="32"/>
        <v>5.8569085900807812E-3</v>
      </c>
      <c r="P416" s="7">
        <f t="shared" si="32"/>
        <v>1.013758233091323E-3</v>
      </c>
      <c r="Q416" s="7">
        <f t="shared" si="32"/>
        <v>-1.1747164180863212E-2</v>
      </c>
      <c r="R416" s="7">
        <f t="shared" si="31"/>
        <v>-3.5131920656012033E-2</v>
      </c>
      <c r="S416" s="7">
        <f t="shared" si="31"/>
        <v>7.8430370046191231E-2</v>
      </c>
      <c r="T416" s="7">
        <f t="shared" si="31"/>
        <v>-3.265016777074245E-2</v>
      </c>
      <c r="U416" s="7">
        <f t="shared" si="31"/>
        <v>-4.3367679023157482E-2</v>
      </c>
      <c r="V416" s="7">
        <f t="shared" si="33"/>
        <v>1.1796885184054251E-2</v>
      </c>
      <c r="W416" s="7">
        <f t="shared" si="33"/>
        <v>2.7321287006107236E-2</v>
      </c>
      <c r="X416" s="7">
        <f t="shared" si="33"/>
        <v>7.928589529808186E-2</v>
      </c>
      <c r="Y416" s="7">
        <f t="shared" si="33"/>
        <v>-2.0051840264495358E-2</v>
      </c>
      <c r="Z416" s="15"/>
      <c r="AA416" s="7"/>
      <c r="AB416" s="7"/>
      <c r="AC416" s="7"/>
      <c r="AD416" s="7"/>
      <c r="AE416" s="7"/>
      <c r="AF416" s="7"/>
      <c r="AG416" s="7"/>
      <c r="AH416" s="7"/>
      <c r="AI416" s="7"/>
      <c r="AJ416" s="7"/>
      <c r="AK416" s="7"/>
      <c r="AL416" s="7"/>
      <c r="AM416" s="7"/>
      <c r="AN416" s="7"/>
      <c r="AO416" s="7"/>
      <c r="AP416" s="7"/>
      <c r="AQ416" s="7"/>
      <c r="AR416" s="7"/>
      <c r="AS416" s="7"/>
      <c r="AT416" s="7"/>
      <c r="AU416" s="7"/>
      <c r="AV416" s="7"/>
    </row>
    <row r="417" spans="1:48">
      <c r="A417" s="12">
        <v>39790</v>
      </c>
      <c r="B417" s="13">
        <v>3510.4</v>
      </c>
      <c r="C417" s="13">
        <v>1381.7</v>
      </c>
      <c r="D417" s="13">
        <v>1091.7</v>
      </c>
      <c r="E417" s="13">
        <v>5775.2</v>
      </c>
      <c r="F417" s="13">
        <v>11924.4</v>
      </c>
      <c r="G417" s="13">
        <v>3395.7</v>
      </c>
      <c r="H417" s="13">
        <v>7664.4</v>
      </c>
      <c r="I417" s="13">
        <v>3010</v>
      </c>
      <c r="J417" s="13">
        <v>393.3</v>
      </c>
      <c r="K417" s="13">
        <v>8101.1</v>
      </c>
      <c r="L417" s="13">
        <v>4043.6</v>
      </c>
      <c r="M417" s="13">
        <v>796</v>
      </c>
      <c r="N417" s="15"/>
      <c r="O417" s="7">
        <f t="shared" si="32"/>
        <v>2.9555483387633173E-2</v>
      </c>
      <c r="P417" s="7">
        <f t="shared" si="32"/>
        <v>-9.2758614050823182E-2</v>
      </c>
      <c r="Q417" s="7">
        <f t="shared" si="32"/>
        <v>3.3861857443400728E-2</v>
      </c>
      <c r="R417" s="7">
        <f t="shared" si="31"/>
        <v>4.0916185956107028E-2</v>
      </c>
      <c r="S417" s="7">
        <f t="shared" si="31"/>
        <v>-1.0936443013151664E-2</v>
      </c>
      <c r="T417" s="7">
        <f t="shared" si="31"/>
        <v>3.176618351083145E-2</v>
      </c>
      <c r="U417" s="7">
        <f t="shared" si="31"/>
        <v>5.3362416824325479E-2</v>
      </c>
      <c r="V417" s="7">
        <f t="shared" si="33"/>
        <v>5.9302661838089049E-2</v>
      </c>
      <c r="W417" s="7">
        <f t="shared" si="33"/>
        <v>5.2017669645592325E-2</v>
      </c>
      <c r="X417" s="7">
        <f t="shared" si="33"/>
        <v>5.1014898378852452E-2</v>
      </c>
      <c r="Y417" s="7">
        <f t="shared" si="33"/>
        <v>5.2180723238281455E-2</v>
      </c>
      <c r="Z417" s="15"/>
      <c r="AA417" s="7"/>
      <c r="AB417" s="7"/>
      <c r="AC417" s="7"/>
      <c r="AD417" s="7"/>
      <c r="AE417" s="7"/>
      <c r="AF417" s="7"/>
      <c r="AG417" s="7"/>
      <c r="AH417" s="7"/>
      <c r="AI417" s="7"/>
      <c r="AJ417" s="7"/>
      <c r="AK417" s="7"/>
      <c r="AL417" s="7"/>
      <c r="AM417" s="7"/>
      <c r="AN417" s="7"/>
      <c r="AO417" s="7"/>
      <c r="AP417" s="7"/>
      <c r="AQ417" s="7"/>
      <c r="AR417" s="7"/>
      <c r="AS417" s="7"/>
      <c r="AT417" s="7"/>
      <c r="AU417" s="7"/>
      <c r="AV417" s="7"/>
    </row>
    <row r="418" spans="1:48">
      <c r="A418" s="12">
        <v>39797</v>
      </c>
      <c r="B418" s="13">
        <v>3615.7</v>
      </c>
      <c r="C418" s="13">
        <v>1259.3</v>
      </c>
      <c r="D418" s="13">
        <v>1129.3</v>
      </c>
      <c r="E418" s="13">
        <v>6016.4</v>
      </c>
      <c r="F418" s="13">
        <v>11794.7</v>
      </c>
      <c r="G418" s="13">
        <v>3505.3</v>
      </c>
      <c r="H418" s="13">
        <v>8084.5</v>
      </c>
      <c r="I418" s="13">
        <v>3193.9</v>
      </c>
      <c r="J418" s="13">
        <v>414.3</v>
      </c>
      <c r="K418" s="13">
        <v>8525.1</v>
      </c>
      <c r="L418" s="13">
        <v>4260.2</v>
      </c>
      <c r="M418" s="13">
        <v>795</v>
      </c>
      <c r="N418" s="15"/>
      <c r="O418" s="7">
        <f t="shared" si="32"/>
        <v>-9.3083376773860724E-3</v>
      </c>
      <c r="P418" s="7">
        <f t="shared" si="32"/>
        <v>1.9040069218947875E-3</v>
      </c>
      <c r="Q418" s="7">
        <f t="shared" si="32"/>
        <v>1.5813384075472722E-2</v>
      </c>
      <c r="R418" s="7">
        <f t="shared" si="31"/>
        <v>5.3047004574558448E-3</v>
      </c>
      <c r="S418" s="7">
        <f t="shared" si="31"/>
        <v>-2.2408021938316812E-3</v>
      </c>
      <c r="T418" s="7">
        <f t="shared" si="31"/>
        <v>-7.4449847073418257E-3</v>
      </c>
      <c r="U418" s="7">
        <f t="shared" si="31"/>
        <v>3.439455483330222E-2</v>
      </c>
      <c r="V418" s="7">
        <f t="shared" si="33"/>
        <v>-9.6585671646579521E-3</v>
      </c>
      <c r="W418" s="7">
        <f t="shared" si="33"/>
        <v>4.36853784489157E-2</v>
      </c>
      <c r="X418" s="7">
        <f t="shared" si="33"/>
        <v>-3.7503498893173538E-2</v>
      </c>
      <c r="Y418" s="7">
        <f t="shared" si="33"/>
        <v>-5.7438952646828153E-3</v>
      </c>
      <c r="Z418" s="15"/>
      <c r="AA418" s="7"/>
      <c r="AB418" s="7"/>
      <c r="AC418" s="7"/>
      <c r="AD418" s="7"/>
      <c r="AE418" s="7"/>
      <c r="AF418" s="7"/>
      <c r="AG418" s="7"/>
      <c r="AH418" s="7"/>
      <c r="AI418" s="7"/>
      <c r="AJ418" s="7"/>
      <c r="AK418" s="7"/>
      <c r="AL418" s="7"/>
      <c r="AM418" s="7"/>
      <c r="AN418" s="7"/>
      <c r="AO418" s="7"/>
      <c r="AP418" s="7"/>
      <c r="AQ418" s="7"/>
      <c r="AR418" s="7"/>
      <c r="AS418" s="7"/>
      <c r="AT418" s="7"/>
      <c r="AU418" s="7"/>
      <c r="AV418" s="7"/>
    </row>
    <row r="419" spans="1:48">
      <c r="A419" s="12">
        <v>39804</v>
      </c>
      <c r="B419" s="13">
        <v>3582.2</v>
      </c>
      <c r="C419" s="13">
        <v>1261.7</v>
      </c>
      <c r="D419" s="13">
        <v>1147.3</v>
      </c>
      <c r="E419" s="13">
        <v>6048.4</v>
      </c>
      <c r="F419" s="13">
        <v>11768.3</v>
      </c>
      <c r="G419" s="13">
        <v>3479.3</v>
      </c>
      <c r="H419" s="13">
        <v>8367.4</v>
      </c>
      <c r="I419" s="13">
        <v>3163.2</v>
      </c>
      <c r="J419" s="13">
        <v>432.8</v>
      </c>
      <c r="K419" s="13">
        <v>8211.2999999999993</v>
      </c>
      <c r="L419" s="13">
        <v>4235.8</v>
      </c>
      <c r="M419" s="13">
        <v>794</v>
      </c>
      <c r="N419" s="15"/>
      <c r="O419" s="7">
        <f t="shared" si="32"/>
        <v>3.6078474375337205E-2</v>
      </c>
      <c r="P419" s="7">
        <f t="shared" si="32"/>
        <v>2.8287555760017739E-2</v>
      </c>
      <c r="Q419" s="7">
        <f t="shared" si="32"/>
        <v>4.349252988337364E-2</v>
      </c>
      <c r="R419" s="7">
        <f t="shared" si="31"/>
        <v>2.1140260234931681E-3</v>
      </c>
      <c r="S419" s="7">
        <f t="shared" si="31"/>
        <v>7.761669984962713E-2</v>
      </c>
      <c r="T419" s="7">
        <f t="shared" si="31"/>
        <v>2.1017481785572029E-2</v>
      </c>
      <c r="U419" s="7">
        <f t="shared" si="31"/>
        <v>1.7333427672373187E-2</v>
      </c>
      <c r="V419" s="7">
        <f t="shared" si="33"/>
        <v>4.8380609494181777E-2</v>
      </c>
      <c r="W419" s="7">
        <f t="shared" si="33"/>
        <v>2.1712657342009282E-2</v>
      </c>
      <c r="X419" s="7">
        <f t="shared" si="33"/>
        <v>6.436496473815688E-2</v>
      </c>
      <c r="Y419" s="7">
        <f t="shared" si="33"/>
        <v>9.0481340200030992E-3</v>
      </c>
      <c r="Z419" s="15"/>
      <c r="AA419" s="7"/>
      <c r="AB419" s="7"/>
      <c r="AC419" s="7"/>
      <c r="AD419" s="7"/>
      <c r="AE419" s="7"/>
      <c r="AF419" s="7"/>
      <c r="AG419" s="7"/>
      <c r="AH419" s="7"/>
      <c r="AI419" s="7"/>
      <c r="AJ419" s="7"/>
      <c r="AK419" s="7"/>
      <c r="AL419" s="7"/>
      <c r="AM419" s="7"/>
      <c r="AN419" s="7"/>
      <c r="AO419" s="7"/>
      <c r="AP419" s="7"/>
      <c r="AQ419" s="7"/>
      <c r="AR419" s="7"/>
      <c r="AS419" s="7"/>
      <c r="AT419" s="7"/>
      <c r="AU419" s="7"/>
      <c r="AV419" s="7"/>
    </row>
    <row r="420" spans="1:48">
      <c r="A420" s="12">
        <v>39811</v>
      </c>
      <c r="B420" s="13">
        <v>3713.8</v>
      </c>
      <c r="C420" s="13">
        <v>1297.9000000000001</v>
      </c>
      <c r="D420" s="13">
        <v>1198.3</v>
      </c>
      <c r="E420" s="13">
        <v>6061.2</v>
      </c>
      <c r="F420" s="13">
        <v>12718.1</v>
      </c>
      <c r="G420" s="13">
        <v>3553.2</v>
      </c>
      <c r="H420" s="13">
        <v>8513.7000000000007</v>
      </c>
      <c r="I420" s="13">
        <v>3320</v>
      </c>
      <c r="J420" s="13">
        <v>442.3</v>
      </c>
      <c r="K420" s="13">
        <v>8757.2000000000007</v>
      </c>
      <c r="L420" s="13">
        <v>4274.3</v>
      </c>
      <c r="M420" s="13">
        <v>793</v>
      </c>
      <c r="N420" s="15"/>
      <c r="O420" s="7">
        <f t="shared" si="32"/>
        <v>5.8796061721702719E-3</v>
      </c>
      <c r="P420" s="7">
        <f t="shared" si="32"/>
        <v>-2.8525358464162407E-2</v>
      </c>
      <c r="Q420" s="7">
        <f t="shared" si="32"/>
        <v>-6.6985095146368341E-3</v>
      </c>
      <c r="R420" s="7">
        <f t="shared" si="31"/>
        <v>1.877920402136523E-2</v>
      </c>
      <c r="S420" s="7">
        <f t="shared" si="31"/>
        <v>-1.1148475630708959E-2</v>
      </c>
      <c r="T420" s="7">
        <f t="shared" si="31"/>
        <v>9.8856819745806925E-3</v>
      </c>
      <c r="U420" s="7">
        <f t="shared" si="31"/>
        <v>-3.5167250735979649E-2</v>
      </c>
      <c r="V420" s="7">
        <f t="shared" si="33"/>
        <v>-2.5194244410674124E-2</v>
      </c>
      <c r="W420" s="7">
        <f t="shared" si="33"/>
        <v>-3.6610512022646417E-2</v>
      </c>
      <c r="X420" s="7">
        <f t="shared" si="33"/>
        <v>2.9667888216477575E-2</v>
      </c>
      <c r="Y420" s="7">
        <f t="shared" si="33"/>
        <v>-2.2979180668110836E-2</v>
      </c>
      <c r="Z420" s="15"/>
      <c r="AA420" s="7"/>
      <c r="AB420" s="7"/>
      <c r="AC420" s="7"/>
      <c r="AD420" s="7"/>
      <c r="AE420" s="7"/>
      <c r="AF420" s="7"/>
      <c r="AG420" s="7"/>
      <c r="AH420" s="7"/>
      <c r="AI420" s="7"/>
      <c r="AJ420" s="7"/>
      <c r="AK420" s="7"/>
      <c r="AL420" s="7"/>
      <c r="AM420" s="7"/>
      <c r="AN420" s="7"/>
      <c r="AO420" s="7"/>
      <c r="AP420" s="7"/>
      <c r="AQ420" s="7"/>
      <c r="AR420" s="7"/>
      <c r="AS420" s="7"/>
      <c r="AT420" s="7"/>
      <c r="AU420" s="7"/>
      <c r="AV420" s="7"/>
    </row>
    <row r="421" spans="1:48">
      <c r="A421" s="12">
        <v>39818</v>
      </c>
      <c r="B421" s="13">
        <v>3735.7</v>
      </c>
      <c r="C421" s="13">
        <v>1261.4000000000001</v>
      </c>
      <c r="D421" s="13">
        <v>1190.3</v>
      </c>
      <c r="E421" s="13">
        <v>6176.1</v>
      </c>
      <c r="F421" s="13">
        <v>12577.1</v>
      </c>
      <c r="G421" s="13">
        <v>3588.5</v>
      </c>
      <c r="H421" s="13">
        <v>8219.5</v>
      </c>
      <c r="I421" s="13">
        <v>3237.4</v>
      </c>
      <c r="J421" s="13">
        <v>426.4</v>
      </c>
      <c r="K421" s="13">
        <v>9020.9</v>
      </c>
      <c r="L421" s="13">
        <v>4177.2</v>
      </c>
      <c r="M421" s="13">
        <v>792</v>
      </c>
      <c r="N421" s="15"/>
      <c r="O421" s="7">
        <f t="shared" si="32"/>
        <v>-5.0734124873493845E-2</v>
      </c>
      <c r="P421" s="7">
        <f t="shared" si="32"/>
        <v>-3.2552020118846232E-2</v>
      </c>
      <c r="Q421" s="7">
        <f t="shared" si="32"/>
        <v>-5.0661190100242032E-2</v>
      </c>
      <c r="R421" s="7">
        <f t="shared" si="31"/>
        <v>-2.8211125089439092E-2</v>
      </c>
      <c r="S421" s="7">
        <f t="shared" si="31"/>
        <v>-6.1306649034481346E-2</v>
      </c>
      <c r="T421" s="7">
        <f t="shared" si="31"/>
        <v>-6.1161201586315127E-2</v>
      </c>
      <c r="U421" s="7">
        <f t="shared" si="31"/>
        <v>2.3042882134920104E-2</v>
      </c>
      <c r="V421" s="7">
        <f t="shared" si="33"/>
        <v>-4.92566966521071E-2</v>
      </c>
      <c r="W421" s="7">
        <f t="shared" si="33"/>
        <v>1.1889637671847938E-2</v>
      </c>
      <c r="X421" s="7">
        <f t="shared" si="33"/>
        <v>-6.3840386679552746E-2</v>
      </c>
      <c r="Y421" s="7">
        <f t="shared" si="33"/>
        <v>1.9372203367786901E-3</v>
      </c>
      <c r="Z421" s="15"/>
      <c r="AA421" s="7"/>
      <c r="AB421" s="7"/>
      <c r="AC421" s="7"/>
      <c r="AD421" s="7"/>
      <c r="AE421" s="7"/>
      <c r="AF421" s="7"/>
      <c r="AG421" s="7"/>
      <c r="AH421" s="7"/>
      <c r="AI421" s="7"/>
      <c r="AJ421" s="7"/>
      <c r="AK421" s="7"/>
      <c r="AL421" s="7"/>
      <c r="AM421" s="7"/>
      <c r="AN421" s="7"/>
      <c r="AO421" s="7"/>
      <c r="AP421" s="7"/>
      <c r="AQ421" s="7"/>
      <c r="AR421" s="7"/>
      <c r="AS421" s="7"/>
      <c r="AT421" s="7"/>
      <c r="AU421" s="7"/>
      <c r="AV421" s="7"/>
    </row>
    <row r="422" spans="1:48">
      <c r="A422" s="12">
        <v>39825</v>
      </c>
      <c r="B422" s="13">
        <v>3550.9</v>
      </c>
      <c r="C422" s="13">
        <v>1221</v>
      </c>
      <c r="D422" s="13">
        <v>1131.5</v>
      </c>
      <c r="E422" s="13">
        <v>6004.3</v>
      </c>
      <c r="F422" s="13">
        <v>11829.2</v>
      </c>
      <c r="G422" s="13">
        <v>3375.6</v>
      </c>
      <c r="H422" s="13">
        <v>8411.1</v>
      </c>
      <c r="I422" s="13">
        <v>3081.8</v>
      </c>
      <c r="J422" s="13">
        <v>431.5</v>
      </c>
      <c r="K422" s="13">
        <v>8463</v>
      </c>
      <c r="L422" s="13">
        <v>4185.3</v>
      </c>
      <c r="M422" s="13">
        <v>791</v>
      </c>
      <c r="N422" s="15"/>
      <c r="O422" s="7">
        <f t="shared" si="32"/>
        <v>-6.0422228826637205E-2</v>
      </c>
      <c r="P422" s="7">
        <f t="shared" si="32"/>
        <v>1.4392247449449676E-2</v>
      </c>
      <c r="Q422" s="7">
        <f t="shared" si="32"/>
        <v>-5.822471997081239E-2</v>
      </c>
      <c r="R422" s="7">
        <f t="shared" si="31"/>
        <v>-1.2772122264475503E-2</v>
      </c>
      <c r="S422" s="7">
        <f t="shared" si="31"/>
        <v>-4.7273882864325163E-2</v>
      </c>
      <c r="T422" s="7">
        <f t="shared" si="31"/>
        <v>-0.10284232650186378</v>
      </c>
      <c r="U422" s="7">
        <f t="shared" si="31"/>
        <v>2.0650586460399818E-2</v>
      </c>
      <c r="V422" s="7">
        <f t="shared" si="33"/>
        <v>-6.2148837551565805E-2</v>
      </c>
      <c r="W422" s="7">
        <f t="shared" si="33"/>
        <v>-0.13237331490389495</v>
      </c>
      <c r="X422" s="7">
        <f t="shared" si="33"/>
        <v>-5.6324680961339434E-2</v>
      </c>
      <c r="Y422" s="7">
        <f t="shared" si="33"/>
        <v>-1.2623242600595995E-2</v>
      </c>
      <c r="Z422" s="15"/>
      <c r="AA422" s="7"/>
      <c r="AB422" s="7"/>
      <c r="AC422" s="7"/>
      <c r="AD422" s="7"/>
      <c r="AE422" s="7"/>
      <c r="AF422" s="7"/>
      <c r="AG422" s="7"/>
      <c r="AH422" s="7"/>
      <c r="AI422" s="7"/>
      <c r="AJ422" s="7"/>
      <c r="AK422" s="7"/>
      <c r="AL422" s="7"/>
      <c r="AM422" s="7"/>
      <c r="AN422" s="7"/>
      <c r="AO422" s="7"/>
      <c r="AP422" s="7"/>
      <c r="AQ422" s="7"/>
      <c r="AR422" s="7"/>
      <c r="AS422" s="7"/>
      <c r="AT422" s="7"/>
      <c r="AU422" s="7"/>
      <c r="AV422" s="7"/>
    </row>
    <row r="423" spans="1:48">
      <c r="A423" s="12">
        <v>39832</v>
      </c>
      <c r="B423" s="13">
        <v>3342.7</v>
      </c>
      <c r="C423" s="13">
        <v>1238.7</v>
      </c>
      <c r="D423" s="13">
        <v>1067.5</v>
      </c>
      <c r="E423" s="13">
        <v>5928.1</v>
      </c>
      <c r="F423" s="13">
        <v>11283</v>
      </c>
      <c r="G423" s="13">
        <v>3045.7</v>
      </c>
      <c r="H423" s="13">
        <v>8586.6</v>
      </c>
      <c r="I423" s="13">
        <v>2896.1</v>
      </c>
      <c r="J423" s="13">
        <v>378</v>
      </c>
      <c r="K423" s="13">
        <v>7999.5</v>
      </c>
      <c r="L423" s="13">
        <v>4132.8</v>
      </c>
      <c r="M423" s="13">
        <v>790</v>
      </c>
      <c r="N423" s="15"/>
      <c r="O423" s="7">
        <f t="shared" si="32"/>
        <v>5.7545584054280771E-2</v>
      </c>
      <c r="P423" s="7">
        <f t="shared" si="32"/>
        <v>4.267061172974769E-2</v>
      </c>
      <c r="Q423" s="7">
        <f t="shared" si="32"/>
        <v>2.0674727046218384E-2</v>
      </c>
      <c r="R423" s="7">
        <f t="shared" si="31"/>
        <v>3.6845881087953204E-2</v>
      </c>
      <c r="S423" s="7">
        <f t="shared" si="31"/>
        <v>5.630376450816009E-2</v>
      </c>
      <c r="T423" s="7">
        <f t="shared" si="31"/>
        <v>6.5354913018175878E-2</v>
      </c>
      <c r="U423" s="7">
        <f t="shared" si="31"/>
        <v>5.9005194925998448E-2</v>
      </c>
      <c r="V423" s="7">
        <f t="shared" si="33"/>
        <v>2.738310929725761E-2</v>
      </c>
      <c r="W423" s="7">
        <f t="shared" si="33"/>
        <v>9.7232333207284069E-2</v>
      </c>
      <c r="X423" s="7">
        <f t="shared" si="33"/>
        <v>7.3649802866894903E-2</v>
      </c>
      <c r="Y423" s="7">
        <f t="shared" si="33"/>
        <v>3.277577304462588E-2</v>
      </c>
      <c r="Z423" s="15"/>
      <c r="AA423" s="7"/>
      <c r="AB423" s="7"/>
      <c r="AC423" s="7"/>
      <c r="AD423" s="7"/>
      <c r="AE423" s="7"/>
      <c r="AF423" s="7"/>
      <c r="AG423" s="7"/>
      <c r="AH423" s="7"/>
      <c r="AI423" s="7"/>
      <c r="AJ423" s="7"/>
      <c r="AK423" s="7"/>
      <c r="AL423" s="7"/>
      <c r="AM423" s="7"/>
      <c r="AN423" s="7"/>
      <c r="AO423" s="7"/>
      <c r="AP423" s="7"/>
      <c r="AQ423" s="7"/>
      <c r="AR423" s="7"/>
      <c r="AS423" s="7"/>
      <c r="AT423" s="7"/>
      <c r="AU423" s="7"/>
      <c r="AV423" s="7"/>
    </row>
    <row r="424" spans="1:48">
      <c r="A424" s="12">
        <v>39840</v>
      </c>
      <c r="B424" s="13">
        <v>3540.7</v>
      </c>
      <c r="C424" s="13">
        <v>1292.7</v>
      </c>
      <c r="D424" s="13">
        <v>1089.8</v>
      </c>
      <c r="E424" s="13">
        <v>6150.6</v>
      </c>
      <c r="F424" s="13">
        <v>11936.5</v>
      </c>
      <c r="G424" s="13">
        <v>3251.4</v>
      </c>
      <c r="H424" s="13">
        <v>9108.5</v>
      </c>
      <c r="I424" s="13">
        <v>2976.5</v>
      </c>
      <c r="J424" s="13">
        <v>416.6</v>
      </c>
      <c r="K424" s="13">
        <v>8610.9</v>
      </c>
      <c r="L424" s="13">
        <v>4270.5</v>
      </c>
      <c r="M424" s="13">
        <v>789</v>
      </c>
      <c r="N424" s="15"/>
      <c r="O424" s="7">
        <f t="shared" si="32"/>
        <v>-2.0198672610973651E-2</v>
      </c>
      <c r="P424" s="7">
        <f t="shared" si="32"/>
        <v>-2.0160082681894377E-2</v>
      </c>
      <c r="Q424" s="7">
        <f t="shared" si="32"/>
        <v>-6.4624167430668428E-2</v>
      </c>
      <c r="R424" s="7">
        <f t="shared" si="31"/>
        <v>-7.9330517407959888E-3</v>
      </c>
      <c r="S424" s="7">
        <f t="shared" si="31"/>
        <v>-4.7286666328974859E-2</v>
      </c>
      <c r="T424" s="7">
        <f t="shared" si="31"/>
        <v>-2.6774651815942296E-2</v>
      </c>
      <c r="U424" s="7">
        <f t="shared" si="31"/>
        <v>-2.871149155163788E-2</v>
      </c>
      <c r="V424" s="7">
        <f t="shared" si="33"/>
        <v>-0.10859473763745023</v>
      </c>
      <c r="W424" s="7">
        <f t="shared" si="33"/>
        <v>-8.5397875560281195E-2</v>
      </c>
      <c r="X424" s="7">
        <f t="shared" si="33"/>
        <v>2.501291532592104E-2</v>
      </c>
      <c r="Y424" s="7">
        <f t="shared" si="33"/>
        <v>-4.2868148441701392E-2</v>
      </c>
      <c r="Z424" s="15"/>
      <c r="AA424" s="7"/>
      <c r="AB424" s="7"/>
      <c r="AC424" s="7"/>
      <c r="AD424" s="7"/>
      <c r="AE424" s="7"/>
      <c r="AF424" s="7"/>
      <c r="AG424" s="7"/>
      <c r="AH424" s="7"/>
      <c r="AI424" s="7"/>
      <c r="AJ424" s="7"/>
      <c r="AK424" s="7"/>
      <c r="AL424" s="7"/>
      <c r="AM424" s="7"/>
      <c r="AN424" s="7"/>
      <c r="AO424" s="7"/>
      <c r="AP424" s="7"/>
      <c r="AQ424" s="7"/>
      <c r="AR424" s="7"/>
      <c r="AS424" s="7"/>
      <c r="AT424" s="7"/>
      <c r="AU424" s="7"/>
      <c r="AV424" s="7"/>
    </row>
    <row r="425" spans="1:48">
      <c r="A425" s="12">
        <v>39846</v>
      </c>
      <c r="B425" s="13">
        <v>3469.9</v>
      </c>
      <c r="C425" s="13">
        <v>1266.9000000000001</v>
      </c>
      <c r="D425" s="13">
        <v>1021.6</v>
      </c>
      <c r="E425" s="13">
        <v>6102</v>
      </c>
      <c r="F425" s="13">
        <v>11385.2</v>
      </c>
      <c r="G425" s="13">
        <v>3165.5</v>
      </c>
      <c r="H425" s="13">
        <v>8850.7000000000007</v>
      </c>
      <c r="I425" s="13">
        <v>2670.2</v>
      </c>
      <c r="J425" s="13">
        <v>382.5</v>
      </c>
      <c r="K425" s="13">
        <v>8829</v>
      </c>
      <c r="L425" s="13">
        <v>4091.3</v>
      </c>
      <c r="M425" s="13">
        <v>788</v>
      </c>
      <c r="N425" s="15"/>
      <c r="O425" s="7">
        <f t="shared" si="32"/>
        <v>2.5381928813891272E-2</v>
      </c>
      <c r="P425" s="7">
        <f t="shared" si="32"/>
        <v>-1.1271749757861342E-2</v>
      </c>
      <c r="Q425" s="7">
        <f t="shared" si="32"/>
        <v>3.4443039083020287E-2</v>
      </c>
      <c r="R425" s="7">
        <f t="shared" si="31"/>
        <v>7.5590345479068415E-3</v>
      </c>
      <c r="S425" s="7">
        <f t="shared" si="31"/>
        <v>3.119849076483348E-2</v>
      </c>
      <c r="T425" s="7">
        <f t="shared" si="31"/>
        <v>2.1501500229000756E-2</v>
      </c>
      <c r="U425" s="7">
        <f t="shared" si="31"/>
        <v>-7.9290322677891129E-3</v>
      </c>
      <c r="V425" s="7">
        <f t="shared" si="33"/>
        <v>4.446153218700212E-2</v>
      </c>
      <c r="W425" s="7">
        <f t="shared" si="33"/>
        <v>0.11472826566142645</v>
      </c>
      <c r="X425" s="7">
        <f t="shared" si="33"/>
        <v>4.4113885959565835E-2</v>
      </c>
      <c r="Y425" s="7">
        <f t="shared" si="33"/>
        <v>2.6412215379149097E-2</v>
      </c>
      <c r="Z425" s="15"/>
      <c r="AA425" s="7"/>
      <c r="AB425" s="7"/>
      <c r="AC425" s="7"/>
      <c r="AD425" s="7"/>
      <c r="AE425" s="7"/>
      <c r="AF425" s="7"/>
      <c r="AG425" s="7"/>
      <c r="AH425" s="7"/>
      <c r="AI425" s="7"/>
      <c r="AJ425" s="7"/>
      <c r="AK425" s="7"/>
      <c r="AL425" s="7"/>
      <c r="AM425" s="7"/>
      <c r="AN425" s="7"/>
      <c r="AO425" s="7"/>
      <c r="AP425" s="7"/>
      <c r="AQ425" s="7"/>
      <c r="AR425" s="7"/>
      <c r="AS425" s="7"/>
      <c r="AT425" s="7"/>
      <c r="AU425" s="7"/>
      <c r="AV425" s="7"/>
    </row>
    <row r="426" spans="1:48">
      <c r="A426" s="12">
        <v>39853</v>
      </c>
      <c r="B426" s="13">
        <v>3559.1</v>
      </c>
      <c r="C426" s="13">
        <v>1252.7</v>
      </c>
      <c r="D426" s="13">
        <v>1057.4000000000001</v>
      </c>
      <c r="E426" s="13">
        <v>6148.3</v>
      </c>
      <c r="F426" s="13">
        <v>11746</v>
      </c>
      <c r="G426" s="13">
        <v>3234.3</v>
      </c>
      <c r="H426" s="13">
        <v>8780.7999999999993</v>
      </c>
      <c r="I426" s="13">
        <v>2791.6</v>
      </c>
      <c r="J426" s="13">
        <v>429</v>
      </c>
      <c r="K426" s="13">
        <v>9227.2000000000007</v>
      </c>
      <c r="L426" s="13">
        <v>4200.8</v>
      </c>
      <c r="M426" s="13">
        <v>787</v>
      </c>
      <c r="N426" s="15"/>
      <c r="O426" s="7">
        <f t="shared" si="32"/>
        <v>-4.5026638956308943E-2</v>
      </c>
      <c r="P426" s="7">
        <f t="shared" si="32"/>
        <v>-1.2780575267920069E-3</v>
      </c>
      <c r="Q426" s="7">
        <f t="shared" si="32"/>
        <v>-4.6258852014401226E-2</v>
      </c>
      <c r="R426" s="7">
        <f t="shared" si="31"/>
        <v>1.7125583830274373E-2</v>
      </c>
      <c r="S426" s="7">
        <f t="shared" si="31"/>
        <v>-2.8610758672861454E-2</v>
      </c>
      <c r="T426" s="7">
        <f t="shared" si="31"/>
        <v>-6.2514372755752598E-2</v>
      </c>
      <c r="U426" s="7">
        <f t="shared" si="31"/>
        <v>1.5362646761751533E-3</v>
      </c>
      <c r="V426" s="7">
        <f t="shared" si="33"/>
        <v>-0.12779592219874431</v>
      </c>
      <c r="W426" s="7">
        <f t="shared" si="33"/>
        <v>-3.4383944352667326E-2</v>
      </c>
      <c r="X426" s="7">
        <f t="shared" si="33"/>
        <v>-5.2759145128710307E-2</v>
      </c>
      <c r="Y426" s="7">
        <f t="shared" si="33"/>
        <v>-3.5496937062962364E-2</v>
      </c>
      <c r="Z426" s="15"/>
      <c r="AA426" s="7"/>
      <c r="AB426" s="7"/>
      <c r="AC426" s="7"/>
      <c r="AD426" s="7"/>
      <c r="AE426" s="7"/>
      <c r="AF426" s="7"/>
      <c r="AG426" s="7"/>
      <c r="AH426" s="7"/>
      <c r="AI426" s="7"/>
      <c r="AJ426" s="7"/>
      <c r="AK426" s="7"/>
      <c r="AL426" s="7"/>
      <c r="AM426" s="7"/>
      <c r="AN426" s="7"/>
      <c r="AO426" s="7"/>
      <c r="AP426" s="7"/>
      <c r="AQ426" s="7"/>
      <c r="AR426" s="7"/>
      <c r="AS426" s="7"/>
      <c r="AT426" s="7"/>
      <c r="AU426" s="7"/>
      <c r="AV426" s="7"/>
    </row>
    <row r="427" spans="1:48">
      <c r="A427" s="12">
        <v>39860</v>
      </c>
      <c r="B427" s="13">
        <v>3402.4</v>
      </c>
      <c r="C427" s="13">
        <v>1251.0999999999999</v>
      </c>
      <c r="D427" s="13">
        <v>1009.6</v>
      </c>
      <c r="E427" s="13">
        <v>6254.5</v>
      </c>
      <c r="F427" s="13">
        <v>11414.7</v>
      </c>
      <c r="G427" s="13">
        <v>3038.3</v>
      </c>
      <c r="H427" s="13">
        <v>8794.2999999999993</v>
      </c>
      <c r="I427" s="13">
        <v>2456.6999999999998</v>
      </c>
      <c r="J427" s="13">
        <v>414.5</v>
      </c>
      <c r="K427" s="13">
        <v>8753</v>
      </c>
      <c r="L427" s="13">
        <v>4054.3</v>
      </c>
      <c r="M427" s="13">
        <v>786</v>
      </c>
      <c r="N427" s="15"/>
      <c r="O427" s="7">
        <f t="shared" si="32"/>
        <v>-1.7163859380961041E-2</v>
      </c>
      <c r="P427" s="7">
        <f t="shared" si="32"/>
        <v>-3.9204727348675319E-2</v>
      </c>
      <c r="Q427" s="7">
        <f t="shared" si="32"/>
        <v>-5.9606772946815415E-3</v>
      </c>
      <c r="R427" s="7">
        <f t="shared" si="31"/>
        <v>-2.758952182659976E-2</v>
      </c>
      <c r="S427" s="7">
        <f t="shared" si="31"/>
        <v>6.3989735927196686E-2</v>
      </c>
      <c r="T427" s="7">
        <f t="shared" si="31"/>
        <v>2.1699114248038003E-3</v>
      </c>
      <c r="U427" s="7">
        <f t="shared" si="31"/>
        <v>-2.1016877498050597E-2</v>
      </c>
      <c r="V427" s="7">
        <f t="shared" si="33"/>
        <v>-4.8155367527186466E-2</v>
      </c>
      <c r="W427" s="7">
        <f t="shared" si="33"/>
        <v>-1.8014119066416485E-2</v>
      </c>
      <c r="X427" s="7">
        <f t="shared" si="33"/>
        <v>-5.1335386105409962E-2</v>
      </c>
      <c r="Y427" s="7">
        <f t="shared" si="33"/>
        <v>-6.0811169565876504E-2</v>
      </c>
      <c r="Z427" s="15"/>
      <c r="AA427" s="7"/>
      <c r="AB427" s="7"/>
      <c r="AC427" s="7"/>
      <c r="AD427" s="7"/>
      <c r="AE427" s="7"/>
      <c r="AF427" s="7"/>
      <c r="AG427" s="7"/>
      <c r="AH427" s="7"/>
      <c r="AI427" s="7"/>
      <c r="AJ427" s="7"/>
      <c r="AK427" s="7"/>
      <c r="AL427" s="7"/>
      <c r="AM427" s="7"/>
      <c r="AN427" s="7"/>
      <c r="AO427" s="7"/>
      <c r="AP427" s="7"/>
      <c r="AQ427" s="7"/>
      <c r="AR427" s="7"/>
      <c r="AS427" s="7"/>
      <c r="AT427" s="7"/>
      <c r="AU427" s="7"/>
      <c r="AV427" s="7"/>
    </row>
    <row r="428" spans="1:48">
      <c r="A428" s="12">
        <v>39867</v>
      </c>
      <c r="B428" s="13">
        <v>3344.5</v>
      </c>
      <c r="C428" s="13">
        <v>1203</v>
      </c>
      <c r="D428" s="13">
        <v>1003.6</v>
      </c>
      <c r="E428" s="13">
        <v>6084.3</v>
      </c>
      <c r="F428" s="13">
        <v>12169</v>
      </c>
      <c r="G428" s="13">
        <v>3044.9</v>
      </c>
      <c r="H428" s="13">
        <v>8611.4</v>
      </c>
      <c r="I428" s="13">
        <v>2341.1999999999998</v>
      </c>
      <c r="J428" s="13">
        <v>407.1</v>
      </c>
      <c r="K428" s="13">
        <v>8315</v>
      </c>
      <c r="L428" s="13">
        <v>3815.1</v>
      </c>
      <c r="M428" s="13">
        <v>785</v>
      </c>
      <c r="N428" s="15"/>
      <c r="O428" s="7">
        <f t="shared" si="32"/>
        <v>-6.1344345548378393E-2</v>
      </c>
      <c r="P428" s="7">
        <f t="shared" si="32"/>
        <v>-8.9781021657790019E-2</v>
      </c>
      <c r="Q428" s="7">
        <f t="shared" si="32"/>
        <v>-4.0568771635025466E-2</v>
      </c>
      <c r="R428" s="7">
        <f t="shared" si="31"/>
        <v>-2.9946103372353584E-2</v>
      </c>
      <c r="S428" s="7">
        <f t="shared" si="31"/>
        <v>-1.7917807594375664E-2</v>
      </c>
      <c r="T428" s="7">
        <f t="shared" si="31"/>
        <v>-9.7875126952078714E-2</v>
      </c>
      <c r="U428" s="7">
        <f t="shared" si="31"/>
        <v>-5.1003634686783497E-2</v>
      </c>
      <c r="V428" s="7">
        <f t="shared" si="33"/>
        <v>-4.0578203407102109E-2</v>
      </c>
      <c r="W428" s="7">
        <f t="shared" si="33"/>
        <v>3.5946458527078624E-2</v>
      </c>
      <c r="X428" s="7">
        <f t="shared" si="33"/>
        <v>-4.2401714260515373E-2</v>
      </c>
      <c r="Y428" s="7">
        <f t="shared" si="33"/>
        <v>-6.1148991928866928E-2</v>
      </c>
      <c r="Z428" s="15"/>
      <c r="AA428" s="7"/>
      <c r="AB428" s="7"/>
      <c r="AC428" s="7"/>
      <c r="AD428" s="7"/>
      <c r="AE428" s="7"/>
      <c r="AF428" s="7"/>
      <c r="AG428" s="7"/>
      <c r="AH428" s="7"/>
      <c r="AI428" s="7"/>
      <c r="AJ428" s="7"/>
      <c r="AK428" s="7"/>
      <c r="AL428" s="7"/>
      <c r="AM428" s="7"/>
      <c r="AN428" s="7"/>
      <c r="AO428" s="7"/>
      <c r="AP428" s="7"/>
      <c r="AQ428" s="7"/>
      <c r="AR428" s="7"/>
      <c r="AS428" s="7"/>
      <c r="AT428" s="7"/>
      <c r="AU428" s="7"/>
      <c r="AV428" s="7"/>
    </row>
    <row r="429" spans="1:48">
      <c r="A429" s="12">
        <v>39874</v>
      </c>
      <c r="B429" s="13">
        <v>3145.5</v>
      </c>
      <c r="C429" s="13">
        <v>1099.7</v>
      </c>
      <c r="D429" s="13">
        <v>963.7</v>
      </c>
      <c r="E429" s="13">
        <v>5904.8</v>
      </c>
      <c r="F429" s="13">
        <v>11952.9</v>
      </c>
      <c r="G429" s="13">
        <v>2761</v>
      </c>
      <c r="H429" s="13">
        <v>8183.2</v>
      </c>
      <c r="I429" s="13">
        <v>2248.1</v>
      </c>
      <c r="J429" s="13">
        <v>422</v>
      </c>
      <c r="K429" s="13">
        <v>7969.8</v>
      </c>
      <c r="L429" s="13">
        <v>3588.8</v>
      </c>
      <c r="M429" s="13">
        <v>784</v>
      </c>
      <c r="N429" s="15"/>
      <c r="O429" s="7">
        <f t="shared" si="32"/>
        <v>6.1553622497286242E-2</v>
      </c>
      <c r="P429" s="7">
        <f t="shared" si="32"/>
        <v>-4.3394182182913306E-2</v>
      </c>
      <c r="Q429" s="7">
        <f t="shared" si="32"/>
        <v>5.5109806320377951E-2</v>
      </c>
      <c r="R429" s="7">
        <f t="shared" si="31"/>
        <v>-6.2517191929703179E-3</v>
      </c>
      <c r="S429" s="7">
        <f t="shared" si="31"/>
        <v>5.6098137008392356E-2</v>
      </c>
      <c r="T429" s="7">
        <f t="shared" si="31"/>
        <v>8.9895659659524313E-2</v>
      </c>
      <c r="U429" s="7">
        <f t="shared" si="31"/>
        <v>-4.8831713571065472E-2</v>
      </c>
      <c r="V429" s="7">
        <f t="shared" si="33"/>
        <v>6.6674155508995969E-2</v>
      </c>
      <c r="W429" s="7">
        <f t="shared" si="33"/>
        <v>1.8779894651596275E-2</v>
      </c>
      <c r="X429" s="7">
        <f t="shared" si="33"/>
        <v>9.8637674308139064E-2</v>
      </c>
      <c r="Y429" s="7">
        <f t="shared" si="33"/>
        <v>4.0759576165671718E-2</v>
      </c>
      <c r="Z429" s="15"/>
      <c r="AA429" s="7"/>
      <c r="AB429" s="7"/>
      <c r="AC429" s="7"/>
      <c r="AD429" s="7"/>
      <c r="AE429" s="7"/>
      <c r="AF429" s="7"/>
      <c r="AG429" s="7"/>
      <c r="AH429" s="7"/>
      <c r="AI429" s="7"/>
      <c r="AJ429" s="7"/>
      <c r="AK429" s="7"/>
      <c r="AL429" s="7"/>
      <c r="AM429" s="7"/>
      <c r="AN429" s="7"/>
      <c r="AO429" s="7"/>
      <c r="AP429" s="7"/>
      <c r="AQ429" s="7"/>
      <c r="AR429" s="7"/>
      <c r="AS429" s="7"/>
      <c r="AT429" s="7"/>
      <c r="AU429" s="7"/>
      <c r="AV429" s="7"/>
    </row>
    <row r="430" spans="1:48">
      <c r="A430" s="12">
        <v>39881</v>
      </c>
      <c r="B430" s="13">
        <v>3345.2</v>
      </c>
      <c r="C430" s="13">
        <v>1053</v>
      </c>
      <c r="D430" s="13">
        <v>1018.3</v>
      </c>
      <c r="E430" s="13">
        <v>5868</v>
      </c>
      <c r="F430" s="13">
        <v>12642.6</v>
      </c>
      <c r="G430" s="13">
        <v>3020.7</v>
      </c>
      <c r="H430" s="13">
        <v>7793.2</v>
      </c>
      <c r="I430" s="13">
        <v>2403.1</v>
      </c>
      <c r="J430" s="13">
        <v>430</v>
      </c>
      <c r="K430" s="13">
        <v>8796</v>
      </c>
      <c r="L430" s="13">
        <v>3738.1</v>
      </c>
      <c r="M430" s="13">
        <v>783</v>
      </c>
      <c r="N430" s="15"/>
      <c r="O430" s="7">
        <f t="shared" si="32"/>
        <v>3.5417003698774492E-2</v>
      </c>
      <c r="P430" s="7">
        <f t="shared" si="32"/>
        <v>-8.6795337197226579E-3</v>
      </c>
      <c r="Q430" s="7">
        <f t="shared" si="32"/>
        <v>4.577875554817025E-2</v>
      </c>
      <c r="R430" s="7">
        <f t="shared" si="31"/>
        <v>-2.337426313533258E-3</v>
      </c>
      <c r="S430" s="7">
        <f t="shared" si="31"/>
        <v>2.5989326622811184E-3</v>
      </c>
      <c r="T430" s="7">
        <f t="shared" si="31"/>
        <v>7.0269905237221472E-2</v>
      </c>
      <c r="U430" s="7">
        <f t="shared" si="31"/>
        <v>-4.8102621491614199E-2</v>
      </c>
      <c r="V430" s="7">
        <f t="shared" si="33"/>
        <v>7.462799837476207E-2</v>
      </c>
      <c r="W430" s="7">
        <f t="shared" si="33"/>
        <v>9.8265638995907484E-2</v>
      </c>
      <c r="X430" s="7">
        <f t="shared" si="33"/>
        <v>2.2816387359296773E-2</v>
      </c>
      <c r="Y430" s="7">
        <f t="shared" si="33"/>
        <v>4.4345913847171639E-2</v>
      </c>
      <c r="Z430" s="15"/>
      <c r="AA430" s="7"/>
      <c r="AB430" s="7"/>
      <c r="AC430" s="7"/>
      <c r="AD430" s="7"/>
      <c r="AE430" s="7"/>
      <c r="AF430" s="7"/>
      <c r="AG430" s="7"/>
      <c r="AH430" s="7"/>
      <c r="AI430" s="7"/>
      <c r="AJ430" s="7"/>
      <c r="AK430" s="7"/>
      <c r="AL430" s="7"/>
      <c r="AM430" s="7"/>
      <c r="AN430" s="7"/>
      <c r="AO430" s="7"/>
      <c r="AP430" s="7"/>
      <c r="AQ430" s="7"/>
      <c r="AR430" s="7"/>
      <c r="AS430" s="7"/>
      <c r="AT430" s="7"/>
      <c r="AU430" s="7"/>
      <c r="AV430" s="7"/>
    </row>
    <row r="431" spans="1:48">
      <c r="A431" s="12">
        <v>39888</v>
      </c>
      <c r="B431" s="13">
        <v>3465.8</v>
      </c>
      <c r="C431" s="13">
        <v>1043.9000000000001</v>
      </c>
      <c r="D431" s="13">
        <v>1066</v>
      </c>
      <c r="E431" s="13">
        <v>5854.3</v>
      </c>
      <c r="F431" s="13">
        <v>12675.5</v>
      </c>
      <c r="G431" s="13">
        <v>3240.6</v>
      </c>
      <c r="H431" s="13">
        <v>7427.2</v>
      </c>
      <c r="I431" s="13">
        <v>2589.3000000000002</v>
      </c>
      <c r="J431" s="13">
        <v>474.4</v>
      </c>
      <c r="K431" s="13">
        <v>8999</v>
      </c>
      <c r="L431" s="13">
        <v>3907.6</v>
      </c>
      <c r="M431" s="13">
        <v>782</v>
      </c>
      <c r="N431" s="15"/>
      <c r="O431" s="7">
        <f t="shared" si="32"/>
        <v>5.7874682543431338E-2</v>
      </c>
      <c r="P431" s="7">
        <f t="shared" si="32"/>
        <v>6.3376336339210873E-2</v>
      </c>
      <c r="Q431" s="7">
        <f t="shared" si="32"/>
        <v>5.5379680444330462E-2</v>
      </c>
      <c r="R431" s="7">
        <f t="shared" si="31"/>
        <v>2.8973383562145849E-2</v>
      </c>
      <c r="S431" s="7">
        <f t="shared" si="31"/>
        <v>8.2022159014718446E-2</v>
      </c>
      <c r="T431" s="7">
        <f t="shared" si="31"/>
        <v>6.5336665782922632E-2</v>
      </c>
      <c r="U431" s="7">
        <f t="shared" si="31"/>
        <v>6.551670880974543E-2</v>
      </c>
      <c r="V431" s="7">
        <f t="shared" si="33"/>
        <v>4.0233245178340142E-2</v>
      </c>
      <c r="W431" s="7">
        <f t="shared" si="33"/>
        <v>4.67403654171114E-2</v>
      </c>
      <c r="X431" s="7">
        <f t="shared" si="33"/>
        <v>5.5177838887767262E-2</v>
      </c>
      <c r="Y431" s="7">
        <f t="shared" si="33"/>
        <v>1.3850812939080869E-2</v>
      </c>
      <c r="Z431" s="15"/>
      <c r="AA431" s="7"/>
      <c r="AB431" s="7"/>
      <c r="AC431" s="7"/>
      <c r="AD431" s="7"/>
      <c r="AE431" s="7"/>
      <c r="AF431" s="7"/>
      <c r="AG431" s="7"/>
      <c r="AH431" s="7"/>
      <c r="AI431" s="7"/>
      <c r="AJ431" s="7"/>
      <c r="AK431" s="7"/>
      <c r="AL431" s="7"/>
      <c r="AM431" s="7"/>
      <c r="AN431" s="7"/>
      <c r="AO431" s="7"/>
      <c r="AP431" s="7"/>
      <c r="AQ431" s="7"/>
      <c r="AR431" s="7"/>
      <c r="AS431" s="7"/>
      <c r="AT431" s="7"/>
      <c r="AU431" s="7"/>
      <c r="AV431" s="7"/>
    </row>
    <row r="432" spans="1:48">
      <c r="A432" s="12">
        <v>39895</v>
      </c>
      <c r="B432" s="13">
        <v>3672.3</v>
      </c>
      <c r="C432" s="13">
        <v>1112.2</v>
      </c>
      <c r="D432" s="13">
        <v>1126.7</v>
      </c>
      <c r="E432" s="13">
        <v>6026.4</v>
      </c>
      <c r="F432" s="13">
        <v>13759</v>
      </c>
      <c r="G432" s="13">
        <v>3459.4</v>
      </c>
      <c r="H432" s="13">
        <v>7930.1</v>
      </c>
      <c r="I432" s="13">
        <v>2695.6</v>
      </c>
      <c r="J432" s="13">
        <v>497.1</v>
      </c>
      <c r="K432" s="13">
        <v>9509.5</v>
      </c>
      <c r="L432" s="13">
        <v>3962.1</v>
      </c>
      <c r="M432" s="13">
        <v>781</v>
      </c>
      <c r="N432" s="15"/>
      <c r="O432" s="7">
        <f t="shared" si="32"/>
        <v>1.7090279485986144E-2</v>
      </c>
      <c r="P432" s="7">
        <f t="shared" si="32"/>
        <v>-4.6751244359668959E-2</v>
      </c>
      <c r="Q432" s="7">
        <f t="shared" si="32"/>
        <v>8.9242916127706823E-3</v>
      </c>
      <c r="R432" s="7">
        <f t="shared" si="31"/>
        <v>-5.9248583932443658E-3</v>
      </c>
      <c r="S432" s="7">
        <f t="shared" si="31"/>
        <v>-4.501723061992753E-3</v>
      </c>
      <c r="T432" s="7">
        <f t="shared" si="31"/>
        <v>4.3470965984851243E-2</v>
      </c>
      <c r="U432" s="7">
        <f t="shared" si="31"/>
        <v>-3.2397723060728821E-2</v>
      </c>
      <c r="V432" s="7">
        <f t="shared" si="33"/>
        <v>1.0590700291830513E-2</v>
      </c>
      <c r="W432" s="7">
        <f t="shared" si="33"/>
        <v>-8.4848993892949528E-3</v>
      </c>
      <c r="X432" s="7">
        <f t="shared" si="33"/>
        <v>1.5930066626507585E-2</v>
      </c>
      <c r="Y432" s="7">
        <f t="shared" si="33"/>
        <v>2.031173446235798E-2</v>
      </c>
      <c r="Z432" s="15"/>
      <c r="AA432" s="7"/>
      <c r="AB432" s="7"/>
      <c r="AC432" s="7"/>
      <c r="AD432" s="7"/>
      <c r="AE432" s="7"/>
      <c r="AF432" s="7"/>
      <c r="AG432" s="7"/>
      <c r="AH432" s="7"/>
      <c r="AI432" s="7"/>
      <c r="AJ432" s="7"/>
      <c r="AK432" s="7"/>
      <c r="AL432" s="7"/>
      <c r="AM432" s="7"/>
      <c r="AN432" s="7"/>
      <c r="AO432" s="7"/>
      <c r="AP432" s="7"/>
      <c r="AQ432" s="7"/>
      <c r="AR432" s="7"/>
      <c r="AS432" s="7"/>
      <c r="AT432" s="7"/>
      <c r="AU432" s="7"/>
      <c r="AV432" s="7"/>
    </row>
    <row r="433" spans="1:48">
      <c r="A433" s="12">
        <v>39902</v>
      </c>
      <c r="B433" s="13">
        <v>3735.6</v>
      </c>
      <c r="C433" s="13">
        <v>1061.4000000000001</v>
      </c>
      <c r="D433" s="13">
        <v>1136.8</v>
      </c>
      <c r="E433" s="13">
        <v>5990.8</v>
      </c>
      <c r="F433" s="13">
        <v>13697.2</v>
      </c>
      <c r="G433" s="13">
        <v>3613.1</v>
      </c>
      <c r="H433" s="13">
        <v>7677.3</v>
      </c>
      <c r="I433" s="13">
        <v>2724.3</v>
      </c>
      <c r="J433" s="13">
        <v>492.9</v>
      </c>
      <c r="K433" s="13">
        <v>9662.2000000000007</v>
      </c>
      <c r="L433" s="13">
        <v>4043.4</v>
      </c>
      <c r="M433" s="13">
        <v>780</v>
      </c>
      <c r="N433" s="15"/>
      <c r="O433" s="7">
        <f t="shared" si="32"/>
        <v>-1.7280913890626939E-2</v>
      </c>
      <c r="P433" s="7">
        <f t="shared" si="32"/>
        <v>5.1684210997771138E-2</v>
      </c>
      <c r="Q433" s="7">
        <f t="shared" si="32"/>
        <v>1.3455860515391927E-2</v>
      </c>
      <c r="R433" s="7">
        <f t="shared" si="31"/>
        <v>1.1699339390828244E-2</v>
      </c>
      <c r="S433" s="7">
        <f t="shared" si="31"/>
        <v>-1.5813718308598505E-2</v>
      </c>
      <c r="T433" s="7">
        <f t="shared" si="31"/>
        <v>-1.9648754659246283E-2</v>
      </c>
      <c r="U433" s="7">
        <f t="shared" si="31"/>
        <v>3.8870340468220043E-3</v>
      </c>
      <c r="V433" s="7">
        <f t="shared" si="33"/>
        <v>5.1988108598836694E-3</v>
      </c>
      <c r="W433" s="7">
        <f t="shared" si="33"/>
        <v>2.6427964508700389E-2</v>
      </c>
      <c r="X433" s="7">
        <f t="shared" si="33"/>
        <v>-5.5768879171248682E-2</v>
      </c>
      <c r="Y433" s="7">
        <f t="shared" si="33"/>
        <v>2.8549337160258207E-2</v>
      </c>
      <c r="Z433" s="15"/>
      <c r="AA433" s="7"/>
      <c r="AB433" s="7"/>
      <c r="AC433" s="7"/>
      <c r="AD433" s="7"/>
      <c r="AE433" s="7"/>
      <c r="AF433" s="7"/>
      <c r="AG433" s="7"/>
      <c r="AH433" s="7"/>
      <c r="AI433" s="7"/>
      <c r="AJ433" s="7"/>
      <c r="AK433" s="7"/>
      <c r="AL433" s="7"/>
      <c r="AM433" s="7"/>
      <c r="AN433" s="7"/>
      <c r="AO433" s="7"/>
      <c r="AP433" s="7"/>
      <c r="AQ433" s="7"/>
      <c r="AR433" s="7"/>
      <c r="AS433" s="7"/>
      <c r="AT433" s="7"/>
      <c r="AU433" s="7"/>
      <c r="AV433" s="7"/>
    </row>
    <row r="434" spans="1:48">
      <c r="A434" s="12">
        <v>39909</v>
      </c>
      <c r="B434" s="13">
        <v>3671.6</v>
      </c>
      <c r="C434" s="13">
        <v>1117.7</v>
      </c>
      <c r="D434" s="13">
        <v>1152.2</v>
      </c>
      <c r="E434" s="13">
        <v>6061.3</v>
      </c>
      <c r="F434" s="13">
        <v>13482.3</v>
      </c>
      <c r="G434" s="13">
        <v>3542.8</v>
      </c>
      <c r="H434" s="13">
        <v>7707.2</v>
      </c>
      <c r="I434" s="13">
        <v>2738.5</v>
      </c>
      <c r="J434" s="13">
        <v>506.1</v>
      </c>
      <c r="K434" s="13">
        <v>9138.1</v>
      </c>
      <c r="L434" s="13">
        <v>4160.5</v>
      </c>
      <c r="M434" s="13">
        <v>779</v>
      </c>
      <c r="N434" s="15"/>
      <c r="O434" s="7">
        <f t="shared" si="32"/>
        <v>2.8223078095387332E-2</v>
      </c>
      <c r="P434" s="7">
        <f t="shared" si="32"/>
        <v>-1.605373582849479E-2</v>
      </c>
      <c r="Q434" s="7">
        <f t="shared" si="32"/>
        <v>4.4059241599890567E-2</v>
      </c>
      <c r="R434" s="7">
        <f t="shared" si="31"/>
        <v>3.6671045538154805E-2</v>
      </c>
      <c r="S434" s="7">
        <f t="shared" si="31"/>
        <v>1.9043884482330155E-3</v>
      </c>
      <c r="T434" s="7">
        <f t="shared" si="31"/>
        <v>3.2791643870475527E-2</v>
      </c>
      <c r="U434" s="7">
        <f t="shared" si="31"/>
        <v>1.2993892216972155E-2</v>
      </c>
      <c r="V434" s="7">
        <f t="shared" si="33"/>
        <v>4.0469915019697281E-2</v>
      </c>
      <c r="W434" s="7">
        <f t="shared" si="33"/>
        <v>3.2082074866479911E-2</v>
      </c>
      <c r="X434" s="7">
        <f t="shared" si="33"/>
        <v>3.621481860766821E-2</v>
      </c>
      <c r="Y434" s="7">
        <f t="shared" si="33"/>
        <v>-3.5697543323658314E-2</v>
      </c>
      <c r="Z434" s="15"/>
      <c r="AA434" s="7"/>
      <c r="AB434" s="7"/>
      <c r="AC434" s="7"/>
      <c r="AD434" s="7"/>
      <c r="AE434" s="7"/>
      <c r="AF434" s="7"/>
      <c r="AG434" s="7"/>
      <c r="AH434" s="7"/>
      <c r="AI434" s="7"/>
      <c r="AJ434" s="7"/>
      <c r="AK434" s="7"/>
      <c r="AL434" s="7"/>
      <c r="AM434" s="7"/>
      <c r="AN434" s="7"/>
      <c r="AO434" s="7"/>
      <c r="AP434" s="7"/>
      <c r="AQ434" s="7"/>
      <c r="AR434" s="7"/>
      <c r="AS434" s="7"/>
      <c r="AT434" s="7"/>
      <c r="AU434" s="7"/>
      <c r="AV434" s="7"/>
    </row>
    <row r="435" spans="1:48">
      <c r="A435" s="12">
        <v>39917</v>
      </c>
      <c r="B435" s="13">
        <v>3776.7</v>
      </c>
      <c r="C435" s="13">
        <v>1099.9000000000001</v>
      </c>
      <c r="D435" s="13">
        <v>1204.0999999999999</v>
      </c>
      <c r="E435" s="13">
        <v>6287.7</v>
      </c>
      <c r="F435" s="13">
        <v>13508</v>
      </c>
      <c r="G435" s="13">
        <v>3660.9</v>
      </c>
      <c r="H435" s="13">
        <v>7808</v>
      </c>
      <c r="I435" s="13">
        <v>2851.6</v>
      </c>
      <c r="J435" s="13">
        <v>522.6</v>
      </c>
      <c r="K435" s="13">
        <v>9475.1</v>
      </c>
      <c r="L435" s="13">
        <v>4014.6</v>
      </c>
      <c r="M435" s="13">
        <v>778</v>
      </c>
      <c r="N435" s="15"/>
      <c r="O435" s="7">
        <f t="shared" si="32"/>
        <v>-1.7198981834391412E-2</v>
      </c>
      <c r="P435" s="7">
        <f t="shared" si="32"/>
        <v>1.8109418726069096E-2</v>
      </c>
      <c r="Q435" s="7">
        <f t="shared" si="32"/>
        <v>-2.5400861013696732E-2</v>
      </c>
      <c r="R435" s="7">
        <f t="shared" si="31"/>
        <v>1.3459280946723788E-2</v>
      </c>
      <c r="S435" s="7">
        <f t="shared" si="31"/>
        <v>-1.6374073355608085E-3</v>
      </c>
      <c r="T435" s="7">
        <f t="shared" si="31"/>
        <v>-2.4219480250938528E-2</v>
      </c>
      <c r="U435" s="7">
        <f t="shared" si="31"/>
        <v>-1.334427537102038E-2</v>
      </c>
      <c r="V435" s="7">
        <f t="shared" si="33"/>
        <v>-3.4499095955887141E-2</v>
      </c>
      <c r="W435" s="7">
        <f t="shared" si="33"/>
        <v>-2.1468767694831029E-2</v>
      </c>
      <c r="X435" s="7">
        <f t="shared" si="33"/>
        <v>-2.8225457601229378E-2</v>
      </c>
      <c r="Y435" s="7">
        <f t="shared" si="33"/>
        <v>2.0268465131514295E-2</v>
      </c>
      <c r="Z435" s="15"/>
      <c r="AA435" s="7"/>
      <c r="AB435" s="7"/>
      <c r="AC435" s="7"/>
      <c r="AD435" s="7"/>
      <c r="AE435" s="7"/>
      <c r="AF435" s="7"/>
      <c r="AG435" s="7"/>
      <c r="AH435" s="7"/>
      <c r="AI435" s="7"/>
      <c r="AJ435" s="7"/>
      <c r="AK435" s="7"/>
      <c r="AL435" s="7"/>
      <c r="AM435" s="7"/>
      <c r="AN435" s="7"/>
      <c r="AO435" s="7"/>
      <c r="AP435" s="7"/>
      <c r="AQ435" s="7"/>
      <c r="AR435" s="7"/>
      <c r="AS435" s="7"/>
      <c r="AT435" s="7"/>
      <c r="AU435" s="7"/>
      <c r="AV435" s="7"/>
    </row>
    <row r="436" spans="1:48">
      <c r="A436" s="12">
        <v>39923</v>
      </c>
      <c r="B436" s="13">
        <v>3712.3</v>
      </c>
      <c r="C436" s="13">
        <v>1120</v>
      </c>
      <c r="D436" s="13">
        <v>1173.9000000000001</v>
      </c>
      <c r="E436" s="13">
        <v>6372.9</v>
      </c>
      <c r="F436" s="13">
        <v>13485.9</v>
      </c>
      <c r="G436" s="13">
        <v>3573.3</v>
      </c>
      <c r="H436" s="13">
        <v>7704.5</v>
      </c>
      <c r="I436" s="13">
        <v>2754.9</v>
      </c>
      <c r="J436" s="13">
        <v>511.5</v>
      </c>
      <c r="K436" s="13">
        <v>9211.4</v>
      </c>
      <c r="L436" s="13">
        <v>4096.8</v>
      </c>
      <c r="M436" s="13">
        <v>777</v>
      </c>
      <c r="N436" s="15"/>
      <c r="O436" s="7">
        <f t="shared" si="32"/>
        <v>1.5317264411281069E-2</v>
      </c>
      <c r="P436" s="7">
        <f t="shared" si="32"/>
        <v>2.9038555979918806E-2</v>
      </c>
      <c r="Q436" s="7">
        <f t="shared" si="32"/>
        <v>4.7576539769092631E-2</v>
      </c>
      <c r="R436" s="7">
        <f t="shared" si="31"/>
        <v>4.7272921416071201E-2</v>
      </c>
      <c r="S436" s="7">
        <f t="shared" si="31"/>
        <v>2.6979830059843078E-2</v>
      </c>
      <c r="T436" s="7">
        <f t="shared" si="31"/>
        <v>-1.9669985602335616E-2</v>
      </c>
      <c r="U436" s="7">
        <f t="shared" si="31"/>
        <v>5.6949278972437775E-2</v>
      </c>
      <c r="V436" s="7">
        <f t="shared" si="33"/>
        <v>3.7440480526311951E-2</v>
      </c>
      <c r="W436" s="7">
        <f t="shared" si="33"/>
        <v>7.2075893984627692E-3</v>
      </c>
      <c r="X436" s="7">
        <f t="shared" si="33"/>
        <v>3.0376154770886229E-2</v>
      </c>
      <c r="Y436" s="7">
        <f t="shared" si="33"/>
        <v>4.6756314070931192E-2</v>
      </c>
      <c r="Z436" s="15"/>
      <c r="AA436" s="7"/>
      <c r="AB436" s="7"/>
      <c r="AC436" s="7"/>
      <c r="AD436" s="7"/>
      <c r="AE436" s="7"/>
      <c r="AF436" s="7"/>
      <c r="AG436" s="7"/>
      <c r="AH436" s="7"/>
      <c r="AI436" s="7"/>
      <c r="AJ436" s="7"/>
      <c r="AK436" s="7"/>
      <c r="AL436" s="7"/>
      <c r="AM436" s="7"/>
      <c r="AN436" s="7"/>
      <c r="AO436" s="7"/>
      <c r="AP436" s="7"/>
      <c r="AQ436" s="7"/>
      <c r="AR436" s="7"/>
      <c r="AS436" s="7"/>
      <c r="AT436" s="7"/>
      <c r="AU436" s="7"/>
      <c r="AV436" s="7"/>
    </row>
    <row r="437" spans="1:48">
      <c r="A437" s="12">
        <v>39930</v>
      </c>
      <c r="B437" s="13">
        <v>3769.6</v>
      </c>
      <c r="C437" s="13">
        <v>1153</v>
      </c>
      <c r="D437" s="13">
        <v>1231.0999999999999</v>
      </c>
      <c r="E437" s="13">
        <v>6681.4</v>
      </c>
      <c r="F437" s="13">
        <v>13854.7</v>
      </c>
      <c r="G437" s="13">
        <v>3503.7</v>
      </c>
      <c r="H437" s="13">
        <v>8156</v>
      </c>
      <c r="I437" s="13">
        <v>2860</v>
      </c>
      <c r="J437" s="13">
        <v>515.20000000000005</v>
      </c>
      <c r="K437" s="13">
        <v>9495.5</v>
      </c>
      <c r="L437" s="13">
        <v>4292.8999999999996</v>
      </c>
      <c r="M437" s="13">
        <v>776</v>
      </c>
      <c r="N437" s="15"/>
      <c r="O437" s="7">
        <f t="shared" si="32"/>
        <v>4.4643207298673188E-2</v>
      </c>
      <c r="P437" s="7">
        <f t="shared" si="32"/>
        <v>-2.7967700978425748E-2</v>
      </c>
      <c r="Q437" s="7">
        <f t="shared" si="32"/>
        <v>4.5415441143909857E-2</v>
      </c>
      <c r="R437" s="7">
        <f t="shared" si="31"/>
        <v>-6.0800499558744756E-3</v>
      </c>
      <c r="S437" s="7">
        <f t="shared" si="31"/>
        <v>8.7592238520999954E-2</v>
      </c>
      <c r="T437" s="7">
        <f t="shared" si="31"/>
        <v>4.6426603523944704E-2</v>
      </c>
      <c r="U437" s="7">
        <f t="shared" si="31"/>
        <v>-5.6676748132588751E-2</v>
      </c>
      <c r="V437" s="7">
        <f t="shared" si="33"/>
        <v>6.8083367104110989E-2</v>
      </c>
      <c r="W437" s="7">
        <f t="shared" si="33"/>
        <v>1.9223967638497177E-2</v>
      </c>
      <c r="X437" s="7">
        <f t="shared" si="33"/>
        <v>7.6147459547260876E-2</v>
      </c>
      <c r="Y437" s="7">
        <f t="shared" si="33"/>
        <v>2.1640245324258986E-3</v>
      </c>
      <c r="Z437" s="15"/>
      <c r="AA437" s="7"/>
      <c r="AB437" s="7"/>
      <c r="AC437" s="7"/>
      <c r="AD437" s="7"/>
      <c r="AE437" s="7"/>
      <c r="AF437" s="7"/>
      <c r="AG437" s="7"/>
      <c r="AH437" s="7"/>
      <c r="AI437" s="7"/>
      <c r="AJ437" s="7"/>
      <c r="AK437" s="7"/>
      <c r="AL437" s="7"/>
      <c r="AM437" s="7"/>
      <c r="AN437" s="7"/>
      <c r="AO437" s="7"/>
      <c r="AP437" s="7"/>
      <c r="AQ437" s="7"/>
      <c r="AR437" s="7"/>
      <c r="AS437" s="7"/>
      <c r="AT437" s="7"/>
      <c r="AU437" s="7"/>
      <c r="AV437" s="7"/>
    </row>
    <row r="438" spans="1:48">
      <c r="A438" s="12">
        <v>39937</v>
      </c>
      <c r="B438" s="13">
        <v>3941.7</v>
      </c>
      <c r="C438" s="13">
        <v>1121.2</v>
      </c>
      <c r="D438" s="13">
        <v>1288.3</v>
      </c>
      <c r="E438" s="13">
        <v>6640.9</v>
      </c>
      <c r="F438" s="13">
        <v>15123</v>
      </c>
      <c r="G438" s="13">
        <v>3670.2</v>
      </c>
      <c r="H438" s="13">
        <v>7706.6</v>
      </c>
      <c r="I438" s="13">
        <v>3061.5</v>
      </c>
      <c r="J438" s="13">
        <v>525.20000000000005</v>
      </c>
      <c r="K438" s="13">
        <v>10246.799999999999</v>
      </c>
      <c r="L438" s="13">
        <v>4302.2</v>
      </c>
      <c r="M438" s="13">
        <v>775</v>
      </c>
      <c r="N438" s="15"/>
      <c r="O438" s="7">
        <f t="shared" si="32"/>
        <v>-4.3688654540187971E-2</v>
      </c>
      <c r="P438" s="7">
        <f t="shared" si="32"/>
        <v>-1.8907558849275453E-2</v>
      </c>
      <c r="Q438" s="7">
        <f t="shared" si="32"/>
        <v>-3.5554384838587222E-2</v>
      </c>
      <c r="R438" s="7">
        <f t="shared" si="31"/>
        <v>-1.3202462376591912E-2</v>
      </c>
      <c r="S438" s="7">
        <f t="shared" si="31"/>
        <v>-4.7101450005098258E-2</v>
      </c>
      <c r="T438" s="7">
        <f t="shared" si="31"/>
        <v>-4.1870397789209104E-2</v>
      </c>
      <c r="U438" s="7">
        <f t="shared" si="31"/>
        <v>7.1500450065986303E-3</v>
      </c>
      <c r="V438" s="7">
        <f t="shared" si="33"/>
        <v>-5.7821515160176543E-2</v>
      </c>
      <c r="W438" s="7">
        <f t="shared" si="33"/>
        <v>-3.2510603113342293E-2</v>
      </c>
      <c r="X438" s="7">
        <f t="shared" si="33"/>
        <v>-6.7340063165513664E-2</v>
      </c>
      <c r="Y438" s="7">
        <f t="shared" si="33"/>
        <v>-5.0826078387055267E-2</v>
      </c>
      <c r="Z438" s="15"/>
      <c r="AA438" s="7"/>
      <c r="AB438" s="7"/>
      <c r="AC438" s="7"/>
      <c r="AD438" s="7"/>
      <c r="AE438" s="7"/>
      <c r="AF438" s="7"/>
      <c r="AG438" s="7"/>
      <c r="AH438" s="7"/>
      <c r="AI438" s="7"/>
      <c r="AJ438" s="7"/>
      <c r="AK438" s="7"/>
      <c r="AL438" s="7"/>
      <c r="AM438" s="7"/>
      <c r="AN438" s="7"/>
      <c r="AO438" s="7"/>
      <c r="AP438" s="7"/>
      <c r="AQ438" s="7"/>
      <c r="AR438" s="7"/>
      <c r="AS438" s="7"/>
      <c r="AT438" s="7"/>
      <c r="AU438" s="7"/>
      <c r="AV438" s="7"/>
    </row>
    <row r="439" spans="1:48">
      <c r="A439" s="12">
        <v>39944</v>
      </c>
      <c r="B439" s="13">
        <v>3773.2</v>
      </c>
      <c r="C439" s="13">
        <v>1100.2</v>
      </c>
      <c r="D439" s="13">
        <v>1243.3</v>
      </c>
      <c r="E439" s="13">
        <v>6553.8</v>
      </c>
      <c r="F439" s="13">
        <v>14427.2</v>
      </c>
      <c r="G439" s="13">
        <v>3519.7</v>
      </c>
      <c r="H439" s="13">
        <v>7761.9</v>
      </c>
      <c r="I439" s="13">
        <v>2889.5</v>
      </c>
      <c r="J439" s="13">
        <v>508.4</v>
      </c>
      <c r="K439" s="13">
        <v>9579.5</v>
      </c>
      <c r="L439" s="13">
        <v>4089</v>
      </c>
      <c r="M439" s="13">
        <v>774</v>
      </c>
      <c r="N439" s="15"/>
      <c r="O439" s="7">
        <f t="shared" si="32"/>
        <v>-3.07904898989302E-3</v>
      </c>
      <c r="P439" s="7">
        <f t="shared" si="32"/>
        <v>-2.8113746129272584E-2</v>
      </c>
      <c r="Q439" s="7">
        <f t="shared" si="32"/>
        <v>-1.4501813667337594E-2</v>
      </c>
      <c r="R439" s="7">
        <f t="shared" si="31"/>
        <v>-2.8665368886335463E-2</v>
      </c>
      <c r="S439" s="7">
        <f t="shared" si="31"/>
        <v>-9.9612824491241338E-3</v>
      </c>
      <c r="T439" s="7">
        <f t="shared" si="31"/>
        <v>-1.8484556444028173E-3</v>
      </c>
      <c r="U439" s="7">
        <f t="shared" si="31"/>
        <v>-4.739437169911315E-3</v>
      </c>
      <c r="V439" s="7">
        <f t="shared" si="33"/>
        <v>-1.3799570830023103E-2</v>
      </c>
      <c r="W439" s="7">
        <f t="shared" si="33"/>
        <v>-1.6460460890440891E-2</v>
      </c>
      <c r="X439" s="7">
        <f t="shared" si="33"/>
        <v>1.6441165879326848E-2</v>
      </c>
      <c r="Y439" s="7">
        <f t="shared" si="33"/>
        <v>5.7063583039209664E-3</v>
      </c>
      <c r="Z439" s="15"/>
      <c r="AA439" s="7"/>
      <c r="AB439" s="7"/>
      <c r="AC439" s="7"/>
      <c r="AD439" s="7"/>
      <c r="AE439" s="7"/>
      <c r="AF439" s="7"/>
      <c r="AG439" s="7"/>
      <c r="AH439" s="7"/>
      <c r="AI439" s="7"/>
      <c r="AJ439" s="7"/>
      <c r="AK439" s="7"/>
      <c r="AL439" s="7"/>
      <c r="AM439" s="7"/>
      <c r="AN439" s="7"/>
      <c r="AO439" s="7"/>
      <c r="AP439" s="7"/>
      <c r="AQ439" s="7"/>
      <c r="AR439" s="7"/>
      <c r="AS439" s="7"/>
      <c r="AT439" s="7"/>
      <c r="AU439" s="7"/>
      <c r="AV439" s="7"/>
    </row>
    <row r="440" spans="1:48">
      <c r="A440" s="12">
        <v>39951</v>
      </c>
      <c r="B440" s="13">
        <v>3761.6</v>
      </c>
      <c r="C440" s="13">
        <v>1069.7</v>
      </c>
      <c r="D440" s="13">
        <v>1225.4000000000001</v>
      </c>
      <c r="E440" s="13">
        <v>6368.6</v>
      </c>
      <c r="F440" s="13">
        <v>14284.2</v>
      </c>
      <c r="G440" s="13">
        <v>3513.2</v>
      </c>
      <c r="H440" s="13">
        <v>7725.2</v>
      </c>
      <c r="I440" s="13">
        <v>2849.9</v>
      </c>
      <c r="J440" s="13">
        <v>500.1</v>
      </c>
      <c r="K440" s="13">
        <v>9738.2999999999993</v>
      </c>
      <c r="L440" s="13">
        <v>4112.3999999999996</v>
      </c>
      <c r="M440" s="13">
        <v>773</v>
      </c>
      <c r="N440" s="15"/>
      <c r="O440" s="7">
        <f t="shared" si="32"/>
        <v>1.4882326499887973E-2</v>
      </c>
      <c r="P440" s="7">
        <f t="shared" si="32"/>
        <v>8.4710769534897586E-3</v>
      </c>
      <c r="Q440" s="7">
        <f t="shared" si="32"/>
        <v>1.2972453687998124E-2</v>
      </c>
      <c r="R440" s="7">
        <f t="shared" si="31"/>
        <v>5.4942037533948194E-4</v>
      </c>
      <c r="S440" s="7">
        <f t="shared" si="31"/>
        <v>2.6964076788089254E-2</v>
      </c>
      <c r="T440" s="7">
        <f t="shared" si="31"/>
        <v>1.6211377108806147E-3</v>
      </c>
      <c r="U440" s="7">
        <f t="shared" si="31"/>
        <v>-2.4995239540235168E-2</v>
      </c>
      <c r="V440" s="7">
        <f t="shared" si="33"/>
        <v>2.2345747797954747E-2</v>
      </c>
      <c r="W440" s="7">
        <f t="shared" si="33"/>
        <v>2.8776128233850794E-2</v>
      </c>
      <c r="X440" s="7">
        <f t="shared" si="33"/>
        <v>4.1761757973502525E-2</v>
      </c>
      <c r="Y440" s="7">
        <f t="shared" si="33"/>
        <v>2.6955176048468121E-3</v>
      </c>
      <c r="Z440" s="15"/>
      <c r="AA440" s="7"/>
      <c r="AB440" s="7"/>
      <c r="AC440" s="7"/>
      <c r="AD440" s="7"/>
      <c r="AE440" s="7"/>
      <c r="AF440" s="7"/>
      <c r="AG440" s="7"/>
      <c r="AH440" s="7"/>
      <c r="AI440" s="7"/>
      <c r="AJ440" s="7"/>
      <c r="AK440" s="7"/>
      <c r="AL440" s="7"/>
      <c r="AM440" s="7"/>
      <c r="AN440" s="7"/>
      <c r="AO440" s="7"/>
      <c r="AP440" s="7"/>
      <c r="AQ440" s="7"/>
      <c r="AR440" s="7"/>
      <c r="AS440" s="7"/>
      <c r="AT440" s="7"/>
      <c r="AU440" s="7"/>
      <c r="AV440" s="7"/>
    </row>
    <row r="441" spans="1:48">
      <c r="A441" s="12">
        <v>39958</v>
      </c>
      <c r="B441" s="13">
        <v>3818</v>
      </c>
      <c r="C441" s="13">
        <v>1078.8</v>
      </c>
      <c r="D441" s="13">
        <v>1241.4000000000001</v>
      </c>
      <c r="E441" s="13">
        <v>6372.1</v>
      </c>
      <c r="F441" s="13">
        <v>14674.6</v>
      </c>
      <c r="G441" s="13">
        <v>3518.9</v>
      </c>
      <c r="H441" s="13">
        <v>7534.5</v>
      </c>
      <c r="I441" s="13">
        <v>2914.3</v>
      </c>
      <c r="J441" s="13">
        <v>514.70000000000005</v>
      </c>
      <c r="K441" s="13">
        <v>10153.6</v>
      </c>
      <c r="L441" s="13">
        <v>4123.5</v>
      </c>
      <c r="M441" s="13">
        <v>772</v>
      </c>
      <c r="N441" s="15"/>
      <c r="O441" s="7">
        <f t="shared" si="32"/>
        <v>3.9341590724595144E-2</v>
      </c>
      <c r="P441" s="7">
        <f t="shared" si="32"/>
        <v>2.8240396240943266E-2</v>
      </c>
      <c r="Q441" s="7">
        <f t="shared" si="32"/>
        <v>4.1034635032939984E-2</v>
      </c>
      <c r="R441" s="7">
        <f t="shared" si="31"/>
        <v>3.2363985046568323E-2</v>
      </c>
      <c r="S441" s="7">
        <f t="shared" si="31"/>
        <v>1.93754943513746E-2</v>
      </c>
      <c r="T441" s="7">
        <f t="shared" si="31"/>
        <v>2.6749758467813956E-2</v>
      </c>
      <c r="U441" s="7">
        <f t="shared" si="31"/>
        <v>-1.8864420930315101E-3</v>
      </c>
      <c r="V441" s="7">
        <f t="shared" si="33"/>
        <v>5.1363634706049523E-2</v>
      </c>
      <c r="W441" s="7">
        <f t="shared" si="33"/>
        <v>2.0575670592730425E-2</v>
      </c>
      <c r="X441" s="7">
        <f t="shared" si="33"/>
        <v>7.2373797467342335E-2</v>
      </c>
      <c r="Y441" s="7">
        <f t="shared" si="33"/>
        <v>1.9405493786328526E-2</v>
      </c>
      <c r="Z441" s="15"/>
      <c r="AA441" s="7"/>
      <c r="AB441" s="7"/>
      <c r="AC441" s="7"/>
      <c r="AD441" s="7"/>
      <c r="AE441" s="7"/>
      <c r="AF441" s="7"/>
      <c r="AG441" s="7"/>
      <c r="AH441" s="7"/>
      <c r="AI441" s="7"/>
      <c r="AJ441" s="7"/>
      <c r="AK441" s="7"/>
      <c r="AL441" s="7"/>
      <c r="AM441" s="7"/>
      <c r="AN441" s="7"/>
      <c r="AO441" s="7"/>
      <c r="AP441" s="7"/>
      <c r="AQ441" s="7"/>
      <c r="AR441" s="7"/>
      <c r="AS441" s="7"/>
      <c r="AT441" s="7"/>
      <c r="AU441" s="7"/>
      <c r="AV441" s="7"/>
    </row>
    <row r="442" spans="1:48">
      <c r="A442" s="12">
        <v>39965</v>
      </c>
      <c r="B442" s="13">
        <v>3971.2</v>
      </c>
      <c r="C442" s="13">
        <v>1109.7</v>
      </c>
      <c r="D442" s="13">
        <v>1293.4000000000001</v>
      </c>
      <c r="E442" s="13">
        <v>6581.7</v>
      </c>
      <c r="F442" s="13">
        <v>14961.7</v>
      </c>
      <c r="G442" s="13">
        <v>3614.3</v>
      </c>
      <c r="H442" s="13">
        <v>7520.3</v>
      </c>
      <c r="I442" s="13">
        <v>3067.9</v>
      </c>
      <c r="J442" s="13">
        <v>525.4</v>
      </c>
      <c r="K442" s="13">
        <v>10915.7</v>
      </c>
      <c r="L442" s="13">
        <v>4204.3</v>
      </c>
      <c r="M442" s="13">
        <v>771</v>
      </c>
      <c r="N442" s="15"/>
      <c r="O442" s="7">
        <f t="shared" si="32"/>
        <v>2.2656382747097137E-2</v>
      </c>
      <c r="P442" s="7">
        <f t="shared" si="32"/>
        <v>3.218790976816692E-2</v>
      </c>
      <c r="Q442" s="7">
        <f t="shared" si="32"/>
        <v>1.6334092690066093E-2</v>
      </c>
      <c r="R442" s="7">
        <f t="shared" si="31"/>
        <v>6.7685996709294805E-3</v>
      </c>
      <c r="S442" s="7">
        <f t="shared" si="31"/>
        <v>1.7011619617949367E-2</v>
      </c>
      <c r="T442" s="7">
        <f t="shared" si="31"/>
        <v>3.3090554173555574E-2</v>
      </c>
      <c r="U442" s="7">
        <f t="shared" si="31"/>
        <v>3.9934934443458102E-2</v>
      </c>
      <c r="V442" s="7">
        <f t="shared" si="33"/>
        <v>9.7311741344193285E-3</v>
      </c>
      <c r="W442" s="7">
        <f t="shared" si="33"/>
        <v>-2.6812291859758256E-2</v>
      </c>
      <c r="X442" s="7">
        <f t="shared" si="33"/>
        <v>1.8543168948354435E-2</v>
      </c>
      <c r="Y442" s="7">
        <f t="shared" si="33"/>
        <v>-1.6209442543933358E-2</v>
      </c>
      <c r="Z442" s="15"/>
      <c r="AA442" s="7"/>
      <c r="AB442" s="7"/>
      <c r="AC442" s="7"/>
      <c r="AD442" s="7"/>
      <c r="AE442" s="7"/>
      <c r="AF442" s="7"/>
      <c r="AG442" s="7"/>
      <c r="AH442" s="7"/>
      <c r="AI442" s="7"/>
      <c r="AJ442" s="7"/>
      <c r="AK442" s="7"/>
      <c r="AL442" s="7"/>
      <c r="AM442" s="7"/>
      <c r="AN442" s="7"/>
      <c r="AO442" s="7"/>
      <c r="AP442" s="7"/>
      <c r="AQ442" s="7"/>
      <c r="AR442" s="7"/>
      <c r="AS442" s="7"/>
      <c r="AT442" s="7"/>
      <c r="AU442" s="7"/>
      <c r="AV442" s="7"/>
    </row>
    <row r="443" spans="1:48">
      <c r="A443" s="12">
        <v>39973</v>
      </c>
      <c r="B443" s="13">
        <v>4062.2</v>
      </c>
      <c r="C443" s="13">
        <v>1146</v>
      </c>
      <c r="D443" s="13">
        <v>1314.7</v>
      </c>
      <c r="E443" s="13">
        <v>6626.4</v>
      </c>
      <c r="F443" s="13">
        <v>15218.4</v>
      </c>
      <c r="G443" s="13">
        <v>3735.9</v>
      </c>
      <c r="H443" s="13">
        <v>7826.7</v>
      </c>
      <c r="I443" s="13">
        <v>3097.9</v>
      </c>
      <c r="J443" s="13">
        <v>511.5</v>
      </c>
      <c r="K443" s="13">
        <v>11120</v>
      </c>
      <c r="L443" s="13">
        <v>4136.7</v>
      </c>
      <c r="M443" s="13">
        <v>770</v>
      </c>
      <c r="N443" s="15"/>
      <c r="O443" s="7">
        <f t="shared" si="32"/>
        <v>-4.0850715002268841E-2</v>
      </c>
      <c r="P443" s="7">
        <f t="shared" si="32"/>
        <v>-1.2468332566261498E-2</v>
      </c>
      <c r="Q443" s="7">
        <f t="shared" si="32"/>
        <v>-3.4434134333684106E-2</v>
      </c>
      <c r="R443" s="7">
        <f t="shared" si="31"/>
        <v>-2.0968645476654214E-2</v>
      </c>
      <c r="S443" s="7">
        <f t="shared" si="31"/>
        <v>-5.3140410767318083E-2</v>
      </c>
      <c r="T443" s="7">
        <f t="shared" si="31"/>
        <v>-1.6843867334880375E-2</v>
      </c>
      <c r="U443" s="7">
        <f t="shared" si="31"/>
        <v>2.1450475172951875E-2</v>
      </c>
      <c r="V443" s="7">
        <f t="shared" si="33"/>
        <v>-3.782848091209555E-2</v>
      </c>
      <c r="W443" s="7">
        <f t="shared" si="33"/>
        <v>-9.8232617029430924E-3</v>
      </c>
      <c r="X443" s="7">
        <f t="shared" si="33"/>
        <v>-9.6744661418697767E-2</v>
      </c>
      <c r="Y443" s="7">
        <f t="shared" si="33"/>
        <v>-1.8813921941142054E-2</v>
      </c>
      <c r="Z443" s="15"/>
      <c r="AA443" s="7"/>
      <c r="AB443" s="7"/>
      <c r="AC443" s="7"/>
      <c r="AD443" s="7"/>
      <c r="AE443" s="7"/>
      <c r="AF443" s="7"/>
      <c r="AG443" s="7"/>
      <c r="AH443" s="7"/>
      <c r="AI443" s="7"/>
      <c r="AJ443" s="7"/>
      <c r="AK443" s="7"/>
      <c r="AL443" s="7"/>
      <c r="AM443" s="7"/>
      <c r="AN443" s="7"/>
      <c r="AO443" s="7"/>
      <c r="AP443" s="7"/>
      <c r="AQ443" s="7"/>
      <c r="AR443" s="7"/>
      <c r="AS443" s="7"/>
      <c r="AT443" s="7"/>
      <c r="AU443" s="7"/>
      <c r="AV443" s="7"/>
    </row>
    <row r="444" spans="1:48">
      <c r="A444" s="12">
        <v>39979</v>
      </c>
      <c r="B444" s="13">
        <v>3899.6</v>
      </c>
      <c r="C444" s="13">
        <v>1131.8</v>
      </c>
      <c r="D444" s="13">
        <v>1270.2</v>
      </c>
      <c r="E444" s="13">
        <v>6488.9</v>
      </c>
      <c r="F444" s="13">
        <v>14430.8</v>
      </c>
      <c r="G444" s="13">
        <v>3673.5</v>
      </c>
      <c r="H444" s="13">
        <v>7996.4</v>
      </c>
      <c r="I444" s="13">
        <v>2982.9</v>
      </c>
      <c r="J444" s="13">
        <v>506.5</v>
      </c>
      <c r="K444" s="13">
        <v>10094.6</v>
      </c>
      <c r="L444" s="13">
        <v>4059.6</v>
      </c>
      <c r="M444" s="13">
        <v>769</v>
      </c>
      <c r="N444" s="15"/>
      <c r="O444" s="7">
        <f t="shared" si="32"/>
        <v>1.0764539573938118E-3</v>
      </c>
      <c r="P444" s="7">
        <f t="shared" si="32"/>
        <v>4.8477464819754153E-3</v>
      </c>
      <c r="Q444" s="7">
        <f t="shared" si="32"/>
        <v>7.0605141508699619E-3</v>
      </c>
      <c r="R444" s="7">
        <f t="shared" si="31"/>
        <v>1.0166046283875032E-3</v>
      </c>
      <c r="S444" s="7">
        <f t="shared" si="31"/>
        <v>1.2375637007372637E-2</v>
      </c>
      <c r="T444" s="7">
        <f t="shared" si="31"/>
        <v>4.6441603820454765E-3</v>
      </c>
      <c r="U444" s="7">
        <f t="shared" si="31"/>
        <v>1.2971381834057071E-2</v>
      </c>
      <c r="V444" s="7">
        <f t="shared" si="33"/>
        <v>-7.5378086823068499E-3</v>
      </c>
      <c r="W444" s="7">
        <f t="shared" si="33"/>
        <v>8.2580099648600514E-3</v>
      </c>
      <c r="X444" s="7">
        <f t="shared" si="33"/>
        <v>-8.166315009260898E-3</v>
      </c>
      <c r="Y444" s="7">
        <f t="shared" si="33"/>
        <v>-2.476466661983948E-2</v>
      </c>
      <c r="Z444" s="15"/>
      <c r="AA444" s="7"/>
      <c r="AB444" s="7"/>
      <c r="AC444" s="7"/>
      <c r="AD444" s="7"/>
      <c r="AE444" s="7"/>
      <c r="AF444" s="7"/>
      <c r="AG444" s="7"/>
      <c r="AH444" s="7"/>
      <c r="AI444" s="7"/>
      <c r="AJ444" s="7"/>
      <c r="AK444" s="7"/>
      <c r="AL444" s="7"/>
      <c r="AM444" s="7"/>
      <c r="AN444" s="7"/>
      <c r="AO444" s="7"/>
      <c r="AP444" s="7"/>
      <c r="AQ444" s="7"/>
      <c r="AR444" s="7"/>
      <c r="AS444" s="7"/>
      <c r="AT444" s="7"/>
      <c r="AU444" s="7"/>
      <c r="AV444" s="7"/>
    </row>
    <row r="445" spans="1:48">
      <c r="A445" s="12">
        <v>39986</v>
      </c>
      <c r="B445" s="13">
        <v>3903.8</v>
      </c>
      <c r="C445" s="13">
        <v>1137.3</v>
      </c>
      <c r="D445" s="13">
        <v>1279.2</v>
      </c>
      <c r="E445" s="13">
        <v>6495.5</v>
      </c>
      <c r="F445" s="13">
        <v>14610.5</v>
      </c>
      <c r="G445" s="13">
        <v>3690.6</v>
      </c>
      <c r="H445" s="13">
        <v>8100.8</v>
      </c>
      <c r="I445" s="13">
        <v>2960.5</v>
      </c>
      <c r="J445" s="13">
        <v>510.7</v>
      </c>
      <c r="K445" s="13">
        <v>10012.5</v>
      </c>
      <c r="L445" s="13">
        <v>3960.3</v>
      </c>
      <c r="M445" s="13">
        <v>768</v>
      </c>
      <c r="N445" s="15"/>
      <c r="O445" s="7">
        <f t="shared" si="32"/>
        <v>-1.9555718900501104E-2</v>
      </c>
      <c r="P445" s="7">
        <f t="shared" si="32"/>
        <v>1.1887212784046723E-2</v>
      </c>
      <c r="Q445" s="7">
        <f t="shared" si="32"/>
        <v>-1.1241814866248296E-2</v>
      </c>
      <c r="R445" s="7">
        <f t="shared" si="31"/>
        <v>1.5899411681501847E-2</v>
      </c>
      <c r="S445" s="7">
        <f t="shared" si="31"/>
        <v>-3.3150130930250057E-2</v>
      </c>
      <c r="T445" s="7">
        <f t="shared" si="31"/>
        <v>-2.2663160830216626E-2</v>
      </c>
      <c r="U445" s="7">
        <f t="shared" si="31"/>
        <v>-2.2054073587888318E-2</v>
      </c>
      <c r="V445" s="7">
        <f t="shared" si="33"/>
        <v>-3.1987352567273031E-2</v>
      </c>
      <c r="W445" s="7">
        <f t="shared" si="33"/>
        <v>3.9154268315399994E-4</v>
      </c>
      <c r="X445" s="7">
        <f t="shared" si="33"/>
        <v>-2.8558753144017651E-2</v>
      </c>
      <c r="Y445" s="7">
        <f t="shared" si="33"/>
        <v>-1.603577428502671E-2</v>
      </c>
      <c r="Z445" s="15"/>
      <c r="AA445" s="7"/>
      <c r="AB445" s="7"/>
      <c r="AC445" s="7"/>
      <c r="AD445" s="7"/>
      <c r="AE445" s="7"/>
      <c r="AF445" s="7"/>
      <c r="AG445" s="7"/>
      <c r="AH445" s="7"/>
      <c r="AI445" s="7"/>
      <c r="AJ445" s="7"/>
      <c r="AK445" s="7"/>
      <c r="AL445" s="7"/>
      <c r="AM445" s="7"/>
      <c r="AN445" s="7"/>
      <c r="AO445" s="7"/>
      <c r="AP445" s="7"/>
      <c r="AQ445" s="7"/>
      <c r="AR445" s="7"/>
      <c r="AS445" s="7"/>
      <c r="AT445" s="7"/>
      <c r="AU445" s="7"/>
      <c r="AV445" s="7"/>
    </row>
    <row r="446" spans="1:48">
      <c r="A446" s="12">
        <v>39993</v>
      </c>
      <c r="B446" s="13">
        <v>3828.2</v>
      </c>
      <c r="C446" s="13">
        <v>1150.9000000000001</v>
      </c>
      <c r="D446" s="13">
        <v>1264.9000000000001</v>
      </c>
      <c r="E446" s="13">
        <v>6599.6</v>
      </c>
      <c r="F446" s="13">
        <v>14134.1</v>
      </c>
      <c r="G446" s="13">
        <v>3607.9</v>
      </c>
      <c r="H446" s="13">
        <v>7924.1</v>
      </c>
      <c r="I446" s="13">
        <v>2867.3</v>
      </c>
      <c r="J446" s="13">
        <v>510.9</v>
      </c>
      <c r="K446" s="13">
        <v>9730.6</v>
      </c>
      <c r="L446" s="13">
        <v>3897.3</v>
      </c>
      <c r="M446" s="13">
        <v>767</v>
      </c>
      <c r="N446" s="15"/>
      <c r="O446" s="7">
        <f t="shared" si="32"/>
        <v>-8.9474902579689333E-3</v>
      </c>
      <c r="P446" s="7">
        <f t="shared" si="32"/>
        <v>2.4631152966675618E-2</v>
      </c>
      <c r="Q446" s="7">
        <f t="shared" si="32"/>
        <v>-5.7879249785541915E-3</v>
      </c>
      <c r="R446" s="7">
        <f t="shared" si="31"/>
        <v>-9.0955953273648882E-4</v>
      </c>
      <c r="S446" s="7">
        <f t="shared" si="31"/>
        <v>-3.7308024720685957E-2</v>
      </c>
      <c r="T446" s="7">
        <f t="shared" si="31"/>
        <v>-1.4978367384837624E-3</v>
      </c>
      <c r="U446" s="7">
        <f t="shared" si="31"/>
        <v>-2.1364654793661914E-2</v>
      </c>
      <c r="V446" s="7">
        <f t="shared" si="33"/>
        <v>-5.4204465565388668E-3</v>
      </c>
      <c r="W446" s="7">
        <f t="shared" si="33"/>
        <v>-1.3200861582932813E-2</v>
      </c>
      <c r="X446" s="7">
        <f t="shared" si="33"/>
        <v>-2.0935778884408705E-2</v>
      </c>
      <c r="Y446" s="7">
        <f t="shared" si="33"/>
        <v>9.2456090995003057E-3</v>
      </c>
      <c r="Z446" s="15"/>
      <c r="AA446" s="7"/>
      <c r="AB446" s="7"/>
      <c r="AC446" s="7"/>
      <c r="AD446" s="7"/>
      <c r="AE446" s="7"/>
      <c r="AF446" s="7"/>
      <c r="AG446" s="7"/>
      <c r="AH446" s="7"/>
      <c r="AI446" s="7"/>
      <c r="AJ446" s="7"/>
      <c r="AK446" s="7"/>
      <c r="AL446" s="7"/>
      <c r="AM446" s="7"/>
      <c r="AN446" s="7"/>
      <c r="AO446" s="7"/>
      <c r="AP446" s="7"/>
      <c r="AQ446" s="7"/>
      <c r="AR446" s="7"/>
      <c r="AS446" s="7"/>
      <c r="AT446" s="7"/>
      <c r="AU446" s="7"/>
      <c r="AV446" s="7"/>
    </row>
    <row r="447" spans="1:48">
      <c r="A447" s="12">
        <v>40000</v>
      </c>
      <c r="B447" s="13">
        <v>3794.1</v>
      </c>
      <c r="C447" s="13">
        <v>1179.5999999999999</v>
      </c>
      <c r="D447" s="13">
        <v>1257.5999999999999</v>
      </c>
      <c r="E447" s="13">
        <v>6593.6</v>
      </c>
      <c r="F447" s="13">
        <v>13616.5</v>
      </c>
      <c r="G447" s="13">
        <v>3602.5</v>
      </c>
      <c r="H447" s="13">
        <v>7756.6</v>
      </c>
      <c r="I447" s="13">
        <v>2851.8</v>
      </c>
      <c r="J447" s="13">
        <v>504.2</v>
      </c>
      <c r="K447" s="13">
        <v>9529</v>
      </c>
      <c r="L447" s="13">
        <v>3933.5</v>
      </c>
      <c r="M447" s="13">
        <v>766</v>
      </c>
      <c r="N447" s="15"/>
      <c r="O447" s="7">
        <f t="shared" si="32"/>
        <v>5.3047112550653704E-2</v>
      </c>
      <c r="P447" s="7">
        <f t="shared" si="32"/>
        <v>-1.3742694198774705E-2</v>
      </c>
      <c r="Q447" s="7">
        <f t="shared" si="32"/>
        <v>5.4092331441151845E-2</v>
      </c>
      <c r="R447" s="7">
        <f t="shared" si="31"/>
        <v>4.0729779640105455E-2</v>
      </c>
      <c r="S447" s="7">
        <f t="shared" si="31"/>
        <v>6.5937498048694282E-2</v>
      </c>
      <c r="T447" s="7">
        <f t="shared" si="31"/>
        <v>5.1265535501235193E-2</v>
      </c>
      <c r="U447" s="7">
        <f t="shared" si="31"/>
        <v>-5.1572823427261244E-3</v>
      </c>
      <c r="V447" s="7">
        <f t="shared" si="33"/>
        <v>6.8010553136840998E-2</v>
      </c>
      <c r="W447" s="7">
        <f t="shared" si="33"/>
        <v>5.4046343789769469E-2</v>
      </c>
      <c r="X447" s="7">
        <f t="shared" si="33"/>
        <v>7.5198782188252156E-2</v>
      </c>
      <c r="Y447" s="7">
        <f t="shared" si="33"/>
        <v>3.8428385968756883E-2</v>
      </c>
      <c r="Z447" s="15"/>
      <c r="AA447" s="7"/>
      <c r="AB447" s="7"/>
      <c r="AC447" s="7"/>
      <c r="AD447" s="7"/>
      <c r="AE447" s="7"/>
      <c r="AF447" s="7"/>
      <c r="AG447" s="7"/>
      <c r="AH447" s="7"/>
      <c r="AI447" s="7"/>
      <c r="AJ447" s="7"/>
      <c r="AK447" s="7"/>
      <c r="AL447" s="7"/>
      <c r="AM447" s="7"/>
      <c r="AN447" s="7"/>
      <c r="AO447" s="7"/>
      <c r="AP447" s="7"/>
      <c r="AQ447" s="7"/>
      <c r="AR447" s="7"/>
      <c r="AS447" s="7"/>
      <c r="AT447" s="7"/>
      <c r="AU447" s="7"/>
      <c r="AV447" s="7"/>
    </row>
    <row r="448" spans="1:48">
      <c r="A448" s="12">
        <v>40007</v>
      </c>
      <c r="B448" s="13">
        <v>4000.8</v>
      </c>
      <c r="C448" s="13">
        <v>1163.5</v>
      </c>
      <c r="D448" s="13">
        <v>1327.5</v>
      </c>
      <c r="E448" s="13">
        <v>6867.7</v>
      </c>
      <c r="F448" s="13">
        <v>14544.6</v>
      </c>
      <c r="G448" s="13">
        <v>3792</v>
      </c>
      <c r="H448" s="13">
        <v>7716.7</v>
      </c>
      <c r="I448" s="13">
        <v>3052.5</v>
      </c>
      <c r="J448" s="13">
        <v>532.20000000000005</v>
      </c>
      <c r="K448" s="13">
        <v>10273.200000000001</v>
      </c>
      <c r="L448" s="13">
        <v>4087.6</v>
      </c>
      <c r="M448" s="13">
        <v>765</v>
      </c>
      <c r="N448" s="15"/>
      <c r="O448" s="7">
        <f t="shared" si="32"/>
        <v>2.2001727981020264E-2</v>
      </c>
      <c r="P448" s="7">
        <f t="shared" si="32"/>
        <v>3.3718180043905026E-2</v>
      </c>
      <c r="Q448" s="7">
        <f t="shared" si="32"/>
        <v>4.6941087731737122E-2</v>
      </c>
      <c r="R448" s="7">
        <f t="shared" si="31"/>
        <v>1.1077517544080482E-2</v>
      </c>
      <c r="S448" s="7">
        <f t="shared" si="31"/>
        <v>4.1163506265721274E-2</v>
      </c>
      <c r="T448" s="7">
        <f t="shared" si="31"/>
        <v>-7.4113626696421346E-3</v>
      </c>
      <c r="U448" s="7">
        <f t="shared" si="31"/>
        <v>-6.5005364315561913E-3</v>
      </c>
      <c r="V448" s="7">
        <f t="shared" si="33"/>
        <v>3.147327136267037E-2</v>
      </c>
      <c r="W448" s="7">
        <f t="shared" si="33"/>
        <v>-2.0885513292898807E-2</v>
      </c>
      <c r="X448" s="7">
        <f t="shared" si="33"/>
        <v>6.1734833935180283E-2</v>
      </c>
      <c r="Y448" s="7">
        <f t="shared" si="33"/>
        <v>-1.0229262010363248E-2</v>
      </c>
      <c r="Z448" s="15"/>
      <c r="AA448" s="7"/>
      <c r="AB448" s="7"/>
      <c r="AC448" s="7"/>
      <c r="AD448" s="7"/>
      <c r="AE448" s="7"/>
      <c r="AF448" s="7"/>
      <c r="AG448" s="7"/>
      <c r="AH448" s="7"/>
      <c r="AI448" s="7"/>
      <c r="AJ448" s="7"/>
      <c r="AK448" s="7"/>
      <c r="AL448" s="7"/>
      <c r="AM448" s="7"/>
      <c r="AN448" s="7"/>
      <c r="AO448" s="7"/>
      <c r="AP448" s="7"/>
      <c r="AQ448" s="7"/>
      <c r="AR448" s="7"/>
      <c r="AS448" s="7"/>
      <c r="AT448" s="7"/>
      <c r="AU448" s="7"/>
      <c r="AV448" s="7"/>
    </row>
    <row r="449" spans="1:48">
      <c r="A449" s="12">
        <v>40014</v>
      </c>
      <c r="B449" s="13">
        <v>4089.8</v>
      </c>
      <c r="C449" s="13">
        <v>1203.4000000000001</v>
      </c>
      <c r="D449" s="13">
        <v>1391.3</v>
      </c>
      <c r="E449" s="13">
        <v>6944.2</v>
      </c>
      <c r="F449" s="13">
        <v>15155.8</v>
      </c>
      <c r="G449" s="13">
        <v>3764</v>
      </c>
      <c r="H449" s="13">
        <v>7666.7</v>
      </c>
      <c r="I449" s="13">
        <v>3150.1</v>
      </c>
      <c r="J449" s="13">
        <v>521.20000000000005</v>
      </c>
      <c r="K449" s="13">
        <v>10927.4</v>
      </c>
      <c r="L449" s="13">
        <v>4046</v>
      </c>
      <c r="M449" s="13">
        <v>764</v>
      </c>
      <c r="N449" s="15"/>
      <c r="O449" s="7">
        <f t="shared" si="32"/>
        <v>3.7010151648159607E-2</v>
      </c>
      <c r="P449" s="7">
        <f t="shared" si="32"/>
        <v>1.394584635154239E-2</v>
      </c>
      <c r="Q449" s="7">
        <f t="shared" si="32"/>
        <v>2.9182607741063633E-2</v>
      </c>
      <c r="R449" s="7">
        <f t="shared" si="31"/>
        <v>2.299050007695979E-2</v>
      </c>
      <c r="S449" s="7">
        <f t="shared" si="31"/>
        <v>1.1989230131372271E-2</v>
      </c>
      <c r="T449" s="7">
        <f t="shared" si="31"/>
        <v>6.3184323541813178E-2</v>
      </c>
      <c r="U449" s="7">
        <f t="shared" si="31"/>
        <v>2.6908491775968539E-2</v>
      </c>
      <c r="V449" s="7">
        <f t="shared" si="33"/>
        <v>4.5578765724200852E-2</v>
      </c>
      <c r="W449" s="7">
        <f t="shared" si="33"/>
        <v>9.0905040351991193E-2</v>
      </c>
      <c r="X449" s="7">
        <f t="shared" si="33"/>
        <v>1.5563597876593996E-2</v>
      </c>
      <c r="Y449" s="7">
        <f t="shared" si="33"/>
        <v>4.1205509698516253E-2</v>
      </c>
      <c r="Z449" s="15"/>
      <c r="AA449" s="7"/>
      <c r="AB449" s="7"/>
      <c r="AC449" s="7"/>
      <c r="AD449" s="7"/>
      <c r="AE449" s="7"/>
      <c r="AF449" s="7"/>
      <c r="AG449" s="7"/>
      <c r="AH449" s="7"/>
      <c r="AI449" s="7"/>
      <c r="AJ449" s="7"/>
      <c r="AK449" s="7"/>
      <c r="AL449" s="7"/>
      <c r="AM449" s="7"/>
      <c r="AN449" s="7"/>
      <c r="AO449" s="7"/>
      <c r="AP449" s="7"/>
      <c r="AQ449" s="7"/>
      <c r="AR449" s="7"/>
      <c r="AS449" s="7"/>
      <c r="AT449" s="7"/>
      <c r="AU449" s="7"/>
      <c r="AV449" s="7"/>
    </row>
    <row r="450" spans="1:48">
      <c r="A450" s="12">
        <v>40021</v>
      </c>
      <c r="B450" s="13">
        <v>4244</v>
      </c>
      <c r="C450" s="13">
        <v>1220.3</v>
      </c>
      <c r="D450" s="13">
        <v>1432.5</v>
      </c>
      <c r="E450" s="13">
        <v>7105.7</v>
      </c>
      <c r="F450" s="13">
        <v>15338.6</v>
      </c>
      <c r="G450" s="13">
        <v>4009.5</v>
      </c>
      <c r="H450" s="13">
        <v>7875.8</v>
      </c>
      <c r="I450" s="13">
        <v>3297</v>
      </c>
      <c r="J450" s="13">
        <v>570.79999999999995</v>
      </c>
      <c r="K450" s="13">
        <v>11098.8</v>
      </c>
      <c r="L450" s="13">
        <v>4216.2</v>
      </c>
      <c r="M450" s="13">
        <v>763</v>
      </c>
      <c r="N450" s="15"/>
      <c r="O450" s="7">
        <f t="shared" si="32"/>
        <v>1.2969257328161501E-2</v>
      </c>
      <c r="P450" s="7">
        <f t="shared" si="32"/>
        <v>-4.7642606955666088E-3</v>
      </c>
      <c r="Q450" s="7">
        <f t="shared" si="32"/>
        <v>-1.2573346166062816E-3</v>
      </c>
      <c r="R450" s="7">
        <f t="shared" si="31"/>
        <v>-2.3624323203911803E-2</v>
      </c>
      <c r="S450" s="7">
        <f t="shared" si="31"/>
        <v>-2.3462976298761658E-2</v>
      </c>
      <c r="T450" s="7">
        <f t="shared" si="31"/>
        <v>4.2553379207936753E-2</v>
      </c>
      <c r="U450" s="7">
        <f t="shared" si="31"/>
        <v>2.5015253267755652E-2</v>
      </c>
      <c r="V450" s="7">
        <f t="shared" si="33"/>
        <v>2.1208915691376296E-3</v>
      </c>
      <c r="W450" s="7">
        <f t="shared" si="33"/>
        <v>2.0461958922653099E-2</v>
      </c>
      <c r="X450" s="7">
        <f t="shared" si="33"/>
        <v>1.9262799061305043E-3</v>
      </c>
      <c r="Y450" s="7">
        <f t="shared" si="33"/>
        <v>-4.2293595270035095E-2</v>
      </c>
      <c r="Z450" s="15"/>
      <c r="AA450" s="7"/>
      <c r="AB450" s="7"/>
      <c r="AC450" s="7"/>
      <c r="AD450" s="7"/>
      <c r="AE450" s="7"/>
      <c r="AF450" s="7"/>
      <c r="AG450" s="7"/>
      <c r="AH450" s="7"/>
      <c r="AI450" s="7"/>
      <c r="AJ450" s="7"/>
      <c r="AK450" s="7"/>
      <c r="AL450" s="7"/>
      <c r="AM450" s="7"/>
      <c r="AN450" s="7"/>
      <c r="AO450" s="7"/>
      <c r="AP450" s="7"/>
      <c r="AQ450" s="7"/>
      <c r="AR450" s="7"/>
      <c r="AS450" s="7"/>
      <c r="AT450" s="7"/>
      <c r="AU450" s="7"/>
      <c r="AV450" s="7"/>
    </row>
    <row r="451" spans="1:48">
      <c r="A451" s="12">
        <v>40028</v>
      </c>
      <c r="B451" s="13">
        <v>4299.3999999999996</v>
      </c>
      <c r="C451" s="13">
        <v>1214.5</v>
      </c>
      <c r="D451" s="13">
        <v>1430.7</v>
      </c>
      <c r="E451" s="13">
        <v>6939.8</v>
      </c>
      <c r="F451" s="13">
        <v>14982.9</v>
      </c>
      <c r="G451" s="13">
        <v>4183.8</v>
      </c>
      <c r="H451" s="13">
        <v>8075.3</v>
      </c>
      <c r="I451" s="13">
        <v>3304</v>
      </c>
      <c r="J451" s="13">
        <v>582.6</v>
      </c>
      <c r="K451" s="13">
        <v>11120.2</v>
      </c>
      <c r="L451" s="13">
        <v>4041.6</v>
      </c>
      <c r="M451" s="13">
        <v>762</v>
      </c>
      <c r="N451" s="15"/>
      <c r="O451" s="7">
        <f t="shared" si="32"/>
        <v>3.689747806622945E-2</v>
      </c>
      <c r="P451" s="7">
        <f t="shared" si="32"/>
        <v>1.867993465466131E-2</v>
      </c>
      <c r="Q451" s="7">
        <f t="shared" si="32"/>
        <v>2.6622261909612119E-2</v>
      </c>
      <c r="R451" s="7">
        <f t="shared" si="32"/>
        <v>2.3173879086556222E-2</v>
      </c>
      <c r="S451" s="7">
        <f t="shared" si="32"/>
        <v>2.8256341118198292E-2</v>
      </c>
      <c r="T451" s="7">
        <f t="shared" si="32"/>
        <v>5.4942395795184229E-2</v>
      </c>
      <c r="U451" s="7">
        <f t="shared" si="32"/>
        <v>5.0232089799183123E-2</v>
      </c>
      <c r="V451" s="7">
        <f t="shared" si="33"/>
        <v>5.8942535633450019E-2</v>
      </c>
      <c r="W451" s="7">
        <f t="shared" si="33"/>
        <v>1.9041717804325085E-2</v>
      </c>
      <c r="X451" s="7">
        <f t="shared" si="33"/>
        <v>1.5278099744517255E-2</v>
      </c>
      <c r="Y451" s="7">
        <f t="shared" si="33"/>
        <v>1.0044397593589815E-2</v>
      </c>
      <c r="Z451" s="15"/>
      <c r="AA451" s="7"/>
      <c r="AB451" s="7"/>
      <c r="AC451" s="7"/>
      <c r="AD451" s="7"/>
      <c r="AE451" s="7"/>
      <c r="AF451" s="7"/>
      <c r="AG451" s="7"/>
      <c r="AH451" s="7"/>
      <c r="AI451" s="7"/>
      <c r="AJ451" s="7"/>
      <c r="AK451" s="7"/>
      <c r="AL451" s="7"/>
      <c r="AM451" s="7"/>
      <c r="AN451" s="7"/>
      <c r="AO451" s="7"/>
      <c r="AP451" s="7"/>
      <c r="AQ451" s="7"/>
      <c r="AR451" s="7"/>
      <c r="AS451" s="7"/>
      <c r="AT451" s="7"/>
      <c r="AU451" s="7"/>
      <c r="AV451" s="7"/>
    </row>
    <row r="452" spans="1:48">
      <c r="A452" s="12">
        <v>40035</v>
      </c>
      <c r="B452" s="13">
        <v>4461</v>
      </c>
      <c r="C452" s="13">
        <v>1237.4000000000001</v>
      </c>
      <c r="D452" s="13">
        <v>1469.3</v>
      </c>
      <c r="E452" s="13">
        <v>7102.5</v>
      </c>
      <c r="F452" s="13">
        <v>15412.3</v>
      </c>
      <c r="G452" s="13">
        <v>4420.1000000000004</v>
      </c>
      <c r="H452" s="13">
        <v>8491.2999999999993</v>
      </c>
      <c r="I452" s="13">
        <v>3504.6</v>
      </c>
      <c r="J452" s="13">
        <v>593.79999999999995</v>
      </c>
      <c r="K452" s="13">
        <v>11291.4</v>
      </c>
      <c r="L452" s="13">
        <v>4082.4</v>
      </c>
      <c r="M452" s="13">
        <v>761</v>
      </c>
      <c r="N452" s="15"/>
      <c r="O452" s="7">
        <f t="shared" ref="O452:R515" si="34">LN(B453/B452)</f>
        <v>-3.8946372845859382E-2</v>
      </c>
      <c r="P452" s="7">
        <f t="shared" si="34"/>
        <v>-3.6792759512265155E-2</v>
      </c>
      <c r="Q452" s="7">
        <f t="shared" si="34"/>
        <v>-4.112547303871622E-2</v>
      </c>
      <c r="R452" s="7">
        <f t="shared" si="34"/>
        <v>-4.6995154127010743E-3</v>
      </c>
      <c r="S452" s="7">
        <f t="shared" ref="S452:W515" si="35">LN(F453/F452)</f>
        <v>4.5250850005636748E-3</v>
      </c>
      <c r="T452" s="7">
        <f t="shared" si="35"/>
        <v>-6.057513321046936E-2</v>
      </c>
      <c r="U452" s="7">
        <f t="shared" si="35"/>
        <v>-2.5766935538172945E-2</v>
      </c>
      <c r="V452" s="7">
        <f t="shared" si="33"/>
        <v>-3.1722922818133298E-3</v>
      </c>
      <c r="W452" s="7">
        <f t="shared" si="33"/>
        <v>-1.7669504896038316E-2</v>
      </c>
      <c r="X452" s="7">
        <f t="shared" si="33"/>
        <v>-4.2950137875385548E-2</v>
      </c>
      <c r="Y452" s="7">
        <f t="shared" si="33"/>
        <v>-3.1375805706489401E-2</v>
      </c>
      <c r="Z452" s="15"/>
      <c r="AA452" s="7"/>
      <c r="AB452" s="7"/>
      <c r="AC452" s="7"/>
      <c r="AD452" s="7"/>
      <c r="AE452" s="7"/>
      <c r="AF452" s="7"/>
      <c r="AG452" s="7"/>
      <c r="AH452" s="7"/>
      <c r="AI452" s="7"/>
      <c r="AJ452" s="7"/>
      <c r="AK452" s="7"/>
      <c r="AL452" s="7"/>
      <c r="AM452" s="7"/>
      <c r="AN452" s="7"/>
      <c r="AO452" s="7"/>
      <c r="AP452" s="7"/>
      <c r="AQ452" s="7"/>
      <c r="AR452" s="7"/>
      <c r="AS452" s="7"/>
      <c r="AT452" s="7"/>
      <c r="AU452" s="7"/>
      <c r="AV452" s="7"/>
    </row>
    <row r="453" spans="1:48">
      <c r="A453" s="12">
        <v>40042</v>
      </c>
      <c r="B453" s="13">
        <v>4290.6000000000004</v>
      </c>
      <c r="C453" s="13">
        <v>1192.7</v>
      </c>
      <c r="D453" s="13">
        <v>1410.1</v>
      </c>
      <c r="E453" s="13">
        <v>7069.2</v>
      </c>
      <c r="F453" s="13">
        <v>15482.2</v>
      </c>
      <c r="G453" s="13">
        <v>4160.3</v>
      </c>
      <c r="H453" s="13">
        <v>8275.2999999999993</v>
      </c>
      <c r="I453" s="13">
        <v>3493.5</v>
      </c>
      <c r="J453" s="13">
        <v>583.4</v>
      </c>
      <c r="K453" s="13">
        <v>10816.7</v>
      </c>
      <c r="L453" s="13">
        <v>3956.3</v>
      </c>
      <c r="M453" s="13">
        <v>760</v>
      </c>
      <c r="N453" s="15"/>
      <c r="O453" s="7">
        <f t="shared" si="34"/>
        <v>4.5337027625736534E-2</v>
      </c>
      <c r="P453" s="7">
        <f t="shared" si="34"/>
        <v>-1.588810570014686E-2</v>
      </c>
      <c r="Q453" s="7">
        <f t="shared" si="34"/>
        <v>5.1215282692848779E-2</v>
      </c>
      <c r="R453" s="7">
        <f t="shared" si="34"/>
        <v>2.5102413883875966E-2</v>
      </c>
      <c r="S453" s="7">
        <f t="shared" si="35"/>
        <v>6.0610183879615698E-2</v>
      </c>
      <c r="T453" s="7">
        <f t="shared" si="35"/>
        <v>6.5314906449877905E-2</v>
      </c>
      <c r="U453" s="7">
        <f t="shared" si="35"/>
        <v>2.5401789328397307E-2</v>
      </c>
      <c r="V453" s="7">
        <f t="shared" si="33"/>
        <v>4.6094459623933978E-2</v>
      </c>
      <c r="W453" s="7">
        <f t="shared" si="33"/>
        <v>-5.1555364235882934E-3</v>
      </c>
      <c r="X453" s="7">
        <f t="shared" si="33"/>
        <v>3.0115050716703083E-2</v>
      </c>
      <c r="Y453" s="7">
        <f t="shared" si="33"/>
        <v>3.2183827199749E-2</v>
      </c>
      <c r="Z453" s="15"/>
      <c r="AA453" s="7"/>
      <c r="AB453" s="7"/>
      <c r="AC453" s="7"/>
      <c r="AD453" s="7"/>
      <c r="AE453" s="7"/>
      <c r="AF453" s="7"/>
      <c r="AG453" s="7"/>
      <c r="AH453" s="7"/>
      <c r="AI453" s="7"/>
      <c r="AJ453" s="7"/>
      <c r="AK453" s="7"/>
      <c r="AL453" s="7"/>
      <c r="AM453" s="7"/>
      <c r="AN453" s="7"/>
      <c r="AO453" s="7"/>
      <c r="AP453" s="7"/>
      <c r="AQ453" s="7"/>
      <c r="AR453" s="7"/>
      <c r="AS453" s="7"/>
      <c r="AT453" s="7"/>
      <c r="AU453" s="7"/>
      <c r="AV453" s="7"/>
    </row>
    <row r="454" spans="1:48">
      <c r="A454" s="12">
        <v>40049</v>
      </c>
      <c r="B454" s="13">
        <v>4489.6000000000004</v>
      </c>
      <c r="C454" s="13">
        <v>1173.9000000000001</v>
      </c>
      <c r="D454" s="13">
        <v>1484.2</v>
      </c>
      <c r="E454" s="13">
        <v>7248.9</v>
      </c>
      <c r="F454" s="13">
        <v>16449.599999999999</v>
      </c>
      <c r="G454" s="13">
        <v>4441.1000000000004</v>
      </c>
      <c r="H454" s="13">
        <v>8488.2000000000007</v>
      </c>
      <c r="I454" s="13">
        <v>3658.3</v>
      </c>
      <c r="J454" s="13">
        <v>580.4</v>
      </c>
      <c r="K454" s="13">
        <v>11147.4</v>
      </c>
      <c r="L454" s="13">
        <v>4085.7</v>
      </c>
      <c r="M454" s="13">
        <v>759</v>
      </c>
      <c r="N454" s="15"/>
      <c r="O454" s="7">
        <f t="shared" si="34"/>
        <v>-1.2123261947500283E-2</v>
      </c>
      <c r="P454" s="7">
        <f t="shared" si="34"/>
        <v>-2.8163575324922249E-2</v>
      </c>
      <c r="Q454" s="7">
        <f t="shared" si="34"/>
        <v>1.8175091671443963E-3</v>
      </c>
      <c r="R454" s="7">
        <f t="shared" si="34"/>
        <v>-6.6576022566425166E-3</v>
      </c>
      <c r="S454" s="7">
        <f t="shared" si="35"/>
        <v>-3.908941158987448E-2</v>
      </c>
      <c r="T454" s="7">
        <f t="shared" si="35"/>
        <v>-6.5966578309275522E-3</v>
      </c>
      <c r="U454" s="7">
        <f t="shared" si="35"/>
        <v>1.4618946539509212E-2</v>
      </c>
      <c r="V454" s="7">
        <f t="shared" si="35"/>
        <v>-8.2894633654651776E-3</v>
      </c>
      <c r="W454" s="7">
        <f t="shared" si="35"/>
        <v>3.2878745304875848E-2</v>
      </c>
      <c r="X454" s="7">
        <f t="shared" ref="X454:Y517" si="36">LN(K455/K454)</f>
        <v>-1.9301649410251635E-2</v>
      </c>
      <c r="Y454" s="7">
        <f t="shared" si="36"/>
        <v>-2.1073718952842709E-2</v>
      </c>
      <c r="Z454" s="15"/>
      <c r="AA454" s="7"/>
      <c r="AB454" s="7"/>
      <c r="AC454" s="7"/>
      <c r="AD454" s="7"/>
      <c r="AE454" s="7"/>
      <c r="AF454" s="7"/>
      <c r="AG454" s="7"/>
      <c r="AH454" s="7"/>
      <c r="AI454" s="7"/>
      <c r="AJ454" s="7"/>
      <c r="AK454" s="7"/>
      <c r="AL454" s="7"/>
      <c r="AM454" s="7"/>
      <c r="AN454" s="7"/>
      <c r="AO454" s="7"/>
      <c r="AP454" s="7"/>
      <c r="AQ454" s="7"/>
      <c r="AR454" s="7"/>
      <c r="AS454" s="7"/>
      <c r="AT454" s="7"/>
      <c r="AU454" s="7"/>
      <c r="AV454" s="7"/>
    </row>
    <row r="455" spans="1:48">
      <c r="A455" s="12">
        <v>40056</v>
      </c>
      <c r="B455" s="13">
        <v>4435.5</v>
      </c>
      <c r="C455" s="13">
        <v>1141.3</v>
      </c>
      <c r="D455" s="13">
        <v>1486.9</v>
      </c>
      <c r="E455" s="13">
        <v>7200.8</v>
      </c>
      <c r="F455" s="13">
        <v>15819</v>
      </c>
      <c r="G455" s="13">
        <v>4411.8999999999996</v>
      </c>
      <c r="H455" s="13">
        <v>8613.2000000000007</v>
      </c>
      <c r="I455" s="13">
        <v>3628.1</v>
      </c>
      <c r="J455" s="13">
        <v>599.79999999999995</v>
      </c>
      <c r="K455" s="13">
        <v>10934.3</v>
      </c>
      <c r="L455" s="13">
        <v>4000.5</v>
      </c>
      <c r="M455" s="13">
        <v>758</v>
      </c>
      <c r="N455" s="15"/>
      <c r="O455" s="7">
        <f t="shared" si="34"/>
        <v>3.5567768821780615E-2</v>
      </c>
      <c r="P455" s="7">
        <f t="shared" si="34"/>
        <v>1.0719523971130188E-2</v>
      </c>
      <c r="Q455" s="7">
        <f t="shared" si="34"/>
        <v>3.4114500058918799E-2</v>
      </c>
      <c r="R455" s="7">
        <f t="shared" si="34"/>
        <v>1.0375385785407046E-2</v>
      </c>
      <c r="S455" s="7">
        <f t="shared" si="35"/>
        <v>2.3367300874891309E-2</v>
      </c>
      <c r="T455" s="7">
        <f t="shared" si="35"/>
        <v>4.170738861242447E-2</v>
      </c>
      <c r="U455" s="7">
        <f t="shared" si="35"/>
        <v>1.7573283969619987E-2</v>
      </c>
      <c r="V455" s="7">
        <f t="shared" si="35"/>
        <v>3.9214352524723863E-2</v>
      </c>
      <c r="W455" s="7">
        <f t="shared" ref="W455:Y518" si="37">LN(J456/J455)</f>
        <v>2.2746983738137869E-2</v>
      </c>
      <c r="X455" s="7">
        <f t="shared" si="36"/>
        <v>4.6399453616189607E-2</v>
      </c>
      <c r="Y455" s="7">
        <f t="shared" si="36"/>
        <v>1.2643147089527429E-2</v>
      </c>
      <c r="Z455" s="15"/>
      <c r="AA455" s="7"/>
      <c r="AB455" s="7"/>
      <c r="AC455" s="7"/>
      <c r="AD455" s="7"/>
      <c r="AE455" s="7"/>
      <c r="AF455" s="7"/>
      <c r="AG455" s="7"/>
      <c r="AH455" s="7"/>
      <c r="AI455" s="7"/>
      <c r="AJ455" s="7"/>
      <c r="AK455" s="7"/>
      <c r="AL455" s="7"/>
      <c r="AM455" s="7"/>
      <c r="AN455" s="7"/>
      <c r="AO455" s="7"/>
      <c r="AP455" s="7"/>
      <c r="AQ455" s="7"/>
      <c r="AR455" s="7"/>
      <c r="AS455" s="7"/>
      <c r="AT455" s="7"/>
      <c r="AU455" s="7"/>
      <c r="AV455" s="7"/>
    </row>
    <row r="456" spans="1:48">
      <c r="A456" s="12">
        <v>40063</v>
      </c>
      <c r="B456" s="13">
        <v>4596.1000000000004</v>
      </c>
      <c r="C456" s="13">
        <v>1153.5999999999999</v>
      </c>
      <c r="D456" s="13">
        <v>1538.5</v>
      </c>
      <c r="E456" s="13">
        <v>7275.9</v>
      </c>
      <c r="F456" s="13">
        <v>16193</v>
      </c>
      <c r="G456" s="13">
        <v>4599.8</v>
      </c>
      <c r="H456" s="13">
        <v>8765.9</v>
      </c>
      <c r="I456" s="13">
        <v>3773.2</v>
      </c>
      <c r="J456" s="13">
        <v>613.6</v>
      </c>
      <c r="K456" s="13">
        <v>11453.6</v>
      </c>
      <c r="L456" s="13">
        <v>4051.4</v>
      </c>
      <c r="M456" s="13">
        <v>757</v>
      </c>
      <c r="N456" s="15"/>
      <c r="O456" s="7">
        <f t="shared" si="34"/>
        <v>2.0906534767046566E-2</v>
      </c>
      <c r="P456" s="7">
        <f t="shared" si="34"/>
        <v>-1.9873711653403188E-2</v>
      </c>
      <c r="Q456" s="7">
        <f t="shared" si="34"/>
        <v>2.9019107014215638E-2</v>
      </c>
      <c r="R456" s="7">
        <f t="shared" si="34"/>
        <v>2.2666169491212723E-2</v>
      </c>
      <c r="S456" s="7">
        <f t="shared" si="35"/>
        <v>1.9762667328796269E-2</v>
      </c>
      <c r="T456" s="7">
        <f t="shared" si="35"/>
        <v>3.0867837406451541E-2</v>
      </c>
      <c r="U456" s="7">
        <f t="shared" si="35"/>
        <v>1.4819208402600662E-3</v>
      </c>
      <c r="V456" s="7">
        <f t="shared" si="35"/>
        <v>2.1265960373088304E-2</v>
      </c>
      <c r="W456" s="7">
        <f t="shared" si="37"/>
        <v>1.5684693761758444E-2</v>
      </c>
      <c r="X456" s="7">
        <f t="shared" si="36"/>
        <v>1.2175006665423387E-2</v>
      </c>
      <c r="Y456" s="7">
        <f t="shared" si="36"/>
        <v>2.7965851370349626E-2</v>
      </c>
      <c r="Z456" s="15"/>
      <c r="AA456" s="7"/>
      <c r="AB456" s="7"/>
      <c r="AC456" s="7"/>
      <c r="AD456" s="7"/>
      <c r="AE456" s="7"/>
      <c r="AF456" s="7"/>
      <c r="AG456" s="7"/>
      <c r="AH456" s="7"/>
      <c r="AI456" s="7"/>
      <c r="AJ456" s="7"/>
      <c r="AK456" s="7"/>
      <c r="AL456" s="7"/>
      <c r="AM456" s="7"/>
      <c r="AN456" s="7"/>
      <c r="AO456" s="7"/>
      <c r="AP456" s="7"/>
      <c r="AQ456" s="7"/>
      <c r="AR456" s="7"/>
      <c r="AS456" s="7"/>
      <c r="AT456" s="7"/>
      <c r="AU456" s="7"/>
      <c r="AV456" s="7"/>
    </row>
    <row r="457" spans="1:48">
      <c r="A457" s="12">
        <v>40070</v>
      </c>
      <c r="B457" s="13">
        <v>4693.2</v>
      </c>
      <c r="C457" s="13">
        <v>1130.9000000000001</v>
      </c>
      <c r="D457" s="13">
        <v>1583.8</v>
      </c>
      <c r="E457" s="13">
        <v>7442.7</v>
      </c>
      <c r="F457" s="13">
        <v>16516.2</v>
      </c>
      <c r="G457" s="13">
        <v>4744</v>
      </c>
      <c r="H457" s="13">
        <v>8778.9</v>
      </c>
      <c r="I457" s="13">
        <v>3854.3</v>
      </c>
      <c r="J457" s="13">
        <v>623.29999999999995</v>
      </c>
      <c r="K457" s="13">
        <v>11593.9</v>
      </c>
      <c r="L457" s="13">
        <v>4166.3</v>
      </c>
      <c r="M457" s="13">
        <v>756</v>
      </c>
      <c r="N457" s="15"/>
      <c r="O457" s="7">
        <f t="shared" si="34"/>
        <v>4.2736470721926982E-3</v>
      </c>
      <c r="P457" s="7">
        <f t="shared" si="34"/>
        <v>-6.1916768153843474E-4</v>
      </c>
      <c r="Q457" s="7">
        <f t="shared" si="34"/>
        <v>1.1925076985677329E-2</v>
      </c>
      <c r="R457" s="7">
        <f t="shared" si="34"/>
        <v>9.2813676140781325E-3</v>
      </c>
      <c r="S457" s="7">
        <f t="shared" si="35"/>
        <v>-2.6311816083303165E-3</v>
      </c>
      <c r="T457" s="7">
        <f t="shared" si="35"/>
        <v>2.0426543984290901E-2</v>
      </c>
      <c r="U457" s="7">
        <f t="shared" si="35"/>
        <v>-2.8746469267017663E-3</v>
      </c>
      <c r="V457" s="7">
        <f t="shared" si="35"/>
        <v>1.5554924972851667E-3</v>
      </c>
      <c r="W457" s="7">
        <f t="shared" si="37"/>
        <v>5.0522903054869825E-2</v>
      </c>
      <c r="X457" s="7">
        <f t="shared" si="36"/>
        <v>-2.3228044179569717E-2</v>
      </c>
      <c r="Y457" s="7">
        <f t="shared" si="36"/>
        <v>1.4870247859345635E-3</v>
      </c>
      <c r="Z457" s="15"/>
      <c r="AA457" s="7"/>
      <c r="AB457" s="7"/>
      <c r="AC457" s="7"/>
      <c r="AD457" s="7"/>
      <c r="AE457" s="7"/>
      <c r="AF457" s="7"/>
      <c r="AG457" s="7"/>
      <c r="AH457" s="7"/>
      <c r="AI457" s="7"/>
      <c r="AJ457" s="7"/>
      <c r="AK457" s="7"/>
      <c r="AL457" s="7"/>
      <c r="AM457" s="7"/>
      <c r="AN457" s="7"/>
      <c r="AO457" s="7"/>
      <c r="AP457" s="7"/>
      <c r="AQ457" s="7"/>
      <c r="AR457" s="7"/>
      <c r="AS457" s="7"/>
      <c r="AT457" s="7"/>
      <c r="AU457" s="7"/>
      <c r="AV457" s="7"/>
    </row>
    <row r="458" spans="1:48">
      <c r="A458" s="12">
        <v>40077</v>
      </c>
      <c r="B458" s="13">
        <v>4713.3</v>
      </c>
      <c r="C458" s="13">
        <v>1130.2</v>
      </c>
      <c r="D458" s="13">
        <v>1602.8</v>
      </c>
      <c r="E458" s="13">
        <v>7512.1</v>
      </c>
      <c r="F458" s="13">
        <v>16472.8</v>
      </c>
      <c r="G458" s="13">
        <v>4841.8999999999996</v>
      </c>
      <c r="H458" s="13">
        <v>8753.7000000000007</v>
      </c>
      <c r="I458" s="13">
        <v>3860.3</v>
      </c>
      <c r="J458" s="13">
        <v>655.6</v>
      </c>
      <c r="K458" s="13">
        <v>11327.7</v>
      </c>
      <c r="L458" s="13">
        <v>4172.5</v>
      </c>
      <c r="M458" s="13">
        <v>755</v>
      </c>
      <c r="N458" s="15"/>
      <c r="O458" s="7">
        <f t="shared" si="34"/>
        <v>-2.3962499199488469E-2</v>
      </c>
      <c r="P458" s="7">
        <f t="shared" si="34"/>
        <v>-8.7088438097894152E-3</v>
      </c>
      <c r="Q458" s="7">
        <f t="shared" si="34"/>
        <v>-1.0095712021945551E-2</v>
      </c>
      <c r="R458" s="7">
        <f t="shared" si="34"/>
        <v>-2.3939445193262333E-2</v>
      </c>
      <c r="S458" s="7">
        <f t="shared" si="35"/>
        <v>-1.9140542603441307E-2</v>
      </c>
      <c r="T458" s="7">
        <f t="shared" si="35"/>
        <v>-1.8783712047164367E-2</v>
      </c>
      <c r="U458" s="7">
        <f t="shared" si="35"/>
        <v>-1.1408605998468711E-2</v>
      </c>
      <c r="V458" s="7">
        <f t="shared" si="35"/>
        <v>-2.1259014619704732E-2</v>
      </c>
      <c r="W458" s="7">
        <f t="shared" si="37"/>
        <v>-3.444871276513526E-2</v>
      </c>
      <c r="X458" s="7">
        <f t="shared" si="36"/>
        <v>-4.30030276947138E-2</v>
      </c>
      <c r="Y458" s="7">
        <f t="shared" si="36"/>
        <v>-1.0189544603298857E-2</v>
      </c>
      <c r="Z458" s="15"/>
      <c r="AA458" s="7"/>
      <c r="AB458" s="7"/>
      <c r="AC458" s="7"/>
      <c r="AD458" s="7"/>
      <c r="AE458" s="7"/>
      <c r="AF458" s="7"/>
      <c r="AG458" s="7"/>
      <c r="AH458" s="7"/>
      <c r="AI458" s="7"/>
      <c r="AJ458" s="7"/>
      <c r="AK458" s="7"/>
      <c r="AL458" s="7"/>
      <c r="AM458" s="7"/>
      <c r="AN458" s="7"/>
      <c r="AO458" s="7"/>
      <c r="AP458" s="7"/>
      <c r="AQ458" s="7"/>
      <c r="AR458" s="7"/>
      <c r="AS458" s="7"/>
      <c r="AT458" s="7"/>
      <c r="AU458" s="7"/>
      <c r="AV458" s="7"/>
    </row>
    <row r="459" spans="1:48">
      <c r="A459" s="12">
        <v>40084</v>
      </c>
      <c r="B459" s="13">
        <v>4601.7</v>
      </c>
      <c r="C459" s="13">
        <v>1120.4000000000001</v>
      </c>
      <c r="D459" s="13">
        <v>1586.7</v>
      </c>
      <c r="E459" s="13">
        <v>7334.4</v>
      </c>
      <c r="F459" s="13">
        <v>16160.5</v>
      </c>
      <c r="G459" s="13">
        <v>4751.8</v>
      </c>
      <c r="H459" s="13">
        <v>8654.4</v>
      </c>
      <c r="I459" s="13">
        <v>3779.1</v>
      </c>
      <c r="J459" s="13">
        <v>633.4</v>
      </c>
      <c r="K459" s="13">
        <v>10850.9</v>
      </c>
      <c r="L459" s="13">
        <v>4130.2</v>
      </c>
      <c r="M459" s="13">
        <v>754</v>
      </c>
      <c r="N459" s="15"/>
      <c r="O459" s="7">
        <f t="shared" si="34"/>
        <v>3.2329157626933891E-2</v>
      </c>
      <c r="P459" s="7">
        <f t="shared" si="34"/>
        <v>-2.1106583110723314E-2</v>
      </c>
      <c r="Q459" s="7">
        <f t="shared" si="34"/>
        <v>1.1280435465270206E-2</v>
      </c>
      <c r="R459" s="7">
        <f t="shared" si="34"/>
        <v>1.285603298179008E-2</v>
      </c>
      <c r="S459" s="7">
        <f t="shared" si="35"/>
        <v>1.5759572523573257E-2</v>
      </c>
      <c r="T459" s="7">
        <f t="shared" si="35"/>
        <v>4.2741108112388244E-2</v>
      </c>
      <c r="U459" s="7">
        <f t="shared" si="35"/>
        <v>-2.8218417911343781E-2</v>
      </c>
      <c r="V459" s="7">
        <f t="shared" si="35"/>
        <v>1.6897523762819756E-2</v>
      </c>
      <c r="W459" s="7">
        <f t="shared" si="37"/>
        <v>3.0321844088048416E-2</v>
      </c>
      <c r="X459" s="7">
        <f t="shared" si="36"/>
        <v>5.2955368863686313E-2</v>
      </c>
      <c r="Y459" s="7">
        <f t="shared" si="36"/>
        <v>1.5639019118425943E-2</v>
      </c>
      <c r="Z459" s="15"/>
      <c r="AA459" s="7"/>
      <c r="AB459" s="7"/>
      <c r="AC459" s="7"/>
      <c r="AD459" s="7"/>
      <c r="AE459" s="7"/>
      <c r="AF459" s="7"/>
      <c r="AG459" s="7"/>
      <c r="AH459" s="7"/>
      <c r="AI459" s="7"/>
      <c r="AJ459" s="7"/>
      <c r="AK459" s="7"/>
      <c r="AL459" s="7"/>
      <c r="AM459" s="7"/>
      <c r="AN459" s="7"/>
      <c r="AO459" s="7"/>
      <c r="AP459" s="7"/>
      <c r="AQ459" s="7"/>
      <c r="AR459" s="7"/>
      <c r="AS459" s="7"/>
      <c r="AT459" s="7"/>
      <c r="AU459" s="7"/>
      <c r="AV459" s="7"/>
    </row>
    <row r="460" spans="1:48">
      <c r="A460" s="12">
        <v>40091</v>
      </c>
      <c r="B460" s="13">
        <v>4752.8999999999996</v>
      </c>
      <c r="C460" s="13">
        <v>1097</v>
      </c>
      <c r="D460" s="13">
        <v>1604.7</v>
      </c>
      <c r="E460" s="13">
        <v>7429.3</v>
      </c>
      <c r="F460" s="13">
        <v>16417.2</v>
      </c>
      <c r="G460" s="13">
        <v>4959.3</v>
      </c>
      <c r="H460" s="13">
        <v>8413.6</v>
      </c>
      <c r="I460" s="13">
        <v>3843.5</v>
      </c>
      <c r="J460" s="13">
        <v>652.9</v>
      </c>
      <c r="K460" s="13">
        <v>11441</v>
      </c>
      <c r="L460" s="13">
        <v>4195.3</v>
      </c>
      <c r="M460" s="13">
        <v>753</v>
      </c>
      <c r="N460" s="15"/>
      <c r="O460" s="7">
        <f t="shared" si="34"/>
        <v>1.7415684250984869E-2</v>
      </c>
      <c r="P460" s="7">
        <f t="shared" si="34"/>
        <v>-1.5247838356769638E-2</v>
      </c>
      <c r="Q460" s="7">
        <f t="shared" si="34"/>
        <v>2.8747142625530304E-2</v>
      </c>
      <c r="R460" s="7">
        <f t="shared" si="34"/>
        <v>7.6563994898506144E-3</v>
      </c>
      <c r="S460" s="7">
        <f t="shared" si="35"/>
        <v>2.6910902781681942E-2</v>
      </c>
      <c r="T460" s="7">
        <f t="shared" si="35"/>
        <v>1.2384431460625947E-2</v>
      </c>
      <c r="U460" s="7">
        <f t="shared" si="35"/>
        <v>1.0640159021088318E-2</v>
      </c>
      <c r="V460" s="7">
        <f t="shared" si="35"/>
        <v>1.2462670353612142E-2</v>
      </c>
      <c r="W460" s="7">
        <f t="shared" si="37"/>
        <v>9.185548716888431E-4</v>
      </c>
      <c r="X460" s="7">
        <f t="shared" si="36"/>
        <v>3.2581156986470551E-2</v>
      </c>
      <c r="Y460" s="7">
        <f t="shared" si="36"/>
        <v>2.0992327075879929E-2</v>
      </c>
      <c r="Z460" s="15"/>
      <c r="AA460" s="7"/>
      <c r="AB460" s="7"/>
      <c r="AC460" s="7"/>
      <c r="AD460" s="7"/>
      <c r="AE460" s="7"/>
      <c r="AF460" s="7"/>
      <c r="AG460" s="7"/>
      <c r="AH460" s="7"/>
      <c r="AI460" s="7"/>
      <c r="AJ460" s="7"/>
      <c r="AK460" s="7"/>
      <c r="AL460" s="7"/>
      <c r="AM460" s="7"/>
      <c r="AN460" s="7"/>
      <c r="AO460" s="7"/>
      <c r="AP460" s="7"/>
      <c r="AQ460" s="7"/>
      <c r="AR460" s="7"/>
      <c r="AS460" s="7"/>
      <c r="AT460" s="7"/>
      <c r="AU460" s="7"/>
      <c r="AV460" s="7"/>
    </row>
    <row r="461" spans="1:48">
      <c r="A461" s="12">
        <v>40098</v>
      </c>
      <c r="B461" s="13">
        <v>4836.3999999999996</v>
      </c>
      <c r="C461" s="13">
        <v>1080.4000000000001</v>
      </c>
      <c r="D461" s="13">
        <v>1651.5</v>
      </c>
      <c r="E461" s="13">
        <v>7486.4</v>
      </c>
      <c r="F461" s="13">
        <v>16865</v>
      </c>
      <c r="G461" s="13">
        <v>5021.1000000000004</v>
      </c>
      <c r="H461" s="13">
        <v>8503.6</v>
      </c>
      <c r="I461" s="13">
        <v>3891.7</v>
      </c>
      <c r="J461" s="13">
        <v>653.5</v>
      </c>
      <c r="K461" s="13">
        <v>11819.9</v>
      </c>
      <c r="L461" s="13">
        <v>4284.3</v>
      </c>
      <c r="M461" s="13">
        <v>752</v>
      </c>
      <c r="N461" s="15"/>
      <c r="O461" s="7">
        <f t="shared" si="34"/>
        <v>4.7443311829075546E-3</v>
      </c>
      <c r="P461" s="7">
        <f t="shared" si="34"/>
        <v>2.0339684237122565E-2</v>
      </c>
      <c r="Q461" s="7">
        <f t="shared" si="34"/>
        <v>2.1774641156504767E-3</v>
      </c>
      <c r="R461" s="7">
        <f t="shared" si="34"/>
        <v>2.5739817664724076E-2</v>
      </c>
      <c r="S461" s="7">
        <f t="shared" si="35"/>
        <v>-1.6464475512120085E-2</v>
      </c>
      <c r="T461" s="7">
        <f t="shared" si="35"/>
        <v>-3.671266518997992E-3</v>
      </c>
      <c r="U461" s="7">
        <f t="shared" si="35"/>
        <v>1.551080191585754E-3</v>
      </c>
      <c r="V461" s="7">
        <f t="shared" si="35"/>
        <v>1.0429275789634143E-2</v>
      </c>
      <c r="W461" s="7">
        <f t="shared" si="37"/>
        <v>-3.5353677975393363E-2</v>
      </c>
      <c r="X461" s="7">
        <f t="shared" si="36"/>
        <v>1.6437898703945998E-2</v>
      </c>
      <c r="Y461" s="7">
        <f t="shared" si="36"/>
        <v>1.0148363399320355E-2</v>
      </c>
      <c r="Z461" s="15"/>
      <c r="AA461" s="7"/>
      <c r="AB461" s="7"/>
      <c r="AC461" s="7"/>
      <c r="AD461" s="7"/>
      <c r="AE461" s="7"/>
      <c r="AF461" s="7"/>
      <c r="AG461" s="7"/>
      <c r="AH461" s="7"/>
      <c r="AI461" s="7"/>
      <c r="AJ461" s="7"/>
      <c r="AK461" s="7"/>
      <c r="AL461" s="7"/>
      <c r="AM461" s="7"/>
      <c r="AN461" s="7"/>
      <c r="AO461" s="7"/>
      <c r="AP461" s="7"/>
      <c r="AQ461" s="7"/>
      <c r="AR461" s="7"/>
      <c r="AS461" s="7"/>
      <c r="AT461" s="7"/>
      <c r="AU461" s="7"/>
      <c r="AV461" s="7"/>
    </row>
    <row r="462" spans="1:48">
      <c r="A462" s="12">
        <v>40105</v>
      </c>
      <c r="B462" s="13">
        <v>4859.3999999999996</v>
      </c>
      <c r="C462" s="13">
        <v>1102.5999999999999</v>
      </c>
      <c r="D462" s="13">
        <v>1655.1</v>
      </c>
      <c r="E462" s="13">
        <v>7681.6</v>
      </c>
      <c r="F462" s="13">
        <v>16589.599999999999</v>
      </c>
      <c r="G462" s="13">
        <v>5002.7</v>
      </c>
      <c r="H462" s="13">
        <v>8516.7999999999993</v>
      </c>
      <c r="I462" s="13">
        <v>3932.5</v>
      </c>
      <c r="J462" s="13">
        <v>630.79999999999995</v>
      </c>
      <c r="K462" s="13">
        <v>12015.8</v>
      </c>
      <c r="L462" s="13">
        <v>4328</v>
      </c>
      <c r="M462" s="13">
        <v>751</v>
      </c>
      <c r="N462" s="15"/>
      <c r="O462" s="7">
        <f t="shared" si="34"/>
        <v>-4.5511189793130472E-2</v>
      </c>
      <c r="P462" s="7">
        <f t="shared" si="34"/>
        <v>3.4496936403971168E-2</v>
      </c>
      <c r="Q462" s="7">
        <f t="shared" si="34"/>
        <v>-4.624672753143675E-2</v>
      </c>
      <c r="R462" s="7">
        <f t="shared" si="34"/>
        <v>-1.4370625447462437E-2</v>
      </c>
      <c r="S462" s="7">
        <f t="shared" si="35"/>
        <v>-5.8675751735842427E-2</v>
      </c>
      <c r="T462" s="7">
        <f t="shared" si="35"/>
        <v>-5.1012432887765816E-2</v>
      </c>
      <c r="U462" s="7">
        <f t="shared" si="35"/>
        <v>-1.5477034687784915E-2</v>
      </c>
      <c r="V462" s="7">
        <f t="shared" si="35"/>
        <v>-3.2670313117770612E-2</v>
      </c>
      <c r="W462" s="7">
        <f t="shared" si="37"/>
        <v>8.2097082512389043E-3</v>
      </c>
      <c r="X462" s="7">
        <f t="shared" si="36"/>
        <v>-6.5641011177780789E-2</v>
      </c>
      <c r="Y462" s="7">
        <f t="shared" si="36"/>
        <v>-2.9116663400437798E-2</v>
      </c>
      <c r="Z462" s="15"/>
      <c r="AA462" s="7"/>
      <c r="AB462" s="7"/>
      <c r="AC462" s="7"/>
      <c r="AD462" s="7"/>
      <c r="AE462" s="7"/>
      <c r="AF462" s="7"/>
      <c r="AG462" s="7"/>
      <c r="AH462" s="7"/>
      <c r="AI462" s="7"/>
      <c r="AJ462" s="7"/>
      <c r="AK462" s="7"/>
      <c r="AL462" s="7"/>
      <c r="AM462" s="7"/>
      <c r="AN462" s="7"/>
      <c r="AO462" s="7"/>
      <c r="AP462" s="7"/>
      <c r="AQ462" s="7"/>
      <c r="AR462" s="7"/>
      <c r="AS462" s="7"/>
      <c r="AT462" s="7"/>
      <c r="AU462" s="7"/>
      <c r="AV462" s="7"/>
    </row>
    <row r="463" spans="1:48">
      <c r="A463" s="12">
        <v>40112</v>
      </c>
      <c r="B463" s="13">
        <v>4643.2</v>
      </c>
      <c r="C463" s="13">
        <v>1141.3</v>
      </c>
      <c r="D463" s="13">
        <v>1580.3</v>
      </c>
      <c r="E463" s="13">
        <v>7572</v>
      </c>
      <c r="F463" s="13">
        <v>15644.2</v>
      </c>
      <c r="G463" s="13">
        <v>4753.8999999999996</v>
      </c>
      <c r="H463" s="13">
        <v>8386</v>
      </c>
      <c r="I463" s="13">
        <v>3806.1</v>
      </c>
      <c r="J463" s="13">
        <v>636</v>
      </c>
      <c r="K463" s="13">
        <v>11252.4</v>
      </c>
      <c r="L463" s="13">
        <v>4203.8</v>
      </c>
      <c r="M463" s="13">
        <v>750</v>
      </c>
      <c r="N463" s="15"/>
      <c r="O463" s="7">
        <f t="shared" si="34"/>
        <v>-1.0652679440825102E-2</v>
      </c>
      <c r="P463" s="7">
        <f t="shared" si="34"/>
        <v>-3.4315563409912667E-2</v>
      </c>
      <c r="Q463" s="7">
        <f t="shared" si="34"/>
        <v>-1.0879700126539736E-2</v>
      </c>
      <c r="R463" s="7">
        <f t="shared" si="34"/>
        <v>-3.9820998941152493E-2</v>
      </c>
      <c r="S463" s="7">
        <f t="shared" si="35"/>
        <v>2.1518361159502098E-3</v>
      </c>
      <c r="T463" s="7">
        <f t="shared" si="35"/>
        <v>-1.2658932804816961E-2</v>
      </c>
      <c r="U463" s="7">
        <f t="shared" si="35"/>
        <v>-1.003106389973436E-2</v>
      </c>
      <c r="V463" s="7">
        <f t="shared" si="35"/>
        <v>-1.9461398946982343E-3</v>
      </c>
      <c r="W463" s="7">
        <f t="shared" si="37"/>
        <v>-4.9639581425921162E-2</v>
      </c>
      <c r="X463" s="7">
        <f t="shared" si="36"/>
        <v>2.5029969132147538E-3</v>
      </c>
      <c r="Y463" s="7">
        <f t="shared" si="36"/>
        <v>-2.314996180173955E-2</v>
      </c>
      <c r="Z463" s="15"/>
      <c r="AA463" s="7"/>
      <c r="AB463" s="7"/>
      <c r="AC463" s="7"/>
      <c r="AD463" s="7"/>
      <c r="AE463" s="7"/>
      <c r="AF463" s="7"/>
      <c r="AG463" s="7"/>
      <c r="AH463" s="7"/>
      <c r="AI463" s="7"/>
      <c r="AJ463" s="7"/>
      <c r="AK463" s="7"/>
      <c r="AL463" s="7"/>
      <c r="AM463" s="7"/>
      <c r="AN463" s="7"/>
      <c r="AO463" s="7"/>
      <c r="AP463" s="7"/>
      <c r="AQ463" s="7"/>
      <c r="AR463" s="7"/>
      <c r="AS463" s="7"/>
      <c r="AT463" s="7"/>
      <c r="AU463" s="7"/>
      <c r="AV463" s="7"/>
    </row>
    <row r="464" spans="1:48">
      <c r="A464" s="12">
        <v>40119</v>
      </c>
      <c r="B464" s="13">
        <v>4594</v>
      </c>
      <c r="C464" s="13">
        <v>1102.8</v>
      </c>
      <c r="D464" s="13">
        <v>1563.2</v>
      </c>
      <c r="E464" s="13">
        <v>7276.4</v>
      </c>
      <c r="F464" s="13">
        <v>15677.9</v>
      </c>
      <c r="G464" s="13">
        <v>4694.1000000000004</v>
      </c>
      <c r="H464" s="13">
        <v>8302.2999999999993</v>
      </c>
      <c r="I464" s="13">
        <v>3798.7</v>
      </c>
      <c r="J464" s="13">
        <v>605.20000000000005</v>
      </c>
      <c r="K464" s="13">
        <v>11280.6</v>
      </c>
      <c r="L464" s="13">
        <v>4107.6000000000004</v>
      </c>
      <c r="M464" s="13">
        <v>749</v>
      </c>
      <c r="N464" s="15"/>
      <c r="O464" s="7">
        <f t="shared" si="34"/>
        <v>2.417218030120253E-2</v>
      </c>
      <c r="P464" s="7">
        <f t="shared" si="34"/>
        <v>2.6928316729801328E-2</v>
      </c>
      <c r="Q464" s="7">
        <f t="shared" si="34"/>
        <v>3.55059446038326E-2</v>
      </c>
      <c r="R464" s="7">
        <f t="shared" si="34"/>
        <v>2.9199550175918108E-2</v>
      </c>
      <c r="S464" s="7">
        <f t="shared" si="35"/>
        <v>1.1466168252490486E-2</v>
      </c>
      <c r="T464" s="7">
        <f t="shared" si="35"/>
        <v>1.6144720215779309E-2</v>
      </c>
      <c r="U464" s="7">
        <f t="shared" si="35"/>
        <v>1.5133692292597683E-2</v>
      </c>
      <c r="V464" s="7">
        <f t="shared" si="35"/>
        <v>2.0970043871178522E-2</v>
      </c>
      <c r="W464" s="7">
        <f t="shared" si="37"/>
        <v>6.0741251226616486E-2</v>
      </c>
      <c r="X464" s="7">
        <f t="shared" si="36"/>
        <v>3.9559562969354943E-2</v>
      </c>
      <c r="Y464" s="7">
        <f t="shared" si="36"/>
        <v>1.4957208202900092E-2</v>
      </c>
      <c r="Z464" s="15"/>
      <c r="AA464" s="7"/>
      <c r="AB464" s="7"/>
      <c r="AC464" s="7"/>
      <c r="AD464" s="7"/>
      <c r="AE464" s="7"/>
      <c r="AF464" s="7"/>
      <c r="AG464" s="7"/>
      <c r="AH464" s="7"/>
      <c r="AI464" s="7"/>
      <c r="AJ464" s="7"/>
      <c r="AK464" s="7"/>
      <c r="AL464" s="7"/>
      <c r="AM464" s="7"/>
      <c r="AN464" s="7"/>
      <c r="AO464" s="7"/>
      <c r="AP464" s="7"/>
      <c r="AQ464" s="7"/>
      <c r="AR464" s="7"/>
      <c r="AS464" s="7"/>
      <c r="AT464" s="7"/>
      <c r="AU464" s="7"/>
      <c r="AV464" s="7"/>
    </row>
    <row r="465" spans="1:48">
      <c r="A465" s="12">
        <v>40126</v>
      </c>
      <c r="B465" s="13">
        <v>4706.3999999999996</v>
      </c>
      <c r="C465" s="13">
        <v>1132.9000000000001</v>
      </c>
      <c r="D465" s="13">
        <v>1619.7</v>
      </c>
      <c r="E465" s="13">
        <v>7492</v>
      </c>
      <c r="F465" s="13">
        <v>15858.7</v>
      </c>
      <c r="G465" s="13">
        <v>4770.5</v>
      </c>
      <c r="H465" s="13">
        <v>8428.9</v>
      </c>
      <c r="I465" s="13">
        <v>3879.2</v>
      </c>
      <c r="J465" s="13">
        <v>643.1</v>
      </c>
      <c r="K465" s="13">
        <v>11735.8</v>
      </c>
      <c r="L465" s="13">
        <v>4169.5</v>
      </c>
      <c r="M465" s="13">
        <v>748</v>
      </c>
      <c r="N465" s="15"/>
      <c r="O465" s="7">
        <f t="shared" si="34"/>
        <v>-4.3866257177065451E-3</v>
      </c>
      <c r="P465" s="7">
        <f t="shared" si="34"/>
        <v>-1.5017007371346037E-3</v>
      </c>
      <c r="Q465" s="7">
        <f t="shared" si="34"/>
        <v>-7.9963234072239087E-3</v>
      </c>
      <c r="R465" s="7">
        <f t="shared" si="34"/>
        <v>1.3562181319739276E-2</v>
      </c>
      <c r="S465" s="7">
        <f t="shared" si="35"/>
        <v>-1.6850373338270102E-3</v>
      </c>
      <c r="T465" s="7">
        <f t="shared" si="35"/>
        <v>-2.3585898947825465E-2</v>
      </c>
      <c r="U465" s="7">
        <f t="shared" si="35"/>
        <v>-1.0447197618310899E-2</v>
      </c>
      <c r="V465" s="7">
        <f t="shared" si="35"/>
        <v>-2.3949178962337794E-2</v>
      </c>
      <c r="W465" s="7">
        <f t="shared" si="37"/>
        <v>-4.484058018139353E-2</v>
      </c>
      <c r="X465" s="7">
        <f t="shared" si="36"/>
        <v>2.6876988224733327E-2</v>
      </c>
      <c r="Y465" s="7">
        <f t="shared" si="36"/>
        <v>2.347643853248997E-3</v>
      </c>
      <c r="Z465" s="15"/>
      <c r="AA465" s="7"/>
      <c r="AB465" s="7"/>
      <c r="AC465" s="7"/>
      <c r="AD465" s="7"/>
      <c r="AE465" s="7"/>
      <c r="AF465" s="7"/>
      <c r="AG465" s="7"/>
      <c r="AH465" s="7"/>
      <c r="AI465" s="7"/>
      <c r="AJ465" s="7"/>
      <c r="AK465" s="7"/>
      <c r="AL465" s="7"/>
      <c r="AM465" s="7"/>
      <c r="AN465" s="7"/>
      <c r="AO465" s="7"/>
      <c r="AP465" s="7"/>
      <c r="AQ465" s="7"/>
      <c r="AR465" s="7"/>
      <c r="AS465" s="7"/>
      <c r="AT465" s="7"/>
      <c r="AU465" s="7"/>
      <c r="AV465" s="7"/>
    </row>
    <row r="466" spans="1:48">
      <c r="A466" s="12">
        <v>40133</v>
      </c>
      <c r="B466" s="13">
        <v>4685.8</v>
      </c>
      <c r="C466" s="13">
        <v>1131.2</v>
      </c>
      <c r="D466" s="13">
        <v>1606.8</v>
      </c>
      <c r="E466" s="13">
        <v>7594.3</v>
      </c>
      <c r="F466" s="13">
        <v>15832</v>
      </c>
      <c r="G466" s="13">
        <v>4659.3</v>
      </c>
      <c r="H466" s="13">
        <v>8341.2999999999993</v>
      </c>
      <c r="I466" s="13">
        <v>3787.4</v>
      </c>
      <c r="J466" s="13">
        <v>614.9</v>
      </c>
      <c r="K466" s="13">
        <v>12055.5</v>
      </c>
      <c r="L466" s="13">
        <v>4179.3</v>
      </c>
      <c r="M466" s="13">
        <v>747</v>
      </c>
      <c r="N466" s="15"/>
      <c r="O466" s="7">
        <f t="shared" si="34"/>
        <v>-2.4564040891065977E-2</v>
      </c>
      <c r="P466" s="7">
        <f t="shared" si="34"/>
        <v>2.0648152646471581E-2</v>
      </c>
      <c r="Q466" s="7">
        <f t="shared" si="34"/>
        <v>-2.5145478374764337E-2</v>
      </c>
      <c r="R466" s="7">
        <f t="shared" si="34"/>
        <v>-1.118913163860882E-2</v>
      </c>
      <c r="S466" s="7">
        <f t="shared" si="35"/>
        <v>-3.1778039076562091E-2</v>
      </c>
      <c r="T466" s="7">
        <f t="shared" si="35"/>
        <v>-4.3357776168731099E-2</v>
      </c>
      <c r="U466" s="7">
        <f t="shared" si="35"/>
        <v>-8.6692173589650572E-3</v>
      </c>
      <c r="V466" s="7">
        <f t="shared" si="35"/>
        <v>-2.9256265763924132E-2</v>
      </c>
      <c r="W466" s="7">
        <f t="shared" si="37"/>
        <v>-1.3919818631262139E-2</v>
      </c>
      <c r="X466" s="7">
        <f t="shared" si="36"/>
        <v>-6.2072722645185163E-3</v>
      </c>
      <c r="Y466" s="7">
        <f t="shared" si="36"/>
        <v>-1.1745303377729012E-2</v>
      </c>
      <c r="Z466" s="15"/>
      <c r="AA466" s="7"/>
      <c r="AB466" s="7"/>
      <c r="AC466" s="7"/>
      <c r="AD466" s="7"/>
      <c r="AE466" s="7"/>
      <c r="AF466" s="7"/>
      <c r="AG466" s="7"/>
      <c r="AH466" s="7"/>
      <c r="AI466" s="7"/>
      <c r="AJ466" s="7"/>
      <c r="AK466" s="7"/>
      <c r="AL466" s="7"/>
      <c r="AM466" s="7"/>
      <c r="AN466" s="7"/>
      <c r="AO466" s="7"/>
      <c r="AP466" s="7"/>
      <c r="AQ466" s="7"/>
      <c r="AR466" s="7"/>
      <c r="AS466" s="7"/>
      <c r="AT466" s="7"/>
      <c r="AU466" s="7"/>
      <c r="AV466" s="7"/>
    </row>
    <row r="467" spans="1:48">
      <c r="A467" s="12">
        <v>40140</v>
      </c>
      <c r="B467" s="13">
        <v>4572.1000000000004</v>
      </c>
      <c r="C467" s="13">
        <v>1154.8</v>
      </c>
      <c r="D467" s="13">
        <v>1566.9</v>
      </c>
      <c r="E467" s="13">
        <v>7509.8</v>
      </c>
      <c r="F467" s="13">
        <v>15336.8</v>
      </c>
      <c r="G467" s="13">
        <v>4461.6000000000004</v>
      </c>
      <c r="H467" s="13">
        <v>8269.2999999999993</v>
      </c>
      <c r="I467" s="13">
        <v>3678.2</v>
      </c>
      <c r="J467" s="13">
        <v>606.4</v>
      </c>
      <c r="K467" s="13">
        <v>11980.9</v>
      </c>
      <c r="L467" s="13">
        <v>4130.5</v>
      </c>
      <c r="M467" s="13">
        <v>746</v>
      </c>
      <c r="N467" s="15"/>
      <c r="O467" s="7">
        <f t="shared" si="34"/>
        <v>2.8057866345400306E-2</v>
      </c>
      <c r="P467" s="7">
        <f t="shared" si="34"/>
        <v>7.7633444337894151E-3</v>
      </c>
      <c r="Q467" s="7">
        <f t="shared" si="34"/>
        <v>8.3257019106496456E-3</v>
      </c>
      <c r="R467" s="7">
        <f t="shared" si="34"/>
        <v>3.7215279933178027E-3</v>
      </c>
      <c r="S467" s="7">
        <f t="shared" si="35"/>
        <v>3.2062233151449578E-2</v>
      </c>
      <c r="T467" s="7">
        <f t="shared" si="35"/>
        <v>3.5904057902500251E-2</v>
      </c>
      <c r="U467" s="7">
        <f t="shared" si="35"/>
        <v>9.1726092721770205E-3</v>
      </c>
      <c r="V467" s="7">
        <f t="shared" si="35"/>
        <v>2.5526448062902878E-2</v>
      </c>
      <c r="W467" s="7">
        <f t="shared" si="37"/>
        <v>5.2364620049372895E-2</v>
      </c>
      <c r="X467" s="7">
        <f t="shared" si="36"/>
        <v>3.2728163644484304E-2</v>
      </c>
      <c r="Y467" s="7">
        <f t="shared" si="36"/>
        <v>1.121876083528759E-2</v>
      </c>
      <c r="Z467" s="15"/>
      <c r="AA467" s="7"/>
      <c r="AB467" s="7"/>
      <c r="AC467" s="7"/>
      <c r="AD467" s="7"/>
      <c r="AE467" s="7"/>
      <c r="AF467" s="7"/>
      <c r="AG467" s="7"/>
      <c r="AH467" s="7"/>
      <c r="AI467" s="7"/>
      <c r="AJ467" s="7"/>
      <c r="AK467" s="7"/>
      <c r="AL467" s="7"/>
      <c r="AM467" s="7"/>
      <c r="AN467" s="7"/>
      <c r="AO467" s="7"/>
      <c r="AP467" s="7"/>
      <c r="AQ467" s="7"/>
      <c r="AR467" s="7"/>
      <c r="AS467" s="7"/>
      <c r="AT467" s="7"/>
      <c r="AU467" s="7"/>
      <c r="AV467" s="7"/>
    </row>
    <row r="468" spans="1:48">
      <c r="A468" s="12">
        <v>40147</v>
      </c>
      <c r="B468" s="13">
        <v>4702.2</v>
      </c>
      <c r="C468" s="13">
        <v>1163.8</v>
      </c>
      <c r="D468" s="13">
        <v>1580</v>
      </c>
      <c r="E468" s="13">
        <v>7537.8</v>
      </c>
      <c r="F468" s="13">
        <v>15836.5</v>
      </c>
      <c r="G468" s="13">
        <v>4624.7</v>
      </c>
      <c r="H468" s="13">
        <v>8345.5</v>
      </c>
      <c r="I468" s="13">
        <v>3773.3</v>
      </c>
      <c r="J468" s="13">
        <v>639</v>
      </c>
      <c r="K468" s="13">
        <v>12379.5</v>
      </c>
      <c r="L468" s="13">
        <v>4177.1000000000004</v>
      </c>
      <c r="M468" s="13">
        <v>745</v>
      </c>
      <c r="N468" s="15"/>
      <c r="O468" s="7">
        <f t="shared" si="34"/>
        <v>-1.4351136271787976E-2</v>
      </c>
      <c r="P468" s="7">
        <f t="shared" si="34"/>
        <v>1.2551930153616362E-2</v>
      </c>
      <c r="Q468" s="7">
        <f t="shared" si="34"/>
        <v>2.086429486375975E-3</v>
      </c>
      <c r="R468" s="7">
        <f t="shared" si="34"/>
        <v>-1.4068086366174421E-2</v>
      </c>
      <c r="S468" s="7">
        <f t="shared" si="35"/>
        <v>-3.5923153526795135E-2</v>
      </c>
      <c r="T468" s="7">
        <f t="shared" si="35"/>
        <v>-1.0083753812905542E-2</v>
      </c>
      <c r="U468" s="7">
        <f t="shared" si="35"/>
        <v>-1.4094427911871833E-2</v>
      </c>
      <c r="V468" s="7">
        <f t="shared" si="35"/>
        <v>-1.0871727951823646E-3</v>
      </c>
      <c r="W468" s="7">
        <f t="shared" si="37"/>
        <v>-5.1777004351716456E-3</v>
      </c>
      <c r="X468" s="7">
        <f t="shared" si="36"/>
        <v>-2.5327128647734801E-2</v>
      </c>
      <c r="Y468" s="7">
        <f t="shared" si="36"/>
        <v>-1.3011918241228817E-2</v>
      </c>
      <c r="Z468" s="15"/>
      <c r="AA468" s="7"/>
      <c r="AB468" s="7"/>
      <c r="AC468" s="7"/>
      <c r="AD468" s="7"/>
      <c r="AE468" s="7"/>
      <c r="AF468" s="7"/>
      <c r="AG468" s="7"/>
      <c r="AH468" s="7"/>
      <c r="AI468" s="7"/>
      <c r="AJ468" s="7"/>
      <c r="AK468" s="7"/>
      <c r="AL468" s="7"/>
      <c r="AM468" s="7"/>
      <c r="AN468" s="7"/>
      <c r="AO468" s="7"/>
      <c r="AP468" s="7"/>
      <c r="AQ468" s="7"/>
      <c r="AR468" s="7"/>
      <c r="AS468" s="7"/>
      <c r="AT468" s="7"/>
      <c r="AU468" s="7"/>
      <c r="AV468" s="7"/>
    </row>
    <row r="469" spans="1:48">
      <c r="A469" s="12">
        <v>40154</v>
      </c>
      <c r="B469" s="13">
        <v>4635.2</v>
      </c>
      <c r="C469" s="13">
        <v>1178.5</v>
      </c>
      <c r="D469" s="13">
        <v>1583.3</v>
      </c>
      <c r="E469" s="13">
        <v>7432.5</v>
      </c>
      <c r="F469" s="13">
        <v>15277.7</v>
      </c>
      <c r="G469" s="13">
        <v>4578.3</v>
      </c>
      <c r="H469" s="13">
        <v>8228.7000000000007</v>
      </c>
      <c r="I469" s="13">
        <v>3769.2</v>
      </c>
      <c r="J469" s="13">
        <v>635.70000000000005</v>
      </c>
      <c r="K469" s="13">
        <v>12069.9</v>
      </c>
      <c r="L469" s="13">
        <v>4123.1000000000004</v>
      </c>
      <c r="M469" s="13">
        <v>744</v>
      </c>
      <c r="N469" s="15"/>
      <c r="O469" s="7">
        <f t="shared" si="34"/>
        <v>3.2953926674358005E-3</v>
      </c>
      <c r="P469" s="7">
        <f t="shared" si="34"/>
        <v>-5.1042220557514142E-3</v>
      </c>
      <c r="Q469" s="7">
        <f t="shared" si="34"/>
        <v>2.838133783624595E-3</v>
      </c>
      <c r="R469" s="7">
        <f t="shared" si="34"/>
        <v>9.267385633808127E-3</v>
      </c>
      <c r="S469" s="7">
        <f t="shared" si="35"/>
        <v>2.3661246398883146E-2</v>
      </c>
      <c r="T469" s="7">
        <f t="shared" si="35"/>
        <v>-4.2463838268533742E-3</v>
      </c>
      <c r="U469" s="7">
        <f t="shared" si="35"/>
        <v>2.3385503699360082E-2</v>
      </c>
      <c r="V469" s="7">
        <f t="shared" si="35"/>
        <v>1.6602367794005486E-2</v>
      </c>
      <c r="W469" s="7">
        <f t="shared" si="37"/>
        <v>3.6300224652898914E-2</v>
      </c>
      <c r="X469" s="7">
        <f t="shared" si="36"/>
        <v>8.7783230759645888E-4</v>
      </c>
      <c r="Y469" s="7">
        <f t="shared" si="36"/>
        <v>1.9169455596305094E-2</v>
      </c>
      <c r="Z469" s="15"/>
      <c r="AA469" s="7"/>
      <c r="AB469" s="7"/>
      <c r="AC469" s="7"/>
      <c r="AD469" s="7"/>
      <c r="AE469" s="7"/>
      <c r="AF469" s="7"/>
      <c r="AG469" s="7"/>
      <c r="AH469" s="7"/>
      <c r="AI469" s="7"/>
      <c r="AJ469" s="7"/>
      <c r="AK469" s="7"/>
      <c r="AL469" s="7"/>
      <c r="AM469" s="7"/>
      <c r="AN469" s="7"/>
      <c r="AO469" s="7"/>
      <c r="AP469" s="7"/>
      <c r="AQ469" s="7"/>
      <c r="AR469" s="7"/>
      <c r="AS469" s="7"/>
      <c r="AT469" s="7"/>
      <c r="AU469" s="7"/>
      <c r="AV469" s="7"/>
    </row>
    <row r="470" spans="1:48">
      <c r="A470" s="12">
        <v>40161</v>
      </c>
      <c r="B470" s="13">
        <v>4650.5</v>
      </c>
      <c r="C470" s="13">
        <v>1172.5</v>
      </c>
      <c r="D470" s="13">
        <v>1587.8</v>
      </c>
      <c r="E470" s="13">
        <v>7501.7</v>
      </c>
      <c r="F470" s="13">
        <v>15643.5</v>
      </c>
      <c r="G470" s="13">
        <v>4558.8999999999996</v>
      </c>
      <c r="H470" s="13">
        <v>8423.4</v>
      </c>
      <c r="I470" s="13">
        <v>3832.3</v>
      </c>
      <c r="J470" s="13">
        <v>659.2</v>
      </c>
      <c r="K470" s="13">
        <v>12080.5</v>
      </c>
      <c r="L470" s="13">
        <v>4202.8999999999996</v>
      </c>
      <c r="M470" s="13">
        <v>743</v>
      </c>
      <c r="N470" s="15"/>
      <c r="O470" s="7">
        <f t="shared" si="34"/>
        <v>2.9743544513554369E-2</v>
      </c>
      <c r="P470" s="7">
        <f t="shared" si="34"/>
        <v>-1.6944455635122091E-2</v>
      </c>
      <c r="Q470" s="7">
        <f t="shared" si="34"/>
        <v>1.655201587247063E-2</v>
      </c>
      <c r="R470" s="7">
        <f t="shared" si="34"/>
        <v>1.7914476051537575E-2</v>
      </c>
      <c r="S470" s="7">
        <f t="shared" si="35"/>
        <v>1.3826684813448016E-2</v>
      </c>
      <c r="T470" s="7">
        <f t="shared" si="35"/>
        <v>3.4812175413508291E-2</v>
      </c>
      <c r="U470" s="7">
        <f t="shared" si="35"/>
        <v>3.6976730769645944E-2</v>
      </c>
      <c r="V470" s="7">
        <f t="shared" si="35"/>
        <v>2.9135888843418504E-2</v>
      </c>
      <c r="W470" s="7">
        <f t="shared" si="37"/>
        <v>1.3859818125976506E-2</v>
      </c>
      <c r="X470" s="7">
        <f t="shared" si="36"/>
        <v>3.9362380901263712E-2</v>
      </c>
      <c r="Y470" s="7">
        <f t="shared" si="36"/>
        <v>2.7989768676002398E-2</v>
      </c>
      <c r="Z470" s="15"/>
      <c r="AA470" s="7"/>
      <c r="AB470" s="7"/>
      <c r="AC470" s="7"/>
      <c r="AD470" s="7"/>
      <c r="AE470" s="7"/>
      <c r="AF470" s="7"/>
      <c r="AG470" s="7"/>
      <c r="AH470" s="7"/>
      <c r="AI470" s="7"/>
      <c r="AJ470" s="7"/>
      <c r="AK470" s="7"/>
      <c r="AL470" s="7"/>
      <c r="AM470" s="7"/>
      <c r="AN470" s="7"/>
      <c r="AO470" s="7"/>
      <c r="AP470" s="7"/>
      <c r="AQ470" s="7"/>
      <c r="AR470" s="7"/>
      <c r="AS470" s="7"/>
      <c r="AT470" s="7"/>
      <c r="AU470" s="7"/>
      <c r="AV470" s="7"/>
    </row>
    <row r="471" spans="1:48">
      <c r="A471" s="12">
        <v>40168</v>
      </c>
      <c r="B471" s="13">
        <v>4790.8999999999996</v>
      </c>
      <c r="C471" s="13">
        <v>1152.8</v>
      </c>
      <c r="D471" s="13">
        <v>1614.3</v>
      </c>
      <c r="E471" s="13">
        <v>7637.3</v>
      </c>
      <c r="F471" s="13">
        <v>15861.3</v>
      </c>
      <c r="G471" s="13">
        <v>4720.3999999999996</v>
      </c>
      <c r="H471" s="13">
        <v>8740.7000000000007</v>
      </c>
      <c r="I471" s="13">
        <v>3945.6</v>
      </c>
      <c r="J471" s="13">
        <v>668.4</v>
      </c>
      <c r="K471" s="13">
        <v>12565.5</v>
      </c>
      <c r="L471" s="13">
        <v>4322.2</v>
      </c>
      <c r="M471" s="13">
        <v>742</v>
      </c>
      <c r="N471" s="15"/>
      <c r="O471" s="7">
        <f t="shared" si="34"/>
        <v>1.6498847577079211E-2</v>
      </c>
      <c r="P471" s="7">
        <f t="shared" si="34"/>
        <v>1.9329668453496172E-2</v>
      </c>
      <c r="Q471" s="7">
        <f t="shared" si="34"/>
        <v>1.384169003387848E-2</v>
      </c>
      <c r="R471" s="7">
        <f t="shared" si="34"/>
        <v>2.2271193578065274E-2</v>
      </c>
      <c r="S471" s="7">
        <f t="shared" si="35"/>
        <v>1.6128927994731309E-2</v>
      </c>
      <c r="T471" s="7">
        <f t="shared" si="35"/>
        <v>1.7472095034934777E-2</v>
      </c>
      <c r="U471" s="7">
        <f t="shared" si="35"/>
        <v>1.3490958532143263E-3</v>
      </c>
      <c r="V471" s="7">
        <f t="shared" si="35"/>
        <v>1.4967515009733203E-2</v>
      </c>
      <c r="W471" s="7">
        <f t="shared" si="37"/>
        <v>6.4126683103216484E-3</v>
      </c>
      <c r="X471" s="7">
        <f t="shared" si="36"/>
        <v>1.6707369333552588E-2</v>
      </c>
      <c r="Y471" s="7">
        <f t="shared" si="36"/>
        <v>1.3410096573909056E-3</v>
      </c>
      <c r="Z471" s="15"/>
      <c r="AA471" s="7"/>
      <c r="AB471" s="7"/>
      <c r="AC471" s="7"/>
      <c r="AD471" s="7"/>
      <c r="AE471" s="7"/>
      <c r="AF471" s="7"/>
      <c r="AG471" s="7"/>
      <c r="AH471" s="7"/>
      <c r="AI471" s="7"/>
      <c r="AJ471" s="7"/>
      <c r="AK471" s="7"/>
      <c r="AL471" s="7"/>
      <c r="AM471" s="7"/>
      <c r="AN471" s="7"/>
      <c r="AO471" s="7"/>
      <c r="AP471" s="7"/>
      <c r="AQ471" s="7"/>
      <c r="AR471" s="7"/>
      <c r="AS471" s="7"/>
      <c r="AT471" s="7"/>
      <c r="AU471" s="7"/>
      <c r="AV471" s="7"/>
    </row>
    <row r="472" spans="1:48">
      <c r="A472" s="12">
        <v>40176</v>
      </c>
      <c r="B472" s="13">
        <v>4870.6000000000004</v>
      </c>
      <c r="C472" s="13">
        <v>1175.3</v>
      </c>
      <c r="D472" s="13">
        <v>1636.8</v>
      </c>
      <c r="E472" s="13">
        <v>7809.3</v>
      </c>
      <c r="F472" s="13">
        <v>16119.2</v>
      </c>
      <c r="G472" s="13">
        <v>4803.6000000000004</v>
      </c>
      <c r="H472" s="13">
        <v>8752.5</v>
      </c>
      <c r="I472" s="13">
        <v>4005.1</v>
      </c>
      <c r="J472" s="13">
        <v>672.7</v>
      </c>
      <c r="K472" s="13">
        <v>12777.2</v>
      </c>
      <c r="L472" s="13">
        <v>4328</v>
      </c>
      <c r="M472" s="13">
        <v>741</v>
      </c>
      <c r="N472" s="15"/>
      <c r="O472" s="7">
        <f t="shared" si="34"/>
        <v>8.4844161527848211E-3</v>
      </c>
      <c r="P472" s="7">
        <f t="shared" si="34"/>
        <v>-1.1983366887096362E-2</v>
      </c>
      <c r="Q472" s="7">
        <f t="shared" si="34"/>
        <v>-9.0215101412932253E-3</v>
      </c>
      <c r="R472" s="7">
        <f t="shared" si="34"/>
        <v>2.9447727296390063E-4</v>
      </c>
      <c r="S472" s="7">
        <f t="shared" si="35"/>
        <v>3.2663337723647524E-2</v>
      </c>
      <c r="T472" s="7">
        <f t="shared" si="35"/>
        <v>-2.146527306700874E-3</v>
      </c>
      <c r="U472" s="7">
        <f t="shared" si="35"/>
        <v>-1.9509268444919965E-2</v>
      </c>
      <c r="V472" s="7">
        <f t="shared" si="35"/>
        <v>2.704598349955608E-2</v>
      </c>
      <c r="W472" s="7">
        <f t="shared" si="37"/>
        <v>6.9624753521111945E-3</v>
      </c>
      <c r="X472" s="7">
        <f t="shared" si="36"/>
        <v>2.5239931865588316E-2</v>
      </c>
      <c r="Y472" s="7">
        <f t="shared" si="36"/>
        <v>1.0069282069584615E-2</v>
      </c>
      <c r="Z472" s="15"/>
      <c r="AA472" s="7"/>
      <c r="AB472" s="7"/>
      <c r="AC472" s="7"/>
      <c r="AD472" s="7"/>
      <c r="AE472" s="7"/>
      <c r="AF472" s="7"/>
      <c r="AG472" s="7"/>
      <c r="AH472" s="7"/>
      <c r="AI472" s="7"/>
      <c r="AJ472" s="7"/>
      <c r="AK472" s="7"/>
      <c r="AL472" s="7"/>
      <c r="AM472" s="7"/>
      <c r="AN472" s="7"/>
      <c r="AO472" s="7"/>
      <c r="AP472" s="7"/>
      <c r="AQ472" s="7"/>
      <c r="AR472" s="7"/>
      <c r="AS472" s="7"/>
      <c r="AT472" s="7"/>
      <c r="AU472" s="7"/>
      <c r="AV472" s="7"/>
    </row>
    <row r="473" spans="1:48">
      <c r="A473" s="12">
        <v>40182</v>
      </c>
      <c r="B473" s="13">
        <v>4912.1000000000004</v>
      </c>
      <c r="C473" s="13">
        <v>1161.3</v>
      </c>
      <c r="D473" s="13">
        <v>1622.1</v>
      </c>
      <c r="E473" s="13">
        <v>7811.6</v>
      </c>
      <c r="F473" s="13">
        <v>16654.400000000001</v>
      </c>
      <c r="G473" s="13">
        <v>4793.3</v>
      </c>
      <c r="H473" s="13">
        <v>8583.4</v>
      </c>
      <c r="I473" s="13">
        <v>4114.8999999999996</v>
      </c>
      <c r="J473" s="13">
        <v>677.4</v>
      </c>
      <c r="K473" s="13">
        <v>13103.8</v>
      </c>
      <c r="L473" s="13">
        <v>4371.8</v>
      </c>
      <c r="M473" s="13">
        <v>740</v>
      </c>
      <c r="N473" s="15"/>
      <c r="O473" s="7">
        <f t="shared" si="34"/>
        <v>-2.5479798124093691E-3</v>
      </c>
      <c r="P473" s="7">
        <f t="shared" si="34"/>
        <v>-1.5796197219979442E-2</v>
      </c>
      <c r="Q473" s="7">
        <f t="shared" si="34"/>
        <v>1.1090574149731404E-3</v>
      </c>
      <c r="R473" s="7">
        <f t="shared" si="34"/>
        <v>-4.2462908814512078E-3</v>
      </c>
      <c r="S473" s="7">
        <f t="shared" si="35"/>
        <v>-3.6654118237589677E-2</v>
      </c>
      <c r="T473" s="7">
        <f t="shared" si="35"/>
        <v>7.9585662512960554E-3</v>
      </c>
      <c r="U473" s="7">
        <f t="shared" si="35"/>
        <v>-1.0634909322815082E-2</v>
      </c>
      <c r="V473" s="7">
        <f t="shared" si="35"/>
        <v>-1.2446822220996544E-2</v>
      </c>
      <c r="W473" s="7">
        <f t="shared" si="37"/>
        <v>1.2907190040678201E-2</v>
      </c>
      <c r="X473" s="7">
        <f t="shared" si="36"/>
        <v>-3.2792302944977831E-3</v>
      </c>
      <c r="Y473" s="7">
        <f t="shared" si="36"/>
        <v>-1.3541105948058869E-2</v>
      </c>
      <c r="Z473" s="15"/>
      <c r="AA473" s="7"/>
      <c r="AB473" s="7"/>
      <c r="AC473" s="7"/>
      <c r="AD473" s="7"/>
      <c r="AE473" s="7"/>
      <c r="AF473" s="7"/>
      <c r="AG473" s="7"/>
      <c r="AH473" s="7"/>
      <c r="AI473" s="7"/>
      <c r="AJ473" s="7"/>
      <c r="AK473" s="7"/>
      <c r="AL473" s="7"/>
      <c r="AM473" s="7"/>
      <c r="AN473" s="7"/>
      <c r="AO473" s="7"/>
      <c r="AP473" s="7"/>
      <c r="AQ473" s="7"/>
      <c r="AR473" s="7"/>
      <c r="AS473" s="7"/>
      <c r="AT473" s="7"/>
      <c r="AU473" s="7"/>
      <c r="AV473" s="7"/>
    </row>
    <row r="474" spans="1:48">
      <c r="A474" s="12">
        <v>40189</v>
      </c>
      <c r="B474" s="13">
        <v>4899.6000000000004</v>
      </c>
      <c r="C474" s="13">
        <v>1143.0999999999999</v>
      </c>
      <c r="D474" s="13">
        <v>1623.9</v>
      </c>
      <c r="E474" s="13">
        <v>7778.5</v>
      </c>
      <c r="F474" s="13">
        <v>16055</v>
      </c>
      <c r="G474" s="13">
        <v>4831.6000000000004</v>
      </c>
      <c r="H474" s="13">
        <v>8492.6</v>
      </c>
      <c r="I474" s="13">
        <v>4064</v>
      </c>
      <c r="J474" s="13">
        <v>686.2</v>
      </c>
      <c r="K474" s="13">
        <v>13060.9</v>
      </c>
      <c r="L474" s="13">
        <v>4313</v>
      </c>
      <c r="M474" s="13">
        <v>739</v>
      </c>
      <c r="N474" s="15"/>
      <c r="O474" s="7">
        <f t="shared" si="34"/>
        <v>-3.0882643272537369E-2</v>
      </c>
      <c r="P474" s="7">
        <f t="shared" si="34"/>
        <v>6.1050250668028827E-3</v>
      </c>
      <c r="Q474" s="7">
        <f t="shared" si="34"/>
        <v>-1.1706906906925711E-2</v>
      </c>
      <c r="R474" s="7">
        <f t="shared" si="34"/>
        <v>-3.4129881664492066E-2</v>
      </c>
      <c r="S474" s="7">
        <f t="shared" si="35"/>
        <v>-5.7254411999202705E-2</v>
      </c>
      <c r="T474" s="7">
        <f t="shared" si="35"/>
        <v>-1.5980979751632669E-2</v>
      </c>
      <c r="U474" s="7">
        <f t="shared" si="35"/>
        <v>-1.9595880424491393E-2</v>
      </c>
      <c r="V474" s="7">
        <f t="shared" si="35"/>
        <v>-2.7262965283764075E-2</v>
      </c>
      <c r="W474" s="7">
        <f t="shared" si="37"/>
        <v>2.0381430843448385E-3</v>
      </c>
      <c r="X474" s="7">
        <f t="shared" si="36"/>
        <v>-5.7879730442919865E-2</v>
      </c>
      <c r="Y474" s="7">
        <f t="shared" si="36"/>
        <v>-2.457495199584107E-2</v>
      </c>
      <c r="Z474" s="15"/>
      <c r="AA474" s="7"/>
      <c r="AB474" s="7"/>
      <c r="AC474" s="7"/>
      <c r="AD474" s="7"/>
      <c r="AE474" s="7"/>
      <c r="AF474" s="7"/>
      <c r="AG474" s="7"/>
      <c r="AH474" s="7"/>
      <c r="AI474" s="7"/>
      <c r="AJ474" s="7"/>
      <c r="AK474" s="7"/>
      <c r="AL474" s="7"/>
      <c r="AM474" s="7"/>
      <c r="AN474" s="7"/>
      <c r="AO474" s="7"/>
      <c r="AP474" s="7"/>
      <c r="AQ474" s="7"/>
      <c r="AR474" s="7"/>
      <c r="AS474" s="7"/>
      <c r="AT474" s="7"/>
      <c r="AU474" s="7"/>
      <c r="AV474" s="7"/>
    </row>
    <row r="475" spans="1:48">
      <c r="A475" s="12">
        <v>40196</v>
      </c>
      <c r="B475" s="13">
        <v>4750.6000000000004</v>
      </c>
      <c r="C475" s="13">
        <v>1150.0999999999999</v>
      </c>
      <c r="D475" s="13">
        <v>1605</v>
      </c>
      <c r="E475" s="13">
        <v>7517.5</v>
      </c>
      <c r="F475" s="13">
        <v>15161.6</v>
      </c>
      <c r="G475" s="13">
        <v>4755</v>
      </c>
      <c r="H475" s="13">
        <v>8327.7999999999993</v>
      </c>
      <c r="I475" s="13">
        <v>3954.7</v>
      </c>
      <c r="J475" s="13">
        <v>687.6</v>
      </c>
      <c r="K475" s="13">
        <v>12326.4</v>
      </c>
      <c r="L475" s="13">
        <v>4208.3</v>
      </c>
      <c r="M475" s="13">
        <v>738</v>
      </c>
      <c r="N475" s="15"/>
      <c r="O475" s="7">
        <f t="shared" si="34"/>
        <v>-3.8845252135782396E-2</v>
      </c>
      <c r="P475" s="7">
        <f t="shared" si="34"/>
        <v>-9.7860108182301307E-3</v>
      </c>
      <c r="Q475" s="7">
        <f t="shared" si="34"/>
        <v>-3.1262433282524128E-2</v>
      </c>
      <c r="R475" s="7">
        <f t="shared" si="34"/>
        <v>-4.9897527985019056E-2</v>
      </c>
      <c r="S475" s="7">
        <f t="shared" si="35"/>
        <v>-4.2385276101086201E-2</v>
      </c>
      <c r="T475" s="7">
        <f t="shared" si="35"/>
        <v>-3.1467878889798503E-2</v>
      </c>
      <c r="U475" s="7">
        <f t="shared" si="35"/>
        <v>-7.4485995649167976E-3</v>
      </c>
      <c r="V475" s="7">
        <f t="shared" si="35"/>
        <v>-3.4444920216325406E-2</v>
      </c>
      <c r="W475" s="7">
        <f t="shared" si="37"/>
        <v>-2.9967553599133435E-2</v>
      </c>
      <c r="X475" s="7">
        <f t="shared" si="36"/>
        <v>-5.9239329505505083E-2</v>
      </c>
      <c r="Y475" s="7">
        <f t="shared" si="36"/>
        <v>-8.3756380581878204E-3</v>
      </c>
      <c r="Z475" s="15"/>
      <c r="AA475" s="7"/>
      <c r="AB475" s="7"/>
      <c r="AC475" s="7"/>
      <c r="AD475" s="7"/>
      <c r="AE475" s="7"/>
      <c r="AF475" s="7"/>
      <c r="AG475" s="7"/>
      <c r="AH475" s="7"/>
      <c r="AI475" s="7"/>
      <c r="AJ475" s="7"/>
      <c r="AK475" s="7"/>
      <c r="AL475" s="7"/>
      <c r="AM475" s="7"/>
      <c r="AN475" s="7"/>
      <c r="AO475" s="7"/>
      <c r="AP475" s="7"/>
      <c r="AQ475" s="7"/>
      <c r="AR475" s="7"/>
      <c r="AS475" s="7"/>
      <c r="AT475" s="7"/>
      <c r="AU475" s="7"/>
      <c r="AV475" s="7"/>
    </row>
    <row r="476" spans="1:48">
      <c r="A476" s="12">
        <v>40203</v>
      </c>
      <c r="B476" s="13">
        <v>4569.6000000000004</v>
      </c>
      <c r="C476" s="13">
        <v>1138.9000000000001</v>
      </c>
      <c r="D476" s="13">
        <v>1555.6</v>
      </c>
      <c r="E476" s="13">
        <v>7151.6</v>
      </c>
      <c r="F476" s="13">
        <v>14532.4</v>
      </c>
      <c r="G476" s="13">
        <v>4607.7</v>
      </c>
      <c r="H476" s="13">
        <v>8266</v>
      </c>
      <c r="I476" s="13">
        <v>3820.8</v>
      </c>
      <c r="J476" s="13">
        <v>667.3</v>
      </c>
      <c r="K476" s="13">
        <v>11617.4</v>
      </c>
      <c r="L476" s="13">
        <v>4173.2</v>
      </c>
      <c r="M476" s="13">
        <v>737</v>
      </c>
      <c r="N476" s="15"/>
      <c r="O476" s="7">
        <f t="shared" si="34"/>
        <v>-1.2219842272268517E-2</v>
      </c>
      <c r="P476" s="7">
        <f t="shared" si="34"/>
        <v>1.2044132326661433E-2</v>
      </c>
      <c r="Q476" s="7">
        <f t="shared" si="34"/>
        <v>7.3654542475782058E-3</v>
      </c>
      <c r="R476" s="7">
        <f t="shared" si="34"/>
        <v>-3.698311959335229E-3</v>
      </c>
      <c r="S476" s="7">
        <f t="shared" si="35"/>
        <v>-2.3681075427710228E-2</v>
      </c>
      <c r="T476" s="7">
        <f t="shared" si="35"/>
        <v>-2.400703911170032E-2</v>
      </c>
      <c r="U476" s="7">
        <f t="shared" si="35"/>
        <v>8.024816238323294E-3</v>
      </c>
      <c r="V476" s="7">
        <f t="shared" si="35"/>
        <v>-4.9325807098538491E-3</v>
      </c>
      <c r="W476" s="7">
        <f t="shared" si="37"/>
        <v>1.457925258203893E-2</v>
      </c>
      <c r="X476" s="7">
        <f t="shared" si="36"/>
        <v>-5.2645781778128892E-3</v>
      </c>
      <c r="Y476" s="7">
        <f t="shared" si="36"/>
        <v>-1.2223352160060267E-2</v>
      </c>
      <c r="Z476" s="15"/>
      <c r="AA476" s="7"/>
      <c r="AB476" s="7"/>
      <c r="AC476" s="7"/>
      <c r="AD476" s="7"/>
      <c r="AE476" s="7"/>
      <c r="AF476" s="7"/>
      <c r="AG476" s="7"/>
      <c r="AH476" s="7"/>
      <c r="AI476" s="7"/>
      <c r="AJ476" s="7"/>
      <c r="AK476" s="7"/>
      <c r="AL476" s="7"/>
      <c r="AM476" s="7"/>
      <c r="AN476" s="7"/>
      <c r="AO476" s="7"/>
      <c r="AP476" s="7"/>
      <c r="AQ476" s="7"/>
      <c r="AR476" s="7"/>
      <c r="AS476" s="7"/>
      <c r="AT476" s="7"/>
      <c r="AU476" s="7"/>
      <c r="AV476" s="7"/>
    </row>
    <row r="477" spans="1:48">
      <c r="A477" s="12">
        <v>40210</v>
      </c>
      <c r="B477" s="13">
        <v>4514.1000000000004</v>
      </c>
      <c r="C477" s="13">
        <v>1152.7</v>
      </c>
      <c r="D477" s="13">
        <v>1567.1</v>
      </c>
      <c r="E477" s="13">
        <v>7125.2</v>
      </c>
      <c r="F477" s="13">
        <v>14192.3</v>
      </c>
      <c r="G477" s="13">
        <v>4498.3999999999996</v>
      </c>
      <c r="H477" s="13">
        <v>8332.6</v>
      </c>
      <c r="I477" s="13">
        <v>3802</v>
      </c>
      <c r="J477" s="13">
        <v>677.1</v>
      </c>
      <c r="K477" s="13">
        <v>11556.4</v>
      </c>
      <c r="L477" s="13">
        <v>4122.5</v>
      </c>
      <c r="M477" s="13">
        <v>736</v>
      </c>
      <c r="N477" s="15"/>
      <c r="O477" s="7">
        <f t="shared" si="34"/>
        <v>1.0577212381580901E-2</v>
      </c>
      <c r="P477" s="7">
        <f t="shared" si="34"/>
        <v>-7.4915767084506618E-2</v>
      </c>
      <c r="Q477" s="7">
        <f t="shared" si="34"/>
        <v>8.7042704644330025E-3</v>
      </c>
      <c r="R477" s="7">
        <f t="shared" si="34"/>
        <v>2.1561745232629388E-2</v>
      </c>
      <c r="S477" s="7">
        <f t="shared" si="35"/>
        <v>2.6608168223077832E-2</v>
      </c>
      <c r="T477" s="7">
        <f t="shared" si="35"/>
        <v>-4.9696464195119619E-3</v>
      </c>
      <c r="U477" s="7">
        <f t="shared" si="35"/>
        <v>9.1166457060402992E-4</v>
      </c>
      <c r="V477" s="7">
        <f t="shared" si="35"/>
        <v>1.9353846347909862E-2</v>
      </c>
      <c r="W477" s="7">
        <f t="shared" si="37"/>
        <v>1.3495877422989163E-2</v>
      </c>
      <c r="X477" s="7">
        <f t="shared" si="36"/>
        <v>4.0180758894057152E-2</v>
      </c>
      <c r="Y477" s="7">
        <f t="shared" si="36"/>
        <v>-6.7943027534218955E-4</v>
      </c>
      <c r="Z477" s="15"/>
      <c r="AA477" s="7"/>
      <c r="AB477" s="7"/>
      <c r="AC477" s="7"/>
      <c r="AD477" s="7"/>
      <c r="AE477" s="7"/>
      <c r="AF477" s="7"/>
      <c r="AG477" s="7"/>
      <c r="AH477" s="7"/>
      <c r="AI477" s="7"/>
      <c r="AJ477" s="7"/>
      <c r="AK477" s="7"/>
      <c r="AL477" s="7"/>
      <c r="AM477" s="7"/>
      <c r="AN477" s="7"/>
      <c r="AO477" s="7"/>
      <c r="AP477" s="7"/>
      <c r="AQ477" s="7"/>
      <c r="AR477" s="7"/>
      <c r="AS477" s="7"/>
      <c r="AT477" s="7"/>
      <c r="AU477" s="7"/>
      <c r="AV477" s="7"/>
    </row>
    <row r="478" spans="1:48">
      <c r="A478" s="12">
        <v>40217</v>
      </c>
      <c r="B478" s="13">
        <v>4562.1000000000004</v>
      </c>
      <c r="C478" s="13">
        <v>1069.5</v>
      </c>
      <c r="D478" s="13">
        <v>1580.8</v>
      </c>
      <c r="E478" s="13">
        <v>7280.5</v>
      </c>
      <c r="F478" s="13">
        <v>14575</v>
      </c>
      <c r="G478" s="13">
        <v>4476.1000000000004</v>
      </c>
      <c r="H478" s="13">
        <v>8340.2000000000007</v>
      </c>
      <c r="I478" s="13">
        <v>3876.3</v>
      </c>
      <c r="J478" s="13">
        <v>686.3</v>
      </c>
      <c r="K478" s="13">
        <v>12030.2</v>
      </c>
      <c r="L478" s="13">
        <v>4119.7</v>
      </c>
      <c r="M478" s="13">
        <v>735</v>
      </c>
      <c r="N478" s="15"/>
      <c r="O478" s="7">
        <f t="shared" si="34"/>
        <v>1.5874729925727315E-2</v>
      </c>
      <c r="P478" s="7">
        <f t="shared" si="34"/>
        <v>1.254371847853032E-2</v>
      </c>
      <c r="Q478" s="7">
        <f t="shared" si="34"/>
        <v>6.8715794422053774E-3</v>
      </c>
      <c r="R478" s="7">
        <f t="shared" si="34"/>
        <v>3.1448622391832867E-2</v>
      </c>
      <c r="S478" s="7">
        <f t="shared" si="35"/>
        <v>1.3730348745150393E-2</v>
      </c>
      <c r="T478" s="7">
        <f t="shared" si="35"/>
        <v>2.902009019287979E-2</v>
      </c>
      <c r="U478" s="7">
        <f t="shared" si="35"/>
        <v>3.484073625212717E-2</v>
      </c>
      <c r="V478" s="7">
        <f t="shared" si="35"/>
        <v>-5.677126494344132E-4</v>
      </c>
      <c r="W478" s="7">
        <f t="shared" si="37"/>
        <v>7.2827910873146749E-4</v>
      </c>
      <c r="X478" s="7">
        <f t="shared" si="36"/>
        <v>-5.3007191723343193E-3</v>
      </c>
      <c r="Y478" s="7">
        <f t="shared" si="36"/>
        <v>8.4358089421726606E-3</v>
      </c>
      <c r="Z478" s="15"/>
      <c r="AA478" s="7"/>
      <c r="AB478" s="7"/>
      <c r="AC478" s="7"/>
      <c r="AD478" s="7"/>
      <c r="AE478" s="7"/>
      <c r="AF478" s="7"/>
      <c r="AG478" s="7"/>
      <c r="AH478" s="7"/>
      <c r="AI478" s="7"/>
      <c r="AJ478" s="7"/>
      <c r="AK478" s="7"/>
      <c r="AL478" s="7"/>
      <c r="AM478" s="7"/>
      <c r="AN478" s="7"/>
      <c r="AO478" s="7"/>
      <c r="AP478" s="7"/>
      <c r="AQ478" s="7"/>
      <c r="AR478" s="7"/>
      <c r="AS478" s="7"/>
      <c r="AT478" s="7"/>
      <c r="AU478" s="7"/>
      <c r="AV478" s="7"/>
    </row>
    <row r="479" spans="1:48">
      <c r="A479" s="12">
        <v>40224</v>
      </c>
      <c r="B479" s="13">
        <v>4635.1000000000004</v>
      </c>
      <c r="C479" s="13">
        <v>1083</v>
      </c>
      <c r="D479" s="13">
        <v>1591.7</v>
      </c>
      <c r="E479" s="13">
        <v>7513.1</v>
      </c>
      <c r="F479" s="13">
        <v>14776.5</v>
      </c>
      <c r="G479" s="13">
        <v>4607.8999999999996</v>
      </c>
      <c r="H479" s="13">
        <v>8635.9</v>
      </c>
      <c r="I479" s="13">
        <v>3874.1</v>
      </c>
      <c r="J479" s="13">
        <v>686.8</v>
      </c>
      <c r="K479" s="13">
        <v>11966.6</v>
      </c>
      <c r="L479" s="13">
        <v>4154.6000000000004</v>
      </c>
      <c r="M479" s="13">
        <v>734</v>
      </c>
      <c r="N479" s="15"/>
      <c r="O479" s="7">
        <f t="shared" si="34"/>
        <v>5.6077993014748938E-4</v>
      </c>
      <c r="P479" s="7">
        <f t="shared" si="34"/>
        <v>-5.7679977238022324E-2</v>
      </c>
      <c r="Q479" s="7">
        <f t="shared" si="34"/>
        <v>-5.3545121474527979E-3</v>
      </c>
      <c r="R479" s="7">
        <f t="shared" si="34"/>
        <v>1.0973629389384494E-2</v>
      </c>
      <c r="S479" s="7">
        <f t="shared" si="35"/>
        <v>-1.1352389310824855E-2</v>
      </c>
      <c r="T479" s="7">
        <f t="shared" si="35"/>
        <v>1.2958492655087042E-2</v>
      </c>
      <c r="U479" s="7">
        <f t="shared" si="35"/>
        <v>-6.1211288101955781E-3</v>
      </c>
      <c r="V479" s="7">
        <f t="shared" si="35"/>
        <v>-1.4115312537795716E-2</v>
      </c>
      <c r="W479" s="7">
        <f t="shared" si="37"/>
        <v>-1.0097400490906476E-2</v>
      </c>
      <c r="X479" s="7">
        <f t="shared" si="36"/>
        <v>-7.2715393893107386E-3</v>
      </c>
      <c r="Y479" s="7">
        <f t="shared" si="36"/>
        <v>3.6396871243742697E-2</v>
      </c>
      <c r="Z479" s="15"/>
      <c r="AA479" s="7"/>
      <c r="AB479" s="7"/>
      <c r="AC479" s="7"/>
      <c r="AD479" s="7"/>
      <c r="AE479" s="7"/>
      <c r="AF479" s="7"/>
      <c r="AG479" s="7"/>
      <c r="AH479" s="7"/>
      <c r="AI479" s="7"/>
      <c r="AJ479" s="7"/>
      <c r="AK479" s="7"/>
      <c r="AL479" s="7"/>
      <c r="AM479" s="7"/>
      <c r="AN479" s="7"/>
      <c r="AO479" s="7"/>
      <c r="AP479" s="7"/>
      <c r="AQ479" s="7"/>
      <c r="AR479" s="7"/>
      <c r="AS479" s="7"/>
      <c r="AT479" s="7"/>
      <c r="AU479" s="7"/>
      <c r="AV479" s="7"/>
    </row>
    <row r="480" spans="1:48">
      <c r="A480" s="12">
        <v>40231</v>
      </c>
      <c r="B480" s="13">
        <v>4637.7</v>
      </c>
      <c r="C480" s="13">
        <v>1022.3</v>
      </c>
      <c r="D480" s="13">
        <v>1583.2</v>
      </c>
      <c r="E480" s="13">
        <v>7596</v>
      </c>
      <c r="F480" s="13">
        <v>14609.7</v>
      </c>
      <c r="G480" s="13">
        <v>4668</v>
      </c>
      <c r="H480" s="13">
        <v>8583.2000000000007</v>
      </c>
      <c r="I480" s="13">
        <v>3819.8</v>
      </c>
      <c r="J480" s="13">
        <v>679.9</v>
      </c>
      <c r="K480" s="13">
        <v>11879.9</v>
      </c>
      <c r="L480" s="13">
        <v>4308.6000000000004</v>
      </c>
      <c r="M480" s="13">
        <v>733</v>
      </c>
      <c r="N480" s="15"/>
      <c r="O480" s="7">
        <f t="shared" si="34"/>
        <v>2.7540576762371177E-2</v>
      </c>
      <c r="P480" s="7">
        <f t="shared" si="34"/>
        <v>-1.9857407237344051E-2</v>
      </c>
      <c r="Q480" s="7">
        <f t="shared" si="34"/>
        <v>2.7043831444318892E-2</v>
      </c>
      <c r="R480" s="7">
        <f t="shared" si="34"/>
        <v>3.5728475829852134E-2</v>
      </c>
      <c r="S480" s="7">
        <f t="shared" si="35"/>
        <v>1.7532286595689041E-2</v>
      </c>
      <c r="T480" s="7">
        <f t="shared" si="35"/>
        <v>2.1112319202107096E-2</v>
      </c>
      <c r="U480" s="7">
        <f t="shared" si="35"/>
        <v>1.9543994748071062E-2</v>
      </c>
      <c r="V480" s="7">
        <f t="shared" si="35"/>
        <v>3.7156454323499212E-2</v>
      </c>
      <c r="W480" s="7">
        <f t="shared" si="37"/>
        <v>2.9563086129058162E-2</v>
      </c>
      <c r="X480" s="7">
        <f t="shared" si="36"/>
        <v>4.4741943958191734E-2</v>
      </c>
      <c r="Y480" s="7">
        <f t="shared" si="36"/>
        <v>-4.7459608903387849E-3</v>
      </c>
      <c r="Z480" s="15"/>
      <c r="AA480" s="7"/>
      <c r="AB480" s="7"/>
      <c r="AC480" s="7"/>
      <c r="AD480" s="7"/>
      <c r="AE480" s="7"/>
      <c r="AF480" s="7"/>
      <c r="AG480" s="7"/>
      <c r="AH480" s="7"/>
      <c r="AI480" s="7"/>
      <c r="AJ480" s="7"/>
      <c r="AK480" s="7"/>
      <c r="AL480" s="7"/>
      <c r="AM480" s="7"/>
      <c r="AN480" s="7"/>
      <c r="AO480" s="7"/>
      <c r="AP480" s="7"/>
      <c r="AQ480" s="7"/>
      <c r="AR480" s="7"/>
      <c r="AS480" s="7"/>
      <c r="AT480" s="7"/>
      <c r="AU480" s="7"/>
      <c r="AV480" s="7"/>
    </row>
    <row r="481" spans="1:48">
      <c r="A481" s="12">
        <v>40238</v>
      </c>
      <c r="B481" s="13">
        <v>4767.2</v>
      </c>
      <c r="C481" s="13">
        <v>1002.2</v>
      </c>
      <c r="D481" s="13">
        <v>1626.6</v>
      </c>
      <c r="E481" s="13">
        <v>7872.3</v>
      </c>
      <c r="F481" s="13">
        <v>14868.1</v>
      </c>
      <c r="G481" s="13">
        <v>4767.6000000000004</v>
      </c>
      <c r="H481" s="13">
        <v>8752.6</v>
      </c>
      <c r="I481" s="13">
        <v>3964.4</v>
      </c>
      <c r="J481" s="13">
        <v>700.3</v>
      </c>
      <c r="K481" s="13">
        <v>12423.5</v>
      </c>
      <c r="L481" s="13">
        <v>4288.2</v>
      </c>
      <c r="M481" s="13">
        <v>732</v>
      </c>
      <c r="N481" s="15"/>
      <c r="O481" s="7">
        <f t="shared" si="34"/>
        <v>1.062052902686274E-2</v>
      </c>
      <c r="P481" s="7">
        <f t="shared" si="34"/>
        <v>4.4590577955271674E-2</v>
      </c>
      <c r="Q481" s="7">
        <f t="shared" si="34"/>
        <v>9.7275246260908246E-3</v>
      </c>
      <c r="R481" s="7">
        <f t="shared" si="34"/>
        <v>-4.5707235481515732E-3</v>
      </c>
      <c r="S481" s="7">
        <f t="shared" si="35"/>
        <v>4.0550504020956668E-2</v>
      </c>
      <c r="T481" s="7">
        <f t="shared" si="35"/>
        <v>7.0228530426360769E-3</v>
      </c>
      <c r="U481" s="7">
        <f t="shared" si="35"/>
        <v>1.1992784617795517E-2</v>
      </c>
      <c r="V481" s="7">
        <f t="shared" si="35"/>
        <v>-4.8041762227849514E-3</v>
      </c>
      <c r="W481" s="7">
        <f t="shared" si="37"/>
        <v>1.1500091247206398E-2</v>
      </c>
      <c r="X481" s="7">
        <f t="shared" si="36"/>
        <v>1.212882789162038E-2</v>
      </c>
      <c r="Y481" s="7">
        <f t="shared" si="36"/>
        <v>2.1455594995603389E-2</v>
      </c>
      <c r="Z481" s="15"/>
      <c r="AA481" s="7"/>
      <c r="AB481" s="7"/>
      <c r="AC481" s="7"/>
      <c r="AD481" s="7"/>
      <c r="AE481" s="7"/>
      <c r="AF481" s="7"/>
      <c r="AG481" s="7"/>
      <c r="AH481" s="7"/>
      <c r="AI481" s="7"/>
      <c r="AJ481" s="7"/>
      <c r="AK481" s="7"/>
      <c r="AL481" s="7"/>
      <c r="AM481" s="7"/>
      <c r="AN481" s="7"/>
      <c r="AO481" s="7"/>
      <c r="AP481" s="7"/>
      <c r="AQ481" s="7"/>
      <c r="AR481" s="7"/>
      <c r="AS481" s="7"/>
      <c r="AT481" s="7"/>
      <c r="AU481" s="7"/>
      <c r="AV481" s="7"/>
    </row>
    <row r="482" spans="1:48">
      <c r="A482" s="12">
        <v>40245</v>
      </c>
      <c r="B482" s="13">
        <v>4818.1000000000004</v>
      </c>
      <c r="C482" s="13">
        <v>1047.9000000000001</v>
      </c>
      <c r="D482" s="13">
        <v>1642.5</v>
      </c>
      <c r="E482" s="13">
        <v>7836.4</v>
      </c>
      <c r="F482" s="13">
        <v>15483.4</v>
      </c>
      <c r="G482" s="13">
        <v>4801.2</v>
      </c>
      <c r="H482" s="13">
        <v>8858.2000000000007</v>
      </c>
      <c r="I482" s="13">
        <v>3945.4</v>
      </c>
      <c r="J482" s="13">
        <v>708.4</v>
      </c>
      <c r="K482" s="13">
        <v>12575.1</v>
      </c>
      <c r="L482" s="13">
        <v>4381.2</v>
      </c>
      <c r="M482" s="13">
        <v>731</v>
      </c>
      <c r="N482" s="15"/>
      <c r="O482" s="7">
        <f t="shared" si="34"/>
        <v>1.116592099065571E-2</v>
      </c>
      <c r="P482" s="7">
        <f t="shared" si="34"/>
        <v>2.8504822536672268E-2</v>
      </c>
      <c r="Q482" s="7">
        <f t="shared" si="34"/>
        <v>3.0395160178968176E-3</v>
      </c>
      <c r="R482" s="7">
        <f t="shared" si="34"/>
        <v>1.1223345734787044E-3</v>
      </c>
      <c r="S482" s="7">
        <f t="shared" si="35"/>
        <v>2.6192072099516371E-2</v>
      </c>
      <c r="T482" s="7">
        <f t="shared" si="35"/>
        <v>1.0834207501091344E-2</v>
      </c>
      <c r="U482" s="7">
        <f t="shared" si="35"/>
        <v>9.214376593574828E-3</v>
      </c>
      <c r="V482" s="7">
        <f t="shared" si="35"/>
        <v>9.6606923546230048E-3</v>
      </c>
      <c r="W482" s="7">
        <f t="shared" si="37"/>
        <v>3.8764543450244313E-2</v>
      </c>
      <c r="X482" s="7">
        <f t="shared" si="36"/>
        <v>1.0631077084025449E-2</v>
      </c>
      <c r="Y482" s="7">
        <f t="shared" si="36"/>
        <v>-7.1008384122778949E-3</v>
      </c>
      <c r="Z482" s="15"/>
      <c r="AA482" s="7"/>
      <c r="AB482" s="7"/>
      <c r="AC482" s="7"/>
      <c r="AD482" s="7"/>
      <c r="AE482" s="7"/>
      <c r="AF482" s="7"/>
      <c r="AG482" s="7"/>
      <c r="AH482" s="7"/>
      <c r="AI482" s="7"/>
      <c r="AJ482" s="7"/>
      <c r="AK482" s="7"/>
      <c r="AL482" s="7"/>
      <c r="AM482" s="7"/>
      <c r="AN482" s="7"/>
      <c r="AO482" s="7"/>
      <c r="AP482" s="7"/>
      <c r="AQ482" s="7"/>
      <c r="AR482" s="7"/>
      <c r="AS482" s="7"/>
      <c r="AT482" s="7"/>
      <c r="AU482" s="7"/>
      <c r="AV482" s="7"/>
    </row>
    <row r="483" spans="1:48">
      <c r="A483" s="12">
        <v>40252</v>
      </c>
      <c r="B483" s="13">
        <v>4872.2</v>
      </c>
      <c r="C483" s="13">
        <v>1078.2</v>
      </c>
      <c r="D483" s="13">
        <v>1647.5</v>
      </c>
      <c r="E483" s="13">
        <v>7845.2</v>
      </c>
      <c r="F483" s="13">
        <v>15894.3</v>
      </c>
      <c r="G483" s="13">
        <v>4853.5</v>
      </c>
      <c r="H483" s="13">
        <v>8940.2000000000007</v>
      </c>
      <c r="I483" s="13">
        <v>3983.7</v>
      </c>
      <c r="J483" s="13">
        <v>736.4</v>
      </c>
      <c r="K483" s="13">
        <v>12709.5</v>
      </c>
      <c r="L483" s="13">
        <v>4350.2</v>
      </c>
      <c r="M483" s="13">
        <v>730</v>
      </c>
      <c r="N483" s="15"/>
      <c r="O483" s="7">
        <f t="shared" si="34"/>
        <v>5.0567713778114009E-3</v>
      </c>
      <c r="P483" s="7">
        <f t="shared" si="34"/>
        <v>-3.1658947015370136E-2</v>
      </c>
      <c r="Q483" s="7">
        <f t="shared" si="34"/>
        <v>7.9802128360451814E-3</v>
      </c>
      <c r="R483" s="7">
        <f t="shared" si="34"/>
        <v>-4.279269985936922E-3</v>
      </c>
      <c r="S483" s="7">
        <f t="shared" si="35"/>
        <v>2.7895598147883987E-3</v>
      </c>
      <c r="T483" s="7">
        <f t="shared" si="35"/>
        <v>1.2978156448616241E-2</v>
      </c>
      <c r="U483" s="7">
        <f t="shared" si="35"/>
        <v>2.7873486680776334E-2</v>
      </c>
      <c r="V483" s="7">
        <f t="shared" si="35"/>
        <v>-1.1639635027600088E-2</v>
      </c>
      <c r="W483" s="7">
        <f t="shared" si="37"/>
        <v>-1.6429723349664471E-2</v>
      </c>
      <c r="X483" s="7">
        <f t="shared" si="36"/>
        <v>1.886570539503727E-3</v>
      </c>
      <c r="Y483" s="7">
        <f t="shared" si="36"/>
        <v>1.0131937967386248E-2</v>
      </c>
      <c r="Z483" s="15"/>
      <c r="AA483" s="7"/>
      <c r="AB483" s="7"/>
      <c r="AC483" s="7"/>
      <c r="AD483" s="7"/>
      <c r="AE483" s="7"/>
      <c r="AF483" s="7"/>
      <c r="AG483" s="7"/>
      <c r="AH483" s="7"/>
      <c r="AI483" s="7"/>
      <c r="AJ483" s="7"/>
      <c r="AK483" s="7"/>
      <c r="AL483" s="7"/>
      <c r="AM483" s="7"/>
      <c r="AN483" s="7"/>
      <c r="AO483" s="7"/>
      <c r="AP483" s="7"/>
      <c r="AQ483" s="7"/>
      <c r="AR483" s="7"/>
      <c r="AS483" s="7"/>
      <c r="AT483" s="7"/>
      <c r="AU483" s="7"/>
      <c r="AV483" s="7"/>
    </row>
    <row r="484" spans="1:48">
      <c r="A484" s="12">
        <v>40259</v>
      </c>
      <c r="B484" s="13">
        <v>4896.8999999999996</v>
      </c>
      <c r="C484" s="13">
        <v>1044.5999999999999</v>
      </c>
      <c r="D484" s="13">
        <v>1660.7</v>
      </c>
      <c r="E484" s="13">
        <v>7811.7</v>
      </c>
      <c r="F484" s="13">
        <v>15938.7</v>
      </c>
      <c r="G484" s="13">
        <v>4916.8999999999996</v>
      </c>
      <c r="H484" s="13">
        <v>9192.9</v>
      </c>
      <c r="I484" s="13">
        <v>3937.6</v>
      </c>
      <c r="J484" s="13">
        <v>724.4</v>
      </c>
      <c r="K484" s="13">
        <v>12733.5</v>
      </c>
      <c r="L484" s="13">
        <v>4394.5</v>
      </c>
      <c r="M484" s="13">
        <v>729</v>
      </c>
      <c r="N484" s="15"/>
      <c r="O484" s="7">
        <f t="shared" si="34"/>
        <v>2.2030484401362746E-3</v>
      </c>
      <c r="P484" s="7">
        <f t="shared" si="34"/>
        <v>-1.6310741371170875E-2</v>
      </c>
      <c r="Q484" s="7">
        <f t="shared" si="34"/>
        <v>-6.2215174556652826E-3</v>
      </c>
      <c r="R484" s="7">
        <f t="shared" si="34"/>
        <v>-6.8078154313601759E-3</v>
      </c>
      <c r="S484" s="7">
        <f t="shared" si="35"/>
        <v>6.1110241436134411E-3</v>
      </c>
      <c r="T484" s="7">
        <f t="shared" si="35"/>
        <v>-7.1847307614518159E-3</v>
      </c>
      <c r="U484" s="7">
        <f t="shared" si="35"/>
        <v>-2.3041885590127431E-2</v>
      </c>
      <c r="V484" s="7">
        <f t="shared" si="35"/>
        <v>5.4200674693391133E-3</v>
      </c>
      <c r="W484" s="7">
        <f t="shared" si="37"/>
        <v>3.0323937778433544E-3</v>
      </c>
      <c r="X484" s="7">
        <f t="shared" si="36"/>
        <v>2.5868957757879028E-2</v>
      </c>
      <c r="Y484" s="7">
        <f t="shared" si="36"/>
        <v>-5.2351851150732873E-4</v>
      </c>
      <c r="Z484" s="15"/>
      <c r="AA484" s="7"/>
      <c r="AB484" s="7"/>
      <c r="AC484" s="7"/>
      <c r="AD484" s="7"/>
      <c r="AE484" s="7"/>
      <c r="AF484" s="7"/>
      <c r="AG484" s="7"/>
      <c r="AH484" s="7"/>
      <c r="AI484" s="7"/>
      <c r="AJ484" s="7"/>
      <c r="AK484" s="7"/>
      <c r="AL484" s="7"/>
      <c r="AM484" s="7"/>
      <c r="AN484" s="7"/>
      <c r="AO484" s="7"/>
      <c r="AP484" s="7"/>
      <c r="AQ484" s="7"/>
      <c r="AR484" s="7"/>
      <c r="AS484" s="7"/>
      <c r="AT484" s="7"/>
      <c r="AU484" s="7"/>
      <c r="AV484" s="7"/>
    </row>
    <row r="485" spans="1:48">
      <c r="A485" s="12">
        <v>40266</v>
      </c>
      <c r="B485" s="13">
        <v>4907.7</v>
      </c>
      <c r="C485" s="13">
        <v>1027.7</v>
      </c>
      <c r="D485" s="13">
        <v>1650.4</v>
      </c>
      <c r="E485" s="13">
        <v>7758.7</v>
      </c>
      <c r="F485" s="13">
        <v>16036.4</v>
      </c>
      <c r="G485" s="13">
        <v>4881.7</v>
      </c>
      <c r="H485" s="13">
        <v>8983.5</v>
      </c>
      <c r="I485" s="13">
        <v>3959</v>
      </c>
      <c r="J485" s="13">
        <v>726.6</v>
      </c>
      <c r="K485" s="13">
        <v>13067.2</v>
      </c>
      <c r="L485" s="13">
        <v>4392.2</v>
      </c>
      <c r="M485" s="13">
        <v>728</v>
      </c>
      <c r="N485" s="15"/>
      <c r="O485" s="7">
        <f t="shared" si="34"/>
        <v>8.1982642258540388E-3</v>
      </c>
      <c r="P485" s="7">
        <f t="shared" si="34"/>
        <v>2.6691292657347921E-2</v>
      </c>
      <c r="Q485" s="7">
        <f t="shared" si="34"/>
        <v>7.4852456214401421E-3</v>
      </c>
      <c r="R485" s="7">
        <f t="shared" si="34"/>
        <v>1.4421142944980718E-2</v>
      </c>
      <c r="S485" s="7">
        <f t="shared" si="35"/>
        <v>1.7456679075330831E-2</v>
      </c>
      <c r="T485" s="7">
        <f t="shared" si="35"/>
        <v>6.4115872844859425E-3</v>
      </c>
      <c r="U485" s="7">
        <f t="shared" si="35"/>
        <v>8.0114835543209197E-4</v>
      </c>
      <c r="V485" s="7">
        <f t="shared" si="35"/>
        <v>2.0690880687934195E-3</v>
      </c>
      <c r="W485" s="7">
        <f t="shared" si="37"/>
        <v>7.8141462799223432E-3</v>
      </c>
      <c r="X485" s="7">
        <f t="shared" si="36"/>
        <v>6.1263528594879867E-3</v>
      </c>
      <c r="Y485" s="7">
        <f t="shared" si="36"/>
        <v>1.6909187997430162E-2</v>
      </c>
      <c r="Z485" s="15"/>
      <c r="AA485" s="7"/>
      <c r="AB485" s="7"/>
      <c r="AC485" s="7"/>
      <c r="AD485" s="7"/>
      <c r="AE485" s="7"/>
      <c r="AF485" s="7"/>
      <c r="AG485" s="7"/>
      <c r="AH485" s="7"/>
      <c r="AI485" s="7"/>
      <c r="AJ485" s="7"/>
      <c r="AK485" s="7"/>
      <c r="AL485" s="7"/>
      <c r="AM485" s="7"/>
      <c r="AN485" s="7"/>
      <c r="AO485" s="7"/>
      <c r="AP485" s="7"/>
      <c r="AQ485" s="7"/>
      <c r="AR485" s="7"/>
      <c r="AS485" s="7"/>
      <c r="AT485" s="7"/>
      <c r="AU485" s="7"/>
      <c r="AV485" s="7"/>
    </row>
    <row r="486" spans="1:48">
      <c r="A486" s="12">
        <v>40274</v>
      </c>
      <c r="B486" s="13">
        <v>4948.1000000000004</v>
      </c>
      <c r="C486" s="13">
        <v>1055.5</v>
      </c>
      <c r="D486" s="13">
        <v>1662.8</v>
      </c>
      <c r="E486" s="13">
        <v>7871.4</v>
      </c>
      <c r="F486" s="13">
        <v>16318.8</v>
      </c>
      <c r="G486" s="13">
        <v>4913.1000000000004</v>
      </c>
      <c r="H486" s="13">
        <v>8990.7000000000007</v>
      </c>
      <c r="I486" s="13">
        <v>3967.2</v>
      </c>
      <c r="J486" s="13">
        <v>732.3</v>
      </c>
      <c r="K486" s="13">
        <v>13147.5</v>
      </c>
      <c r="L486" s="13">
        <v>4467.1000000000004</v>
      </c>
      <c r="M486" s="13">
        <v>727</v>
      </c>
      <c r="N486" s="15"/>
      <c r="O486" s="7">
        <f t="shared" si="34"/>
        <v>7.3695565493030902E-3</v>
      </c>
      <c r="P486" s="7">
        <f t="shared" si="34"/>
        <v>1.0461430878126452E-2</v>
      </c>
      <c r="Q486" s="7">
        <f t="shared" si="34"/>
        <v>-3.3734971752355592E-3</v>
      </c>
      <c r="R486" s="7">
        <f t="shared" si="34"/>
        <v>-1.1833852684312314E-2</v>
      </c>
      <c r="S486" s="7">
        <f t="shared" si="35"/>
        <v>-2.3624171149880212E-2</v>
      </c>
      <c r="T486" s="7">
        <f t="shared" si="35"/>
        <v>2.3852792037123691E-2</v>
      </c>
      <c r="U486" s="7">
        <f t="shared" si="35"/>
        <v>1.8873785718628626E-2</v>
      </c>
      <c r="V486" s="7">
        <f t="shared" si="35"/>
        <v>4.7276655978158956E-3</v>
      </c>
      <c r="W486" s="7">
        <f t="shared" si="37"/>
        <v>1.773654875231131E-3</v>
      </c>
      <c r="X486" s="7">
        <f t="shared" si="36"/>
        <v>-3.8178892551275086E-3</v>
      </c>
      <c r="Y486" s="7">
        <f t="shared" si="36"/>
        <v>1.5901198928276145E-2</v>
      </c>
      <c r="Z486" s="15"/>
      <c r="AA486" s="7"/>
      <c r="AB486" s="7"/>
      <c r="AC486" s="7"/>
      <c r="AD486" s="7"/>
      <c r="AE486" s="7"/>
      <c r="AF486" s="7"/>
      <c r="AG486" s="7"/>
      <c r="AH486" s="7"/>
      <c r="AI486" s="7"/>
      <c r="AJ486" s="7"/>
      <c r="AK486" s="7"/>
      <c r="AL486" s="7"/>
      <c r="AM486" s="7"/>
      <c r="AN486" s="7"/>
      <c r="AO486" s="7"/>
      <c r="AP486" s="7"/>
      <c r="AQ486" s="7"/>
      <c r="AR486" s="7"/>
      <c r="AS486" s="7"/>
      <c r="AT486" s="7"/>
      <c r="AU486" s="7"/>
      <c r="AV486" s="7"/>
    </row>
    <row r="487" spans="1:48">
      <c r="A487" s="12">
        <v>40280</v>
      </c>
      <c r="B487" s="13">
        <v>4984.7</v>
      </c>
      <c r="C487" s="13">
        <v>1066.5999999999999</v>
      </c>
      <c r="D487" s="13">
        <v>1657.2</v>
      </c>
      <c r="E487" s="13">
        <v>7778.8</v>
      </c>
      <c r="F487" s="13">
        <v>15937.8</v>
      </c>
      <c r="G487" s="13">
        <v>5031.7</v>
      </c>
      <c r="H487" s="13">
        <v>9162</v>
      </c>
      <c r="I487" s="13">
        <v>3986</v>
      </c>
      <c r="J487" s="13">
        <v>733.6</v>
      </c>
      <c r="K487" s="13">
        <v>13097.4</v>
      </c>
      <c r="L487" s="13">
        <v>4538.7</v>
      </c>
      <c r="M487" s="13">
        <v>726</v>
      </c>
      <c r="N487" s="15"/>
      <c r="O487" s="7">
        <f t="shared" si="34"/>
        <v>-2.0920671377666209E-2</v>
      </c>
      <c r="P487" s="7">
        <f t="shared" si="34"/>
        <v>1.8117279119488499E-2</v>
      </c>
      <c r="Q487" s="7">
        <f t="shared" si="34"/>
        <v>-3.3243706762021204E-3</v>
      </c>
      <c r="R487" s="7">
        <f t="shared" si="34"/>
        <v>-3.7446179144875864E-2</v>
      </c>
      <c r="S487" s="7">
        <f t="shared" si="35"/>
        <v>-1.2602768143795153E-2</v>
      </c>
      <c r="T487" s="7">
        <f t="shared" si="35"/>
        <v>-1.7401156755635187E-2</v>
      </c>
      <c r="U487" s="7">
        <f t="shared" si="35"/>
        <v>-5.5818736086112944E-2</v>
      </c>
      <c r="V487" s="7">
        <f t="shared" si="35"/>
        <v>-1.056743040207184E-2</v>
      </c>
      <c r="W487" s="7">
        <f t="shared" si="37"/>
        <v>4.2168327465129255E-3</v>
      </c>
      <c r="X487" s="7">
        <f t="shared" si="36"/>
        <v>-3.1181890997883373E-2</v>
      </c>
      <c r="Y487" s="7">
        <f t="shared" si="36"/>
        <v>-3.9958990394107418E-3</v>
      </c>
      <c r="Z487" s="15"/>
      <c r="AA487" s="7"/>
      <c r="AB487" s="7"/>
      <c r="AC487" s="7"/>
      <c r="AD487" s="7"/>
      <c r="AE487" s="7"/>
      <c r="AF487" s="7"/>
      <c r="AG487" s="7"/>
      <c r="AH487" s="7"/>
      <c r="AI487" s="7"/>
      <c r="AJ487" s="7"/>
      <c r="AK487" s="7"/>
      <c r="AL487" s="7"/>
      <c r="AM487" s="7"/>
      <c r="AN487" s="7"/>
      <c r="AO487" s="7"/>
      <c r="AP487" s="7"/>
      <c r="AQ487" s="7"/>
      <c r="AR487" s="7"/>
      <c r="AS487" s="7"/>
      <c r="AT487" s="7"/>
      <c r="AU487" s="7"/>
      <c r="AV487" s="7"/>
    </row>
    <row r="488" spans="1:48">
      <c r="A488" s="12">
        <v>40287</v>
      </c>
      <c r="B488" s="13">
        <v>4881.5</v>
      </c>
      <c r="C488" s="13">
        <v>1086.0999999999999</v>
      </c>
      <c r="D488" s="13">
        <v>1651.7</v>
      </c>
      <c r="E488" s="13">
        <v>7492.9</v>
      </c>
      <c r="F488" s="13">
        <v>15738.2</v>
      </c>
      <c r="G488" s="13">
        <v>4944.8999999999996</v>
      </c>
      <c r="H488" s="13">
        <v>8664.6</v>
      </c>
      <c r="I488" s="13">
        <v>3944.1</v>
      </c>
      <c r="J488" s="13">
        <v>736.7</v>
      </c>
      <c r="K488" s="13">
        <v>12695.3</v>
      </c>
      <c r="L488" s="13">
        <v>4520.6000000000004</v>
      </c>
      <c r="M488" s="13">
        <v>725</v>
      </c>
      <c r="N488" s="15"/>
      <c r="O488" s="7">
        <f t="shared" si="34"/>
        <v>-1.5296152251165084E-2</v>
      </c>
      <c r="P488" s="7">
        <f t="shared" si="34"/>
        <v>-3.5048919848896117E-3</v>
      </c>
      <c r="Q488" s="7">
        <f t="shared" si="34"/>
        <v>-6.5601887459398878E-3</v>
      </c>
      <c r="R488" s="7">
        <f t="shared" si="34"/>
        <v>-7.515256708368636E-3</v>
      </c>
      <c r="S488" s="7">
        <f t="shared" si="35"/>
        <v>-1.2873038286903844E-2</v>
      </c>
      <c r="T488" s="7">
        <f t="shared" si="35"/>
        <v>-7.1031674230336711E-3</v>
      </c>
      <c r="U488" s="7">
        <f t="shared" si="35"/>
        <v>-2.9396315154755739E-2</v>
      </c>
      <c r="V488" s="7">
        <f t="shared" si="35"/>
        <v>-1.1962444819482131E-2</v>
      </c>
      <c r="W488" s="7">
        <f t="shared" si="37"/>
        <v>-5.6831093354348314E-2</v>
      </c>
      <c r="X488" s="7">
        <f t="shared" si="36"/>
        <v>-3.2177447708490313E-2</v>
      </c>
      <c r="Y488" s="7">
        <f t="shared" si="36"/>
        <v>-3.3378413475196711E-2</v>
      </c>
      <c r="Z488" s="15"/>
      <c r="AA488" s="7"/>
      <c r="AB488" s="7"/>
      <c r="AC488" s="7"/>
      <c r="AD488" s="7"/>
      <c r="AE488" s="7"/>
      <c r="AF488" s="7"/>
      <c r="AG488" s="7"/>
      <c r="AH488" s="7"/>
      <c r="AI488" s="7"/>
      <c r="AJ488" s="7"/>
      <c r="AK488" s="7"/>
      <c r="AL488" s="7"/>
      <c r="AM488" s="7"/>
      <c r="AN488" s="7"/>
      <c r="AO488" s="7"/>
      <c r="AP488" s="7"/>
      <c r="AQ488" s="7"/>
      <c r="AR488" s="7"/>
      <c r="AS488" s="7"/>
      <c r="AT488" s="7"/>
      <c r="AU488" s="7"/>
      <c r="AV488" s="7"/>
    </row>
    <row r="489" spans="1:48">
      <c r="A489" s="12">
        <v>40295</v>
      </c>
      <c r="B489" s="13">
        <v>4807.3999999999996</v>
      </c>
      <c r="C489" s="13">
        <v>1082.3</v>
      </c>
      <c r="D489" s="13">
        <v>1640.9</v>
      </c>
      <c r="E489" s="13">
        <v>7436.8</v>
      </c>
      <c r="F489" s="13">
        <v>15536.9</v>
      </c>
      <c r="G489" s="13">
        <v>4909.8999999999996</v>
      </c>
      <c r="H489" s="13">
        <v>8413.6</v>
      </c>
      <c r="I489" s="13">
        <v>3897.2</v>
      </c>
      <c r="J489" s="13">
        <v>696</v>
      </c>
      <c r="K489" s="13">
        <v>12293.3</v>
      </c>
      <c r="L489" s="13">
        <v>4372.2</v>
      </c>
      <c r="M489" s="13">
        <v>724</v>
      </c>
      <c r="N489" s="15"/>
      <c r="O489" s="7">
        <f t="shared" si="34"/>
        <v>-7.0377113211290157E-2</v>
      </c>
      <c r="P489" s="7">
        <f t="shared" si="34"/>
        <v>-5.2057067267933084E-2</v>
      </c>
      <c r="Q489" s="7">
        <f t="shared" si="34"/>
        <v>-4.8765787600189223E-2</v>
      </c>
      <c r="R489" s="7">
        <f t="shared" si="34"/>
        <v>-2.6957573484341329E-2</v>
      </c>
      <c r="S489" s="7">
        <f t="shared" si="35"/>
        <v>-6.3635702717512371E-2</v>
      </c>
      <c r="T489" s="7">
        <f t="shared" si="35"/>
        <v>-9.0626568424328438E-2</v>
      </c>
      <c r="U489" s="7">
        <f t="shared" si="35"/>
        <v>-9.6319073270539717E-4</v>
      </c>
      <c r="V489" s="7">
        <f t="shared" si="35"/>
        <v>-6.9429177267224737E-2</v>
      </c>
      <c r="W489" s="7">
        <f t="shared" si="37"/>
        <v>-4.9480057263369695E-2</v>
      </c>
      <c r="X489" s="7">
        <f t="shared" si="36"/>
        <v>-7.191218913582266E-2</v>
      </c>
      <c r="Y489" s="7">
        <f t="shared" si="36"/>
        <v>-4.395078815474357E-2</v>
      </c>
      <c r="Z489" s="15"/>
      <c r="AA489" s="7"/>
      <c r="AB489" s="7"/>
      <c r="AC489" s="7"/>
      <c r="AD489" s="7"/>
      <c r="AE489" s="7"/>
      <c r="AF489" s="7"/>
      <c r="AG489" s="7"/>
      <c r="AH489" s="7"/>
      <c r="AI489" s="7"/>
      <c r="AJ489" s="7"/>
      <c r="AK489" s="7"/>
      <c r="AL489" s="7"/>
      <c r="AM489" s="7"/>
      <c r="AN489" s="7"/>
      <c r="AO489" s="7"/>
      <c r="AP489" s="7"/>
      <c r="AQ489" s="7"/>
      <c r="AR489" s="7"/>
      <c r="AS489" s="7"/>
      <c r="AT489" s="7"/>
      <c r="AU489" s="7"/>
      <c r="AV489" s="7"/>
    </row>
    <row r="490" spans="1:48">
      <c r="A490" s="12">
        <v>40301</v>
      </c>
      <c r="B490" s="13">
        <v>4480.7</v>
      </c>
      <c r="C490" s="13">
        <v>1027.4000000000001</v>
      </c>
      <c r="D490" s="13">
        <v>1562.8</v>
      </c>
      <c r="E490" s="13">
        <v>7239</v>
      </c>
      <c r="F490" s="13">
        <v>14579</v>
      </c>
      <c r="G490" s="13">
        <v>4484.5</v>
      </c>
      <c r="H490" s="13">
        <v>8405.5</v>
      </c>
      <c r="I490" s="13">
        <v>3635.8</v>
      </c>
      <c r="J490" s="13">
        <v>662.4</v>
      </c>
      <c r="K490" s="13">
        <v>11440.3</v>
      </c>
      <c r="L490" s="13">
        <v>4184.2</v>
      </c>
      <c r="M490" s="13">
        <v>723</v>
      </c>
      <c r="N490" s="15"/>
      <c r="O490" s="7">
        <f t="shared" si="34"/>
        <v>2.8687156037842082E-2</v>
      </c>
      <c r="P490" s="7">
        <f t="shared" si="34"/>
        <v>-6.444705442642207E-3</v>
      </c>
      <c r="Q490" s="7">
        <f t="shared" si="34"/>
        <v>2.1585165665905993E-2</v>
      </c>
      <c r="R490" s="7">
        <f t="shared" si="34"/>
        <v>3.2990329437039126E-2</v>
      </c>
      <c r="S490" s="7">
        <f t="shared" si="35"/>
        <v>3.4589290984461375E-2</v>
      </c>
      <c r="T490" s="7">
        <f t="shared" si="35"/>
        <v>2.6124707239225713E-2</v>
      </c>
      <c r="U490" s="7">
        <f t="shared" si="35"/>
        <v>2.4757898721371834E-2</v>
      </c>
      <c r="V490" s="7">
        <f t="shared" si="35"/>
        <v>2.7186351064771731E-2</v>
      </c>
      <c r="W490" s="7">
        <f t="shared" si="37"/>
        <v>2.7398974188114347E-2</v>
      </c>
      <c r="X490" s="7">
        <f t="shared" si="36"/>
        <v>3.7099437566931272E-2</v>
      </c>
      <c r="Y490" s="7">
        <f t="shared" si="36"/>
        <v>2.6694661894079829E-2</v>
      </c>
      <c r="Z490" s="15"/>
      <c r="AA490" s="7"/>
      <c r="AB490" s="7"/>
      <c r="AC490" s="7"/>
      <c r="AD490" s="7"/>
      <c r="AE490" s="7"/>
      <c r="AF490" s="7"/>
      <c r="AG490" s="7"/>
      <c r="AH490" s="7"/>
      <c r="AI490" s="7"/>
      <c r="AJ490" s="7"/>
      <c r="AK490" s="7"/>
      <c r="AL490" s="7"/>
      <c r="AM490" s="7"/>
      <c r="AN490" s="7"/>
      <c r="AO490" s="7"/>
      <c r="AP490" s="7"/>
      <c r="AQ490" s="7"/>
      <c r="AR490" s="7"/>
      <c r="AS490" s="7"/>
      <c r="AT490" s="7"/>
      <c r="AU490" s="7"/>
      <c r="AV490" s="7"/>
    </row>
    <row r="491" spans="1:48">
      <c r="A491" s="12">
        <v>40308</v>
      </c>
      <c r="B491" s="13">
        <v>4611.1000000000004</v>
      </c>
      <c r="C491" s="13">
        <v>1020.8</v>
      </c>
      <c r="D491" s="13">
        <v>1596.9</v>
      </c>
      <c r="E491" s="13">
        <v>7481.8</v>
      </c>
      <c r="F491" s="13">
        <v>15092.1</v>
      </c>
      <c r="G491" s="13">
        <v>4603.2</v>
      </c>
      <c r="H491" s="13">
        <v>8616.2000000000007</v>
      </c>
      <c r="I491" s="13">
        <v>3736</v>
      </c>
      <c r="J491" s="13">
        <v>680.8</v>
      </c>
      <c r="K491" s="13">
        <v>11872.7</v>
      </c>
      <c r="L491" s="13">
        <v>4297.3999999999996</v>
      </c>
      <c r="M491" s="13">
        <v>722</v>
      </c>
      <c r="N491" s="15"/>
      <c r="O491" s="7">
        <f t="shared" si="34"/>
        <v>-6.8596391480766697E-2</v>
      </c>
      <c r="P491" s="7">
        <f t="shared" si="34"/>
        <v>-1.3114618769687383E-2</v>
      </c>
      <c r="Q491" s="7">
        <f t="shared" si="34"/>
        <v>-6.3666377716942571E-2</v>
      </c>
      <c r="R491" s="7">
        <f t="shared" si="34"/>
        <v>-3.5784670643037482E-2</v>
      </c>
      <c r="S491" s="7">
        <f t="shared" si="35"/>
        <v>-8.2656758683055692E-2</v>
      </c>
      <c r="T491" s="7">
        <f t="shared" si="35"/>
        <v>-7.5044214147023794E-2</v>
      </c>
      <c r="U491" s="7">
        <f t="shared" si="35"/>
        <v>-6.5503061580996724E-2</v>
      </c>
      <c r="V491" s="7">
        <f t="shared" si="35"/>
        <v>-8.5455259188747593E-2</v>
      </c>
      <c r="W491" s="7">
        <f t="shared" si="37"/>
        <v>-6.5400623937938343E-2</v>
      </c>
      <c r="X491" s="7">
        <f t="shared" si="36"/>
        <v>-7.1820268801912932E-2</v>
      </c>
      <c r="Y491" s="7">
        <f t="shared" si="36"/>
        <v>-4.7389135550542479E-2</v>
      </c>
      <c r="Z491" s="15"/>
      <c r="AA491" s="7"/>
      <c r="AB491" s="7"/>
      <c r="AC491" s="7"/>
      <c r="AD491" s="7"/>
      <c r="AE491" s="7"/>
      <c r="AF491" s="7"/>
      <c r="AG491" s="7"/>
      <c r="AH491" s="7"/>
      <c r="AI491" s="7"/>
      <c r="AJ491" s="7"/>
      <c r="AK491" s="7"/>
      <c r="AL491" s="7"/>
      <c r="AM491" s="7"/>
      <c r="AN491" s="7"/>
      <c r="AO491" s="7"/>
      <c r="AP491" s="7"/>
      <c r="AQ491" s="7"/>
      <c r="AR491" s="7"/>
      <c r="AS491" s="7"/>
      <c r="AT491" s="7"/>
      <c r="AU491" s="7"/>
      <c r="AV491" s="7"/>
    </row>
    <row r="492" spans="1:48">
      <c r="A492" s="12">
        <v>40315</v>
      </c>
      <c r="B492" s="13">
        <v>4305.3999999999996</v>
      </c>
      <c r="C492" s="13">
        <v>1007.5</v>
      </c>
      <c r="D492" s="13">
        <v>1498.4</v>
      </c>
      <c r="E492" s="13">
        <v>7218.8</v>
      </c>
      <c r="F492" s="13">
        <v>13894.8</v>
      </c>
      <c r="G492" s="13">
        <v>4270.3999999999996</v>
      </c>
      <c r="H492" s="13">
        <v>8069.9</v>
      </c>
      <c r="I492" s="13">
        <v>3430</v>
      </c>
      <c r="J492" s="13">
        <v>637.70000000000005</v>
      </c>
      <c r="K492" s="13">
        <v>11049.9</v>
      </c>
      <c r="L492" s="13">
        <v>4098.5</v>
      </c>
      <c r="M492" s="13">
        <v>721</v>
      </c>
      <c r="N492" s="15"/>
      <c r="O492" s="7">
        <f t="shared" si="34"/>
        <v>3.4718021976949197E-2</v>
      </c>
      <c r="P492" s="7">
        <f t="shared" si="34"/>
        <v>-4.376809931398524E-3</v>
      </c>
      <c r="Q492" s="7">
        <f t="shared" si="34"/>
        <v>2.2763494042182912E-2</v>
      </c>
      <c r="R492" s="7">
        <f t="shared" si="34"/>
        <v>1.1226709095337474E-2</v>
      </c>
      <c r="S492" s="7">
        <f t="shared" si="35"/>
        <v>4.5244363089451706E-2</v>
      </c>
      <c r="T492" s="7">
        <f t="shared" si="35"/>
        <v>3.9442249554148871E-2</v>
      </c>
      <c r="U492" s="7">
        <f t="shared" si="35"/>
        <v>-9.0746192815985179E-3</v>
      </c>
      <c r="V492" s="7">
        <f t="shared" si="35"/>
        <v>5.7849839380855854E-3</v>
      </c>
      <c r="W492" s="7">
        <f t="shared" si="37"/>
        <v>1.0917138995348446E-2</v>
      </c>
      <c r="X492" s="7">
        <f t="shared" si="36"/>
        <v>5.721019778427279E-2</v>
      </c>
      <c r="Y492" s="7">
        <f t="shared" si="36"/>
        <v>-2.0608612622646794E-2</v>
      </c>
      <c r="Z492" s="15"/>
      <c r="AA492" s="7"/>
      <c r="AB492" s="7"/>
      <c r="AC492" s="7"/>
      <c r="AD492" s="7"/>
      <c r="AE492" s="7"/>
      <c r="AF492" s="7"/>
      <c r="AG492" s="7"/>
      <c r="AH492" s="7"/>
      <c r="AI492" s="7"/>
      <c r="AJ492" s="7"/>
      <c r="AK492" s="7"/>
      <c r="AL492" s="7"/>
      <c r="AM492" s="7"/>
      <c r="AN492" s="7"/>
      <c r="AO492" s="7"/>
      <c r="AP492" s="7"/>
      <c r="AQ492" s="7"/>
      <c r="AR492" s="7"/>
      <c r="AS492" s="7"/>
      <c r="AT492" s="7"/>
      <c r="AU492" s="7"/>
      <c r="AV492" s="7"/>
    </row>
    <row r="493" spans="1:48">
      <c r="A493" s="12">
        <v>40322</v>
      </c>
      <c r="B493" s="13">
        <v>4457.5</v>
      </c>
      <c r="C493" s="13">
        <v>1003.1</v>
      </c>
      <c r="D493" s="13">
        <v>1532.9</v>
      </c>
      <c r="E493" s="13">
        <v>7300.3</v>
      </c>
      <c r="F493" s="13">
        <v>14537.9</v>
      </c>
      <c r="G493" s="13">
        <v>4442.2</v>
      </c>
      <c r="H493" s="13">
        <v>7997</v>
      </c>
      <c r="I493" s="13">
        <v>3449.9</v>
      </c>
      <c r="J493" s="13">
        <v>644.70000000000005</v>
      </c>
      <c r="K493" s="13">
        <v>11700.5</v>
      </c>
      <c r="L493" s="13">
        <v>4014.9</v>
      </c>
      <c r="M493" s="13">
        <v>720</v>
      </c>
      <c r="N493" s="15"/>
      <c r="O493" s="7">
        <f t="shared" si="34"/>
        <v>-1.8188151282623765E-3</v>
      </c>
      <c r="P493" s="7">
        <f t="shared" si="34"/>
        <v>4.5409204152312602E-2</v>
      </c>
      <c r="Q493" s="7">
        <f t="shared" si="34"/>
        <v>-6.6762913253750038E-3</v>
      </c>
      <c r="R493" s="7">
        <f t="shared" si="34"/>
        <v>1.6991112091244924E-2</v>
      </c>
      <c r="S493" s="7">
        <f t="shared" si="35"/>
        <v>1.4178918978705253E-2</v>
      </c>
      <c r="T493" s="7">
        <f t="shared" si="35"/>
        <v>-7.8874921599173843E-3</v>
      </c>
      <c r="U493" s="7">
        <f t="shared" si="35"/>
        <v>3.7887594589854211E-2</v>
      </c>
      <c r="V493" s="7">
        <f t="shared" si="35"/>
        <v>-1.0489912326750943E-2</v>
      </c>
      <c r="W493" s="7">
        <f t="shared" si="37"/>
        <v>2.9195806969299722E-2</v>
      </c>
      <c r="X493" s="7">
        <f t="shared" si="36"/>
        <v>-1.5173726422330691E-2</v>
      </c>
      <c r="Y493" s="7">
        <f t="shared" si="36"/>
        <v>2.6083411868378946E-2</v>
      </c>
      <c r="Z493" s="15"/>
      <c r="AA493" s="7"/>
      <c r="AB493" s="7"/>
      <c r="AC493" s="7"/>
      <c r="AD493" s="7"/>
      <c r="AE493" s="7"/>
      <c r="AF493" s="7"/>
      <c r="AG493" s="7"/>
      <c r="AH493" s="7"/>
      <c r="AI493" s="7"/>
      <c r="AJ493" s="7"/>
      <c r="AK493" s="7"/>
      <c r="AL493" s="7"/>
      <c r="AM493" s="7"/>
      <c r="AN493" s="7"/>
      <c r="AO493" s="7"/>
      <c r="AP493" s="7"/>
      <c r="AQ493" s="7"/>
      <c r="AR493" s="7"/>
      <c r="AS493" s="7"/>
      <c r="AT493" s="7"/>
      <c r="AU493" s="7"/>
      <c r="AV493" s="7"/>
    </row>
    <row r="494" spans="1:48">
      <c r="A494" s="12">
        <v>40329</v>
      </c>
      <c r="B494" s="13">
        <v>4449.3999999999996</v>
      </c>
      <c r="C494" s="13">
        <v>1049.7</v>
      </c>
      <c r="D494" s="13">
        <v>1522.7</v>
      </c>
      <c r="E494" s="13">
        <v>7425.4</v>
      </c>
      <c r="F494" s="13">
        <v>14745.5</v>
      </c>
      <c r="G494" s="13">
        <v>4407.3</v>
      </c>
      <c r="H494" s="13">
        <v>8305.7999999999993</v>
      </c>
      <c r="I494" s="13">
        <v>3413.9</v>
      </c>
      <c r="J494" s="13">
        <v>663.8</v>
      </c>
      <c r="K494" s="13">
        <v>11524.3</v>
      </c>
      <c r="L494" s="13">
        <v>4121</v>
      </c>
      <c r="M494" s="13">
        <v>719</v>
      </c>
      <c r="N494" s="15"/>
      <c r="O494" s="7">
        <f t="shared" si="34"/>
        <v>1.2529617066058986E-2</v>
      </c>
      <c r="P494" s="7">
        <f t="shared" si="34"/>
        <v>2.6324731561033893E-2</v>
      </c>
      <c r="Q494" s="7">
        <f t="shared" si="34"/>
        <v>3.1473371990636324E-3</v>
      </c>
      <c r="R494" s="7">
        <f t="shared" si="34"/>
        <v>1.1062563432674009E-2</v>
      </c>
      <c r="S494" s="7">
        <f t="shared" si="35"/>
        <v>1.7492177428248122E-2</v>
      </c>
      <c r="T494" s="7">
        <f t="shared" si="35"/>
        <v>1.3857659146421291E-2</v>
      </c>
      <c r="U494" s="7">
        <f t="shared" si="35"/>
        <v>1.3917010846591178E-2</v>
      </c>
      <c r="V494" s="7">
        <f t="shared" si="35"/>
        <v>-1.3269051203636291E-2</v>
      </c>
      <c r="W494" s="7">
        <f t="shared" si="37"/>
        <v>6.7562752311503245E-3</v>
      </c>
      <c r="X494" s="7">
        <f t="shared" si="36"/>
        <v>1.4908745375472741E-2</v>
      </c>
      <c r="Y494" s="7">
        <f t="shared" si="36"/>
        <v>1.8083501483782991E-2</v>
      </c>
      <c r="Z494" s="15"/>
      <c r="AA494" s="7"/>
      <c r="AB494" s="7"/>
      <c r="AC494" s="7"/>
      <c r="AD494" s="7"/>
      <c r="AE494" s="7"/>
      <c r="AF494" s="7"/>
      <c r="AG494" s="7"/>
      <c r="AH494" s="7"/>
      <c r="AI494" s="7"/>
      <c r="AJ494" s="7"/>
      <c r="AK494" s="7"/>
      <c r="AL494" s="7"/>
      <c r="AM494" s="7"/>
      <c r="AN494" s="7"/>
      <c r="AO494" s="7"/>
      <c r="AP494" s="7"/>
      <c r="AQ494" s="7"/>
      <c r="AR494" s="7"/>
      <c r="AS494" s="7"/>
      <c r="AT494" s="7"/>
      <c r="AU494" s="7"/>
      <c r="AV494" s="7"/>
    </row>
    <row r="495" spans="1:48">
      <c r="A495" s="12">
        <v>40336</v>
      </c>
      <c r="B495" s="13">
        <v>4505.5</v>
      </c>
      <c r="C495" s="13">
        <v>1077.7</v>
      </c>
      <c r="D495" s="13">
        <v>1527.5</v>
      </c>
      <c r="E495" s="13">
        <v>7508</v>
      </c>
      <c r="F495" s="13">
        <v>15005.7</v>
      </c>
      <c r="G495" s="13">
        <v>4468.8</v>
      </c>
      <c r="H495" s="13">
        <v>8422.2000000000007</v>
      </c>
      <c r="I495" s="13">
        <v>3368.9</v>
      </c>
      <c r="J495" s="13">
        <v>668.3</v>
      </c>
      <c r="K495" s="13">
        <v>11697.4</v>
      </c>
      <c r="L495" s="13">
        <v>4196.2</v>
      </c>
      <c r="M495" s="13">
        <v>718</v>
      </c>
      <c r="N495" s="15"/>
      <c r="O495" s="7">
        <f t="shared" si="34"/>
        <v>1.0245855524213079E-2</v>
      </c>
      <c r="P495" s="7">
        <f t="shared" si="34"/>
        <v>1.2632135149345492E-2</v>
      </c>
      <c r="Q495" s="7">
        <f t="shared" si="34"/>
        <v>5.8096054259993077E-3</v>
      </c>
      <c r="R495" s="7">
        <f t="shared" si="34"/>
        <v>9.4121461056295968E-3</v>
      </c>
      <c r="S495" s="7">
        <f t="shared" si="35"/>
        <v>1.9972444674658282E-3</v>
      </c>
      <c r="T495" s="7">
        <f t="shared" si="35"/>
        <v>3.573985219611533E-3</v>
      </c>
      <c r="U495" s="7">
        <f t="shared" si="35"/>
        <v>3.7804540085734925E-3</v>
      </c>
      <c r="V495" s="7">
        <f t="shared" si="35"/>
        <v>1.4118158959572731E-2</v>
      </c>
      <c r="W495" s="7">
        <f t="shared" si="37"/>
        <v>1.4115084655926534E-2</v>
      </c>
      <c r="X495" s="7">
        <f t="shared" si="36"/>
        <v>2.3780173885645937E-2</v>
      </c>
      <c r="Y495" s="7">
        <f t="shared" si="36"/>
        <v>1.1750905175301196E-2</v>
      </c>
      <c r="Z495" s="15"/>
      <c r="AA495" s="7"/>
      <c r="AB495" s="7"/>
      <c r="AC495" s="7"/>
      <c r="AD495" s="7"/>
      <c r="AE495" s="7"/>
      <c r="AF495" s="7"/>
      <c r="AG495" s="7"/>
      <c r="AH495" s="7"/>
      <c r="AI495" s="7"/>
      <c r="AJ495" s="7"/>
      <c r="AK495" s="7"/>
      <c r="AL495" s="7"/>
      <c r="AM495" s="7"/>
      <c r="AN495" s="7"/>
      <c r="AO495" s="7"/>
      <c r="AP495" s="7"/>
      <c r="AQ495" s="7"/>
      <c r="AR495" s="7"/>
      <c r="AS495" s="7"/>
      <c r="AT495" s="7"/>
      <c r="AU495" s="7"/>
      <c r="AV495" s="7"/>
    </row>
    <row r="496" spans="1:48">
      <c r="A496" s="12">
        <v>40344</v>
      </c>
      <c r="B496" s="13">
        <v>4551.8999999999996</v>
      </c>
      <c r="C496" s="13">
        <v>1091.4000000000001</v>
      </c>
      <c r="D496" s="13">
        <v>1536.4</v>
      </c>
      <c r="E496" s="13">
        <v>7579</v>
      </c>
      <c r="F496" s="13">
        <v>15035.7</v>
      </c>
      <c r="G496" s="13">
        <v>4484.8</v>
      </c>
      <c r="H496" s="13">
        <v>8454.1</v>
      </c>
      <c r="I496" s="13">
        <v>3416.8</v>
      </c>
      <c r="J496" s="13">
        <v>677.8</v>
      </c>
      <c r="K496" s="13">
        <v>11978.9</v>
      </c>
      <c r="L496" s="13">
        <v>4245.8</v>
      </c>
      <c r="M496" s="13">
        <v>717</v>
      </c>
      <c r="N496" s="15"/>
      <c r="O496" s="7">
        <f t="shared" si="34"/>
        <v>-3.0989997929757884E-2</v>
      </c>
      <c r="P496" s="7">
        <f t="shared" si="34"/>
        <v>2.1931101001202095E-2</v>
      </c>
      <c r="Q496" s="7">
        <f t="shared" si="34"/>
        <v>-4.0919630111760356E-2</v>
      </c>
      <c r="R496" s="7">
        <f t="shared" si="34"/>
        <v>-1.2319939166998492E-2</v>
      </c>
      <c r="S496" s="7">
        <f t="shared" si="35"/>
        <v>-4.1936075952331356E-2</v>
      </c>
      <c r="T496" s="7">
        <f t="shared" si="35"/>
        <v>-4.83543422788133E-2</v>
      </c>
      <c r="U496" s="7">
        <f t="shared" si="35"/>
        <v>-3.0578353993408646E-2</v>
      </c>
      <c r="V496" s="7">
        <f t="shared" si="35"/>
        <v>-3.263276811544101E-2</v>
      </c>
      <c r="W496" s="7">
        <f t="shared" si="37"/>
        <v>-4.88270488862537E-2</v>
      </c>
      <c r="X496" s="7">
        <f t="shared" si="36"/>
        <v>-1.3463745922273873E-2</v>
      </c>
      <c r="Y496" s="7">
        <f t="shared" si="36"/>
        <v>-2.3569191859480296E-2</v>
      </c>
      <c r="Z496" s="15"/>
      <c r="AA496" s="7"/>
      <c r="AB496" s="7"/>
      <c r="AC496" s="7"/>
      <c r="AD496" s="7"/>
      <c r="AE496" s="7"/>
      <c r="AF496" s="7"/>
      <c r="AG496" s="7"/>
      <c r="AH496" s="7"/>
      <c r="AI496" s="7"/>
      <c r="AJ496" s="7"/>
      <c r="AK496" s="7"/>
      <c r="AL496" s="7"/>
      <c r="AM496" s="7"/>
      <c r="AN496" s="7"/>
      <c r="AO496" s="7"/>
      <c r="AP496" s="7"/>
      <c r="AQ496" s="7"/>
      <c r="AR496" s="7"/>
      <c r="AS496" s="7"/>
      <c r="AT496" s="7"/>
      <c r="AU496" s="7"/>
      <c r="AV496" s="7"/>
    </row>
    <row r="497" spans="1:48">
      <c r="A497" s="12">
        <v>40350</v>
      </c>
      <c r="B497" s="13">
        <v>4413</v>
      </c>
      <c r="C497" s="13">
        <v>1115.5999999999999</v>
      </c>
      <c r="D497" s="13">
        <v>1474.8</v>
      </c>
      <c r="E497" s="13">
        <v>7486.2</v>
      </c>
      <c r="F497" s="13">
        <v>14418.2</v>
      </c>
      <c r="G497" s="13">
        <v>4273.1000000000004</v>
      </c>
      <c r="H497" s="13">
        <v>8199.5</v>
      </c>
      <c r="I497" s="13">
        <v>3307.1</v>
      </c>
      <c r="J497" s="13">
        <v>645.5</v>
      </c>
      <c r="K497" s="13">
        <v>11818.7</v>
      </c>
      <c r="L497" s="13">
        <v>4146.8999999999996</v>
      </c>
      <c r="M497" s="13">
        <v>716</v>
      </c>
      <c r="N497" s="15"/>
      <c r="O497" s="7">
        <f t="shared" si="34"/>
        <v>-4.0298111829675416E-2</v>
      </c>
      <c r="P497" s="7">
        <f t="shared" si="34"/>
        <v>-5.1689666642907375E-2</v>
      </c>
      <c r="Q497" s="7">
        <f t="shared" si="34"/>
        <v>-2.2560699047388142E-2</v>
      </c>
      <c r="R497" s="7">
        <f t="shared" si="34"/>
        <v>-2.6393184135412626E-2</v>
      </c>
      <c r="S497" s="7">
        <f t="shared" si="35"/>
        <v>-4.4417084779528403E-2</v>
      </c>
      <c r="T497" s="7">
        <f t="shared" si="35"/>
        <v>-4.1011180310041286E-2</v>
      </c>
      <c r="U497" s="7">
        <f t="shared" si="35"/>
        <v>-2.01168421543945E-2</v>
      </c>
      <c r="V497" s="7">
        <f t="shared" si="35"/>
        <v>-3.5768663763136546E-2</v>
      </c>
      <c r="W497" s="7">
        <f t="shared" si="37"/>
        <v>-5.7550343735088577E-2</v>
      </c>
      <c r="X497" s="7">
        <f t="shared" si="36"/>
        <v>-4.8675098912074923E-2</v>
      </c>
      <c r="Y497" s="7">
        <f t="shared" si="36"/>
        <v>-1.7907585420483603E-2</v>
      </c>
      <c r="Z497" s="15"/>
      <c r="AA497" s="7"/>
      <c r="AB497" s="7"/>
      <c r="AC497" s="7"/>
      <c r="AD497" s="7"/>
      <c r="AE497" s="7"/>
      <c r="AF497" s="7"/>
      <c r="AG497" s="7"/>
      <c r="AH497" s="7"/>
      <c r="AI497" s="7"/>
      <c r="AJ497" s="7"/>
      <c r="AK497" s="7"/>
      <c r="AL497" s="7"/>
      <c r="AM497" s="7"/>
      <c r="AN497" s="7"/>
      <c r="AO497" s="7"/>
      <c r="AP497" s="7"/>
      <c r="AQ497" s="7"/>
      <c r="AR497" s="7"/>
      <c r="AS497" s="7"/>
      <c r="AT497" s="7"/>
      <c r="AU497" s="7"/>
      <c r="AV497" s="7"/>
    </row>
    <row r="498" spans="1:48">
      <c r="A498" s="12">
        <v>40357</v>
      </c>
      <c r="B498" s="13">
        <v>4238.7</v>
      </c>
      <c r="C498" s="13">
        <v>1059.4000000000001</v>
      </c>
      <c r="D498" s="13">
        <v>1441.9</v>
      </c>
      <c r="E498" s="13">
        <v>7291.2</v>
      </c>
      <c r="F498" s="13">
        <v>13791.8</v>
      </c>
      <c r="G498" s="13">
        <v>4101.3999999999996</v>
      </c>
      <c r="H498" s="13">
        <v>8036.2</v>
      </c>
      <c r="I498" s="13">
        <v>3190.9</v>
      </c>
      <c r="J498" s="13">
        <v>609.4</v>
      </c>
      <c r="K498" s="13">
        <v>11257.2</v>
      </c>
      <c r="L498" s="13">
        <v>4073.3</v>
      </c>
      <c r="M498" s="13">
        <v>715</v>
      </c>
      <c r="N498" s="15"/>
      <c r="O498" s="7">
        <f t="shared" si="34"/>
        <v>3.6506659613186936E-2</v>
      </c>
      <c r="P498" s="7">
        <f t="shared" si="34"/>
        <v>3.003340417579748E-2</v>
      </c>
      <c r="Q498" s="7">
        <f t="shared" si="34"/>
        <v>2.0184675391300026E-2</v>
      </c>
      <c r="R498" s="7">
        <f t="shared" si="34"/>
        <v>1.8615426748591419E-2</v>
      </c>
      <c r="S498" s="7">
        <f t="shared" si="35"/>
        <v>6.2173362485263645E-2</v>
      </c>
      <c r="T498" s="7">
        <f t="shared" si="35"/>
        <v>4.2881607078723426E-2</v>
      </c>
      <c r="U498" s="7">
        <f t="shared" si="35"/>
        <v>2.3525867188389147E-2</v>
      </c>
      <c r="V498" s="7">
        <f t="shared" si="35"/>
        <v>3.2436942726265607E-2</v>
      </c>
      <c r="W498" s="7">
        <f t="shared" si="37"/>
        <v>3.9100789777862834E-2</v>
      </c>
      <c r="X498" s="7">
        <f t="shared" si="36"/>
        <v>3.2906730411114041E-2</v>
      </c>
      <c r="Y498" s="7">
        <f t="shared" si="36"/>
        <v>2.0075529614005425E-2</v>
      </c>
      <c r="Z498" s="15"/>
      <c r="AA498" s="7"/>
      <c r="AB498" s="7"/>
      <c r="AC498" s="7"/>
      <c r="AD498" s="7"/>
      <c r="AE498" s="7"/>
      <c r="AF498" s="7"/>
      <c r="AG498" s="7"/>
      <c r="AH498" s="7"/>
      <c r="AI498" s="7"/>
      <c r="AJ498" s="7"/>
      <c r="AK498" s="7"/>
      <c r="AL498" s="7"/>
      <c r="AM498" s="7"/>
      <c r="AN498" s="7"/>
      <c r="AO498" s="7"/>
      <c r="AP498" s="7"/>
      <c r="AQ498" s="7"/>
      <c r="AR498" s="7"/>
      <c r="AS498" s="7"/>
      <c r="AT498" s="7"/>
      <c r="AU498" s="7"/>
      <c r="AV498" s="7"/>
    </row>
    <row r="499" spans="1:48">
      <c r="A499" s="12">
        <v>40364</v>
      </c>
      <c r="B499" s="13">
        <v>4396.3</v>
      </c>
      <c r="C499" s="13">
        <v>1091.7</v>
      </c>
      <c r="D499" s="13">
        <v>1471.3</v>
      </c>
      <c r="E499" s="13">
        <v>7428.2</v>
      </c>
      <c r="F499" s="13">
        <v>14676.5</v>
      </c>
      <c r="G499" s="13">
        <v>4281.1000000000004</v>
      </c>
      <c r="H499" s="13">
        <v>8227.5</v>
      </c>
      <c r="I499" s="13">
        <v>3296.1</v>
      </c>
      <c r="J499" s="13">
        <v>633.70000000000005</v>
      </c>
      <c r="K499" s="13">
        <v>11633.8</v>
      </c>
      <c r="L499" s="13">
        <v>4155.8999999999996</v>
      </c>
      <c r="M499" s="13">
        <v>714</v>
      </c>
      <c r="N499" s="15"/>
      <c r="O499" s="7">
        <f t="shared" si="34"/>
        <v>5.9870912483338699E-3</v>
      </c>
      <c r="P499" s="7">
        <f t="shared" si="34"/>
        <v>1.1837690592005701E-2</v>
      </c>
      <c r="Q499" s="7">
        <f t="shared" si="34"/>
        <v>1.2025546892258172E-2</v>
      </c>
      <c r="R499" s="7">
        <f t="shared" si="34"/>
        <v>-6.1305978250731988E-3</v>
      </c>
      <c r="S499" s="7">
        <f t="shared" si="35"/>
        <v>-7.3614115422237906E-4</v>
      </c>
      <c r="T499" s="7">
        <f t="shared" si="35"/>
        <v>1.4677673505488093E-2</v>
      </c>
      <c r="U499" s="7">
        <f t="shared" si="35"/>
        <v>-1.4372003327828972E-2</v>
      </c>
      <c r="V499" s="7">
        <f t="shared" si="35"/>
        <v>2.785395394936413E-2</v>
      </c>
      <c r="W499" s="7">
        <f t="shared" si="37"/>
        <v>-2.8166368308946359E-2</v>
      </c>
      <c r="X499" s="7">
        <f t="shared" si="36"/>
        <v>-5.0843331435725869E-3</v>
      </c>
      <c r="Y499" s="7">
        <f t="shared" si="36"/>
        <v>1.100779259848373E-2</v>
      </c>
      <c r="Z499" s="15"/>
      <c r="AA499" s="7"/>
      <c r="AB499" s="7"/>
      <c r="AC499" s="7"/>
      <c r="AD499" s="7"/>
      <c r="AE499" s="7"/>
      <c r="AF499" s="7"/>
      <c r="AG499" s="7"/>
      <c r="AH499" s="7"/>
      <c r="AI499" s="7"/>
      <c r="AJ499" s="7"/>
      <c r="AK499" s="7"/>
      <c r="AL499" s="7"/>
      <c r="AM499" s="7"/>
      <c r="AN499" s="7"/>
      <c r="AO499" s="7"/>
      <c r="AP499" s="7"/>
      <c r="AQ499" s="7"/>
      <c r="AR499" s="7"/>
      <c r="AS499" s="7"/>
      <c r="AT499" s="7"/>
      <c r="AU499" s="7"/>
      <c r="AV499" s="7"/>
    </row>
    <row r="500" spans="1:48">
      <c r="A500" s="12">
        <v>40371</v>
      </c>
      <c r="B500" s="13">
        <v>4422.7</v>
      </c>
      <c r="C500" s="13">
        <v>1104.7</v>
      </c>
      <c r="D500" s="13">
        <v>1489.1</v>
      </c>
      <c r="E500" s="13">
        <v>7382.8</v>
      </c>
      <c r="F500" s="13">
        <v>14665.7</v>
      </c>
      <c r="G500" s="13">
        <v>4344.3999999999996</v>
      </c>
      <c r="H500" s="13">
        <v>8110.1</v>
      </c>
      <c r="I500" s="13">
        <v>3389.2</v>
      </c>
      <c r="J500" s="13">
        <v>616.1</v>
      </c>
      <c r="K500" s="13">
        <v>11574.8</v>
      </c>
      <c r="L500" s="13">
        <v>4201.8999999999996</v>
      </c>
      <c r="M500" s="13">
        <v>713</v>
      </c>
      <c r="N500" s="15"/>
      <c r="O500" s="7">
        <f t="shared" si="34"/>
        <v>8.0395879539340714E-3</v>
      </c>
      <c r="P500" s="7">
        <f t="shared" si="34"/>
        <v>-1.7809503093452736E-2</v>
      </c>
      <c r="Q500" s="7">
        <f t="shared" si="34"/>
        <v>1.1085995732838246E-2</v>
      </c>
      <c r="R500" s="7">
        <f t="shared" si="34"/>
        <v>-2.115255025979017E-3</v>
      </c>
      <c r="S500" s="7">
        <f t="shared" si="35"/>
        <v>5.1959120970641679E-3</v>
      </c>
      <c r="T500" s="7">
        <f t="shared" si="35"/>
        <v>-3.4533169452112566E-4</v>
      </c>
      <c r="U500" s="7">
        <f t="shared" si="35"/>
        <v>5.5087750745682453E-3</v>
      </c>
      <c r="V500" s="7">
        <f t="shared" si="35"/>
        <v>-5.6076146972275961E-4</v>
      </c>
      <c r="W500" s="7">
        <f t="shared" si="37"/>
        <v>1.2976481950678993E-3</v>
      </c>
      <c r="X500" s="7">
        <f t="shared" si="36"/>
        <v>3.1532688532817599E-2</v>
      </c>
      <c r="Y500" s="7">
        <f t="shared" si="36"/>
        <v>5.837423438555628E-3</v>
      </c>
      <c r="Z500" s="15"/>
      <c r="AA500" s="7"/>
      <c r="AB500" s="7"/>
      <c r="AC500" s="7"/>
      <c r="AD500" s="7"/>
      <c r="AE500" s="7"/>
      <c r="AF500" s="7"/>
      <c r="AG500" s="7"/>
      <c r="AH500" s="7"/>
      <c r="AI500" s="7"/>
      <c r="AJ500" s="7"/>
      <c r="AK500" s="7"/>
      <c r="AL500" s="7"/>
      <c r="AM500" s="7"/>
      <c r="AN500" s="7"/>
      <c r="AO500" s="7"/>
      <c r="AP500" s="7"/>
      <c r="AQ500" s="7"/>
      <c r="AR500" s="7"/>
      <c r="AS500" s="7"/>
      <c r="AT500" s="7"/>
      <c r="AU500" s="7"/>
      <c r="AV500" s="7"/>
    </row>
    <row r="501" spans="1:48">
      <c r="A501" s="12">
        <v>40378</v>
      </c>
      <c r="B501" s="13">
        <v>4458.3999999999996</v>
      </c>
      <c r="C501" s="13">
        <v>1085.2</v>
      </c>
      <c r="D501" s="13">
        <v>1505.7</v>
      </c>
      <c r="E501" s="13">
        <v>7367.2</v>
      </c>
      <c r="F501" s="13">
        <v>14742.1</v>
      </c>
      <c r="G501" s="13">
        <v>4342.8999999999996</v>
      </c>
      <c r="H501" s="13">
        <v>8154.9</v>
      </c>
      <c r="I501" s="13">
        <v>3387.3</v>
      </c>
      <c r="J501" s="13">
        <v>616.9</v>
      </c>
      <c r="K501" s="13">
        <v>11945.6</v>
      </c>
      <c r="L501" s="13">
        <v>4226.5</v>
      </c>
      <c r="M501" s="13">
        <v>712</v>
      </c>
      <c r="N501" s="15"/>
      <c r="O501" s="7">
        <f t="shared" si="34"/>
        <v>7.84195084310149E-3</v>
      </c>
      <c r="P501" s="7">
        <f t="shared" si="34"/>
        <v>5.696973967354968E-3</v>
      </c>
      <c r="Q501" s="7">
        <f t="shared" si="34"/>
        <v>5.9755006259655595E-4</v>
      </c>
      <c r="R501" s="7">
        <f t="shared" si="34"/>
        <v>2.0581612611472771E-2</v>
      </c>
      <c r="S501" s="7">
        <f t="shared" si="35"/>
        <v>-8.1869412461803466E-3</v>
      </c>
      <c r="T501" s="7">
        <f t="shared" si="35"/>
        <v>1.276671499424503E-2</v>
      </c>
      <c r="U501" s="7">
        <f t="shared" si="35"/>
        <v>3.4398579631474187E-3</v>
      </c>
      <c r="V501" s="7">
        <f t="shared" si="35"/>
        <v>6.4445157935563548E-3</v>
      </c>
      <c r="W501" s="7">
        <f t="shared" si="37"/>
        <v>-1.519016549397512E-2</v>
      </c>
      <c r="X501" s="7">
        <f t="shared" si="36"/>
        <v>4.3269499075928334E-3</v>
      </c>
      <c r="Y501" s="7">
        <f t="shared" si="36"/>
        <v>-1.0465073508003324E-2</v>
      </c>
      <c r="Z501" s="15"/>
      <c r="AA501" s="7"/>
      <c r="AB501" s="7"/>
      <c r="AC501" s="7"/>
      <c r="AD501" s="7"/>
      <c r="AE501" s="7"/>
      <c r="AF501" s="7"/>
      <c r="AG501" s="7"/>
      <c r="AH501" s="7"/>
      <c r="AI501" s="7"/>
      <c r="AJ501" s="7"/>
      <c r="AK501" s="7"/>
      <c r="AL501" s="7"/>
      <c r="AM501" s="7"/>
      <c r="AN501" s="7"/>
      <c r="AO501" s="7"/>
      <c r="AP501" s="7"/>
      <c r="AQ501" s="7"/>
      <c r="AR501" s="7"/>
      <c r="AS501" s="7"/>
      <c r="AT501" s="7"/>
      <c r="AU501" s="7"/>
      <c r="AV501" s="7"/>
    </row>
    <row r="502" spans="1:48">
      <c r="A502" s="12">
        <v>40385</v>
      </c>
      <c r="B502" s="13">
        <v>4493.5</v>
      </c>
      <c r="C502" s="13">
        <v>1091.4000000000001</v>
      </c>
      <c r="D502" s="13">
        <v>1506.6</v>
      </c>
      <c r="E502" s="13">
        <v>7520.4</v>
      </c>
      <c r="F502" s="13">
        <v>14621.9</v>
      </c>
      <c r="G502" s="13">
        <v>4398.7</v>
      </c>
      <c r="H502" s="13">
        <v>8183</v>
      </c>
      <c r="I502" s="13">
        <v>3409.2</v>
      </c>
      <c r="J502" s="13">
        <v>607.6</v>
      </c>
      <c r="K502" s="13">
        <v>11997.4</v>
      </c>
      <c r="L502" s="13">
        <v>4182.5</v>
      </c>
      <c r="M502" s="13">
        <v>711</v>
      </c>
      <c r="N502" s="15"/>
      <c r="O502" s="7">
        <f t="shared" si="34"/>
        <v>1.6027540758935543E-2</v>
      </c>
      <c r="P502" s="7">
        <f t="shared" si="34"/>
        <v>2.3901192083466003E-2</v>
      </c>
      <c r="Q502" s="7">
        <f t="shared" si="34"/>
        <v>1.6783886930113606E-2</v>
      </c>
      <c r="R502" s="7">
        <f t="shared" si="34"/>
        <v>1.5398621930942755E-2</v>
      </c>
      <c r="S502" s="7">
        <f t="shared" si="35"/>
        <v>2.2705812573081605E-2</v>
      </c>
      <c r="T502" s="7">
        <f t="shared" si="35"/>
        <v>4.9437691402543088E-3</v>
      </c>
      <c r="U502" s="7">
        <f t="shared" si="35"/>
        <v>1.479891152001357E-2</v>
      </c>
      <c r="V502" s="7">
        <f t="shared" si="35"/>
        <v>2.2105155578399351E-2</v>
      </c>
      <c r="W502" s="7">
        <f t="shared" si="37"/>
        <v>2.5671596611618754E-2</v>
      </c>
      <c r="X502" s="7">
        <f t="shared" si="36"/>
        <v>2.8585464192723217E-2</v>
      </c>
      <c r="Y502" s="7">
        <f t="shared" si="36"/>
        <v>1.5586209931805536E-2</v>
      </c>
      <c r="Z502" s="15"/>
      <c r="AA502" s="7"/>
      <c r="AB502" s="7"/>
      <c r="AC502" s="7"/>
      <c r="AD502" s="7"/>
      <c r="AE502" s="7"/>
      <c r="AF502" s="7"/>
      <c r="AG502" s="7"/>
      <c r="AH502" s="7"/>
      <c r="AI502" s="7"/>
      <c r="AJ502" s="7"/>
      <c r="AK502" s="7"/>
      <c r="AL502" s="7"/>
      <c r="AM502" s="7"/>
      <c r="AN502" s="7"/>
      <c r="AO502" s="7"/>
      <c r="AP502" s="7"/>
      <c r="AQ502" s="7"/>
      <c r="AR502" s="7"/>
      <c r="AS502" s="7"/>
      <c r="AT502" s="7"/>
      <c r="AU502" s="7"/>
      <c r="AV502" s="7"/>
    </row>
    <row r="503" spans="1:48">
      <c r="A503" s="12">
        <v>40392</v>
      </c>
      <c r="B503" s="13">
        <v>4566.1000000000004</v>
      </c>
      <c r="C503" s="13">
        <v>1117.8</v>
      </c>
      <c r="D503" s="13">
        <v>1532.1</v>
      </c>
      <c r="E503" s="13">
        <v>7637.1</v>
      </c>
      <c r="F503" s="13">
        <v>14957.7</v>
      </c>
      <c r="G503" s="13">
        <v>4420.5</v>
      </c>
      <c r="H503" s="13">
        <v>8305</v>
      </c>
      <c r="I503" s="13">
        <v>3485.4</v>
      </c>
      <c r="J503" s="13">
        <v>623.4</v>
      </c>
      <c r="K503" s="13">
        <v>12345.3</v>
      </c>
      <c r="L503" s="13">
        <v>4248.2</v>
      </c>
      <c r="M503" s="13">
        <v>710</v>
      </c>
      <c r="N503" s="15"/>
      <c r="O503" s="7">
        <f t="shared" si="34"/>
        <v>-2.3600372963947146E-2</v>
      </c>
      <c r="P503" s="7">
        <f t="shared" si="34"/>
        <v>-0.10966391121787913</v>
      </c>
      <c r="Q503" s="7">
        <f t="shared" si="34"/>
        <v>-1.9375853290026984E-2</v>
      </c>
      <c r="R503" s="7">
        <f t="shared" si="34"/>
        <v>-1.8086031508613464E-3</v>
      </c>
      <c r="S503" s="7">
        <f t="shared" si="35"/>
        <v>-9.2890841927002858E-3</v>
      </c>
      <c r="T503" s="7">
        <f t="shared" si="35"/>
        <v>-2.8428799604909915E-2</v>
      </c>
      <c r="U503" s="7">
        <f t="shared" si="35"/>
        <v>-2.0755760492315055E-2</v>
      </c>
      <c r="V503" s="7">
        <f t="shared" si="35"/>
        <v>-2.4836795819529425E-2</v>
      </c>
      <c r="W503" s="7">
        <f t="shared" si="37"/>
        <v>-8.5874566058753612E-2</v>
      </c>
      <c r="X503" s="7">
        <f t="shared" si="36"/>
        <v>-1.5469001699765382E-2</v>
      </c>
      <c r="Y503" s="7">
        <f t="shared" si="36"/>
        <v>-9.6267167278235016E-3</v>
      </c>
      <c r="Z503" s="15"/>
      <c r="AA503" s="7"/>
      <c r="AB503" s="7"/>
      <c r="AC503" s="7"/>
      <c r="AD503" s="7"/>
      <c r="AE503" s="7"/>
      <c r="AF503" s="7"/>
      <c r="AG503" s="7"/>
      <c r="AH503" s="7"/>
      <c r="AI503" s="7"/>
      <c r="AJ503" s="7"/>
      <c r="AK503" s="7"/>
      <c r="AL503" s="7"/>
      <c r="AM503" s="7"/>
      <c r="AN503" s="7"/>
      <c r="AO503" s="7"/>
      <c r="AP503" s="7"/>
      <c r="AQ503" s="7"/>
      <c r="AR503" s="7"/>
      <c r="AS503" s="7"/>
      <c r="AT503" s="7"/>
      <c r="AU503" s="7"/>
      <c r="AV503" s="7"/>
    </row>
    <row r="504" spans="1:48">
      <c r="A504" s="12">
        <v>40399</v>
      </c>
      <c r="B504" s="13">
        <v>4459.6000000000004</v>
      </c>
      <c r="C504" s="13">
        <v>1001.7</v>
      </c>
      <c r="D504" s="13">
        <v>1502.7</v>
      </c>
      <c r="E504" s="13">
        <v>7623.3</v>
      </c>
      <c r="F504" s="13">
        <v>14819.4</v>
      </c>
      <c r="G504" s="13">
        <v>4296.6000000000004</v>
      </c>
      <c r="H504" s="13">
        <v>8134.4</v>
      </c>
      <c r="I504" s="13">
        <v>3399.9</v>
      </c>
      <c r="J504" s="13">
        <v>572.1</v>
      </c>
      <c r="K504" s="13">
        <v>12155.8</v>
      </c>
      <c r="L504" s="13">
        <v>4207.5</v>
      </c>
      <c r="M504" s="13">
        <v>709</v>
      </c>
      <c r="N504" s="15"/>
      <c r="O504" s="7">
        <f t="shared" si="34"/>
        <v>-6.4563522176080178E-3</v>
      </c>
      <c r="P504" s="7">
        <f t="shared" si="34"/>
        <v>1.0131195117995678E-2</v>
      </c>
      <c r="Q504" s="7">
        <f t="shared" si="34"/>
        <v>-1.4005925049124342E-2</v>
      </c>
      <c r="R504" s="7">
        <f t="shared" si="34"/>
        <v>2.3990730490227163E-2</v>
      </c>
      <c r="S504" s="7">
        <f t="shared" si="35"/>
        <v>9.6767691834521684E-3</v>
      </c>
      <c r="T504" s="7">
        <f t="shared" si="35"/>
        <v>-5.1568757746607565E-3</v>
      </c>
      <c r="U504" s="7">
        <f t="shared" si="35"/>
        <v>-3.0113022472988003E-2</v>
      </c>
      <c r="V504" s="7">
        <f t="shared" si="35"/>
        <v>2.0091521396013369E-2</v>
      </c>
      <c r="W504" s="7">
        <f t="shared" si="37"/>
        <v>1.955925615913796E-2</v>
      </c>
      <c r="X504" s="7">
        <f t="shared" si="36"/>
        <v>-2.9003748099236344E-2</v>
      </c>
      <c r="Y504" s="7">
        <f t="shared" si="36"/>
        <v>2.3738883551622045E-3</v>
      </c>
      <c r="Z504" s="15"/>
      <c r="AA504" s="7"/>
      <c r="AB504" s="7"/>
      <c r="AC504" s="7"/>
      <c r="AD504" s="7"/>
      <c r="AE504" s="7"/>
      <c r="AF504" s="7"/>
      <c r="AG504" s="7"/>
      <c r="AH504" s="7"/>
      <c r="AI504" s="7"/>
      <c r="AJ504" s="7"/>
      <c r="AK504" s="7"/>
      <c r="AL504" s="7"/>
      <c r="AM504" s="7"/>
      <c r="AN504" s="7"/>
      <c r="AO504" s="7"/>
      <c r="AP504" s="7"/>
      <c r="AQ504" s="7"/>
      <c r="AR504" s="7"/>
      <c r="AS504" s="7"/>
      <c r="AT504" s="7"/>
      <c r="AU504" s="7"/>
      <c r="AV504" s="7"/>
    </row>
    <row r="505" spans="1:48">
      <c r="A505" s="12">
        <v>40406</v>
      </c>
      <c r="B505" s="13">
        <v>4430.8999999999996</v>
      </c>
      <c r="C505" s="13">
        <v>1011.9</v>
      </c>
      <c r="D505" s="13">
        <v>1481.8</v>
      </c>
      <c r="E505" s="13">
        <v>7808.4</v>
      </c>
      <c r="F505" s="13">
        <v>14963.5</v>
      </c>
      <c r="G505" s="13">
        <v>4274.5</v>
      </c>
      <c r="H505" s="13">
        <v>7893.1</v>
      </c>
      <c r="I505" s="13">
        <v>3468.9</v>
      </c>
      <c r="J505" s="13">
        <v>583.4</v>
      </c>
      <c r="K505" s="13">
        <v>11808.3</v>
      </c>
      <c r="L505" s="13">
        <v>4217.5</v>
      </c>
      <c r="M505" s="13">
        <v>708</v>
      </c>
      <c r="N505" s="15"/>
      <c r="O505" s="7">
        <f t="shared" si="34"/>
        <v>-1.3816831552796652E-2</v>
      </c>
      <c r="P505" s="7">
        <f t="shared" si="34"/>
        <v>-6.2491666555805146E-2</v>
      </c>
      <c r="Q505" s="7">
        <f t="shared" si="34"/>
        <v>-5.4134656496575709E-3</v>
      </c>
      <c r="R505" s="7">
        <f t="shared" si="34"/>
        <v>6.5356372541021347E-3</v>
      </c>
      <c r="S505" s="7">
        <f t="shared" si="35"/>
        <v>-1.9093819850013349E-2</v>
      </c>
      <c r="T505" s="7">
        <f t="shared" si="35"/>
        <v>-1.5513325073452143E-2</v>
      </c>
      <c r="U505" s="7">
        <f t="shared" si="35"/>
        <v>1.4651862155363082E-2</v>
      </c>
      <c r="V505" s="7">
        <f t="shared" si="35"/>
        <v>-1.0111778345605013E-2</v>
      </c>
      <c r="W505" s="7">
        <f t="shared" si="37"/>
        <v>-9.9914698550045023E-3</v>
      </c>
      <c r="X505" s="7">
        <f t="shared" si="36"/>
        <v>-1.74355724927562E-2</v>
      </c>
      <c r="Y505" s="7">
        <f t="shared" si="36"/>
        <v>-6.6412089440795387E-4</v>
      </c>
      <c r="Z505" s="15"/>
      <c r="AA505" s="7"/>
      <c r="AB505" s="7"/>
      <c r="AC505" s="7"/>
      <c r="AD505" s="7"/>
      <c r="AE505" s="7"/>
      <c r="AF505" s="7"/>
      <c r="AG505" s="7"/>
      <c r="AH505" s="7"/>
      <c r="AI505" s="7"/>
      <c r="AJ505" s="7"/>
      <c r="AK505" s="7"/>
      <c r="AL505" s="7"/>
      <c r="AM505" s="7"/>
      <c r="AN505" s="7"/>
      <c r="AO505" s="7"/>
      <c r="AP505" s="7"/>
      <c r="AQ505" s="7"/>
      <c r="AR505" s="7"/>
      <c r="AS505" s="7"/>
      <c r="AT505" s="7"/>
      <c r="AU505" s="7"/>
      <c r="AV505" s="7"/>
    </row>
    <row r="506" spans="1:48">
      <c r="A506" s="12">
        <v>40413</v>
      </c>
      <c r="B506" s="13">
        <v>4370.1000000000004</v>
      </c>
      <c r="C506" s="13">
        <v>950.6</v>
      </c>
      <c r="D506" s="13">
        <v>1473.8</v>
      </c>
      <c r="E506" s="13">
        <v>7859.6</v>
      </c>
      <c r="F506" s="13">
        <v>14680.5</v>
      </c>
      <c r="G506" s="13">
        <v>4208.7</v>
      </c>
      <c r="H506" s="13">
        <v>8009.6</v>
      </c>
      <c r="I506" s="13">
        <v>3434</v>
      </c>
      <c r="J506" s="13">
        <v>577.6</v>
      </c>
      <c r="K506" s="13">
        <v>11604.2</v>
      </c>
      <c r="L506" s="13">
        <v>4214.7</v>
      </c>
      <c r="M506" s="13">
        <v>707</v>
      </c>
      <c r="N506" s="15"/>
      <c r="O506" s="7">
        <f t="shared" si="34"/>
        <v>3.8405402167366799E-2</v>
      </c>
      <c r="P506" s="7">
        <f t="shared" si="34"/>
        <v>2.0924096538271576E-2</v>
      </c>
      <c r="Q506" s="7">
        <f t="shared" si="34"/>
        <v>3.382238809541064E-2</v>
      </c>
      <c r="R506" s="7">
        <f t="shared" si="34"/>
        <v>3.5103604295352517E-2</v>
      </c>
      <c r="S506" s="7">
        <f t="shared" si="35"/>
        <v>2.0449534930118862E-2</v>
      </c>
      <c r="T506" s="7">
        <f t="shared" si="35"/>
        <v>3.8021012203065786E-2</v>
      </c>
      <c r="U506" s="7">
        <f t="shared" si="35"/>
        <v>3.7408263859046484E-2</v>
      </c>
      <c r="V506" s="7">
        <f t="shared" si="35"/>
        <v>5.0646608919222888E-2</v>
      </c>
      <c r="W506" s="7">
        <f t="shared" si="37"/>
        <v>2.31036202517074E-2</v>
      </c>
      <c r="X506" s="7">
        <f t="shared" si="36"/>
        <v>4.5616329466763673E-2</v>
      </c>
      <c r="Y506" s="7">
        <f t="shared" si="36"/>
        <v>3.9223450820433083E-2</v>
      </c>
      <c r="Z506" s="15"/>
      <c r="AA506" s="7"/>
      <c r="AB506" s="7"/>
      <c r="AC506" s="7"/>
      <c r="AD506" s="7"/>
      <c r="AE506" s="7"/>
      <c r="AF506" s="7"/>
      <c r="AG506" s="7"/>
      <c r="AH506" s="7"/>
      <c r="AI506" s="7"/>
      <c r="AJ506" s="7"/>
      <c r="AK506" s="7"/>
      <c r="AL506" s="7"/>
      <c r="AM506" s="7"/>
      <c r="AN506" s="7"/>
      <c r="AO506" s="7"/>
      <c r="AP506" s="7"/>
      <c r="AQ506" s="7"/>
      <c r="AR506" s="7"/>
      <c r="AS506" s="7"/>
      <c r="AT506" s="7"/>
      <c r="AU506" s="7"/>
      <c r="AV506" s="7"/>
    </row>
    <row r="507" spans="1:48">
      <c r="A507" s="12">
        <v>40420</v>
      </c>
      <c r="B507" s="13">
        <v>4541.2</v>
      </c>
      <c r="C507" s="13">
        <v>970.7</v>
      </c>
      <c r="D507" s="13">
        <v>1524.5</v>
      </c>
      <c r="E507" s="13">
        <v>8140.4</v>
      </c>
      <c r="F507" s="13">
        <v>14983.8</v>
      </c>
      <c r="G507" s="13">
        <v>4371.8</v>
      </c>
      <c r="H507" s="13">
        <v>8314.9</v>
      </c>
      <c r="I507" s="13">
        <v>3612.4</v>
      </c>
      <c r="J507" s="13">
        <v>591.1</v>
      </c>
      <c r="K507" s="13">
        <v>12145.8</v>
      </c>
      <c r="L507" s="13">
        <v>4383.3</v>
      </c>
      <c r="M507" s="13">
        <v>706</v>
      </c>
      <c r="N507" s="15"/>
      <c r="O507" s="7">
        <f t="shared" si="34"/>
        <v>4.1971165277048727E-3</v>
      </c>
      <c r="P507" s="7">
        <f t="shared" si="34"/>
        <v>-4.5431157129178831E-3</v>
      </c>
      <c r="Q507" s="7">
        <f t="shared" si="34"/>
        <v>5.1033871558211624E-3</v>
      </c>
      <c r="R507" s="7">
        <f t="shared" si="34"/>
        <v>1.1092493223207241E-2</v>
      </c>
      <c r="S507" s="7">
        <f t="shared" si="35"/>
        <v>-2.3048187958350268E-2</v>
      </c>
      <c r="T507" s="7">
        <f t="shared" si="35"/>
        <v>1.0896996869177368E-2</v>
      </c>
      <c r="U507" s="7">
        <f t="shared" si="35"/>
        <v>-1.5794746369371882E-2</v>
      </c>
      <c r="V507" s="7">
        <f t="shared" si="35"/>
        <v>8.4625961591037226E-3</v>
      </c>
      <c r="W507" s="7">
        <f t="shared" si="37"/>
        <v>-1.8784705358305218E-2</v>
      </c>
      <c r="X507" s="7">
        <f t="shared" si="36"/>
        <v>1.7192806291611382E-3</v>
      </c>
      <c r="Y507" s="7">
        <f t="shared" si="36"/>
        <v>7.7946968297414815E-3</v>
      </c>
      <c r="Z507" s="15"/>
      <c r="AA507" s="7"/>
      <c r="AB507" s="7"/>
      <c r="AC507" s="7"/>
      <c r="AD507" s="7"/>
      <c r="AE507" s="7"/>
      <c r="AF507" s="7"/>
      <c r="AG507" s="7"/>
      <c r="AH507" s="7"/>
      <c r="AI507" s="7"/>
      <c r="AJ507" s="7"/>
      <c r="AK507" s="7"/>
      <c r="AL507" s="7"/>
      <c r="AM507" s="7"/>
      <c r="AN507" s="7"/>
      <c r="AO507" s="7"/>
      <c r="AP507" s="7"/>
      <c r="AQ507" s="7"/>
      <c r="AR507" s="7"/>
      <c r="AS507" s="7"/>
      <c r="AT507" s="7"/>
      <c r="AU507" s="7"/>
      <c r="AV507" s="7"/>
    </row>
    <row r="508" spans="1:48">
      <c r="A508" s="12">
        <v>40427</v>
      </c>
      <c r="B508" s="13">
        <v>4560.3</v>
      </c>
      <c r="C508" s="13">
        <v>966.3</v>
      </c>
      <c r="D508" s="13">
        <v>1532.3</v>
      </c>
      <c r="E508" s="13">
        <v>8231.2000000000007</v>
      </c>
      <c r="F508" s="13">
        <v>14642.4</v>
      </c>
      <c r="G508" s="13">
        <v>4419.7</v>
      </c>
      <c r="H508" s="13">
        <v>8184.6</v>
      </c>
      <c r="I508" s="13">
        <v>3643.1</v>
      </c>
      <c r="J508" s="13">
        <v>580.1</v>
      </c>
      <c r="K508" s="13">
        <v>12166.7</v>
      </c>
      <c r="L508" s="13">
        <v>4417.6000000000004</v>
      </c>
      <c r="M508" s="13">
        <v>705</v>
      </c>
      <c r="N508" s="15"/>
      <c r="O508" s="7">
        <f t="shared" si="34"/>
        <v>1.7088858331410935E-2</v>
      </c>
      <c r="P508" s="7">
        <f t="shared" si="34"/>
        <v>-1.8170926025550004E-2</v>
      </c>
      <c r="Q508" s="7">
        <f t="shared" si="34"/>
        <v>2.3477376278064139E-2</v>
      </c>
      <c r="R508" s="7">
        <f t="shared" si="34"/>
        <v>-8.5045894460760365E-5</v>
      </c>
      <c r="S508" s="7">
        <f t="shared" si="35"/>
        <v>3.4514651131012243E-2</v>
      </c>
      <c r="T508" s="7">
        <f t="shared" si="35"/>
        <v>1.4488286765291476E-2</v>
      </c>
      <c r="U508" s="7">
        <f t="shared" si="35"/>
        <v>-8.8482577147842335E-3</v>
      </c>
      <c r="V508" s="7">
        <f t="shared" si="35"/>
        <v>2.1829118614952778E-2</v>
      </c>
      <c r="W508" s="7">
        <f t="shared" si="37"/>
        <v>3.8716694255166682E-2</v>
      </c>
      <c r="X508" s="7">
        <f t="shared" si="36"/>
        <v>2.8432942363099959E-2</v>
      </c>
      <c r="Y508" s="7">
        <f t="shared" si="36"/>
        <v>8.2060066414229426E-3</v>
      </c>
      <c r="Z508" s="15"/>
      <c r="AA508" s="7"/>
      <c r="AB508" s="7"/>
      <c r="AC508" s="7"/>
      <c r="AD508" s="7"/>
      <c r="AE508" s="7"/>
      <c r="AF508" s="7"/>
      <c r="AG508" s="7"/>
      <c r="AH508" s="7"/>
      <c r="AI508" s="7"/>
      <c r="AJ508" s="7"/>
      <c r="AK508" s="7"/>
      <c r="AL508" s="7"/>
      <c r="AM508" s="7"/>
      <c r="AN508" s="7"/>
      <c r="AO508" s="7"/>
      <c r="AP508" s="7"/>
      <c r="AQ508" s="7"/>
      <c r="AR508" s="7"/>
      <c r="AS508" s="7"/>
      <c r="AT508" s="7"/>
      <c r="AU508" s="7"/>
      <c r="AV508" s="7"/>
    </row>
    <row r="509" spans="1:48">
      <c r="A509" s="12">
        <v>40434</v>
      </c>
      <c r="B509" s="13">
        <v>4638.8999999999996</v>
      </c>
      <c r="C509" s="13">
        <v>948.9</v>
      </c>
      <c r="D509" s="13">
        <v>1568.7</v>
      </c>
      <c r="E509" s="13">
        <v>8230.5</v>
      </c>
      <c r="F509" s="13">
        <v>15156.6</v>
      </c>
      <c r="G509" s="13">
        <v>4484.2</v>
      </c>
      <c r="H509" s="13">
        <v>8112.5</v>
      </c>
      <c r="I509" s="13">
        <v>3723.5</v>
      </c>
      <c r="J509" s="13">
        <v>603</v>
      </c>
      <c r="K509" s="13">
        <v>12517.6</v>
      </c>
      <c r="L509" s="13">
        <v>4454</v>
      </c>
      <c r="M509" s="13">
        <v>704</v>
      </c>
      <c r="N509" s="15"/>
      <c r="O509" s="7">
        <f t="shared" si="34"/>
        <v>-8.0080074730228667E-3</v>
      </c>
      <c r="P509" s="7">
        <f t="shared" si="34"/>
        <v>-3.1147163873889418E-2</v>
      </c>
      <c r="Q509" s="7">
        <f t="shared" si="34"/>
        <v>-1.5158617705822258E-2</v>
      </c>
      <c r="R509" s="7">
        <f t="shared" si="34"/>
        <v>2.3300698640503679E-3</v>
      </c>
      <c r="S509" s="7">
        <f t="shared" si="35"/>
        <v>-4.1652677393613597E-3</v>
      </c>
      <c r="T509" s="7">
        <f t="shared" si="35"/>
        <v>-1.1190339344234171E-2</v>
      </c>
      <c r="U509" s="7">
        <f t="shared" si="35"/>
        <v>2.7069431701058154E-2</v>
      </c>
      <c r="V509" s="7">
        <f t="shared" si="35"/>
        <v>-1.1316645869598829E-2</v>
      </c>
      <c r="W509" s="7">
        <f t="shared" si="37"/>
        <v>-6.6555986117360633E-3</v>
      </c>
      <c r="X509" s="7">
        <f t="shared" si="36"/>
        <v>-7.6907108606023879E-3</v>
      </c>
      <c r="Y509" s="7">
        <f t="shared" si="36"/>
        <v>-8.7494356920214487E-3</v>
      </c>
      <c r="Z509" s="15"/>
      <c r="AA509" s="7"/>
      <c r="AB509" s="7"/>
      <c r="AC509" s="7"/>
      <c r="AD509" s="7"/>
      <c r="AE509" s="7"/>
      <c r="AF509" s="7"/>
      <c r="AG509" s="7"/>
      <c r="AH509" s="7"/>
      <c r="AI509" s="7"/>
      <c r="AJ509" s="7"/>
      <c r="AK509" s="7"/>
      <c r="AL509" s="7"/>
      <c r="AM509" s="7"/>
      <c r="AN509" s="7"/>
      <c r="AO509" s="7"/>
      <c r="AP509" s="7"/>
      <c r="AQ509" s="7"/>
      <c r="AR509" s="7"/>
      <c r="AS509" s="7"/>
      <c r="AT509" s="7"/>
      <c r="AU509" s="7"/>
      <c r="AV509" s="7"/>
    </row>
    <row r="510" spans="1:48">
      <c r="A510" s="12">
        <v>40441</v>
      </c>
      <c r="B510" s="13">
        <v>4601.8999999999996</v>
      </c>
      <c r="C510" s="13">
        <v>919.8</v>
      </c>
      <c r="D510" s="13">
        <v>1545.1</v>
      </c>
      <c r="E510" s="13">
        <v>8249.7000000000007</v>
      </c>
      <c r="F510" s="13">
        <v>15093.6</v>
      </c>
      <c r="G510" s="13">
        <v>4434.3</v>
      </c>
      <c r="H510" s="13">
        <v>8335.1</v>
      </c>
      <c r="I510" s="13">
        <v>3681.6</v>
      </c>
      <c r="J510" s="13">
        <v>599</v>
      </c>
      <c r="K510" s="13">
        <v>12421.7</v>
      </c>
      <c r="L510" s="13">
        <v>4415.2</v>
      </c>
      <c r="M510" s="13">
        <v>703</v>
      </c>
      <c r="N510" s="15"/>
      <c r="O510" s="7">
        <f t="shared" si="34"/>
        <v>-4.9449513143397829E-3</v>
      </c>
      <c r="P510" s="7">
        <f t="shared" si="34"/>
        <v>-9.6133578458651205E-3</v>
      </c>
      <c r="Q510" s="7">
        <f t="shared" si="34"/>
        <v>-9.1022018453230085E-3</v>
      </c>
      <c r="R510" s="7">
        <f t="shared" si="34"/>
        <v>-1.2981332783766827E-2</v>
      </c>
      <c r="S510" s="7">
        <f t="shared" si="35"/>
        <v>-7.820940634740176E-4</v>
      </c>
      <c r="T510" s="7">
        <f t="shared" si="35"/>
        <v>-1.3006209695241534E-2</v>
      </c>
      <c r="U510" s="7">
        <f t="shared" si="35"/>
        <v>-1.609748676139915E-2</v>
      </c>
      <c r="V510" s="7">
        <f t="shared" si="35"/>
        <v>5.0934816160622181E-3</v>
      </c>
      <c r="W510" s="7">
        <f t="shared" si="37"/>
        <v>0</v>
      </c>
      <c r="X510" s="7">
        <f t="shared" si="36"/>
        <v>8.1140250978693953E-3</v>
      </c>
      <c r="Y510" s="7">
        <f t="shared" si="36"/>
        <v>7.4014238051268704E-3</v>
      </c>
      <c r="Z510" s="15"/>
      <c r="AA510" s="7"/>
      <c r="AB510" s="7"/>
      <c r="AC510" s="7"/>
      <c r="AD510" s="7"/>
      <c r="AE510" s="7"/>
      <c r="AF510" s="7"/>
      <c r="AG510" s="7"/>
      <c r="AH510" s="7"/>
      <c r="AI510" s="7"/>
      <c r="AJ510" s="7"/>
      <c r="AK510" s="7"/>
      <c r="AL510" s="7"/>
      <c r="AM510" s="7"/>
      <c r="AN510" s="7"/>
      <c r="AO510" s="7"/>
      <c r="AP510" s="7"/>
      <c r="AQ510" s="7"/>
      <c r="AR510" s="7"/>
      <c r="AS510" s="7"/>
      <c r="AT510" s="7"/>
      <c r="AU510" s="7"/>
      <c r="AV510" s="7"/>
    </row>
    <row r="511" spans="1:48">
      <c r="A511" s="12">
        <v>40448</v>
      </c>
      <c r="B511" s="13">
        <v>4579.2</v>
      </c>
      <c r="C511" s="13">
        <v>911</v>
      </c>
      <c r="D511" s="13">
        <v>1531.1</v>
      </c>
      <c r="E511" s="13">
        <v>8143.3</v>
      </c>
      <c r="F511" s="13">
        <v>15081.8</v>
      </c>
      <c r="G511" s="13">
        <v>4377</v>
      </c>
      <c r="H511" s="13">
        <v>8202</v>
      </c>
      <c r="I511" s="13">
        <v>3700.4</v>
      </c>
      <c r="J511" s="13">
        <v>599</v>
      </c>
      <c r="K511" s="13">
        <v>12522.9</v>
      </c>
      <c r="L511" s="13">
        <v>4448</v>
      </c>
      <c r="M511" s="13">
        <v>702</v>
      </c>
      <c r="N511" s="15"/>
      <c r="O511" s="7">
        <f t="shared" si="34"/>
        <v>2.2072900113672193E-2</v>
      </c>
      <c r="P511" s="7">
        <f t="shared" si="34"/>
        <v>5.9100533193820843E-3</v>
      </c>
      <c r="Q511" s="7">
        <f t="shared" si="34"/>
        <v>1.4524018522052788E-2</v>
      </c>
      <c r="R511" s="7">
        <f t="shared" si="34"/>
        <v>2.2872013724294798E-2</v>
      </c>
      <c r="S511" s="7">
        <f t="shared" si="35"/>
        <v>1.1857703158845557E-2</v>
      </c>
      <c r="T511" s="7">
        <f t="shared" si="35"/>
        <v>1.5326317956473027E-2</v>
      </c>
      <c r="U511" s="7">
        <f t="shared" si="35"/>
        <v>1.1332274430196332E-3</v>
      </c>
      <c r="V511" s="7">
        <f t="shared" si="35"/>
        <v>2.5164434424442245E-2</v>
      </c>
      <c r="W511" s="7">
        <f t="shared" si="37"/>
        <v>4.3311745201806582E-3</v>
      </c>
      <c r="X511" s="7">
        <f t="shared" si="36"/>
        <v>3.9618673977816994E-2</v>
      </c>
      <c r="Y511" s="7">
        <f t="shared" si="36"/>
        <v>1.599106301174516E-2</v>
      </c>
      <c r="Z511" s="15"/>
      <c r="AA511" s="7"/>
      <c r="AB511" s="7"/>
      <c r="AC511" s="7"/>
      <c r="AD511" s="7"/>
      <c r="AE511" s="7"/>
      <c r="AF511" s="7"/>
      <c r="AG511" s="7"/>
      <c r="AH511" s="7"/>
      <c r="AI511" s="7"/>
      <c r="AJ511" s="7"/>
      <c r="AK511" s="7"/>
      <c r="AL511" s="7"/>
      <c r="AM511" s="7"/>
      <c r="AN511" s="7"/>
      <c r="AO511" s="7"/>
      <c r="AP511" s="7"/>
      <c r="AQ511" s="7"/>
      <c r="AR511" s="7"/>
      <c r="AS511" s="7"/>
      <c r="AT511" s="7"/>
      <c r="AU511" s="7"/>
      <c r="AV511" s="7"/>
    </row>
    <row r="512" spans="1:48">
      <c r="A512" s="12">
        <v>40455</v>
      </c>
      <c r="B512" s="13">
        <v>4681.3999999999996</v>
      </c>
      <c r="C512" s="13">
        <v>916.4</v>
      </c>
      <c r="D512" s="13">
        <v>1553.5</v>
      </c>
      <c r="E512" s="13">
        <v>8331.7000000000007</v>
      </c>
      <c r="F512" s="13">
        <v>15261.7</v>
      </c>
      <c r="G512" s="13">
        <v>4444.6000000000004</v>
      </c>
      <c r="H512" s="13">
        <v>8211.2999999999993</v>
      </c>
      <c r="I512" s="13">
        <v>3794.7</v>
      </c>
      <c r="J512" s="13">
        <v>601.6</v>
      </c>
      <c r="K512" s="13">
        <v>13029</v>
      </c>
      <c r="L512" s="13">
        <v>4519.7</v>
      </c>
      <c r="M512" s="13">
        <v>701</v>
      </c>
      <c r="N512" s="15"/>
      <c r="O512" s="7">
        <f t="shared" si="34"/>
        <v>1.6221296137824519E-3</v>
      </c>
      <c r="P512" s="7">
        <f t="shared" si="34"/>
        <v>6.8512040051696976E-3</v>
      </c>
      <c r="Q512" s="7">
        <f t="shared" si="34"/>
        <v>-3.2237294198445574E-3</v>
      </c>
      <c r="R512" s="7">
        <f t="shared" si="34"/>
        <v>-2.2614166258059374E-2</v>
      </c>
      <c r="S512" s="7">
        <f t="shared" si="35"/>
        <v>1.35239214314585E-2</v>
      </c>
      <c r="T512" s="7">
        <f t="shared" si="35"/>
        <v>-4.9168964791216161E-3</v>
      </c>
      <c r="U512" s="7">
        <f t="shared" si="35"/>
        <v>-1.9292728454027578E-2</v>
      </c>
      <c r="V512" s="7">
        <f t="shared" si="35"/>
        <v>-1.0546577295245556E-3</v>
      </c>
      <c r="W512" s="7">
        <f t="shared" si="37"/>
        <v>-8.1782981075938579E-3</v>
      </c>
      <c r="X512" s="7">
        <f t="shared" si="36"/>
        <v>2.0375844527348461E-2</v>
      </c>
      <c r="Y512" s="7">
        <f t="shared" si="36"/>
        <v>-1.8872909386634048E-2</v>
      </c>
      <c r="Z512" s="15"/>
      <c r="AA512" s="7"/>
      <c r="AB512" s="7"/>
      <c r="AC512" s="7"/>
      <c r="AD512" s="7"/>
      <c r="AE512" s="7"/>
      <c r="AF512" s="7"/>
      <c r="AG512" s="7"/>
      <c r="AH512" s="7"/>
      <c r="AI512" s="7"/>
      <c r="AJ512" s="7"/>
      <c r="AK512" s="7"/>
      <c r="AL512" s="7"/>
      <c r="AM512" s="7"/>
      <c r="AN512" s="7"/>
      <c r="AO512" s="7"/>
      <c r="AP512" s="7"/>
      <c r="AQ512" s="7"/>
      <c r="AR512" s="7"/>
      <c r="AS512" s="7"/>
      <c r="AT512" s="7"/>
      <c r="AU512" s="7"/>
      <c r="AV512" s="7"/>
    </row>
    <row r="513" spans="1:48">
      <c r="A513" s="12">
        <v>40462</v>
      </c>
      <c r="B513" s="13">
        <v>4689</v>
      </c>
      <c r="C513" s="13">
        <v>922.7</v>
      </c>
      <c r="D513" s="13">
        <v>1548.5</v>
      </c>
      <c r="E513" s="13">
        <v>8145.4</v>
      </c>
      <c r="F513" s="13">
        <v>15469.5</v>
      </c>
      <c r="G513" s="13">
        <v>4422.8</v>
      </c>
      <c r="H513" s="13">
        <v>8054.4</v>
      </c>
      <c r="I513" s="13">
        <v>3790.7</v>
      </c>
      <c r="J513" s="13">
        <v>596.70000000000005</v>
      </c>
      <c r="K513" s="13">
        <v>13297.2</v>
      </c>
      <c r="L513" s="13">
        <v>4435.2</v>
      </c>
      <c r="M513" s="13">
        <v>700</v>
      </c>
      <c r="N513" s="15"/>
      <c r="O513" s="7">
        <f t="shared" si="34"/>
        <v>-8.7392922236745486E-3</v>
      </c>
      <c r="P513" s="7">
        <f t="shared" si="34"/>
        <v>-1.5619344353106777E-2</v>
      </c>
      <c r="Q513" s="7">
        <f t="shared" si="34"/>
        <v>3.931557382861735E-3</v>
      </c>
      <c r="R513" s="7">
        <f t="shared" si="34"/>
        <v>1.1935267316266523E-2</v>
      </c>
      <c r="S513" s="7">
        <f t="shared" si="35"/>
        <v>-1.4159701446779027E-2</v>
      </c>
      <c r="T513" s="7">
        <f t="shared" si="35"/>
        <v>-1.5448369381643533E-2</v>
      </c>
      <c r="U513" s="7">
        <f t="shared" si="35"/>
        <v>1.7683894145986902E-2</v>
      </c>
      <c r="V513" s="7">
        <f t="shared" si="35"/>
        <v>3.7127289043814423E-3</v>
      </c>
      <c r="W513" s="7">
        <f t="shared" si="37"/>
        <v>1.8266864613273339E-2</v>
      </c>
      <c r="X513" s="7">
        <f t="shared" si="36"/>
        <v>-1.3964634355129898E-2</v>
      </c>
      <c r="Y513" s="7">
        <f t="shared" si="36"/>
        <v>1.8386032910854173E-2</v>
      </c>
      <c r="Z513" s="15"/>
      <c r="AA513" s="7"/>
      <c r="AB513" s="7"/>
      <c r="AC513" s="7"/>
      <c r="AD513" s="7"/>
      <c r="AE513" s="7"/>
      <c r="AF513" s="7"/>
      <c r="AG513" s="7"/>
      <c r="AH513" s="7"/>
      <c r="AI513" s="7"/>
      <c r="AJ513" s="7"/>
      <c r="AK513" s="7"/>
      <c r="AL513" s="7"/>
      <c r="AM513" s="7"/>
      <c r="AN513" s="7"/>
      <c r="AO513" s="7"/>
      <c r="AP513" s="7"/>
      <c r="AQ513" s="7"/>
      <c r="AR513" s="7"/>
      <c r="AS513" s="7"/>
      <c r="AT513" s="7"/>
      <c r="AU513" s="7"/>
      <c r="AV513" s="7"/>
    </row>
    <row r="514" spans="1:48">
      <c r="A514" s="12">
        <v>40469</v>
      </c>
      <c r="B514" s="13">
        <v>4648.2</v>
      </c>
      <c r="C514" s="13">
        <v>908.4</v>
      </c>
      <c r="D514" s="13">
        <v>1554.6</v>
      </c>
      <c r="E514" s="13">
        <v>8243.2000000000007</v>
      </c>
      <c r="F514" s="13">
        <v>15252</v>
      </c>
      <c r="G514" s="13">
        <v>4355</v>
      </c>
      <c r="H514" s="13">
        <v>8198.1</v>
      </c>
      <c r="I514" s="13">
        <v>3804.8</v>
      </c>
      <c r="J514" s="13">
        <v>607.70000000000005</v>
      </c>
      <c r="K514" s="13">
        <v>13112.8</v>
      </c>
      <c r="L514" s="13">
        <v>4517.5</v>
      </c>
      <c r="M514" s="13">
        <v>699</v>
      </c>
      <c r="N514" s="15"/>
      <c r="O514" s="7">
        <f t="shared" si="34"/>
        <v>2.878688962952642E-3</v>
      </c>
      <c r="P514" s="7">
        <f t="shared" si="34"/>
        <v>1.3883797762786599E-2</v>
      </c>
      <c r="Q514" s="7">
        <f t="shared" si="34"/>
        <v>1.863693865489026E-3</v>
      </c>
      <c r="R514" s="7">
        <f t="shared" si="34"/>
        <v>-1.8636285222085488E-2</v>
      </c>
      <c r="S514" s="7">
        <f t="shared" si="35"/>
        <v>-2.5405967324257789E-3</v>
      </c>
      <c r="T514" s="7">
        <f t="shared" si="35"/>
        <v>1.2663451412218462E-2</v>
      </c>
      <c r="U514" s="7">
        <f t="shared" si="35"/>
        <v>-2.2958477240305336E-3</v>
      </c>
      <c r="V514" s="7">
        <f t="shared" si="35"/>
        <v>-1.3947744273492156E-2</v>
      </c>
      <c r="W514" s="7">
        <f t="shared" si="37"/>
        <v>1.5511781347696318E-2</v>
      </c>
      <c r="X514" s="7">
        <f t="shared" si="36"/>
        <v>1.1585013947765293E-3</v>
      </c>
      <c r="Y514" s="7">
        <f t="shared" si="36"/>
        <v>8.1870185019248675E-4</v>
      </c>
      <c r="Z514" s="15"/>
      <c r="AA514" s="7"/>
      <c r="AB514" s="7"/>
      <c r="AC514" s="7"/>
      <c r="AD514" s="7"/>
      <c r="AE514" s="7"/>
      <c r="AF514" s="7"/>
      <c r="AG514" s="7"/>
      <c r="AH514" s="7"/>
      <c r="AI514" s="7"/>
      <c r="AJ514" s="7"/>
      <c r="AK514" s="7"/>
      <c r="AL514" s="7"/>
      <c r="AM514" s="7"/>
      <c r="AN514" s="7"/>
      <c r="AO514" s="7"/>
      <c r="AP514" s="7"/>
      <c r="AQ514" s="7"/>
      <c r="AR514" s="7"/>
      <c r="AS514" s="7"/>
      <c r="AT514" s="7"/>
      <c r="AU514" s="7"/>
      <c r="AV514" s="7"/>
    </row>
    <row r="515" spans="1:48">
      <c r="A515" s="12">
        <v>40476</v>
      </c>
      <c r="B515" s="13">
        <v>4661.6000000000004</v>
      </c>
      <c r="C515" s="13">
        <v>921.1</v>
      </c>
      <c r="D515" s="13">
        <v>1557.5</v>
      </c>
      <c r="E515" s="13">
        <v>8091</v>
      </c>
      <c r="F515" s="13">
        <v>15213.3</v>
      </c>
      <c r="G515" s="13">
        <v>4410.5</v>
      </c>
      <c r="H515" s="13">
        <v>8179.3</v>
      </c>
      <c r="I515" s="13">
        <v>3752.1</v>
      </c>
      <c r="J515" s="13">
        <v>617.20000000000005</v>
      </c>
      <c r="K515" s="13">
        <v>13128</v>
      </c>
      <c r="L515" s="13">
        <v>4521.2</v>
      </c>
      <c r="M515" s="13">
        <v>698</v>
      </c>
      <c r="N515" s="15"/>
      <c r="O515" s="7">
        <f t="shared" si="34"/>
        <v>2.9382173255268922E-2</v>
      </c>
      <c r="P515" s="7">
        <f t="shared" si="34"/>
        <v>6.2770768875969971E-3</v>
      </c>
      <c r="Q515" s="7">
        <f t="shared" si="34"/>
        <v>8.4394081873783704E-3</v>
      </c>
      <c r="R515" s="7">
        <f t="shared" ref="R515:V578" si="38">LN(E516/E515)</f>
        <v>1.7653174021003675E-2</v>
      </c>
      <c r="S515" s="7">
        <f t="shared" si="35"/>
        <v>5.1611715023898004E-2</v>
      </c>
      <c r="T515" s="7">
        <f t="shared" si="35"/>
        <v>1.0038999206087961E-2</v>
      </c>
      <c r="U515" s="7">
        <f t="shared" si="35"/>
        <v>2.5791452719874482E-2</v>
      </c>
      <c r="V515" s="7">
        <f t="shared" si="35"/>
        <v>1.8144141535257775E-2</v>
      </c>
      <c r="W515" s="7">
        <f t="shared" si="37"/>
        <v>3.0791297508455294E-2</v>
      </c>
      <c r="X515" s="7">
        <f t="shared" si="36"/>
        <v>6.3259424191289701E-2</v>
      </c>
      <c r="Y515" s="7">
        <f t="shared" si="36"/>
        <v>1.8039438411324538E-2</v>
      </c>
      <c r="Z515" s="15"/>
      <c r="AA515" s="7"/>
      <c r="AB515" s="7"/>
      <c r="AC515" s="7"/>
      <c r="AD515" s="7"/>
      <c r="AE515" s="7"/>
      <c r="AF515" s="7"/>
      <c r="AG515" s="7"/>
      <c r="AH515" s="7"/>
      <c r="AI515" s="7"/>
      <c r="AJ515" s="7"/>
      <c r="AK515" s="7"/>
      <c r="AL515" s="7"/>
      <c r="AM515" s="7"/>
      <c r="AN515" s="7"/>
      <c r="AO515" s="7"/>
      <c r="AP515" s="7"/>
      <c r="AQ515" s="7"/>
      <c r="AR515" s="7"/>
      <c r="AS515" s="7"/>
      <c r="AT515" s="7"/>
      <c r="AU515" s="7"/>
      <c r="AV515" s="7"/>
    </row>
    <row r="516" spans="1:48">
      <c r="A516" s="12">
        <v>40483</v>
      </c>
      <c r="B516" s="13">
        <v>4800.6000000000004</v>
      </c>
      <c r="C516" s="13">
        <v>926.9</v>
      </c>
      <c r="D516" s="13">
        <v>1570.7</v>
      </c>
      <c r="E516" s="13">
        <v>8235.1</v>
      </c>
      <c r="F516" s="13">
        <v>16019.1</v>
      </c>
      <c r="G516" s="13">
        <v>4455</v>
      </c>
      <c r="H516" s="13">
        <v>8393</v>
      </c>
      <c r="I516" s="13">
        <v>3820.8</v>
      </c>
      <c r="J516" s="13">
        <v>636.5</v>
      </c>
      <c r="K516" s="13">
        <v>13985.3</v>
      </c>
      <c r="L516" s="13">
        <v>4603.5</v>
      </c>
      <c r="M516" s="13">
        <v>697</v>
      </c>
      <c r="N516" s="15"/>
      <c r="O516" s="7">
        <f t="shared" ref="O516:U579" si="39">LN(B517/B516)</f>
        <v>-2.2732800327678236E-2</v>
      </c>
      <c r="P516" s="7">
        <f t="shared" si="39"/>
        <v>-1.7193024161974123E-2</v>
      </c>
      <c r="Q516" s="7">
        <f t="shared" si="39"/>
        <v>-2.0128649748769514E-2</v>
      </c>
      <c r="R516" s="7">
        <f t="shared" si="38"/>
        <v>-2.5382884895725356E-2</v>
      </c>
      <c r="S516" s="7">
        <f t="shared" si="38"/>
        <v>-1.9299729256113656E-2</v>
      </c>
      <c r="T516" s="7">
        <f t="shared" si="38"/>
        <v>-3.3971216240828508E-2</v>
      </c>
      <c r="U516" s="7">
        <f t="shared" si="38"/>
        <v>4.1733359820618644E-3</v>
      </c>
      <c r="V516" s="7">
        <f t="shared" si="38"/>
        <v>-2.5151391389487226E-2</v>
      </c>
      <c r="W516" s="7">
        <f t="shared" si="37"/>
        <v>-5.3735601303714797E-2</v>
      </c>
      <c r="X516" s="7">
        <f t="shared" si="36"/>
        <v>-1.152099732378483E-2</v>
      </c>
      <c r="Y516" s="7">
        <f t="shared" si="36"/>
        <v>-6.4287881451741127E-3</v>
      </c>
      <c r="Z516" s="15"/>
      <c r="AA516" s="7"/>
      <c r="AB516" s="7"/>
      <c r="AC516" s="7"/>
      <c r="AD516" s="7"/>
      <c r="AE516" s="7"/>
      <c r="AF516" s="7"/>
      <c r="AG516" s="7"/>
      <c r="AH516" s="7"/>
      <c r="AI516" s="7"/>
      <c r="AJ516" s="7"/>
      <c r="AK516" s="7"/>
      <c r="AL516" s="7"/>
      <c r="AM516" s="7"/>
      <c r="AN516" s="7"/>
      <c r="AO516" s="7"/>
      <c r="AP516" s="7"/>
      <c r="AQ516" s="7"/>
      <c r="AR516" s="7"/>
      <c r="AS516" s="7"/>
      <c r="AT516" s="7"/>
      <c r="AU516" s="7"/>
      <c r="AV516" s="7"/>
    </row>
    <row r="517" spans="1:48">
      <c r="A517" s="12">
        <v>40490</v>
      </c>
      <c r="B517" s="13">
        <v>4692.7</v>
      </c>
      <c r="C517" s="13">
        <v>911.1</v>
      </c>
      <c r="D517" s="13">
        <v>1539.4</v>
      </c>
      <c r="E517" s="13">
        <v>8028.7</v>
      </c>
      <c r="F517" s="13">
        <v>15712.9</v>
      </c>
      <c r="G517" s="13">
        <v>4306.2</v>
      </c>
      <c r="H517" s="13">
        <v>8428.1</v>
      </c>
      <c r="I517" s="13">
        <v>3725.9</v>
      </c>
      <c r="J517" s="13">
        <v>603.20000000000005</v>
      </c>
      <c r="K517" s="13">
        <v>13825.1</v>
      </c>
      <c r="L517" s="13">
        <v>4574</v>
      </c>
      <c r="M517" s="13">
        <v>696</v>
      </c>
      <c r="N517" s="15"/>
      <c r="O517" s="7">
        <f t="shared" si="39"/>
        <v>-1.3624042782532464E-2</v>
      </c>
      <c r="P517" s="7">
        <f t="shared" si="39"/>
        <v>3.2921810996942012E-4</v>
      </c>
      <c r="Q517" s="7">
        <f t="shared" si="39"/>
        <v>-3.2485463041104868E-4</v>
      </c>
      <c r="R517" s="7">
        <f t="shared" si="38"/>
        <v>-4.8318621727977571E-3</v>
      </c>
      <c r="S517" s="7">
        <f t="shared" si="38"/>
        <v>-2.7930702811098822E-2</v>
      </c>
      <c r="T517" s="7">
        <f t="shared" si="38"/>
        <v>-1.0270385780855656E-2</v>
      </c>
      <c r="U517" s="7">
        <f t="shared" si="38"/>
        <v>7.7768977227778311E-3</v>
      </c>
      <c r="V517" s="7">
        <f t="shared" si="38"/>
        <v>-4.4922134426701619E-3</v>
      </c>
      <c r="W517" s="7">
        <f t="shared" si="37"/>
        <v>-3.1548386482234863E-3</v>
      </c>
      <c r="X517" s="7">
        <f t="shared" si="36"/>
        <v>-2.4648310094732419E-2</v>
      </c>
      <c r="Y517" s="7">
        <f t="shared" si="36"/>
        <v>-2.6001952129858549E-2</v>
      </c>
      <c r="Z517" s="15"/>
      <c r="AA517" s="7"/>
      <c r="AB517" s="7"/>
      <c r="AC517" s="7"/>
      <c r="AD517" s="7"/>
      <c r="AE517" s="7"/>
      <c r="AF517" s="7"/>
      <c r="AG517" s="7"/>
      <c r="AH517" s="7"/>
      <c r="AI517" s="7"/>
      <c r="AJ517" s="7"/>
      <c r="AK517" s="7"/>
      <c r="AL517" s="7"/>
      <c r="AM517" s="7"/>
      <c r="AN517" s="7"/>
      <c r="AO517" s="7"/>
      <c r="AP517" s="7"/>
      <c r="AQ517" s="7"/>
      <c r="AR517" s="7"/>
      <c r="AS517" s="7"/>
      <c r="AT517" s="7"/>
      <c r="AU517" s="7"/>
      <c r="AV517" s="7"/>
    </row>
    <row r="518" spans="1:48">
      <c r="A518" s="12">
        <v>40497</v>
      </c>
      <c r="B518" s="13">
        <v>4629.2</v>
      </c>
      <c r="C518" s="13">
        <v>911.4</v>
      </c>
      <c r="D518" s="13">
        <v>1538.9</v>
      </c>
      <c r="E518" s="13">
        <v>7990</v>
      </c>
      <c r="F518" s="13">
        <v>15280.1</v>
      </c>
      <c r="G518" s="13">
        <v>4262.2</v>
      </c>
      <c r="H518" s="13">
        <v>8493.9</v>
      </c>
      <c r="I518" s="13">
        <v>3709.2</v>
      </c>
      <c r="J518" s="13">
        <v>601.29999999999995</v>
      </c>
      <c r="K518" s="13">
        <v>13488.5</v>
      </c>
      <c r="L518" s="13">
        <v>4456.6000000000004</v>
      </c>
      <c r="M518" s="13">
        <v>695</v>
      </c>
      <c r="N518" s="15"/>
      <c r="O518" s="7">
        <f t="shared" si="39"/>
        <v>-6.697397020182079E-3</v>
      </c>
      <c r="P518" s="7">
        <f t="shared" si="39"/>
        <v>7.2366590374692161E-2</v>
      </c>
      <c r="Q518" s="7">
        <f t="shared" si="39"/>
        <v>-2.5002947307536973E-2</v>
      </c>
      <c r="R518" s="7">
        <f t="shared" si="38"/>
        <v>-2.5555312518854342E-2</v>
      </c>
      <c r="S518" s="7">
        <f t="shared" si="38"/>
        <v>-1.6767867270643005E-3</v>
      </c>
      <c r="T518" s="7">
        <f t="shared" si="38"/>
        <v>-1.2085309721297805E-2</v>
      </c>
      <c r="U518" s="7">
        <f t="shared" si="38"/>
        <v>2.0047525096427911E-2</v>
      </c>
      <c r="V518" s="7">
        <f t="shared" ref="V518:Y581" si="40">LN(I519/I518)</f>
        <v>-4.5395668100744069E-3</v>
      </c>
      <c r="W518" s="7">
        <f t="shared" si="37"/>
        <v>3.4863486794377376E-3</v>
      </c>
      <c r="X518" s="7">
        <f t="shared" si="37"/>
        <v>-5.3298175252812635E-3</v>
      </c>
      <c r="Y518" s="7">
        <f t="shared" si="37"/>
        <v>-7.2740696149219825E-3</v>
      </c>
      <c r="Z518" s="15"/>
      <c r="AA518" s="7"/>
      <c r="AB518" s="7"/>
      <c r="AC518" s="7"/>
      <c r="AD518" s="7"/>
      <c r="AE518" s="7"/>
      <c r="AF518" s="7"/>
      <c r="AG518" s="7"/>
      <c r="AH518" s="7"/>
      <c r="AI518" s="7"/>
      <c r="AJ518" s="7"/>
      <c r="AK518" s="7"/>
      <c r="AL518" s="7"/>
      <c r="AM518" s="7"/>
      <c r="AN518" s="7"/>
      <c r="AO518" s="7"/>
      <c r="AP518" s="7"/>
      <c r="AQ518" s="7"/>
      <c r="AR518" s="7"/>
      <c r="AS518" s="7"/>
      <c r="AT518" s="7"/>
      <c r="AU518" s="7"/>
      <c r="AV518" s="7"/>
    </row>
    <row r="519" spans="1:48">
      <c r="A519" s="12">
        <v>40504</v>
      </c>
      <c r="B519" s="13">
        <v>4598.3</v>
      </c>
      <c r="C519" s="13">
        <v>979.8</v>
      </c>
      <c r="D519" s="13">
        <v>1500.9</v>
      </c>
      <c r="E519" s="13">
        <v>7788.4</v>
      </c>
      <c r="F519" s="13">
        <v>15254.5</v>
      </c>
      <c r="G519" s="13">
        <v>4211</v>
      </c>
      <c r="H519" s="13">
        <v>8665.9</v>
      </c>
      <c r="I519" s="13">
        <v>3692.4</v>
      </c>
      <c r="J519" s="13">
        <v>603.4</v>
      </c>
      <c r="K519" s="13">
        <v>13416.8</v>
      </c>
      <c r="L519" s="13">
        <v>4424.3</v>
      </c>
      <c r="M519" s="13">
        <v>694</v>
      </c>
      <c r="N519" s="15"/>
      <c r="O519" s="7">
        <f t="shared" si="39"/>
        <v>2.0641034133700827E-2</v>
      </c>
      <c r="P519" s="7">
        <f t="shared" si="39"/>
        <v>-8.6101392928299506E-3</v>
      </c>
      <c r="Q519" s="7">
        <f t="shared" si="39"/>
        <v>1.0735689591777843E-2</v>
      </c>
      <c r="R519" s="7">
        <f t="shared" si="38"/>
        <v>-1.3989858772159742E-2</v>
      </c>
      <c r="S519" s="7">
        <f t="shared" si="38"/>
        <v>3.2295928018887865E-2</v>
      </c>
      <c r="T519" s="7">
        <f t="shared" si="38"/>
        <v>2.754401491850119E-2</v>
      </c>
      <c r="U519" s="7">
        <f t="shared" si="38"/>
        <v>8.1939883045706891E-3</v>
      </c>
      <c r="V519" s="7">
        <f t="shared" si="40"/>
        <v>1.936496077408105E-2</v>
      </c>
      <c r="W519" s="7">
        <f t="shared" si="40"/>
        <v>3.1805665535139034E-2</v>
      </c>
      <c r="X519" s="7">
        <f t="shared" si="40"/>
        <v>2.6180718915792021E-2</v>
      </c>
      <c r="Y519" s="7">
        <f t="shared" si="40"/>
        <v>1.1520608477988135E-3</v>
      </c>
      <c r="Z519" s="15"/>
      <c r="AA519" s="7"/>
      <c r="AB519" s="7"/>
      <c r="AC519" s="7"/>
      <c r="AD519" s="7"/>
      <c r="AE519" s="7"/>
      <c r="AF519" s="7"/>
      <c r="AG519" s="7"/>
      <c r="AH519" s="7"/>
      <c r="AI519" s="7"/>
      <c r="AJ519" s="7"/>
      <c r="AK519" s="7"/>
      <c r="AL519" s="7"/>
      <c r="AM519" s="7"/>
      <c r="AN519" s="7"/>
      <c r="AO519" s="7"/>
      <c r="AP519" s="7"/>
      <c r="AQ519" s="7"/>
      <c r="AR519" s="7"/>
      <c r="AS519" s="7"/>
      <c r="AT519" s="7"/>
      <c r="AU519" s="7"/>
      <c r="AV519" s="7"/>
    </row>
    <row r="520" spans="1:48">
      <c r="A520" s="12">
        <v>40511</v>
      </c>
      <c r="B520" s="13">
        <v>4694.2</v>
      </c>
      <c r="C520" s="13">
        <v>971.4</v>
      </c>
      <c r="D520" s="13">
        <v>1517.1</v>
      </c>
      <c r="E520" s="13">
        <v>7680.2</v>
      </c>
      <c r="F520" s="13">
        <v>15755.2</v>
      </c>
      <c r="G520" s="13">
        <v>4328.6000000000004</v>
      </c>
      <c r="H520" s="13">
        <v>8737.2000000000007</v>
      </c>
      <c r="I520" s="13">
        <v>3764.6</v>
      </c>
      <c r="J520" s="13">
        <v>622.9</v>
      </c>
      <c r="K520" s="13">
        <v>13772.7</v>
      </c>
      <c r="L520" s="13">
        <v>4429.3999999999996</v>
      </c>
      <c r="M520" s="13">
        <v>693</v>
      </c>
      <c r="N520" s="15"/>
      <c r="O520" s="7">
        <f t="shared" si="39"/>
        <v>1.0953383311231133E-2</v>
      </c>
      <c r="P520" s="7">
        <f t="shared" si="39"/>
        <v>-3.0308517014322151E-2</v>
      </c>
      <c r="Q520" s="7">
        <f t="shared" si="39"/>
        <v>-1.3270714298256069E-2</v>
      </c>
      <c r="R520" s="7">
        <f t="shared" si="38"/>
        <v>-8.9065019876921666E-3</v>
      </c>
      <c r="S520" s="7">
        <f t="shared" si="38"/>
        <v>2.0579908433897422E-2</v>
      </c>
      <c r="T520" s="7">
        <f t="shared" si="38"/>
        <v>1.9582453085844657E-2</v>
      </c>
      <c r="U520" s="7">
        <f t="shared" si="38"/>
        <v>1.6797198994801716E-2</v>
      </c>
      <c r="V520" s="7">
        <f t="shared" si="40"/>
        <v>1.115034495753744E-3</v>
      </c>
      <c r="W520" s="7">
        <f t="shared" si="40"/>
        <v>1.7505221030020925E-2</v>
      </c>
      <c r="X520" s="7">
        <f t="shared" si="40"/>
        <v>1.2425478073624629E-2</v>
      </c>
      <c r="Y520" s="7">
        <f t="shared" si="40"/>
        <v>4.88712193911282E-3</v>
      </c>
      <c r="Z520" s="15"/>
      <c r="AA520" s="7"/>
      <c r="AB520" s="7"/>
      <c r="AC520" s="7"/>
      <c r="AD520" s="7"/>
      <c r="AE520" s="7"/>
      <c r="AF520" s="7"/>
      <c r="AG520" s="7"/>
      <c r="AH520" s="7"/>
      <c r="AI520" s="7"/>
      <c r="AJ520" s="7"/>
      <c r="AK520" s="7"/>
      <c r="AL520" s="7"/>
      <c r="AM520" s="7"/>
      <c r="AN520" s="7"/>
      <c r="AO520" s="7"/>
      <c r="AP520" s="7"/>
      <c r="AQ520" s="7"/>
      <c r="AR520" s="7"/>
      <c r="AS520" s="7"/>
      <c r="AT520" s="7"/>
      <c r="AU520" s="7"/>
      <c r="AV520" s="7"/>
    </row>
    <row r="521" spans="1:48">
      <c r="A521" s="12">
        <v>40518</v>
      </c>
      <c r="B521" s="13">
        <v>4745.8999999999996</v>
      </c>
      <c r="C521" s="13">
        <v>942.4</v>
      </c>
      <c r="D521" s="13">
        <v>1497.1</v>
      </c>
      <c r="E521" s="13">
        <v>7612.1</v>
      </c>
      <c r="F521" s="13">
        <v>16082.8</v>
      </c>
      <c r="G521" s="13">
        <v>4414.2</v>
      </c>
      <c r="H521" s="13">
        <v>8885.2000000000007</v>
      </c>
      <c r="I521" s="13">
        <v>3768.8</v>
      </c>
      <c r="J521" s="13">
        <v>633.9</v>
      </c>
      <c r="K521" s="13">
        <v>13944.9</v>
      </c>
      <c r="L521" s="13">
        <v>4451.1000000000004</v>
      </c>
      <c r="M521" s="13">
        <v>692</v>
      </c>
      <c r="N521" s="15"/>
      <c r="O521" s="7">
        <f t="shared" si="39"/>
        <v>3.6176293529029272E-3</v>
      </c>
      <c r="P521" s="7">
        <f t="shared" si="39"/>
        <v>1.3176810058834663E-2</v>
      </c>
      <c r="Q521" s="7">
        <f t="shared" si="39"/>
        <v>2.2018357519414931E-3</v>
      </c>
      <c r="R521" s="7">
        <f t="shared" si="38"/>
        <v>4.0249416837064324E-3</v>
      </c>
      <c r="S521" s="7">
        <f t="shared" si="38"/>
        <v>7.6373366283134566E-3</v>
      </c>
      <c r="T521" s="7">
        <f t="shared" si="38"/>
        <v>6.1147537319881093E-4</v>
      </c>
      <c r="U521" s="7">
        <f t="shared" si="38"/>
        <v>1.0390169158409989E-2</v>
      </c>
      <c r="V521" s="7">
        <f t="shared" si="40"/>
        <v>5.5705135597001988E-4</v>
      </c>
      <c r="W521" s="7">
        <f t="shared" si="40"/>
        <v>2.7846553113340413E-2</v>
      </c>
      <c r="X521" s="7">
        <f t="shared" si="40"/>
        <v>4.8359383735806245E-3</v>
      </c>
      <c r="Y521" s="7">
        <f t="shared" si="40"/>
        <v>3.6105575031409932E-3</v>
      </c>
      <c r="Z521" s="15"/>
      <c r="AA521" s="7"/>
      <c r="AB521" s="7"/>
      <c r="AC521" s="7"/>
      <c r="AD521" s="7"/>
      <c r="AE521" s="7"/>
      <c r="AF521" s="7"/>
      <c r="AG521" s="7"/>
      <c r="AH521" s="7"/>
      <c r="AI521" s="7"/>
      <c r="AJ521" s="7"/>
      <c r="AK521" s="7"/>
      <c r="AL521" s="7"/>
      <c r="AM521" s="7"/>
      <c r="AN521" s="7"/>
      <c r="AO521" s="7"/>
      <c r="AP521" s="7"/>
      <c r="AQ521" s="7"/>
      <c r="AR521" s="7"/>
      <c r="AS521" s="7"/>
      <c r="AT521" s="7"/>
      <c r="AU521" s="7"/>
      <c r="AV521" s="7"/>
    </row>
    <row r="522" spans="1:48">
      <c r="A522" s="12">
        <v>40525</v>
      </c>
      <c r="B522" s="13">
        <v>4763.1000000000004</v>
      </c>
      <c r="C522" s="13">
        <v>954.9</v>
      </c>
      <c r="D522" s="13">
        <v>1500.4</v>
      </c>
      <c r="E522" s="13">
        <v>7642.8</v>
      </c>
      <c r="F522" s="13">
        <v>16206.1</v>
      </c>
      <c r="G522" s="13">
        <v>4416.8999999999996</v>
      </c>
      <c r="H522" s="13">
        <v>8978</v>
      </c>
      <c r="I522" s="13">
        <v>3770.9</v>
      </c>
      <c r="J522" s="13">
        <v>651.79999999999995</v>
      </c>
      <c r="K522" s="13">
        <v>14012.5</v>
      </c>
      <c r="L522" s="13">
        <v>4467.2</v>
      </c>
      <c r="M522" s="13">
        <v>691</v>
      </c>
      <c r="N522" s="15"/>
      <c r="O522" s="7">
        <f t="shared" si="39"/>
        <v>2.976816587571244E-3</v>
      </c>
      <c r="P522" s="7">
        <f t="shared" si="39"/>
        <v>-1.1526170920328367E-3</v>
      </c>
      <c r="Q522" s="7">
        <f t="shared" si="39"/>
        <v>6.5103531615929907E-3</v>
      </c>
      <c r="R522" s="7">
        <f t="shared" si="38"/>
        <v>1.3412552909377009E-2</v>
      </c>
      <c r="S522" s="7">
        <f t="shared" si="38"/>
        <v>-4.2585627068890462E-4</v>
      </c>
      <c r="T522" s="7">
        <f t="shared" si="38"/>
        <v>-1.064661277809882E-3</v>
      </c>
      <c r="U522" s="7">
        <f t="shared" si="38"/>
        <v>-5.1032198433105377E-3</v>
      </c>
      <c r="V522" s="7">
        <f t="shared" si="40"/>
        <v>-7.5064236621345008E-3</v>
      </c>
      <c r="W522" s="7">
        <f t="shared" si="40"/>
        <v>-7.8552579509139353E-3</v>
      </c>
      <c r="X522" s="7">
        <f t="shared" si="40"/>
        <v>1.0570165036470626E-2</v>
      </c>
      <c r="Y522" s="7">
        <f t="shared" si="40"/>
        <v>-2.0009937465396359E-2</v>
      </c>
      <c r="Z522" s="15"/>
      <c r="AA522" s="7"/>
      <c r="AB522" s="7"/>
      <c r="AC522" s="7"/>
      <c r="AD522" s="7"/>
      <c r="AE522" s="7"/>
      <c r="AF522" s="7"/>
      <c r="AG522" s="7"/>
      <c r="AH522" s="7"/>
      <c r="AI522" s="7"/>
      <c r="AJ522" s="7"/>
      <c r="AK522" s="7"/>
      <c r="AL522" s="7"/>
      <c r="AM522" s="7"/>
      <c r="AN522" s="7"/>
      <c r="AO522" s="7"/>
      <c r="AP522" s="7"/>
      <c r="AQ522" s="7"/>
      <c r="AR522" s="7"/>
      <c r="AS522" s="7"/>
      <c r="AT522" s="7"/>
      <c r="AU522" s="7"/>
      <c r="AV522" s="7"/>
    </row>
    <row r="523" spans="1:48">
      <c r="A523" s="12">
        <v>40532</v>
      </c>
      <c r="B523" s="13">
        <v>4777.3</v>
      </c>
      <c r="C523" s="13">
        <v>953.8</v>
      </c>
      <c r="D523" s="13">
        <v>1510.2</v>
      </c>
      <c r="E523" s="13">
        <v>7746</v>
      </c>
      <c r="F523" s="13">
        <v>16199.2</v>
      </c>
      <c r="G523" s="13">
        <v>4412.2</v>
      </c>
      <c r="H523" s="13">
        <v>8932.2999999999993</v>
      </c>
      <c r="I523" s="13">
        <v>3742.7</v>
      </c>
      <c r="J523" s="13">
        <v>646.70000000000005</v>
      </c>
      <c r="K523" s="13">
        <v>14161.4</v>
      </c>
      <c r="L523" s="13">
        <v>4378.7</v>
      </c>
      <c r="M523" s="13">
        <v>690</v>
      </c>
      <c r="N523" s="15"/>
      <c r="O523" s="7">
        <f t="shared" si="39"/>
        <v>-6.7419525521986053E-3</v>
      </c>
      <c r="P523" s="7">
        <f t="shared" si="39"/>
        <v>6.0625251014156129E-3</v>
      </c>
      <c r="Q523" s="7">
        <f t="shared" si="39"/>
        <v>-6.2437931173649772E-3</v>
      </c>
      <c r="R523" s="7">
        <f t="shared" si="38"/>
        <v>-4.0749061916169598E-3</v>
      </c>
      <c r="S523" s="7">
        <f t="shared" si="38"/>
        <v>-5.2485761208453802E-3</v>
      </c>
      <c r="T523" s="7">
        <f t="shared" si="38"/>
        <v>-1.148861507853687E-2</v>
      </c>
      <c r="U523" s="7">
        <f t="shared" si="38"/>
        <v>1.0075284775266157E-4</v>
      </c>
      <c r="V523" s="7">
        <f t="shared" si="40"/>
        <v>-1.6579317093220758E-3</v>
      </c>
      <c r="W523" s="7">
        <f t="shared" si="40"/>
        <v>-3.0974161359726138E-3</v>
      </c>
      <c r="X523" s="7">
        <f t="shared" si="40"/>
        <v>-5.7219899764241544E-3</v>
      </c>
      <c r="Y523" s="7">
        <f t="shared" si="40"/>
        <v>7.893490786378049E-3</v>
      </c>
      <c r="Z523" s="15"/>
      <c r="AA523" s="7"/>
      <c r="AB523" s="7"/>
      <c r="AC523" s="7"/>
      <c r="AD523" s="7"/>
      <c r="AE523" s="7"/>
      <c r="AF523" s="7"/>
      <c r="AG523" s="7"/>
      <c r="AH523" s="7"/>
      <c r="AI523" s="7"/>
      <c r="AJ523" s="7"/>
      <c r="AK523" s="7"/>
      <c r="AL523" s="7"/>
      <c r="AM523" s="7"/>
      <c r="AN523" s="7"/>
      <c r="AO523" s="7"/>
      <c r="AP523" s="7"/>
      <c r="AQ523" s="7"/>
      <c r="AR523" s="7"/>
      <c r="AS523" s="7"/>
      <c r="AT523" s="7"/>
      <c r="AU523" s="7"/>
      <c r="AV523" s="7"/>
    </row>
    <row r="524" spans="1:48">
      <c r="A524" s="12">
        <v>40541</v>
      </c>
      <c r="B524" s="13">
        <v>4745.2</v>
      </c>
      <c r="C524" s="13">
        <v>959.6</v>
      </c>
      <c r="D524" s="13">
        <v>1500.8</v>
      </c>
      <c r="E524" s="13">
        <v>7714.5</v>
      </c>
      <c r="F524" s="13">
        <v>16114.4</v>
      </c>
      <c r="G524" s="13">
        <v>4361.8</v>
      </c>
      <c r="H524" s="13">
        <v>8933.2000000000007</v>
      </c>
      <c r="I524" s="13">
        <v>3736.5</v>
      </c>
      <c r="J524" s="13">
        <v>644.70000000000005</v>
      </c>
      <c r="K524" s="13">
        <v>14080.6</v>
      </c>
      <c r="L524" s="13">
        <v>4413.3999999999996</v>
      </c>
      <c r="M524" s="13">
        <v>689</v>
      </c>
      <c r="N524" s="15"/>
      <c r="O524" s="7">
        <f t="shared" si="39"/>
        <v>-8.5078077674681819E-3</v>
      </c>
      <c r="P524" s="7">
        <f t="shared" si="39"/>
        <v>-6.0625251014156441E-3</v>
      </c>
      <c r="Q524" s="7">
        <f t="shared" si="39"/>
        <v>-1.4669603217499366E-3</v>
      </c>
      <c r="R524" s="7">
        <f t="shared" si="38"/>
        <v>-1.7496131225543169E-2</v>
      </c>
      <c r="S524" s="7">
        <f t="shared" si="38"/>
        <v>-5.5866270020786795E-4</v>
      </c>
      <c r="T524" s="7">
        <f t="shared" si="38"/>
        <v>-7.1787156569363556E-3</v>
      </c>
      <c r="U524" s="7">
        <f t="shared" si="38"/>
        <v>-5.398956896874833E-3</v>
      </c>
      <c r="V524" s="7">
        <f t="shared" si="40"/>
        <v>1.3907092182871329E-3</v>
      </c>
      <c r="W524" s="7">
        <f t="shared" si="40"/>
        <v>3.2520353863770947E-3</v>
      </c>
      <c r="X524" s="7">
        <f t="shared" si="40"/>
        <v>-1.4176112664167861E-2</v>
      </c>
      <c r="Y524" s="7">
        <f t="shared" si="40"/>
        <v>4.0024927648636029E-3</v>
      </c>
      <c r="Z524" s="15"/>
      <c r="AA524" s="7"/>
      <c r="AB524" s="7"/>
      <c r="AC524" s="7"/>
      <c r="AD524" s="7"/>
      <c r="AE524" s="7"/>
      <c r="AF524" s="7"/>
      <c r="AG524" s="7"/>
      <c r="AH524" s="7"/>
      <c r="AI524" s="7"/>
      <c r="AJ524" s="7"/>
      <c r="AK524" s="7"/>
      <c r="AL524" s="7"/>
      <c r="AM524" s="7"/>
      <c r="AN524" s="7"/>
      <c r="AO524" s="7"/>
      <c r="AP524" s="7"/>
      <c r="AQ524" s="7"/>
      <c r="AR524" s="7"/>
      <c r="AS524" s="7"/>
      <c r="AT524" s="7"/>
      <c r="AU524" s="7"/>
      <c r="AV524" s="7"/>
    </row>
    <row r="525" spans="1:48">
      <c r="A525" s="12">
        <v>40547</v>
      </c>
      <c r="B525" s="13">
        <v>4705</v>
      </c>
      <c r="C525" s="13">
        <v>953.8</v>
      </c>
      <c r="D525" s="13">
        <v>1498.6</v>
      </c>
      <c r="E525" s="13">
        <v>7580.7</v>
      </c>
      <c r="F525" s="13">
        <v>16105.4</v>
      </c>
      <c r="G525" s="13">
        <v>4330.6000000000004</v>
      </c>
      <c r="H525" s="13">
        <v>8885.1</v>
      </c>
      <c r="I525" s="13">
        <v>3741.7</v>
      </c>
      <c r="J525" s="13">
        <v>646.79999999999995</v>
      </c>
      <c r="K525" s="13">
        <v>13882.4</v>
      </c>
      <c r="L525" s="13">
        <v>4431.1000000000004</v>
      </c>
      <c r="M525" s="13">
        <v>688</v>
      </c>
      <c r="N525" s="15"/>
      <c r="O525" s="7">
        <f t="shared" si="39"/>
        <v>2.0302596058547534E-2</v>
      </c>
      <c r="P525" s="7">
        <f t="shared" si="39"/>
        <v>3.1578312652776955E-2</v>
      </c>
      <c r="Q525" s="7">
        <f t="shared" si="39"/>
        <v>1.2796461702603366E-2</v>
      </c>
      <c r="R525" s="7">
        <f t="shared" si="38"/>
        <v>3.4500261697693144E-2</v>
      </c>
      <c r="S525" s="7">
        <f t="shared" si="38"/>
        <v>1.8529073415808648E-2</v>
      </c>
      <c r="T525" s="7">
        <f t="shared" si="38"/>
        <v>1.7170358422082307E-2</v>
      </c>
      <c r="U525" s="7">
        <f t="shared" si="38"/>
        <v>1.1870604754612591E-2</v>
      </c>
      <c r="V525" s="7">
        <f t="shared" si="40"/>
        <v>1.6092392711167709E-2</v>
      </c>
      <c r="W525" s="7">
        <f t="shared" si="40"/>
        <v>1.3208608561762505E-2</v>
      </c>
      <c r="X525" s="7">
        <f t="shared" si="40"/>
        <v>2.320445009760648E-2</v>
      </c>
      <c r="Y525" s="7">
        <f t="shared" si="40"/>
        <v>3.1770020976475866E-3</v>
      </c>
      <c r="Z525" s="15"/>
      <c r="AA525" s="7"/>
      <c r="AB525" s="7"/>
      <c r="AC525" s="7"/>
      <c r="AD525" s="7"/>
      <c r="AE525" s="7"/>
      <c r="AF525" s="7"/>
      <c r="AG525" s="7"/>
      <c r="AH525" s="7"/>
      <c r="AI525" s="7"/>
      <c r="AJ525" s="7"/>
      <c r="AK525" s="7"/>
      <c r="AL525" s="7"/>
      <c r="AM525" s="7"/>
      <c r="AN525" s="7"/>
      <c r="AO525" s="7"/>
      <c r="AP525" s="7"/>
      <c r="AQ525" s="7"/>
      <c r="AR525" s="7"/>
      <c r="AS525" s="7"/>
      <c r="AT525" s="7"/>
      <c r="AU525" s="7"/>
      <c r="AV525" s="7"/>
    </row>
    <row r="526" spans="1:48">
      <c r="A526" s="12">
        <v>40553</v>
      </c>
      <c r="B526" s="13">
        <v>4801.5</v>
      </c>
      <c r="C526" s="13">
        <v>984.4</v>
      </c>
      <c r="D526" s="13">
        <v>1517.9</v>
      </c>
      <c r="E526" s="13">
        <v>7846.8</v>
      </c>
      <c r="F526" s="13">
        <v>16406.599999999999</v>
      </c>
      <c r="G526" s="13">
        <v>4405.6000000000004</v>
      </c>
      <c r="H526" s="13">
        <v>8991.2000000000007</v>
      </c>
      <c r="I526" s="13">
        <v>3802.4</v>
      </c>
      <c r="J526" s="13">
        <v>655.4</v>
      </c>
      <c r="K526" s="13">
        <v>14208.3</v>
      </c>
      <c r="L526" s="13">
        <v>4445.2</v>
      </c>
      <c r="M526" s="13">
        <v>687</v>
      </c>
      <c r="N526" s="15"/>
      <c r="O526" s="7">
        <f t="shared" si="39"/>
        <v>-9.5844704738584554E-3</v>
      </c>
      <c r="P526" s="7">
        <f t="shared" si="39"/>
        <v>-1.9593384662331435E-2</v>
      </c>
      <c r="Q526" s="7">
        <f t="shared" si="39"/>
        <v>9.0504290376947072E-3</v>
      </c>
      <c r="R526" s="7">
        <f t="shared" si="38"/>
        <v>1.3053544597683351E-2</v>
      </c>
      <c r="S526" s="7">
        <f t="shared" si="38"/>
        <v>-1.4853840506784968E-2</v>
      </c>
      <c r="T526" s="7">
        <f t="shared" si="38"/>
        <v>-9.0797657482889982E-5</v>
      </c>
      <c r="U526" s="7">
        <f t="shared" si="38"/>
        <v>3.6746176620414683E-3</v>
      </c>
      <c r="V526" s="7">
        <f t="shared" si="40"/>
        <v>-1.0123657466035987E-2</v>
      </c>
      <c r="W526" s="7">
        <f t="shared" si="40"/>
        <v>-4.1432495149717447E-2</v>
      </c>
      <c r="X526" s="7">
        <f t="shared" si="40"/>
        <v>-2.9636084001377176E-2</v>
      </c>
      <c r="Y526" s="7">
        <f t="shared" si="40"/>
        <v>-6.9529378484698709E-3</v>
      </c>
      <c r="Z526" s="15"/>
      <c r="AA526" s="7"/>
      <c r="AB526" s="7"/>
      <c r="AC526" s="7"/>
      <c r="AD526" s="7"/>
      <c r="AE526" s="7"/>
      <c r="AF526" s="7"/>
      <c r="AG526" s="7"/>
      <c r="AH526" s="7"/>
      <c r="AI526" s="7"/>
      <c r="AJ526" s="7"/>
      <c r="AK526" s="7"/>
      <c r="AL526" s="7"/>
      <c r="AM526" s="7"/>
      <c r="AN526" s="7"/>
      <c r="AO526" s="7"/>
      <c r="AP526" s="7"/>
      <c r="AQ526" s="7"/>
      <c r="AR526" s="7"/>
      <c r="AS526" s="7"/>
      <c r="AT526" s="7"/>
      <c r="AU526" s="7"/>
      <c r="AV526" s="7"/>
    </row>
    <row r="527" spans="1:48">
      <c r="A527" s="12">
        <v>40560</v>
      </c>
      <c r="B527" s="13">
        <v>4755.7</v>
      </c>
      <c r="C527" s="13">
        <v>965.3</v>
      </c>
      <c r="D527" s="13">
        <v>1531.7</v>
      </c>
      <c r="E527" s="13">
        <v>7949.9</v>
      </c>
      <c r="F527" s="13">
        <v>16164.7</v>
      </c>
      <c r="G527" s="13">
        <v>4405.2</v>
      </c>
      <c r="H527" s="13">
        <v>9024.2999999999993</v>
      </c>
      <c r="I527" s="13">
        <v>3764.1</v>
      </c>
      <c r="J527" s="13">
        <v>628.79999999999995</v>
      </c>
      <c r="K527" s="13">
        <v>13793.4</v>
      </c>
      <c r="L527" s="13">
        <v>4414.3999999999996</v>
      </c>
      <c r="M527" s="13">
        <v>686</v>
      </c>
      <c r="N527" s="15"/>
      <c r="O527" s="7">
        <f t="shared" si="39"/>
        <v>4.02913268298932E-3</v>
      </c>
      <c r="P527" s="7">
        <f t="shared" si="39"/>
        <v>1.2968481463660074E-2</v>
      </c>
      <c r="Q527" s="7">
        <f t="shared" si="39"/>
        <v>-2.0913673396191265E-3</v>
      </c>
      <c r="R527" s="7">
        <f t="shared" si="38"/>
        <v>-5.3603200750153082E-3</v>
      </c>
      <c r="S527" s="7">
        <f t="shared" si="38"/>
        <v>-1.0997666252394938E-2</v>
      </c>
      <c r="T527" s="7">
        <f t="shared" si="38"/>
        <v>1.3573134673547604E-2</v>
      </c>
      <c r="U527" s="7">
        <f t="shared" si="38"/>
        <v>8.1446616301324194E-3</v>
      </c>
      <c r="V527" s="7">
        <f t="shared" si="40"/>
        <v>-3.0065608195153476E-3</v>
      </c>
      <c r="W527" s="7">
        <f t="shared" si="40"/>
        <v>-1.4255066407123032E-2</v>
      </c>
      <c r="X527" s="7">
        <f t="shared" si="40"/>
        <v>1.2323975585130508E-4</v>
      </c>
      <c r="Y527" s="7">
        <f t="shared" si="40"/>
        <v>-1.5823151068645361E-2</v>
      </c>
      <c r="Z527" s="15"/>
      <c r="AA527" s="7"/>
      <c r="AB527" s="7"/>
      <c r="AC527" s="7"/>
      <c r="AD527" s="7"/>
      <c r="AE527" s="7"/>
      <c r="AF527" s="7"/>
      <c r="AG527" s="7"/>
      <c r="AH527" s="7"/>
      <c r="AI527" s="7"/>
      <c r="AJ527" s="7"/>
      <c r="AK527" s="7"/>
      <c r="AL527" s="7"/>
      <c r="AM527" s="7"/>
      <c r="AN527" s="7"/>
      <c r="AO527" s="7"/>
      <c r="AP527" s="7"/>
      <c r="AQ527" s="7"/>
      <c r="AR527" s="7"/>
      <c r="AS527" s="7"/>
      <c r="AT527" s="7"/>
      <c r="AU527" s="7"/>
      <c r="AV527" s="7"/>
    </row>
    <row r="528" spans="1:48">
      <c r="A528" s="12">
        <v>40567</v>
      </c>
      <c r="B528" s="13">
        <v>4774.8999999999996</v>
      </c>
      <c r="C528" s="13">
        <v>977.9</v>
      </c>
      <c r="D528" s="13">
        <v>1528.5</v>
      </c>
      <c r="E528" s="13">
        <v>7907.4</v>
      </c>
      <c r="F528" s="13">
        <v>15987.9</v>
      </c>
      <c r="G528" s="13">
        <v>4465.3999999999996</v>
      </c>
      <c r="H528" s="13">
        <v>9098.1</v>
      </c>
      <c r="I528" s="13">
        <v>3752.8</v>
      </c>
      <c r="J528" s="13">
        <v>619.9</v>
      </c>
      <c r="K528" s="13">
        <v>13795.1</v>
      </c>
      <c r="L528" s="13">
        <v>4345.1000000000004</v>
      </c>
      <c r="M528" s="13">
        <v>685</v>
      </c>
      <c r="N528" s="15"/>
      <c r="O528" s="7">
        <f t="shared" si="39"/>
        <v>1.8220807899081082E-2</v>
      </c>
      <c r="P528" s="7">
        <f t="shared" si="39"/>
        <v>5.608539659609617E-3</v>
      </c>
      <c r="Q528" s="7">
        <f t="shared" si="39"/>
        <v>1.6352320767066213E-2</v>
      </c>
      <c r="R528" s="7">
        <f t="shared" si="38"/>
        <v>1.137527138926909E-3</v>
      </c>
      <c r="S528" s="7">
        <f t="shared" si="38"/>
        <v>1.9461747731613941E-2</v>
      </c>
      <c r="T528" s="7">
        <f t="shared" si="38"/>
        <v>1.5466287584900372E-2</v>
      </c>
      <c r="U528" s="7">
        <f t="shared" si="38"/>
        <v>-5.6102829391139822E-3</v>
      </c>
      <c r="V528" s="7">
        <f t="shared" si="40"/>
        <v>1.3366882893464183E-2</v>
      </c>
      <c r="W528" s="7">
        <f t="shared" si="40"/>
        <v>1.3300412396672493E-2</v>
      </c>
      <c r="X528" s="7">
        <f t="shared" si="40"/>
        <v>3.3074829653744399E-2</v>
      </c>
      <c r="Y528" s="7">
        <f t="shared" si="40"/>
        <v>1.4258776161282368E-3</v>
      </c>
      <c r="Z528" s="15"/>
      <c r="AA528" s="7"/>
      <c r="AB528" s="7"/>
      <c r="AC528" s="7"/>
      <c r="AD528" s="7"/>
      <c r="AE528" s="7"/>
      <c r="AF528" s="7"/>
      <c r="AG528" s="7"/>
      <c r="AH528" s="7"/>
      <c r="AI528" s="7"/>
      <c r="AJ528" s="7"/>
      <c r="AK528" s="7"/>
      <c r="AL528" s="7"/>
      <c r="AM528" s="7"/>
      <c r="AN528" s="7"/>
      <c r="AO528" s="7"/>
      <c r="AP528" s="7"/>
      <c r="AQ528" s="7"/>
      <c r="AR528" s="7"/>
      <c r="AS528" s="7"/>
      <c r="AT528" s="7"/>
      <c r="AU528" s="7"/>
      <c r="AV528" s="7"/>
    </row>
    <row r="529" spans="1:48">
      <c r="A529" s="12">
        <v>40574</v>
      </c>
      <c r="B529" s="13">
        <v>4862.7</v>
      </c>
      <c r="C529" s="13">
        <v>983.4</v>
      </c>
      <c r="D529" s="13">
        <v>1553.7</v>
      </c>
      <c r="E529" s="13">
        <v>7916.4</v>
      </c>
      <c r="F529" s="13">
        <v>16302.1</v>
      </c>
      <c r="G529" s="13">
        <v>4535</v>
      </c>
      <c r="H529" s="13">
        <v>9047.2000000000007</v>
      </c>
      <c r="I529" s="13">
        <v>3803.3</v>
      </c>
      <c r="J529" s="13">
        <v>628.20000000000005</v>
      </c>
      <c r="K529" s="13">
        <v>14259</v>
      </c>
      <c r="L529" s="13">
        <v>4351.3</v>
      </c>
      <c r="M529" s="13">
        <v>684</v>
      </c>
      <c r="N529" s="15"/>
      <c r="O529" s="7">
        <f t="shared" si="39"/>
        <v>3.7357898860351474E-3</v>
      </c>
      <c r="P529" s="7">
        <f t="shared" si="39"/>
        <v>1.1425229180529309E-2</v>
      </c>
      <c r="Q529" s="7">
        <f t="shared" si="39"/>
        <v>-2.5619862202842361E-2</v>
      </c>
      <c r="R529" s="7">
        <f t="shared" si="38"/>
        <v>-1.1357262211987374E-2</v>
      </c>
      <c r="S529" s="7">
        <f t="shared" si="38"/>
        <v>-5.520913528556171E-5</v>
      </c>
      <c r="T529" s="7">
        <f t="shared" si="38"/>
        <v>1.8418094895452229E-2</v>
      </c>
      <c r="U529" s="7">
        <f t="shared" si="38"/>
        <v>-1.0287950843301488E-2</v>
      </c>
      <c r="V529" s="7">
        <f t="shared" si="40"/>
        <v>-6.0392867868113908E-3</v>
      </c>
      <c r="W529" s="7">
        <f t="shared" si="40"/>
        <v>-5.3793106945201924E-2</v>
      </c>
      <c r="X529" s="7">
        <f t="shared" si="40"/>
        <v>-2.5208828711079834E-3</v>
      </c>
      <c r="Y529" s="7">
        <f t="shared" si="40"/>
        <v>-3.6607728496812577E-3</v>
      </c>
      <c r="Z529" s="15"/>
      <c r="AA529" s="7"/>
      <c r="AB529" s="7"/>
      <c r="AC529" s="7"/>
      <c r="AD529" s="7"/>
      <c r="AE529" s="7"/>
      <c r="AF529" s="7"/>
      <c r="AG529" s="7"/>
      <c r="AH529" s="7"/>
      <c r="AI529" s="7"/>
      <c r="AJ529" s="7"/>
      <c r="AK529" s="7"/>
      <c r="AL529" s="7"/>
      <c r="AM529" s="7"/>
      <c r="AN529" s="7"/>
      <c r="AO529" s="7"/>
      <c r="AP529" s="7"/>
      <c r="AQ529" s="7"/>
      <c r="AR529" s="7"/>
      <c r="AS529" s="7"/>
      <c r="AT529" s="7"/>
      <c r="AU529" s="7"/>
      <c r="AV529" s="7"/>
    </row>
    <row r="530" spans="1:48">
      <c r="A530" s="12">
        <v>40581</v>
      </c>
      <c r="B530" s="13">
        <v>4880.8999999999996</v>
      </c>
      <c r="C530" s="13">
        <v>994.7</v>
      </c>
      <c r="D530" s="13">
        <v>1514.4</v>
      </c>
      <c r="E530" s="13">
        <v>7827</v>
      </c>
      <c r="F530" s="13">
        <v>16301.2</v>
      </c>
      <c r="G530" s="13">
        <v>4619.3</v>
      </c>
      <c r="H530" s="13">
        <v>8954.6</v>
      </c>
      <c r="I530" s="13">
        <v>3780.4</v>
      </c>
      <c r="J530" s="13">
        <v>595.29999999999995</v>
      </c>
      <c r="K530" s="13">
        <v>14223.1</v>
      </c>
      <c r="L530" s="13">
        <v>4335.3999999999996</v>
      </c>
      <c r="M530" s="13">
        <v>683</v>
      </c>
      <c r="N530" s="15"/>
      <c r="O530" s="7">
        <f t="shared" si="39"/>
        <v>1.1367462693127441E-2</v>
      </c>
      <c r="P530" s="7">
        <f t="shared" si="39"/>
        <v>1.6550726749756443E-2</v>
      </c>
      <c r="Q530" s="7">
        <f t="shared" si="39"/>
        <v>2.645622471822125E-2</v>
      </c>
      <c r="R530" s="7">
        <f t="shared" si="38"/>
        <v>1.5114532149753088E-2</v>
      </c>
      <c r="S530" s="7">
        <f t="shared" si="38"/>
        <v>1.3405679945086563E-2</v>
      </c>
      <c r="T530" s="7">
        <f t="shared" si="38"/>
        <v>7.2260104544561998E-3</v>
      </c>
      <c r="U530" s="7">
        <f t="shared" si="38"/>
        <v>-1.2179378452271543E-2</v>
      </c>
      <c r="V530" s="7">
        <f t="shared" si="40"/>
        <v>2.3553873523867057E-2</v>
      </c>
      <c r="W530" s="7">
        <f t="shared" si="40"/>
        <v>7.5307861555642293E-3</v>
      </c>
      <c r="X530" s="7">
        <f t="shared" si="40"/>
        <v>1.3561470951820443E-2</v>
      </c>
      <c r="Y530" s="7">
        <f t="shared" si="40"/>
        <v>-1.7314422618823445E-3</v>
      </c>
      <c r="Z530" s="15"/>
      <c r="AA530" s="7"/>
      <c r="AB530" s="7"/>
      <c r="AC530" s="7"/>
      <c r="AD530" s="7"/>
      <c r="AE530" s="7"/>
      <c r="AF530" s="7"/>
      <c r="AG530" s="7"/>
      <c r="AH530" s="7"/>
      <c r="AI530" s="7"/>
      <c r="AJ530" s="7"/>
      <c r="AK530" s="7"/>
      <c r="AL530" s="7"/>
      <c r="AM530" s="7"/>
      <c r="AN530" s="7"/>
      <c r="AO530" s="7"/>
      <c r="AP530" s="7"/>
      <c r="AQ530" s="7"/>
      <c r="AR530" s="7"/>
      <c r="AS530" s="7"/>
      <c r="AT530" s="7"/>
      <c r="AU530" s="7"/>
      <c r="AV530" s="7"/>
    </row>
    <row r="531" spans="1:48">
      <c r="A531" s="12">
        <v>40588</v>
      </c>
      <c r="B531" s="13">
        <v>4936.7</v>
      </c>
      <c r="C531" s="13">
        <v>1011.3</v>
      </c>
      <c r="D531" s="13">
        <v>1555</v>
      </c>
      <c r="E531" s="13">
        <v>7946.2</v>
      </c>
      <c r="F531" s="13">
        <v>16521.2</v>
      </c>
      <c r="G531" s="13">
        <v>4652.8</v>
      </c>
      <c r="H531" s="13">
        <v>8846.2000000000007</v>
      </c>
      <c r="I531" s="13">
        <v>3870.5</v>
      </c>
      <c r="J531" s="13">
        <v>599.79999999999995</v>
      </c>
      <c r="K531" s="13">
        <v>14417.3</v>
      </c>
      <c r="L531" s="13">
        <v>4327.8999999999996</v>
      </c>
      <c r="M531" s="13">
        <v>682</v>
      </c>
      <c r="N531" s="15"/>
      <c r="O531" s="7">
        <f t="shared" si="39"/>
        <v>-2.0505773142800315E-2</v>
      </c>
      <c r="P531" s="7">
        <f t="shared" si="39"/>
        <v>-5.0601355448264419E-2</v>
      </c>
      <c r="Q531" s="7">
        <f t="shared" si="39"/>
        <v>-2.4872693112577185E-2</v>
      </c>
      <c r="R531" s="7">
        <f t="shared" si="38"/>
        <v>-9.2292398157590144E-3</v>
      </c>
      <c r="S531" s="7">
        <f t="shared" si="38"/>
        <v>-1.6834612901078346E-2</v>
      </c>
      <c r="T531" s="7">
        <f t="shared" si="38"/>
        <v>-1.9905366411350909E-2</v>
      </c>
      <c r="U531" s="7">
        <f t="shared" si="38"/>
        <v>-1.4999683299807925E-2</v>
      </c>
      <c r="V531" s="7">
        <f t="shared" si="40"/>
        <v>-2.5115774065088539E-2</v>
      </c>
      <c r="W531" s="7">
        <f t="shared" si="40"/>
        <v>-1.1233247470227732E-2</v>
      </c>
      <c r="X531" s="7">
        <f t="shared" si="40"/>
        <v>-2.1325430308229539E-2</v>
      </c>
      <c r="Y531" s="7">
        <f t="shared" si="40"/>
        <v>-2.3329716343669066E-2</v>
      </c>
      <c r="Z531" s="15"/>
      <c r="AA531" s="7"/>
      <c r="AB531" s="7"/>
      <c r="AC531" s="7"/>
      <c r="AD531" s="7"/>
      <c r="AE531" s="7"/>
      <c r="AF531" s="7"/>
      <c r="AG531" s="7"/>
      <c r="AH531" s="7"/>
      <c r="AI531" s="7"/>
      <c r="AJ531" s="7"/>
      <c r="AK531" s="7"/>
      <c r="AL531" s="7"/>
      <c r="AM531" s="7"/>
      <c r="AN531" s="7"/>
      <c r="AO531" s="7"/>
      <c r="AP531" s="7"/>
      <c r="AQ531" s="7"/>
      <c r="AR531" s="7"/>
      <c r="AS531" s="7"/>
      <c r="AT531" s="7"/>
      <c r="AU531" s="7"/>
      <c r="AV531" s="7"/>
    </row>
    <row r="532" spans="1:48">
      <c r="A532" s="12">
        <v>40595</v>
      </c>
      <c r="B532" s="13">
        <v>4836.5</v>
      </c>
      <c r="C532" s="13">
        <v>961.4</v>
      </c>
      <c r="D532" s="13">
        <v>1516.8</v>
      </c>
      <c r="E532" s="13">
        <v>7873.2</v>
      </c>
      <c r="F532" s="13">
        <v>16245.4</v>
      </c>
      <c r="G532" s="13">
        <v>4561.1000000000004</v>
      </c>
      <c r="H532" s="13">
        <v>8714.5</v>
      </c>
      <c r="I532" s="13">
        <v>3774.5</v>
      </c>
      <c r="J532" s="13">
        <v>593.1</v>
      </c>
      <c r="K532" s="13">
        <v>14113.1</v>
      </c>
      <c r="L532" s="13">
        <v>4228.1000000000004</v>
      </c>
      <c r="M532" s="13">
        <v>681</v>
      </c>
      <c r="N532" s="15"/>
      <c r="O532" s="7">
        <f t="shared" si="39"/>
        <v>5.731501752993297E-3</v>
      </c>
      <c r="P532" s="7">
        <f t="shared" si="39"/>
        <v>-1.2489593630202473E-3</v>
      </c>
      <c r="Q532" s="7">
        <f t="shared" si="39"/>
        <v>9.1876220507898509E-3</v>
      </c>
      <c r="R532" s="7">
        <f t="shared" si="38"/>
        <v>1.0185214731330803E-2</v>
      </c>
      <c r="S532" s="7">
        <f t="shared" si="38"/>
        <v>1.0678131903301727E-2</v>
      </c>
      <c r="T532" s="7">
        <f t="shared" si="38"/>
        <v>-1.0402297656543474E-2</v>
      </c>
      <c r="U532" s="7">
        <f t="shared" si="38"/>
        <v>1.3721482108875901E-2</v>
      </c>
      <c r="V532" s="7">
        <f t="shared" si="40"/>
        <v>1.7178400996336246E-2</v>
      </c>
      <c r="W532" s="7">
        <f t="shared" si="40"/>
        <v>1.9369448434486295E-2</v>
      </c>
      <c r="X532" s="7">
        <f t="shared" si="40"/>
        <v>2.1457207743268602E-2</v>
      </c>
      <c r="Y532" s="7">
        <f t="shared" si="40"/>
        <v>3.517846647053016E-3</v>
      </c>
      <c r="Z532" s="15"/>
      <c r="AA532" s="7"/>
      <c r="AB532" s="7"/>
      <c r="AC532" s="7"/>
      <c r="AD532" s="7"/>
      <c r="AE532" s="7"/>
      <c r="AF532" s="7"/>
      <c r="AG532" s="7"/>
      <c r="AH532" s="7"/>
      <c r="AI532" s="7"/>
      <c r="AJ532" s="7"/>
      <c r="AK532" s="7"/>
      <c r="AL532" s="7"/>
      <c r="AM532" s="7"/>
      <c r="AN532" s="7"/>
      <c r="AO532" s="7"/>
      <c r="AP532" s="7"/>
      <c r="AQ532" s="7"/>
      <c r="AR532" s="7"/>
      <c r="AS532" s="7"/>
      <c r="AT532" s="7"/>
      <c r="AU532" s="7"/>
      <c r="AV532" s="7"/>
    </row>
    <row r="533" spans="1:48">
      <c r="A533" s="12">
        <v>40602</v>
      </c>
      <c r="B533" s="13">
        <v>4864.3</v>
      </c>
      <c r="C533" s="13">
        <v>960.2</v>
      </c>
      <c r="D533" s="13">
        <v>1530.8</v>
      </c>
      <c r="E533" s="13">
        <v>7953.8</v>
      </c>
      <c r="F533" s="13">
        <v>16419.8</v>
      </c>
      <c r="G533" s="13">
        <v>4513.8999999999996</v>
      </c>
      <c r="H533" s="13">
        <v>8834.9</v>
      </c>
      <c r="I533" s="13">
        <v>3839.9</v>
      </c>
      <c r="J533" s="13">
        <v>604.70000000000005</v>
      </c>
      <c r="K533" s="13">
        <v>14419.2</v>
      </c>
      <c r="L533" s="13">
        <v>4243</v>
      </c>
      <c r="M533" s="13">
        <v>680</v>
      </c>
      <c r="N533" s="15"/>
      <c r="O533" s="7">
        <f t="shared" si="39"/>
        <v>-4.6174506105229558E-2</v>
      </c>
      <c r="P533" s="7">
        <f t="shared" si="39"/>
        <v>-5.986985569302531E-2</v>
      </c>
      <c r="Q533" s="7">
        <f t="shared" si="39"/>
        <v>-4.7354038849165052E-2</v>
      </c>
      <c r="R533" s="7">
        <f t="shared" si="38"/>
        <v>-3.961104303728516E-2</v>
      </c>
      <c r="S533" s="7">
        <f t="shared" si="38"/>
        <v>-3.6448399080444983E-2</v>
      </c>
      <c r="T533" s="7">
        <f t="shared" si="38"/>
        <v>-2.9108738489682869E-2</v>
      </c>
      <c r="U533" s="7">
        <f t="shared" si="38"/>
        <v>-3.3281554625095487E-2</v>
      </c>
      <c r="V533" s="7">
        <f t="shared" si="40"/>
        <v>-5.2117394351849117E-2</v>
      </c>
      <c r="W533" s="7">
        <f t="shared" si="40"/>
        <v>-3.2266284241395271E-2</v>
      </c>
      <c r="X533" s="7">
        <f t="shared" si="40"/>
        <v>-7.2649443984821982E-2</v>
      </c>
      <c r="Y533" s="7">
        <f t="shared" si="40"/>
        <v>-3.3917805759520255E-2</v>
      </c>
      <c r="Z533" s="15"/>
      <c r="AA533" s="7"/>
      <c r="AB533" s="7"/>
      <c r="AC533" s="7"/>
      <c r="AD533" s="7"/>
      <c r="AE533" s="7"/>
      <c r="AF533" s="7"/>
      <c r="AG533" s="7"/>
      <c r="AH533" s="7"/>
      <c r="AI533" s="7"/>
      <c r="AJ533" s="7"/>
      <c r="AK533" s="7"/>
      <c r="AL533" s="7"/>
      <c r="AM533" s="7"/>
      <c r="AN533" s="7"/>
      <c r="AO533" s="7"/>
      <c r="AP533" s="7"/>
      <c r="AQ533" s="7"/>
      <c r="AR533" s="7"/>
      <c r="AS533" s="7"/>
      <c r="AT533" s="7"/>
      <c r="AU533" s="7"/>
      <c r="AV533" s="7"/>
    </row>
    <row r="534" spans="1:48">
      <c r="A534" s="12">
        <v>40609</v>
      </c>
      <c r="B534" s="13">
        <v>4644.8</v>
      </c>
      <c r="C534" s="13">
        <v>904.4</v>
      </c>
      <c r="D534" s="13">
        <v>1460</v>
      </c>
      <c r="E534" s="13">
        <v>7644.9</v>
      </c>
      <c r="F534" s="13">
        <v>15832.1</v>
      </c>
      <c r="G534" s="13">
        <v>4384.3999999999996</v>
      </c>
      <c r="H534" s="13">
        <v>8545.7000000000007</v>
      </c>
      <c r="I534" s="13">
        <v>3644.9</v>
      </c>
      <c r="J534" s="13">
        <v>585.5</v>
      </c>
      <c r="K534" s="13">
        <v>13408.8</v>
      </c>
      <c r="L534" s="13">
        <v>4101.5</v>
      </c>
      <c r="M534" s="13">
        <v>679</v>
      </c>
      <c r="N534" s="15"/>
      <c r="O534" s="7">
        <f t="shared" si="39"/>
        <v>-3.969286426357117E-3</v>
      </c>
      <c r="P534" s="7">
        <f t="shared" si="39"/>
        <v>-2.9898698979536772E-3</v>
      </c>
      <c r="Q534" s="7">
        <f t="shared" si="39"/>
        <v>-1.0964913379287471E-3</v>
      </c>
      <c r="R534" s="7">
        <f t="shared" si="38"/>
        <v>-1.1961534560475532E-2</v>
      </c>
      <c r="S534" s="7">
        <f t="shared" si="38"/>
        <v>2.6754676672515507E-2</v>
      </c>
      <c r="T534" s="7">
        <f t="shared" si="38"/>
        <v>-1.4450222148875362E-2</v>
      </c>
      <c r="U534" s="7">
        <f t="shared" si="38"/>
        <v>-2.788439128325448E-2</v>
      </c>
      <c r="V534" s="7">
        <f t="shared" si="40"/>
        <v>-8.0434557556225087E-3</v>
      </c>
      <c r="W534" s="7">
        <f t="shared" si="40"/>
        <v>-1.9836786718205664E-2</v>
      </c>
      <c r="X534" s="7">
        <f t="shared" si="40"/>
        <v>7.9185682038824846E-3</v>
      </c>
      <c r="Y534" s="7">
        <f t="shared" si="40"/>
        <v>-1.0884327784895067E-2</v>
      </c>
      <c r="Z534" s="15"/>
      <c r="AA534" s="7"/>
      <c r="AB534" s="7"/>
      <c r="AC534" s="7"/>
      <c r="AD534" s="7"/>
      <c r="AE534" s="7"/>
      <c r="AF534" s="7"/>
      <c r="AG534" s="7"/>
      <c r="AH534" s="7"/>
      <c r="AI534" s="7"/>
      <c r="AJ534" s="7"/>
      <c r="AK534" s="7"/>
      <c r="AL534" s="7"/>
      <c r="AM534" s="7"/>
      <c r="AN534" s="7"/>
      <c r="AO534" s="7"/>
      <c r="AP534" s="7"/>
      <c r="AQ534" s="7"/>
      <c r="AR534" s="7"/>
      <c r="AS534" s="7"/>
      <c r="AT534" s="7"/>
      <c r="AU534" s="7"/>
      <c r="AV534" s="7"/>
    </row>
    <row r="535" spans="1:48">
      <c r="A535" s="12">
        <v>40616</v>
      </c>
      <c r="B535" s="13">
        <v>4626.3999999999996</v>
      </c>
      <c r="C535" s="13">
        <v>901.7</v>
      </c>
      <c r="D535" s="13">
        <v>1458.4</v>
      </c>
      <c r="E535" s="13">
        <v>7554</v>
      </c>
      <c r="F535" s="13">
        <v>16261.4</v>
      </c>
      <c r="G535" s="13">
        <v>4321.5</v>
      </c>
      <c r="H535" s="13">
        <v>8310.7000000000007</v>
      </c>
      <c r="I535" s="13">
        <v>3615.7</v>
      </c>
      <c r="J535" s="13">
        <v>574</v>
      </c>
      <c r="K535" s="13">
        <v>13515.4</v>
      </c>
      <c r="L535" s="13">
        <v>4057.1</v>
      </c>
      <c r="M535" s="13">
        <v>678</v>
      </c>
      <c r="N535" s="15"/>
      <c r="O535" s="7">
        <f t="shared" si="39"/>
        <v>2.4806480668000955E-2</v>
      </c>
      <c r="P535" s="7">
        <f t="shared" si="39"/>
        <v>2.3997206974479195E-2</v>
      </c>
      <c r="Q535" s="7">
        <f t="shared" si="39"/>
        <v>1.0843356491320672E-2</v>
      </c>
      <c r="R535" s="7">
        <f t="shared" si="38"/>
        <v>7.1756758062837527E-3</v>
      </c>
      <c r="S535" s="7">
        <f t="shared" si="38"/>
        <v>3.8501669017971786E-2</v>
      </c>
      <c r="T535" s="7">
        <f t="shared" si="38"/>
        <v>3.0222456101366958E-2</v>
      </c>
      <c r="U535" s="7">
        <f t="shared" si="38"/>
        <v>2.3827352746320321E-2</v>
      </c>
      <c r="V535" s="7">
        <f t="shared" si="40"/>
        <v>2.5638579608706906E-2</v>
      </c>
      <c r="W535" s="7">
        <f t="shared" si="40"/>
        <v>2.051973023117654E-2</v>
      </c>
      <c r="X535" s="7">
        <f t="shared" si="40"/>
        <v>2.0722867377582836E-2</v>
      </c>
      <c r="Y535" s="7">
        <f t="shared" si="40"/>
        <v>2.5359092779444686E-2</v>
      </c>
      <c r="Z535" s="15"/>
      <c r="AA535" s="7"/>
      <c r="AB535" s="7"/>
      <c r="AC535" s="7"/>
      <c r="AD535" s="7"/>
      <c r="AE535" s="7"/>
      <c r="AF535" s="7"/>
      <c r="AG535" s="7"/>
      <c r="AH535" s="7"/>
      <c r="AI535" s="7"/>
      <c r="AJ535" s="7"/>
      <c r="AK535" s="7"/>
      <c r="AL535" s="7"/>
      <c r="AM535" s="7"/>
      <c r="AN535" s="7"/>
      <c r="AO535" s="7"/>
      <c r="AP535" s="7"/>
      <c r="AQ535" s="7"/>
      <c r="AR535" s="7"/>
      <c r="AS535" s="7"/>
      <c r="AT535" s="7"/>
      <c r="AU535" s="7"/>
      <c r="AV535" s="7"/>
    </row>
    <row r="536" spans="1:48">
      <c r="A536" s="12">
        <v>40623</v>
      </c>
      <c r="B536" s="13">
        <v>4742.6000000000004</v>
      </c>
      <c r="C536" s="13">
        <v>923.6</v>
      </c>
      <c r="D536" s="13">
        <v>1474.3</v>
      </c>
      <c r="E536" s="13">
        <v>7608.4</v>
      </c>
      <c r="F536" s="13">
        <v>16899.7</v>
      </c>
      <c r="G536" s="13">
        <v>4454.1000000000004</v>
      </c>
      <c r="H536" s="13">
        <v>8511.1</v>
      </c>
      <c r="I536" s="13">
        <v>3709.6</v>
      </c>
      <c r="J536" s="13">
        <v>585.9</v>
      </c>
      <c r="K536" s="13">
        <v>13798.4</v>
      </c>
      <c r="L536" s="13">
        <v>4161.3</v>
      </c>
      <c r="M536" s="13">
        <v>677</v>
      </c>
      <c r="N536" s="15"/>
      <c r="O536" s="7">
        <f t="shared" si="39"/>
        <v>2.4823231182725267E-2</v>
      </c>
      <c r="P536" s="7">
        <f t="shared" si="39"/>
        <v>3.99034263819735E-2</v>
      </c>
      <c r="Q536" s="7">
        <f t="shared" si="39"/>
        <v>1.5947584221390788E-2</v>
      </c>
      <c r="R536" s="7">
        <f t="shared" si="38"/>
        <v>2.9743557956227365E-2</v>
      </c>
      <c r="S536" s="7">
        <f t="shared" si="38"/>
        <v>1.6409300381442168E-2</v>
      </c>
      <c r="T536" s="7">
        <f t="shared" si="38"/>
        <v>1.8022113728711962E-2</v>
      </c>
      <c r="U536" s="7">
        <f t="shared" si="38"/>
        <v>4.7485133739257467E-2</v>
      </c>
      <c r="V536" s="7">
        <f t="shared" si="40"/>
        <v>1.8958673098813664E-2</v>
      </c>
      <c r="W536" s="7">
        <f t="shared" si="40"/>
        <v>6.1255934266827971E-3</v>
      </c>
      <c r="X536" s="7">
        <f t="shared" si="40"/>
        <v>3.3781965443900261E-2</v>
      </c>
      <c r="Y536" s="7">
        <f t="shared" si="40"/>
        <v>2.1726549884874647E-2</v>
      </c>
      <c r="Z536" s="15"/>
      <c r="AA536" s="7"/>
      <c r="AB536" s="7"/>
      <c r="AC536" s="7"/>
      <c r="AD536" s="7"/>
      <c r="AE536" s="7"/>
      <c r="AF536" s="7"/>
      <c r="AG536" s="7"/>
      <c r="AH536" s="7"/>
      <c r="AI536" s="7"/>
      <c r="AJ536" s="7"/>
      <c r="AK536" s="7"/>
      <c r="AL536" s="7"/>
      <c r="AM536" s="7"/>
      <c r="AN536" s="7"/>
      <c r="AO536" s="7"/>
      <c r="AP536" s="7"/>
      <c r="AQ536" s="7"/>
      <c r="AR536" s="7"/>
      <c r="AS536" s="7"/>
      <c r="AT536" s="7"/>
      <c r="AU536" s="7"/>
      <c r="AV536" s="7"/>
    </row>
    <row r="537" spans="1:48">
      <c r="A537" s="12">
        <v>40630</v>
      </c>
      <c r="B537" s="13">
        <v>4861.8</v>
      </c>
      <c r="C537" s="13">
        <v>961.2</v>
      </c>
      <c r="D537" s="13">
        <v>1498</v>
      </c>
      <c r="E537" s="13">
        <v>7838.1</v>
      </c>
      <c r="F537" s="13">
        <v>17179.3</v>
      </c>
      <c r="G537" s="13">
        <v>4535.1000000000004</v>
      </c>
      <c r="H537" s="13">
        <v>8925</v>
      </c>
      <c r="I537" s="13">
        <v>3780.6</v>
      </c>
      <c r="J537" s="13">
        <v>589.5</v>
      </c>
      <c r="K537" s="13">
        <v>14272.5</v>
      </c>
      <c r="L537" s="13">
        <v>4252.7</v>
      </c>
      <c r="M537" s="13">
        <v>676</v>
      </c>
      <c r="N537" s="15"/>
      <c r="O537" s="7">
        <f t="shared" si="39"/>
        <v>1.6078041601748371E-2</v>
      </c>
      <c r="P537" s="7">
        <f t="shared" si="39"/>
        <v>5.7057056082458878E-3</v>
      </c>
      <c r="Q537" s="7">
        <f t="shared" si="39"/>
        <v>1.4008874576797571E-3</v>
      </c>
      <c r="R537" s="7">
        <f t="shared" si="38"/>
        <v>1.0201350013112319E-3</v>
      </c>
      <c r="S537" s="7">
        <f t="shared" si="38"/>
        <v>1.7089007026917367E-2</v>
      </c>
      <c r="T537" s="7">
        <f t="shared" si="38"/>
        <v>1.1575268999415375E-2</v>
      </c>
      <c r="U537" s="7">
        <f t="shared" si="38"/>
        <v>2.8911343494419928E-2</v>
      </c>
      <c r="V537" s="7">
        <f t="shared" si="40"/>
        <v>6.7223156385974531E-3</v>
      </c>
      <c r="W537" s="7">
        <f t="shared" si="40"/>
        <v>7.2678423522338203E-3</v>
      </c>
      <c r="X537" s="7">
        <f t="shared" si="40"/>
        <v>2.9934564716476531E-2</v>
      </c>
      <c r="Y537" s="7">
        <f t="shared" si="40"/>
        <v>9.5481757903105903E-3</v>
      </c>
      <c r="Z537" s="15"/>
      <c r="AA537" s="7"/>
      <c r="AB537" s="7"/>
      <c r="AC537" s="7"/>
      <c r="AD537" s="7"/>
      <c r="AE537" s="7"/>
      <c r="AF537" s="7"/>
      <c r="AG537" s="7"/>
      <c r="AH537" s="7"/>
      <c r="AI537" s="7"/>
      <c r="AJ537" s="7"/>
      <c r="AK537" s="7"/>
      <c r="AL537" s="7"/>
      <c r="AM537" s="7"/>
      <c r="AN537" s="7"/>
      <c r="AO537" s="7"/>
      <c r="AP537" s="7"/>
      <c r="AQ537" s="7"/>
      <c r="AR537" s="7"/>
      <c r="AS537" s="7"/>
      <c r="AT537" s="7"/>
      <c r="AU537" s="7"/>
      <c r="AV537" s="7"/>
    </row>
    <row r="538" spans="1:48">
      <c r="A538" s="12">
        <v>40637</v>
      </c>
      <c r="B538" s="13">
        <v>4940.6000000000004</v>
      </c>
      <c r="C538" s="13">
        <v>966.7</v>
      </c>
      <c r="D538" s="13">
        <v>1500.1</v>
      </c>
      <c r="E538" s="13">
        <v>7846.1</v>
      </c>
      <c r="F538" s="13">
        <v>17475.400000000001</v>
      </c>
      <c r="G538" s="13">
        <v>4587.8999999999996</v>
      </c>
      <c r="H538" s="13">
        <v>9186.7999999999993</v>
      </c>
      <c r="I538" s="13">
        <v>3806.1</v>
      </c>
      <c r="J538" s="13">
        <v>593.79999999999995</v>
      </c>
      <c r="K538" s="13">
        <v>14706.2</v>
      </c>
      <c r="L538" s="13">
        <v>4293.5</v>
      </c>
      <c r="M538" s="13">
        <v>675</v>
      </c>
      <c r="N538" s="15"/>
      <c r="O538" s="7">
        <f t="shared" si="39"/>
        <v>-1.8075180387218403E-2</v>
      </c>
      <c r="P538" s="7">
        <f t="shared" si="39"/>
        <v>-6.4342272619484879E-3</v>
      </c>
      <c r="Q538" s="7">
        <f t="shared" si="39"/>
        <v>-1.3287002615398204E-2</v>
      </c>
      <c r="R538" s="7">
        <f t="shared" si="38"/>
        <v>-1.8114560381373179E-3</v>
      </c>
      <c r="S538" s="7">
        <f t="shared" si="38"/>
        <v>-2.6175938618706734E-2</v>
      </c>
      <c r="T538" s="7">
        <f t="shared" si="38"/>
        <v>-1.4622839928446874E-2</v>
      </c>
      <c r="U538" s="7">
        <f t="shared" si="38"/>
        <v>-3.8865483878653732E-2</v>
      </c>
      <c r="V538" s="7">
        <f t="shared" si="40"/>
        <v>-3.6440629093681912E-2</v>
      </c>
      <c r="W538" s="7">
        <f t="shared" si="40"/>
        <v>-3.0955870647895303E-2</v>
      </c>
      <c r="X538" s="7">
        <f t="shared" si="40"/>
        <v>-2.0443923034795145E-2</v>
      </c>
      <c r="Y538" s="7">
        <f t="shared" si="40"/>
        <v>-1.0253858920837841E-2</v>
      </c>
      <c r="Z538" s="15"/>
      <c r="AA538" s="7"/>
      <c r="AB538" s="7"/>
      <c r="AC538" s="7"/>
      <c r="AD538" s="7"/>
      <c r="AE538" s="7"/>
      <c r="AF538" s="7"/>
      <c r="AG538" s="7"/>
      <c r="AH538" s="7"/>
      <c r="AI538" s="7"/>
      <c r="AJ538" s="7"/>
      <c r="AK538" s="7"/>
      <c r="AL538" s="7"/>
      <c r="AM538" s="7"/>
      <c r="AN538" s="7"/>
      <c r="AO538" s="7"/>
      <c r="AP538" s="7"/>
      <c r="AQ538" s="7"/>
      <c r="AR538" s="7"/>
      <c r="AS538" s="7"/>
      <c r="AT538" s="7"/>
      <c r="AU538" s="7"/>
      <c r="AV538" s="7"/>
    </row>
    <row r="539" spans="1:48">
      <c r="A539" s="12">
        <v>40644</v>
      </c>
      <c r="B539" s="13">
        <v>4852.1000000000004</v>
      </c>
      <c r="C539" s="13">
        <v>960.5</v>
      </c>
      <c r="D539" s="13">
        <v>1480.3</v>
      </c>
      <c r="E539" s="13">
        <v>7831.9</v>
      </c>
      <c r="F539" s="13">
        <v>17023.900000000001</v>
      </c>
      <c r="G539" s="13">
        <v>4521.3</v>
      </c>
      <c r="H539" s="13">
        <v>8836.6</v>
      </c>
      <c r="I539" s="13">
        <v>3669.9</v>
      </c>
      <c r="J539" s="13">
        <v>575.70000000000005</v>
      </c>
      <c r="K539" s="13">
        <v>14408.6</v>
      </c>
      <c r="L539" s="13">
        <v>4249.7</v>
      </c>
      <c r="M539" s="13">
        <v>674</v>
      </c>
      <c r="N539" s="15"/>
      <c r="O539" s="7">
        <f t="shared" si="39"/>
        <v>1.2635972302890524E-2</v>
      </c>
      <c r="P539" s="7">
        <f t="shared" si="39"/>
        <v>1.5188595958450525E-2</v>
      </c>
      <c r="Q539" s="7">
        <f t="shared" si="39"/>
        <v>7.2693326774153199E-3</v>
      </c>
      <c r="R539" s="7">
        <f t="shared" si="38"/>
        <v>1.7127976619342362E-2</v>
      </c>
      <c r="S539" s="7">
        <f t="shared" si="38"/>
        <v>8.5512599224158246E-3</v>
      </c>
      <c r="T539" s="7">
        <f t="shared" si="38"/>
        <v>2.0663972647677987E-2</v>
      </c>
      <c r="U539" s="7">
        <f t="shared" si="38"/>
        <v>2.1727696522798354E-2</v>
      </c>
      <c r="V539" s="7">
        <f t="shared" si="40"/>
        <v>8.2494837055233101E-3</v>
      </c>
      <c r="W539" s="7">
        <f t="shared" si="40"/>
        <v>-4.7009749670244225E-3</v>
      </c>
      <c r="X539" s="7">
        <f t="shared" si="40"/>
        <v>2.3430741023525424E-3</v>
      </c>
      <c r="Y539" s="7">
        <f t="shared" si="40"/>
        <v>2.0034681342285119E-2</v>
      </c>
      <c r="Z539" s="15"/>
      <c r="AA539" s="7"/>
      <c r="AB539" s="7"/>
      <c r="AC539" s="7"/>
      <c r="AD539" s="7"/>
      <c r="AE539" s="7"/>
      <c r="AF539" s="7"/>
      <c r="AG539" s="7"/>
      <c r="AH539" s="7"/>
      <c r="AI539" s="7"/>
      <c r="AJ539" s="7"/>
      <c r="AK539" s="7"/>
      <c r="AL539" s="7"/>
      <c r="AM539" s="7"/>
      <c r="AN539" s="7"/>
      <c r="AO539" s="7"/>
      <c r="AP539" s="7"/>
      <c r="AQ539" s="7"/>
      <c r="AR539" s="7"/>
      <c r="AS539" s="7"/>
      <c r="AT539" s="7"/>
      <c r="AU539" s="7"/>
      <c r="AV539" s="7"/>
    </row>
    <row r="540" spans="1:48">
      <c r="A540" s="12">
        <v>40651</v>
      </c>
      <c r="B540" s="13">
        <v>4913.8</v>
      </c>
      <c r="C540" s="13">
        <v>975.2</v>
      </c>
      <c r="D540" s="13">
        <v>1491.1</v>
      </c>
      <c r="E540" s="13">
        <v>7967.2</v>
      </c>
      <c r="F540" s="13">
        <v>17170.099999999999</v>
      </c>
      <c r="G540" s="13">
        <v>4615.7</v>
      </c>
      <c r="H540" s="13">
        <v>9030.7000000000007</v>
      </c>
      <c r="I540" s="13">
        <v>3700.3</v>
      </c>
      <c r="J540" s="13">
        <v>573</v>
      </c>
      <c r="K540" s="13">
        <v>14442.4</v>
      </c>
      <c r="L540" s="13">
        <v>4335.7</v>
      </c>
      <c r="M540" s="13">
        <v>673</v>
      </c>
      <c r="N540" s="15"/>
      <c r="O540" s="7">
        <f t="shared" si="39"/>
        <v>-1.8609965036959476E-2</v>
      </c>
      <c r="P540" s="7">
        <f t="shared" si="39"/>
        <v>1.9698068113576325E-2</v>
      </c>
      <c r="Q540" s="7">
        <f t="shared" si="39"/>
        <v>-1.8409995419495506E-2</v>
      </c>
      <c r="R540" s="7">
        <f t="shared" si="38"/>
        <v>-1.964649931007172E-2</v>
      </c>
      <c r="S540" s="7">
        <f t="shared" si="38"/>
        <v>-3.4242820534273542E-2</v>
      </c>
      <c r="T540" s="7">
        <f t="shared" si="38"/>
        <v>-5.1043236834957375E-3</v>
      </c>
      <c r="U540" s="7">
        <f t="shared" si="38"/>
        <v>-3.2307879630556979E-2</v>
      </c>
      <c r="V540" s="7">
        <f t="shared" si="40"/>
        <v>-2.1056284184499743E-2</v>
      </c>
      <c r="W540" s="7">
        <f t="shared" si="40"/>
        <v>4.8041941164080004E-2</v>
      </c>
      <c r="X540" s="7">
        <f t="shared" si="40"/>
        <v>-3.633892256935637E-2</v>
      </c>
      <c r="Y540" s="7">
        <f t="shared" si="40"/>
        <v>3.70647906343494E-3</v>
      </c>
      <c r="Z540" s="15"/>
      <c r="AA540" s="7"/>
      <c r="AB540" s="7"/>
      <c r="AC540" s="7"/>
      <c r="AD540" s="7"/>
      <c r="AE540" s="7"/>
      <c r="AF540" s="7"/>
      <c r="AG540" s="7"/>
      <c r="AH540" s="7"/>
      <c r="AI540" s="7"/>
      <c r="AJ540" s="7"/>
      <c r="AK540" s="7"/>
      <c r="AL540" s="7"/>
      <c r="AM540" s="7"/>
      <c r="AN540" s="7"/>
      <c r="AO540" s="7"/>
      <c r="AP540" s="7"/>
      <c r="AQ540" s="7"/>
      <c r="AR540" s="7"/>
      <c r="AS540" s="7"/>
      <c r="AT540" s="7"/>
      <c r="AU540" s="7"/>
      <c r="AV540" s="7"/>
    </row>
    <row r="541" spans="1:48">
      <c r="A541" s="12">
        <v>40660</v>
      </c>
      <c r="B541" s="13">
        <v>4823.2</v>
      </c>
      <c r="C541" s="13">
        <v>994.6</v>
      </c>
      <c r="D541" s="13">
        <v>1463.9</v>
      </c>
      <c r="E541" s="13">
        <v>7812.2</v>
      </c>
      <c r="F541" s="13">
        <v>16592.099999999999</v>
      </c>
      <c r="G541" s="13">
        <v>4592.2</v>
      </c>
      <c r="H541" s="13">
        <v>8743.6</v>
      </c>
      <c r="I541" s="13">
        <v>3623.2</v>
      </c>
      <c r="J541" s="13">
        <v>601.20000000000005</v>
      </c>
      <c r="K541" s="13">
        <v>13927</v>
      </c>
      <c r="L541" s="13">
        <v>4351.8</v>
      </c>
      <c r="M541" s="13">
        <v>672</v>
      </c>
      <c r="N541" s="15"/>
      <c r="O541" s="7">
        <f t="shared" si="39"/>
        <v>-1.6767761297614099E-2</v>
      </c>
      <c r="P541" s="7">
        <f t="shared" si="39"/>
        <v>2.0303245195249585E-2</v>
      </c>
      <c r="Q541" s="7">
        <f t="shared" si="39"/>
        <v>-1.7294674355897377E-2</v>
      </c>
      <c r="R541" s="7">
        <f t="shared" si="38"/>
        <v>-4.0969964468302194E-4</v>
      </c>
      <c r="S541" s="7">
        <f t="shared" si="38"/>
        <v>-2.6548529410492828E-2</v>
      </c>
      <c r="T541" s="7">
        <f t="shared" si="38"/>
        <v>-2.1193341724635124E-2</v>
      </c>
      <c r="U541" s="7">
        <f t="shared" si="38"/>
        <v>8.3029616921309231E-3</v>
      </c>
      <c r="V541" s="7">
        <f t="shared" si="40"/>
        <v>6.6217859168312917E-4</v>
      </c>
      <c r="W541" s="7">
        <f t="shared" si="40"/>
        <v>-2.9883206152208807E-2</v>
      </c>
      <c r="X541" s="7">
        <f t="shared" si="40"/>
        <v>-2.4237664755707971E-2</v>
      </c>
      <c r="Y541" s="7">
        <f t="shared" si="40"/>
        <v>2.0659741526494815E-3</v>
      </c>
      <c r="Z541" s="15"/>
      <c r="AA541" s="7"/>
      <c r="AB541" s="7"/>
      <c r="AC541" s="7"/>
      <c r="AD541" s="7"/>
      <c r="AE541" s="7"/>
      <c r="AF541" s="7"/>
      <c r="AG541" s="7"/>
      <c r="AH541" s="7"/>
      <c r="AI541" s="7"/>
      <c r="AJ541" s="7"/>
      <c r="AK541" s="7"/>
      <c r="AL541" s="7"/>
      <c r="AM541" s="7"/>
      <c r="AN541" s="7"/>
      <c r="AO541" s="7"/>
      <c r="AP541" s="7"/>
      <c r="AQ541" s="7"/>
      <c r="AR541" s="7"/>
      <c r="AS541" s="7"/>
      <c r="AT541" s="7"/>
      <c r="AU541" s="7"/>
      <c r="AV541" s="7"/>
    </row>
    <row r="542" spans="1:48">
      <c r="A542" s="12">
        <v>40665</v>
      </c>
      <c r="B542" s="13">
        <v>4743</v>
      </c>
      <c r="C542" s="13">
        <v>1015</v>
      </c>
      <c r="D542" s="13">
        <v>1438.8</v>
      </c>
      <c r="E542" s="13">
        <v>7809</v>
      </c>
      <c r="F542" s="13">
        <v>16157.4</v>
      </c>
      <c r="G542" s="13">
        <v>4495.8999999999996</v>
      </c>
      <c r="H542" s="13">
        <v>8816.5</v>
      </c>
      <c r="I542" s="13">
        <v>3625.6</v>
      </c>
      <c r="J542" s="13">
        <v>583.5</v>
      </c>
      <c r="K542" s="13">
        <v>13593.5</v>
      </c>
      <c r="L542" s="13">
        <v>4360.8</v>
      </c>
      <c r="M542" s="13">
        <v>671</v>
      </c>
      <c r="N542" s="15"/>
      <c r="O542" s="7">
        <f t="shared" si="39"/>
        <v>-6.6847431190756876E-3</v>
      </c>
      <c r="P542" s="7">
        <f t="shared" si="39"/>
        <v>4.4236985386221211E-3</v>
      </c>
      <c r="Q542" s="7">
        <f t="shared" si="39"/>
        <v>-5.7853993313038568E-3</v>
      </c>
      <c r="R542" s="7">
        <f t="shared" si="38"/>
        <v>-7.5582404428283694E-4</v>
      </c>
      <c r="S542" s="7">
        <f t="shared" si="38"/>
        <v>-5.0631134556126858E-3</v>
      </c>
      <c r="T542" s="7">
        <f t="shared" si="38"/>
        <v>-1.2443928622034769E-2</v>
      </c>
      <c r="U542" s="7">
        <f t="shared" si="38"/>
        <v>-1.0249133500781576E-2</v>
      </c>
      <c r="V542" s="7">
        <f t="shared" si="40"/>
        <v>4.4857316359371143E-3</v>
      </c>
      <c r="W542" s="7">
        <f t="shared" si="40"/>
        <v>-9.9897489393907957E-3</v>
      </c>
      <c r="X542" s="7">
        <f t="shared" si="40"/>
        <v>-4.8670867804936355E-3</v>
      </c>
      <c r="Y542" s="7">
        <f t="shared" si="40"/>
        <v>8.9393163938147533E-4</v>
      </c>
      <c r="Z542" s="15"/>
      <c r="AA542" s="7"/>
      <c r="AB542" s="7"/>
      <c r="AC542" s="7"/>
      <c r="AD542" s="7"/>
      <c r="AE542" s="7"/>
      <c r="AF542" s="7"/>
      <c r="AG542" s="7"/>
      <c r="AH542" s="7"/>
      <c r="AI542" s="7"/>
      <c r="AJ542" s="7"/>
      <c r="AK542" s="7"/>
      <c r="AL542" s="7"/>
      <c r="AM542" s="7"/>
      <c r="AN542" s="7"/>
      <c r="AO542" s="7"/>
      <c r="AP542" s="7"/>
      <c r="AQ542" s="7"/>
      <c r="AR542" s="7"/>
      <c r="AS542" s="7"/>
      <c r="AT542" s="7"/>
      <c r="AU542" s="7"/>
      <c r="AV542" s="7"/>
    </row>
    <row r="543" spans="1:48">
      <c r="A543" s="12">
        <v>40672</v>
      </c>
      <c r="B543" s="13">
        <v>4711.3999999999996</v>
      </c>
      <c r="C543" s="13">
        <v>1019.5</v>
      </c>
      <c r="D543" s="13">
        <v>1430.5</v>
      </c>
      <c r="E543" s="13">
        <v>7803.1</v>
      </c>
      <c r="F543" s="13">
        <v>16075.8</v>
      </c>
      <c r="G543" s="13">
        <v>4440.3</v>
      </c>
      <c r="H543" s="13">
        <v>8726.6</v>
      </c>
      <c r="I543" s="13">
        <v>3641.9</v>
      </c>
      <c r="J543" s="13">
        <v>577.70000000000005</v>
      </c>
      <c r="K543" s="13">
        <v>13527.5</v>
      </c>
      <c r="L543" s="13">
        <v>4364.7</v>
      </c>
      <c r="M543" s="13">
        <v>670</v>
      </c>
      <c r="N543" s="15"/>
      <c r="O543" s="7">
        <f t="shared" si="39"/>
        <v>4.4051068734942012E-3</v>
      </c>
      <c r="P543" s="7">
        <f t="shared" si="39"/>
        <v>1.9331312559831604E-2</v>
      </c>
      <c r="Q543" s="7">
        <f t="shared" si="39"/>
        <v>-5.7487539139826514E-3</v>
      </c>
      <c r="R543" s="7">
        <f t="shared" si="38"/>
        <v>1.3505548228282172E-2</v>
      </c>
      <c r="S543" s="7">
        <f t="shared" si="38"/>
        <v>7.4122156955767383E-3</v>
      </c>
      <c r="T543" s="7">
        <f t="shared" si="38"/>
        <v>3.1704299887929228E-3</v>
      </c>
      <c r="U543" s="7">
        <f t="shared" si="38"/>
        <v>1.5801228455149465E-3</v>
      </c>
      <c r="V543" s="7">
        <f t="shared" si="40"/>
        <v>1.06789309093967E-2</v>
      </c>
      <c r="W543" s="7">
        <f t="shared" si="40"/>
        <v>8.4461417381142562E-3</v>
      </c>
      <c r="X543" s="7">
        <f t="shared" si="40"/>
        <v>1.1746932557374925E-3</v>
      </c>
      <c r="Y543" s="7">
        <f t="shared" si="40"/>
        <v>2.7489519793750551E-4</v>
      </c>
      <c r="Z543" s="15"/>
      <c r="AA543" s="7"/>
      <c r="AB543" s="7"/>
      <c r="AC543" s="7"/>
      <c r="AD543" s="7"/>
      <c r="AE543" s="7"/>
      <c r="AF543" s="7"/>
      <c r="AG543" s="7"/>
      <c r="AH543" s="7"/>
      <c r="AI543" s="7"/>
      <c r="AJ543" s="7"/>
      <c r="AK543" s="7"/>
      <c r="AL543" s="7"/>
      <c r="AM543" s="7"/>
      <c r="AN543" s="7"/>
      <c r="AO543" s="7"/>
      <c r="AP543" s="7"/>
      <c r="AQ543" s="7"/>
      <c r="AR543" s="7"/>
      <c r="AS543" s="7"/>
      <c r="AT543" s="7"/>
      <c r="AU543" s="7"/>
      <c r="AV543" s="7"/>
    </row>
    <row r="544" spans="1:48">
      <c r="A544" s="12">
        <v>40679</v>
      </c>
      <c r="B544" s="13">
        <v>4732.2</v>
      </c>
      <c r="C544" s="13">
        <v>1039.4000000000001</v>
      </c>
      <c r="D544" s="13">
        <v>1422.3</v>
      </c>
      <c r="E544" s="13">
        <v>7909.2</v>
      </c>
      <c r="F544" s="13">
        <v>16195.4</v>
      </c>
      <c r="G544" s="13">
        <v>4454.3999999999996</v>
      </c>
      <c r="H544" s="13">
        <v>8740.4</v>
      </c>
      <c r="I544" s="13">
        <v>3681</v>
      </c>
      <c r="J544" s="13">
        <v>582.6</v>
      </c>
      <c r="K544" s="13">
        <v>13543.4</v>
      </c>
      <c r="L544" s="13">
        <v>4365.8999999999996</v>
      </c>
      <c r="M544" s="13">
        <v>669</v>
      </c>
      <c r="N544" s="15"/>
      <c r="O544" s="7">
        <f t="shared" si="39"/>
        <v>-1.0237764914392235E-2</v>
      </c>
      <c r="P544" s="7">
        <f t="shared" si="39"/>
        <v>-2.118848909832158E-3</v>
      </c>
      <c r="Q544" s="7">
        <f t="shared" si="39"/>
        <v>-2.0410324852997244E-3</v>
      </c>
      <c r="R544" s="7">
        <f t="shared" si="38"/>
        <v>-8.5454869247212802E-3</v>
      </c>
      <c r="S544" s="7">
        <f t="shared" si="38"/>
        <v>3.341041788722725E-3</v>
      </c>
      <c r="T544" s="7">
        <f t="shared" si="38"/>
        <v>-2.3854467165158769E-2</v>
      </c>
      <c r="U544" s="7">
        <f t="shared" si="38"/>
        <v>-5.7945234793474977E-3</v>
      </c>
      <c r="V544" s="7">
        <f t="shared" si="40"/>
        <v>-1.1503016221389693E-2</v>
      </c>
      <c r="W544" s="7">
        <f t="shared" si="40"/>
        <v>-9.1387824584464403E-3</v>
      </c>
      <c r="X544" s="7">
        <f t="shared" si="40"/>
        <v>1.1364392305729157E-3</v>
      </c>
      <c r="Y544" s="7">
        <f t="shared" si="40"/>
        <v>-4.2463883486252478E-3</v>
      </c>
      <c r="Z544" s="15"/>
      <c r="AA544" s="7"/>
      <c r="AB544" s="7"/>
      <c r="AC544" s="7"/>
      <c r="AD544" s="7"/>
      <c r="AE544" s="7"/>
      <c r="AF544" s="7"/>
      <c r="AG544" s="7"/>
      <c r="AH544" s="7"/>
      <c r="AI544" s="7"/>
      <c r="AJ544" s="7"/>
      <c r="AK544" s="7"/>
      <c r="AL544" s="7"/>
      <c r="AM544" s="7"/>
      <c r="AN544" s="7"/>
      <c r="AO544" s="7"/>
      <c r="AP544" s="7"/>
      <c r="AQ544" s="7"/>
      <c r="AR544" s="7"/>
      <c r="AS544" s="7"/>
      <c r="AT544" s="7"/>
      <c r="AU544" s="7"/>
      <c r="AV544" s="7"/>
    </row>
    <row r="545" spans="1:48">
      <c r="A545" s="12">
        <v>40686</v>
      </c>
      <c r="B545" s="13">
        <v>4684</v>
      </c>
      <c r="C545" s="13">
        <v>1037.2</v>
      </c>
      <c r="D545" s="13">
        <v>1419.4</v>
      </c>
      <c r="E545" s="13">
        <v>7841.9</v>
      </c>
      <c r="F545" s="13">
        <v>16249.6</v>
      </c>
      <c r="G545" s="13">
        <v>4349.3999999999996</v>
      </c>
      <c r="H545" s="13">
        <v>8689.9</v>
      </c>
      <c r="I545" s="13">
        <v>3638.9</v>
      </c>
      <c r="J545" s="13">
        <v>577.29999999999995</v>
      </c>
      <c r="K545" s="13">
        <v>13558.8</v>
      </c>
      <c r="L545" s="13">
        <v>4347.3999999999996</v>
      </c>
      <c r="M545" s="13">
        <v>668</v>
      </c>
      <c r="N545" s="15"/>
      <c r="O545" s="7">
        <f t="shared" si="39"/>
        <v>-2.17768206778211E-2</v>
      </c>
      <c r="P545" s="7">
        <f t="shared" si="39"/>
        <v>0</v>
      </c>
      <c r="Q545" s="7">
        <f t="shared" si="39"/>
        <v>-2.2730680470293065E-2</v>
      </c>
      <c r="R545" s="7">
        <f t="shared" si="38"/>
        <v>-2.1942918355764344E-2</v>
      </c>
      <c r="S545" s="7">
        <f t="shared" si="38"/>
        <v>-1.3568897348094978E-2</v>
      </c>
      <c r="T545" s="7">
        <f t="shared" si="38"/>
        <v>-3.319302483495816E-2</v>
      </c>
      <c r="U545" s="7">
        <f t="shared" si="38"/>
        <v>-1.7763487488426266E-2</v>
      </c>
      <c r="V545" s="7">
        <f t="shared" si="40"/>
        <v>-1.5983498397630573E-2</v>
      </c>
      <c r="W545" s="7">
        <f t="shared" si="40"/>
        <v>-6.9312080404413442E-4</v>
      </c>
      <c r="X545" s="7">
        <f t="shared" si="40"/>
        <v>-1.4209395180314161E-2</v>
      </c>
      <c r="Y545" s="7">
        <f t="shared" si="40"/>
        <v>-1.0753662132205685E-2</v>
      </c>
      <c r="Z545" s="15"/>
      <c r="AA545" s="7"/>
      <c r="AB545" s="7"/>
      <c r="AC545" s="7"/>
      <c r="AD545" s="7"/>
      <c r="AE545" s="7"/>
      <c r="AF545" s="7"/>
      <c r="AG545" s="7"/>
      <c r="AH545" s="7"/>
      <c r="AI545" s="7"/>
      <c r="AJ545" s="7"/>
      <c r="AK545" s="7"/>
      <c r="AL545" s="7"/>
      <c r="AM545" s="7"/>
      <c r="AN545" s="7"/>
      <c r="AO545" s="7"/>
      <c r="AP545" s="7"/>
      <c r="AQ545" s="7"/>
      <c r="AR545" s="7"/>
      <c r="AS545" s="7"/>
      <c r="AT545" s="7"/>
      <c r="AU545" s="7"/>
      <c r="AV545" s="7"/>
    </row>
    <row r="546" spans="1:48">
      <c r="A546" s="12">
        <v>40693</v>
      </c>
      <c r="B546" s="13">
        <v>4583.1000000000004</v>
      </c>
      <c r="C546" s="13">
        <v>1037.2</v>
      </c>
      <c r="D546" s="13">
        <v>1387.5</v>
      </c>
      <c r="E546" s="13">
        <v>7671.7</v>
      </c>
      <c r="F546" s="13">
        <v>16030.6</v>
      </c>
      <c r="G546" s="13">
        <v>4207.3999999999996</v>
      </c>
      <c r="H546" s="13">
        <v>8536.9</v>
      </c>
      <c r="I546" s="13">
        <v>3581.2</v>
      </c>
      <c r="J546" s="13">
        <v>576.9</v>
      </c>
      <c r="K546" s="13">
        <v>13367.5</v>
      </c>
      <c r="L546" s="13">
        <v>4300.8999999999996</v>
      </c>
      <c r="M546" s="13">
        <v>667</v>
      </c>
      <c r="N546" s="15"/>
      <c r="O546" s="7">
        <f t="shared" si="39"/>
        <v>-4.5925812252637539E-3</v>
      </c>
      <c r="P546" s="7">
        <f t="shared" si="39"/>
        <v>-6.0925675621702185E-3</v>
      </c>
      <c r="Q546" s="7">
        <f t="shared" si="39"/>
        <v>-2.1343272940898488E-2</v>
      </c>
      <c r="R546" s="7">
        <f t="shared" si="38"/>
        <v>2.0704075940607275E-3</v>
      </c>
      <c r="S546" s="7">
        <f t="shared" si="38"/>
        <v>-2.8094240761398593E-2</v>
      </c>
      <c r="T546" s="7">
        <f t="shared" si="38"/>
        <v>2.2790950466309726E-3</v>
      </c>
      <c r="U546" s="7">
        <f t="shared" si="38"/>
        <v>-1.2945240903792104E-2</v>
      </c>
      <c r="V546" s="7">
        <f t="shared" si="40"/>
        <v>-9.3420606206297205E-3</v>
      </c>
      <c r="W546" s="7">
        <f t="shared" si="40"/>
        <v>-7.1323256164079066E-3</v>
      </c>
      <c r="X546" s="7">
        <f t="shared" si="40"/>
        <v>-5.2127398604863359E-3</v>
      </c>
      <c r="Y546" s="7">
        <f t="shared" si="40"/>
        <v>9.5337989278259927E-3</v>
      </c>
      <c r="Z546" s="15"/>
      <c r="AA546" s="7"/>
      <c r="AB546" s="7"/>
      <c r="AC546" s="7"/>
      <c r="AD546" s="7"/>
      <c r="AE546" s="7"/>
      <c r="AF546" s="7"/>
      <c r="AG546" s="7"/>
      <c r="AH546" s="7"/>
      <c r="AI546" s="7"/>
      <c r="AJ546" s="7"/>
      <c r="AK546" s="7"/>
      <c r="AL546" s="7"/>
      <c r="AM546" s="7"/>
      <c r="AN546" s="7"/>
      <c r="AO546" s="7"/>
      <c r="AP546" s="7"/>
      <c r="AQ546" s="7"/>
      <c r="AR546" s="7"/>
      <c r="AS546" s="7"/>
      <c r="AT546" s="7"/>
      <c r="AU546" s="7"/>
      <c r="AV546" s="7"/>
    </row>
    <row r="547" spans="1:48">
      <c r="A547" s="12">
        <v>40700</v>
      </c>
      <c r="B547" s="13">
        <v>4562.1000000000004</v>
      </c>
      <c r="C547" s="13">
        <v>1030.9000000000001</v>
      </c>
      <c r="D547" s="13">
        <v>1358.2</v>
      </c>
      <c r="E547" s="13">
        <v>7687.6</v>
      </c>
      <c r="F547" s="13">
        <v>15586.5</v>
      </c>
      <c r="G547" s="13">
        <v>4217</v>
      </c>
      <c r="H547" s="13">
        <v>8427.1</v>
      </c>
      <c r="I547" s="13">
        <v>3547.9</v>
      </c>
      <c r="J547" s="13">
        <v>572.79999999999995</v>
      </c>
      <c r="K547" s="13">
        <v>13298</v>
      </c>
      <c r="L547" s="13">
        <v>4342.1000000000004</v>
      </c>
      <c r="M547" s="13">
        <v>666</v>
      </c>
      <c r="N547" s="15"/>
      <c r="O547" s="7">
        <f t="shared" si="39"/>
        <v>-1.7066845114234022E-2</v>
      </c>
      <c r="P547" s="7">
        <f t="shared" si="39"/>
        <v>9.0769259745104164E-3</v>
      </c>
      <c r="Q547" s="7">
        <f t="shared" si="39"/>
        <v>-1.4162547178170684E-2</v>
      </c>
      <c r="R547" s="7">
        <f t="shared" si="38"/>
        <v>-1.5882317990655492E-3</v>
      </c>
      <c r="S547" s="7">
        <f t="shared" si="38"/>
        <v>-4.3776289462549252E-2</v>
      </c>
      <c r="T547" s="7">
        <f t="shared" si="38"/>
        <v>-1.0680500136373967E-2</v>
      </c>
      <c r="U547" s="7">
        <f t="shared" si="38"/>
        <v>-7.886626534443969E-3</v>
      </c>
      <c r="V547" s="7">
        <f t="shared" si="40"/>
        <v>-1.808871595212316E-2</v>
      </c>
      <c r="W547" s="7">
        <f t="shared" si="40"/>
        <v>9.9019309872955489E-3</v>
      </c>
      <c r="X547" s="7">
        <f t="shared" si="40"/>
        <v>-2.8643669892205851E-2</v>
      </c>
      <c r="Y547" s="7">
        <f t="shared" si="40"/>
        <v>-4.6629816716006554E-3</v>
      </c>
      <c r="Z547" s="15"/>
      <c r="AA547" s="7"/>
      <c r="AB547" s="7"/>
      <c r="AC547" s="7"/>
      <c r="AD547" s="7"/>
      <c r="AE547" s="7"/>
      <c r="AF547" s="7"/>
      <c r="AG547" s="7"/>
      <c r="AH547" s="7"/>
      <c r="AI547" s="7"/>
      <c r="AJ547" s="7"/>
      <c r="AK547" s="7"/>
      <c r="AL547" s="7"/>
      <c r="AM547" s="7"/>
      <c r="AN547" s="7"/>
      <c r="AO547" s="7"/>
      <c r="AP547" s="7"/>
      <c r="AQ547" s="7"/>
      <c r="AR547" s="7"/>
      <c r="AS547" s="7"/>
      <c r="AT547" s="7"/>
      <c r="AU547" s="7"/>
      <c r="AV547" s="7"/>
    </row>
    <row r="548" spans="1:48">
      <c r="A548" s="12">
        <v>40708</v>
      </c>
      <c r="B548" s="13">
        <v>4484.8999999999996</v>
      </c>
      <c r="C548" s="13">
        <v>1040.3</v>
      </c>
      <c r="D548" s="13">
        <v>1339.1</v>
      </c>
      <c r="E548" s="13">
        <v>7675.4</v>
      </c>
      <c r="F548" s="13">
        <v>14918.9</v>
      </c>
      <c r="G548" s="13">
        <v>4172.2</v>
      </c>
      <c r="H548" s="13">
        <v>8360.9</v>
      </c>
      <c r="I548" s="13">
        <v>3484.3</v>
      </c>
      <c r="J548" s="13">
        <v>578.5</v>
      </c>
      <c r="K548" s="13">
        <v>12922.5</v>
      </c>
      <c r="L548" s="13">
        <v>4321.8999999999996</v>
      </c>
      <c r="M548" s="13">
        <v>665</v>
      </c>
      <c r="N548" s="15"/>
      <c r="O548" s="7">
        <f t="shared" si="39"/>
        <v>5.1595799995014166E-3</v>
      </c>
      <c r="P548" s="7">
        <f t="shared" si="39"/>
        <v>-4.9054545938243849E-2</v>
      </c>
      <c r="Q548" s="7">
        <f t="shared" si="39"/>
        <v>1.0622198296604808E-2</v>
      </c>
      <c r="R548" s="7">
        <f t="shared" si="38"/>
        <v>1.5025820941257356E-2</v>
      </c>
      <c r="S548" s="7">
        <f t="shared" si="38"/>
        <v>-1.0741922256333915E-2</v>
      </c>
      <c r="T548" s="7">
        <f t="shared" si="38"/>
        <v>1.1202061988836337E-2</v>
      </c>
      <c r="U548" s="7">
        <f t="shared" si="38"/>
        <v>-1.3534711170722824E-2</v>
      </c>
      <c r="V548" s="7">
        <f t="shared" si="40"/>
        <v>4.2100501804401115E-3</v>
      </c>
      <c r="W548" s="7">
        <f t="shared" si="40"/>
        <v>-3.2144683807723014E-2</v>
      </c>
      <c r="X548" s="7">
        <f t="shared" si="40"/>
        <v>9.2202758366803448E-3</v>
      </c>
      <c r="Y548" s="7">
        <f t="shared" si="40"/>
        <v>-2.1682270504413129E-2</v>
      </c>
      <c r="Z548" s="15"/>
      <c r="AA548" s="7"/>
      <c r="AB548" s="7"/>
      <c r="AC548" s="7"/>
      <c r="AD548" s="7"/>
      <c r="AE548" s="7"/>
      <c r="AF548" s="7"/>
      <c r="AG548" s="7"/>
      <c r="AH548" s="7"/>
      <c r="AI548" s="7"/>
      <c r="AJ548" s="7"/>
      <c r="AK548" s="7"/>
      <c r="AL548" s="7"/>
      <c r="AM548" s="7"/>
      <c r="AN548" s="7"/>
      <c r="AO548" s="7"/>
      <c r="AP548" s="7"/>
      <c r="AQ548" s="7"/>
      <c r="AR548" s="7"/>
      <c r="AS548" s="7"/>
      <c r="AT548" s="7"/>
      <c r="AU548" s="7"/>
      <c r="AV548" s="7"/>
    </row>
    <row r="549" spans="1:48">
      <c r="A549" s="12">
        <v>40714</v>
      </c>
      <c r="B549" s="13">
        <v>4508.1000000000004</v>
      </c>
      <c r="C549" s="13">
        <v>990.5</v>
      </c>
      <c r="D549" s="13">
        <v>1353.4</v>
      </c>
      <c r="E549" s="13">
        <v>7791.6</v>
      </c>
      <c r="F549" s="13">
        <v>14759.5</v>
      </c>
      <c r="G549" s="13">
        <v>4219.2</v>
      </c>
      <c r="H549" s="13">
        <v>8248.5</v>
      </c>
      <c r="I549" s="13">
        <v>3499</v>
      </c>
      <c r="J549" s="13">
        <v>560.20000000000005</v>
      </c>
      <c r="K549" s="13">
        <v>13042.2</v>
      </c>
      <c r="L549" s="13">
        <v>4229.2</v>
      </c>
      <c r="M549" s="13">
        <v>664</v>
      </c>
      <c r="N549" s="15"/>
      <c r="O549" s="7">
        <f t="shared" si="39"/>
        <v>1.8265649094362121E-2</v>
      </c>
      <c r="P549" s="7">
        <f t="shared" si="39"/>
        <v>1.2939645911546858E-2</v>
      </c>
      <c r="Q549" s="7">
        <f t="shared" si="39"/>
        <v>1.3285086579532647E-2</v>
      </c>
      <c r="R549" s="7">
        <f t="shared" si="38"/>
        <v>1.2486531173282328E-2</v>
      </c>
      <c r="S549" s="7">
        <f t="shared" si="38"/>
        <v>1.7102816319085508E-2</v>
      </c>
      <c r="T549" s="7">
        <f t="shared" si="38"/>
        <v>1.4798006851012124E-2</v>
      </c>
      <c r="U549" s="7">
        <f t="shared" si="38"/>
        <v>2.4525532041633231E-2</v>
      </c>
      <c r="V549" s="7">
        <f t="shared" si="40"/>
        <v>9.5003132269591718E-3</v>
      </c>
      <c r="W549" s="7">
        <f t="shared" si="40"/>
        <v>-1.5289442547623064E-2</v>
      </c>
      <c r="X549" s="7">
        <f t="shared" si="40"/>
        <v>2.7922293936607698E-2</v>
      </c>
      <c r="Y549" s="7">
        <f t="shared" si="40"/>
        <v>3.1353303074939325E-2</v>
      </c>
      <c r="Z549" s="15"/>
      <c r="AA549" s="7"/>
      <c r="AB549" s="7"/>
      <c r="AC549" s="7"/>
      <c r="AD549" s="7"/>
      <c r="AE549" s="7"/>
      <c r="AF549" s="7"/>
      <c r="AG549" s="7"/>
      <c r="AH549" s="7"/>
      <c r="AI549" s="7"/>
      <c r="AJ549" s="7"/>
      <c r="AK549" s="7"/>
      <c r="AL549" s="7"/>
      <c r="AM549" s="7"/>
      <c r="AN549" s="7"/>
      <c r="AO549" s="7"/>
      <c r="AP549" s="7"/>
      <c r="AQ549" s="7"/>
      <c r="AR549" s="7"/>
      <c r="AS549" s="7"/>
      <c r="AT549" s="7"/>
      <c r="AU549" s="7"/>
      <c r="AV549" s="7"/>
    </row>
    <row r="550" spans="1:48">
      <c r="A550" s="12">
        <v>40721</v>
      </c>
      <c r="B550" s="13">
        <v>4591.2</v>
      </c>
      <c r="C550" s="13">
        <v>1003.4</v>
      </c>
      <c r="D550" s="13">
        <v>1371.5</v>
      </c>
      <c r="E550" s="13">
        <v>7889.5</v>
      </c>
      <c r="F550" s="13">
        <v>15014.1</v>
      </c>
      <c r="G550" s="13">
        <v>4282.1000000000004</v>
      </c>
      <c r="H550" s="13">
        <v>8453.2999999999993</v>
      </c>
      <c r="I550" s="13">
        <v>3532.4</v>
      </c>
      <c r="J550" s="13">
        <v>551.70000000000005</v>
      </c>
      <c r="K550" s="13">
        <v>13411.5</v>
      </c>
      <c r="L550" s="13">
        <v>4363.8999999999996</v>
      </c>
      <c r="M550" s="13">
        <v>663</v>
      </c>
      <c r="N550" s="15"/>
      <c r="O550" s="7">
        <f t="shared" si="39"/>
        <v>1.3736034008864291E-2</v>
      </c>
      <c r="P550" s="7">
        <f t="shared" si="39"/>
        <v>2.5096037331612E-2</v>
      </c>
      <c r="Q550" s="7">
        <f t="shared" si="39"/>
        <v>8.8560392976809021E-3</v>
      </c>
      <c r="R550" s="7">
        <f t="shared" si="38"/>
        <v>1.7602851394254034E-3</v>
      </c>
      <c r="S550" s="7">
        <f t="shared" si="38"/>
        <v>8.2183793080993217E-3</v>
      </c>
      <c r="T550" s="7">
        <f t="shared" si="38"/>
        <v>4.3342566803258615E-3</v>
      </c>
      <c r="U550" s="7">
        <f t="shared" si="38"/>
        <v>4.9797138682010755E-3</v>
      </c>
      <c r="V550" s="7">
        <f t="shared" si="40"/>
        <v>2.3529180694688293E-2</v>
      </c>
      <c r="W550" s="7">
        <f t="shared" si="40"/>
        <v>3.6658909136671344E-2</v>
      </c>
      <c r="X550" s="7">
        <f t="shared" si="40"/>
        <v>2.9041433727680879E-2</v>
      </c>
      <c r="Y550" s="7">
        <f t="shared" si="40"/>
        <v>9.8280329086762788E-3</v>
      </c>
      <c r="Z550" s="15"/>
      <c r="AA550" s="7"/>
      <c r="AB550" s="7"/>
      <c r="AC550" s="7"/>
      <c r="AD550" s="7"/>
      <c r="AE550" s="7"/>
      <c r="AF550" s="7"/>
      <c r="AG550" s="7"/>
      <c r="AH550" s="7"/>
      <c r="AI550" s="7"/>
      <c r="AJ550" s="7"/>
      <c r="AK550" s="7"/>
      <c r="AL550" s="7"/>
      <c r="AM550" s="7"/>
      <c r="AN550" s="7"/>
      <c r="AO550" s="7"/>
      <c r="AP550" s="7"/>
      <c r="AQ550" s="7"/>
      <c r="AR550" s="7"/>
      <c r="AS550" s="7"/>
      <c r="AT550" s="7"/>
      <c r="AU550" s="7"/>
      <c r="AV550" s="7"/>
    </row>
    <row r="551" spans="1:48">
      <c r="A551" s="12">
        <v>40728</v>
      </c>
      <c r="B551" s="13">
        <v>4654.7</v>
      </c>
      <c r="C551" s="13">
        <v>1028.9000000000001</v>
      </c>
      <c r="D551" s="13">
        <v>1383.7</v>
      </c>
      <c r="E551" s="13">
        <v>7903.4</v>
      </c>
      <c r="F551" s="13">
        <v>15138</v>
      </c>
      <c r="G551" s="13">
        <v>4300.7</v>
      </c>
      <c r="H551" s="13">
        <v>8495.5</v>
      </c>
      <c r="I551" s="13">
        <v>3616.5</v>
      </c>
      <c r="J551" s="13">
        <v>572.29999999999995</v>
      </c>
      <c r="K551" s="13">
        <v>13806.7</v>
      </c>
      <c r="L551" s="13">
        <v>4407</v>
      </c>
      <c r="M551" s="13">
        <v>662</v>
      </c>
      <c r="N551" s="15"/>
      <c r="O551" s="7">
        <f t="shared" si="39"/>
        <v>-3.9706361815366298E-2</v>
      </c>
      <c r="P551" s="7">
        <f t="shared" si="39"/>
        <v>-3.3099718693293066E-3</v>
      </c>
      <c r="Q551" s="7">
        <f t="shared" si="39"/>
        <v>-7.4780865425432247E-2</v>
      </c>
      <c r="R551" s="7">
        <f t="shared" si="38"/>
        <v>-2.7853523245843632E-2</v>
      </c>
      <c r="S551" s="7">
        <f t="shared" si="38"/>
        <v>-3.1744436457561281E-2</v>
      </c>
      <c r="T551" s="7">
        <f t="shared" si="38"/>
        <v>-5.6733128937100939E-2</v>
      </c>
      <c r="U551" s="7">
        <f t="shared" si="38"/>
        <v>-1.2174331154261628E-2</v>
      </c>
      <c r="V551" s="7">
        <f t="shared" si="40"/>
        <v>-3.0175610706120289E-2</v>
      </c>
      <c r="W551" s="7">
        <f t="shared" si="40"/>
        <v>-7.8296897174255822E-2</v>
      </c>
      <c r="X551" s="7">
        <f t="shared" si="40"/>
        <v>-2.9183113226521649E-2</v>
      </c>
      <c r="Y551" s="7">
        <f t="shared" si="40"/>
        <v>-1.7672834288656892E-2</v>
      </c>
      <c r="Z551" s="15"/>
      <c r="AA551" s="7"/>
      <c r="AB551" s="7"/>
      <c r="AC551" s="7"/>
      <c r="AD551" s="7"/>
      <c r="AE551" s="7"/>
      <c r="AF551" s="7"/>
      <c r="AG551" s="7"/>
      <c r="AH551" s="7"/>
      <c r="AI551" s="7"/>
      <c r="AJ551" s="7"/>
      <c r="AK551" s="7"/>
      <c r="AL551" s="7"/>
      <c r="AM551" s="7"/>
      <c r="AN551" s="7"/>
      <c r="AO551" s="7"/>
      <c r="AP551" s="7"/>
      <c r="AQ551" s="7"/>
      <c r="AR551" s="7"/>
      <c r="AS551" s="7"/>
      <c r="AT551" s="7"/>
      <c r="AU551" s="7"/>
      <c r="AV551" s="7"/>
    </row>
    <row r="552" spans="1:48">
      <c r="A552" s="12">
        <v>40735</v>
      </c>
      <c r="B552" s="13">
        <v>4473.5</v>
      </c>
      <c r="C552" s="13">
        <v>1025.5</v>
      </c>
      <c r="D552" s="13">
        <v>1284</v>
      </c>
      <c r="E552" s="13">
        <v>7686.3</v>
      </c>
      <c r="F552" s="13">
        <v>14665</v>
      </c>
      <c r="G552" s="13">
        <v>4063.5</v>
      </c>
      <c r="H552" s="13">
        <v>8392.7000000000007</v>
      </c>
      <c r="I552" s="13">
        <v>3509</v>
      </c>
      <c r="J552" s="13">
        <v>529.20000000000005</v>
      </c>
      <c r="K552" s="13">
        <v>13409.6</v>
      </c>
      <c r="L552" s="13">
        <v>4329.8</v>
      </c>
      <c r="M552" s="13">
        <v>661</v>
      </c>
      <c r="N552" s="15"/>
      <c r="O552" s="7">
        <f t="shared" si="39"/>
        <v>2.8515439631619004E-2</v>
      </c>
      <c r="P552" s="7">
        <f t="shared" si="39"/>
        <v>2.522760401354749E-2</v>
      </c>
      <c r="Q552" s="7">
        <f t="shared" si="39"/>
        <v>2.4160596617344265E-2</v>
      </c>
      <c r="R552" s="7">
        <f t="shared" si="38"/>
        <v>1.956969277817288E-2</v>
      </c>
      <c r="S552" s="7">
        <f t="shared" si="38"/>
        <v>2.5954155080432841E-2</v>
      </c>
      <c r="T552" s="7">
        <f t="shared" si="38"/>
        <v>3.6486289244277423E-2</v>
      </c>
      <c r="U552" s="7">
        <f t="shared" si="38"/>
        <v>2.762726752575773E-2</v>
      </c>
      <c r="V552" s="7">
        <f t="shared" si="40"/>
        <v>3.0369149283109922E-2</v>
      </c>
      <c r="W552" s="7">
        <f t="shared" si="40"/>
        <v>1.9461692092800242E-2</v>
      </c>
      <c r="X552" s="7">
        <f t="shared" si="40"/>
        <v>2.3160683516727221E-2</v>
      </c>
      <c r="Y552" s="7">
        <f t="shared" si="40"/>
        <v>1.3466131478842323E-2</v>
      </c>
      <c r="Z552" s="15"/>
      <c r="AA552" s="7"/>
      <c r="AB552" s="7"/>
      <c r="AC552" s="7"/>
      <c r="AD552" s="7"/>
      <c r="AE552" s="7"/>
      <c r="AF552" s="7"/>
      <c r="AG552" s="7"/>
      <c r="AH552" s="7"/>
      <c r="AI552" s="7"/>
      <c r="AJ552" s="7"/>
      <c r="AK552" s="7"/>
      <c r="AL552" s="7"/>
      <c r="AM552" s="7"/>
      <c r="AN552" s="7"/>
      <c r="AO552" s="7"/>
      <c r="AP552" s="7"/>
      <c r="AQ552" s="7"/>
      <c r="AR552" s="7"/>
      <c r="AS552" s="7"/>
      <c r="AT552" s="7"/>
      <c r="AU552" s="7"/>
      <c r="AV552" s="7"/>
    </row>
    <row r="553" spans="1:48">
      <c r="A553" s="12">
        <v>40742</v>
      </c>
      <c r="B553" s="13">
        <v>4602.8999999999996</v>
      </c>
      <c r="C553" s="13">
        <v>1051.7</v>
      </c>
      <c r="D553" s="13">
        <v>1315.4</v>
      </c>
      <c r="E553" s="13">
        <v>7838.2</v>
      </c>
      <c r="F553" s="13">
        <v>15050.6</v>
      </c>
      <c r="G553" s="13">
        <v>4214.5</v>
      </c>
      <c r="H553" s="13">
        <v>8627.7999999999993</v>
      </c>
      <c r="I553" s="13">
        <v>3617.2</v>
      </c>
      <c r="J553" s="13">
        <v>539.6</v>
      </c>
      <c r="K553" s="13">
        <v>13723.8</v>
      </c>
      <c r="L553" s="13">
        <v>4388.5</v>
      </c>
      <c r="M553" s="13">
        <v>660</v>
      </c>
      <c r="N553" s="15"/>
      <c r="O553" s="7">
        <f t="shared" si="39"/>
        <v>-3.9506660743383284E-2</v>
      </c>
      <c r="P553" s="7">
        <f t="shared" si="39"/>
        <v>-2.2792735510872381E-2</v>
      </c>
      <c r="Q553" s="7">
        <f t="shared" si="39"/>
        <v>-3.2371786447739005E-2</v>
      </c>
      <c r="R553" s="7">
        <f t="shared" si="38"/>
        <v>-4.0711962555060932E-2</v>
      </c>
      <c r="S553" s="7">
        <f t="shared" si="38"/>
        <v>-3.8670188998946538E-2</v>
      </c>
      <c r="T553" s="7">
        <f t="shared" si="38"/>
        <v>-4.2533823874123952E-2</v>
      </c>
      <c r="U553" s="7">
        <f t="shared" si="38"/>
        <v>-6.3792375224483083E-2</v>
      </c>
      <c r="V553" s="7">
        <f t="shared" si="40"/>
        <v>-2.9343741878689822E-2</v>
      </c>
      <c r="W553" s="7">
        <f t="shared" si="40"/>
        <v>-2.5146755727408415E-2</v>
      </c>
      <c r="X553" s="7">
        <f t="shared" si="40"/>
        <v>-3.9445165977592338E-2</v>
      </c>
      <c r="Y553" s="7">
        <f t="shared" si="40"/>
        <v>-1.7191478530367361E-2</v>
      </c>
      <c r="Z553" s="15"/>
      <c r="AA553" s="7"/>
      <c r="AB553" s="7"/>
      <c r="AC553" s="7"/>
      <c r="AD553" s="7"/>
      <c r="AE553" s="7"/>
      <c r="AF553" s="7"/>
      <c r="AG553" s="7"/>
      <c r="AH553" s="7"/>
      <c r="AI553" s="7"/>
      <c r="AJ553" s="7"/>
      <c r="AK553" s="7"/>
      <c r="AL553" s="7"/>
      <c r="AM553" s="7"/>
      <c r="AN553" s="7"/>
      <c r="AO553" s="7"/>
      <c r="AP553" s="7"/>
      <c r="AQ553" s="7"/>
      <c r="AR553" s="7"/>
      <c r="AS553" s="7"/>
      <c r="AT553" s="7"/>
      <c r="AU553" s="7"/>
      <c r="AV553" s="7"/>
    </row>
    <row r="554" spans="1:48">
      <c r="A554" s="12">
        <v>40749</v>
      </c>
      <c r="B554" s="13">
        <v>4424.6000000000004</v>
      </c>
      <c r="C554" s="13">
        <v>1028</v>
      </c>
      <c r="D554" s="13">
        <v>1273.5</v>
      </c>
      <c r="E554" s="13">
        <v>7525.5</v>
      </c>
      <c r="F554" s="13">
        <v>14479.7</v>
      </c>
      <c r="G554" s="13">
        <v>4039</v>
      </c>
      <c r="H554" s="13">
        <v>8094.6</v>
      </c>
      <c r="I554" s="13">
        <v>3512.6</v>
      </c>
      <c r="J554" s="13">
        <v>526.20000000000005</v>
      </c>
      <c r="K554" s="13">
        <v>13193</v>
      </c>
      <c r="L554" s="13">
        <v>4313.7</v>
      </c>
      <c r="M554" s="13">
        <v>659</v>
      </c>
      <c r="N554" s="15"/>
      <c r="O554" s="7">
        <f t="shared" si="39"/>
        <v>-7.4876698592807933E-2</v>
      </c>
      <c r="P554" s="7">
        <f t="shared" si="39"/>
        <v>-3.2627708856517647E-2</v>
      </c>
      <c r="Q554" s="7">
        <f t="shared" si="39"/>
        <v>-6.3371815535576428E-2</v>
      </c>
      <c r="R554" s="7">
        <f t="shared" si="38"/>
        <v>-5.1100984341205448E-2</v>
      </c>
      <c r="S554" s="7">
        <f t="shared" si="38"/>
        <v>-0.10381395147022524</v>
      </c>
      <c r="T554" s="7">
        <f t="shared" si="38"/>
        <v>-7.6243299269629444E-2</v>
      </c>
      <c r="U554" s="7">
        <f t="shared" si="38"/>
        <v>-6.1615742369690599E-2</v>
      </c>
      <c r="V554" s="7">
        <f t="shared" si="40"/>
        <v>-6.9733338014675197E-2</v>
      </c>
      <c r="W554" s="7">
        <f t="shared" si="40"/>
        <v>-9.7326654701462761E-2</v>
      </c>
      <c r="X554" s="7">
        <f t="shared" si="40"/>
        <v>-8.4144821159799987E-2</v>
      </c>
      <c r="Y554" s="7">
        <f t="shared" si="40"/>
        <v>-4.5190696905186033E-2</v>
      </c>
      <c r="Z554" s="15"/>
      <c r="AA554" s="7"/>
      <c r="AB554" s="7"/>
      <c r="AC554" s="7"/>
      <c r="AD554" s="7"/>
      <c r="AE554" s="7"/>
      <c r="AF554" s="7"/>
      <c r="AG554" s="7"/>
      <c r="AH554" s="7"/>
      <c r="AI554" s="7"/>
      <c r="AJ554" s="7"/>
      <c r="AK554" s="7"/>
      <c r="AL554" s="7"/>
      <c r="AM554" s="7"/>
      <c r="AN554" s="7"/>
      <c r="AO554" s="7"/>
      <c r="AP554" s="7"/>
      <c r="AQ554" s="7"/>
      <c r="AR554" s="7"/>
      <c r="AS554" s="7"/>
      <c r="AT554" s="7"/>
      <c r="AU554" s="7"/>
      <c r="AV554" s="7"/>
    </row>
    <row r="555" spans="1:48">
      <c r="A555" s="12">
        <v>40756</v>
      </c>
      <c r="B555" s="13">
        <v>4105.3999999999996</v>
      </c>
      <c r="C555" s="13">
        <v>995</v>
      </c>
      <c r="D555" s="13">
        <v>1195.3</v>
      </c>
      <c r="E555" s="13">
        <v>7150.6</v>
      </c>
      <c r="F555" s="13">
        <v>13051.9</v>
      </c>
      <c r="G555" s="13">
        <v>3742.5</v>
      </c>
      <c r="H555" s="13">
        <v>7610.9</v>
      </c>
      <c r="I555" s="13">
        <v>3276</v>
      </c>
      <c r="J555" s="13">
        <v>477.4</v>
      </c>
      <c r="K555" s="13">
        <v>12128.3</v>
      </c>
      <c r="L555" s="13">
        <v>4123.1000000000004</v>
      </c>
      <c r="M555" s="13">
        <v>658</v>
      </c>
      <c r="N555" s="15"/>
      <c r="O555" s="7">
        <f t="shared" si="39"/>
        <v>1.6236162412695335E-2</v>
      </c>
      <c r="P555" s="7">
        <f t="shared" si="39"/>
        <v>4.8072031283991228E-2</v>
      </c>
      <c r="Q555" s="7">
        <f t="shared" si="39"/>
        <v>-5.0209206075706658E-4</v>
      </c>
      <c r="R555" s="7">
        <f t="shared" si="38"/>
        <v>1.6119760313378133E-2</v>
      </c>
      <c r="S555" s="7">
        <f t="shared" si="38"/>
        <v>3.3615217758060173E-2</v>
      </c>
      <c r="T555" s="7">
        <f t="shared" si="38"/>
        <v>2.2510263302023766E-2</v>
      </c>
      <c r="U555" s="7">
        <f t="shared" si="38"/>
        <v>1.1366134069066131E-2</v>
      </c>
      <c r="V555" s="7">
        <f t="shared" si="40"/>
        <v>-3.4246608813641032E-3</v>
      </c>
      <c r="W555" s="7">
        <f t="shared" si="40"/>
        <v>-2.0955365175987995E-2</v>
      </c>
      <c r="X555" s="7">
        <f t="shared" si="40"/>
        <v>7.5814876325861627E-3</v>
      </c>
      <c r="Y555" s="7">
        <f t="shared" si="40"/>
        <v>9.894858219713025E-3</v>
      </c>
      <c r="Z555" s="15"/>
      <c r="AA555" s="7"/>
      <c r="AB555" s="7"/>
      <c r="AC555" s="7"/>
      <c r="AD555" s="7"/>
      <c r="AE555" s="7"/>
      <c r="AF555" s="7"/>
      <c r="AG555" s="7"/>
      <c r="AH555" s="7"/>
      <c r="AI555" s="7"/>
      <c r="AJ555" s="7"/>
      <c r="AK555" s="7"/>
      <c r="AL555" s="7"/>
      <c r="AM555" s="7"/>
      <c r="AN555" s="7"/>
      <c r="AO555" s="7"/>
      <c r="AP555" s="7"/>
      <c r="AQ555" s="7"/>
      <c r="AR555" s="7"/>
      <c r="AS555" s="7"/>
      <c r="AT555" s="7"/>
      <c r="AU555" s="7"/>
      <c r="AV555" s="7"/>
    </row>
    <row r="556" spans="1:48">
      <c r="A556" s="12">
        <v>40763</v>
      </c>
      <c r="B556" s="13">
        <v>4172.6000000000004</v>
      </c>
      <c r="C556" s="13">
        <v>1044</v>
      </c>
      <c r="D556" s="13">
        <v>1194.7</v>
      </c>
      <c r="E556" s="13">
        <v>7266.8</v>
      </c>
      <c r="F556" s="13">
        <v>13498.1</v>
      </c>
      <c r="G556" s="13">
        <v>3827.7</v>
      </c>
      <c r="H556" s="13">
        <v>7697.9</v>
      </c>
      <c r="I556" s="13">
        <v>3264.8</v>
      </c>
      <c r="J556" s="13">
        <v>467.5</v>
      </c>
      <c r="K556" s="13">
        <v>12220.6</v>
      </c>
      <c r="L556" s="13">
        <v>4164.1000000000004</v>
      </c>
      <c r="M556" s="13">
        <v>657</v>
      </c>
      <c r="N556" s="15"/>
      <c r="O556" s="7">
        <f t="shared" si="39"/>
        <v>-1.7089061712628206E-2</v>
      </c>
      <c r="P556" s="7">
        <f t="shared" si="39"/>
        <v>8.6787059439673506E-3</v>
      </c>
      <c r="Q556" s="7">
        <f t="shared" si="39"/>
        <v>-2.3544448011116392E-2</v>
      </c>
      <c r="R556" s="7">
        <f t="shared" si="38"/>
        <v>2.4777190142331391E-2</v>
      </c>
      <c r="S556" s="7">
        <f t="shared" si="38"/>
        <v>-4.6042813658833816E-2</v>
      </c>
      <c r="T556" s="7">
        <f t="shared" si="38"/>
        <v>-1.989511531003409E-2</v>
      </c>
      <c r="U556" s="7">
        <f t="shared" si="38"/>
        <v>-3.0722133398911309E-2</v>
      </c>
      <c r="V556" s="7">
        <f t="shared" si="40"/>
        <v>2.2029136310416741E-3</v>
      </c>
      <c r="W556" s="7">
        <f t="shared" si="40"/>
        <v>8.9438415614743437E-3</v>
      </c>
      <c r="X556" s="7">
        <f t="shared" si="40"/>
        <v>-2.7677686375938374E-2</v>
      </c>
      <c r="Y556" s="7">
        <f t="shared" si="40"/>
        <v>1.2955743399928124E-2</v>
      </c>
      <c r="Z556" s="15"/>
      <c r="AA556" s="7"/>
      <c r="AB556" s="7"/>
      <c r="AC556" s="7"/>
      <c r="AD556" s="7"/>
      <c r="AE556" s="7"/>
      <c r="AF556" s="7"/>
      <c r="AG556" s="7"/>
      <c r="AH556" s="7"/>
      <c r="AI556" s="7"/>
      <c r="AJ556" s="7"/>
      <c r="AK556" s="7"/>
      <c r="AL556" s="7"/>
      <c r="AM556" s="7"/>
      <c r="AN556" s="7"/>
      <c r="AO556" s="7"/>
      <c r="AP556" s="7"/>
      <c r="AQ556" s="7"/>
      <c r="AR556" s="7"/>
      <c r="AS556" s="7"/>
      <c r="AT556" s="7"/>
      <c r="AU556" s="7"/>
      <c r="AV556" s="7"/>
    </row>
    <row r="557" spans="1:48">
      <c r="A557" s="12">
        <v>40770</v>
      </c>
      <c r="B557" s="13">
        <v>4101.8999999999996</v>
      </c>
      <c r="C557" s="13">
        <v>1053.0999999999999</v>
      </c>
      <c r="D557" s="13">
        <v>1166.9000000000001</v>
      </c>
      <c r="E557" s="13">
        <v>7449.1</v>
      </c>
      <c r="F557" s="13">
        <v>12890.7</v>
      </c>
      <c r="G557" s="13">
        <v>3752.3</v>
      </c>
      <c r="H557" s="13">
        <v>7465</v>
      </c>
      <c r="I557" s="13">
        <v>3272</v>
      </c>
      <c r="J557" s="13">
        <v>471.7</v>
      </c>
      <c r="K557" s="13">
        <v>11887</v>
      </c>
      <c r="L557" s="13">
        <v>4218.3999999999996</v>
      </c>
      <c r="M557" s="13">
        <v>656</v>
      </c>
      <c r="N557" s="15"/>
      <c r="O557" s="7">
        <f t="shared" si="39"/>
        <v>2.3634244288314087E-2</v>
      </c>
      <c r="P557" s="7">
        <f t="shared" si="39"/>
        <v>1.0297195515038195E-2</v>
      </c>
      <c r="Q557" s="7">
        <f t="shared" si="39"/>
        <v>3.2792587243243479E-2</v>
      </c>
      <c r="R557" s="7">
        <f t="shared" si="38"/>
        <v>-1.6122318119185792E-3</v>
      </c>
      <c r="S557" s="7">
        <f t="shared" si="38"/>
        <v>4.4003411720185917E-2</v>
      </c>
      <c r="T557" s="7">
        <f t="shared" si="38"/>
        <v>2.8997435514968219E-2</v>
      </c>
      <c r="U557" s="7">
        <f t="shared" si="38"/>
        <v>3.0163383424981403E-2</v>
      </c>
      <c r="V557" s="7">
        <f t="shared" si="40"/>
        <v>8.9149115521225796E-3</v>
      </c>
      <c r="W557" s="7">
        <f t="shared" si="40"/>
        <v>3.7245540907900471E-2</v>
      </c>
      <c r="X557" s="7">
        <f t="shared" si="40"/>
        <v>2.3175150710572752E-2</v>
      </c>
      <c r="Y557" s="7">
        <f t="shared" si="40"/>
        <v>4.9327348389134183E-2</v>
      </c>
      <c r="Z557" s="15"/>
      <c r="AA557" s="7"/>
      <c r="AB557" s="7"/>
      <c r="AC557" s="7"/>
      <c r="AD557" s="7"/>
      <c r="AE557" s="7"/>
      <c r="AF557" s="7"/>
      <c r="AG557" s="7"/>
      <c r="AH557" s="7"/>
      <c r="AI557" s="7"/>
      <c r="AJ557" s="7"/>
      <c r="AK557" s="7"/>
      <c r="AL557" s="7"/>
      <c r="AM557" s="7"/>
      <c r="AN557" s="7"/>
      <c r="AO557" s="7"/>
      <c r="AP557" s="7"/>
      <c r="AQ557" s="7"/>
      <c r="AR557" s="7"/>
      <c r="AS557" s="7"/>
      <c r="AT557" s="7"/>
      <c r="AU557" s="7"/>
      <c r="AV557" s="7"/>
    </row>
    <row r="558" spans="1:48">
      <c r="A558" s="12">
        <v>40777</v>
      </c>
      <c r="B558" s="13">
        <v>4200</v>
      </c>
      <c r="C558" s="13">
        <v>1064</v>
      </c>
      <c r="D558" s="13">
        <v>1205.8</v>
      </c>
      <c r="E558" s="13">
        <v>7437.1</v>
      </c>
      <c r="F558" s="13">
        <v>13470.6</v>
      </c>
      <c r="G558" s="13">
        <v>3862.7</v>
      </c>
      <c r="H558" s="13">
        <v>7693.6</v>
      </c>
      <c r="I558" s="13">
        <v>3301.3</v>
      </c>
      <c r="J558" s="13">
        <v>489.6</v>
      </c>
      <c r="K558" s="13">
        <v>12165.7</v>
      </c>
      <c r="L558" s="13">
        <v>4431.7</v>
      </c>
      <c r="M558" s="13">
        <v>655</v>
      </c>
      <c r="N558" s="15"/>
      <c r="O558" s="7">
        <f t="shared" si="39"/>
        <v>1.0162472423104175E-2</v>
      </c>
      <c r="P558" s="7">
        <f t="shared" si="39"/>
        <v>-2.1277398447284965E-2</v>
      </c>
      <c r="Q558" s="7">
        <f t="shared" si="39"/>
        <v>2.3194178721529985E-3</v>
      </c>
      <c r="R558" s="7">
        <f t="shared" si="38"/>
        <v>-5.4605527460408077E-3</v>
      </c>
      <c r="S558" s="7">
        <f t="shared" si="38"/>
        <v>-2.1774762522843187E-3</v>
      </c>
      <c r="T558" s="7">
        <f t="shared" si="38"/>
        <v>1.7756348792959065E-2</v>
      </c>
      <c r="U558" s="7">
        <f t="shared" si="38"/>
        <v>-8.1174997127782724E-3</v>
      </c>
      <c r="V558" s="7">
        <f t="shared" si="40"/>
        <v>5.558087107149467E-3</v>
      </c>
      <c r="W558" s="7">
        <f t="shared" si="40"/>
        <v>3.017730500884094E-2</v>
      </c>
      <c r="X558" s="7">
        <f t="shared" si="40"/>
        <v>1.5788299412494815E-2</v>
      </c>
      <c r="Y558" s="7">
        <f t="shared" si="40"/>
        <v>-6.1338082606033541E-3</v>
      </c>
      <c r="Z558" s="15"/>
      <c r="AA558" s="7"/>
      <c r="AB558" s="7"/>
      <c r="AC558" s="7"/>
      <c r="AD558" s="7"/>
      <c r="AE558" s="7"/>
      <c r="AF558" s="7"/>
      <c r="AG558" s="7"/>
      <c r="AH558" s="7"/>
      <c r="AI558" s="7"/>
      <c r="AJ558" s="7"/>
      <c r="AK558" s="7"/>
      <c r="AL558" s="7"/>
      <c r="AM558" s="7"/>
      <c r="AN558" s="7"/>
      <c r="AO558" s="7"/>
      <c r="AP558" s="7"/>
      <c r="AQ558" s="7"/>
      <c r="AR558" s="7"/>
      <c r="AS558" s="7"/>
      <c r="AT558" s="7"/>
      <c r="AU558" s="7"/>
      <c r="AV558" s="7"/>
    </row>
    <row r="559" spans="1:48">
      <c r="A559" s="12">
        <v>40784</v>
      </c>
      <c r="B559" s="13">
        <v>4242.8999999999996</v>
      </c>
      <c r="C559" s="13">
        <v>1041.5999999999999</v>
      </c>
      <c r="D559" s="13">
        <v>1208.5999999999999</v>
      </c>
      <c r="E559" s="13">
        <v>7396.6</v>
      </c>
      <c r="F559" s="13">
        <v>13441.3</v>
      </c>
      <c r="G559" s="13">
        <v>3931.9</v>
      </c>
      <c r="H559" s="13">
        <v>7631.4</v>
      </c>
      <c r="I559" s="13">
        <v>3319.7</v>
      </c>
      <c r="J559" s="13">
        <v>504.6</v>
      </c>
      <c r="K559" s="13">
        <v>12359.3</v>
      </c>
      <c r="L559" s="13">
        <v>4404.6000000000004</v>
      </c>
      <c r="M559" s="13">
        <v>654</v>
      </c>
      <c r="N559" s="15"/>
      <c r="O559" s="7">
        <f t="shared" si="39"/>
        <v>-1.14251740572781E-2</v>
      </c>
      <c r="P559" s="7">
        <f t="shared" si="39"/>
        <v>1.0555103412427625E-3</v>
      </c>
      <c r="Q559" s="7">
        <f t="shared" si="39"/>
        <v>-1.2069901388119249E-2</v>
      </c>
      <c r="R559" s="7">
        <f t="shared" si="38"/>
        <v>1.2187816732683971E-2</v>
      </c>
      <c r="S559" s="7">
        <f t="shared" si="38"/>
        <v>-3.2260252402294867E-2</v>
      </c>
      <c r="T559" s="7">
        <f t="shared" si="38"/>
        <v>-1.568740037345449E-2</v>
      </c>
      <c r="U559" s="7">
        <f t="shared" si="38"/>
        <v>-4.6890170040184949E-3</v>
      </c>
      <c r="V559" s="7">
        <f t="shared" si="40"/>
        <v>-1.6581501862162273E-3</v>
      </c>
      <c r="W559" s="7">
        <f t="shared" si="40"/>
        <v>-1.9208273638267166E-2</v>
      </c>
      <c r="X559" s="7">
        <f t="shared" si="40"/>
        <v>-1.316960504599449E-2</v>
      </c>
      <c r="Y559" s="7">
        <f t="shared" si="40"/>
        <v>-3.3885617405023938E-3</v>
      </c>
      <c r="Z559" s="15"/>
      <c r="AA559" s="7"/>
      <c r="AB559" s="7"/>
      <c r="AC559" s="7"/>
      <c r="AD559" s="7"/>
      <c r="AE559" s="7"/>
      <c r="AF559" s="7"/>
      <c r="AG559" s="7"/>
      <c r="AH559" s="7"/>
      <c r="AI559" s="7"/>
      <c r="AJ559" s="7"/>
      <c r="AK559" s="7"/>
      <c r="AL559" s="7"/>
      <c r="AM559" s="7"/>
      <c r="AN559" s="7"/>
      <c r="AO559" s="7"/>
      <c r="AP559" s="7"/>
      <c r="AQ559" s="7"/>
      <c r="AR559" s="7"/>
      <c r="AS559" s="7"/>
      <c r="AT559" s="7"/>
      <c r="AU559" s="7"/>
      <c r="AV559" s="7"/>
    </row>
    <row r="560" spans="1:48">
      <c r="A560" s="12">
        <v>40791</v>
      </c>
      <c r="B560" s="13">
        <v>4194.7</v>
      </c>
      <c r="C560" s="13">
        <v>1042.7</v>
      </c>
      <c r="D560" s="13">
        <v>1194.0999999999999</v>
      </c>
      <c r="E560" s="13">
        <v>7487.3</v>
      </c>
      <c r="F560" s="13">
        <v>13014.6</v>
      </c>
      <c r="G560" s="13">
        <v>3870.7</v>
      </c>
      <c r="H560" s="13">
        <v>7595.7</v>
      </c>
      <c r="I560" s="13">
        <v>3314.2</v>
      </c>
      <c r="J560" s="13">
        <v>495</v>
      </c>
      <c r="K560" s="13">
        <v>12197.6</v>
      </c>
      <c r="L560" s="13">
        <v>4389.7</v>
      </c>
      <c r="M560" s="13">
        <v>653</v>
      </c>
      <c r="N560" s="15"/>
      <c r="O560" s="7">
        <f t="shared" si="39"/>
        <v>-1.0858078178246548E-2</v>
      </c>
      <c r="P560" s="7">
        <f t="shared" si="39"/>
        <v>7.1671194082113844E-3</v>
      </c>
      <c r="Q560" s="7">
        <f t="shared" si="39"/>
        <v>-1.5784248360788716E-2</v>
      </c>
      <c r="R560" s="7">
        <f t="shared" si="38"/>
        <v>-1.1809336057714457E-2</v>
      </c>
      <c r="S560" s="7">
        <f t="shared" si="38"/>
        <v>5.3488766939390475E-3</v>
      </c>
      <c r="T560" s="7">
        <f t="shared" si="38"/>
        <v>-1.4075395307432403E-2</v>
      </c>
      <c r="U560" s="7">
        <f t="shared" si="38"/>
        <v>-3.9119081865712314E-2</v>
      </c>
      <c r="V560" s="7">
        <f t="shared" si="40"/>
        <v>-1.1226867928033825E-2</v>
      </c>
      <c r="W560" s="7">
        <f t="shared" si="40"/>
        <v>-2.0202707317519355E-2</v>
      </c>
      <c r="X560" s="7">
        <f t="shared" si="40"/>
        <v>-9.7790823177177702E-3</v>
      </c>
      <c r="Y560" s="7">
        <f t="shared" si="40"/>
        <v>5.724296120630263E-3</v>
      </c>
      <c r="Z560" s="15"/>
      <c r="AA560" s="7"/>
      <c r="AB560" s="7"/>
      <c r="AC560" s="7"/>
      <c r="AD560" s="7"/>
      <c r="AE560" s="7"/>
      <c r="AF560" s="7"/>
      <c r="AG560" s="7"/>
      <c r="AH560" s="7"/>
      <c r="AI560" s="7"/>
      <c r="AJ560" s="7"/>
      <c r="AK560" s="7"/>
      <c r="AL560" s="7"/>
      <c r="AM560" s="7"/>
      <c r="AN560" s="7"/>
      <c r="AO560" s="7"/>
      <c r="AP560" s="7"/>
      <c r="AQ560" s="7"/>
      <c r="AR560" s="7"/>
      <c r="AS560" s="7"/>
      <c r="AT560" s="7"/>
      <c r="AU560" s="7"/>
      <c r="AV560" s="7"/>
    </row>
    <row r="561" spans="1:48">
      <c r="A561" s="12">
        <v>40798</v>
      </c>
      <c r="B561" s="13">
        <v>4149.3999999999996</v>
      </c>
      <c r="C561" s="13">
        <v>1050.2</v>
      </c>
      <c r="D561" s="13">
        <v>1175.4000000000001</v>
      </c>
      <c r="E561" s="13">
        <v>7399.4</v>
      </c>
      <c r="F561" s="13">
        <v>13084.4</v>
      </c>
      <c r="G561" s="13">
        <v>3816.6</v>
      </c>
      <c r="H561" s="13">
        <v>7304.3</v>
      </c>
      <c r="I561" s="13">
        <v>3277.2</v>
      </c>
      <c r="J561" s="13">
        <v>485.1</v>
      </c>
      <c r="K561" s="13">
        <v>12078.9</v>
      </c>
      <c r="L561" s="13">
        <v>4414.8999999999996</v>
      </c>
      <c r="M561" s="13">
        <v>652</v>
      </c>
      <c r="N561" s="15"/>
      <c r="O561" s="7">
        <f t="shared" si="39"/>
        <v>-6.1167015957411718E-2</v>
      </c>
      <c r="P561" s="7">
        <f t="shared" si="39"/>
        <v>-3.8095238555961374E-4</v>
      </c>
      <c r="Q561" s="7">
        <f t="shared" si="39"/>
        <v>-1.4137235838204809E-2</v>
      </c>
      <c r="R561" s="7">
        <f t="shared" si="38"/>
        <v>-5.9777740410272093E-3</v>
      </c>
      <c r="S561" s="7">
        <f t="shared" si="38"/>
        <v>-8.0300044644979363E-2</v>
      </c>
      <c r="T561" s="7">
        <f t="shared" si="38"/>
        <v>-5.9343215531095977E-2</v>
      </c>
      <c r="U561" s="7">
        <f t="shared" si="38"/>
        <v>1.6726112520999811E-2</v>
      </c>
      <c r="V561" s="7">
        <f t="shared" si="40"/>
        <v>-5.2238064001539568E-2</v>
      </c>
      <c r="W561" s="7">
        <f t="shared" si="40"/>
        <v>-1.2654457840255614E-2</v>
      </c>
      <c r="X561" s="7">
        <f t="shared" si="40"/>
        <v>-0.10654878351776667</v>
      </c>
      <c r="Y561" s="7">
        <f t="shared" si="40"/>
        <v>-5.3908679850997974E-2</v>
      </c>
      <c r="Z561" s="15"/>
      <c r="AA561" s="7"/>
      <c r="AB561" s="7"/>
      <c r="AC561" s="7"/>
      <c r="AD561" s="7"/>
      <c r="AE561" s="7"/>
      <c r="AF561" s="7"/>
      <c r="AG561" s="7"/>
      <c r="AH561" s="7"/>
      <c r="AI561" s="7"/>
      <c r="AJ561" s="7"/>
      <c r="AK561" s="7"/>
      <c r="AL561" s="7"/>
      <c r="AM561" s="7"/>
      <c r="AN561" s="7"/>
      <c r="AO561" s="7"/>
      <c r="AP561" s="7"/>
      <c r="AQ561" s="7"/>
      <c r="AR561" s="7"/>
      <c r="AS561" s="7"/>
      <c r="AT561" s="7"/>
      <c r="AU561" s="7"/>
      <c r="AV561" s="7"/>
    </row>
    <row r="562" spans="1:48">
      <c r="A562" s="12">
        <v>40805</v>
      </c>
      <c r="B562" s="13">
        <v>3903.2</v>
      </c>
      <c r="C562" s="13">
        <v>1049.8</v>
      </c>
      <c r="D562" s="13">
        <v>1158.9000000000001</v>
      </c>
      <c r="E562" s="13">
        <v>7355.3</v>
      </c>
      <c r="F562" s="13">
        <v>12074.8</v>
      </c>
      <c r="G562" s="13">
        <v>3596.7</v>
      </c>
      <c r="H562" s="13">
        <v>7427.5</v>
      </c>
      <c r="I562" s="13">
        <v>3110.4</v>
      </c>
      <c r="J562" s="13">
        <v>479</v>
      </c>
      <c r="K562" s="13">
        <v>10858.1</v>
      </c>
      <c r="L562" s="13">
        <v>4183.2</v>
      </c>
      <c r="M562" s="13">
        <v>651</v>
      </c>
      <c r="N562" s="15"/>
      <c r="O562" s="7">
        <f t="shared" si="39"/>
        <v>2.6645323657859252E-2</v>
      </c>
      <c r="P562" s="7">
        <f t="shared" si="39"/>
        <v>1.2683558580836153E-2</v>
      </c>
      <c r="Q562" s="7">
        <f t="shared" si="39"/>
        <v>1.9228896532789634E-2</v>
      </c>
      <c r="R562" s="7">
        <f t="shared" si="38"/>
        <v>2.7754234925491863E-2</v>
      </c>
      <c r="S562" s="7">
        <f t="shared" si="38"/>
        <v>3.2934608701758981E-2</v>
      </c>
      <c r="T562" s="7">
        <f t="shared" si="38"/>
        <v>5.1029128489831641E-2</v>
      </c>
      <c r="U562" s="7">
        <f t="shared" si="38"/>
        <v>2.3537698780708792E-2</v>
      </c>
      <c r="V562" s="7">
        <f t="shared" si="40"/>
        <v>1.1730058588315098E-2</v>
      </c>
      <c r="W562" s="7">
        <f t="shared" si="40"/>
        <v>4.3745512944927505E-3</v>
      </c>
      <c r="X562" s="7">
        <f t="shared" si="40"/>
        <v>-1.6406743347763377E-3</v>
      </c>
      <c r="Y562" s="7">
        <f t="shared" si="40"/>
        <v>1.9951671794674945E-2</v>
      </c>
      <c r="Z562" s="15"/>
      <c r="AA562" s="7"/>
      <c r="AB562" s="7"/>
      <c r="AC562" s="7"/>
      <c r="AD562" s="7"/>
      <c r="AE562" s="7"/>
      <c r="AF562" s="7"/>
      <c r="AG562" s="7"/>
      <c r="AH562" s="7"/>
      <c r="AI562" s="7"/>
      <c r="AJ562" s="7"/>
      <c r="AK562" s="7"/>
      <c r="AL562" s="7"/>
      <c r="AM562" s="7"/>
      <c r="AN562" s="7"/>
      <c r="AO562" s="7"/>
      <c r="AP562" s="7"/>
      <c r="AQ562" s="7"/>
      <c r="AR562" s="7"/>
      <c r="AS562" s="7"/>
      <c r="AT562" s="7"/>
      <c r="AU562" s="7"/>
      <c r="AV562" s="7"/>
    </row>
    <row r="563" spans="1:48">
      <c r="A563" s="12">
        <v>40812</v>
      </c>
      <c r="B563" s="13">
        <v>4008.6</v>
      </c>
      <c r="C563" s="13">
        <v>1063.2</v>
      </c>
      <c r="D563" s="13">
        <v>1181.4000000000001</v>
      </c>
      <c r="E563" s="13">
        <v>7562.3</v>
      </c>
      <c r="F563" s="13">
        <v>12479.1</v>
      </c>
      <c r="G563" s="13">
        <v>3785</v>
      </c>
      <c r="H563" s="13">
        <v>7604.4</v>
      </c>
      <c r="I563" s="13">
        <v>3147.1</v>
      </c>
      <c r="J563" s="13">
        <v>481.1</v>
      </c>
      <c r="K563" s="13">
        <v>10840.3</v>
      </c>
      <c r="L563" s="13">
        <v>4267.5</v>
      </c>
      <c r="M563" s="13">
        <v>650</v>
      </c>
      <c r="N563" s="15"/>
      <c r="O563" s="7">
        <f t="shared" si="39"/>
        <v>3.7769893608374509E-2</v>
      </c>
      <c r="P563" s="7">
        <f t="shared" si="39"/>
        <v>-2.1581861565346503E-2</v>
      </c>
      <c r="Q563" s="7">
        <f t="shared" si="39"/>
        <v>2.0111286175808832E-2</v>
      </c>
      <c r="R563" s="7">
        <f t="shared" si="38"/>
        <v>-5.1572132838490813E-3</v>
      </c>
      <c r="S563" s="7">
        <f t="shared" si="38"/>
        <v>6.6134417486319458E-2</v>
      </c>
      <c r="T563" s="7">
        <f t="shared" si="38"/>
        <v>3.8178609534883536E-2</v>
      </c>
      <c r="U563" s="7">
        <f t="shared" si="38"/>
        <v>3.1761026627414007E-2</v>
      </c>
      <c r="V563" s="7">
        <f t="shared" si="40"/>
        <v>3.2358200814640352E-2</v>
      </c>
      <c r="W563" s="7">
        <f t="shared" si="40"/>
        <v>-2.0368158203377347E-2</v>
      </c>
      <c r="X563" s="7">
        <f t="shared" si="40"/>
        <v>6.2236583099962509E-2</v>
      </c>
      <c r="Y563" s="7">
        <f t="shared" si="40"/>
        <v>2.1768907160589811E-3</v>
      </c>
      <c r="Z563" s="15"/>
      <c r="AA563" s="7"/>
      <c r="AB563" s="7"/>
      <c r="AC563" s="7"/>
      <c r="AD563" s="7"/>
      <c r="AE563" s="7"/>
      <c r="AF563" s="7"/>
      <c r="AG563" s="7"/>
      <c r="AH563" s="7"/>
      <c r="AI563" s="7"/>
      <c r="AJ563" s="7"/>
      <c r="AK563" s="7"/>
      <c r="AL563" s="7"/>
      <c r="AM563" s="7"/>
      <c r="AN563" s="7"/>
      <c r="AO563" s="7"/>
      <c r="AP563" s="7"/>
      <c r="AQ563" s="7"/>
      <c r="AR563" s="7"/>
      <c r="AS563" s="7"/>
      <c r="AT563" s="7"/>
      <c r="AU563" s="7"/>
      <c r="AV563" s="7"/>
    </row>
    <row r="564" spans="1:48">
      <c r="A564" s="12">
        <v>40819</v>
      </c>
      <c r="B564" s="13">
        <v>4162.8999999999996</v>
      </c>
      <c r="C564" s="13">
        <v>1040.5</v>
      </c>
      <c r="D564" s="13">
        <v>1205.4000000000001</v>
      </c>
      <c r="E564" s="13">
        <v>7523.4</v>
      </c>
      <c r="F564" s="13">
        <v>13332.3</v>
      </c>
      <c r="G564" s="13">
        <v>3932.3</v>
      </c>
      <c r="H564" s="13">
        <v>7849.8</v>
      </c>
      <c r="I564" s="13">
        <v>3250.6</v>
      </c>
      <c r="J564" s="13">
        <v>471.4</v>
      </c>
      <c r="K564" s="13">
        <v>11536.4</v>
      </c>
      <c r="L564" s="13">
        <v>4276.8</v>
      </c>
      <c r="M564" s="13">
        <v>649</v>
      </c>
      <c r="N564" s="15"/>
      <c r="O564" s="7">
        <f t="shared" si="39"/>
        <v>1.0205023737377179E-2</v>
      </c>
      <c r="P564" s="7">
        <f t="shared" si="39"/>
        <v>1.0991747463965949E-2</v>
      </c>
      <c r="Q564" s="7">
        <f t="shared" si="39"/>
        <v>1.4577157444373608E-2</v>
      </c>
      <c r="R564" s="7">
        <f t="shared" si="38"/>
        <v>2.1774930267164563E-3</v>
      </c>
      <c r="S564" s="7">
        <f t="shared" si="38"/>
        <v>1.3928631683963303E-2</v>
      </c>
      <c r="T564" s="7">
        <f t="shared" si="38"/>
        <v>1.4817329642301204E-2</v>
      </c>
      <c r="U564" s="7">
        <f t="shared" si="38"/>
        <v>4.6390230690285103E-3</v>
      </c>
      <c r="V564" s="7">
        <f t="shared" si="40"/>
        <v>1.4112706355532181E-2</v>
      </c>
      <c r="W564" s="7">
        <f t="shared" si="40"/>
        <v>2.7204021176906439E-2</v>
      </c>
      <c r="X564" s="7">
        <f t="shared" si="40"/>
        <v>3.3230672000479598E-3</v>
      </c>
      <c r="Y564" s="7">
        <f t="shared" si="40"/>
        <v>2.2678596002974404E-2</v>
      </c>
      <c r="Z564" s="15"/>
      <c r="AA564" s="7"/>
      <c r="AB564" s="7"/>
      <c r="AC564" s="7"/>
      <c r="AD564" s="7"/>
      <c r="AE564" s="7"/>
      <c r="AF564" s="7"/>
      <c r="AG564" s="7"/>
      <c r="AH564" s="7"/>
      <c r="AI564" s="7"/>
      <c r="AJ564" s="7"/>
      <c r="AK564" s="7"/>
      <c r="AL564" s="7"/>
      <c r="AM564" s="7"/>
      <c r="AN564" s="7"/>
      <c r="AO564" s="7"/>
      <c r="AP564" s="7"/>
      <c r="AQ564" s="7"/>
      <c r="AR564" s="7"/>
      <c r="AS564" s="7"/>
      <c r="AT564" s="7"/>
      <c r="AU564" s="7"/>
      <c r="AV564" s="7"/>
    </row>
    <row r="565" spans="1:48">
      <c r="A565" s="12">
        <v>40826</v>
      </c>
      <c r="B565" s="13">
        <v>4205.6000000000004</v>
      </c>
      <c r="C565" s="13">
        <v>1052</v>
      </c>
      <c r="D565" s="13">
        <v>1223.0999999999999</v>
      </c>
      <c r="E565" s="13">
        <v>7539.8</v>
      </c>
      <c r="F565" s="13">
        <v>13519.3</v>
      </c>
      <c r="G565" s="13">
        <v>3991</v>
      </c>
      <c r="H565" s="13">
        <v>7886.3</v>
      </c>
      <c r="I565" s="13">
        <v>3296.8</v>
      </c>
      <c r="J565" s="13">
        <v>484.4</v>
      </c>
      <c r="K565" s="13">
        <v>11574.8</v>
      </c>
      <c r="L565" s="13">
        <v>4374.8999999999996</v>
      </c>
      <c r="M565" s="13">
        <v>648</v>
      </c>
      <c r="N565" s="15"/>
      <c r="O565" s="7">
        <f t="shared" si="39"/>
        <v>-1.5262350767276766E-2</v>
      </c>
      <c r="P565" s="7">
        <f t="shared" si="39"/>
        <v>2.0696881771154731E-2</v>
      </c>
      <c r="Q565" s="7">
        <f t="shared" si="39"/>
        <v>-2.4557969120288944E-3</v>
      </c>
      <c r="R565" s="7">
        <f t="shared" si="38"/>
        <v>-1.1230228593614982E-2</v>
      </c>
      <c r="S565" s="7">
        <f t="shared" si="38"/>
        <v>-2.4401589575866928E-2</v>
      </c>
      <c r="T565" s="7">
        <f t="shared" si="38"/>
        <v>-8.7735795563382776E-4</v>
      </c>
      <c r="U565" s="7">
        <f t="shared" si="38"/>
        <v>-3.1750896647723559E-3</v>
      </c>
      <c r="V565" s="7">
        <f t="shared" si="40"/>
        <v>-7.7037057148142277E-3</v>
      </c>
      <c r="W565" s="7">
        <f t="shared" si="40"/>
        <v>-1.5604186374758546E-2</v>
      </c>
      <c r="X565" s="7">
        <f t="shared" si="40"/>
        <v>-4.7087912678078638E-2</v>
      </c>
      <c r="Y565" s="7">
        <f t="shared" si="40"/>
        <v>-4.9954274366674619E-3</v>
      </c>
      <c r="Z565" s="15"/>
      <c r="AA565" s="7"/>
      <c r="AB565" s="7"/>
      <c r="AC565" s="7"/>
      <c r="AD565" s="7"/>
      <c r="AE565" s="7"/>
      <c r="AF565" s="7"/>
      <c r="AG565" s="7"/>
      <c r="AH565" s="7"/>
      <c r="AI565" s="7"/>
      <c r="AJ565" s="7"/>
      <c r="AK565" s="7"/>
      <c r="AL565" s="7"/>
      <c r="AM565" s="7"/>
      <c r="AN565" s="7"/>
      <c r="AO565" s="7"/>
      <c r="AP565" s="7"/>
      <c r="AQ565" s="7"/>
      <c r="AR565" s="7"/>
      <c r="AS565" s="7"/>
      <c r="AT565" s="7"/>
      <c r="AU565" s="7"/>
      <c r="AV565" s="7"/>
    </row>
    <row r="566" spans="1:48">
      <c r="A566" s="12">
        <v>40833</v>
      </c>
      <c r="B566" s="13">
        <v>4141.8999999999996</v>
      </c>
      <c r="C566" s="13">
        <v>1074</v>
      </c>
      <c r="D566" s="13">
        <v>1220.0999999999999</v>
      </c>
      <c r="E566" s="13">
        <v>7455.6</v>
      </c>
      <c r="F566" s="13">
        <v>13193.4</v>
      </c>
      <c r="G566" s="13">
        <v>3987.5</v>
      </c>
      <c r="H566" s="13">
        <v>7861.3</v>
      </c>
      <c r="I566" s="13">
        <v>3271.5</v>
      </c>
      <c r="J566" s="13">
        <v>476.9</v>
      </c>
      <c r="K566" s="13">
        <v>11042.4</v>
      </c>
      <c r="L566" s="13">
        <v>4353.1000000000004</v>
      </c>
      <c r="M566" s="13">
        <v>647</v>
      </c>
      <c r="N566" s="15"/>
      <c r="O566" s="7">
        <f t="shared" si="39"/>
        <v>4.9779558427195399E-2</v>
      </c>
      <c r="P566" s="7">
        <f t="shared" si="39"/>
        <v>-8.8847907352758403E-3</v>
      </c>
      <c r="Q566" s="7">
        <f t="shared" si="39"/>
        <v>5.1825895748031599E-2</v>
      </c>
      <c r="R566" s="7">
        <f t="shared" si="38"/>
        <v>2.1850311126802486E-2</v>
      </c>
      <c r="S566" s="7">
        <f t="shared" si="38"/>
        <v>6.3574506668103561E-2</v>
      </c>
      <c r="T566" s="7">
        <f t="shared" si="38"/>
        <v>4.9798761201092612E-2</v>
      </c>
      <c r="U566" s="7">
        <f t="shared" si="38"/>
        <v>-1.8448552292797845E-2</v>
      </c>
      <c r="V566" s="7">
        <f t="shared" si="40"/>
        <v>3.870329131359191E-2</v>
      </c>
      <c r="W566" s="7">
        <f t="shared" si="40"/>
        <v>3.7856814290013446E-2</v>
      </c>
      <c r="X566" s="7">
        <f t="shared" si="40"/>
        <v>7.8854969672670416E-2</v>
      </c>
      <c r="Y566" s="7">
        <f t="shared" si="40"/>
        <v>6.2518094506422628E-3</v>
      </c>
      <c r="Z566" s="15"/>
      <c r="AA566" s="7"/>
      <c r="AB566" s="7"/>
      <c r="AC566" s="7"/>
      <c r="AD566" s="7"/>
      <c r="AE566" s="7"/>
      <c r="AF566" s="7"/>
      <c r="AG566" s="7"/>
      <c r="AH566" s="7"/>
      <c r="AI566" s="7"/>
      <c r="AJ566" s="7"/>
      <c r="AK566" s="7"/>
      <c r="AL566" s="7"/>
      <c r="AM566" s="7"/>
      <c r="AN566" s="7"/>
      <c r="AO566" s="7"/>
      <c r="AP566" s="7"/>
      <c r="AQ566" s="7"/>
      <c r="AR566" s="7"/>
      <c r="AS566" s="7"/>
      <c r="AT566" s="7"/>
      <c r="AU566" s="7"/>
      <c r="AV566" s="7"/>
    </row>
    <row r="567" spans="1:48">
      <c r="A567" s="12">
        <v>40840</v>
      </c>
      <c r="B567" s="13">
        <v>4353.3</v>
      </c>
      <c r="C567" s="13">
        <v>1064.5</v>
      </c>
      <c r="D567" s="13">
        <v>1285</v>
      </c>
      <c r="E567" s="13">
        <v>7620.3</v>
      </c>
      <c r="F567" s="13">
        <v>14059.4</v>
      </c>
      <c r="G567" s="13">
        <v>4191.1000000000004</v>
      </c>
      <c r="H567" s="13">
        <v>7717.6</v>
      </c>
      <c r="I567" s="13">
        <v>3400.6</v>
      </c>
      <c r="J567" s="13">
        <v>495.3</v>
      </c>
      <c r="K567" s="13">
        <v>11948.4</v>
      </c>
      <c r="L567" s="13">
        <v>4380.3999999999996</v>
      </c>
      <c r="M567" s="13">
        <v>646</v>
      </c>
      <c r="N567" s="15"/>
      <c r="O567" s="7">
        <f t="shared" si="39"/>
        <v>-1.6724192264764161E-2</v>
      </c>
      <c r="P567" s="7">
        <f t="shared" si="39"/>
        <v>6.9275693639397262E-3</v>
      </c>
      <c r="Q567" s="7">
        <f t="shared" si="39"/>
        <v>-1.7189701549390732E-2</v>
      </c>
      <c r="R567" s="7">
        <f t="shared" si="38"/>
        <v>-2.3254449515333181E-3</v>
      </c>
      <c r="S567" s="7">
        <f t="shared" si="38"/>
        <v>-8.1630191359631198E-3</v>
      </c>
      <c r="T567" s="7">
        <f t="shared" si="38"/>
        <v>-2.6596669390511387E-2</v>
      </c>
      <c r="U567" s="7">
        <f t="shared" si="38"/>
        <v>-6.7736931058350125E-3</v>
      </c>
      <c r="V567" s="7">
        <f t="shared" si="40"/>
        <v>-1.299353814160023E-2</v>
      </c>
      <c r="W567" s="7">
        <f t="shared" si="40"/>
        <v>-2.9920264694276999E-2</v>
      </c>
      <c r="X567" s="7">
        <f t="shared" si="40"/>
        <v>-1.6293175478655365E-2</v>
      </c>
      <c r="Y567" s="7">
        <f t="shared" si="40"/>
        <v>1.0039834474282241E-2</v>
      </c>
      <c r="Z567" s="15"/>
      <c r="AA567" s="7"/>
      <c r="AB567" s="7"/>
      <c r="AC567" s="7"/>
      <c r="AD567" s="7"/>
      <c r="AE567" s="7"/>
      <c r="AF567" s="7"/>
      <c r="AG567" s="7"/>
      <c r="AH567" s="7"/>
      <c r="AI567" s="7"/>
      <c r="AJ567" s="7"/>
      <c r="AK567" s="7"/>
      <c r="AL567" s="7"/>
      <c r="AM567" s="7"/>
      <c r="AN567" s="7"/>
      <c r="AO567" s="7"/>
      <c r="AP567" s="7"/>
      <c r="AQ567" s="7"/>
      <c r="AR567" s="7"/>
      <c r="AS567" s="7"/>
      <c r="AT567" s="7"/>
      <c r="AU567" s="7"/>
      <c r="AV567" s="7"/>
    </row>
    <row r="568" spans="1:48">
      <c r="A568" s="12">
        <v>40847</v>
      </c>
      <c r="B568" s="13">
        <v>4281.1000000000004</v>
      </c>
      <c r="C568" s="13">
        <v>1071.9000000000001</v>
      </c>
      <c r="D568" s="13">
        <v>1263.0999999999999</v>
      </c>
      <c r="E568" s="13">
        <v>7602.6</v>
      </c>
      <c r="F568" s="13">
        <v>13945.1</v>
      </c>
      <c r="G568" s="13">
        <v>4081.1</v>
      </c>
      <c r="H568" s="13">
        <v>7665.5</v>
      </c>
      <c r="I568" s="13">
        <v>3356.7</v>
      </c>
      <c r="J568" s="13">
        <v>480.7</v>
      </c>
      <c r="K568" s="13">
        <v>11755.3</v>
      </c>
      <c r="L568" s="13">
        <v>4424.6000000000004</v>
      </c>
      <c r="M568" s="13">
        <v>645</v>
      </c>
      <c r="N568" s="15"/>
      <c r="O568" s="7">
        <f t="shared" si="39"/>
        <v>3.5907518528849338E-3</v>
      </c>
      <c r="P568" s="7">
        <f t="shared" si="39"/>
        <v>3.5388377404858484E-3</v>
      </c>
      <c r="Q568" s="7">
        <f t="shared" si="39"/>
        <v>2.9250188845552252E-3</v>
      </c>
      <c r="R568" s="7">
        <f t="shared" si="38"/>
        <v>1.8750834403428868E-2</v>
      </c>
      <c r="S568" s="7">
        <f t="shared" si="38"/>
        <v>9.5206188810446051E-3</v>
      </c>
      <c r="T568" s="7">
        <f t="shared" si="38"/>
        <v>-9.354835460458016E-3</v>
      </c>
      <c r="U568" s="7">
        <f t="shared" si="38"/>
        <v>3.176459734675758E-2</v>
      </c>
      <c r="V568" s="7">
        <f t="shared" si="40"/>
        <v>2.416422481850395E-2</v>
      </c>
      <c r="W568" s="7">
        <f t="shared" si="40"/>
        <v>7.7623435639367147E-2</v>
      </c>
      <c r="X568" s="7">
        <f t="shared" si="40"/>
        <v>3.9224393155502697E-3</v>
      </c>
      <c r="Y568" s="7">
        <f t="shared" si="40"/>
        <v>2.393933267157098E-2</v>
      </c>
      <c r="Z568" s="15"/>
      <c r="AA568" s="7"/>
      <c r="AB568" s="7"/>
      <c r="AC568" s="7"/>
      <c r="AD568" s="7"/>
      <c r="AE568" s="7"/>
      <c r="AF568" s="7"/>
      <c r="AG568" s="7"/>
      <c r="AH568" s="7"/>
      <c r="AI568" s="7"/>
      <c r="AJ568" s="7"/>
      <c r="AK568" s="7"/>
      <c r="AL568" s="7"/>
      <c r="AM568" s="7"/>
      <c r="AN568" s="7"/>
      <c r="AO568" s="7"/>
      <c r="AP568" s="7"/>
      <c r="AQ568" s="7"/>
      <c r="AR568" s="7"/>
      <c r="AS568" s="7"/>
      <c r="AT568" s="7"/>
      <c r="AU568" s="7"/>
      <c r="AV568" s="7"/>
    </row>
    <row r="569" spans="1:48">
      <c r="A569" s="12">
        <v>40854</v>
      </c>
      <c r="B569" s="13">
        <v>4296.5</v>
      </c>
      <c r="C569" s="13">
        <v>1075.7</v>
      </c>
      <c r="D569" s="13">
        <v>1266.8</v>
      </c>
      <c r="E569" s="13">
        <v>7746.5</v>
      </c>
      <c r="F569" s="13">
        <v>14078.5</v>
      </c>
      <c r="G569" s="13">
        <v>4043.1</v>
      </c>
      <c r="H569" s="13">
        <v>7912.9</v>
      </c>
      <c r="I569" s="13">
        <v>3438.8</v>
      </c>
      <c r="J569" s="13">
        <v>519.5</v>
      </c>
      <c r="K569" s="13">
        <v>11801.5</v>
      </c>
      <c r="L569" s="13">
        <v>4531.8</v>
      </c>
      <c r="M569" s="13">
        <v>644</v>
      </c>
      <c r="N569" s="15"/>
      <c r="O569" s="7">
        <f t="shared" si="39"/>
        <v>-2.8207452256102321E-2</v>
      </c>
      <c r="P569" s="7">
        <f t="shared" si="39"/>
        <v>-2.9792406357877447E-3</v>
      </c>
      <c r="Q569" s="7">
        <f t="shared" si="39"/>
        <v>-1.7278187706117863E-2</v>
      </c>
      <c r="R569" s="7">
        <f t="shared" si="38"/>
        <v>-1.7488905061738971E-2</v>
      </c>
      <c r="S569" s="7">
        <f t="shared" si="38"/>
        <v>-2.4119207391113187E-2</v>
      </c>
      <c r="T569" s="7">
        <f t="shared" si="38"/>
        <v>-3.2860728026885326E-2</v>
      </c>
      <c r="U569" s="7">
        <f t="shared" si="38"/>
        <v>-9.0004352449895297E-3</v>
      </c>
      <c r="V569" s="7">
        <f t="shared" si="40"/>
        <v>-8.8502614974490992E-3</v>
      </c>
      <c r="W569" s="7">
        <f t="shared" si="40"/>
        <v>-2.0418793988759378E-2</v>
      </c>
      <c r="X569" s="7">
        <f t="shared" si="40"/>
        <v>-4.0596060068526597E-2</v>
      </c>
      <c r="Y569" s="7">
        <f t="shared" si="40"/>
        <v>-1.5365247536685243E-2</v>
      </c>
      <c r="Z569" s="15"/>
      <c r="AA569" s="7"/>
      <c r="AB569" s="7"/>
      <c r="AC569" s="7"/>
      <c r="AD569" s="7"/>
      <c r="AE569" s="7"/>
      <c r="AF569" s="7"/>
      <c r="AG569" s="7"/>
      <c r="AH569" s="7"/>
      <c r="AI569" s="7"/>
      <c r="AJ569" s="7"/>
      <c r="AK569" s="7"/>
      <c r="AL569" s="7"/>
      <c r="AM569" s="7"/>
      <c r="AN569" s="7"/>
      <c r="AO569" s="7"/>
      <c r="AP569" s="7"/>
      <c r="AQ569" s="7"/>
      <c r="AR569" s="7"/>
      <c r="AS569" s="7"/>
      <c r="AT569" s="7"/>
      <c r="AU569" s="7"/>
      <c r="AV569" s="7"/>
    </row>
    <row r="570" spans="1:48">
      <c r="A570" s="12">
        <v>40861</v>
      </c>
      <c r="B570" s="13">
        <v>4177</v>
      </c>
      <c r="C570" s="13">
        <v>1072.5</v>
      </c>
      <c r="D570" s="13">
        <v>1245.0999999999999</v>
      </c>
      <c r="E570" s="13">
        <v>7612.2</v>
      </c>
      <c r="F570" s="13">
        <v>13743</v>
      </c>
      <c r="G570" s="13">
        <v>3912.4</v>
      </c>
      <c r="H570" s="13">
        <v>7842</v>
      </c>
      <c r="I570" s="13">
        <v>3408.5</v>
      </c>
      <c r="J570" s="13">
        <v>509</v>
      </c>
      <c r="K570" s="13">
        <v>11332</v>
      </c>
      <c r="L570" s="13">
        <v>4462.7</v>
      </c>
      <c r="M570" s="13">
        <v>643</v>
      </c>
      <c r="N570" s="15"/>
      <c r="O570" s="7">
        <f t="shared" si="39"/>
        <v>-4.7231647422860602E-2</v>
      </c>
      <c r="P570" s="7">
        <f t="shared" si="39"/>
        <v>-4.5792332718030456E-3</v>
      </c>
      <c r="Q570" s="7">
        <f t="shared" si="39"/>
        <v>-4.6523840158118196E-2</v>
      </c>
      <c r="R570" s="7">
        <f t="shared" si="38"/>
        <v>-2.7785854992045854E-2</v>
      </c>
      <c r="S570" s="7">
        <f t="shared" si="38"/>
        <v>-5.2615414801106097E-2</v>
      </c>
      <c r="T570" s="7">
        <f t="shared" si="38"/>
        <v>-4.8466885481862475E-2</v>
      </c>
      <c r="U570" s="7">
        <f t="shared" si="38"/>
        <v>-2.8914403942867508E-2</v>
      </c>
      <c r="V570" s="7">
        <f t="shared" si="40"/>
        <v>-4.2981921689969289E-2</v>
      </c>
      <c r="W570" s="7">
        <f t="shared" si="40"/>
        <v>-1.9240899043959064E-2</v>
      </c>
      <c r="X570" s="7">
        <f t="shared" si="40"/>
        <v>-6.3527148995807442E-2</v>
      </c>
      <c r="Y570" s="7">
        <f t="shared" si="40"/>
        <v>-2.7879615916321529E-2</v>
      </c>
      <c r="Z570" s="15"/>
      <c r="AA570" s="7"/>
      <c r="AB570" s="7"/>
      <c r="AC570" s="7"/>
      <c r="AD570" s="7"/>
      <c r="AE570" s="7"/>
      <c r="AF570" s="7"/>
      <c r="AG570" s="7"/>
      <c r="AH570" s="7"/>
      <c r="AI570" s="7"/>
      <c r="AJ570" s="7"/>
      <c r="AK570" s="7"/>
      <c r="AL570" s="7"/>
      <c r="AM570" s="7"/>
      <c r="AN570" s="7"/>
      <c r="AO570" s="7"/>
      <c r="AP570" s="7"/>
      <c r="AQ570" s="7"/>
      <c r="AR570" s="7"/>
      <c r="AS570" s="7"/>
      <c r="AT570" s="7"/>
      <c r="AU570" s="7"/>
      <c r="AV570" s="7"/>
    </row>
    <row r="571" spans="1:48">
      <c r="A571" s="12">
        <v>40868</v>
      </c>
      <c r="B571" s="13">
        <v>3984.3</v>
      </c>
      <c r="C571" s="13">
        <v>1067.5999999999999</v>
      </c>
      <c r="D571" s="13">
        <v>1188.5</v>
      </c>
      <c r="E571" s="13">
        <v>7403.6</v>
      </c>
      <c r="F571" s="13">
        <v>13038.6</v>
      </c>
      <c r="G571" s="13">
        <v>3727.3</v>
      </c>
      <c r="H571" s="13">
        <v>7618.5</v>
      </c>
      <c r="I571" s="13">
        <v>3265.1</v>
      </c>
      <c r="J571" s="13">
        <v>499.3</v>
      </c>
      <c r="K571" s="13">
        <v>10634.5</v>
      </c>
      <c r="L571" s="13">
        <v>4340</v>
      </c>
      <c r="M571" s="13">
        <v>642</v>
      </c>
      <c r="N571" s="15"/>
      <c r="O571" s="7">
        <f t="shared" si="39"/>
        <v>7.3458785676323246E-2</v>
      </c>
      <c r="P571" s="7">
        <f t="shared" si="39"/>
        <v>2.4061867879370816E-2</v>
      </c>
      <c r="Q571" s="7">
        <f t="shared" si="39"/>
        <v>5.754631597196503E-2</v>
      </c>
      <c r="R571" s="7">
        <f t="shared" si="38"/>
        <v>4.519730271982747E-2</v>
      </c>
      <c r="S571" s="7">
        <f t="shared" si="38"/>
        <v>6.7809017397586255E-2</v>
      </c>
      <c r="T571" s="7">
        <f t="shared" si="38"/>
        <v>9.0143233269866382E-2</v>
      </c>
      <c r="U571" s="7">
        <f t="shared" si="38"/>
        <v>6.1679545463177984E-2</v>
      </c>
      <c r="V571" s="7">
        <f t="shared" si="40"/>
        <v>7.3123050134637047E-2</v>
      </c>
      <c r="W571" s="7">
        <f t="shared" si="40"/>
        <v>1.8454735481455719E-2</v>
      </c>
      <c r="X571" s="7">
        <f t="shared" si="40"/>
        <v>7.5526871945902213E-2</v>
      </c>
      <c r="Y571" s="7">
        <f t="shared" si="40"/>
        <v>4.9842934367995438E-2</v>
      </c>
      <c r="Z571" s="15"/>
      <c r="AA571" s="7"/>
      <c r="AB571" s="7"/>
      <c r="AC571" s="7"/>
      <c r="AD571" s="7"/>
      <c r="AE571" s="7"/>
      <c r="AF571" s="7"/>
      <c r="AG571" s="7"/>
      <c r="AH571" s="7"/>
      <c r="AI571" s="7"/>
      <c r="AJ571" s="7"/>
      <c r="AK571" s="7"/>
      <c r="AL571" s="7"/>
      <c r="AM571" s="7"/>
      <c r="AN571" s="7"/>
      <c r="AO571" s="7"/>
      <c r="AP571" s="7"/>
      <c r="AQ571" s="7"/>
      <c r="AR571" s="7"/>
      <c r="AS571" s="7"/>
      <c r="AT571" s="7"/>
      <c r="AU571" s="7"/>
      <c r="AV571" s="7"/>
    </row>
    <row r="572" spans="1:48">
      <c r="A572" s="12">
        <v>40875</v>
      </c>
      <c r="B572" s="13">
        <v>4288</v>
      </c>
      <c r="C572" s="13">
        <v>1093.5999999999999</v>
      </c>
      <c r="D572" s="13">
        <v>1258.9000000000001</v>
      </c>
      <c r="E572" s="13">
        <v>7745.9</v>
      </c>
      <c r="F572" s="13">
        <v>13953.4</v>
      </c>
      <c r="G572" s="13">
        <v>4078.9</v>
      </c>
      <c r="H572" s="13">
        <v>8103.2</v>
      </c>
      <c r="I572" s="13">
        <v>3512.8</v>
      </c>
      <c r="J572" s="13">
        <v>508.6</v>
      </c>
      <c r="K572" s="13">
        <v>11468.8</v>
      </c>
      <c r="L572" s="13">
        <v>4561.8</v>
      </c>
      <c r="M572" s="13">
        <v>641</v>
      </c>
      <c r="N572" s="15"/>
      <c r="O572" s="7">
        <f t="shared" si="39"/>
        <v>-2.0021867745521185E-2</v>
      </c>
      <c r="P572" s="7">
        <f t="shared" si="39"/>
        <v>9.5555170353515042E-3</v>
      </c>
      <c r="Q572" s="7">
        <f t="shared" si="39"/>
        <v>-1.9491292812418234E-2</v>
      </c>
      <c r="R572" s="7">
        <f t="shared" si="38"/>
        <v>-1.5862504768351153E-2</v>
      </c>
      <c r="S572" s="7">
        <f t="shared" si="38"/>
        <v>-3.9029236939889383E-2</v>
      </c>
      <c r="T572" s="7">
        <f t="shared" si="38"/>
        <v>-1.6338092205794876E-2</v>
      </c>
      <c r="U572" s="7">
        <f t="shared" si="38"/>
        <v>-1.8835576036177418E-2</v>
      </c>
      <c r="V572" s="7">
        <f t="shared" si="40"/>
        <v>-1.6475215506825985E-2</v>
      </c>
      <c r="W572" s="7">
        <f t="shared" si="40"/>
        <v>-2.0258885514776007E-2</v>
      </c>
      <c r="X572" s="7">
        <f t="shared" si="40"/>
        <v>-2.7921784905965027E-2</v>
      </c>
      <c r="Y572" s="7">
        <f t="shared" si="40"/>
        <v>-1.3351038535506116E-2</v>
      </c>
      <c r="Z572" s="15"/>
      <c r="AA572" s="7"/>
      <c r="AB572" s="7"/>
      <c r="AC572" s="7"/>
      <c r="AD572" s="7"/>
      <c r="AE572" s="7"/>
      <c r="AF572" s="7"/>
      <c r="AG572" s="7"/>
      <c r="AH572" s="7"/>
      <c r="AI572" s="7"/>
      <c r="AJ572" s="7"/>
      <c r="AK572" s="7"/>
      <c r="AL572" s="7"/>
      <c r="AM572" s="7"/>
      <c r="AN572" s="7"/>
      <c r="AO572" s="7"/>
      <c r="AP572" s="7"/>
      <c r="AQ572" s="7"/>
      <c r="AR572" s="7"/>
      <c r="AS572" s="7"/>
      <c r="AT572" s="7"/>
      <c r="AU572" s="7"/>
      <c r="AV572" s="7"/>
    </row>
    <row r="573" spans="1:48">
      <c r="A573" s="12">
        <v>40882</v>
      </c>
      <c r="B573" s="13">
        <v>4203</v>
      </c>
      <c r="C573" s="13">
        <v>1104.0999999999999</v>
      </c>
      <c r="D573" s="13">
        <v>1234.5999999999999</v>
      </c>
      <c r="E573" s="13">
        <v>7624</v>
      </c>
      <c r="F573" s="13">
        <v>13419.3</v>
      </c>
      <c r="G573" s="13">
        <v>4012.8</v>
      </c>
      <c r="H573" s="13">
        <v>7952</v>
      </c>
      <c r="I573" s="13">
        <v>3455.4</v>
      </c>
      <c r="J573" s="13">
        <v>498.4</v>
      </c>
      <c r="K573" s="13">
        <v>11153</v>
      </c>
      <c r="L573" s="13">
        <v>4501.3</v>
      </c>
      <c r="M573" s="13">
        <v>640</v>
      </c>
      <c r="N573" s="15"/>
      <c r="O573" s="7">
        <f t="shared" si="39"/>
        <v>-1.0475807935610721E-2</v>
      </c>
      <c r="P573" s="7">
        <f t="shared" si="39"/>
        <v>1.1168268835121278E-2</v>
      </c>
      <c r="Q573" s="7">
        <f t="shared" si="39"/>
        <v>-2.1081658663303199E-3</v>
      </c>
      <c r="R573" s="7">
        <f t="shared" si="38"/>
        <v>4.1963911652319108E-4</v>
      </c>
      <c r="S573" s="7">
        <f t="shared" si="38"/>
        <v>-2.4814832096756809E-2</v>
      </c>
      <c r="T573" s="7">
        <f t="shared" si="38"/>
        <v>-6.4752654466618759E-3</v>
      </c>
      <c r="U573" s="7">
        <f t="shared" si="38"/>
        <v>1.144084249395271E-2</v>
      </c>
      <c r="V573" s="7">
        <f t="shared" si="40"/>
        <v>-4.3504810633571813E-3</v>
      </c>
      <c r="W573" s="7">
        <f t="shared" si="40"/>
        <v>-1.6064260482735768E-3</v>
      </c>
      <c r="X573" s="7">
        <f t="shared" si="40"/>
        <v>-2.8290262607307545E-2</v>
      </c>
      <c r="Y573" s="7">
        <f t="shared" si="40"/>
        <v>2.6677601061285524E-2</v>
      </c>
      <c r="Z573" s="15"/>
      <c r="AA573" s="7"/>
      <c r="AB573" s="7"/>
      <c r="AC573" s="7"/>
      <c r="AD573" s="7"/>
      <c r="AE573" s="7"/>
      <c r="AF573" s="7"/>
      <c r="AG573" s="7"/>
      <c r="AH573" s="7"/>
      <c r="AI573" s="7"/>
      <c r="AJ573" s="7"/>
      <c r="AK573" s="7"/>
      <c r="AL573" s="7"/>
      <c r="AM573" s="7"/>
      <c r="AN573" s="7"/>
      <c r="AO573" s="7"/>
      <c r="AP573" s="7"/>
      <c r="AQ573" s="7"/>
      <c r="AR573" s="7"/>
      <c r="AS573" s="7"/>
      <c r="AT573" s="7"/>
      <c r="AU573" s="7"/>
      <c r="AV573" s="7"/>
    </row>
    <row r="574" spans="1:48">
      <c r="A574" s="12">
        <v>40889</v>
      </c>
      <c r="B574" s="13">
        <v>4159.2</v>
      </c>
      <c r="C574" s="13">
        <v>1116.5</v>
      </c>
      <c r="D574" s="13">
        <v>1232</v>
      </c>
      <c r="E574" s="13">
        <v>7627.2</v>
      </c>
      <c r="F574" s="13">
        <v>13090.4</v>
      </c>
      <c r="G574" s="13">
        <v>3986.9</v>
      </c>
      <c r="H574" s="13">
        <v>8043.5</v>
      </c>
      <c r="I574" s="13">
        <v>3440.4</v>
      </c>
      <c r="J574" s="13">
        <v>497.6</v>
      </c>
      <c r="K574" s="13">
        <v>10841.9</v>
      </c>
      <c r="L574" s="13">
        <v>4623</v>
      </c>
      <c r="M574" s="13">
        <v>639</v>
      </c>
      <c r="N574" s="15"/>
      <c r="O574" s="7">
        <f t="shared" si="39"/>
        <v>-4.5303465599109641E-3</v>
      </c>
      <c r="P574" s="7">
        <f t="shared" si="39"/>
        <v>1.3963850322347111E-2</v>
      </c>
      <c r="Q574" s="7">
        <f t="shared" si="39"/>
        <v>-3.8221212820197858E-2</v>
      </c>
      <c r="R574" s="7">
        <f t="shared" si="38"/>
        <v>-1.883314773951909E-2</v>
      </c>
      <c r="S574" s="7">
        <f t="shared" si="38"/>
        <v>-6.7297996683456955E-3</v>
      </c>
      <c r="T574" s="7">
        <f t="shared" si="38"/>
        <v>1.0032354351178703E-4</v>
      </c>
      <c r="U574" s="7">
        <f t="shared" si="38"/>
        <v>6.147534946346009E-3</v>
      </c>
      <c r="V574" s="7">
        <f t="shared" si="40"/>
        <v>-9.9904432725890207E-3</v>
      </c>
      <c r="W574" s="7">
        <f t="shared" si="40"/>
        <v>1.1588541276245664E-2</v>
      </c>
      <c r="X574" s="7">
        <f t="shared" si="40"/>
        <v>-4.5853405168428318E-3</v>
      </c>
      <c r="Y574" s="7">
        <f t="shared" si="40"/>
        <v>-1.1508758501304501E-2</v>
      </c>
      <c r="Z574" s="15"/>
      <c r="AA574" s="7"/>
      <c r="AB574" s="7"/>
      <c r="AC574" s="7"/>
      <c r="AD574" s="7"/>
      <c r="AE574" s="7"/>
      <c r="AF574" s="7"/>
      <c r="AG574" s="7"/>
      <c r="AH574" s="7"/>
      <c r="AI574" s="7"/>
      <c r="AJ574" s="7"/>
      <c r="AK574" s="7"/>
      <c r="AL574" s="7"/>
      <c r="AM574" s="7"/>
      <c r="AN574" s="7"/>
      <c r="AO574" s="7"/>
      <c r="AP574" s="7"/>
      <c r="AQ574" s="7"/>
      <c r="AR574" s="7"/>
      <c r="AS574" s="7"/>
      <c r="AT574" s="7"/>
      <c r="AU574" s="7"/>
      <c r="AV574" s="7"/>
    </row>
    <row r="575" spans="1:48">
      <c r="A575" s="12">
        <v>40896</v>
      </c>
      <c r="B575" s="13">
        <v>4140.3999999999996</v>
      </c>
      <c r="C575" s="13">
        <v>1132.2</v>
      </c>
      <c r="D575" s="13">
        <v>1185.8</v>
      </c>
      <c r="E575" s="13">
        <v>7484.9</v>
      </c>
      <c r="F575" s="13">
        <v>13002.6</v>
      </c>
      <c r="G575" s="13">
        <v>3987.3</v>
      </c>
      <c r="H575" s="13">
        <v>8093.1</v>
      </c>
      <c r="I575" s="13">
        <v>3406.2</v>
      </c>
      <c r="J575" s="13">
        <v>503.4</v>
      </c>
      <c r="K575" s="13">
        <v>10792.3</v>
      </c>
      <c r="L575" s="13">
        <v>4570.1000000000004</v>
      </c>
      <c r="M575" s="13">
        <v>638</v>
      </c>
      <c r="N575" s="15"/>
      <c r="O575" s="7">
        <f t="shared" si="39"/>
        <v>-2.0447217184907877E-2</v>
      </c>
      <c r="P575" s="7">
        <f t="shared" si="39"/>
        <v>2.9104399430536871E-3</v>
      </c>
      <c r="Q575" s="7">
        <f t="shared" si="39"/>
        <v>-1.1108869806248473E-2</v>
      </c>
      <c r="R575" s="7">
        <f t="shared" si="38"/>
        <v>-2.0489311726726217E-2</v>
      </c>
      <c r="S575" s="7">
        <f t="shared" si="38"/>
        <v>-2.0151541465911492E-2</v>
      </c>
      <c r="T575" s="7">
        <f t="shared" si="38"/>
        <v>-2.0600477658772574E-2</v>
      </c>
      <c r="U575" s="7">
        <f t="shared" si="38"/>
        <v>-1.3121507607472016E-2</v>
      </c>
      <c r="V575" s="7">
        <f t="shared" si="40"/>
        <v>-2.02853930954329E-2</v>
      </c>
      <c r="W575" s="7">
        <f t="shared" si="40"/>
        <v>-9.7814932993223729E-3</v>
      </c>
      <c r="X575" s="7">
        <f t="shared" si="40"/>
        <v>-2.8162670090949242E-2</v>
      </c>
      <c r="Y575" s="7">
        <f t="shared" si="40"/>
        <v>-5.6393807911715305E-3</v>
      </c>
      <c r="Z575" s="15"/>
      <c r="AA575" s="7"/>
      <c r="AB575" s="7"/>
      <c r="AC575" s="7"/>
      <c r="AD575" s="7"/>
      <c r="AE575" s="7"/>
      <c r="AF575" s="7"/>
      <c r="AG575" s="7"/>
      <c r="AH575" s="7"/>
      <c r="AI575" s="7"/>
      <c r="AJ575" s="7"/>
      <c r="AK575" s="7"/>
      <c r="AL575" s="7"/>
      <c r="AM575" s="7"/>
      <c r="AN575" s="7"/>
      <c r="AO575" s="7"/>
      <c r="AP575" s="7"/>
      <c r="AQ575" s="7"/>
      <c r="AR575" s="7"/>
      <c r="AS575" s="7"/>
      <c r="AT575" s="7"/>
      <c r="AU575" s="7"/>
      <c r="AV575" s="7"/>
    </row>
    <row r="576" spans="1:48">
      <c r="A576" s="12">
        <v>40905</v>
      </c>
      <c r="B576" s="13">
        <v>4056.6</v>
      </c>
      <c r="C576" s="13">
        <v>1135.5</v>
      </c>
      <c r="D576" s="13">
        <v>1172.7</v>
      </c>
      <c r="E576" s="13">
        <v>7333.1</v>
      </c>
      <c r="F576" s="13">
        <v>12743.2</v>
      </c>
      <c r="G576" s="13">
        <v>3906</v>
      </c>
      <c r="H576" s="13">
        <v>7987.6</v>
      </c>
      <c r="I576" s="13">
        <v>3337.8</v>
      </c>
      <c r="J576" s="13">
        <v>498.5</v>
      </c>
      <c r="K576" s="13">
        <v>10492.6</v>
      </c>
      <c r="L576" s="13">
        <v>4544.3999999999996</v>
      </c>
      <c r="M576" s="13">
        <v>637</v>
      </c>
      <c r="N576" s="15"/>
      <c r="O576" s="7">
        <f t="shared" si="39"/>
        <v>1.2712814046555401E-2</v>
      </c>
      <c r="P576" s="7">
        <f t="shared" si="39"/>
        <v>-4.4043163011016107E-4</v>
      </c>
      <c r="Q576" s="7">
        <f t="shared" si="39"/>
        <v>8.322058899069203E-3</v>
      </c>
      <c r="R576" s="7">
        <f t="shared" si="38"/>
        <v>1.6057267944370367E-2</v>
      </c>
      <c r="S576" s="7">
        <f t="shared" si="38"/>
        <v>8.3615794241511075E-3</v>
      </c>
      <c r="T576" s="7">
        <f t="shared" si="38"/>
        <v>9.7576663018355252E-3</v>
      </c>
      <c r="U576" s="7">
        <f t="shared" si="38"/>
        <v>-2.4317188182058171E-3</v>
      </c>
      <c r="V576" s="7">
        <f t="shared" si="40"/>
        <v>1.5193477633130762E-2</v>
      </c>
      <c r="W576" s="7">
        <f t="shared" si="40"/>
        <v>-3.2147907936181355E-3</v>
      </c>
      <c r="X576" s="7">
        <f t="shared" si="40"/>
        <v>2.2652860702087038E-2</v>
      </c>
      <c r="Y576" s="7">
        <f t="shared" si="40"/>
        <v>8.6762736988260231E-3</v>
      </c>
      <c r="Z576" s="15"/>
      <c r="AA576" s="7"/>
      <c r="AB576" s="7"/>
      <c r="AC576" s="7"/>
      <c r="AD576" s="7"/>
      <c r="AE576" s="7"/>
      <c r="AF576" s="7"/>
      <c r="AG576" s="7"/>
      <c r="AH576" s="7"/>
      <c r="AI576" s="7"/>
      <c r="AJ576" s="7"/>
      <c r="AK576" s="7"/>
      <c r="AL576" s="7"/>
      <c r="AM576" s="7"/>
      <c r="AN576" s="7"/>
      <c r="AO576" s="7"/>
      <c r="AP576" s="7"/>
      <c r="AQ576" s="7"/>
      <c r="AR576" s="7"/>
      <c r="AS576" s="7"/>
      <c r="AT576" s="7"/>
      <c r="AU576" s="7"/>
      <c r="AV576" s="7"/>
    </row>
    <row r="577" spans="1:48">
      <c r="A577" s="12">
        <v>40911</v>
      </c>
      <c r="B577" s="13">
        <v>4108.5</v>
      </c>
      <c r="C577" s="13">
        <v>1135</v>
      </c>
      <c r="D577" s="13">
        <v>1182.5</v>
      </c>
      <c r="E577" s="13">
        <v>7451.8</v>
      </c>
      <c r="F577" s="13">
        <v>12850.2</v>
      </c>
      <c r="G577" s="13">
        <v>3944.3</v>
      </c>
      <c r="H577" s="13">
        <v>7968.2</v>
      </c>
      <c r="I577" s="13">
        <v>3388.9</v>
      </c>
      <c r="J577" s="13">
        <v>496.9</v>
      </c>
      <c r="K577" s="13">
        <v>10733</v>
      </c>
      <c r="L577" s="13">
        <v>4584</v>
      </c>
      <c r="M577" s="13">
        <v>636</v>
      </c>
      <c r="N577" s="15"/>
      <c r="O577" s="7">
        <f t="shared" si="39"/>
        <v>2.1049859639790312E-2</v>
      </c>
      <c r="P577" s="7">
        <f t="shared" si="39"/>
        <v>-1.1608974364583949E-2</v>
      </c>
      <c r="Q577" s="7">
        <f t="shared" si="39"/>
        <v>2.6866291340137113E-2</v>
      </c>
      <c r="R577" s="7">
        <f t="shared" si="38"/>
        <v>7.553461358234227E-3</v>
      </c>
      <c r="S577" s="7">
        <f t="shared" si="38"/>
        <v>3.875608088100161E-2</v>
      </c>
      <c r="T577" s="7">
        <f t="shared" si="38"/>
        <v>1.4072861113609602E-2</v>
      </c>
      <c r="U577" s="7">
        <f t="shared" si="38"/>
        <v>-4.8560273562621176E-3</v>
      </c>
      <c r="V577" s="7">
        <f t="shared" si="40"/>
        <v>1.5372980376623921E-2</v>
      </c>
      <c r="W577" s="7">
        <f t="shared" si="40"/>
        <v>-7.6768053781943318E-3</v>
      </c>
      <c r="X577" s="7">
        <f t="shared" si="40"/>
        <v>4.1902934365163465E-2</v>
      </c>
      <c r="Y577" s="7">
        <f t="shared" si="40"/>
        <v>1.5627685420605188E-2</v>
      </c>
      <c r="Z577" s="15"/>
      <c r="AA577" s="7"/>
      <c r="AB577" s="7"/>
      <c r="AC577" s="7"/>
      <c r="AD577" s="7"/>
      <c r="AE577" s="7"/>
      <c r="AF577" s="7"/>
      <c r="AG577" s="7"/>
      <c r="AH577" s="7"/>
      <c r="AI577" s="7"/>
      <c r="AJ577" s="7"/>
      <c r="AK577" s="7"/>
      <c r="AL577" s="7"/>
      <c r="AM577" s="7"/>
      <c r="AN577" s="7"/>
      <c r="AO577" s="7"/>
      <c r="AP577" s="7"/>
      <c r="AQ577" s="7"/>
      <c r="AR577" s="7"/>
      <c r="AS577" s="7"/>
      <c r="AT577" s="7"/>
      <c r="AU577" s="7"/>
      <c r="AV577" s="7"/>
    </row>
    <row r="578" spans="1:48">
      <c r="A578" s="12">
        <v>40917</v>
      </c>
      <c r="B578" s="13">
        <v>4195.8999999999996</v>
      </c>
      <c r="C578" s="13">
        <v>1121.9000000000001</v>
      </c>
      <c r="D578" s="13">
        <v>1214.7</v>
      </c>
      <c r="E578" s="13">
        <v>7508.3</v>
      </c>
      <c r="F578" s="13">
        <v>13358</v>
      </c>
      <c r="G578" s="13">
        <v>4000.2</v>
      </c>
      <c r="H578" s="13">
        <v>7929.6</v>
      </c>
      <c r="I578" s="13">
        <v>3441.4</v>
      </c>
      <c r="J578" s="13">
        <v>493.1</v>
      </c>
      <c r="K578" s="13">
        <v>11192.3</v>
      </c>
      <c r="L578" s="13">
        <v>4656.2</v>
      </c>
      <c r="M578" s="13">
        <v>635</v>
      </c>
      <c r="N578" s="15"/>
      <c r="O578" s="7">
        <f t="shared" si="39"/>
        <v>1.0361067142067222E-2</v>
      </c>
      <c r="P578" s="7">
        <f t="shared" si="39"/>
        <v>1.2489643730177484E-2</v>
      </c>
      <c r="Q578" s="7">
        <f t="shared" si="39"/>
        <v>1.6330892867472867E-2</v>
      </c>
      <c r="R578" s="7">
        <f t="shared" si="38"/>
        <v>-1.3313597870263682E-2</v>
      </c>
      <c r="S578" s="7">
        <f t="shared" si="38"/>
        <v>2.9570431145767448E-2</v>
      </c>
      <c r="T578" s="7">
        <f t="shared" si="38"/>
        <v>-2.9542118974314087E-3</v>
      </c>
      <c r="U578" s="7">
        <f t="shared" si="38"/>
        <v>4.3539058825302936E-3</v>
      </c>
      <c r="V578" s="7">
        <f t="shared" si="40"/>
        <v>1.7484423230415252E-2</v>
      </c>
      <c r="W578" s="7">
        <f t="shared" si="40"/>
        <v>1.4096085194777648E-2</v>
      </c>
      <c r="X578" s="7">
        <f t="shared" si="40"/>
        <v>3.0714529014783692E-2</v>
      </c>
      <c r="Y578" s="7">
        <f t="shared" si="40"/>
        <v>-7.3937888704691274E-3</v>
      </c>
      <c r="Z578" s="15"/>
      <c r="AA578" s="7"/>
      <c r="AB578" s="7"/>
      <c r="AC578" s="7"/>
      <c r="AD578" s="7"/>
      <c r="AE578" s="7"/>
      <c r="AF578" s="7"/>
      <c r="AG578" s="7"/>
      <c r="AH578" s="7"/>
      <c r="AI578" s="7"/>
      <c r="AJ578" s="7"/>
      <c r="AK578" s="7"/>
      <c r="AL578" s="7"/>
      <c r="AM578" s="7"/>
      <c r="AN578" s="7"/>
      <c r="AO578" s="7"/>
      <c r="AP578" s="7"/>
      <c r="AQ578" s="7"/>
      <c r="AR578" s="7"/>
      <c r="AS578" s="7"/>
      <c r="AT578" s="7"/>
      <c r="AU578" s="7"/>
      <c r="AV578" s="7"/>
    </row>
    <row r="579" spans="1:48">
      <c r="A579" s="12">
        <v>40924</v>
      </c>
      <c r="B579" s="13">
        <v>4239.6000000000004</v>
      </c>
      <c r="C579" s="13">
        <v>1136</v>
      </c>
      <c r="D579" s="13">
        <v>1234.7</v>
      </c>
      <c r="E579" s="13">
        <v>7409</v>
      </c>
      <c r="F579" s="13">
        <v>13758.9</v>
      </c>
      <c r="G579" s="13">
        <v>3988.4</v>
      </c>
      <c r="H579" s="13">
        <v>7964.2</v>
      </c>
      <c r="I579" s="13">
        <v>3502.1</v>
      </c>
      <c r="J579" s="13">
        <v>500.1</v>
      </c>
      <c r="K579" s="13">
        <v>11541.4</v>
      </c>
      <c r="L579" s="13">
        <v>4621.8999999999996</v>
      </c>
      <c r="M579" s="13">
        <v>634</v>
      </c>
      <c r="N579" s="15"/>
      <c r="O579" s="7">
        <f t="shared" si="39"/>
        <v>1.1444777828984657E-2</v>
      </c>
      <c r="P579" s="7">
        <f t="shared" si="39"/>
        <v>-2.5560808945758601E-3</v>
      </c>
      <c r="Q579" s="7">
        <f t="shared" si="39"/>
        <v>-1.3125366759304025E-2</v>
      </c>
      <c r="R579" s="7">
        <f t="shared" si="39"/>
        <v>-3.2851851605332719E-3</v>
      </c>
      <c r="S579" s="7">
        <f t="shared" si="39"/>
        <v>1.2086070593752274E-2</v>
      </c>
      <c r="T579" s="7">
        <f t="shared" si="39"/>
        <v>1.9490890501780885E-2</v>
      </c>
      <c r="U579" s="7">
        <f t="shared" si="39"/>
        <v>-1.0806275784284643E-2</v>
      </c>
      <c r="V579" s="7">
        <f t="shared" si="40"/>
        <v>2.015473494959431E-2</v>
      </c>
      <c r="W579" s="7">
        <f t="shared" si="40"/>
        <v>-1.7142700732978196E-2</v>
      </c>
      <c r="X579" s="7">
        <f t="shared" si="40"/>
        <v>1.0918051538505884E-2</v>
      </c>
      <c r="Y579" s="7">
        <f t="shared" si="40"/>
        <v>8.7888035297356611E-3</v>
      </c>
      <c r="Z579" s="15"/>
      <c r="AA579" s="7"/>
      <c r="AB579" s="7"/>
      <c r="AC579" s="7"/>
      <c r="AD579" s="7"/>
      <c r="AE579" s="7"/>
      <c r="AF579" s="7"/>
      <c r="AG579" s="7"/>
      <c r="AH579" s="7"/>
      <c r="AI579" s="7"/>
      <c r="AJ579" s="7"/>
      <c r="AK579" s="7"/>
      <c r="AL579" s="7"/>
      <c r="AM579" s="7"/>
      <c r="AN579" s="7"/>
      <c r="AO579" s="7"/>
      <c r="AP579" s="7"/>
      <c r="AQ579" s="7"/>
      <c r="AR579" s="7"/>
      <c r="AS579" s="7"/>
      <c r="AT579" s="7"/>
      <c r="AU579" s="7"/>
      <c r="AV579" s="7"/>
    </row>
    <row r="580" spans="1:48">
      <c r="A580" s="12">
        <v>40931</v>
      </c>
      <c r="B580" s="13">
        <v>4288.3999999999996</v>
      </c>
      <c r="C580" s="13">
        <v>1133.0999999999999</v>
      </c>
      <c r="D580" s="13">
        <v>1218.5999999999999</v>
      </c>
      <c r="E580" s="13">
        <v>7384.7</v>
      </c>
      <c r="F580" s="13">
        <v>13926.2</v>
      </c>
      <c r="G580" s="13">
        <v>4066.9</v>
      </c>
      <c r="H580" s="13">
        <v>7878.6</v>
      </c>
      <c r="I580" s="13">
        <v>3573.4</v>
      </c>
      <c r="J580" s="13">
        <v>491.6</v>
      </c>
      <c r="K580" s="13">
        <v>11668.1</v>
      </c>
      <c r="L580" s="13">
        <v>4662.7</v>
      </c>
      <c r="M580" s="13">
        <v>633</v>
      </c>
      <c r="N580" s="15"/>
      <c r="O580" s="7">
        <f t="shared" ref="O580:R643" si="41">LN(B581/B580)</f>
        <v>-8.712406976535584E-3</v>
      </c>
      <c r="P580" s="7">
        <f t="shared" si="41"/>
        <v>7.8238718294348485E-3</v>
      </c>
      <c r="Q580" s="7">
        <f t="shared" si="41"/>
        <v>7.684170892693915E-3</v>
      </c>
      <c r="R580" s="7">
        <f t="shared" si="41"/>
        <v>-1.9222947820216114E-2</v>
      </c>
      <c r="S580" s="7">
        <f t="shared" ref="S580:W643" si="42">LN(F581/F580)</f>
        <v>-1.2951339553680958E-2</v>
      </c>
      <c r="T580" s="7">
        <f t="shared" si="42"/>
        <v>-1.418955275466955E-2</v>
      </c>
      <c r="U580" s="7">
        <f t="shared" si="42"/>
        <v>-1.1296526340138672E-2</v>
      </c>
      <c r="V580" s="7">
        <f t="shared" si="40"/>
        <v>-8.1188150990219867E-4</v>
      </c>
      <c r="W580" s="7">
        <f t="shared" si="40"/>
        <v>1.112583540874721E-2</v>
      </c>
      <c r="X580" s="7">
        <f t="shared" si="40"/>
        <v>-3.3050502878622912E-3</v>
      </c>
      <c r="Y580" s="7">
        <f t="shared" si="40"/>
        <v>-1.434304748462934E-2</v>
      </c>
      <c r="Z580" s="15"/>
      <c r="AA580" s="7"/>
      <c r="AB580" s="7"/>
      <c r="AC580" s="7"/>
      <c r="AD580" s="7"/>
      <c r="AE580" s="7"/>
      <c r="AF580" s="7"/>
      <c r="AG580" s="7"/>
      <c r="AH580" s="7"/>
      <c r="AI580" s="7"/>
      <c r="AJ580" s="7"/>
      <c r="AK580" s="7"/>
      <c r="AL580" s="7"/>
      <c r="AM580" s="7"/>
      <c r="AN580" s="7"/>
      <c r="AO580" s="7"/>
      <c r="AP580" s="7"/>
      <c r="AQ580" s="7"/>
      <c r="AR580" s="7"/>
      <c r="AS580" s="7"/>
      <c r="AT580" s="7"/>
      <c r="AU580" s="7"/>
      <c r="AV580" s="7"/>
    </row>
    <row r="581" spans="1:48">
      <c r="A581" s="12">
        <v>40938</v>
      </c>
      <c r="B581" s="13">
        <v>4251.2</v>
      </c>
      <c r="C581" s="13">
        <v>1142</v>
      </c>
      <c r="D581" s="13">
        <v>1228</v>
      </c>
      <c r="E581" s="13">
        <v>7244.1</v>
      </c>
      <c r="F581" s="13">
        <v>13747</v>
      </c>
      <c r="G581" s="13">
        <v>4009.6</v>
      </c>
      <c r="H581" s="13">
        <v>7790.1</v>
      </c>
      <c r="I581" s="13">
        <v>3570.5</v>
      </c>
      <c r="J581" s="13">
        <v>497.1</v>
      </c>
      <c r="K581" s="13">
        <v>11629.6</v>
      </c>
      <c r="L581" s="13">
        <v>4596.3</v>
      </c>
      <c r="M581" s="13">
        <v>632</v>
      </c>
      <c r="N581" s="15"/>
      <c r="O581" s="7">
        <f t="shared" si="41"/>
        <v>-1.388807379113553E-3</v>
      </c>
      <c r="P581" s="7">
        <f t="shared" si="41"/>
        <v>1.5897481137544113E-2</v>
      </c>
      <c r="Q581" s="7">
        <f t="shared" si="41"/>
        <v>6.817101550873607E-3</v>
      </c>
      <c r="R581" s="7">
        <f t="shared" si="41"/>
        <v>1.0209995643972148E-3</v>
      </c>
      <c r="S581" s="7">
        <f t="shared" si="42"/>
        <v>1.7915230885311446E-2</v>
      </c>
      <c r="T581" s="7">
        <f t="shared" si="42"/>
        <v>-4.3991272703944985E-3</v>
      </c>
      <c r="U581" s="7">
        <f t="shared" si="42"/>
        <v>7.0099423604198761E-3</v>
      </c>
      <c r="V581" s="7">
        <f t="shared" si="40"/>
        <v>8.2282034550366888E-3</v>
      </c>
      <c r="W581" s="7">
        <f t="shared" si="40"/>
        <v>2.2674002387987606E-2</v>
      </c>
      <c r="X581" s="7">
        <f t="shared" si="40"/>
        <v>-1.1467440358374988E-2</v>
      </c>
      <c r="Y581" s="7">
        <f t="shared" si="40"/>
        <v>2.392943004989124E-4</v>
      </c>
      <c r="Z581" s="15"/>
      <c r="AA581" s="7"/>
      <c r="AB581" s="7"/>
      <c r="AC581" s="7"/>
      <c r="AD581" s="7"/>
      <c r="AE581" s="7"/>
      <c r="AF581" s="7"/>
      <c r="AG581" s="7"/>
      <c r="AH581" s="7"/>
      <c r="AI581" s="7"/>
      <c r="AJ581" s="7"/>
      <c r="AK581" s="7"/>
      <c r="AL581" s="7"/>
      <c r="AM581" s="7"/>
      <c r="AN581" s="7"/>
      <c r="AO581" s="7"/>
      <c r="AP581" s="7"/>
      <c r="AQ581" s="7"/>
      <c r="AR581" s="7"/>
      <c r="AS581" s="7"/>
      <c r="AT581" s="7"/>
      <c r="AU581" s="7"/>
      <c r="AV581" s="7"/>
    </row>
    <row r="582" spans="1:48">
      <c r="A582" s="12">
        <v>40945</v>
      </c>
      <c r="B582" s="13">
        <v>4245.3</v>
      </c>
      <c r="C582" s="13">
        <v>1160.3</v>
      </c>
      <c r="D582" s="13">
        <v>1236.4000000000001</v>
      </c>
      <c r="E582" s="13">
        <v>7251.5</v>
      </c>
      <c r="F582" s="13">
        <v>13995.5</v>
      </c>
      <c r="G582" s="13">
        <v>3992</v>
      </c>
      <c r="H582" s="13">
        <v>7844.9</v>
      </c>
      <c r="I582" s="13">
        <v>3600</v>
      </c>
      <c r="J582" s="13">
        <v>508.5</v>
      </c>
      <c r="K582" s="13">
        <v>11497</v>
      </c>
      <c r="L582" s="13">
        <v>4597.3999999999996</v>
      </c>
      <c r="M582" s="13">
        <v>631</v>
      </c>
      <c r="N582" s="15"/>
      <c r="O582" s="7">
        <f t="shared" si="41"/>
        <v>-1.1704630615402594E-2</v>
      </c>
      <c r="P582" s="7">
        <f t="shared" si="41"/>
        <v>2.6681601231614612E-3</v>
      </c>
      <c r="Q582" s="7">
        <f t="shared" si="41"/>
        <v>-1.2451839418985188E-2</v>
      </c>
      <c r="R582" s="7">
        <f t="shared" si="41"/>
        <v>1.1926118050948632E-2</v>
      </c>
      <c r="S582" s="7">
        <f t="shared" si="42"/>
        <v>-1.6475952892594452E-2</v>
      </c>
      <c r="T582" s="7">
        <f t="shared" si="42"/>
        <v>-7.3162779683209602E-3</v>
      </c>
      <c r="U582" s="7">
        <f t="shared" si="42"/>
        <v>-6.6120805415634159E-3</v>
      </c>
      <c r="V582" s="7">
        <f t="shared" si="42"/>
        <v>-7.8081824478116986E-3</v>
      </c>
      <c r="W582" s="7">
        <f t="shared" si="42"/>
        <v>-8.8889474172460393E-3</v>
      </c>
      <c r="X582" s="7">
        <f t="shared" ref="X582:Y645" si="43">LN(K583/K582)</f>
        <v>-2.9570979405361374E-2</v>
      </c>
      <c r="Y582" s="7">
        <f t="shared" si="43"/>
        <v>1.1376293291085414E-2</v>
      </c>
      <c r="Z582" s="15"/>
      <c r="AA582" s="7"/>
      <c r="AB582" s="7"/>
      <c r="AC582" s="7"/>
      <c r="AD582" s="7"/>
      <c r="AE582" s="7"/>
      <c r="AF582" s="7"/>
      <c r="AG582" s="7"/>
      <c r="AH582" s="7"/>
      <c r="AI582" s="7"/>
      <c r="AJ582" s="7"/>
      <c r="AK582" s="7"/>
      <c r="AL582" s="7"/>
      <c r="AM582" s="7"/>
      <c r="AN582" s="7"/>
      <c r="AO582" s="7"/>
      <c r="AP582" s="7"/>
      <c r="AQ582" s="7"/>
      <c r="AR582" s="7"/>
      <c r="AS582" s="7"/>
      <c r="AT582" s="7"/>
      <c r="AU582" s="7"/>
      <c r="AV582" s="7"/>
    </row>
    <row r="583" spans="1:48">
      <c r="A583" s="12">
        <v>40952</v>
      </c>
      <c r="B583" s="13">
        <v>4195.8999999999996</v>
      </c>
      <c r="C583" s="13">
        <v>1163.4000000000001</v>
      </c>
      <c r="D583" s="13">
        <v>1221.0999999999999</v>
      </c>
      <c r="E583" s="13">
        <v>7338.5</v>
      </c>
      <c r="F583" s="13">
        <v>13766.8</v>
      </c>
      <c r="G583" s="13">
        <v>3962.9</v>
      </c>
      <c r="H583" s="13">
        <v>7793.2</v>
      </c>
      <c r="I583" s="13">
        <v>3572</v>
      </c>
      <c r="J583" s="13">
        <v>504</v>
      </c>
      <c r="K583" s="13">
        <v>11162</v>
      </c>
      <c r="L583" s="13">
        <v>4650</v>
      </c>
      <c r="M583" s="13">
        <v>630</v>
      </c>
      <c r="N583" s="15"/>
      <c r="O583" s="7">
        <f t="shared" si="41"/>
        <v>2.6087310930529121E-2</v>
      </c>
      <c r="P583" s="7">
        <f t="shared" si="41"/>
        <v>-4.2133667521207806E-2</v>
      </c>
      <c r="Q583" s="7">
        <f t="shared" si="41"/>
        <v>5.2328709351968393E-2</v>
      </c>
      <c r="R583" s="7">
        <f t="shared" si="41"/>
        <v>6.0185083818827517E-3</v>
      </c>
      <c r="S583" s="7">
        <f t="shared" si="42"/>
        <v>6.2412493965498361E-2</v>
      </c>
      <c r="T583" s="7">
        <f t="shared" si="42"/>
        <v>1.8525761389907101E-2</v>
      </c>
      <c r="U583" s="7">
        <f t="shared" si="42"/>
        <v>5.021163893214995E-2</v>
      </c>
      <c r="V583" s="7">
        <f t="shared" si="42"/>
        <v>5.2037698101406696E-2</v>
      </c>
      <c r="W583" s="7">
        <f t="shared" ref="W583:Y646" si="44">LN(J584/J583)</f>
        <v>-5.970166986503796E-3</v>
      </c>
      <c r="X583" s="7">
        <f t="shared" si="43"/>
        <v>3.341675401543856E-2</v>
      </c>
      <c r="Y583" s="7">
        <f t="shared" si="43"/>
        <v>-2.0334381555645147E-2</v>
      </c>
      <c r="Z583" s="15"/>
      <c r="AA583" s="7"/>
      <c r="AB583" s="7"/>
      <c r="AC583" s="7"/>
      <c r="AD583" s="7"/>
      <c r="AE583" s="7"/>
      <c r="AF583" s="7"/>
      <c r="AG583" s="7"/>
      <c r="AH583" s="7"/>
      <c r="AI583" s="7"/>
      <c r="AJ583" s="7"/>
      <c r="AK583" s="7"/>
      <c r="AL583" s="7"/>
      <c r="AM583" s="7"/>
      <c r="AN583" s="7"/>
      <c r="AO583" s="7"/>
      <c r="AP583" s="7"/>
      <c r="AQ583" s="7"/>
      <c r="AR583" s="7"/>
      <c r="AS583" s="7"/>
      <c r="AT583" s="7"/>
      <c r="AU583" s="7"/>
      <c r="AV583" s="7"/>
    </row>
    <row r="584" spans="1:48">
      <c r="A584" s="12">
        <v>40959</v>
      </c>
      <c r="B584" s="13">
        <v>4306.8</v>
      </c>
      <c r="C584" s="13">
        <v>1115.4000000000001</v>
      </c>
      <c r="D584" s="13">
        <v>1286.7</v>
      </c>
      <c r="E584" s="13">
        <v>7382.8</v>
      </c>
      <c r="F584" s="13">
        <v>14653.4</v>
      </c>
      <c r="G584" s="13">
        <v>4037</v>
      </c>
      <c r="H584" s="13">
        <v>8194.5</v>
      </c>
      <c r="I584" s="13">
        <v>3762.8</v>
      </c>
      <c r="J584" s="13">
        <v>501</v>
      </c>
      <c r="K584" s="13">
        <v>11541.3</v>
      </c>
      <c r="L584" s="13">
        <v>4556.3999999999996</v>
      </c>
      <c r="M584" s="13">
        <v>629</v>
      </c>
      <c r="N584" s="15"/>
      <c r="O584" s="7">
        <f t="shared" si="41"/>
        <v>-7.8556098098514424E-3</v>
      </c>
      <c r="P584" s="7">
        <f t="shared" si="41"/>
        <v>1.8212203281922544E-2</v>
      </c>
      <c r="Q584" s="7">
        <f t="shared" si="41"/>
        <v>2.3312740518220833E-4</v>
      </c>
      <c r="R584" s="7">
        <f t="shared" si="41"/>
        <v>6.6420310605382468E-3</v>
      </c>
      <c r="S584" s="7">
        <f t="shared" si="42"/>
        <v>-2.5196376839361746E-2</v>
      </c>
      <c r="T584" s="7">
        <f t="shared" si="42"/>
        <v>-3.8468745088171903E-3</v>
      </c>
      <c r="U584" s="7">
        <f t="shared" si="42"/>
        <v>-3.0187687536302596E-3</v>
      </c>
      <c r="V584" s="7">
        <f t="shared" si="42"/>
        <v>1.3287094264899691E-4</v>
      </c>
      <c r="W584" s="7">
        <f t="shared" si="44"/>
        <v>-3.3989835783011782E-3</v>
      </c>
      <c r="X584" s="7">
        <f t="shared" si="43"/>
        <v>-2.2076531913778178E-2</v>
      </c>
      <c r="Y584" s="7">
        <f t="shared" si="43"/>
        <v>8.1171506678131861E-4</v>
      </c>
      <c r="Z584" s="15"/>
      <c r="AA584" s="7"/>
      <c r="AB584" s="7"/>
      <c r="AC584" s="7"/>
      <c r="AD584" s="7"/>
      <c r="AE584" s="7"/>
      <c r="AF584" s="7"/>
      <c r="AG584" s="7"/>
      <c r="AH584" s="7"/>
      <c r="AI584" s="7"/>
      <c r="AJ584" s="7"/>
      <c r="AK584" s="7"/>
      <c r="AL584" s="7"/>
      <c r="AM584" s="7"/>
      <c r="AN584" s="7"/>
      <c r="AO584" s="7"/>
      <c r="AP584" s="7"/>
      <c r="AQ584" s="7"/>
      <c r="AR584" s="7"/>
      <c r="AS584" s="7"/>
      <c r="AT584" s="7"/>
      <c r="AU584" s="7"/>
      <c r="AV584" s="7"/>
    </row>
    <row r="585" spans="1:48">
      <c r="A585" s="12">
        <v>40966</v>
      </c>
      <c r="B585" s="13">
        <v>4273.1000000000004</v>
      </c>
      <c r="C585" s="13">
        <v>1135.9000000000001</v>
      </c>
      <c r="D585" s="13">
        <v>1287</v>
      </c>
      <c r="E585" s="13">
        <v>7432</v>
      </c>
      <c r="F585" s="13">
        <v>14288.8</v>
      </c>
      <c r="G585" s="13">
        <v>4021.5</v>
      </c>
      <c r="H585" s="13">
        <v>8169.8</v>
      </c>
      <c r="I585" s="13">
        <v>3763.3</v>
      </c>
      <c r="J585" s="13">
        <v>499.3</v>
      </c>
      <c r="K585" s="13">
        <v>11289.3</v>
      </c>
      <c r="L585" s="13">
        <v>4560.1000000000004</v>
      </c>
      <c r="M585" s="13">
        <v>628</v>
      </c>
      <c r="N585" s="15"/>
      <c r="O585" s="7">
        <f t="shared" si="41"/>
        <v>-1.4401964877844382E-2</v>
      </c>
      <c r="P585" s="7">
        <f t="shared" si="41"/>
        <v>-1.8481201266059975E-2</v>
      </c>
      <c r="Q585" s="7">
        <f t="shared" si="41"/>
        <v>-1.6372619069919214E-2</v>
      </c>
      <c r="R585" s="7">
        <f t="shared" si="41"/>
        <v>-1.5130030222547278E-2</v>
      </c>
      <c r="S585" s="7">
        <f t="shared" si="42"/>
        <v>-3.6599001779233256E-3</v>
      </c>
      <c r="T585" s="7">
        <f t="shared" si="42"/>
        <v>-1.0473655628919019E-2</v>
      </c>
      <c r="U585" s="7">
        <f t="shared" si="42"/>
        <v>-5.7818175492254514E-3</v>
      </c>
      <c r="V585" s="7">
        <f t="shared" si="42"/>
        <v>-1.5747935183733863E-2</v>
      </c>
      <c r="W585" s="7">
        <f t="shared" si="44"/>
        <v>8.1779651946518612E-3</v>
      </c>
      <c r="X585" s="7">
        <f t="shared" si="43"/>
        <v>-2.531485534027085E-2</v>
      </c>
      <c r="Y585" s="7">
        <f t="shared" si="43"/>
        <v>1.1512173363416004E-2</v>
      </c>
      <c r="Z585" s="15"/>
      <c r="AA585" s="7"/>
      <c r="AB585" s="7"/>
      <c r="AC585" s="7"/>
      <c r="AD585" s="7"/>
      <c r="AE585" s="7"/>
      <c r="AF585" s="7"/>
      <c r="AG585" s="7"/>
      <c r="AH585" s="7"/>
      <c r="AI585" s="7"/>
      <c r="AJ585" s="7"/>
      <c r="AK585" s="7"/>
      <c r="AL585" s="7"/>
      <c r="AM585" s="7"/>
      <c r="AN585" s="7"/>
      <c r="AO585" s="7"/>
      <c r="AP585" s="7"/>
      <c r="AQ585" s="7"/>
      <c r="AR585" s="7"/>
      <c r="AS585" s="7"/>
      <c r="AT585" s="7"/>
      <c r="AU585" s="7"/>
      <c r="AV585" s="7"/>
    </row>
    <row r="586" spans="1:48">
      <c r="A586" s="12">
        <v>40973</v>
      </c>
      <c r="B586" s="13">
        <v>4212</v>
      </c>
      <c r="C586" s="13">
        <v>1115.0999999999999</v>
      </c>
      <c r="D586" s="13">
        <v>1266.0999999999999</v>
      </c>
      <c r="E586" s="13">
        <v>7320.4</v>
      </c>
      <c r="F586" s="13">
        <v>14236.6</v>
      </c>
      <c r="G586" s="13">
        <v>3979.6</v>
      </c>
      <c r="H586" s="13">
        <v>8122.7</v>
      </c>
      <c r="I586" s="13">
        <v>3704.5</v>
      </c>
      <c r="J586" s="13">
        <v>503.4</v>
      </c>
      <c r="K586" s="13">
        <v>11007.1</v>
      </c>
      <c r="L586" s="13">
        <v>4612.8999999999996</v>
      </c>
      <c r="M586" s="13">
        <v>627</v>
      </c>
      <c r="N586" s="15"/>
      <c r="O586" s="7">
        <f t="shared" si="41"/>
        <v>1.5127170482013936E-2</v>
      </c>
      <c r="P586" s="7">
        <f t="shared" si="41"/>
        <v>4.2953086173319688E-3</v>
      </c>
      <c r="Q586" s="7">
        <f t="shared" si="41"/>
        <v>1.9940450357912583E-2</v>
      </c>
      <c r="R586" s="7">
        <f t="shared" si="41"/>
        <v>1.9774770292605891E-2</v>
      </c>
      <c r="S586" s="7">
        <f t="shared" si="42"/>
        <v>-7.5866906465425279E-3</v>
      </c>
      <c r="T586" s="7">
        <f t="shared" si="42"/>
        <v>2.3173964704478165E-2</v>
      </c>
      <c r="U586" s="7">
        <f t="shared" si="42"/>
        <v>1.6991974075559465E-2</v>
      </c>
      <c r="V586" s="7">
        <f t="shared" si="42"/>
        <v>2.4662984375090666E-2</v>
      </c>
      <c r="W586" s="7">
        <f t="shared" si="44"/>
        <v>5.7699034905340972E-2</v>
      </c>
      <c r="X586" s="7">
        <f t="shared" si="43"/>
        <v>3.4644789871682373E-3</v>
      </c>
      <c r="Y586" s="7">
        <f t="shared" si="43"/>
        <v>4.0321533296204234E-2</v>
      </c>
      <c r="Z586" s="15"/>
      <c r="AA586" s="7"/>
      <c r="AB586" s="7"/>
      <c r="AC586" s="7"/>
      <c r="AD586" s="7"/>
      <c r="AE586" s="7"/>
      <c r="AF586" s="7"/>
      <c r="AG586" s="7"/>
      <c r="AH586" s="7"/>
      <c r="AI586" s="7"/>
      <c r="AJ586" s="7"/>
      <c r="AK586" s="7"/>
      <c r="AL586" s="7"/>
      <c r="AM586" s="7"/>
      <c r="AN586" s="7"/>
      <c r="AO586" s="7"/>
      <c r="AP586" s="7"/>
      <c r="AQ586" s="7"/>
      <c r="AR586" s="7"/>
      <c r="AS586" s="7"/>
      <c r="AT586" s="7"/>
      <c r="AU586" s="7"/>
      <c r="AV586" s="7"/>
    </row>
    <row r="587" spans="1:48">
      <c r="A587" s="12">
        <v>40980</v>
      </c>
      <c r="B587" s="13">
        <v>4276.2</v>
      </c>
      <c r="C587" s="13">
        <v>1119.9000000000001</v>
      </c>
      <c r="D587" s="13">
        <v>1291.5999999999999</v>
      </c>
      <c r="E587" s="13">
        <v>7466.6</v>
      </c>
      <c r="F587" s="13">
        <v>14129</v>
      </c>
      <c r="G587" s="13">
        <v>4072.9</v>
      </c>
      <c r="H587" s="13">
        <v>8261.9</v>
      </c>
      <c r="I587" s="13">
        <v>3797</v>
      </c>
      <c r="J587" s="13">
        <v>533.29999999999995</v>
      </c>
      <c r="K587" s="13">
        <v>11045.3</v>
      </c>
      <c r="L587" s="13">
        <v>4802.7</v>
      </c>
      <c r="M587" s="13">
        <v>626</v>
      </c>
      <c r="N587" s="15"/>
      <c r="O587" s="7">
        <f t="shared" si="41"/>
        <v>-1.3572650856203733E-3</v>
      </c>
      <c r="P587" s="7">
        <f t="shared" si="41"/>
        <v>-5.1924915233772162E-3</v>
      </c>
      <c r="Q587" s="7">
        <f t="shared" si="41"/>
        <v>-6.5248017718699397E-3</v>
      </c>
      <c r="R587" s="7">
        <f t="shared" si="41"/>
        <v>-1.5304148955016434E-2</v>
      </c>
      <c r="S587" s="7">
        <f t="shared" si="42"/>
        <v>4.7942081313232946E-3</v>
      </c>
      <c r="T587" s="7">
        <f t="shared" si="42"/>
        <v>1.2347040853727386E-2</v>
      </c>
      <c r="U587" s="7">
        <f t="shared" si="42"/>
        <v>1.6850892599642352E-2</v>
      </c>
      <c r="V587" s="7">
        <f t="shared" si="42"/>
        <v>-1.670445555676078E-2</v>
      </c>
      <c r="W587" s="7">
        <f t="shared" si="44"/>
        <v>1.1558667091632991E-2</v>
      </c>
      <c r="X587" s="7">
        <f t="shared" si="43"/>
        <v>-1.7876785167358827E-2</v>
      </c>
      <c r="Y587" s="7">
        <f t="shared" si="43"/>
        <v>3.8860825497198477E-3</v>
      </c>
      <c r="Z587" s="15"/>
      <c r="AA587" s="7"/>
      <c r="AB587" s="7"/>
      <c r="AC587" s="7"/>
      <c r="AD587" s="7"/>
      <c r="AE587" s="7"/>
      <c r="AF587" s="7"/>
      <c r="AG587" s="7"/>
      <c r="AH587" s="7"/>
      <c r="AI587" s="7"/>
      <c r="AJ587" s="7"/>
      <c r="AK587" s="7"/>
      <c r="AL587" s="7"/>
      <c r="AM587" s="7"/>
      <c r="AN587" s="7"/>
      <c r="AO587" s="7"/>
      <c r="AP587" s="7"/>
      <c r="AQ587" s="7"/>
      <c r="AR587" s="7"/>
      <c r="AS587" s="7"/>
      <c r="AT587" s="7"/>
      <c r="AU587" s="7"/>
      <c r="AV587" s="7"/>
    </row>
    <row r="588" spans="1:48">
      <c r="A588" s="12">
        <v>40987</v>
      </c>
      <c r="B588" s="13">
        <v>4270.3999999999996</v>
      </c>
      <c r="C588" s="13">
        <v>1114.0999999999999</v>
      </c>
      <c r="D588" s="13">
        <v>1283.2</v>
      </c>
      <c r="E588" s="13">
        <v>7353.2</v>
      </c>
      <c r="F588" s="13">
        <v>14196.9</v>
      </c>
      <c r="G588" s="13">
        <v>4123.5</v>
      </c>
      <c r="H588" s="13">
        <v>8402.2999999999993</v>
      </c>
      <c r="I588" s="13">
        <v>3734.1</v>
      </c>
      <c r="J588" s="13">
        <v>539.5</v>
      </c>
      <c r="K588" s="13">
        <v>10849.6</v>
      </c>
      <c r="L588" s="13">
        <v>4821.3999999999996</v>
      </c>
      <c r="M588" s="13">
        <v>625</v>
      </c>
      <c r="N588" s="15"/>
      <c r="O588" s="7">
        <f t="shared" si="41"/>
        <v>1.5060245601644854E-2</v>
      </c>
      <c r="P588" s="7">
        <f t="shared" si="41"/>
        <v>1.5232112077037617E-2</v>
      </c>
      <c r="Q588" s="7">
        <f t="shared" si="41"/>
        <v>8.9992849398390778E-3</v>
      </c>
      <c r="R588" s="7">
        <f t="shared" si="41"/>
        <v>3.9190898373674503E-2</v>
      </c>
      <c r="S588" s="7">
        <f t="shared" si="42"/>
        <v>-4.0584041615748167E-3</v>
      </c>
      <c r="T588" s="7">
        <f t="shared" si="42"/>
        <v>1.3465378272587477E-2</v>
      </c>
      <c r="U588" s="7">
        <f t="shared" si="42"/>
        <v>4.0331056039365681E-2</v>
      </c>
      <c r="V588" s="7">
        <f t="shared" si="42"/>
        <v>1.5703164334530655E-2</v>
      </c>
      <c r="W588" s="7">
        <f t="shared" si="44"/>
        <v>3.8364854032498598E-2</v>
      </c>
      <c r="X588" s="7">
        <f t="shared" si="43"/>
        <v>1.2566339274410917E-2</v>
      </c>
      <c r="Y588" s="7">
        <f t="shared" si="43"/>
        <v>6.6975610043581522E-3</v>
      </c>
      <c r="Z588" s="15"/>
      <c r="AA588" s="7"/>
      <c r="AB588" s="7"/>
      <c r="AC588" s="7"/>
      <c r="AD588" s="7"/>
      <c r="AE588" s="7"/>
      <c r="AF588" s="7"/>
      <c r="AG588" s="7"/>
      <c r="AH588" s="7"/>
      <c r="AI588" s="7"/>
      <c r="AJ588" s="7"/>
      <c r="AK588" s="7"/>
      <c r="AL588" s="7"/>
      <c r="AM588" s="7"/>
      <c r="AN588" s="7"/>
      <c r="AO588" s="7"/>
      <c r="AP588" s="7"/>
      <c r="AQ588" s="7"/>
      <c r="AR588" s="7"/>
      <c r="AS588" s="7"/>
      <c r="AT588" s="7"/>
      <c r="AU588" s="7"/>
      <c r="AV588" s="7"/>
    </row>
    <row r="589" spans="1:48">
      <c r="A589" s="12">
        <v>40994</v>
      </c>
      <c r="B589" s="13">
        <v>4335.2</v>
      </c>
      <c r="C589" s="13">
        <v>1131.2</v>
      </c>
      <c r="D589" s="13">
        <v>1294.8</v>
      </c>
      <c r="E589" s="13">
        <v>7647.1</v>
      </c>
      <c r="F589" s="13">
        <v>14139.4</v>
      </c>
      <c r="G589" s="13">
        <v>4179.3999999999996</v>
      </c>
      <c r="H589" s="13">
        <v>8748.1</v>
      </c>
      <c r="I589" s="13">
        <v>3793.2</v>
      </c>
      <c r="J589" s="13">
        <v>560.6</v>
      </c>
      <c r="K589" s="13">
        <v>10986.8</v>
      </c>
      <c r="L589" s="13">
        <v>4853.8</v>
      </c>
      <c r="M589" s="13">
        <v>624</v>
      </c>
      <c r="N589" s="15"/>
      <c r="O589" s="7">
        <f t="shared" si="41"/>
        <v>-3.5586403817513246E-3</v>
      </c>
      <c r="P589" s="7">
        <f t="shared" si="41"/>
        <v>1.7960095532553413E-2</v>
      </c>
      <c r="Q589" s="7">
        <f t="shared" si="41"/>
        <v>-6.9532973018198959E-4</v>
      </c>
      <c r="R589" s="7">
        <f t="shared" si="41"/>
        <v>-8.2857260475333316E-3</v>
      </c>
      <c r="S589" s="7">
        <f t="shared" si="42"/>
        <v>9.3312603971426253E-4</v>
      </c>
      <c r="T589" s="7">
        <f t="shared" si="42"/>
        <v>9.0880832792318458E-4</v>
      </c>
      <c r="U589" s="7">
        <f t="shared" si="42"/>
        <v>9.2392023417792526E-3</v>
      </c>
      <c r="V589" s="7">
        <f t="shared" si="42"/>
        <v>-2.422873201021486E-2</v>
      </c>
      <c r="W589" s="7">
        <f t="shared" si="44"/>
        <v>-6.4423988034039373E-3</v>
      </c>
      <c r="X589" s="7">
        <f t="shared" si="43"/>
        <v>-1.1138734690190289E-2</v>
      </c>
      <c r="Y589" s="7">
        <f t="shared" si="43"/>
        <v>6.8576390293207685E-3</v>
      </c>
      <c r="Z589" s="15"/>
      <c r="AA589" s="7"/>
      <c r="AB589" s="7"/>
      <c r="AC589" s="7"/>
      <c r="AD589" s="7"/>
      <c r="AE589" s="7"/>
      <c r="AF589" s="7"/>
      <c r="AG589" s="7"/>
      <c r="AH589" s="7"/>
      <c r="AI589" s="7"/>
      <c r="AJ589" s="7"/>
      <c r="AK589" s="7"/>
      <c r="AL589" s="7"/>
      <c r="AM589" s="7"/>
      <c r="AN589" s="7"/>
      <c r="AO589" s="7"/>
      <c r="AP589" s="7"/>
      <c r="AQ589" s="7"/>
      <c r="AR589" s="7"/>
      <c r="AS589" s="7"/>
      <c r="AT589" s="7"/>
      <c r="AU589" s="7"/>
      <c r="AV589" s="7"/>
    </row>
    <row r="590" spans="1:48">
      <c r="A590" s="12">
        <v>41001</v>
      </c>
      <c r="B590" s="13">
        <v>4319.8</v>
      </c>
      <c r="C590" s="13">
        <v>1151.7</v>
      </c>
      <c r="D590" s="13">
        <v>1293.9000000000001</v>
      </c>
      <c r="E590" s="13">
        <v>7584</v>
      </c>
      <c r="F590" s="13">
        <v>14152.6</v>
      </c>
      <c r="G590" s="13">
        <v>4183.2</v>
      </c>
      <c r="H590" s="13">
        <v>8829.2999999999993</v>
      </c>
      <c r="I590" s="13">
        <v>3702.4</v>
      </c>
      <c r="J590" s="13">
        <v>557</v>
      </c>
      <c r="K590" s="13">
        <v>10865.1</v>
      </c>
      <c r="L590" s="13">
        <v>4887.2</v>
      </c>
      <c r="M590" s="13">
        <v>623</v>
      </c>
      <c r="N590" s="15"/>
      <c r="O590" s="7">
        <f t="shared" si="41"/>
        <v>8.0989464227247058E-4</v>
      </c>
      <c r="P590" s="7">
        <f t="shared" si="41"/>
        <v>3.1209388141109962E-3</v>
      </c>
      <c r="Q590" s="7">
        <f t="shared" si="41"/>
        <v>4.3956114730379081E-3</v>
      </c>
      <c r="R590" s="7">
        <f t="shared" si="41"/>
        <v>-5.3544996547285357E-3</v>
      </c>
      <c r="S590" s="7">
        <f t="shared" si="42"/>
        <v>-7.6318922369265222E-3</v>
      </c>
      <c r="T590" s="7">
        <f t="shared" si="42"/>
        <v>-1.6735001294182044E-4</v>
      </c>
      <c r="U590" s="7">
        <f t="shared" si="42"/>
        <v>-5.2235450295892959E-3</v>
      </c>
      <c r="V590" s="7">
        <f t="shared" si="42"/>
        <v>8.63930939263878E-4</v>
      </c>
      <c r="W590" s="7">
        <f t="shared" si="44"/>
        <v>-2.2146485091981513E-2</v>
      </c>
      <c r="X590" s="7">
        <f t="shared" si="43"/>
        <v>8.6234686233816436E-3</v>
      </c>
      <c r="Y590" s="7">
        <f t="shared" si="43"/>
        <v>-1.5132749347891754E-2</v>
      </c>
      <c r="Z590" s="15"/>
      <c r="AA590" s="7"/>
      <c r="AB590" s="7"/>
      <c r="AC590" s="7"/>
      <c r="AD590" s="7"/>
      <c r="AE590" s="7"/>
      <c r="AF590" s="7"/>
      <c r="AG590" s="7"/>
      <c r="AH590" s="7"/>
      <c r="AI590" s="7"/>
      <c r="AJ590" s="7"/>
      <c r="AK590" s="7"/>
      <c r="AL590" s="7"/>
      <c r="AM590" s="7"/>
      <c r="AN590" s="7"/>
      <c r="AO590" s="7"/>
      <c r="AP590" s="7"/>
      <c r="AQ590" s="7"/>
      <c r="AR590" s="7"/>
      <c r="AS590" s="7"/>
      <c r="AT590" s="7"/>
      <c r="AU590" s="7"/>
      <c r="AV590" s="7"/>
    </row>
    <row r="591" spans="1:48">
      <c r="A591" s="12">
        <v>41009</v>
      </c>
      <c r="B591" s="13">
        <v>4323.3</v>
      </c>
      <c r="C591" s="13">
        <v>1155.3</v>
      </c>
      <c r="D591" s="13">
        <v>1299.5999999999999</v>
      </c>
      <c r="E591" s="13">
        <v>7543.5</v>
      </c>
      <c r="F591" s="13">
        <v>14045</v>
      </c>
      <c r="G591" s="13">
        <v>4182.5</v>
      </c>
      <c r="H591" s="13">
        <v>8783.2999999999993</v>
      </c>
      <c r="I591" s="13">
        <v>3705.6</v>
      </c>
      <c r="J591" s="13">
        <v>544.79999999999995</v>
      </c>
      <c r="K591" s="13">
        <v>10959.2</v>
      </c>
      <c r="L591" s="13">
        <v>4813.8</v>
      </c>
      <c r="M591" s="13">
        <v>622</v>
      </c>
      <c r="N591" s="15"/>
      <c r="O591" s="7">
        <f t="shared" si="41"/>
        <v>9.942773341361939E-3</v>
      </c>
      <c r="P591" s="7">
        <f t="shared" si="41"/>
        <v>5.8686627398549995E-3</v>
      </c>
      <c r="Q591" s="7">
        <f t="shared" si="41"/>
        <v>8.5811130297144319E-3</v>
      </c>
      <c r="R591" s="7">
        <f t="shared" si="41"/>
        <v>4.2198899838189301E-3</v>
      </c>
      <c r="S591" s="7">
        <f t="shared" si="42"/>
        <v>1.6397398697970047E-2</v>
      </c>
      <c r="T591" s="7">
        <f t="shared" si="42"/>
        <v>1.0417751910417477E-2</v>
      </c>
      <c r="U591" s="7">
        <f t="shared" si="42"/>
        <v>2.2359249980056315E-2</v>
      </c>
      <c r="V591" s="7">
        <f t="shared" si="42"/>
        <v>5.1679701584425976E-3</v>
      </c>
      <c r="W591" s="7">
        <f t="shared" si="44"/>
        <v>-8.2942139852825048E-3</v>
      </c>
      <c r="X591" s="7">
        <f t="shared" si="43"/>
        <v>1.1621022986508127E-2</v>
      </c>
      <c r="Y591" s="7">
        <f t="shared" si="43"/>
        <v>-1.6948670553090218E-2</v>
      </c>
      <c r="Z591" s="15"/>
      <c r="AA591" s="7"/>
      <c r="AB591" s="7"/>
      <c r="AC591" s="7"/>
      <c r="AD591" s="7"/>
      <c r="AE591" s="7"/>
      <c r="AF591" s="7"/>
      <c r="AG591" s="7"/>
      <c r="AH591" s="7"/>
      <c r="AI591" s="7"/>
      <c r="AJ591" s="7"/>
      <c r="AK591" s="7"/>
      <c r="AL591" s="7"/>
      <c r="AM591" s="7"/>
      <c r="AN591" s="7"/>
      <c r="AO591" s="7"/>
      <c r="AP591" s="7"/>
      <c r="AQ591" s="7"/>
      <c r="AR591" s="7"/>
      <c r="AS591" s="7"/>
      <c r="AT591" s="7"/>
      <c r="AU591" s="7"/>
      <c r="AV591" s="7"/>
    </row>
    <row r="592" spans="1:48">
      <c r="A592" s="12">
        <v>41015</v>
      </c>
      <c r="B592" s="13">
        <v>4366.5</v>
      </c>
      <c r="C592" s="13">
        <v>1162.0999999999999</v>
      </c>
      <c r="D592" s="13">
        <v>1310.8</v>
      </c>
      <c r="E592" s="13">
        <v>7575.4</v>
      </c>
      <c r="F592" s="13">
        <v>14277.2</v>
      </c>
      <c r="G592" s="13">
        <v>4226.3</v>
      </c>
      <c r="H592" s="13">
        <v>8981.9</v>
      </c>
      <c r="I592" s="13">
        <v>3724.8</v>
      </c>
      <c r="J592" s="13">
        <v>540.29999999999995</v>
      </c>
      <c r="K592" s="13">
        <v>11087.3</v>
      </c>
      <c r="L592" s="13">
        <v>4732.8999999999996</v>
      </c>
      <c r="M592" s="13">
        <v>621</v>
      </c>
      <c r="N592" s="15"/>
      <c r="O592" s="7">
        <f t="shared" si="41"/>
        <v>-1.008180091352422E-3</v>
      </c>
      <c r="P592" s="7">
        <f t="shared" si="41"/>
        <v>3.674865508345776E-2</v>
      </c>
      <c r="Q592" s="7">
        <f t="shared" si="41"/>
        <v>-1.3749880564151832E-2</v>
      </c>
      <c r="R592" s="7">
        <f t="shared" si="41"/>
        <v>5.9620737146096302E-3</v>
      </c>
      <c r="S592" s="7">
        <f t="shared" si="42"/>
        <v>-1.6119758354332988E-2</v>
      </c>
      <c r="T592" s="7">
        <f t="shared" si="42"/>
        <v>1.0567912414580018E-2</v>
      </c>
      <c r="U592" s="7">
        <f t="shared" si="42"/>
        <v>-2.8542459532915989E-3</v>
      </c>
      <c r="V592" s="7">
        <f t="shared" si="42"/>
        <v>-3.7592975926744893E-4</v>
      </c>
      <c r="W592" s="7">
        <f t="shared" si="44"/>
        <v>-5.7540762009374597E-3</v>
      </c>
      <c r="X592" s="7">
        <f t="shared" si="43"/>
        <v>-2.3886609537298546E-2</v>
      </c>
      <c r="Y592" s="7">
        <f t="shared" si="43"/>
        <v>2.2190630571957626E-2</v>
      </c>
      <c r="Z592" s="15"/>
      <c r="AA592" s="7"/>
      <c r="AB592" s="7"/>
      <c r="AC592" s="7"/>
      <c r="AD592" s="7"/>
      <c r="AE592" s="7"/>
      <c r="AF592" s="7"/>
      <c r="AG592" s="7"/>
      <c r="AH592" s="7"/>
      <c r="AI592" s="7"/>
      <c r="AJ592" s="7"/>
      <c r="AK592" s="7"/>
      <c r="AL592" s="7"/>
      <c r="AM592" s="7"/>
      <c r="AN592" s="7"/>
      <c r="AO592" s="7"/>
      <c r="AP592" s="7"/>
      <c r="AQ592" s="7"/>
      <c r="AR592" s="7"/>
      <c r="AS592" s="7"/>
      <c r="AT592" s="7"/>
      <c r="AU592" s="7"/>
      <c r="AV592" s="7"/>
    </row>
    <row r="593" spans="1:48">
      <c r="A593" s="12">
        <v>41022</v>
      </c>
      <c r="B593" s="13">
        <v>4362.1000000000004</v>
      </c>
      <c r="C593" s="13">
        <v>1205.5999999999999</v>
      </c>
      <c r="D593" s="13">
        <v>1292.9000000000001</v>
      </c>
      <c r="E593" s="13">
        <v>7620.7</v>
      </c>
      <c r="F593" s="13">
        <v>14048.9</v>
      </c>
      <c r="G593" s="13">
        <v>4271.2</v>
      </c>
      <c r="H593" s="13">
        <v>8956.2999999999993</v>
      </c>
      <c r="I593" s="13">
        <v>3723.4</v>
      </c>
      <c r="J593" s="13">
        <v>537.20000000000005</v>
      </c>
      <c r="K593" s="13">
        <v>10825.6</v>
      </c>
      <c r="L593" s="13">
        <v>4839.1000000000004</v>
      </c>
      <c r="M593" s="13">
        <v>620</v>
      </c>
      <c r="N593" s="15"/>
      <c r="O593" s="7">
        <f t="shared" si="41"/>
        <v>7.7414437610769434E-3</v>
      </c>
      <c r="P593" s="7">
        <f t="shared" si="41"/>
        <v>2.7407941310161461E-2</v>
      </c>
      <c r="Q593" s="7">
        <f t="shared" si="41"/>
        <v>1.2222929587974916E-2</v>
      </c>
      <c r="R593" s="7">
        <f t="shared" si="41"/>
        <v>2.7145365269794726E-2</v>
      </c>
      <c r="S593" s="7">
        <f t="shared" si="42"/>
        <v>-7.516307543515453E-3</v>
      </c>
      <c r="T593" s="7">
        <f t="shared" si="42"/>
        <v>7.5338269035527461E-3</v>
      </c>
      <c r="U593" s="7">
        <f t="shared" si="42"/>
        <v>1.0219699490417055E-2</v>
      </c>
      <c r="V593" s="7">
        <f t="shared" si="42"/>
        <v>-9.0649733141315442E-3</v>
      </c>
      <c r="W593" s="7">
        <f t="shared" si="44"/>
        <v>6.1241724301803226E-3</v>
      </c>
      <c r="X593" s="7">
        <f t="shared" si="43"/>
        <v>9.167500954617264E-3</v>
      </c>
      <c r="Y593" s="7">
        <f t="shared" si="43"/>
        <v>-2.6722424359721733E-2</v>
      </c>
      <c r="Z593" s="15"/>
      <c r="AA593" s="7"/>
      <c r="AB593" s="7"/>
      <c r="AC593" s="7"/>
      <c r="AD593" s="7"/>
      <c r="AE593" s="7"/>
      <c r="AF593" s="7"/>
      <c r="AG593" s="7"/>
      <c r="AH593" s="7"/>
      <c r="AI593" s="7"/>
      <c r="AJ593" s="7"/>
      <c r="AK593" s="7"/>
      <c r="AL593" s="7"/>
      <c r="AM593" s="7"/>
      <c r="AN593" s="7"/>
      <c r="AO593" s="7"/>
      <c r="AP593" s="7"/>
      <c r="AQ593" s="7"/>
      <c r="AR593" s="7"/>
      <c r="AS593" s="7"/>
      <c r="AT593" s="7"/>
      <c r="AU593" s="7"/>
      <c r="AV593" s="7"/>
    </row>
    <row r="594" spans="1:48">
      <c r="A594" s="12">
        <v>41029</v>
      </c>
      <c r="B594" s="13">
        <v>4396</v>
      </c>
      <c r="C594" s="13">
        <v>1239.0999999999999</v>
      </c>
      <c r="D594" s="13">
        <v>1308.8</v>
      </c>
      <c r="E594" s="13">
        <v>7830.4</v>
      </c>
      <c r="F594" s="13">
        <v>13943.7</v>
      </c>
      <c r="G594" s="13">
        <v>4303.5</v>
      </c>
      <c r="H594" s="13">
        <v>9048.2999999999993</v>
      </c>
      <c r="I594" s="13">
        <v>3689.8</v>
      </c>
      <c r="J594" s="13">
        <v>540.5</v>
      </c>
      <c r="K594" s="13">
        <v>10925.3</v>
      </c>
      <c r="L594" s="13">
        <v>4711.5</v>
      </c>
      <c r="M594" s="13">
        <v>619</v>
      </c>
      <c r="N594" s="15"/>
      <c r="O594" s="7">
        <f t="shared" si="41"/>
        <v>-2.5551147541069956E-2</v>
      </c>
      <c r="P594" s="7">
        <f t="shared" si="41"/>
        <v>-2.2622616095658789E-3</v>
      </c>
      <c r="Q594" s="7">
        <f t="shared" si="41"/>
        <v>-1.2996683882226988E-2</v>
      </c>
      <c r="R594" s="7">
        <f t="shared" si="41"/>
        <v>1.9265247507704074E-3</v>
      </c>
      <c r="S594" s="7">
        <f t="shared" si="42"/>
        <v>-4.905483483352522E-2</v>
      </c>
      <c r="T594" s="7">
        <f t="shared" si="42"/>
        <v>-2.4129857059688134E-2</v>
      </c>
      <c r="U594" s="7">
        <f t="shared" si="42"/>
        <v>8.3752491192180673E-3</v>
      </c>
      <c r="V594" s="7">
        <f t="shared" si="42"/>
        <v>-2.1006126428990815E-2</v>
      </c>
      <c r="W594" s="7">
        <f t="shared" si="44"/>
        <v>-3.2721986702697589E-2</v>
      </c>
      <c r="X594" s="7">
        <f t="shared" si="43"/>
        <v>-4.5436618104376929E-2</v>
      </c>
      <c r="Y594" s="7">
        <f t="shared" si="43"/>
        <v>9.2744857714911009E-3</v>
      </c>
      <c r="Z594" s="15"/>
      <c r="AA594" s="7"/>
      <c r="AB594" s="7"/>
      <c r="AC594" s="7"/>
      <c r="AD594" s="7"/>
      <c r="AE594" s="7"/>
      <c r="AF594" s="7"/>
      <c r="AG594" s="7"/>
      <c r="AH594" s="7"/>
      <c r="AI594" s="7"/>
      <c r="AJ594" s="7"/>
      <c r="AK594" s="7"/>
      <c r="AL594" s="7"/>
      <c r="AM594" s="7"/>
      <c r="AN594" s="7"/>
      <c r="AO594" s="7"/>
      <c r="AP594" s="7"/>
      <c r="AQ594" s="7"/>
      <c r="AR594" s="7"/>
      <c r="AS594" s="7"/>
      <c r="AT594" s="7"/>
      <c r="AU594" s="7"/>
      <c r="AV594" s="7"/>
    </row>
    <row r="595" spans="1:48">
      <c r="A595" s="12">
        <v>41036</v>
      </c>
      <c r="B595" s="13">
        <v>4285.1000000000004</v>
      </c>
      <c r="C595" s="13">
        <v>1236.3</v>
      </c>
      <c r="D595" s="13">
        <v>1291.9000000000001</v>
      </c>
      <c r="E595" s="13">
        <v>7845.5</v>
      </c>
      <c r="F595" s="13">
        <v>13276.2</v>
      </c>
      <c r="G595" s="13">
        <v>4200.8999999999996</v>
      </c>
      <c r="H595" s="13">
        <v>9124.4</v>
      </c>
      <c r="I595" s="13">
        <v>3613.1</v>
      </c>
      <c r="J595" s="13">
        <v>523.1</v>
      </c>
      <c r="K595" s="13">
        <v>10440</v>
      </c>
      <c r="L595" s="13">
        <v>4755.3999999999996</v>
      </c>
      <c r="M595" s="13">
        <v>618</v>
      </c>
      <c r="N595" s="15"/>
      <c r="O595" s="7">
        <f t="shared" si="41"/>
        <v>-5.7291579046685401E-2</v>
      </c>
      <c r="P595" s="7">
        <f t="shared" si="41"/>
        <v>-2.3156948518121095E-2</v>
      </c>
      <c r="Q595" s="7">
        <f t="shared" si="41"/>
        <v>-3.5453531963715118E-2</v>
      </c>
      <c r="R595" s="7">
        <f t="shared" si="41"/>
        <v>-2.4398219627168278E-2</v>
      </c>
      <c r="S595" s="7">
        <f t="shared" si="42"/>
        <v>-7.1944495162784394E-2</v>
      </c>
      <c r="T595" s="7">
        <f t="shared" si="42"/>
        <v>-5.6910598498910767E-2</v>
      </c>
      <c r="U595" s="7">
        <f t="shared" si="42"/>
        <v>-2.689161140600143E-2</v>
      </c>
      <c r="V595" s="7">
        <f t="shared" si="42"/>
        <v>-6.5389491544328451E-2</v>
      </c>
      <c r="W595" s="7">
        <f t="shared" si="44"/>
        <v>-2.0471939364002222E-2</v>
      </c>
      <c r="X595" s="7">
        <f t="shared" si="43"/>
        <v>-8.3964820786450498E-2</v>
      </c>
      <c r="Y595" s="7">
        <f t="shared" si="43"/>
        <v>6.3932805567594531E-3</v>
      </c>
      <c r="Z595" s="15"/>
      <c r="AA595" s="7"/>
      <c r="AB595" s="7"/>
      <c r="AC595" s="7"/>
      <c r="AD595" s="7"/>
      <c r="AE595" s="7"/>
      <c r="AF595" s="7"/>
      <c r="AG595" s="7"/>
      <c r="AH595" s="7"/>
      <c r="AI595" s="7"/>
      <c r="AJ595" s="7"/>
      <c r="AK595" s="7"/>
      <c r="AL595" s="7"/>
      <c r="AM595" s="7"/>
      <c r="AN595" s="7"/>
      <c r="AO595" s="7"/>
      <c r="AP595" s="7"/>
      <c r="AQ595" s="7"/>
      <c r="AR595" s="7"/>
      <c r="AS595" s="7"/>
      <c r="AT595" s="7"/>
      <c r="AU595" s="7"/>
      <c r="AV595" s="7"/>
    </row>
    <row r="596" spans="1:48">
      <c r="A596" s="12">
        <v>41043</v>
      </c>
      <c r="B596" s="13">
        <v>4046.5</v>
      </c>
      <c r="C596" s="13">
        <v>1208</v>
      </c>
      <c r="D596" s="13">
        <v>1246.9000000000001</v>
      </c>
      <c r="E596" s="13">
        <v>7656.4</v>
      </c>
      <c r="F596" s="13">
        <v>12354.6</v>
      </c>
      <c r="G596" s="13">
        <v>3968.5</v>
      </c>
      <c r="H596" s="13">
        <v>8882.2999999999993</v>
      </c>
      <c r="I596" s="13">
        <v>3384.4</v>
      </c>
      <c r="J596" s="13">
        <v>512.5</v>
      </c>
      <c r="K596" s="13">
        <v>9599.2000000000007</v>
      </c>
      <c r="L596" s="13">
        <v>4785.8999999999996</v>
      </c>
      <c r="M596" s="13">
        <v>617</v>
      </c>
      <c r="N596" s="15"/>
      <c r="O596" s="7">
        <f t="shared" si="41"/>
        <v>-4.284464867230612E-3</v>
      </c>
      <c r="P596" s="7">
        <f t="shared" si="41"/>
        <v>2.7280635279962177E-3</v>
      </c>
      <c r="Q596" s="7">
        <f t="shared" si="41"/>
        <v>-6.1137669317120466E-3</v>
      </c>
      <c r="R596" s="7">
        <f t="shared" si="41"/>
        <v>-6.8411731631809981E-3</v>
      </c>
      <c r="S596" s="7">
        <f t="shared" si="42"/>
        <v>-2.0904745209881881E-3</v>
      </c>
      <c r="T596" s="7">
        <f t="shared" si="42"/>
        <v>-8.3756610031853838E-3</v>
      </c>
      <c r="U596" s="7">
        <f t="shared" si="42"/>
        <v>9.4348779302967662E-3</v>
      </c>
      <c r="V596" s="7">
        <f t="shared" si="42"/>
        <v>-4.3232426460609267E-3</v>
      </c>
      <c r="W596" s="7">
        <f t="shared" si="44"/>
        <v>-4.6938221537691262E-2</v>
      </c>
      <c r="X596" s="7">
        <f t="shared" si="43"/>
        <v>2.9164844070653039E-4</v>
      </c>
      <c r="Y596" s="7">
        <f t="shared" si="43"/>
        <v>2.920989370570521E-3</v>
      </c>
      <c r="Z596" s="15"/>
      <c r="AA596" s="7"/>
      <c r="AB596" s="7"/>
      <c r="AC596" s="7"/>
      <c r="AD596" s="7"/>
      <c r="AE596" s="7"/>
      <c r="AF596" s="7"/>
      <c r="AG596" s="7"/>
      <c r="AH596" s="7"/>
      <c r="AI596" s="7"/>
      <c r="AJ596" s="7"/>
      <c r="AK596" s="7"/>
      <c r="AL596" s="7"/>
      <c r="AM596" s="7"/>
      <c r="AN596" s="7"/>
      <c r="AO596" s="7"/>
      <c r="AP596" s="7"/>
      <c r="AQ596" s="7"/>
      <c r="AR596" s="7"/>
      <c r="AS596" s="7"/>
      <c r="AT596" s="7"/>
      <c r="AU596" s="7"/>
      <c r="AV596" s="7"/>
    </row>
    <row r="597" spans="1:48">
      <c r="A597" s="12">
        <v>41050</v>
      </c>
      <c r="B597" s="13">
        <v>4029.2</v>
      </c>
      <c r="C597" s="13">
        <v>1211.3</v>
      </c>
      <c r="D597" s="13">
        <v>1239.3</v>
      </c>
      <c r="E597" s="13">
        <v>7604.2</v>
      </c>
      <c r="F597" s="13">
        <v>12328.8</v>
      </c>
      <c r="G597" s="13">
        <v>3935.4</v>
      </c>
      <c r="H597" s="13">
        <v>8966.5</v>
      </c>
      <c r="I597" s="13">
        <v>3369.8</v>
      </c>
      <c r="J597" s="13">
        <v>489</v>
      </c>
      <c r="K597" s="13">
        <v>9602</v>
      </c>
      <c r="L597" s="13">
        <v>4799.8999999999996</v>
      </c>
      <c r="M597" s="13">
        <v>616</v>
      </c>
      <c r="N597" s="15"/>
      <c r="O597" s="7">
        <f t="shared" si="41"/>
        <v>8.5752585878393142E-3</v>
      </c>
      <c r="P597" s="7">
        <f t="shared" si="41"/>
        <v>2.9928231901651444E-2</v>
      </c>
      <c r="Q597" s="7">
        <f t="shared" si="41"/>
        <v>-8.6713943410015645E-3</v>
      </c>
      <c r="R597" s="7">
        <f t="shared" si="41"/>
        <v>2.8927195710102806E-4</v>
      </c>
      <c r="S597" s="7">
        <f t="shared" si="42"/>
        <v>1.3502613989260491E-2</v>
      </c>
      <c r="T597" s="7">
        <f t="shared" si="42"/>
        <v>1.1394911000888101E-2</v>
      </c>
      <c r="U597" s="7">
        <f t="shared" si="42"/>
        <v>6.480932902231641E-3</v>
      </c>
      <c r="V597" s="7">
        <f t="shared" si="42"/>
        <v>6.7431936573374108E-3</v>
      </c>
      <c r="W597" s="7">
        <f t="shared" si="44"/>
        <v>1.0173027713050568E-2</v>
      </c>
      <c r="X597" s="7">
        <f t="shared" si="43"/>
        <v>2.5794655673635151E-3</v>
      </c>
      <c r="Y597" s="7">
        <f t="shared" si="43"/>
        <v>2.708867183794229E-2</v>
      </c>
      <c r="Z597" s="15"/>
      <c r="AA597" s="7"/>
      <c r="AB597" s="7"/>
      <c r="AC597" s="7"/>
      <c r="AD597" s="7"/>
      <c r="AE597" s="7"/>
      <c r="AF597" s="7"/>
      <c r="AG597" s="7"/>
      <c r="AH597" s="7"/>
      <c r="AI597" s="7"/>
      <c r="AJ597" s="7"/>
      <c r="AK597" s="7"/>
      <c r="AL597" s="7"/>
      <c r="AM597" s="7"/>
      <c r="AN597" s="7"/>
      <c r="AO597" s="7"/>
      <c r="AP597" s="7"/>
      <c r="AQ597" s="7"/>
      <c r="AR597" s="7"/>
      <c r="AS597" s="7"/>
      <c r="AT597" s="7"/>
      <c r="AU597" s="7"/>
      <c r="AV597" s="7"/>
    </row>
    <row r="598" spans="1:48">
      <c r="A598" s="12">
        <v>41057</v>
      </c>
      <c r="B598" s="13">
        <v>4063.9</v>
      </c>
      <c r="C598" s="13">
        <v>1248.0999999999999</v>
      </c>
      <c r="D598" s="13">
        <v>1228.5999999999999</v>
      </c>
      <c r="E598" s="13">
        <v>7606.4</v>
      </c>
      <c r="F598" s="13">
        <v>12496.4</v>
      </c>
      <c r="G598" s="13">
        <v>3980.5</v>
      </c>
      <c r="H598" s="13">
        <v>9024.7999999999993</v>
      </c>
      <c r="I598" s="13">
        <v>3392.6</v>
      </c>
      <c r="J598" s="13">
        <v>494</v>
      </c>
      <c r="K598" s="13">
        <v>9626.7999999999993</v>
      </c>
      <c r="L598" s="13">
        <v>4931.7</v>
      </c>
      <c r="M598" s="13">
        <v>615</v>
      </c>
      <c r="N598" s="15"/>
      <c r="O598" s="7">
        <f t="shared" si="41"/>
        <v>-4.9215020434183339E-5</v>
      </c>
      <c r="P598" s="7">
        <f t="shared" si="41"/>
        <v>-8.8172824437151903E-4</v>
      </c>
      <c r="Q598" s="7">
        <f t="shared" si="41"/>
        <v>-8.5830420239137555E-3</v>
      </c>
      <c r="R598" s="7">
        <f t="shared" si="41"/>
        <v>2.4685534739466966E-3</v>
      </c>
      <c r="S598" s="7">
        <f t="shared" si="42"/>
        <v>4.0003520843262687E-4</v>
      </c>
      <c r="T598" s="7">
        <f t="shared" si="42"/>
        <v>4.4618312352981016E-3</v>
      </c>
      <c r="U598" s="7">
        <f t="shared" si="42"/>
        <v>2.0367794301561284E-2</v>
      </c>
      <c r="V598" s="7">
        <f t="shared" si="42"/>
        <v>-4.0022779697028388E-2</v>
      </c>
      <c r="W598" s="7">
        <f t="shared" si="44"/>
        <v>1.3271861809751425E-2</v>
      </c>
      <c r="X598" s="7">
        <f t="shared" si="43"/>
        <v>1.7021280705305842E-3</v>
      </c>
      <c r="Y598" s="7">
        <f t="shared" si="43"/>
        <v>-1.3514270921530697E-2</v>
      </c>
      <c r="Z598" s="15"/>
      <c r="AA598" s="7"/>
      <c r="AB598" s="7"/>
      <c r="AC598" s="7"/>
      <c r="AD598" s="7"/>
      <c r="AE598" s="7"/>
      <c r="AF598" s="7"/>
      <c r="AG598" s="7"/>
      <c r="AH598" s="7"/>
      <c r="AI598" s="7"/>
      <c r="AJ598" s="7"/>
      <c r="AK598" s="7"/>
      <c r="AL598" s="7"/>
      <c r="AM598" s="7"/>
      <c r="AN598" s="7"/>
      <c r="AO598" s="7"/>
      <c r="AP598" s="7"/>
      <c r="AQ598" s="7"/>
      <c r="AR598" s="7"/>
      <c r="AS598" s="7"/>
      <c r="AT598" s="7"/>
      <c r="AU598" s="7"/>
      <c r="AV598" s="7"/>
    </row>
    <row r="599" spans="1:48">
      <c r="A599" s="12">
        <v>41064</v>
      </c>
      <c r="B599" s="13">
        <v>4063.7</v>
      </c>
      <c r="C599" s="13">
        <v>1247</v>
      </c>
      <c r="D599" s="13">
        <v>1218.0999999999999</v>
      </c>
      <c r="E599" s="13">
        <v>7625.2</v>
      </c>
      <c r="F599" s="13">
        <v>12501.4</v>
      </c>
      <c r="G599" s="13">
        <v>3998.3</v>
      </c>
      <c r="H599" s="13">
        <v>9210.5</v>
      </c>
      <c r="I599" s="13">
        <v>3259.5</v>
      </c>
      <c r="J599" s="13">
        <v>500.6</v>
      </c>
      <c r="K599" s="13">
        <v>9643.2000000000007</v>
      </c>
      <c r="L599" s="13">
        <v>4865.5</v>
      </c>
      <c r="M599" s="13">
        <v>614</v>
      </c>
      <c r="N599" s="15"/>
      <c r="O599" s="7">
        <f t="shared" si="41"/>
        <v>-1.5761608976605339E-3</v>
      </c>
      <c r="P599" s="7">
        <f t="shared" si="41"/>
        <v>-5.2261425481807747E-3</v>
      </c>
      <c r="Q599" s="7">
        <f t="shared" si="41"/>
        <v>1.0940670854679412E-2</v>
      </c>
      <c r="R599" s="7">
        <f t="shared" si="41"/>
        <v>-4.7323676498430391E-3</v>
      </c>
      <c r="S599" s="7">
        <f t="shared" si="42"/>
        <v>-4.6824222432295497E-3</v>
      </c>
      <c r="T599" s="7">
        <f t="shared" si="42"/>
        <v>-5.0033773840420215E-4</v>
      </c>
      <c r="U599" s="7">
        <f t="shared" si="42"/>
        <v>-1.2608330648267803E-2</v>
      </c>
      <c r="V599" s="7">
        <f t="shared" si="42"/>
        <v>-5.5238447362956455E-4</v>
      </c>
      <c r="W599" s="7">
        <f t="shared" si="44"/>
        <v>-7.6198483784048329E-3</v>
      </c>
      <c r="X599" s="7">
        <f t="shared" si="43"/>
        <v>-2.8246259537909619E-3</v>
      </c>
      <c r="Y599" s="7">
        <f t="shared" si="43"/>
        <v>2.4644988947479598E-2</v>
      </c>
      <c r="Z599" s="15"/>
      <c r="AA599" s="7"/>
      <c r="AB599" s="7"/>
      <c r="AC599" s="7"/>
      <c r="AD599" s="7"/>
      <c r="AE599" s="7"/>
      <c r="AF599" s="7"/>
      <c r="AG599" s="7"/>
      <c r="AH599" s="7"/>
      <c r="AI599" s="7"/>
      <c r="AJ599" s="7"/>
      <c r="AK599" s="7"/>
      <c r="AL599" s="7"/>
      <c r="AM599" s="7"/>
      <c r="AN599" s="7"/>
      <c r="AO599" s="7"/>
      <c r="AP599" s="7"/>
      <c r="AQ599" s="7"/>
      <c r="AR599" s="7"/>
      <c r="AS599" s="7"/>
      <c r="AT599" s="7"/>
      <c r="AU599" s="7"/>
      <c r="AV599" s="7"/>
    </row>
    <row r="600" spans="1:48">
      <c r="A600" s="12">
        <v>41072</v>
      </c>
      <c r="B600" s="13">
        <v>4057.3</v>
      </c>
      <c r="C600" s="13">
        <v>1240.5</v>
      </c>
      <c r="D600" s="13">
        <v>1231.5</v>
      </c>
      <c r="E600" s="13">
        <v>7589.2</v>
      </c>
      <c r="F600" s="13">
        <v>12443</v>
      </c>
      <c r="G600" s="13">
        <v>3996.3</v>
      </c>
      <c r="H600" s="13">
        <v>9095.1</v>
      </c>
      <c r="I600" s="13">
        <v>3257.7</v>
      </c>
      <c r="J600" s="13">
        <v>496.8</v>
      </c>
      <c r="K600" s="13">
        <v>9616</v>
      </c>
      <c r="L600" s="13">
        <v>4986.8999999999996</v>
      </c>
      <c r="M600" s="13">
        <v>613</v>
      </c>
      <c r="N600" s="15"/>
      <c r="O600" s="7">
        <f t="shared" si="41"/>
        <v>-2.2453898768358986E-3</v>
      </c>
      <c r="P600" s="7">
        <f t="shared" si="41"/>
        <v>-5.9832002553710526E-3</v>
      </c>
      <c r="Q600" s="7">
        <f t="shared" si="41"/>
        <v>-1.4559393448276772E-2</v>
      </c>
      <c r="R600" s="7">
        <f t="shared" si="41"/>
        <v>4.7848239144445562E-3</v>
      </c>
      <c r="S600" s="7">
        <f t="shared" si="42"/>
        <v>-3.11562359423238E-2</v>
      </c>
      <c r="T600" s="7">
        <f t="shared" si="42"/>
        <v>1.213733904034736E-2</v>
      </c>
      <c r="U600" s="7">
        <f t="shared" si="42"/>
        <v>-7.6043475929302388E-3</v>
      </c>
      <c r="V600" s="7">
        <f t="shared" si="42"/>
        <v>-7.6418576677221928E-3</v>
      </c>
      <c r="W600" s="7">
        <f t="shared" si="44"/>
        <v>-9.5055827473364135E-3</v>
      </c>
      <c r="X600" s="7">
        <f t="shared" si="43"/>
        <v>-1.4170224589487636E-2</v>
      </c>
      <c r="Y600" s="7">
        <f t="shared" si="43"/>
        <v>-2.4850538794040915E-2</v>
      </c>
      <c r="Z600" s="15"/>
      <c r="AA600" s="7"/>
      <c r="AB600" s="7"/>
      <c r="AC600" s="7"/>
      <c r="AD600" s="7"/>
      <c r="AE600" s="7"/>
      <c r="AF600" s="7"/>
      <c r="AG600" s="7"/>
      <c r="AH600" s="7"/>
      <c r="AI600" s="7"/>
      <c r="AJ600" s="7"/>
      <c r="AK600" s="7"/>
      <c r="AL600" s="7"/>
      <c r="AM600" s="7"/>
      <c r="AN600" s="7"/>
      <c r="AO600" s="7"/>
      <c r="AP600" s="7"/>
      <c r="AQ600" s="7"/>
      <c r="AR600" s="7"/>
      <c r="AS600" s="7"/>
      <c r="AT600" s="7"/>
      <c r="AU600" s="7"/>
      <c r="AV600" s="7"/>
    </row>
    <row r="601" spans="1:48">
      <c r="A601" s="12">
        <v>41078</v>
      </c>
      <c r="B601" s="13">
        <v>4048.2</v>
      </c>
      <c r="C601" s="13">
        <v>1233.0999999999999</v>
      </c>
      <c r="D601" s="13">
        <v>1213.7</v>
      </c>
      <c r="E601" s="13">
        <v>7625.6</v>
      </c>
      <c r="F601" s="13">
        <v>12061.3</v>
      </c>
      <c r="G601" s="13">
        <v>4045.1</v>
      </c>
      <c r="H601" s="13">
        <v>9026.2000000000007</v>
      </c>
      <c r="I601" s="13">
        <v>3232.9</v>
      </c>
      <c r="J601" s="13">
        <v>492.1</v>
      </c>
      <c r="K601" s="13">
        <v>9480.7000000000007</v>
      </c>
      <c r="L601" s="13">
        <v>4864.5</v>
      </c>
      <c r="M601" s="13">
        <v>612</v>
      </c>
      <c r="N601" s="15"/>
      <c r="O601" s="7">
        <f t="shared" si="41"/>
        <v>1.1396694557043551E-2</v>
      </c>
      <c r="P601" s="7">
        <f t="shared" si="41"/>
        <v>2.4512601888150447E-2</v>
      </c>
      <c r="Q601" s="7">
        <f t="shared" si="41"/>
        <v>1.9500475146540512E-2</v>
      </c>
      <c r="R601" s="7">
        <f t="shared" si="41"/>
        <v>1.0682872855882288E-2</v>
      </c>
      <c r="S601" s="7">
        <f t="shared" si="42"/>
        <v>-1.3303928613058839E-2</v>
      </c>
      <c r="T601" s="7">
        <f t="shared" si="42"/>
        <v>2.2706307239614091E-2</v>
      </c>
      <c r="U601" s="7">
        <f t="shared" si="42"/>
        <v>2.389732071933378E-2</v>
      </c>
      <c r="V601" s="7">
        <f t="shared" si="42"/>
        <v>2.5332111167926485E-3</v>
      </c>
      <c r="W601" s="7">
        <f t="shared" si="44"/>
        <v>6.4816917222594549E-3</v>
      </c>
      <c r="X601" s="7">
        <f t="shared" si="43"/>
        <v>-3.5926790336544682E-3</v>
      </c>
      <c r="Y601" s="7">
        <f t="shared" si="43"/>
        <v>-5.3591800944851253E-3</v>
      </c>
      <c r="Z601" s="15"/>
      <c r="AA601" s="7"/>
      <c r="AB601" s="7"/>
      <c r="AC601" s="7"/>
      <c r="AD601" s="7"/>
      <c r="AE601" s="7"/>
      <c r="AF601" s="7"/>
      <c r="AG601" s="7"/>
      <c r="AH601" s="7"/>
      <c r="AI601" s="7"/>
      <c r="AJ601" s="7"/>
      <c r="AK601" s="7"/>
      <c r="AL601" s="7"/>
      <c r="AM601" s="7"/>
      <c r="AN601" s="7"/>
      <c r="AO601" s="7"/>
      <c r="AP601" s="7"/>
      <c r="AQ601" s="7"/>
      <c r="AR601" s="7"/>
      <c r="AS601" s="7"/>
      <c r="AT601" s="7"/>
      <c r="AU601" s="7"/>
      <c r="AV601" s="7"/>
    </row>
    <row r="602" spans="1:48">
      <c r="A602" s="12">
        <v>41085</v>
      </c>
      <c r="B602" s="13">
        <v>4094.6</v>
      </c>
      <c r="C602" s="13">
        <v>1263.7</v>
      </c>
      <c r="D602" s="13">
        <v>1237.5999999999999</v>
      </c>
      <c r="E602" s="13">
        <v>7707.5</v>
      </c>
      <c r="F602" s="13">
        <v>11901.9</v>
      </c>
      <c r="G602" s="13">
        <v>4138</v>
      </c>
      <c r="H602" s="13">
        <v>9244.5</v>
      </c>
      <c r="I602" s="13">
        <v>3241.1</v>
      </c>
      <c r="J602" s="13">
        <v>495.3</v>
      </c>
      <c r="K602" s="13">
        <v>9446.7000000000007</v>
      </c>
      <c r="L602" s="13">
        <v>4838.5</v>
      </c>
      <c r="M602" s="13">
        <v>611</v>
      </c>
      <c r="N602" s="15"/>
      <c r="O602" s="7">
        <f t="shared" si="41"/>
        <v>1.5317055794535473E-2</v>
      </c>
      <c r="P602" s="7">
        <f t="shared" si="41"/>
        <v>1.3206700874944922E-2</v>
      </c>
      <c r="Q602" s="7">
        <f t="shared" si="41"/>
        <v>8.928989862243256E-3</v>
      </c>
      <c r="R602" s="7">
        <f t="shared" si="41"/>
        <v>5.3828268113310339E-3</v>
      </c>
      <c r="S602" s="7">
        <f t="shared" si="42"/>
        <v>1.9708882720095581E-2</v>
      </c>
      <c r="T602" s="7">
        <f t="shared" si="42"/>
        <v>1.5681142287823385E-2</v>
      </c>
      <c r="U602" s="7">
        <f t="shared" si="42"/>
        <v>-8.4187011086319184E-3</v>
      </c>
      <c r="V602" s="7">
        <f t="shared" si="42"/>
        <v>9.2135414216588368E-3</v>
      </c>
      <c r="W602" s="7">
        <f t="shared" si="44"/>
        <v>-2.0191822380570952E-4</v>
      </c>
      <c r="X602" s="7">
        <f t="shared" si="43"/>
        <v>2.669749663474956E-2</v>
      </c>
      <c r="Y602" s="7">
        <f t="shared" si="43"/>
        <v>-4.0175667027738211E-3</v>
      </c>
      <c r="Z602" s="15"/>
      <c r="AA602" s="7"/>
      <c r="AB602" s="7"/>
      <c r="AC602" s="7"/>
      <c r="AD602" s="7"/>
      <c r="AE602" s="7"/>
      <c r="AF602" s="7"/>
      <c r="AG602" s="7"/>
      <c r="AH602" s="7"/>
      <c r="AI602" s="7"/>
      <c r="AJ602" s="7"/>
      <c r="AK602" s="7"/>
      <c r="AL602" s="7"/>
      <c r="AM602" s="7"/>
      <c r="AN602" s="7"/>
      <c r="AO602" s="7"/>
      <c r="AP602" s="7"/>
      <c r="AQ602" s="7"/>
      <c r="AR602" s="7"/>
      <c r="AS602" s="7"/>
      <c r="AT602" s="7"/>
      <c r="AU602" s="7"/>
      <c r="AV602" s="7"/>
    </row>
    <row r="603" spans="1:48">
      <c r="A603" s="12">
        <v>41092</v>
      </c>
      <c r="B603" s="13">
        <v>4157.8</v>
      </c>
      <c r="C603" s="13">
        <v>1280.5</v>
      </c>
      <c r="D603" s="13">
        <v>1248.7</v>
      </c>
      <c r="E603" s="13">
        <v>7749.1</v>
      </c>
      <c r="F603" s="13">
        <v>12138.8</v>
      </c>
      <c r="G603" s="13">
        <v>4203.3999999999996</v>
      </c>
      <c r="H603" s="13">
        <v>9167</v>
      </c>
      <c r="I603" s="13">
        <v>3271.1</v>
      </c>
      <c r="J603" s="13">
        <v>495.2</v>
      </c>
      <c r="K603" s="13">
        <v>9702.2999999999993</v>
      </c>
      <c r="L603" s="13">
        <v>4819.1000000000004</v>
      </c>
      <c r="M603" s="13">
        <v>610</v>
      </c>
      <c r="N603" s="15"/>
      <c r="O603" s="7">
        <f t="shared" si="41"/>
        <v>-1.835002945307164E-2</v>
      </c>
      <c r="P603" s="7">
        <f t="shared" si="41"/>
        <v>2.5368568117292309E-2</v>
      </c>
      <c r="Q603" s="7">
        <f t="shared" si="41"/>
        <v>-1.8346172624942807E-2</v>
      </c>
      <c r="R603" s="7">
        <f t="shared" si="41"/>
        <v>5.7646688623624806E-3</v>
      </c>
      <c r="S603" s="7">
        <f t="shared" si="42"/>
        <v>-4.929734453153551E-2</v>
      </c>
      <c r="T603" s="7">
        <f t="shared" si="42"/>
        <v>-1.1425852230897086E-3</v>
      </c>
      <c r="U603" s="7">
        <f t="shared" si="42"/>
        <v>4.5820466429725964E-3</v>
      </c>
      <c r="V603" s="7">
        <f t="shared" si="42"/>
        <v>-2.7270755070808016E-2</v>
      </c>
      <c r="W603" s="7">
        <f t="shared" si="44"/>
        <v>-2.0195900300893019E-4</v>
      </c>
      <c r="X603" s="7">
        <f t="shared" si="43"/>
        <v>-6.5705248037569705E-2</v>
      </c>
      <c r="Y603" s="7">
        <f t="shared" si="43"/>
        <v>1.3766317350639885E-2</v>
      </c>
      <c r="Z603" s="15"/>
      <c r="AA603" s="7"/>
      <c r="AB603" s="7"/>
      <c r="AC603" s="7"/>
      <c r="AD603" s="7"/>
      <c r="AE603" s="7"/>
      <c r="AF603" s="7"/>
      <c r="AG603" s="7"/>
      <c r="AH603" s="7"/>
      <c r="AI603" s="7"/>
      <c r="AJ603" s="7"/>
      <c r="AK603" s="7"/>
      <c r="AL603" s="7"/>
      <c r="AM603" s="7"/>
      <c r="AN603" s="7"/>
      <c r="AO603" s="7"/>
      <c r="AP603" s="7"/>
      <c r="AQ603" s="7"/>
      <c r="AR603" s="7"/>
      <c r="AS603" s="7"/>
      <c r="AT603" s="7"/>
      <c r="AU603" s="7"/>
      <c r="AV603" s="7"/>
    </row>
    <row r="604" spans="1:48">
      <c r="A604" s="12">
        <v>41099</v>
      </c>
      <c r="B604" s="13">
        <v>4082.2</v>
      </c>
      <c r="C604" s="13">
        <v>1313.4</v>
      </c>
      <c r="D604" s="13">
        <v>1226</v>
      </c>
      <c r="E604" s="13">
        <v>7793.9</v>
      </c>
      <c r="F604" s="13">
        <v>11554.9</v>
      </c>
      <c r="G604" s="13">
        <v>4198.6000000000004</v>
      </c>
      <c r="H604" s="13">
        <v>9209.1</v>
      </c>
      <c r="I604" s="13">
        <v>3183.1</v>
      </c>
      <c r="J604" s="13">
        <v>495.1</v>
      </c>
      <c r="K604" s="13">
        <v>9085.2999999999993</v>
      </c>
      <c r="L604" s="13">
        <v>4885.8999999999996</v>
      </c>
      <c r="M604" s="13">
        <v>609</v>
      </c>
      <c r="N604" s="15"/>
      <c r="O604" s="7">
        <f t="shared" si="41"/>
        <v>2.8234157834767765E-2</v>
      </c>
      <c r="P604" s="7">
        <f t="shared" si="41"/>
        <v>2.7707595210124371E-2</v>
      </c>
      <c r="Q604" s="7">
        <f t="shared" si="41"/>
        <v>2.7910284741067104E-2</v>
      </c>
      <c r="R604" s="7">
        <f t="shared" si="41"/>
        <v>3.1187204276531051E-2</v>
      </c>
      <c r="S604" s="7">
        <f t="shared" si="42"/>
        <v>4.5442757386877017E-2</v>
      </c>
      <c r="T604" s="7">
        <f t="shared" si="42"/>
        <v>2.7346188147306254E-2</v>
      </c>
      <c r="U604" s="7">
        <f t="shared" si="42"/>
        <v>2.668996449518396E-2</v>
      </c>
      <c r="V604" s="7">
        <f t="shared" si="42"/>
        <v>3.0719297437090749E-2</v>
      </c>
      <c r="W604" s="7">
        <f t="shared" si="44"/>
        <v>3.7268931630806489E-2</v>
      </c>
      <c r="X604" s="7">
        <f t="shared" si="43"/>
        <v>2.1957850026981838E-2</v>
      </c>
      <c r="Y604" s="7">
        <f t="shared" si="43"/>
        <v>3.7046481463428704E-2</v>
      </c>
      <c r="Z604" s="15"/>
      <c r="AA604" s="7"/>
      <c r="AB604" s="7"/>
      <c r="AC604" s="7"/>
      <c r="AD604" s="7"/>
      <c r="AE604" s="7"/>
      <c r="AF604" s="7"/>
      <c r="AG604" s="7"/>
      <c r="AH604" s="7"/>
      <c r="AI604" s="7"/>
      <c r="AJ604" s="7"/>
      <c r="AK604" s="7"/>
      <c r="AL604" s="7"/>
      <c r="AM604" s="7"/>
      <c r="AN604" s="7"/>
      <c r="AO604" s="7"/>
      <c r="AP604" s="7"/>
      <c r="AQ604" s="7"/>
      <c r="AR604" s="7"/>
      <c r="AS604" s="7"/>
      <c r="AT604" s="7"/>
      <c r="AU604" s="7"/>
      <c r="AV604" s="7"/>
    </row>
    <row r="605" spans="1:48">
      <c r="A605" s="12">
        <v>41106</v>
      </c>
      <c r="B605" s="13">
        <v>4199.1000000000004</v>
      </c>
      <c r="C605" s="13">
        <v>1350.3</v>
      </c>
      <c r="D605" s="13">
        <v>1260.7</v>
      </c>
      <c r="E605" s="13">
        <v>8040.8</v>
      </c>
      <c r="F605" s="13">
        <v>12092.1</v>
      </c>
      <c r="G605" s="13">
        <v>4315</v>
      </c>
      <c r="H605" s="13">
        <v>9458.2000000000007</v>
      </c>
      <c r="I605" s="13">
        <v>3282.4</v>
      </c>
      <c r="J605" s="13">
        <v>513.9</v>
      </c>
      <c r="K605" s="13">
        <v>9287</v>
      </c>
      <c r="L605" s="13">
        <v>5070.3</v>
      </c>
      <c r="M605" s="13">
        <v>608</v>
      </c>
      <c r="N605" s="15"/>
      <c r="O605" s="7">
        <f t="shared" si="41"/>
        <v>2.5449240150320841E-3</v>
      </c>
      <c r="P605" s="7">
        <f t="shared" si="41"/>
        <v>2.6625265340684962E-3</v>
      </c>
      <c r="Q605" s="7">
        <f t="shared" si="41"/>
        <v>-4.0535762694252726E-3</v>
      </c>
      <c r="R605" s="7">
        <f t="shared" si="41"/>
        <v>2.2005131323322692E-2</v>
      </c>
      <c r="S605" s="7">
        <f t="shared" si="42"/>
        <v>-2.6498636749230403E-3</v>
      </c>
      <c r="T605" s="7">
        <f t="shared" si="42"/>
        <v>5.8231054644444259E-3</v>
      </c>
      <c r="U605" s="7">
        <f t="shared" si="42"/>
        <v>1.0433633428715457E-2</v>
      </c>
      <c r="V605" s="7">
        <f t="shared" si="42"/>
        <v>-1.4916945822262042E-2</v>
      </c>
      <c r="W605" s="7">
        <f t="shared" si="44"/>
        <v>-8.795131452827289E-3</v>
      </c>
      <c r="X605" s="7">
        <f t="shared" si="43"/>
        <v>-5.1061551998276859E-3</v>
      </c>
      <c r="Y605" s="7">
        <f t="shared" si="43"/>
        <v>3.5044924825773632E-3</v>
      </c>
      <c r="Z605" s="15"/>
      <c r="AA605" s="7"/>
      <c r="AB605" s="7"/>
      <c r="AC605" s="7"/>
      <c r="AD605" s="7"/>
      <c r="AE605" s="7"/>
      <c r="AF605" s="7"/>
      <c r="AG605" s="7"/>
      <c r="AH605" s="7"/>
      <c r="AI605" s="7"/>
      <c r="AJ605" s="7"/>
      <c r="AK605" s="7"/>
      <c r="AL605" s="7"/>
      <c r="AM605" s="7"/>
      <c r="AN605" s="7"/>
      <c r="AO605" s="7"/>
      <c r="AP605" s="7"/>
      <c r="AQ605" s="7"/>
      <c r="AR605" s="7"/>
      <c r="AS605" s="7"/>
      <c r="AT605" s="7"/>
      <c r="AU605" s="7"/>
      <c r="AV605" s="7"/>
    </row>
    <row r="606" spans="1:48">
      <c r="A606" s="12">
        <v>41113</v>
      </c>
      <c r="B606" s="13">
        <v>4209.8</v>
      </c>
      <c r="C606" s="13">
        <v>1353.9</v>
      </c>
      <c r="D606" s="13">
        <v>1255.5999999999999</v>
      </c>
      <c r="E606" s="13">
        <v>8219.7000000000007</v>
      </c>
      <c r="F606" s="13">
        <v>12060.1</v>
      </c>
      <c r="G606" s="13">
        <v>4340.2</v>
      </c>
      <c r="H606" s="13">
        <v>9557.4</v>
      </c>
      <c r="I606" s="13">
        <v>3233.8</v>
      </c>
      <c r="J606" s="13">
        <v>509.4</v>
      </c>
      <c r="K606" s="13">
        <v>9239.7000000000007</v>
      </c>
      <c r="L606" s="13">
        <v>5088.1000000000004</v>
      </c>
      <c r="M606" s="13">
        <v>607</v>
      </c>
      <c r="N606" s="15"/>
      <c r="O606" s="7">
        <f t="shared" si="41"/>
        <v>2.7753744998124858E-3</v>
      </c>
      <c r="P606" s="7">
        <f t="shared" si="41"/>
        <v>1.5900683057045908E-2</v>
      </c>
      <c r="Q606" s="7">
        <f t="shared" si="41"/>
        <v>-6.7125072242316024E-3</v>
      </c>
      <c r="R606" s="7">
        <f t="shared" si="41"/>
        <v>-7.7308168932599527E-3</v>
      </c>
      <c r="S606" s="7">
        <f t="shared" si="42"/>
        <v>1.3498749285539118E-2</v>
      </c>
      <c r="T606" s="7">
        <f t="shared" si="42"/>
        <v>1.1363237962882871E-2</v>
      </c>
      <c r="U606" s="7">
        <f t="shared" si="42"/>
        <v>-2.1714806533997405E-2</v>
      </c>
      <c r="V606" s="7">
        <f t="shared" si="42"/>
        <v>-1.7877954599126302E-2</v>
      </c>
      <c r="W606" s="7">
        <f t="shared" si="44"/>
        <v>1.2097708519675702E-2</v>
      </c>
      <c r="X606" s="7">
        <f t="shared" si="43"/>
        <v>-4.1646391737419448E-3</v>
      </c>
      <c r="Y606" s="7">
        <f t="shared" si="43"/>
        <v>-4.9146329267031456E-4</v>
      </c>
      <c r="Z606" s="15"/>
      <c r="AA606" s="7"/>
      <c r="AB606" s="7"/>
      <c r="AC606" s="7"/>
      <c r="AD606" s="7"/>
      <c r="AE606" s="7"/>
      <c r="AF606" s="7"/>
      <c r="AG606" s="7"/>
      <c r="AH606" s="7"/>
      <c r="AI606" s="7"/>
      <c r="AJ606" s="7"/>
      <c r="AK606" s="7"/>
      <c r="AL606" s="7"/>
      <c r="AM606" s="7"/>
      <c r="AN606" s="7"/>
      <c r="AO606" s="7"/>
      <c r="AP606" s="7"/>
      <c r="AQ606" s="7"/>
      <c r="AR606" s="7"/>
      <c r="AS606" s="7"/>
      <c r="AT606" s="7"/>
      <c r="AU606" s="7"/>
      <c r="AV606" s="7"/>
    </row>
    <row r="607" spans="1:48">
      <c r="A607" s="12">
        <v>41120</v>
      </c>
      <c r="B607" s="13">
        <v>4221.5</v>
      </c>
      <c r="C607" s="13">
        <v>1375.6</v>
      </c>
      <c r="D607" s="13">
        <v>1247.2</v>
      </c>
      <c r="E607" s="13">
        <v>8156.4</v>
      </c>
      <c r="F607" s="13">
        <v>12224</v>
      </c>
      <c r="G607" s="13">
        <v>4389.8</v>
      </c>
      <c r="H607" s="13">
        <v>9352.1</v>
      </c>
      <c r="I607" s="13">
        <v>3176.5</v>
      </c>
      <c r="J607" s="13">
        <v>515.6</v>
      </c>
      <c r="K607" s="13">
        <v>9201.2999999999993</v>
      </c>
      <c r="L607" s="13">
        <v>5085.6000000000004</v>
      </c>
      <c r="M607" s="13">
        <v>606</v>
      </c>
      <c r="N607" s="15"/>
      <c r="O607" s="7">
        <f t="shared" si="41"/>
        <v>1.3131454280809404E-2</v>
      </c>
      <c r="P607" s="7">
        <f t="shared" si="41"/>
        <v>-6.4247781202393273E-2</v>
      </c>
      <c r="Q607" s="7">
        <f t="shared" si="41"/>
        <v>4.0009655676432575E-3</v>
      </c>
      <c r="R607" s="7">
        <f t="shared" si="41"/>
        <v>-7.1734288966501854E-3</v>
      </c>
      <c r="S607" s="7">
        <f t="shared" si="42"/>
        <v>3.0811321532400966E-2</v>
      </c>
      <c r="T607" s="7">
        <f t="shared" si="42"/>
        <v>8.2803526614547065E-3</v>
      </c>
      <c r="U607" s="7">
        <f t="shared" si="42"/>
        <v>-6.791543681853889E-3</v>
      </c>
      <c r="V607" s="7">
        <f t="shared" si="42"/>
        <v>2.4995860997282491E-2</v>
      </c>
      <c r="W607" s="7">
        <f t="shared" si="44"/>
        <v>4.7163366014230559E-2</v>
      </c>
      <c r="X607" s="7">
        <f t="shared" si="43"/>
        <v>4.788253069264823E-2</v>
      </c>
      <c r="Y607" s="7">
        <f t="shared" si="43"/>
        <v>-2.9574139782476937E-2</v>
      </c>
      <c r="Z607" s="15"/>
      <c r="AA607" s="7"/>
      <c r="AB607" s="7"/>
      <c r="AC607" s="7"/>
      <c r="AD607" s="7"/>
      <c r="AE607" s="7"/>
      <c r="AF607" s="7"/>
      <c r="AG607" s="7"/>
      <c r="AH607" s="7"/>
      <c r="AI607" s="7"/>
      <c r="AJ607" s="7"/>
      <c r="AK607" s="7"/>
      <c r="AL607" s="7"/>
      <c r="AM607" s="7"/>
      <c r="AN607" s="7"/>
      <c r="AO607" s="7"/>
      <c r="AP607" s="7"/>
      <c r="AQ607" s="7"/>
      <c r="AR607" s="7"/>
      <c r="AS607" s="7"/>
      <c r="AT607" s="7"/>
      <c r="AU607" s="7"/>
      <c r="AV607" s="7"/>
    </row>
    <row r="608" spans="1:48">
      <c r="A608" s="12">
        <v>41127</v>
      </c>
      <c r="B608" s="13">
        <v>4277.3</v>
      </c>
      <c r="C608" s="13">
        <v>1290</v>
      </c>
      <c r="D608" s="13">
        <v>1252.2</v>
      </c>
      <c r="E608" s="13">
        <v>8098.1</v>
      </c>
      <c r="F608" s="13">
        <v>12606.5</v>
      </c>
      <c r="G608" s="13">
        <v>4426.3</v>
      </c>
      <c r="H608" s="13">
        <v>9288.7999999999993</v>
      </c>
      <c r="I608" s="13">
        <v>3256.9</v>
      </c>
      <c r="J608" s="13">
        <v>540.5</v>
      </c>
      <c r="K608" s="13">
        <v>9652.6</v>
      </c>
      <c r="L608" s="13">
        <v>4937.3999999999996</v>
      </c>
      <c r="M608" s="13">
        <v>605</v>
      </c>
      <c r="N608" s="15"/>
      <c r="O608" s="7">
        <f t="shared" si="41"/>
        <v>2.1463922732647911E-2</v>
      </c>
      <c r="P608" s="7">
        <f t="shared" si="41"/>
        <v>3.6159981414443876E-2</v>
      </c>
      <c r="Q608" s="7">
        <f t="shared" si="41"/>
        <v>2.1645524764152713E-2</v>
      </c>
      <c r="R608" s="7">
        <f t="shared" si="41"/>
        <v>5.057558465364087E-2</v>
      </c>
      <c r="S608" s="7">
        <f t="shared" si="42"/>
        <v>2.6342547503735526E-2</v>
      </c>
      <c r="T608" s="7">
        <f t="shared" si="42"/>
        <v>1.5690815719785325E-2</v>
      </c>
      <c r="U608" s="7">
        <f t="shared" si="42"/>
        <v>3.1066528841206625E-2</v>
      </c>
      <c r="V608" s="7">
        <f t="shared" si="42"/>
        <v>3.2741289447123532E-2</v>
      </c>
      <c r="W608" s="7">
        <f t="shared" si="44"/>
        <v>5.524477394611179E-2</v>
      </c>
      <c r="X608" s="7">
        <f t="shared" si="43"/>
        <v>1.0880648073934887E-2</v>
      </c>
      <c r="Y608" s="7">
        <f t="shared" si="43"/>
        <v>1.1017786060184741E-2</v>
      </c>
      <c r="Z608" s="15"/>
      <c r="AA608" s="7"/>
      <c r="AB608" s="7"/>
      <c r="AC608" s="7"/>
      <c r="AD608" s="7"/>
      <c r="AE608" s="7"/>
      <c r="AF608" s="7"/>
      <c r="AG608" s="7"/>
      <c r="AH608" s="7"/>
      <c r="AI608" s="7"/>
      <c r="AJ608" s="7"/>
      <c r="AK608" s="7"/>
      <c r="AL608" s="7"/>
      <c r="AM608" s="7"/>
      <c r="AN608" s="7"/>
      <c r="AO608" s="7"/>
      <c r="AP608" s="7"/>
      <c r="AQ608" s="7"/>
      <c r="AR608" s="7"/>
      <c r="AS608" s="7"/>
      <c r="AT608" s="7"/>
      <c r="AU608" s="7"/>
      <c r="AV608" s="7"/>
    </row>
    <row r="609" spans="1:48">
      <c r="A609" s="12">
        <v>41134</v>
      </c>
      <c r="B609" s="13">
        <v>4370.1000000000004</v>
      </c>
      <c r="C609" s="13">
        <v>1337.5</v>
      </c>
      <c r="D609" s="13">
        <v>1279.5999999999999</v>
      </c>
      <c r="E609" s="13">
        <v>8518.2000000000007</v>
      </c>
      <c r="F609" s="13">
        <v>12943</v>
      </c>
      <c r="G609" s="13">
        <v>4496.3</v>
      </c>
      <c r="H609" s="13">
        <v>9581.9</v>
      </c>
      <c r="I609" s="13">
        <v>3365.3</v>
      </c>
      <c r="J609" s="13">
        <v>571.20000000000005</v>
      </c>
      <c r="K609" s="13">
        <v>9758.2000000000007</v>
      </c>
      <c r="L609" s="13">
        <v>4992.1000000000004</v>
      </c>
      <c r="M609" s="13">
        <v>604</v>
      </c>
      <c r="N609" s="15"/>
      <c r="O609" s="7">
        <f t="shared" si="41"/>
        <v>-4.839958525373376E-3</v>
      </c>
      <c r="P609" s="7">
        <f t="shared" si="41"/>
        <v>-4.3395396338135474E-2</v>
      </c>
      <c r="Q609" s="7">
        <f t="shared" si="41"/>
        <v>-1.22662333685601E-2</v>
      </c>
      <c r="R609" s="7">
        <f t="shared" si="41"/>
        <v>-7.2223747093343111E-3</v>
      </c>
      <c r="S609" s="7">
        <f t="shared" si="42"/>
        <v>-1.5423909877205695E-2</v>
      </c>
      <c r="T609" s="7">
        <f t="shared" si="42"/>
        <v>-4.0113262175696628E-3</v>
      </c>
      <c r="U609" s="7">
        <f t="shared" si="42"/>
        <v>3.0079774422038064E-2</v>
      </c>
      <c r="V609" s="7">
        <f t="shared" si="42"/>
        <v>1.0669999407319088E-2</v>
      </c>
      <c r="W609" s="7">
        <f t="shared" si="44"/>
        <v>-7.0274358074568621E-3</v>
      </c>
      <c r="X609" s="7">
        <f t="shared" si="43"/>
        <v>-4.2927776889527631E-3</v>
      </c>
      <c r="Y609" s="7">
        <f t="shared" si="43"/>
        <v>3.9983260319354629E-3</v>
      </c>
      <c r="Z609" s="15"/>
      <c r="AA609" s="7"/>
      <c r="AB609" s="7"/>
      <c r="AC609" s="7"/>
      <c r="AD609" s="7"/>
      <c r="AE609" s="7"/>
      <c r="AF609" s="7"/>
      <c r="AG609" s="7"/>
      <c r="AH609" s="7"/>
      <c r="AI609" s="7"/>
      <c r="AJ609" s="7"/>
      <c r="AK609" s="7"/>
      <c r="AL609" s="7"/>
      <c r="AM609" s="7"/>
      <c r="AN609" s="7"/>
      <c r="AO609" s="7"/>
      <c r="AP609" s="7"/>
      <c r="AQ609" s="7"/>
      <c r="AR609" s="7"/>
      <c r="AS609" s="7"/>
      <c r="AT609" s="7"/>
      <c r="AU609" s="7"/>
      <c r="AV609" s="7"/>
    </row>
    <row r="610" spans="1:48">
      <c r="A610" s="12">
        <v>41141</v>
      </c>
      <c r="B610" s="13">
        <v>4349</v>
      </c>
      <c r="C610" s="13">
        <v>1280.7</v>
      </c>
      <c r="D610" s="13">
        <v>1264</v>
      </c>
      <c r="E610" s="13">
        <v>8456.9</v>
      </c>
      <c r="F610" s="13">
        <v>12744.9</v>
      </c>
      <c r="G610" s="13">
        <v>4478.3</v>
      </c>
      <c r="H610" s="13">
        <v>9874.5</v>
      </c>
      <c r="I610" s="13">
        <v>3401.4</v>
      </c>
      <c r="J610" s="13">
        <v>567.20000000000005</v>
      </c>
      <c r="K610" s="13">
        <v>9716.4</v>
      </c>
      <c r="L610" s="13">
        <v>5012.1000000000004</v>
      </c>
      <c r="M610" s="13">
        <v>603</v>
      </c>
      <c r="N610" s="15"/>
      <c r="O610" s="7">
        <f t="shared" si="41"/>
        <v>-7.5937168865412722E-3</v>
      </c>
      <c r="P610" s="7">
        <f t="shared" si="41"/>
        <v>2.9997634590757698E-2</v>
      </c>
      <c r="Q610" s="7">
        <f t="shared" si="41"/>
        <v>-2.0590804772517867E-3</v>
      </c>
      <c r="R610" s="7">
        <f t="shared" si="41"/>
        <v>1.4509510654108824E-2</v>
      </c>
      <c r="S610" s="7">
        <f t="shared" si="42"/>
        <v>-1.6853798097281995E-2</v>
      </c>
      <c r="T610" s="7">
        <f t="shared" si="42"/>
        <v>2.1190938211765168E-3</v>
      </c>
      <c r="U610" s="7">
        <f t="shared" si="42"/>
        <v>3.6853626624323947E-2</v>
      </c>
      <c r="V610" s="7">
        <f t="shared" si="42"/>
        <v>-2.4764644349058118E-2</v>
      </c>
      <c r="W610" s="7">
        <f t="shared" si="44"/>
        <v>5.9764635614818146E-3</v>
      </c>
      <c r="X610" s="7">
        <f t="shared" si="43"/>
        <v>-4.8305534184193546E-2</v>
      </c>
      <c r="Y610" s="7">
        <f t="shared" si="43"/>
        <v>8.423946662269902E-3</v>
      </c>
      <c r="Z610" s="15"/>
      <c r="AA610" s="7"/>
      <c r="AB610" s="7"/>
      <c r="AC610" s="7"/>
      <c r="AD610" s="7"/>
      <c r="AE610" s="7"/>
      <c r="AF610" s="7"/>
      <c r="AG610" s="7"/>
      <c r="AH610" s="7"/>
      <c r="AI610" s="7"/>
      <c r="AJ610" s="7"/>
      <c r="AK610" s="7"/>
      <c r="AL610" s="7"/>
      <c r="AM610" s="7"/>
      <c r="AN610" s="7"/>
      <c r="AO610" s="7"/>
      <c r="AP610" s="7"/>
      <c r="AQ610" s="7"/>
      <c r="AR610" s="7"/>
      <c r="AS610" s="7"/>
      <c r="AT610" s="7"/>
      <c r="AU610" s="7"/>
      <c r="AV610" s="7"/>
    </row>
    <row r="611" spans="1:48">
      <c r="A611" s="12">
        <v>41148</v>
      </c>
      <c r="B611" s="13">
        <v>4316.1000000000004</v>
      </c>
      <c r="C611" s="13">
        <v>1319.7</v>
      </c>
      <c r="D611" s="13">
        <v>1261.4000000000001</v>
      </c>
      <c r="E611" s="13">
        <v>8580.5</v>
      </c>
      <c r="F611" s="13">
        <v>12531.9</v>
      </c>
      <c r="G611" s="13">
        <v>4487.8</v>
      </c>
      <c r="H611" s="13">
        <v>10245.200000000001</v>
      </c>
      <c r="I611" s="13">
        <v>3318.2</v>
      </c>
      <c r="J611" s="13">
        <v>570.6</v>
      </c>
      <c r="K611" s="13">
        <v>9258.2000000000007</v>
      </c>
      <c r="L611" s="13">
        <v>5054.5</v>
      </c>
      <c r="M611" s="13">
        <v>602</v>
      </c>
      <c r="N611" s="15"/>
      <c r="O611" s="7">
        <f t="shared" si="41"/>
        <v>2.244877648104225E-3</v>
      </c>
      <c r="P611" s="7">
        <f t="shared" si="41"/>
        <v>-9.5934952312777856E-3</v>
      </c>
      <c r="Q611" s="7">
        <f t="shared" si="41"/>
        <v>1.6667052485211643E-2</v>
      </c>
      <c r="R611" s="7">
        <f t="shared" si="41"/>
        <v>1.7101346922476581E-2</v>
      </c>
      <c r="S611" s="7">
        <f t="shared" si="42"/>
        <v>7.2431532849112669E-3</v>
      </c>
      <c r="T611" s="7">
        <f t="shared" si="42"/>
        <v>-9.2453340900077053E-3</v>
      </c>
      <c r="U611" s="7">
        <f t="shared" si="42"/>
        <v>-4.3627611286268823E-3</v>
      </c>
      <c r="V611" s="7">
        <f t="shared" si="42"/>
        <v>-3.6834678282854478E-3</v>
      </c>
      <c r="W611" s="7">
        <f t="shared" si="44"/>
        <v>5.2405539266123333E-2</v>
      </c>
      <c r="X611" s="7">
        <f t="shared" si="43"/>
        <v>1.9319208119343588E-2</v>
      </c>
      <c r="Y611" s="7">
        <f t="shared" si="43"/>
        <v>4.4809929199097712E-3</v>
      </c>
      <c r="Z611" s="15"/>
      <c r="AA611" s="7"/>
      <c r="AB611" s="7"/>
      <c r="AC611" s="7"/>
      <c r="AD611" s="7"/>
      <c r="AE611" s="7"/>
      <c r="AF611" s="7"/>
      <c r="AG611" s="7"/>
      <c r="AH611" s="7"/>
      <c r="AI611" s="7"/>
      <c r="AJ611" s="7"/>
      <c r="AK611" s="7"/>
      <c r="AL611" s="7"/>
      <c r="AM611" s="7"/>
      <c r="AN611" s="7"/>
      <c r="AO611" s="7"/>
      <c r="AP611" s="7"/>
      <c r="AQ611" s="7"/>
      <c r="AR611" s="7"/>
      <c r="AS611" s="7"/>
      <c r="AT611" s="7"/>
      <c r="AU611" s="7"/>
      <c r="AV611" s="7"/>
    </row>
    <row r="612" spans="1:48">
      <c r="A612" s="12">
        <v>41155</v>
      </c>
      <c r="B612" s="13">
        <v>4325.8</v>
      </c>
      <c r="C612" s="13">
        <v>1307.0999999999999</v>
      </c>
      <c r="D612" s="13">
        <v>1282.5999999999999</v>
      </c>
      <c r="E612" s="13">
        <v>8728.5</v>
      </c>
      <c r="F612" s="13">
        <v>12623</v>
      </c>
      <c r="G612" s="13">
        <v>4446.5</v>
      </c>
      <c r="H612" s="13">
        <v>10200.6</v>
      </c>
      <c r="I612" s="13">
        <v>3306</v>
      </c>
      <c r="J612" s="13">
        <v>601.29999999999995</v>
      </c>
      <c r="K612" s="13">
        <v>9438.7999999999993</v>
      </c>
      <c r="L612" s="13">
        <v>5077.2</v>
      </c>
      <c r="M612" s="13">
        <v>601</v>
      </c>
      <c r="N612" s="15"/>
      <c r="O612" s="7">
        <f t="shared" si="41"/>
        <v>1.4732132710015689E-2</v>
      </c>
      <c r="P612" s="7">
        <f t="shared" si="41"/>
        <v>2.8266950331535183E-3</v>
      </c>
      <c r="Q612" s="7">
        <f t="shared" si="41"/>
        <v>-1.1763918897996899E-2</v>
      </c>
      <c r="R612" s="7">
        <f t="shared" si="41"/>
        <v>-2.6033374675293673E-2</v>
      </c>
      <c r="S612" s="7">
        <f t="shared" si="42"/>
        <v>2.4068315025633023E-2</v>
      </c>
      <c r="T612" s="7">
        <f t="shared" si="42"/>
        <v>1.0648155549420966E-2</v>
      </c>
      <c r="U612" s="7">
        <f t="shared" si="42"/>
        <v>-5.7317451897484373E-3</v>
      </c>
      <c r="V612" s="7">
        <f t="shared" si="42"/>
        <v>1.0141983196404986E-2</v>
      </c>
      <c r="W612" s="7">
        <f t="shared" si="44"/>
        <v>-3.2451723767833077E-2</v>
      </c>
      <c r="X612" s="7">
        <f t="shared" si="43"/>
        <v>5.4510979395934446E-2</v>
      </c>
      <c r="Y612" s="7">
        <f t="shared" si="43"/>
        <v>-2.9928168487146758E-2</v>
      </c>
      <c r="Z612" s="15"/>
      <c r="AA612" s="7"/>
      <c r="AB612" s="7"/>
      <c r="AC612" s="7"/>
      <c r="AD612" s="7"/>
      <c r="AE612" s="7"/>
      <c r="AF612" s="7"/>
      <c r="AG612" s="7"/>
      <c r="AH612" s="7"/>
      <c r="AI612" s="7"/>
      <c r="AJ612" s="7"/>
      <c r="AK612" s="7"/>
      <c r="AL612" s="7"/>
      <c r="AM612" s="7"/>
      <c r="AN612" s="7"/>
      <c r="AO612" s="7"/>
      <c r="AP612" s="7"/>
      <c r="AQ612" s="7"/>
      <c r="AR612" s="7"/>
      <c r="AS612" s="7"/>
      <c r="AT612" s="7"/>
      <c r="AU612" s="7"/>
      <c r="AV612" s="7"/>
    </row>
    <row r="613" spans="1:48">
      <c r="A613" s="12">
        <v>41162</v>
      </c>
      <c r="B613" s="13">
        <v>4390</v>
      </c>
      <c r="C613" s="13">
        <v>1310.8</v>
      </c>
      <c r="D613" s="13">
        <v>1267.5999999999999</v>
      </c>
      <c r="E613" s="13">
        <v>8504.2000000000007</v>
      </c>
      <c r="F613" s="13">
        <v>12930.5</v>
      </c>
      <c r="G613" s="13">
        <v>4494.1000000000004</v>
      </c>
      <c r="H613" s="13">
        <v>10142.299999999999</v>
      </c>
      <c r="I613" s="13">
        <v>3339.7</v>
      </c>
      <c r="J613" s="13">
        <v>582.1</v>
      </c>
      <c r="K613" s="13">
        <v>9967.6</v>
      </c>
      <c r="L613" s="13">
        <v>4927.5</v>
      </c>
      <c r="M613" s="13">
        <v>600</v>
      </c>
      <c r="N613" s="15"/>
      <c r="O613" s="7">
        <f t="shared" si="41"/>
        <v>4.1599005239126808E-3</v>
      </c>
      <c r="P613" s="7">
        <f t="shared" si="41"/>
        <v>1.2132390248237934E-2</v>
      </c>
      <c r="Q613" s="7">
        <f t="shared" si="41"/>
        <v>-7.2048132413950229E-3</v>
      </c>
      <c r="R613" s="7">
        <f t="shared" si="41"/>
        <v>4.9733839345209837E-3</v>
      </c>
      <c r="S613" s="7">
        <f t="shared" si="42"/>
        <v>-2.1741941297863485E-2</v>
      </c>
      <c r="T613" s="7">
        <f t="shared" si="42"/>
        <v>5.5916891873523042E-3</v>
      </c>
      <c r="U613" s="7">
        <f t="shared" si="42"/>
        <v>-3.4073938775315902E-3</v>
      </c>
      <c r="V613" s="7">
        <f t="shared" si="42"/>
        <v>-7.6647153816811874E-3</v>
      </c>
      <c r="W613" s="7">
        <f t="shared" si="44"/>
        <v>-6.8953901892593794E-3</v>
      </c>
      <c r="X613" s="7">
        <f t="shared" si="43"/>
        <v>1.4521444359344783E-2</v>
      </c>
      <c r="Y613" s="7">
        <f t="shared" si="43"/>
        <v>3.6867521400849135E-3</v>
      </c>
      <c r="Z613" s="15"/>
      <c r="AA613" s="7"/>
      <c r="AB613" s="7"/>
      <c r="AC613" s="7"/>
      <c r="AD613" s="7"/>
      <c r="AE613" s="7"/>
      <c r="AF613" s="7"/>
      <c r="AG613" s="7"/>
      <c r="AH613" s="7"/>
      <c r="AI613" s="7"/>
      <c r="AJ613" s="7"/>
      <c r="AK613" s="7"/>
      <c r="AL613" s="7"/>
      <c r="AM613" s="7"/>
      <c r="AN613" s="7"/>
      <c r="AO613" s="7"/>
      <c r="AP613" s="7"/>
      <c r="AQ613" s="7"/>
      <c r="AR613" s="7"/>
      <c r="AS613" s="7"/>
      <c r="AT613" s="7"/>
      <c r="AU613" s="7"/>
      <c r="AV613" s="7"/>
    </row>
    <row r="614" spans="1:48">
      <c r="A614" s="12">
        <v>41169</v>
      </c>
      <c r="B614" s="13">
        <v>4408.3</v>
      </c>
      <c r="C614" s="13">
        <v>1326.8</v>
      </c>
      <c r="D614" s="13">
        <v>1258.5</v>
      </c>
      <c r="E614" s="13">
        <v>8546.6</v>
      </c>
      <c r="F614" s="13">
        <v>12652.4</v>
      </c>
      <c r="G614" s="13">
        <v>4519.3</v>
      </c>
      <c r="H614" s="13">
        <v>10107.799999999999</v>
      </c>
      <c r="I614" s="13">
        <v>3314.2</v>
      </c>
      <c r="J614" s="13">
        <v>578.1</v>
      </c>
      <c r="K614" s="13">
        <v>10113.4</v>
      </c>
      <c r="L614" s="13">
        <v>4945.7</v>
      </c>
      <c r="M614" s="13">
        <v>599</v>
      </c>
      <c r="N614" s="15"/>
      <c r="O614" s="7">
        <f t="shared" si="41"/>
        <v>-4.8435054269157056E-3</v>
      </c>
      <c r="P614" s="7">
        <f t="shared" si="41"/>
        <v>1.2210346842132257E-2</v>
      </c>
      <c r="Q614" s="7">
        <f t="shared" si="41"/>
        <v>-1.2312275777700877E-2</v>
      </c>
      <c r="R614" s="7">
        <f t="shared" si="41"/>
        <v>-1.1568305344896215E-2</v>
      </c>
      <c r="S614" s="7">
        <f t="shared" si="42"/>
        <v>-1.8683782032403545E-2</v>
      </c>
      <c r="T614" s="7">
        <f t="shared" si="42"/>
        <v>6.6379758623377776E-5</v>
      </c>
      <c r="U614" s="7">
        <f t="shared" si="42"/>
        <v>3.4499590692637562E-2</v>
      </c>
      <c r="V614" s="7">
        <f t="shared" si="42"/>
        <v>-5.2942990747053761E-3</v>
      </c>
      <c r="W614" s="7">
        <f t="shared" si="44"/>
        <v>-1.0384216924818263E-3</v>
      </c>
      <c r="X614" s="7">
        <f t="shared" si="43"/>
        <v>-1.835115286627878E-2</v>
      </c>
      <c r="Y614" s="7">
        <f t="shared" si="43"/>
        <v>6.0676495182528734E-3</v>
      </c>
      <c r="Z614" s="15"/>
      <c r="AA614" s="7"/>
      <c r="AB614" s="7"/>
      <c r="AC614" s="7"/>
      <c r="AD614" s="7"/>
      <c r="AE614" s="7"/>
      <c r="AF614" s="7"/>
      <c r="AG614" s="7"/>
      <c r="AH614" s="7"/>
      <c r="AI614" s="7"/>
      <c r="AJ614" s="7"/>
      <c r="AK614" s="7"/>
      <c r="AL614" s="7"/>
      <c r="AM614" s="7"/>
      <c r="AN614" s="7"/>
      <c r="AO614" s="7"/>
      <c r="AP614" s="7"/>
      <c r="AQ614" s="7"/>
      <c r="AR614" s="7"/>
      <c r="AS614" s="7"/>
      <c r="AT614" s="7"/>
      <c r="AU614" s="7"/>
      <c r="AV614" s="7"/>
    </row>
    <row r="615" spans="1:48">
      <c r="A615" s="12">
        <v>41176</v>
      </c>
      <c r="B615" s="13">
        <v>4387</v>
      </c>
      <c r="C615" s="13">
        <v>1343.1</v>
      </c>
      <c r="D615" s="13">
        <v>1243.0999999999999</v>
      </c>
      <c r="E615" s="13">
        <v>8448.2999999999993</v>
      </c>
      <c r="F615" s="13">
        <v>12418.2</v>
      </c>
      <c r="G615" s="13">
        <v>4519.6000000000004</v>
      </c>
      <c r="H615" s="13">
        <v>10462.6</v>
      </c>
      <c r="I615" s="13">
        <v>3296.7</v>
      </c>
      <c r="J615" s="13">
        <v>577.5</v>
      </c>
      <c r="K615" s="13">
        <v>9929.5</v>
      </c>
      <c r="L615" s="13">
        <v>4975.8</v>
      </c>
      <c r="M615" s="13">
        <v>598</v>
      </c>
      <c r="N615" s="15"/>
      <c r="O615" s="7">
        <f t="shared" si="41"/>
        <v>2.418655518376522E-2</v>
      </c>
      <c r="P615" s="7">
        <f t="shared" si="41"/>
        <v>8.3043407462961034E-3</v>
      </c>
      <c r="Q615" s="7">
        <f t="shared" si="41"/>
        <v>3.392836599989503E-2</v>
      </c>
      <c r="R615" s="7">
        <f t="shared" si="41"/>
        <v>2.167316431826144E-2</v>
      </c>
      <c r="S615" s="7">
        <f t="shared" si="42"/>
        <v>1.6634641518948307E-2</v>
      </c>
      <c r="T615" s="7">
        <f t="shared" si="42"/>
        <v>3.0913790401657155E-2</v>
      </c>
      <c r="U615" s="7">
        <f t="shared" si="42"/>
        <v>1.1952068553604834E-2</v>
      </c>
      <c r="V615" s="7">
        <f t="shared" si="42"/>
        <v>1.8542701945380661E-2</v>
      </c>
      <c r="W615" s="7">
        <f t="shared" si="44"/>
        <v>2.4967097141781896E-2</v>
      </c>
      <c r="X615" s="7">
        <f t="shared" si="43"/>
        <v>2.0780615728075377E-2</v>
      </c>
      <c r="Y615" s="7">
        <f t="shared" si="43"/>
        <v>1.9464463098869865E-2</v>
      </c>
      <c r="Z615" s="15"/>
      <c r="AA615" s="7"/>
      <c r="AB615" s="7"/>
      <c r="AC615" s="7"/>
      <c r="AD615" s="7"/>
      <c r="AE615" s="7"/>
      <c r="AF615" s="7"/>
      <c r="AG615" s="7"/>
      <c r="AH615" s="7"/>
      <c r="AI615" s="7"/>
      <c r="AJ615" s="7"/>
      <c r="AK615" s="7"/>
      <c r="AL615" s="7"/>
      <c r="AM615" s="7"/>
      <c r="AN615" s="7"/>
      <c r="AO615" s="7"/>
      <c r="AP615" s="7"/>
      <c r="AQ615" s="7"/>
      <c r="AR615" s="7"/>
      <c r="AS615" s="7"/>
      <c r="AT615" s="7"/>
      <c r="AU615" s="7"/>
      <c r="AV615" s="7"/>
    </row>
    <row r="616" spans="1:48">
      <c r="A616" s="12">
        <v>41183</v>
      </c>
      <c r="B616" s="13">
        <v>4494.3999999999996</v>
      </c>
      <c r="C616" s="13">
        <v>1354.3</v>
      </c>
      <c r="D616" s="13">
        <v>1286</v>
      </c>
      <c r="E616" s="13">
        <v>8633.4</v>
      </c>
      <c r="F616" s="13">
        <v>12626.5</v>
      </c>
      <c r="G616" s="13">
        <v>4661.5</v>
      </c>
      <c r="H616" s="13">
        <v>10588.4</v>
      </c>
      <c r="I616" s="13">
        <v>3358.4</v>
      </c>
      <c r="J616" s="13">
        <v>592.1</v>
      </c>
      <c r="K616" s="13">
        <v>10138</v>
      </c>
      <c r="L616" s="13">
        <v>5073.6000000000004</v>
      </c>
      <c r="M616" s="13">
        <v>597</v>
      </c>
      <c r="N616" s="15"/>
      <c r="O616" s="7">
        <f t="shared" si="41"/>
        <v>-1.7370007707739794E-3</v>
      </c>
      <c r="P616" s="7">
        <f t="shared" si="41"/>
        <v>-4.736889917101572E-3</v>
      </c>
      <c r="Q616" s="7">
        <f t="shared" si="41"/>
        <v>-7.3363319756077731E-3</v>
      </c>
      <c r="R616" s="7">
        <f t="shared" si="41"/>
        <v>-6.356015146514106E-3</v>
      </c>
      <c r="S616" s="7">
        <f t="shared" si="42"/>
        <v>1.0109891360360196E-2</v>
      </c>
      <c r="T616" s="7">
        <f t="shared" si="42"/>
        <v>-1.9970587609411429E-3</v>
      </c>
      <c r="U616" s="7">
        <f t="shared" si="42"/>
        <v>7.7144906273413525E-3</v>
      </c>
      <c r="V616" s="7">
        <f t="shared" si="42"/>
        <v>-1.7285058691911155E-3</v>
      </c>
      <c r="W616" s="7">
        <f t="shared" si="44"/>
        <v>-2.6179953566991224E-2</v>
      </c>
      <c r="X616" s="7">
        <f t="shared" si="43"/>
        <v>-2.5283464659867452E-3</v>
      </c>
      <c r="Y616" s="7">
        <f t="shared" si="43"/>
        <v>-2.2494533844469901E-3</v>
      </c>
      <c r="Z616" s="15"/>
      <c r="AA616" s="7"/>
      <c r="AB616" s="7"/>
      <c r="AC616" s="7"/>
      <c r="AD616" s="7"/>
      <c r="AE616" s="7"/>
      <c r="AF616" s="7"/>
      <c r="AG616" s="7"/>
      <c r="AH616" s="7"/>
      <c r="AI616" s="7"/>
      <c r="AJ616" s="7"/>
      <c r="AK616" s="7"/>
      <c r="AL616" s="7"/>
      <c r="AM616" s="7"/>
      <c r="AN616" s="7"/>
      <c r="AO616" s="7"/>
      <c r="AP616" s="7"/>
      <c r="AQ616" s="7"/>
      <c r="AR616" s="7"/>
      <c r="AS616" s="7"/>
      <c r="AT616" s="7"/>
      <c r="AU616" s="7"/>
      <c r="AV616" s="7"/>
    </row>
    <row r="617" spans="1:48">
      <c r="A617" s="12">
        <v>41190</v>
      </c>
      <c r="B617" s="13">
        <v>4486.6000000000004</v>
      </c>
      <c r="C617" s="13">
        <v>1347.9</v>
      </c>
      <c r="D617" s="13">
        <v>1276.5999999999999</v>
      </c>
      <c r="E617" s="13">
        <v>8578.7000000000007</v>
      </c>
      <c r="F617" s="13">
        <v>12754.8</v>
      </c>
      <c r="G617" s="13">
        <v>4652.2</v>
      </c>
      <c r="H617" s="13">
        <v>10670.4</v>
      </c>
      <c r="I617" s="13">
        <v>3352.6</v>
      </c>
      <c r="J617" s="13">
        <v>576.79999999999995</v>
      </c>
      <c r="K617" s="13">
        <v>10112.4</v>
      </c>
      <c r="L617" s="13">
        <v>5062.2</v>
      </c>
      <c r="M617" s="13">
        <v>596</v>
      </c>
      <c r="N617" s="15"/>
      <c r="O617" s="7">
        <f t="shared" si="41"/>
        <v>1.8658699564213618E-2</v>
      </c>
      <c r="P617" s="7">
        <f t="shared" si="41"/>
        <v>3.4776604568394945E-2</v>
      </c>
      <c r="Q617" s="7">
        <f t="shared" si="41"/>
        <v>1.7317458591281479E-2</v>
      </c>
      <c r="R617" s="7">
        <f t="shared" si="41"/>
        <v>1.0401842487262952E-2</v>
      </c>
      <c r="S617" s="7">
        <f t="shared" si="42"/>
        <v>2.3952684322764772E-2</v>
      </c>
      <c r="T617" s="7">
        <f t="shared" si="42"/>
        <v>8.1349994785325161E-3</v>
      </c>
      <c r="U617" s="7">
        <f t="shared" si="42"/>
        <v>6.4270455147359329E-3</v>
      </c>
      <c r="V617" s="7">
        <f t="shared" si="42"/>
        <v>3.1619126298225823E-2</v>
      </c>
      <c r="W617" s="7">
        <f t="shared" si="44"/>
        <v>5.6782707580020075E-2</v>
      </c>
      <c r="X617" s="7">
        <f t="shared" si="43"/>
        <v>3.6326322053841689E-2</v>
      </c>
      <c r="Y617" s="7">
        <f t="shared" si="43"/>
        <v>-1.6805231369319824E-3</v>
      </c>
      <c r="Z617" s="15"/>
      <c r="AA617" s="7"/>
      <c r="AB617" s="7"/>
      <c r="AC617" s="7"/>
      <c r="AD617" s="7"/>
      <c r="AE617" s="7"/>
      <c r="AF617" s="7"/>
      <c r="AG617" s="7"/>
      <c r="AH617" s="7"/>
      <c r="AI617" s="7"/>
      <c r="AJ617" s="7"/>
      <c r="AK617" s="7"/>
      <c r="AL617" s="7"/>
      <c r="AM617" s="7"/>
      <c r="AN617" s="7"/>
      <c r="AO617" s="7"/>
      <c r="AP617" s="7"/>
      <c r="AQ617" s="7"/>
      <c r="AR617" s="7"/>
      <c r="AS617" s="7"/>
      <c r="AT617" s="7"/>
      <c r="AU617" s="7"/>
      <c r="AV617" s="7"/>
    </row>
    <row r="618" spans="1:48">
      <c r="A618" s="12">
        <v>41197</v>
      </c>
      <c r="B618" s="13">
        <v>4571.1000000000004</v>
      </c>
      <c r="C618" s="13">
        <v>1395.6</v>
      </c>
      <c r="D618" s="13">
        <v>1298.9000000000001</v>
      </c>
      <c r="E618" s="13">
        <v>8668.4</v>
      </c>
      <c r="F618" s="13">
        <v>13064</v>
      </c>
      <c r="G618" s="13">
        <v>4690.2</v>
      </c>
      <c r="H618" s="13">
        <v>10739.2</v>
      </c>
      <c r="I618" s="13">
        <v>3460.3</v>
      </c>
      <c r="J618" s="13">
        <v>610.5</v>
      </c>
      <c r="K618" s="13">
        <v>10486.5</v>
      </c>
      <c r="L618" s="13">
        <v>5053.7</v>
      </c>
      <c r="M618" s="13">
        <v>595</v>
      </c>
      <c r="N618" s="15"/>
      <c r="O618" s="7">
        <f t="shared" si="41"/>
        <v>-2.1828698870205804E-2</v>
      </c>
      <c r="P618" s="7">
        <f t="shared" si="41"/>
        <v>1.9327827341859992E-3</v>
      </c>
      <c r="Q618" s="7">
        <f t="shared" si="41"/>
        <v>-2.9136995764409757E-2</v>
      </c>
      <c r="R618" s="7">
        <f t="shared" si="41"/>
        <v>-1.1323152211605021E-2</v>
      </c>
      <c r="S618" s="7">
        <f t="shared" si="42"/>
        <v>-4.4067713407821202E-2</v>
      </c>
      <c r="T618" s="7">
        <f t="shared" si="42"/>
        <v>-1.1558591130638816E-2</v>
      </c>
      <c r="U618" s="7">
        <f t="shared" si="42"/>
        <v>-2.487094717399408E-2</v>
      </c>
      <c r="V618" s="7">
        <f t="shared" si="42"/>
        <v>-2.0731880118351833E-2</v>
      </c>
      <c r="W618" s="7">
        <f t="shared" si="44"/>
        <v>-5.7997036812421937E-2</v>
      </c>
      <c r="X618" s="7">
        <f t="shared" si="43"/>
        <v>-4.1451970882199242E-2</v>
      </c>
      <c r="Y618" s="7">
        <f t="shared" si="43"/>
        <v>-2.8744878664875094E-2</v>
      </c>
      <c r="Z618" s="15"/>
      <c r="AA618" s="7"/>
      <c r="AB618" s="7"/>
      <c r="AC618" s="7"/>
      <c r="AD618" s="7"/>
      <c r="AE618" s="7"/>
      <c r="AF618" s="7"/>
      <c r="AG618" s="7"/>
      <c r="AH618" s="7"/>
      <c r="AI618" s="7"/>
      <c r="AJ618" s="7"/>
      <c r="AK618" s="7"/>
      <c r="AL618" s="7"/>
      <c r="AM618" s="7"/>
      <c r="AN618" s="7"/>
      <c r="AO618" s="7"/>
      <c r="AP618" s="7"/>
      <c r="AQ618" s="7"/>
      <c r="AR618" s="7"/>
      <c r="AS618" s="7"/>
      <c r="AT618" s="7"/>
      <c r="AU618" s="7"/>
      <c r="AV618" s="7"/>
    </row>
    <row r="619" spans="1:48">
      <c r="A619" s="12">
        <v>41204</v>
      </c>
      <c r="B619" s="13">
        <v>4472.3999999999996</v>
      </c>
      <c r="C619" s="13">
        <v>1398.3</v>
      </c>
      <c r="D619" s="13">
        <v>1261.5999999999999</v>
      </c>
      <c r="E619" s="13">
        <v>8570.7999999999993</v>
      </c>
      <c r="F619" s="13">
        <v>12500.8</v>
      </c>
      <c r="G619" s="13">
        <v>4636.3</v>
      </c>
      <c r="H619" s="13">
        <v>10475.4</v>
      </c>
      <c r="I619" s="13">
        <v>3389.3</v>
      </c>
      <c r="J619" s="13">
        <v>576.1</v>
      </c>
      <c r="K619" s="13">
        <v>10060.700000000001</v>
      </c>
      <c r="L619" s="13">
        <v>4910.5</v>
      </c>
      <c r="M619" s="13">
        <v>594</v>
      </c>
      <c r="N619" s="15"/>
      <c r="O619" s="7">
        <f t="shared" si="41"/>
        <v>-2.7539899857981129E-3</v>
      </c>
      <c r="P619" s="7">
        <f t="shared" si="41"/>
        <v>1.857674155263476E-3</v>
      </c>
      <c r="Q619" s="7">
        <f t="shared" si="41"/>
        <v>-4.1302679843369635E-3</v>
      </c>
      <c r="R619" s="7">
        <f t="shared" si="41"/>
        <v>-1.0426595833780543E-2</v>
      </c>
      <c r="S619" s="7">
        <f t="shared" si="42"/>
        <v>-7.660780573964447E-3</v>
      </c>
      <c r="T619" s="7">
        <f t="shared" si="42"/>
        <v>-8.2299643699602024E-3</v>
      </c>
      <c r="U619" s="7">
        <f t="shared" si="42"/>
        <v>4.2675672990468809E-3</v>
      </c>
      <c r="V619" s="7">
        <f t="shared" si="42"/>
        <v>-5.621649221244438E-3</v>
      </c>
      <c r="W619" s="7">
        <f t="shared" si="44"/>
        <v>6.2294716073496943E-3</v>
      </c>
      <c r="X619" s="7">
        <f t="shared" si="43"/>
        <v>1.0274350837005491E-2</v>
      </c>
      <c r="Y619" s="7">
        <f t="shared" si="43"/>
        <v>5.3010655157944729E-3</v>
      </c>
      <c r="Z619" s="15"/>
      <c r="AA619" s="7"/>
      <c r="AB619" s="7"/>
      <c r="AC619" s="7"/>
      <c r="AD619" s="7"/>
      <c r="AE619" s="7"/>
      <c r="AF619" s="7"/>
      <c r="AG619" s="7"/>
      <c r="AH619" s="7"/>
      <c r="AI619" s="7"/>
      <c r="AJ619" s="7"/>
      <c r="AK619" s="7"/>
      <c r="AL619" s="7"/>
      <c r="AM619" s="7"/>
      <c r="AN619" s="7"/>
      <c r="AO619" s="7"/>
      <c r="AP619" s="7"/>
      <c r="AQ619" s="7"/>
      <c r="AR619" s="7"/>
      <c r="AS619" s="7"/>
      <c r="AT619" s="7"/>
      <c r="AU619" s="7"/>
      <c r="AV619" s="7"/>
    </row>
    <row r="620" spans="1:48">
      <c r="A620" s="12">
        <v>41211</v>
      </c>
      <c r="B620" s="13">
        <v>4460.1000000000004</v>
      </c>
      <c r="C620" s="13">
        <v>1400.9</v>
      </c>
      <c r="D620" s="13">
        <v>1256.4000000000001</v>
      </c>
      <c r="E620" s="13">
        <v>8481.9</v>
      </c>
      <c r="F620" s="13">
        <v>12405.4</v>
      </c>
      <c r="G620" s="13">
        <v>4598.3</v>
      </c>
      <c r="H620" s="13">
        <v>10520.2</v>
      </c>
      <c r="I620" s="13">
        <v>3370.3</v>
      </c>
      <c r="J620" s="13">
        <v>579.70000000000005</v>
      </c>
      <c r="K620" s="13">
        <v>10164.6</v>
      </c>
      <c r="L620" s="13">
        <v>4936.6000000000004</v>
      </c>
      <c r="M620" s="13">
        <v>593</v>
      </c>
      <c r="N620" s="15"/>
      <c r="O620" s="7">
        <f t="shared" si="41"/>
        <v>4.2590870506304827E-4</v>
      </c>
      <c r="P620" s="7">
        <f t="shared" si="41"/>
        <v>4.7712392453618255E-3</v>
      </c>
      <c r="Q620" s="7">
        <f t="shared" si="41"/>
        <v>2.7024895233369404E-3</v>
      </c>
      <c r="R620" s="7">
        <f t="shared" si="41"/>
        <v>4.6813701434373555E-3</v>
      </c>
      <c r="S620" s="7">
        <f t="shared" si="42"/>
        <v>-9.256438452135066E-3</v>
      </c>
      <c r="T620" s="7">
        <f t="shared" si="42"/>
        <v>-1.1750371271044648E-3</v>
      </c>
      <c r="U620" s="7">
        <f t="shared" si="42"/>
        <v>2.1636442625330099E-2</v>
      </c>
      <c r="V620" s="7">
        <f t="shared" si="42"/>
        <v>-1.2870651727105222E-2</v>
      </c>
      <c r="W620" s="7">
        <f t="shared" si="44"/>
        <v>2.689066044966747E-2</v>
      </c>
      <c r="X620" s="7">
        <f t="shared" si="43"/>
        <v>2.9666907816359653E-3</v>
      </c>
      <c r="Y620" s="7">
        <f t="shared" si="43"/>
        <v>-4.405427619295992E-3</v>
      </c>
      <c r="Z620" s="15"/>
      <c r="AA620" s="7"/>
      <c r="AB620" s="7"/>
      <c r="AC620" s="7"/>
      <c r="AD620" s="7"/>
      <c r="AE620" s="7"/>
      <c r="AF620" s="7"/>
      <c r="AG620" s="7"/>
      <c r="AH620" s="7"/>
      <c r="AI620" s="7"/>
      <c r="AJ620" s="7"/>
      <c r="AK620" s="7"/>
      <c r="AL620" s="7"/>
      <c r="AM620" s="7"/>
      <c r="AN620" s="7"/>
      <c r="AO620" s="7"/>
      <c r="AP620" s="7"/>
      <c r="AQ620" s="7"/>
      <c r="AR620" s="7"/>
      <c r="AS620" s="7"/>
      <c r="AT620" s="7"/>
      <c r="AU620" s="7"/>
      <c r="AV620" s="7"/>
    </row>
    <row r="621" spans="1:48">
      <c r="A621" s="12">
        <v>41218</v>
      </c>
      <c r="B621" s="13">
        <v>4462</v>
      </c>
      <c r="C621" s="13">
        <v>1407.6</v>
      </c>
      <c r="D621" s="13">
        <v>1259.8</v>
      </c>
      <c r="E621" s="13">
        <v>8521.7000000000007</v>
      </c>
      <c r="F621" s="13">
        <v>12291.1</v>
      </c>
      <c r="G621" s="13">
        <v>4592.8999999999996</v>
      </c>
      <c r="H621" s="13">
        <v>10750.3</v>
      </c>
      <c r="I621" s="13">
        <v>3327.2</v>
      </c>
      <c r="J621" s="13">
        <v>595.5</v>
      </c>
      <c r="K621" s="13">
        <v>10194.799999999999</v>
      </c>
      <c r="L621" s="13">
        <v>4914.8999999999996</v>
      </c>
      <c r="M621" s="13">
        <v>592</v>
      </c>
      <c r="N621" s="15"/>
      <c r="O621" s="7">
        <f t="shared" si="41"/>
        <v>-2.8460347046349393E-2</v>
      </c>
      <c r="P621" s="7">
        <f t="shared" si="41"/>
        <v>1.6326534238855334E-3</v>
      </c>
      <c r="Q621" s="7">
        <f t="shared" si="41"/>
        <v>-3.9767808713055469E-3</v>
      </c>
      <c r="R621" s="7">
        <f t="shared" si="41"/>
        <v>-1.5146340763672881E-2</v>
      </c>
      <c r="S621" s="7">
        <f t="shared" si="42"/>
        <v>-4.7015657657423625E-2</v>
      </c>
      <c r="T621" s="7">
        <f t="shared" si="42"/>
        <v>-2.6184068048832148E-2</v>
      </c>
      <c r="U621" s="7">
        <f t="shared" si="42"/>
        <v>-1.4617540523831811E-2</v>
      </c>
      <c r="V621" s="7">
        <f t="shared" si="42"/>
        <v>-2.2584203282455872E-2</v>
      </c>
      <c r="W621" s="7">
        <f t="shared" si="44"/>
        <v>-4.2012179139344574E-2</v>
      </c>
      <c r="X621" s="7">
        <f t="shared" si="43"/>
        <v>-4.9401446817393981E-2</v>
      </c>
      <c r="Y621" s="7">
        <f t="shared" si="43"/>
        <v>-8.7258270440397512E-3</v>
      </c>
      <c r="Z621" s="15"/>
      <c r="AA621" s="7"/>
      <c r="AB621" s="7"/>
      <c r="AC621" s="7"/>
      <c r="AD621" s="7"/>
      <c r="AE621" s="7"/>
      <c r="AF621" s="7"/>
      <c r="AG621" s="7"/>
      <c r="AH621" s="7"/>
      <c r="AI621" s="7"/>
      <c r="AJ621" s="7"/>
      <c r="AK621" s="7"/>
      <c r="AL621" s="7"/>
      <c r="AM621" s="7"/>
      <c r="AN621" s="7"/>
      <c r="AO621" s="7"/>
      <c r="AP621" s="7"/>
      <c r="AQ621" s="7"/>
      <c r="AR621" s="7"/>
      <c r="AS621" s="7"/>
      <c r="AT621" s="7"/>
      <c r="AU621" s="7"/>
      <c r="AV621" s="7"/>
    </row>
    <row r="622" spans="1:48">
      <c r="A622" s="12">
        <v>41225</v>
      </c>
      <c r="B622" s="13">
        <v>4336.8</v>
      </c>
      <c r="C622" s="13">
        <v>1409.9</v>
      </c>
      <c r="D622" s="13">
        <v>1254.8</v>
      </c>
      <c r="E622" s="13">
        <v>8393.6</v>
      </c>
      <c r="F622" s="13">
        <v>11726.6</v>
      </c>
      <c r="G622" s="13">
        <v>4474.2</v>
      </c>
      <c r="H622" s="13">
        <v>10594.3</v>
      </c>
      <c r="I622" s="13">
        <v>3252.9</v>
      </c>
      <c r="J622" s="13">
        <v>571</v>
      </c>
      <c r="K622" s="13">
        <v>9703.4</v>
      </c>
      <c r="L622" s="13">
        <v>4872.2</v>
      </c>
      <c r="M622" s="13">
        <v>591</v>
      </c>
      <c r="N622" s="15"/>
      <c r="O622" s="7">
        <f t="shared" si="41"/>
        <v>1.7417981323418655E-2</v>
      </c>
      <c r="P622" s="7">
        <f t="shared" si="41"/>
        <v>3.4163947206534449E-2</v>
      </c>
      <c r="Q622" s="7">
        <f t="shared" si="41"/>
        <v>2.4249338106779612E-2</v>
      </c>
      <c r="R622" s="7">
        <f t="shared" si="41"/>
        <v>2.4106628748617489E-2</v>
      </c>
      <c r="S622" s="7">
        <f t="shared" si="42"/>
        <v>2.4470869862197899E-2</v>
      </c>
      <c r="T622" s="7">
        <f t="shared" si="42"/>
        <v>1.2195679463995975E-2</v>
      </c>
      <c r="U622" s="7">
        <f t="shared" si="42"/>
        <v>4.6426519149140979E-3</v>
      </c>
      <c r="V622" s="7">
        <f t="shared" si="42"/>
        <v>1.3981545299878819E-2</v>
      </c>
      <c r="W622" s="7">
        <f t="shared" si="44"/>
        <v>2.0797976694482134E-2</v>
      </c>
      <c r="X622" s="7">
        <f t="shared" si="43"/>
        <v>2.0967095519701773E-2</v>
      </c>
      <c r="Y622" s="7">
        <f t="shared" si="43"/>
        <v>1.9451635135962972E-2</v>
      </c>
      <c r="Z622" s="15"/>
      <c r="AA622" s="7"/>
      <c r="AB622" s="7"/>
      <c r="AC622" s="7"/>
      <c r="AD622" s="7"/>
      <c r="AE622" s="7"/>
      <c r="AF622" s="7"/>
      <c r="AG622" s="7"/>
      <c r="AH622" s="7"/>
      <c r="AI622" s="7"/>
      <c r="AJ622" s="7"/>
      <c r="AK622" s="7"/>
      <c r="AL622" s="7"/>
      <c r="AM622" s="7"/>
      <c r="AN622" s="7"/>
      <c r="AO622" s="7"/>
      <c r="AP622" s="7"/>
      <c r="AQ622" s="7"/>
      <c r="AR622" s="7"/>
      <c r="AS622" s="7"/>
      <c r="AT622" s="7"/>
      <c r="AU622" s="7"/>
      <c r="AV622" s="7"/>
    </row>
    <row r="623" spans="1:48">
      <c r="A623" s="12">
        <v>41232</v>
      </c>
      <c r="B623" s="13">
        <v>4413</v>
      </c>
      <c r="C623" s="13">
        <v>1458.9</v>
      </c>
      <c r="D623" s="13">
        <v>1285.5999999999999</v>
      </c>
      <c r="E623" s="13">
        <v>8598.4</v>
      </c>
      <c r="F623" s="13">
        <v>12017.1</v>
      </c>
      <c r="G623" s="13">
        <v>4529.1000000000004</v>
      </c>
      <c r="H623" s="13">
        <v>10643.6</v>
      </c>
      <c r="I623" s="13">
        <v>3298.7</v>
      </c>
      <c r="J623" s="13">
        <v>583</v>
      </c>
      <c r="K623" s="13">
        <v>9909</v>
      </c>
      <c r="L623" s="13">
        <v>4967.8999999999996</v>
      </c>
      <c r="M623" s="13">
        <v>590</v>
      </c>
      <c r="N623" s="15"/>
      <c r="O623" s="7">
        <f t="shared" si="41"/>
        <v>2.0855111722642532E-2</v>
      </c>
      <c r="P623" s="7">
        <f t="shared" si="41"/>
        <v>9.4147236542665696E-3</v>
      </c>
      <c r="Q623" s="7">
        <f t="shared" si="41"/>
        <v>2.3219310228594719E-2</v>
      </c>
      <c r="R623" s="7">
        <f t="shared" si="41"/>
        <v>1.9840481319668094E-2</v>
      </c>
      <c r="S623" s="7">
        <f t="shared" si="42"/>
        <v>1.7242375424103531E-2</v>
      </c>
      <c r="T623" s="7">
        <f t="shared" si="42"/>
        <v>1.850689387218735E-2</v>
      </c>
      <c r="U623" s="7">
        <f t="shared" si="42"/>
        <v>6.2645335362941271E-2</v>
      </c>
      <c r="V623" s="7">
        <f t="shared" si="42"/>
        <v>2.3192745684114557E-2</v>
      </c>
      <c r="W623" s="7">
        <f t="shared" si="44"/>
        <v>1.5488353187238183E-2</v>
      </c>
      <c r="X623" s="7">
        <f t="shared" si="43"/>
        <v>1.9893647554186007E-2</v>
      </c>
      <c r="Y623" s="7">
        <f t="shared" si="43"/>
        <v>2.6145280104322422E-2</v>
      </c>
      <c r="Z623" s="15"/>
      <c r="AA623" s="7"/>
      <c r="AB623" s="7"/>
      <c r="AC623" s="7"/>
      <c r="AD623" s="7"/>
      <c r="AE623" s="7"/>
      <c r="AF623" s="7"/>
      <c r="AG623" s="7"/>
      <c r="AH623" s="7"/>
      <c r="AI623" s="7"/>
      <c r="AJ623" s="7"/>
      <c r="AK623" s="7"/>
      <c r="AL623" s="7"/>
      <c r="AM623" s="7"/>
      <c r="AN623" s="7"/>
      <c r="AO623" s="7"/>
      <c r="AP623" s="7"/>
      <c r="AQ623" s="7"/>
      <c r="AR623" s="7"/>
      <c r="AS623" s="7"/>
      <c r="AT623" s="7"/>
      <c r="AU623" s="7"/>
      <c r="AV623" s="7"/>
    </row>
    <row r="624" spans="1:48">
      <c r="A624" s="12">
        <v>41239</v>
      </c>
      <c r="B624" s="13">
        <v>4506</v>
      </c>
      <c r="C624" s="13">
        <v>1472.7</v>
      </c>
      <c r="D624" s="13">
        <v>1315.8</v>
      </c>
      <c r="E624" s="13">
        <v>8770.7000000000007</v>
      </c>
      <c r="F624" s="13">
        <v>12226.1</v>
      </c>
      <c r="G624" s="13">
        <v>4613.7</v>
      </c>
      <c r="H624" s="13">
        <v>11331.7</v>
      </c>
      <c r="I624" s="13">
        <v>3376.1</v>
      </c>
      <c r="J624" s="13">
        <v>592.1</v>
      </c>
      <c r="K624" s="13">
        <v>10108.1</v>
      </c>
      <c r="L624" s="13">
        <v>5099.5</v>
      </c>
      <c r="M624" s="13">
        <v>589</v>
      </c>
      <c r="N624" s="15"/>
      <c r="O624" s="7">
        <f t="shared" si="41"/>
        <v>1.0112917117623551E-2</v>
      </c>
      <c r="P624" s="7">
        <f t="shared" si="41"/>
        <v>1.208127271547675E-2</v>
      </c>
      <c r="Q624" s="7">
        <f t="shared" si="41"/>
        <v>3.0395137012124621E-4</v>
      </c>
      <c r="R624" s="7">
        <f t="shared" si="41"/>
        <v>1.3544173979511348E-2</v>
      </c>
      <c r="S624" s="7">
        <f t="shared" si="42"/>
        <v>-2.6289833774967002E-3</v>
      </c>
      <c r="T624" s="7">
        <f t="shared" si="42"/>
        <v>1.6381122137400752E-2</v>
      </c>
      <c r="U624" s="7">
        <f t="shared" si="42"/>
        <v>2.904880433055728E-2</v>
      </c>
      <c r="V624" s="7">
        <f t="shared" si="42"/>
        <v>6.6718084173131246E-3</v>
      </c>
      <c r="W624" s="7">
        <f t="shared" si="44"/>
        <v>-7.4589259191256861E-3</v>
      </c>
      <c r="X624" s="7">
        <f t="shared" si="43"/>
        <v>-2.1767092200323122E-4</v>
      </c>
      <c r="Y624" s="7">
        <f t="shared" si="43"/>
        <v>-2.6901531152059635E-3</v>
      </c>
      <c r="Z624" s="15"/>
      <c r="AA624" s="7"/>
      <c r="AB624" s="7"/>
      <c r="AC624" s="7"/>
      <c r="AD624" s="7"/>
      <c r="AE624" s="7"/>
      <c r="AF624" s="7"/>
      <c r="AG624" s="7"/>
      <c r="AH624" s="7"/>
      <c r="AI624" s="7"/>
      <c r="AJ624" s="7"/>
      <c r="AK624" s="7"/>
      <c r="AL624" s="7"/>
      <c r="AM624" s="7"/>
      <c r="AN624" s="7"/>
      <c r="AO624" s="7"/>
      <c r="AP624" s="7"/>
      <c r="AQ624" s="7"/>
      <c r="AR624" s="7"/>
      <c r="AS624" s="7"/>
      <c r="AT624" s="7"/>
      <c r="AU624" s="7"/>
      <c r="AV624" s="7"/>
    </row>
    <row r="625" spans="1:48">
      <c r="A625" s="12">
        <v>41246</v>
      </c>
      <c r="B625" s="13">
        <v>4551.8</v>
      </c>
      <c r="C625" s="13">
        <v>1490.6</v>
      </c>
      <c r="D625" s="13">
        <v>1316.2</v>
      </c>
      <c r="E625" s="13">
        <v>8890.2999999999993</v>
      </c>
      <c r="F625" s="13">
        <v>12194</v>
      </c>
      <c r="G625" s="13">
        <v>4689.8999999999996</v>
      </c>
      <c r="H625" s="13">
        <v>11665.7</v>
      </c>
      <c r="I625" s="13">
        <v>3398.7</v>
      </c>
      <c r="J625" s="13">
        <v>587.70000000000005</v>
      </c>
      <c r="K625" s="13">
        <v>10105.9</v>
      </c>
      <c r="L625" s="13">
        <v>5085.8</v>
      </c>
      <c r="M625" s="13">
        <v>588</v>
      </c>
      <c r="N625" s="15"/>
      <c r="O625" s="7">
        <f t="shared" si="41"/>
        <v>6.8528659299736143E-3</v>
      </c>
      <c r="P625" s="7">
        <f t="shared" si="41"/>
        <v>-2.4035375243680889E-2</v>
      </c>
      <c r="Q625" s="7">
        <f t="shared" si="41"/>
        <v>5.3042482474082078E-3</v>
      </c>
      <c r="R625" s="7">
        <f t="shared" si="41"/>
        <v>-1.2063063559731118E-2</v>
      </c>
      <c r="S625" s="7">
        <f t="shared" si="42"/>
        <v>1.2185581246115953E-2</v>
      </c>
      <c r="T625" s="7">
        <f t="shared" si="42"/>
        <v>2.7468157421978146E-3</v>
      </c>
      <c r="U625" s="7">
        <f t="shared" si="42"/>
        <v>-7.1748415153330952E-3</v>
      </c>
      <c r="V625" s="7">
        <f t="shared" si="42"/>
        <v>8.554823216032478E-3</v>
      </c>
      <c r="W625" s="7">
        <f t="shared" si="44"/>
        <v>7.9654687750388628E-3</v>
      </c>
      <c r="X625" s="7">
        <f t="shared" si="43"/>
        <v>2.9849179679980575E-2</v>
      </c>
      <c r="Y625" s="7">
        <f t="shared" si="43"/>
        <v>2.0801450525095803E-2</v>
      </c>
      <c r="Z625" s="15"/>
      <c r="AA625" s="7"/>
      <c r="AB625" s="7"/>
      <c r="AC625" s="7"/>
      <c r="AD625" s="7"/>
      <c r="AE625" s="7"/>
      <c r="AF625" s="7"/>
      <c r="AG625" s="7"/>
      <c r="AH625" s="7"/>
      <c r="AI625" s="7"/>
      <c r="AJ625" s="7"/>
      <c r="AK625" s="7"/>
      <c r="AL625" s="7"/>
      <c r="AM625" s="7"/>
      <c r="AN625" s="7"/>
      <c r="AO625" s="7"/>
      <c r="AP625" s="7"/>
      <c r="AQ625" s="7"/>
      <c r="AR625" s="7"/>
      <c r="AS625" s="7"/>
      <c r="AT625" s="7"/>
      <c r="AU625" s="7"/>
      <c r="AV625" s="7"/>
    </row>
    <row r="626" spans="1:48">
      <c r="A626" s="12">
        <v>41253</v>
      </c>
      <c r="B626" s="13">
        <v>4583.1000000000004</v>
      </c>
      <c r="C626" s="13">
        <v>1455.2</v>
      </c>
      <c r="D626" s="13">
        <v>1323.2</v>
      </c>
      <c r="E626" s="13">
        <v>8783.7000000000007</v>
      </c>
      <c r="F626" s="13">
        <v>12343.5</v>
      </c>
      <c r="G626" s="13">
        <v>4702.8</v>
      </c>
      <c r="H626" s="13">
        <v>11582.3</v>
      </c>
      <c r="I626" s="13">
        <v>3427.9</v>
      </c>
      <c r="J626" s="13">
        <v>592.4</v>
      </c>
      <c r="K626" s="13">
        <v>10412.1</v>
      </c>
      <c r="L626" s="13">
        <v>5192.7</v>
      </c>
      <c r="M626" s="13">
        <v>587</v>
      </c>
      <c r="N626" s="15"/>
      <c r="O626" s="7">
        <f t="shared" si="41"/>
        <v>8.79799738032532E-3</v>
      </c>
      <c r="P626" s="7">
        <f t="shared" si="41"/>
        <v>2.0540748031283574E-2</v>
      </c>
      <c r="Q626" s="7">
        <f t="shared" si="41"/>
        <v>1.7367014596533718E-3</v>
      </c>
      <c r="R626" s="7">
        <f t="shared" si="41"/>
        <v>8.2313389928495208E-3</v>
      </c>
      <c r="S626" s="7">
        <f t="shared" si="42"/>
        <v>-1.1916198927095234E-3</v>
      </c>
      <c r="T626" s="7">
        <f t="shared" si="42"/>
        <v>8.2587344453985117E-3</v>
      </c>
      <c r="U626" s="7">
        <f t="shared" si="42"/>
        <v>4.8319050802617652E-3</v>
      </c>
      <c r="V626" s="7">
        <f t="shared" si="42"/>
        <v>2.762050204536003E-2</v>
      </c>
      <c r="W626" s="7">
        <f t="shared" si="44"/>
        <v>5.2193064017112137E-3</v>
      </c>
      <c r="X626" s="7">
        <f t="shared" si="43"/>
        <v>6.7767667819806374E-3</v>
      </c>
      <c r="Y626" s="7">
        <f t="shared" si="43"/>
        <v>6.430643435334003E-3</v>
      </c>
      <c r="Z626" s="15"/>
      <c r="AA626" s="7"/>
      <c r="AB626" s="7"/>
      <c r="AC626" s="7"/>
      <c r="AD626" s="7"/>
      <c r="AE626" s="7"/>
      <c r="AF626" s="7"/>
      <c r="AG626" s="7"/>
      <c r="AH626" s="7"/>
      <c r="AI626" s="7"/>
      <c r="AJ626" s="7"/>
      <c r="AK626" s="7"/>
      <c r="AL626" s="7"/>
      <c r="AM626" s="7"/>
      <c r="AN626" s="7"/>
      <c r="AO626" s="7"/>
      <c r="AP626" s="7"/>
      <c r="AQ626" s="7"/>
      <c r="AR626" s="7"/>
      <c r="AS626" s="7"/>
      <c r="AT626" s="7"/>
      <c r="AU626" s="7"/>
      <c r="AV626" s="7"/>
    </row>
    <row r="627" spans="1:48">
      <c r="A627" s="12">
        <v>41260</v>
      </c>
      <c r="B627" s="13">
        <v>4623.6000000000004</v>
      </c>
      <c r="C627" s="13">
        <v>1485.4</v>
      </c>
      <c r="D627" s="13">
        <v>1325.5</v>
      </c>
      <c r="E627" s="13">
        <v>8856.2999999999993</v>
      </c>
      <c r="F627" s="13">
        <v>12328.8</v>
      </c>
      <c r="G627" s="13">
        <v>4741.8</v>
      </c>
      <c r="H627" s="13">
        <v>11638.4</v>
      </c>
      <c r="I627" s="13">
        <v>3523.9</v>
      </c>
      <c r="J627" s="13">
        <v>595.5</v>
      </c>
      <c r="K627" s="13">
        <v>10482.9</v>
      </c>
      <c r="L627" s="13">
        <v>5226.2</v>
      </c>
      <c r="M627" s="13">
        <v>586</v>
      </c>
      <c r="N627" s="15"/>
      <c r="O627" s="7">
        <f t="shared" si="41"/>
        <v>1.0263783095376431E-2</v>
      </c>
      <c r="P627" s="7">
        <f t="shared" si="41"/>
        <v>1.177901451777829E-2</v>
      </c>
      <c r="Q627" s="7">
        <f t="shared" si="41"/>
        <v>1.6832265743172033E-2</v>
      </c>
      <c r="R627" s="7">
        <f t="shared" si="41"/>
        <v>5.7533217689766103E-3</v>
      </c>
      <c r="S627" s="7">
        <f t="shared" si="42"/>
        <v>1.2910268041917364E-2</v>
      </c>
      <c r="T627" s="7">
        <f t="shared" si="42"/>
        <v>5.2164520291130391E-3</v>
      </c>
      <c r="U627" s="7">
        <f t="shared" si="42"/>
        <v>6.278366326261108E-3</v>
      </c>
      <c r="V627" s="7">
        <f t="shared" si="42"/>
        <v>1.46485618876376E-2</v>
      </c>
      <c r="W627" s="7">
        <f t="shared" si="44"/>
        <v>1.1686276569455263E-2</v>
      </c>
      <c r="X627" s="7">
        <f t="shared" si="43"/>
        <v>1.8402731006898491E-2</v>
      </c>
      <c r="Y627" s="7">
        <f t="shared" si="43"/>
        <v>1.8164736001837812E-2</v>
      </c>
      <c r="Z627" s="15"/>
      <c r="AA627" s="7"/>
      <c r="AB627" s="7"/>
      <c r="AC627" s="7"/>
      <c r="AD627" s="7"/>
      <c r="AE627" s="7"/>
      <c r="AF627" s="7"/>
      <c r="AG627" s="7"/>
      <c r="AH627" s="7"/>
      <c r="AI627" s="7"/>
      <c r="AJ627" s="7"/>
      <c r="AK627" s="7"/>
      <c r="AL627" s="7"/>
      <c r="AM627" s="7"/>
      <c r="AN627" s="7"/>
      <c r="AO627" s="7"/>
      <c r="AP627" s="7"/>
      <c r="AQ627" s="7"/>
      <c r="AR627" s="7"/>
      <c r="AS627" s="7"/>
      <c r="AT627" s="7"/>
      <c r="AU627" s="7"/>
      <c r="AV627" s="7"/>
    </row>
    <row r="628" spans="1:48">
      <c r="A628" s="12">
        <v>41267</v>
      </c>
      <c r="B628" s="13">
        <v>4671.3</v>
      </c>
      <c r="C628" s="13">
        <v>1503</v>
      </c>
      <c r="D628" s="13">
        <v>1348</v>
      </c>
      <c r="E628" s="13">
        <v>8907.4</v>
      </c>
      <c r="F628" s="13">
        <v>12489</v>
      </c>
      <c r="G628" s="13">
        <v>4766.6000000000004</v>
      </c>
      <c r="H628" s="13">
        <v>11711.7</v>
      </c>
      <c r="I628" s="13">
        <v>3575.9</v>
      </c>
      <c r="J628" s="13">
        <v>602.5</v>
      </c>
      <c r="K628" s="13">
        <v>10677.6</v>
      </c>
      <c r="L628" s="13">
        <v>5322</v>
      </c>
      <c r="M628" s="13">
        <v>585</v>
      </c>
      <c r="N628" s="15"/>
      <c r="O628" s="7">
        <f t="shared" si="41"/>
        <v>1.1176154902987732E-2</v>
      </c>
      <c r="P628" s="7">
        <f t="shared" si="41"/>
        <v>1.8653937068187458E-2</v>
      </c>
      <c r="Q628" s="7">
        <f t="shared" si="41"/>
        <v>2.2736586321049565E-2</v>
      </c>
      <c r="R628" s="7">
        <f t="shared" si="41"/>
        <v>8.0799016852305789E-4</v>
      </c>
      <c r="S628" s="7">
        <f t="shared" si="42"/>
        <v>1.2484795085428692E-2</v>
      </c>
      <c r="T628" s="7">
        <f t="shared" si="42"/>
        <v>9.3340553855491698E-3</v>
      </c>
      <c r="U628" s="7">
        <f t="shared" si="42"/>
        <v>-1.708545328454027E-2</v>
      </c>
      <c r="V628" s="7">
        <f t="shared" si="42"/>
        <v>2.0729428946139824E-2</v>
      </c>
      <c r="W628" s="7">
        <f t="shared" si="44"/>
        <v>4.2725575750186665E-2</v>
      </c>
      <c r="X628" s="7">
        <f t="shared" si="43"/>
        <v>1.8548346434893434E-2</v>
      </c>
      <c r="Y628" s="7">
        <f t="shared" si="43"/>
        <v>-1.29546514088045E-2</v>
      </c>
      <c r="Z628" s="15"/>
      <c r="AA628" s="7"/>
      <c r="AB628" s="7"/>
      <c r="AC628" s="7"/>
      <c r="AD628" s="7"/>
      <c r="AE628" s="7"/>
      <c r="AF628" s="7"/>
      <c r="AG628" s="7"/>
      <c r="AH628" s="7"/>
      <c r="AI628" s="7"/>
      <c r="AJ628" s="7"/>
      <c r="AK628" s="7"/>
      <c r="AL628" s="7"/>
      <c r="AM628" s="7"/>
      <c r="AN628" s="7"/>
      <c r="AO628" s="7"/>
      <c r="AP628" s="7"/>
      <c r="AQ628" s="7"/>
      <c r="AR628" s="7"/>
      <c r="AS628" s="7"/>
      <c r="AT628" s="7"/>
      <c r="AU628" s="7"/>
      <c r="AV628" s="7"/>
    </row>
    <row r="629" spans="1:48">
      <c r="A629" s="12">
        <v>41274</v>
      </c>
      <c r="B629" s="13">
        <v>4723.8</v>
      </c>
      <c r="C629" s="13">
        <v>1531.3</v>
      </c>
      <c r="D629" s="13">
        <v>1379</v>
      </c>
      <c r="E629" s="13">
        <v>8914.6</v>
      </c>
      <c r="F629" s="13">
        <v>12645.9</v>
      </c>
      <c r="G629" s="13">
        <v>4811.3</v>
      </c>
      <c r="H629" s="13">
        <v>11513.3</v>
      </c>
      <c r="I629" s="13">
        <v>3650.8</v>
      </c>
      <c r="J629" s="13">
        <v>628.79999999999995</v>
      </c>
      <c r="K629" s="13">
        <v>10877.5</v>
      </c>
      <c r="L629" s="13">
        <v>5253.5</v>
      </c>
      <c r="M629" s="13">
        <v>584</v>
      </c>
      <c r="N629" s="15"/>
      <c r="O629" s="7">
        <f t="shared" si="41"/>
        <v>-3.0318151556047021E-3</v>
      </c>
      <c r="P629" s="7">
        <f t="shared" si="41"/>
        <v>7.8334098920452146E-4</v>
      </c>
      <c r="Q629" s="7">
        <f t="shared" si="41"/>
        <v>7.8732032974106504E-3</v>
      </c>
      <c r="R629" s="7">
        <f t="shared" si="41"/>
        <v>1.9275483330551554E-2</v>
      </c>
      <c r="S629" s="7">
        <f t="shared" si="42"/>
        <v>-1.8838061610183159E-3</v>
      </c>
      <c r="T629" s="7">
        <f t="shared" si="42"/>
        <v>3.1542494350228012E-3</v>
      </c>
      <c r="U629" s="7">
        <f t="shared" si="42"/>
        <v>3.8209370444474366E-4</v>
      </c>
      <c r="V629" s="7">
        <f t="shared" si="42"/>
        <v>-7.3955276795533388E-3</v>
      </c>
      <c r="W629" s="7">
        <f t="shared" si="44"/>
        <v>2.8687600948223747E-2</v>
      </c>
      <c r="X629" s="7">
        <f t="shared" si="43"/>
        <v>-2.7371905426051567E-2</v>
      </c>
      <c r="Y629" s="7">
        <f t="shared" si="43"/>
        <v>3.8069133550999826E-5</v>
      </c>
      <c r="Z629" s="15"/>
      <c r="AA629" s="7"/>
      <c r="AB629" s="7"/>
      <c r="AC629" s="7"/>
      <c r="AD629" s="7"/>
      <c r="AE629" s="7"/>
      <c r="AF629" s="7"/>
      <c r="AG629" s="7"/>
      <c r="AH629" s="7"/>
      <c r="AI629" s="7"/>
      <c r="AJ629" s="7"/>
      <c r="AK629" s="7"/>
      <c r="AL629" s="7"/>
      <c r="AM629" s="7"/>
      <c r="AN629" s="7"/>
      <c r="AO629" s="7"/>
      <c r="AP629" s="7"/>
      <c r="AQ629" s="7"/>
      <c r="AR629" s="7"/>
      <c r="AS629" s="7"/>
      <c r="AT629" s="7"/>
      <c r="AU629" s="7"/>
      <c r="AV629" s="7"/>
    </row>
    <row r="630" spans="1:48">
      <c r="A630" s="12">
        <v>41281</v>
      </c>
      <c r="B630" s="13">
        <v>4709.5</v>
      </c>
      <c r="C630" s="13">
        <v>1532.5</v>
      </c>
      <c r="D630" s="13">
        <v>1389.9</v>
      </c>
      <c r="E630" s="13">
        <v>9088.1</v>
      </c>
      <c r="F630" s="13">
        <v>12622.1</v>
      </c>
      <c r="G630" s="13">
        <v>4826.5</v>
      </c>
      <c r="H630" s="13">
        <v>11517.7</v>
      </c>
      <c r="I630" s="13">
        <v>3623.9</v>
      </c>
      <c r="J630" s="13">
        <v>647.1</v>
      </c>
      <c r="K630" s="13">
        <v>10583.8</v>
      </c>
      <c r="L630" s="13">
        <v>5253.7</v>
      </c>
      <c r="M630" s="13">
        <v>583</v>
      </c>
      <c r="N630" s="15"/>
      <c r="O630" s="7">
        <f t="shared" si="41"/>
        <v>1.3016100307547336E-2</v>
      </c>
      <c r="P630" s="7">
        <f t="shared" si="41"/>
        <v>1.9573940622964894E-4</v>
      </c>
      <c r="Q630" s="7">
        <f t="shared" si="41"/>
        <v>2.2973166358705256E-2</v>
      </c>
      <c r="R630" s="7">
        <f t="shared" si="41"/>
        <v>8.916893715368612E-3</v>
      </c>
      <c r="S630" s="7">
        <f t="shared" si="42"/>
        <v>1.6820058498803574E-2</v>
      </c>
      <c r="T630" s="7">
        <f t="shared" si="42"/>
        <v>1.6276227047331841E-2</v>
      </c>
      <c r="U630" s="7">
        <f t="shared" si="42"/>
        <v>3.6494769607574619E-2</v>
      </c>
      <c r="V630" s="7">
        <f t="shared" si="42"/>
        <v>3.6083720238200587E-3</v>
      </c>
      <c r="W630" s="7">
        <f t="shared" si="44"/>
        <v>2.8488483077703977E-2</v>
      </c>
      <c r="X630" s="7">
        <f t="shared" si="43"/>
        <v>5.3899342729480737E-3</v>
      </c>
      <c r="Y630" s="7">
        <f t="shared" si="43"/>
        <v>2.2639919913055435E-2</v>
      </c>
      <c r="Z630" s="15"/>
      <c r="AA630" s="7"/>
      <c r="AB630" s="7"/>
      <c r="AC630" s="7"/>
      <c r="AD630" s="7"/>
      <c r="AE630" s="7"/>
      <c r="AF630" s="7"/>
      <c r="AG630" s="7"/>
      <c r="AH630" s="7"/>
      <c r="AI630" s="7"/>
      <c r="AJ630" s="7"/>
      <c r="AK630" s="7"/>
      <c r="AL630" s="7"/>
      <c r="AM630" s="7"/>
      <c r="AN630" s="7"/>
      <c r="AO630" s="7"/>
      <c r="AP630" s="7"/>
      <c r="AQ630" s="7"/>
      <c r="AR630" s="7"/>
      <c r="AS630" s="7"/>
      <c r="AT630" s="7"/>
      <c r="AU630" s="7"/>
      <c r="AV630" s="7"/>
    </row>
    <row r="631" spans="1:48">
      <c r="A631" s="12">
        <v>41288</v>
      </c>
      <c r="B631" s="13">
        <v>4771.2</v>
      </c>
      <c r="C631" s="13">
        <v>1532.8</v>
      </c>
      <c r="D631" s="13">
        <v>1422.2</v>
      </c>
      <c r="E631" s="13">
        <v>9169.5</v>
      </c>
      <c r="F631" s="13">
        <v>12836.2</v>
      </c>
      <c r="G631" s="13">
        <v>4905.7</v>
      </c>
      <c r="H631" s="13">
        <v>11945.8</v>
      </c>
      <c r="I631" s="13">
        <v>3637</v>
      </c>
      <c r="J631" s="13">
        <v>665.8</v>
      </c>
      <c r="K631" s="13">
        <v>10641</v>
      </c>
      <c r="L631" s="13">
        <v>5374</v>
      </c>
      <c r="M631" s="13">
        <v>582</v>
      </c>
      <c r="N631" s="15"/>
      <c r="O631" s="7">
        <f t="shared" si="41"/>
        <v>1.3324647508001093E-2</v>
      </c>
      <c r="P631" s="7">
        <f t="shared" si="41"/>
        <v>2.2832336580225456E-2</v>
      </c>
      <c r="Q631" s="7">
        <f t="shared" si="41"/>
        <v>1.5004294186351404E-2</v>
      </c>
      <c r="R631" s="7">
        <f t="shared" si="41"/>
        <v>1.3744469288967252E-2</v>
      </c>
      <c r="S631" s="7">
        <f t="shared" si="42"/>
        <v>8.417133659763704E-3</v>
      </c>
      <c r="T631" s="7">
        <f t="shared" si="42"/>
        <v>1.9240098082902082E-2</v>
      </c>
      <c r="U631" s="7">
        <f t="shared" si="42"/>
        <v>-9.4030079097705849E-3</v>
      </c>
      <c r="V631" s="7">
        <f t="shared" si="42"/>
        <v>2.1623199178359052E-2</v>
      </c>
      <c r="W631" s="7">
        <f t="shared" si="44"/>
        <v>4.1966488450738242E-3</v>
      </c>
      <c r="X631" s="7">
        <f t="shared" si="43"/>
        <v>3.2837670826832322E-3</v>
      </c>
      <c r="Y631" s="7">
        <f t="shared" si="43"/>
        <v>4.8449617239820488E-3</v>
      </c>
      <c r="Z631" s="15"/>
      <c r="AA631" s="7"/>
      <c r="AB631" s="7"/>
      <c r="AC631" s="7"/>
      <c r="AD631" s="7"/>
      <c r="AE631" s="7"/>
      <c r="AF631" s="7"/>
      <c r="AG631" s="7"/>
      <c r="AH631" s="7"/>
      <c r="AI631" s="7"/>
      <c r="AJ631" s="7"/>
      <c r="AK631" s="7"/>
      <c r="AL631" s="7"/>
      <c r="AM631" s="7"/>
      <c r="AN631" s="7"/>
      <c r="AO631" s="7"/>
      <c r="AP631" s="7"/>
      <c r="AQ631" s="7"/>
      <c r="AR631" s="7"/>
      <c r="AS631" s="7"/>
      <c r="AT631" s="7"/>
      <c r="AU631" s="7"/>
      <c r="AV631" s="7"/>
    </row>
    <row r="632" spans="1:48">
      <c r="A632" s="12">
        <v>41295</v>
      </c>
      <c r="B632" s="13">
        <v>4835.2</v>
      </c>
      <c r="C632" s="13">
        <v>1568.2</v>
      </c>
      <c r="D632" s="13">
        <v>1443.7</v>
      </c>
      <c r="E632" s="13">
        <v>9296.4</v>
      </c>
      <c r="F632" s="13">
        <v>12944.7</v>
      </c>
      <c r="G632" s="13">
        <v>5001</v>
      </c>
      <c r="H632" s="13">
        <v>11834</v>
      </c>
      <c r="I632" s="13">
        <v>3716.5</v>
      </c>
      <c r="J632" s="13">
        <v>668.6</v>
      </c>
      <c r="K632" s="13">
        <v>10676</v>
      </c>
      <c r="L632" s="13">
        <v>5400.1</v>
      </c>
      <c r="M632" s="13">
        <v>581</v>
      </c>
      <c r="N632" s="15"/>
      <c r="O632" s="7">
        <f t="shared" si="41"/>
        <v>1.760958965404032E-2</v>
      </c>
      <c r="P632" s="7">
        <f t="shared" si="41"/>
        <v>1.4497136116989093E-2</v>
      </c>
      <c r="Q632" s="7">
        <f t="shared" si="41"/>
        <v>2.0159761185123654E-2</v>
      </c>
      <c r="R632" s="7">
        <f t="shared" si="41"/>
        <v>-1.3670542115328901E-3</v>
      </c>
      <c r="S632" s="7">
        <f t="shared" si="42"/>
        <v>9.6177873363026307E-3</v>
      </c>
      <c r="T632" s="7">
        <f t="shared" si="42"/>
        <v>2.3750894153120292E-2</v>
      </c>
      <c r="U632" s="7">
        <f t="shared" si="42"/>
        <v>2.0301232124092183E-2</v>
      </c>
      <c r="V632" s="7">
        <f t="shared" si="42"/>
        <v>1.6994553101507725E-2</v>
      </c>
      <c r="W632" s="7">
        <f t="shared" si="44"/>
        <v>1.2485298926276832E-2</v>
      </c>
      <c r="X632" s="7">
        <f t="shared" si="43"/>
        <v>1.6415665412948692E-2</v>
      </c>
      <c r="Y632" s="7">
        <f t="shared" si="43"/>
        <v>5.1164233927233852E-3</v>
      </c>
      <c r="Z632" s="15"/>
      <c r="AA632" s="7"/>
      <c r="AB632" s="7"/>
      <c r="AC632" s="7"/>
      <c r="AD632" s="7"/>
      <c r="AE632" s="7"/>
      <c r="AF632" s="7"/>
      <c r="AG632" s="7"/>
      <c r="AH632" s="7"/>
      <c r="AI632" s="7"/>
      <c r="AJ632" s="7"/>
      <c r="AK632" s="7"/>
      <c r="AL632" s="7"/>
      <c r="AM632" s="7"/>
      <c r="AN632" s="7"/>
      <c r="AO632" s="7"/>
      <c r="AP632" s="7"/>
      <c r="AQ632" s="7"/>
      <c r="AR632" s="7"/>
      <c r="AS632" s="7"/>
      <c r="AT632" s="7"/>
      <c r="AU632" s="7"/>
      <c r="AV632" s="7"/>
    </row>
    <row r="633" spans="1:48">
      <c r="A633" s="12">
        <v>41303</v>
      </c>
      <c r="B633" s="13">
        <v>4921.1000000000004</v>
      </c>
      <c r="C633" s="13">
        <v>1591.1</v>
      </c>
      <c r="D633" s="13">
        <v>1473.1</v>
      </c>
      <c r="E633" s="13">
        <v>9283.7000000000007</v>
      </c>
      <c r="F633" s="13">
        <v>13069.8</v>
      </c>
      <c r="G633" s="13">
        <v>5121.2</v>
      </c>
      <c r="H633" s="13">
        <v>12076.7</v>
      </c>
      <c r="I633" s="13">
        <v>3780.2</v>
      </c>
      <c r="J633" s="13">
        <v>677</v>
      </c>
      <c r="K633" s="13">
        <v>10852.7</v>
      </c>
      <c r="L633" s="13">
        <v>5427.8</v>
      </c>
      <c r="M633" s="13">
        <v>580</v>
      </c>
      <c r="N633" s="15"/>
      <c r="O633" s="7">
        <f t="shared" si="41"/>
        <v>1.0149292571397042E-2</v>
      </c>
      <c r="P633" s="7">
        <f t="shared" si="41"/>
        <v>-6.1150702769840999E-3</v>
      </c>
      <c r="Q633" s="7">
        <f t="shared" si="41"/>
        <v>1.100433045565268E-2</v>
      </c>
      <c r="R633" s="7">
        <f t="shared" si="41"/>
        <v>2.7903945841121741E-2</v>
      </c>
      <c r="S633" s="7">
        <f t="shared" si="42"/>
        <v>4.1155306528717905E-3</v>
      </c>
      <c r="T633" s="7">
        <f t="shared" si="42"/>
        <v>9.6966452564314787E-3</v>
      </c>
      <c r="U633" s="7">
        <f t="shared" si="42"/>
        <v>2.2831425217500596E-2</v>
      </c>
      <c r="V633" s="7">
        <f t="shared" si="42"/>
        <v>2.6450128437328538E-4</v>
      </c>
      <c r="W633" s="7">
        <f t="shared" si="44"/>
        <v>-1.1140107781047794E-2</v>
      </c>
      <c r="X633" s="7">
        <f t="shared" si="43"/>
        <v>1.279932511760179E-2</v>
      </c>
      <c r="Y633" s="7">
        <f t="shared" si="43"/>
        <v>-1.7076327501975505E-2</v>
      </c>
      <c r="Z633" s="15"/>
      <c r="AA633" s="7"/>
      <c r="AB633" s="7"/>
      <c r="AC633" s="7"/>
      <c r="AD633" s="7"/>
      <c r="AE633" s="7"/>
      <c r="AF633" s="7"/>
      <c r="AG633" s="7"/>
      <c r="AH633" s="7"/>
      <c r="AI633" s="7"/>
      <c r="AJ633" s="7"/>
      <c r="AK633" s="7"/>
      <c r="AL633" s="7"/>
      <c r="AM633" s="7"/>
      <c r="AN633" s="7"/>
      <c r="AO633" s="7"/>
      <c r="AP633" s="7"/>
      <c r="AQ633" s="7"/>
      <c r="AR633" s="7"/>
      <c r="AS633" s="7"/>
      <c r="AT633" s="7"/>
      <c r="AU633" s="7"/>
      <c r="AV633" s="7"/>
    </row>
    <row r="634" spans="1:48">
      <c r="A634" s="12">
        <v>41309</v>
      </c>
      <c r="B634" s="13">
        <v>4971.3</v>
      </c>
      <c r="C634" s="13">
        <v>1581.4</v>
      </c>
      <c r="D634" s="13">
        <v>1489.4</v>
      </c>
      <c r="E634" s="13">
        <v>9546.4</v>
      </c>
      <c r="F634" s="13">
        <v>13123.7</v>
      </c>
      <c r="G634" s="13">
        <v>5171.1000000000004</v>
      </c>
      <c r="H634" s="13">
        <v>12355.6</v>
      </c>
      <c r="I634" s="13">
        <v>3781.2</v>
      </c>
      <c r="J634" s="13">
        <v>669.5</v>
      </c>
      <c r="K634" s="13">
        <v>10992.5</v>
      </c>
      <c r="L634" s="13">
        <v>5335.9</v>
      </c>
      <c r="M634" s="13">
        <v>579</v>
      </c>
      <c r="N634" s="15"/>
      <c r="O634" s="7">
        <f t="shared" si="41"/>
        <v>1.2513656275539378E-2</v>
      </c>
      <c r="P634" s="7">
        <f t="shared" si="41"/>
        <v>1.7690173933527188E-3</v>
      </c>
      <c r="Q634" s="7">
        <f t="shared" si="41"/>
        <v>1.3670069173878802E-2</v>
      </c>
      <c r="R634" s="7">
        <f t="shared" si="41"/>
        <v>1.2481489491172709E-2</v>
      </c>
      <c r="S634" s="7">
        <f t="shared" si="42"/>
        <v>1.3163811863524329E-2</v>
      </c>
      <c r="T634" s="7">
        <f t="shared" si="42"/>
        <v>1.637997418743015E-2</v>
      </c>
      <c r="U634" s="7">
        <f t="shared" si="42"/>
        <v>-2.3585226357388609E-2</v>
      </c>
      <c r="V634" s="7">
        <f t="shared" si="42"/>
        <v>3.0755630277269991E-2</v>
      </c>
      <c r="W634" s="7">
        <f t="shared" si="44"/>
        <v>-2.5873294384368386E-2</v>
      </c>
      <c r="X634" s="7">
        <f t="shared" si="43"/>
        <v>1.0398330788620787E-2</v>
      </c>
      <c r="Y634" s="7">
        <f t="shared" si="43"/>
        <v>3.6478298473192417E-3</v>
      </c>
      <c r="Z634" s="15"/>
      <c r="AA634" s="7"/>
      <c r="AB634" s="7"/>
      <c r="AC634" s="7"/>
      <c r="AD634" s="7"/>
      <c r="AE634" s="7"/>
      <c r="AF634" s="7"/>
      <c r="AG634" s="7"/>
      <c r="AH634" s="7"/>
      <c r="AI634" s="7"/>
      <c r="AJ634" s="7"/>
      <c r="AK634" s="7"/>
      <c r="AL634" s="7"/>
      <c r="AM634" s="7"/>
      <c r="AN634" s="7"/>
      <c r="AO634" s="7"/>
      <c r="AP634" s="7"/>
      <c r="AQ634" s="7"/>
      <c r="AR634" s="7"/>
      <c r="AS634" s="7"/>
      <c r="AT634" s="7"/>
      <c r="AU634" s="7"/>
      <c r="AV634" s="7"/>
    </row>
    <row r="635" spans="1:48">
      <c r="A635" s="12">
        <v>41316</v>
      </c>
      <c r="B635" s="13">
        <v>5033.8999999999996</v>
      </c>
      <c r="C635" s="13">
        <v>1584.2</v>
      </c>
      <c r="D635" s="13">
        <v>1509.9</v>
      </c>
      <c r="E635" s="13">
        <v>9666.2999999999993</v>
      </c>
      <c r="F635" s="13">
        <v>13297.6</v>
      </c>
      <c r="G635" s="13">
        <v>5256.5</v>
      </c>
      <c r="H635" s="13">
        <v>12067.6</v>
      </c>
      <c r="I635" s="13">
        <v>3899.3</v>
      </c>
      <c r="J635" s="13">
        <v>652.4</v>
      </c>
      <c r="K635" s="13">
        <v>11107.4</v>
      </c>
      <c r="L635" s="13">
        <v>5355.4</v>
      </c>
      <c r="M635" s="13">
        <v>578</v>
      </c>
      <c r="N635" s="15"/>
      <c r="O635" s="7">
        <f t="shared" si="41"/>
        <v>-3.1436555933243462E-3</v>
      </c>
      <c r="P635" s="7">
        <f t="shared" si="41"/>
        <v>-1.5009185347518541E-2</v>
      </c>
      <c r="Q635" s="7">
        <f t="shared" si="41"/>
        <v>6.6227358545905654E-5</v>
      </c>
      <c r="R635" s="7">
        <f t="shared" si="41"/>
        <v>2.1360701222704007E-2</v>
      </c>
      <c r="S635" s="7">
        <f t="shared" si="42"/>
        <v>-1.5773185721364661E-2</v>
      </c>
      <c r="T635" s="7">
        <f t="shared" si="42"/>
        <v>7.9394821548840096E-3</v>
      </c>
      <c r="U635" s="7">
        <f t="shared" si="42"/>
        <v>1.8709166540351263E-2</v>
      </c>
      <c r="V635" s="7">
        <f t="shared" si="42"/>
        <v>5.473159442600726E-3</v>
      </c>
      <c r="W635" s="7">
        <f t="shared" si="44"/>
        <v>3.2720597112534541E-2</v>
      </c>
      <c r="X635" s="7">
        <f t="shared" si="43"/>
        <v>-4.0325451931526902E-2</v>
      </c>
      <c r="Y635" s="7">
        <f t="shared" si="43"/>
        <v>1.1529056773028196E-2</v>
      </c>
      <c r="Z635" s="15"/>
      <c r="AA635" s="7"/>
      <c r="AB635" s="7"/>
      <c r="AC635" s="7"/>
      <c r="AD635" s="7"/>
      <c r="AE635" s="7"/>
      <c r="AF635" s="7"/>
      <c r="AG635" s="7"/>
      <c r="AH635" s="7"/>
      <c r="AI635" s="7"/>
      <c r="AJ635" s="7"/>
      <c r="AK635" s="7"/>
      <c r="AL635" s="7"/>
      <c r="AM635" s="7"/>
      <c r="AN635" s="7"/>
      <c r="AO635" s="7"/>
      <c r="AP635" s="7"/>
      <c r="AQ635" s="7"/>
      <c r="AR635" s="7"/>
      <c r="AS635" s="7"/>
      <c r="AT635" s="7"/>
      <c r="AU635" s="7"/>
      <c r="AV635" s="7"/>
    </row>
    <row r="636" spans="1:48">
      <c r="A636" s="12">
        <v>41323</v>
      </c>
      <c r="B636" s="13">
        <v>5018.1000000000004</v>
      </c>
      <c r="C636" s="13">
        <v>1560.6</v>
      </c>
      <c r="D636" s="13">
        <v>1510</v>
      </c>
      <c r="E636" s="13">
        <v>9875</v>
      </c>
      <c r="F636" s="13">
        <v>13089.5</v>
      </c>
      <c r="G636" s="13">
        <v>5298.4</v>
      </c>
      <c r="H636" s="13">
        <v>12295.5</v>
      </c>
      <c r="I636" s="13">
        <v>3920.7</v>
      </c>
      <c r="J636" s="13">
        <v>674.1</v>
      </c>
      <c r="K636" s="13">
        <v>10668.4</v>
      </c>
      <c r="L636" s="13">
        <v>5417.5</v>
      </c>
      <c r="M636" s="13">
        <v>577</v>
      </c>
      <c r="N636" s="15"/>
      <c r="O636" s="7">
        <f t="shared" si="41"/>
        <v>1.3459952619453193E-2</v>
      </c>
      <c r="P636" s="7">
        <f t="shared" si="41"/>
        <v>-6.3639208125574514E-3</v>
      </c>
      <c r="Q636" s="7">
        <f t="shared" si="41"/>
        <v>1.7397451761569236E-2</v>
      </c>
      <c r="R636" s="7">
        <f t="shared" si="41"/>
        <v>3.1694899399090183E-2</v>
      </c>
      <c r="S636" s="7">
        <f t="shared" si="42"/>
        <v>3.2019393939533729E-2</v>
      </c>
      <c r="T636" s="7">
        <f t="shared" si="42"/>
        <v>1.8957027658671063E-2</v>
      </c>
      <c r="U636" s="7">
        <f t="shared" si="42"/>
        <v>2.1817116523173346E-2</v>
      </c>
      <c r="V636" s="7">
        <f t="shared" si="42"/>
        <v>6.1533961451362678E-3</v>
      </c>
      <c r="W636" s="7">
        <f t="shared" si="44"/>
        <v>1.4725637907559123E-2</v>
      </c>
      <c r="X636" s="7">
        <f t="shared" si="43"/>
        <v>-7.7537274941261785E-3</v>
      </c>
      <c r="Y636" s="7">
        <f t="shared" si="43"/>
        <v>1.6294758194484615E-2</v>
      </c>
      <c r="Z636" s="15"/>
      <c r="AA636" s="7"/>
      <c r="AB636" s="7"/>
      <c r="AC636" s="7"/>
      <c r="AD636" s="7"/>
      <c r="AE636" s="7"/>
      <c r="AF636" s="7"/>
      <c r="AG636" s="7"/>
      <c r="AH636" s="7"/>
      <c r="AI636" s="7"/>
      <c r="AJ636" s="7"/>
      <c r="AK636" s="7"/>
      <c r="AL636" s="7"/>
      <c r="AM636" s="7"/>
      <c r="AN636" s="7"/>
      <c r="AO636" s="7"/>
      <c r="AP636" s="7"/>
      <c r="AQ636" s="7"/>
      <c r="AR636" s="7"/>
      <c r="AS636" s="7"/>
      <c r="AT636" s="7"/>
      <c r="AU636" s="7"/>
      <c r="AV636" s="7"/>
    </row>
    <row r="637" spans="1:48">
      <c r="A637" s="12">
        <v>41330</v>
      </c>
      <c r="B637" s="13">
        <v>5086.1000000000004</v>
      </c>
      <c r="C637" s="13">
        <v>1550.7</v>
      </c>
      <c r="D637" s="13">
        <v>1536.5</v>
      </c>
      <c r="E637" s="13">
        <v>10193</v>
      </c>
      <c r="F637" s="13">
        <v>13515.4</v>
      </c>
      <c r="G637" s="13">
        <v>5399.8</v>
      </c>
      <c r="H637" s="13">
        <v>12566.7</v>
      </c>
      <c r="I637" s="13">
        <v>3944.9</v>
      </c>
      <c r="J637" s="13">
        <v>684.1</v>
      </c>
      <c r="K637" s="13">
        <v>10586</v>
      </c>
      <c r="L637" s="13">
        <v>5506.5</v>
      </c>
      <c r="M637" s="13">
        <v>576</v>
      </c>
      <c r="N637" s="15"/>
      <c r="O637" s="7">
        <f t="shared" si="41"/>
        <v>7.3069525360895202E-3</v>
      </c>
      <c r="P637" s="7">
        <f t="shared" si="41"/>
        <v>-1.0241209550740966E-2</v>
      </c>
      <c r="Q637" s="7">
        <f t="shared" si="41"/>
        <v>2.6524369090449796E-2</v>
      </c>
      <c r="R637" s="7">
        <f t="shared" si="41"/>
        <v>2.1344211934980567E-2</v>
      </c>
      <c r="S637" s="7">
        <f t="shared" si="42"/>
        <v>7.1513660081371014E-3</v>
      </c>
      <c r="T637" s="7">
        <f t="shared" si="42"/>
        <v>1.6985195475493337E-2</v>
      </c>
      <c r="U637" s="7">
        <f t="shared" si="42"/>
        <v>1.4472242860567742E-3</v>
      </c>
      <c r="V637" s="7">
        <f t="shared" si="42"/>
        <v>-8.14481837188895E-3</v>
      </c>
      <c r="W637" s="7">
        <f t="shared" si="44"/>
        <v>1.9541766827817483E-2</v>
      </c>
      <c r="X637" s="7">
        <f t="shared" si="43"/>
        <v>-1.4156026186865981E-2</v>
      </c>
      <c r="Y637" s="7">
        <f t="shared" si="43"/>
        <v>1.1717156233193964E-2</v>
      </c>
      <c r="Z637" s="15"/>
      <c r="AA637" s="7"/>
      <c r="AB637" s="7"/>
      <c r="AC637" s="7"/>
      <c r="AD637" s="7"/>
      <c r="AE637" s="7"/>
      <c r="AF637" s="7"/>
      <c r="AG637" s="7"/>
      <c r="AH637" s="7"/>
      <c r="AI637" s="7"/>
      <c r="AJ637" s="7"/>
      <c r="AK637" s="7"/>
      <c r="AL637" s="7"/>
      <c r="AM637" s="7"/>
      <c r="AN637" s="7"/>
      <c r="AO637" s="7"/>
      <c r="AP637" s="7"/>
      <c r="AQ637" s="7"/>
      <c r="AR637" s="7"/>
      <c r="AS637" s="7"/>
      <c r="AT637" s="7"/>
      <c r="AU637" s="7"/>
      <c r="AV637" s="7"/>
    </row>
    <row r="638" spans="1:48">
      <c r="A638" s="12">
        <v>41337</v>
      </c>
      <c r="B638" s="13">
        <v>5123.3999999999996</v>
      </c>
      <c r="C638" s="13">
        <v>1534.9</v>
      </c>
      <c r="D638" s="13">
        <v>1577.8</v>
      </c>
      <c r="E638" s="13">
        <v>10412.9</v>
      </c>
      <c r="F638" s="13">
        <v>13612.4</v>
      </c>
      <c r="G638" s="13">
        <v>5492.3</v>
      </c>
      <c r="H638" s="13">
        <v>12584.9</v>
      </c>
      <c r="I638" s="13">
        <v>3912.9</v>
      </c>
      <c r="J638" s="13">
        <v>697.6</v>
      </c>
      <c r="K638" s="13">
        <v>10437.200000000001</v>
      </c>
      <c r="L638" s="13">
        <v>5571.4</v>
      </c>
      <c r="M638" s="13">
        <v>575</v>
      </c>
      <c r="N638" s="15"/>
      <c r="O638" s="7">
        <f t="shared" si="41"/>
        <v>-6.2478037098154433E-4</v>
      </c>
      <c r="P638" s="7">
        <f t="shared" si="41"/>
        <v>6.6234008370100166E-3</v>
      </c>
      <c r="Q638" s="7">
        <f t="shared" si="41"/>
        <v>6.695748596107191E-3</v>
      </c>
      <c r="R638" s="7">
        <f t="shared" si="41"/>
        <v>1.4179359831113144E-2</v>
      </c>
      <c r="S638" s="7">
        <f t="shared" si="42"/>
        <v>-1.9102056467932568E-4</v>
      </c>
      <c r="T638" s="7">
        <f t="shared" si="42"/>
        <v>-1.8771134422030866E-3</v>
      </c>
      <c r="U638" s="7">
        <f t="shared" si="42"/>
        <v>2.4559071599630396E-2</v>
      </c>
      <c r="V638" s="7">
        <f t="shared" si="42"/>
        <v>3.7497652507878783E-3</v>
      </c>
      <c r="W638" s="7">
        <f t="shared" si="44"/>
        <v>2.4356910690502918E-2</v>
      </c>
      <c r="X638" s="7">
        <f t="shared" si="43"/>
        <v>-1.7367201914725752E-2</v>
      </c>
      <c r="Y638" s="7">
        <f t="shared" si="43"/>
        <v>1.0729467649558663E-2</v>
      </c>
      <c r="Z638" s="15"/>
      <c r="AA638" s="7"/>
      <c r="AB638" s="7"/>
      <c r="AC638" s="7"/>
      <c r="AD638" s="7"/>
      <c r="AE638" s="7"/>
      <c r="AF638" s="7"/>
      <c r="AG638" s="7"/>
      <c r="AH638" s="7"/>
      <c r="AI638" s="7"/>
      <c r="AJ638" s="7"/>
      <c r="AK638" s="7"/>
      <c r="AL638" s="7"/>
      <c r="AM638" s="7"/>
      <c r="AN638" s="7"/>
      <c r="AO638" s="7"/>
      <c r="AP638" s="7"/>
      <c r="AQ638" s="7"/>
      <c r="AR638" s="7"/>
      <c r="AS638" s="7"/>
      <c r="AT638" s="7"/>
      <c r="AU638" s="7"/>
      <c r="AV638" s="7"/>
    </row>
    <row r="639" spans="1:48">
      <c r="A639" s="12">
        <v>41344</v>
      </c>
      <c r="B639" s="13">
        <v>5120.2</v>
      </c>
      <c r="C639" s="13">
        <v>1545.1</v>
      </c>
      <c r="D639" s="13">
        <v>1588.4</v>
      </c>
      <c r="E639" s="13">
        <v>10561.6</v>
      </c>
      <c r="F639" s="13">
        <v>13609.8</v>
      </c>
      <c r="G639" s="13">
        <v>5482</v>
      </c>
      <c r="H639" s="13">
        <v>12897.8</v>
      </c>
      <c r="I639" s="13">
        <v>3927.6</v>
      </c>
      <c r="J639" s="13">
        <v>714.8</v>
      </c>
      <c r="K639" s="13">
        <v>10257.5</v>
      </c>
      <c r="L639" s="13">
        <v>5631.5</v>
      </c>
      <c r="M639" s="13">
        <v>574</v>
      </c>
      <c r="N639" s="15"/>
      <c r="O639" s="7">
        <f t="shared" si="41"/>
        <v>-3.0317067856242826E-2</v>
      </c>
      <c r="P639" s="7">
        <f t="shared" si="41"/>
        <v>7.5437992753680724E-3</v>
      </c>
      <c r="Q639" s="7">
        <f t="shared" si="41"/>
        <v>-2.2731869269972362E-2</v>
      </c>
      <c r="R639" s="7">
        <f t="shared" si="41"/>
        <v>-5.2053037228223686E-2</v>
      </c>
      <c r="S639" s="7">
        <f t="shared" si="42"/>
        <v>-2.5050690770802454E-2</v>
      </c>
      <c r="T639" s="7">
        <f t="shared" si="42"/>
        <v>-2.1592261300630883E-2</v>
      </c>
      <c r="U639" s="7">
        <f t="shared" si="42"/>
        <v>-4.0998719858362911E-2</v>
      </c>
      <c r="V639" s="7">
        <f t="shared" si="42"/>
        <v>-3.4475902451167641E-2</v>
      </c>
      <c r="W639" s="7">
        <f t="shared" si="44"/>
        <v>-7.3268928614077466E-2</v>
      </c>
      <c r="X639" s="7">
        <f t="shared" si="43"/>
        <v>-4.8293577764281191E-2</v>
      </c>
      <c r="Y639" s="7">
        <f t="shared" si="43"/>
        <v>-2.4974104749299193E-2</v>
      </c>
      <c r="Z639" s="15"/>
      <c r="AA639" s="7"/>
      <c r="AB639" s="7"/>
      <c r="AC639" s="7"/>
      <c r="AD639" s="7"/>
      <c r="AE639" s="7"/>
      <c r="AF639" s="7"/>
      <c r="AG639" s="7"/>
      <c r="AH639" s="7"/>
      <c r="AI639" s="7"/>
      <c r="AJ639" s="7"/>
      <c r="AK639" s="7"/>
      <c r="AL639" s="7"/>
      <c r="AM639" s="7"/>
      <c r="AN639" s="7"/>
      <c r="AO639" s="7"/>
      <c r="AP639" s="7"/>
      <c r="AQ639" s="7"/>
      <c r="AR639" s="7"/>
      <c r="AS639" s="7"/>
      <c r="AT639" s="7"/>
      <c r="AU639" s="7"/>
      <c r="AV639" s="7"/>
    </row>
    <row r="640" spans="1:48">
      <c r="A640" s="12">
        <v>41351</v>
      </c>
      <c r="B640" s="13">
        <v>4967.3</v>
      </c>
      <c r="C640" s="13">
        <v>1556.8</v>
      </c>
      <c r="D640" s="13">
        <v>1552.7</v>
      </c>
      <c r="E640" s="13">
        <v>10025.9</v>
      </c>
      <c r="F640" s="13">
        <v>13273.1</v>
      </c>
      <c r="G640" s="13">
        <v>5364.9</v>
      </c>
      <c r="H640" s="13">
        <v>12379.7</v>
      </c>
      <c r="I640" s="13">
        <v>3794.5</v>
      </c>
      <c r="J640" s="13">
        <v>664.3</v>
      </c>
      <c r="K640" s="13">
        <v>9773.9</v>
      </c>
      <c r="L640" s="13">
        <v>5492.6</v>
      </c>
      <c r="M640" s="13">
        <v>573</v>
      </c>
      <c r="N640" s="15"/>
      <c r="O640" s="7">
        <f t="shared" si="41"/>
        <v>-1.6106625898042022E-4</v>
      </c>
      <c r="P640" s="7">
        <f t="shared" si="41"/>
        <v>-3.6680758010355589E-3</v>
      </c>
      <c r="Q640" s="7">
        <f t="shared" si="41"/>
        <v>7.5070128942349712E-3</v>
      </c>
      <c r="R640" s="7">
        <f t="shared" si="41"/>
        <v>-9.9033536304796964E-3</v>
      </c>
      <c r="S640" s="7">
        <f t="shared" si="42"/>
        <v>-1.339441177061444E-2</v>
      </c>
      <c r="T640" s="7">
        <f t="shared" si="42"/>
        <v>5.1869939771289827E-3</v>
      </c>
      <c r="U640" s="7">
        <f t="shared" si="42"/>
        <v>1.4912845420645035E-2</v>
      </c>
      <c r="V640" s="7">
        <f t="shared" si="42"/>
        <v>1.8874641746483005E-2</v>
      </c>
      <c r="W640" s="7">
        <f t="shared" si="44"/>
        <v>2.6149164855411657E-2</v>
      </c>
      <c r="X640" s="7">
        <f t="shared" si="43"/>
        <v>-1.6900938814598657E-2</v>
      </c>
      <c r="Y640" s="7">
        <f t="shared" si="43"/>
        <v>8.7191148115232844E-3</v>
      </c>
      <c r="Z640" s="15"/>
      <c r="AA640" s="7"/>
      <c r="AB640" s="7"/>
      <c r="AC640" s="7"/>
      <c r="AD640" s="7"/>
      <c r="AE640" s="7"/>
      <c r="AF640" s="7"/>
      <c r="AG640" s="7"/>
      <c r="AH640" s="7"/>
      <c r="AI640" s="7"/>
      <c r="AJ640" s="7"/>
      <c r="AK640" s="7"/>
      <c r="AL640" s="7"/>
      <c r="AM640" s="7"/>
      <c r="AN640" s="7"/>
      <c r="AO640" s="7"/>
      <c r="AP640" s="7"/>
      <c r="AQ640" s="7"/>
      <c r="AR640" s="7"/>
      <c r="AS640" s="7"/>
      <c r="AT640" s="7"/>
      <c r="AU640" s="7"/>
      <c r="AV640" s="7"/>
    </row>
    <row r="641" spans="1:48">
      <c r="A641" s="12">
        <v>41358</v>
      </c>
      <c r="B641" s="13">
        <v>4966.5</v>
      </c>
      <c r="C641" s="13">
        <v>1551.1</v>
      </c>
      <c r="D641" s="13">
        <v>1564.4</v>
      </c>
      <c r="E641" s="13">
        <v>9927.1</v>
      </c>
      <c r="F641" s="13">
        <v>13096.5</v>
      </c>
      <c r="G641" s="13">
        <v>5392.8</v>
      </c>
      <c r="H641" s="13">
        <v>12565.7</v>
      </c>
      <c r="I641" s="13">
        <v>3866.8</v>
      </c>
      <c r="J641" s="13">
        <v>681.9</v>
      </c>
      <c r="K641" s="13">
        <v>9610.1</v>
      </c>
      <c r="L641" s="13">
        <v>5540.7</v>
      </c>
      <c r="M641" s="13">
        <v>572</v>
      </c>
      <c r="N641" s="15"/>
      <c r="O641" s="7">
        <f t="shared" si="41"/>
        <v>-1.5236805593600378E-2</v>
      </c>
      <c r="P641" s="7">
        <f t="shared" si="41"/>
        <v>5.2726459601346977E-3</v>
      </c>
      <c r="Q641" s="7">
        <f t="shared" si="41"/>
        <v>1.9158317374051849E-3</v>
      </c>
      <c r="R641" s="7">
        <f t="shared" si="41"/>
        <v>-4.1083157690878372E-3</v>
      </c>
      <c r="S641" s="7">
        <f t="shared" si="42"/>
        <v>-3.6182992146805718E-2</v>
      </c>
      <c r="T641" s="7">
        <f t="shared" si="42"/>
        <v>-1.0101284242794079E-2</v>
      </c>
      <c r="U641" s="7">
        <f t="shared" si="42"/>
        <v>-2.1200900237511099E-2</v>
      </c>
      <c r="V641" s="7">
        <f t="shared" si="42"/>
        <v>-2.0562717477706095E-2</v>
      </c>
      <c r="W641" s="7">
        <f t="shared" si="44"/>
        <v>-1.7157646162695255E-2</v>
      </c>
      <c r="X641" s="7">
        <f t="shared" si="43"/>
        <v>-3.3015305486931178E-2</v>
      </c>
      <c r="Y641" s="7">
        <f t="shared" si="43"/>
        <v>-4.1959874190839169E-3</v>
      </c>
      <c r="Z641" s="15"/>
      <c r="AA641" s="7"/>
      <c r="AB641" s="7"/>
      <c r="AC641" s="7"/>
      <c r="AD641" s="7"/>
      <c r="AE641" s="7"/>
      <c r="AF641" s="7"/>
      <c r="AG641" s="7"/>
      <c r="AH641" s="7"/>
      <c r="AI641" s="7"/>
      <c r="AJ641" s="7"/>
      <c r="AK641" s="7"/>
      <c r="AL641" s="7"/>
      <c r="AM641" s="7"/>
      <c r="AN641" s="7"/>
      <c r="AO641" s="7"/>
      <c r="AP641" s="7"/>
      <c r="AQ641" s="7"/>
      <c r="AR641" s="7"/>
      <c r="AS641" s="7"/>
      <c r="AT641" s="7"/>
      <c r="AU641" s="7"/>
      <c r="AV641" s="7"/>
    </row>
    <row r="642" spans="1:48">
      <c r="A642" s="12">
        <v>41366</v>
      </c>
      <c r="B642" s="13">
        <v>4891.3999999999996</v>
      </c>
      <c r="C642" s="13">
        <v>1559.3</v>
      </c>
      <c r="D642" s="13">
        <v>1567.4</v>
      </c>
      <c r="E642" s="13">
        <v>9886.4</v>
      </c>
      <c r="F642" s="13">
        <v>12631.1</v>
      </c>
      <c r="G642" s="13">
        <v>5338.6</v>
      </c>
      <c r="H642" s="13">
        <v>12302.1</v>
      </c>
      <c r="I642" s="13">
        <v>3788.1</v>
      </c>
      <c r="J642" s="13">
        <v>670.3</v>
      </c>
      <c r="K642" s="13">
        <v>9298</v>
      </c>
      <c r="L642" s="13">
        <v>5517.5</v>
      </c>
      <c r="M642" s="13">
        <v>571</v>
      </c>
      <c r="N642" s="15"/>
      <c r="O642" s="7">
        <f t="shared" si="41"/>
        <v>2.46557129021697E-2</v>
      </c>
      <c r="P642" s="7">
        <f t="shared" si="41"/>
        <v>1.9182498760017618E-2</v>
      </c>
      <c r="Q642" s="7">
        <f t="shared" si="41"/>
        <v>1.0850704512211228E-2</v>
      </c>
      <c r="R642" s="7">
        <f t="shared" si="41"/>
        <v>2.0582955454233238E-2</v>
      </c>
      <c r="S642" s="7">
        <f t="shared" si="42"/>
        <v>3.369832887813469E-2</v>
      </c>
      <c r="T642" s="7">
        <f t="shared" si="42"/>
        <v>2.7254174252262058E-2</v>
      </c>
      <c r="U642" s="7">
        <f t="shared" si="42"/>
        <v>6.2234308074081823E-3</v>
      </c>
      <c r="V642" s="7">
        <f t="shared" si="42"/>
        <v>7.8883425533667149E-3</v>
      </c>
      <c r="W642" s="7">
        <f t="shared" si="44"/>
        <v>3.5740916676483222E-3</v>
      </c>
      <c r="X642" s="7">
        <f t="shared" si="43"/>
        <v>3.4304782907371212E-2</v>
      </c>
      <c r="Y642" s="7">
        <f t="shared" si="43"/>
        <v>1.3322728337351665E-2</v>
      </c>
      <c r="Z642" s="15"/>
      <c r="AA642" s="7"/>
      <c r="AB642" s="7"/>
      <c r="AC642" s="7"/>
      <c r="AD642" s="7"/>
      <c r="AE642" s="7"/>
      <c r="AF642" s="7"/>
      <c r="AG642" s="7"/>
      <c r="AH642" s="7"/>
      <c r="AI642" s="7"/>
      <c r="AJ642" s="7"/>
      <c r="AK642" s="7"/>
      <c r="AL642" s="7"/>
      <c r="AM642" s="7"/>
      <c r="AN642" s="7"/>
      <c r="AO642" s="7"/>
      <c r="AP642" s="7"/>
      <c r="AQ642" s="7"/>
      <c r="AR642" s="7"/>
      <c r="AS642" s="7"/>
      <c r="AT642" s="7"/>
      <c r="AU642" s="7"/>
      <c r="AV642" s="7"/>
    </row>
    <row r="643" spans="1:48">
      <c r="A643" s="12">
        <v>41372</v>
      </c>
      <c r="B643" s="13">
        <v>5013.5</v>
      </c>
      <c r="C643" s="13">
        <v>1589.5</v>
      </c>
      <c r="D643" s="13">
        <v>1584.5</v>
      </c>
      <c r="E643" s="13">
        <v>10092</v>
      </c>
      <c r="F643" s="13">
        <v>13064</v>
      </c>
      <c r="G643" s="13">
        <v>5486.1</v>
      </c>
      <c r="H643" s="13">
        <v>12378.9</v>
      </c>
      <c r="I643" s="13">
        <v>3818.1</v>
      </c>
      <c r="J643" s="13">
        <v>672.7</v>
      </c>
      <c r="K643" s="13">
        <v>9622.5</v>
      </c>
      <c r="L643" s="13">
        <v>5591.5</v>
      </c>
      <c r="M643" s="13">
        <v>570</v>
      </c>
      <c r="N643" s="15"/>
      <c r="O643" s="7">
        <f t="shared" si="41"/>
        <v>-1.6409964635503795E-2</v>
      </c>
      <c r="P643" s="7">
        <f t="shared" si="41"/>
        <v>3.1459650567582542E-2</v>
      </c>
      <c r="Q643" s="7">
        <f t="shared" si="41"/>
        <v>-6.6487501536268943E-3</v>
      </c>
      <c r="R643" s="7">
        <f t="shared" ref="R643:V706" si="45">LN(E644/E643)</f>
        <v>1.8885153239877245E-2</v>
      </c>
      <c r="S643" s="7">
        <f t="shared" si="42"/>
        <v>-6.6909159049896985E-2</v>
      </c>
      <c r="T643" s="7">
        <f t="shared" si="42"/>
        <v>-1.7879301267302093E-3</v>
      </c>
      <c r="U643" s="7">
        <f t="shared" si="42"/>
        <v>-1.3257133712674784E-3</v>
      </c>
      <c r="V643" s="7">
        <f t="shared" si="42"/>
        <v>-2.6432555522756248E-2</v>
      </c>
      <c r="W643" s="7">
        <f t="shared" si="44"/>
        <v>-1.2264586878260184E-2</v>
      </c>
      <c r="X643" s="7">
        <f t="shared" si="43"/>
        <v>-7.2931136267979757E-2</v>
      </c>
      <c r="Y643" s="7">
        <f t="shared" si="43"/>
        <v>5.7213353726726036E-4</v>
      </c>
      <c r="Z643" s="15"/>
      <c r="AA643" s="7"/>
      <c r="AB643" s="7"/>
      <c r="AC643" s="7"/>
      <c r="AD643" s="7"/>
      <c r="AE643" s="7"/>
      <c r="AF643" s="7"/>
      <c r="AG643" s="7"/>
      <c r="AH643" s="7"/>
      <c r="AI643" s="7"/>
      <c r="AJ643" s="7"/>
      <c r="AK643" s="7"/>
      <c r="AL643" s="7"/>
      <c r="AM643" s="7"/>
      <c r="AN643" s="7"/>
      <c r="AO643" s="7"/>
      <c r="AP643" s="7"/>
      <c r="AQ643" s="7"/>
      <c r="AR643" s="7"/>
      <c r="AS643" s="7"/>
      <c r="AT643" s="7"/>
      <c r="AU643" s="7"/>
      <c r="AV643" s="7"/>
    </row>
    <row r="644" spans="1:48">
      <c r="A644" s="12">
        <v>41379</v>
      </c>
      <c r="B644" s="13">
        <v>4931.8999999999996</v>
      </c>
      <c r="C644" s="13">
        <v>1640.3</v>
      </c>
      <c r="D644" s="13">
        <v>1574</v>
      </c>
      <c r="E644" s="13">
        <v>10284.4</v>
      </c>
      <c r="F644" s="13">
        <v>12218.5</v>
      </c>
      <c r="G644" s="13">
        <v>5476.3</v>
      </c>
      <c r="H644" s="13">
        <v>12362.5</v>
      </c>
      <c r="I644" s="13">
        <v>3718.5</v>
      </c>
      <c r="J644" s="13">
        <v>664.5</v>
      </c>
      <c r="K644" s="13">
        <v>8945.7000000000007</v>
      </c>
      <c r="L644" s="13">
        <v>5594.7</v>
      </c>
      <c r="M644" s="13">
        <v>569</v>
      </c>
      <c r="N644" s="15"/>
      <c r="O644" s="7">
        <f t="shared" ref="O644:U707" si="46">LN(B645/B644)</f>
        <v>3.3025914120133865E-2</v>
      </c>
      <c r="P644" s="7">
        <f t="shared" si="46"/>
        <v>3.2803588896110666E-2</v>
      </c>
      <c r="Q644" s="7">
        <f t="shared" si="46"/>
        <v>3.2195310766611543E-2</v>
      </c>
      <c r="R644" s="7">
        <f t="shared" si="45"/>
        <v>2.8157642163322758E-2</v>
      </c>
      <c r="S644" s="7">
        <f t="shared" si="45"/>
        <v>6.2528789265872922E-2</v>
      </c>
      <c r="T644" s="7">
        <f t="shared" si="45"/>
        <v>3.1137355227334122E-2</v>
      </c>
      <c r="U644" s="7">
        <f t="shared" si="45"/>
        <v>3.5230496346609741E-2</v>
      </c>
      <c r="V644" s="7">
        <f t="shared" si="45"/>
        <v>3.3271170606051247E-2</v>
      </c>
      <c r="W644" s="7">
        <f t="shared" si="44"/>
        <v>1.656630678034492E-2</v>
      </c>
      <c r="X644" s="7">
        <f t="shared" si="43"/>
        <v>3.0895970021807464E-2</v>
      </c>
      <c r="Y644" s="7">
        <f t="shared" si="43"/>
        <v>3.2030175131461711E-2</v>
      </c>
      <c r="Z644" s="15"/>
      <c r="AA644" s="7"/>
      <c r="AB644" s="7"/>
      <c r="AC644" s="7"/>
      <c r="AD644" s="7"/>
      <c r="AE644" s="7"/>
      <c r="AF644" s="7"/>
      <c r="AG644" s="7"/>
      <c r="AH644" s="7"/>
      <c r="AI644" s="7"/>
      <c r="AJ644" s="7"/>
      <c r="AK644" s="7"/>
      <c r="AL644" s="7"/>
      <c r="AM644" s="7"/>
      <c r="AN644" s="7"/>
      <c r="AO644" s="7"/>
      <c r="AP644" s="7"/>
      <c r="AQ644" s="7"/>
      <c r="AR644" s="7"/>
      <c r="AS644" s="7"/>
      <c r="AT644" s="7"/>
      <c r="AU644" s="7"/>
      <c r="AV644" s="7"/>
    </row>
    <row r="645" spans="1:48">
      <c r="A645" s="12">
        <v>41386</v>
      </c>
      <c r="B645" s="13">
        <v>5097.5</v>
      </c>
      <c r="C645" s="13">
        <v>1695</v>
      </c>
      <c r="D645" s="13">
        <v>1625.5</v>
      </c>
      <c r="E645" s="13">
        <v>10578.1</v>
      </c>
      <c r="F645" s="13">
        <v>13006.9</v>
      </c>
      <c r="G645" s="13">
        <v>5649.5</v>
      </c>
      <c r="H645" s="13">
        <v>12805.8</v>
      </c>
      <c r="I645" s="13">
        <v>3844.3</v>
      </c>
      <c r="J645" s="13">
        <v>675.6</v>
      </c>
      <c r="K645" s="13">
        <v>9226.4</v>
      </c>
      <c r="L645" s="13">
        <v>5776.8</v>
      </c>
      <c r="M645" s="13">
        <v>568</v>
      </c>
      <c r="N645" s="15"/>
      <c r="O645" s="7">
        <f t="shared" si="46"/>
        <v>6.2579650791572102E-3</v>
      </c>
      <c r="P645" s="7">
        <f t="shared" si="46"/>
        <v>3.438717612058835E-2</v>
      </c>
      <c r="Q645" s="7">
        <f t="shared" si="46"/>
        <v>5.4603037594522178E-3</v>
      </c>
      <c r="R645" s="7">
        <f t="shared" si="45"/>
        <v>-1.2873080452787358E-2</v>
      </c>
      <c r="S645" s="7">
        <f t="shared" si="45"/>
        <v>-2.1722836123205989E-2</v>
      </c>
      <c r="T645" s="7">
        <f t="shared" si="45"/>
        <v>2.6652875319576656E-2</v>
      </c>
      <c r="U645" s="7">
        <f t="shared" si="45"/>
        <v>1.1174428558603967E-2</v>
      </c>
      <c r="V645" s="7">
        <f t="shared" si="45"/>
        <v>-1.7873318784974418E-2</v>
      </c>
      <c r="W645" s="7">
        <f t="shared" si="44"/>
        <v>-4.5990734576508187E-3</v>
      </c>
      <c r="X645" s="7">
        <f t="shared" si="43"/>
        <v>-2.5077723153163364E-2</v>
      </c>
      <c r="Y645" s="7">
        <f t="shared" si="43"/>
        <v>-3.5001679537627957E-2</v>
      </c>
      <c r="Z645" s="15"/>
      <c r="AA645" s="7"/>
      <c r="AB645" s="7"/>
      <c r="AC645" s="7"/>
      <c r="AD645" s="7"/>
      <c r="AE645" s="7"/>
      <c r="AF645" s="7"/>
      <c r="AG645" s="7"/>
      <c r="AH645" s="7"/>
      <c r="AI645" s="7"/>
      <c r="AJ645" s="7"/>
      <c r="AK645" s="7"/>
      <c r="AL645" s="7"/>
      <c r="AM645" s="7"/>
      <c r="AN645" s="7"/>
      <c r="AO645" s="7"/>
      <c r="AP645" s="7"/>
      <c r="AQ645" s="7"/>
      <c r="AR645" s="7"/>
      <c r="AS645" s="7"/>
      <c r="AT645" s="7"/>
      <c r="AU645" s="7"/>
      <c r="AV645" s="7"/>
    </row>
    <row r="646" spans="1:48">
      <c r="A646" s="12">
        <v>41393</v>
      </c>
      <c r="B646" s="13">
        <v>5129.5</v>
      </c>
      <c r="C646" s="13">
        <v>1754.3</v>
      </c>
      <c r="D646" s="13">
        <v>1634.4</v>
      </c>
      <c r="E646" s="13">
        <v>10442.799999999999</v>
      </c>
      <c r="F646" s="13">
        <v>12727.4</v>
      </c>
      <c r="G646" s="13">
        <v>5802.1</v>
      </c>
      <c r="H646" s="13">
        <v>12949.7</v>
      </c>
      <c r="I646" s="13">
        <v>3776.2</v>
      </c>
      <c r="J646" s="13">
        <v>672.5</v>
      </c>
      <c r="K646" s="13">
        <v>8997.9</v>
      </c>
      <c r="L646" s="13">
        <v>5578.1</v>
      </c>
      <c r="M646" s="13">
        <v>567</v>
      </c>
      <c r="N646" s="15"/>
      <c r="O646" s="7">
        <f t="shared" si="46"/>
        <v>1.4822826447715629E-2</v>
      </c>
      <c r="P646" s="7">
        <f t="shared" si="46"/>
        <v>-1.3543966004185594E-2</v>
      </c>
      <c r="Q646" s="7">
        <f t="shared" si="46"/>
        <v>2.8707797029481102E-2</v>
      </c>
      <c r="R646" s="7">
        <f t="shared" si="45"/>
        <v>-1.9464652470650587E-2</v>
      </c>
      <c r="S646" s="7">
        <f t="shared" si="45"/>
        <v>4.7212269047269551E-2</v>
      </c>
      <c r="T646" s="7">
        <f t="shared" si="45"/>
        <v>-8.2377635603317432E-3</v>
      </c>
      <c r="U646" s="7">
        <f t="shared" si="45"/>
        <v>1.3956532565472777E-2</v>
      </c>
      <c r="V646" s="7">
        <f t="shared" ref="V646:Y709" si="47">LN(I647/I646)</f>
        <v>3.3488352608506029E-2</v>
      </c>
      <c r="W646" s="7">
        <f t="shared" si="44"/>
        <v>3.6930417276679568E-2</v>
      </c>
      <c r="X646" s="7">
        <f t="shared" si="44"/>
        <v>8.0245298529175724E-2</v>
      </c>
      <c r="Y646" s="7">
        <f t="shared" si="44"/>
        <v>2.5015688167728076E-2</v>
      </c>
      <c r="Z646" s="15"/>
      <c r="AA646" s="7"/>
      <c r="AB646" s="7"/>
      <c r="AC646" s="7"/>
      <c r="AD646" s="7"/>
      <c r="AE646" s="7"/>
      <c r="AF646" s="7"/>
      <c r="AG646" s="7"/>
      <c r="AH646" s="7"/>
      <c r="AI646" s="7"/>
      <c r="AJ646" s="7"/>
      <c r="AK646" s="7"/>
      <c r="AL646" s="7"/>
      <c r="AM646" s="7"/>
      <c r="AN646" s="7"/>
      <c r="AO646" s="7"/>
      <c r="AP646" s="7"/>
      <c r="AQ646" s="7"/>
      <c r="AR646" s="7"/>
      <c r="AS646" s="7"/>
      <c r="AT646" s="7"/>
      <c r="AU646" s="7"/>
      <c r="AV646" s="7"/>
    </row>
    <row r="647" spans="1:48">
      <c r="A647" s="12">
        <v>41400</v>
      </c>
      <c r="B647" s="13">
        <v>5206.1000000000004</v>
      </c>
      <c r="C647" s="13">
        <v>1730.7</v>
      </c>
      <c r="D647" s="13">
        <v>1682</v>
      </c>
      <c r="E647" s="13">
        <v>10241.5</v>
      </c>
      <c r="F647" s="13">
        <v>13342.7</v>
      </c>
      <c r="G647" s="13">
        <v>5754.5</v>
      </c>
      <c r="H647" s="13">
        <v>13131.7</v>
      </c>
      <c r="I647" s="13">
        <v>3904.8</v>
      </c>
      <c r="J647" s="13">
        <v>697.8</v>
      </c>
      <c r="K647" s="13">
        <v>9749.7000000000007</v>
      </c>
      <c r="L647" s="13">
        <v>5719.4</v>
      </c>
      <c r="M647" s="13">
        <v>566</v>
      </c>
      <c r="N647" s="15"/>
      <c r="O647" s="7">
        <f t="shared" si="46"/>
        <v>-4.8715304921671003E-3</v>
      </c>
      <c r="P647" s="7">
        <f t="shared" si="46"/>
        <v>1.2973775545129212E-2</v>
      </c>
      <c r="Q647" s="7">
        <f t="shared" si="46"/>
        <v>-7.2198171545065585E-3</v>
      </c>
      <c r="R647" s="7">
        <f t="shared" si="45"/>
        <v>4.170367248177001E-3</v>
      </c>
      <c r="S647" s="7">
        <f t="shared" si="45"/>
        <v>2.3431048235832432E-3</v>
      </c>
      <c r="T647" s="7">
        <f t="shared" si="45"/>
        <v>3.3656046480789177E-3</v>
      </c>
      <c r="U647" s="7">
        <f t="shared" si="45"/>
        <v>1.7955648298120404E-3</v>
      </c>
      <c r="V647" s="7">
        <f t="shared" si="47"/>
        <v>-2.4393666293815015E-2</v>
      </c>
      <c r="W647" s="7">
        <f t="shared" si="47"/>
        <v>2.5328555991878193E-2</v>
      </c>
      <c r="X647" s="7">
        <f t="shared" si="47"/>
        <v>-3.4061781643166415E-2</v>
      </c>
      <c r="Y647" s="7">
        <f t="shared" si="47"/>
        <v>-3.4503629084681898E-3</v>
      </c>
      <c r="Z647" s="15"/>
      <c r="AA647" s="7"/>
      <c r="AB647" s="7"/>
      <c r="AC647" s="7"/>
      <c r="AD647" s="7"/>
      <c r="AE647" s="7"/>
      <c r="AF647" s="7"/>
      <c r="AG647" s="7"/>
      <c r="AH647" s="7"/>
      <c r="AI647" s="7"/>
      <c r="AJ647" s="7"/>
      <c r="AK647" s="7"/>
      <c r="AL647" s="7"/>
      <c r="AM647" s="7"/>
      <c r="AN647" s="7"/>
      <c r="AO647" s="7"/>
      <c r="AP647" s="7"/>
      <c r="AQ647" s="7"/>
      <c r="AR647" s="7"/>
      <c r="AS647" s="7"/>
      <c r="AT647" s="7"/>
      <c r="AU647" s="7"/>
      <c r="AV647" s="7"/>
    </row>
    <row r="648" spans="1:48">
      <c r="A648" s="12">
        <v>41407</v>
      </c>
      <c r="B648" s="13">
        <v>5180.8</v>
      </c>
      <c r="C648" s="13">
        <v>1753.3</v>
      </c>
      <c r="D648" s="13">
        <v>1669.9</v>
      </c>
      <c r="E648" s="13">
        <v>10284.299999999999</v>
      </c>
      <c r="F648" s="13">
        <v>13374</v>
      </c>
      <c r="G648" s="13">
        <v>5773.9</v>
      </c>
      <c r="H648" s="13">
        <v>13155.3</v>
      </c>
      <c r="I648" s="13">
        <v>3810.7</v>
      </c>
      <c r="J648" s="13">
        <v>715.7</v>
      </c>
      <c r="K648" s="13">
        <v>9423.2000000000007</v>
      </c>
      <c r="L648" s="13">
        <v>5699.7</v>
      </c>
      <c r="M648" s="13">
        <v>565</v>
      </c>
      <c r="N648" s="15"/>
      <c r="O648" s="7">
        <f t="shared" si="46"/>
        <v>-3.882702907580509E-2</v>
      </c>
      <c r="P648" s="7">
        <f t="shared" si="46"/>
        <v>-4.5626861506441747E-2</v>
      </c>
      <c r="Q648" s="7">
        <f t="shared" si="46"/>
        <v>-4.6768136548053084E-2</v>
      </c>
      <c r="R648" s="7">
        <f t="shared" si="45"/>
        <v>-3.5994977183398107E-2</v>
      </c>
      <c r="S648" s="7">
        <f t="shared" si="45"/>
        <v>-1.7758061152698928E-2</v>
      </c>
      <c r="T648" s="7">
        <f t="shared" si="45"/>
        <v>-5.6760148884597246E-2</v>
      </c>
      <c r="U648" s="7">
        <f t="shared" si="45"/>
        <v>-2.7270179304767012E-2</v>
      </c>
      <c r="V648" s="7">
        <f t="shared" si="47"/>
        <v>-3.5280654282425564E-2</v>
      </c>
      <c r="W648" s="7">
        <f t="shared" si="47"/>
        <v>5.5873726834225132E-4</v>
      </c>
      <c r="X648" s="7">
        <f t="shared" si="47"/>
        <v>-4.0833744530643168E-3</v>
      </c>
      <c r="Y648" s="7">
        <f t="shared" si="47"/>
        <v>-2.903294793105899E-2</v>
      </c>
      <c r="Z648" s="15"/>
      <c r="AA648" s="7"/>
      <c r="AB648" s="7"/>
      <c r="AC648" s="7"/>
      <c r="AD648" s="7"/>
      <c r="AE648" s="7"/>
      <c r="AF648" s="7"/>
      <c r="AG648" s="7"/>
      <c r="AH648" s="7"/>
      <c r="AI648" s="7"/>
      <c r="AJ648" s="7"/>
      <c r="AK648" s="7"/>
      <c r="AL648" s="7"/>
      <c r="AM648" s="7"/>
      <c r="AN648" s="7"/>
      <c r="AO648" s="7"/>
      <c r="AP648" s="7"/>
      <c r="AQ648" s="7"/>
      <c r="AR648" s="7"/>
      <c r="AS648" s="7"/>
      <c r="AT648" s="7"/>
      <c r="AU648" s="7"/>
      <c r="AV648" s="7"/>
    </row>
    <row r="649" spans="1:48">
      <c r="A649" s="12">
        <v>41414</v>
      </c>
      <c r="B649" s="13">
        <v>4983.5</v>
      </c>
      <c r="C649" s="13">
        <v>1675.1</v>
      </c>
      <c r="D649" s="13">
        <v>1593.6</v>
      </c>
      <c r="E649" s="13">
        <v>9920.7000000000007</v>
      </c>
      <c r="F649" s="13">
        <v>13138.6</v>
      </c>
      <c r="G649" s="13">
        <v>5455.3</v>
      </c>
      <c r="H649" s="13">
        <v>12801.4</v>
      </c>
      <c r="I649" s="13">
        <v>3678.6</v>
      </c>
      <c r="J649" s="13">
        <v>716.1</v>
      </c>
      <c r="K649" s="13">
        <v>9384.7999999999993</v>
      </c>
      <c r="L649" s="13">
        <v>5536.6</v>
      </c>
      <c r="M649" s="13">
        <v>564</v>
      </c>
      <c r="N649" s="15"/>
      <c r="O649" s="7">
        <f t="shared" si="46"/>
        <v>-1.1483360464712758E-2</v>
      </c>
      <c r="P649" s="7">
        <f t="shared" si="46"/>
        <v>-2.5454050999175765E-2</v>
      </c>
      <c r="Q649" s="7">
        <f t="shared" si="46"/>
        <v>-1.3814758868991828E-3</v>
      </c>
      <c r="R649" s="7">
        <f t="shared" si="45"/>
        <v>-2.503690159288206E-2</v>
      </c>
      <c r="S649" s="7">
        <f t="shared" si="45"/>
        <v>1.0154831634246445E-2</v>
      </c>
      <c r="T649" s="7">
        <f t="shared" si="45"/>
        <v>-2.3292661774443623E-2</v>
      </c>
      <c r="U649" s="7">
        <f t="shared" si="45"/>
        <v>5.9270625130410405E-3</v>
      </c>
      <c r="V649" s="7">
        <f t="shared" si="47"/>
        <v>7.3399297608779269E-3</v>
      </c>
      <c r="W649" s="7">
        <f t="shared" si="47"/>
        <v>1.041893150824605E-2</v>
      </c>
      <c r="X649" s="7">
        <f t="shared" si="47"/>
        <v>6.9339642508708648E-3</v>
      </c>
      <c r="Y649" s="7">
        <f t="shared" si="47"/>
        <v>-1.1846068759870203E-2</v>
      </c>
      <c r="Z649" s="15"/>
      <c r="AA649" s="7"/>
      <c r="AB649" s="7"/>
      <c r="AC649" s="7"/>
      <c r="AD649" s="7"/>
      <c r="AE649" s="7"/>
      <c r="AF649" s="7"/>
      <c r="AG649" s="7"/>
      <c r="AH649" s="7"/>
      <c r="AI649" s="7"/>
      <c r="AJ649" s="7"/>
      <c r="AK649" s="7"/>
      <c r="AL649" s="7"/>
      <c r="AM649" s="7"/>
      <c r="AN649" s="7"/>
      <c r="AO649" s="7"/>
      <c r="AP649" s="7"/>
      <c r="AQ649" s="7"/>
      <c r="AR649" s="7"/>
      <c r="AS649" s="7"/>
      <c r="AT649" s="7"/>
      <c r="AU649" s="7"/>
      <c r="AV649" s="7"/>
    </row>
    <row r="650" spans="1:48">
      <c r="A650" s="12">
        <v>41421</v>
      </c>
      <c r="B650" s="13">
        <v>4926.6000000000004</v>
      </c>
      <c r="C650" s="13">
        <v>1633</v>
      </c>
      <c r="D650" s="13">
        <v>1591.4</v>
      </c>
      <c r="E650" s="13">
        <v>9675.4</v>
      </c>
      <c r="F650" s="13">
        <v>13272.7</v>
      </c>
      <c r="G650" s="13">
        <v>5329.7</v>
      </c>
      <c r="H650" s="13">
        <v>12877.5</v>
      </c>
      <c r="I650" s="13">
        <v>3705.7</v>
      </c>
      <c r="J650" s="13">
        <v>723.6</v>
      </c>
      <c r="K650" s="13">
        <v>9450.1</v>
      </c>
      <c r="L650" s="13">
        <v>5471.4</v>
      </c>
      <c r="M650" s="13">
        <v>563</v>
      </c>
      <c r="N650" s="15"/>
      <c r="O650" s="7">
        <f t="shared" si="46"/>
        <v>-3.909730908436275E-2</v>
      </c>
      <c r="P650" s="7">
        <f t="shared" si="46"/>
        <v>-2.3858606520352828E-2</v>
      </c>
      <c r="Q650" s="7">
        <f t="shared" si="46"/>
        <v>-4.0392695370689589E-2</v>
      </c>
      <c r="R650" s="7">
        <f t="shared" si="45"/>
        <v>-3.2585889949269448E-2</v>
      </c>
      <c r="S650" s="7">
        <f t="shared" si="45"/>
        <v>-4.2392236778911546E-2</v>
      </c>
      <c r="T650" s="7">
        <f t="shared" si="45"/>
        <v>-3.4317654404051691E-2</v>
      </c>
      <c r="U650" s="7">
        <f t="shared" si="45"/>
        <v>-3.5248028431327655E-2</v>
      </c>
      <c r="V650" s="7">
        <f t="shared" si="47"/>
        <v>-4.7328621091722374E-2</v>
      </c>
      <c r="W650" s="7">
        <f t="shared" si="47"/>
        <v>-8.6257854235265968E-2</v>
      </c>
      <c r="X650" s="7">
        <f t="shared" si="47"/>
        <v>-5.4897068772410601E-2</v>
      </c>
      <c r="Y650" s="7">
        <f t="shared" si="47"/>
        <v>-2.2213690363476545E-2</v>
      </c>
      <c r="Z650" s="15"/>
      <c r="AA650" s="7"/>
      <c r="AB650" s="7"/>
      <c r="AC650" s="7"/>
      <c r="AD650" s="7"/>
      <c r="AE650" s="7"/>
      <c r="AF650" s="7"/>
      <c r="AG650" s="7"/>
      <c r="AH650" s="7"/>
      <c r="AI650" s="7"/>
      <c r="AJ650" s="7"/>
      <c r="AK650" s="7"/>
      <c r="AL650" s="7"/>
      <c r="AM650" s="7"/>
      <c r="AN650" s="7"/>
      <c r="AO650" s="7"/>
      <c r="AP650" s="7"/>
      <c r="AQ650" s="7"/>
      <c r="AR650" s="7"/>
      <c r="AS650" s="7"/>
      <c r="AT650" s="7"/>
      <c r="AU650" s="7"/>
      <c r="AV650" s="7"/>
    </row>
    <row r="651" spans="1:48">
      <c r="A651" s="12">
        <v>41428</v>
      </c>
      <c r="B651" s="13">
        <v>4737.7</v>
      </c>
      <c r="C651" s="13">
        <v>1594.5</v>
      </c>
      <c r="D651" s="13">
        <v>1528.4</v>
      </c>
      <c r="E651" s="13">
        <v>9365.2000000000007</v>
      </c>
      <c r="F651" s="13">
        <v>12721.8</v>
      </c>
      <c r="G651" s="13">
        <v>5149.8999999999996</v>
      </c>
      <c r="H651" s="13">
        <v>12431.5</v>
      </c>
      <c r="I651" s="13">
        <v>3534.4</v>
      </c>
      <c r="J651" s="13">
        <v>663.8</v>
      </c>
      <c r="K651" s="13">
        <v>8945.2999999999993</v>
      </c>
      <c r="L651" s="13">
        <v>5351.2</v>
      </c>
      <c r="M651" s="13">
        <v>562</v>
      </c>
      <c r="N651" s="15"/>
      <c r="O651" s="7">
        <f t="shared" si="46"/>
        <v>1.1354337838824365E-2</v>
      </c>
      <c r="P651" s="7">
        <f t="shared" si="46"/>
        <v>5.9403019763474415E-3</v>
      </c>
      <c r="Q651" s="7">
        <f t="shared" si="46"/>
        <v>2.6136972537489605E-3</v>
      </c>
      <c r="R651" s="7">
        <f t="shared" si="45"/>
        <v>3.9961902935106448E-3</v>
      </c>
      <c r="S651" s="7">
        <f t="shared" si="45"/>
        <v>2.2299004214938003E-3</v>
      </c>
      <c r="T651" s="7">
        <f t="shared" si="45"/>
        <v>2.4986678777270798E-2</v>
      </c>
      <c r="U651" s="7">
        <f t="shared" si="45"/>
        <v>3.108224029436103E-3</v>
      </c>
      <c r="V651" s="7">
        <f t="shared" si="47"/>
        <v>6.4301648596322234E-3</v>
      </c>
      <c r="W651" s="7">
        <f t="shared" si="47"/>
        <v>2.77816277732407E-2</v>
      </c>
      <c r="X651" s="7">
        <f t="shared" si="47"/>
        <v>-7.4843677706875568E-3</v>
      </c>
      <c r="Y651" s="7">
        <f t="shared" si="47"/>
        <v>-1.1162382178457164E-2</v>
      </c>
      <c r="Z651" s="15"/>
      <c r="AA651" s="7"/>
      <c r="AB651" s="7"/>
      <c r="AC651" s="7"/>
      <c r="AD651" s="7"/>
      <c r="AE651" s="7"/>
      <c r="AF651" s="7"/>
      <c r="AG651" s="7"/>
      <c r="AH651" s="7"/>
      <c r="AI651" s="7"/>
      <c r="AJ651" s="7"/>
      <c r="AK651" s="7"/>
      <c r="AL651" s="7"/>
      <c r="AM651" s="7"/>
      <c r="AN651" s="7"/>
      <c r="AO651" s="7"/>
      <c r="AP651" s="7"/>
      <c r="AQ651" s="7"/>
      <c r="AR651" s="7"/>
      <c r="AS651" s="7"/>
      <c r="AT651" s="7"/>
      <c r="AU651" s="7"/>
      <c r="AV651" s="7"/>
    </row>
    <row r="652" spans="1:48">
      <c r="A652" s="12">
        <v>41436</v>
      </c>
      <c r="B652" s="13">
        <v>4791.8</v>
      </c>
      <c r="C652" s="13">
        <v>1604</v>
      </c>
      <c r="D652" s="13">
        <v>1532.4</v>
      </c>
      <c r="E652" s="13">
        <v>9402.7000000000007</v>
      </c>
      <c r="F652" s="13">
        <v>12750.2</v>
      </c>
      <c r="G652" s="13">
        <v>5280.2</v>
      </c>
      <c r="H652" s="13">
        <v>12470.2</v>
      </c>
      <c r="I652" s="13">
        <v>3557.2</v>
      </c>
      <c r="J652" s="13">
        <v>682.5</v>
      </c>
      <c r="K652" s="13">
        <v>8878.6</v>
      </c>
      <c r="L652" s="13">
        <v>5291.8</v>
      </c>
      <c r="M652" s="13">
        <v>561</v>
      </c>
      <c r="N652" s="15"/>
      <c r="O652" s="7">
        <f t="shared" si="46"/>
        <v>-1.112218461665559E-2</v>
      </c>
      <c r="P652" s="7">
        <f t="shared" si="46"/>
        <v>-2.1233825535551698E-2</v>
      </c>
      <c r="Q652" s="7">
        <f t="shared" si="46"/>
        <v>1.0064039753337854E-2</v>
      </c>
      <c r="R652" s="7">
        <f t="shared" si="45"/>
        <v>-1.5539522466279209E-3</v>
      </c>
      <c r="S652" s="7">
        <f t="shared" si="45"/>
        <v>3.538773578984107E-3</v>
      </c>
      <c r="T652" s="7">
        <f t="shared" si="45"/>
        <v>-1.378727229562219E-2</v>
      </c>
      <c r="U652" s="7">
        <f t="shared" si="45"/>
        <v>1.0513733464152195E-2</v>
      </c>
      <c r="V652" s="7">
        <f t="shared" si="47"/>
        <v>-5.666536172308812E-3</v>
      </c>
      <c r="W652" s="7">
        <f t="shared" si="47"/>
        <v>-2.2002209096024235E-3</v>
      </c>
      <c r="X652" s="7">
        <f t="shared" si="47"/>
        <v>-2.489452291049123E-2</v>
      </c>
      <c r="Y652" s="7">
        <f t="shared" si="47"/>
        <v>-2.7249004484915192E-3</v>
      </c>
      <c r="Z652" s="15"/>
      <c r="AA652" s="7"/>
      <c r="AB652" s="7"/>
      <c r="AC652" s="7"/>
      <c r="AD652" s="7"/>
      <c r="AE652" s="7"/>
      <c r="AF652" s="7"/>
      <c r="AG652" s="7"/>
      <c r="AH652" s="7"/>
      <c r="AI652" s="7"/>
      <c r="AJ652" s="7"/>
      <c r="AK652" s="7"/>
      <c r="AL652" s="7"/>
      <c r="AM652" s="7"/>
      <c r="AN652" s="7"/>
      <c r="AO652" s="7"/>
      <c r="AP652" s="7"/>
      <c r="AQ652" s="7"/>
      <c r="AR652" s="7"/>
      <c r="AS652" s="7"/>
      <c r="AT652" s="7"/>
      <c r="AU652" s="7"/>
      <c r="AV652" s="7"/>
    </row>
    <row r="653" spans="1:48">
      <c r="A653" s="12">
        <v>41442</v>
      </c>
      <c r="B653" s="13">
        <v>4738.8</v>
      </c>
      <c r="C653" s="13">
        <v>1570.3</v>
      </c>
      <c r="D653" s="13">
        <v>1547.9</v>
      </c>
      <c r="E653" s="13">
        <v>9388.1</v>
      </c>
      <c r="F653" s="13">
        <v>12795.4</v>
      </c>
      <c r="G653" s="13">
        <v>5207.8999999999996</v>
      </c>
      <c r="H653" s="13">
        <v>12602</v>
      </c>
      <c r="I653" s="13">
        <v>3537.1</v>
      </c>
      <c r="J653" s="13">
        <v>681</v>
      </c>
      <c r="K653" s="13">
        <v>8660.2999999999993</v>
      </c>
      <c r="L653" s="13">
        <v>5277.4</v>
      </c>
      <c r="M653" s="13">
        <v>560</v>
      </c>
      <c r="N653" s="15"/>
      <c r="O653" s="7">
        <f t="shared" si="46"/>
        <v>1.3373498833609967E-2</v>
      </c>
      <c r="P653" s="7">
        <f t="shared" si="46"/>
        <v>4.7567327004841418E-2</v>
      </c>
      <c r="Q653" s="7">
        <f t="shared" si="46"/>
        <v>1.6149021248627188E-2</v>
      </c>
      <c r="R653" s="7">
        <f t="shared" si="45"/>
        <v>2.6457431691184048E-2</v>
      </c>
      <c r="S653" s="7">
        <f t="shared" si="45"/>
        <v>-2.2789248277587874E-2</v>
      </c>
      <c r="T653" s="7">
        <f t="shared" si="45"/>
        <v>2.2893069185830443E-2</v>
      </c>
      <c r="U653" s="7">
        <f t="shared" si="45"/>
        <v>3.5239068693161901E-2</v>
      </c>
      <c r="V653" s="7">
        <f t="shared" si="47"/>
        <v>1.3367606170641654E-2</v>
      </c>
      <c r="W653" s="7">
        <f t="shared" si="47"/>
        <v>-1.1754335764172274E-3</v>
      </c>
      <c r="X653" s="7">
        <f t="shared" si="47"/>
        <v>-2.1121464779859784E-2</v>
      </c>
      <c r="Y653" s="7">
        <f t="shared" si="47"/>
        <v>-6.4446426401765147E-4</v>
      </c>
      <c r="Z653" s="15"/>
      <c r="AA653" s="7"/>
      <c r="AB653" s="7"/>
      <c r="AC653" s="7"/>
      <c r="AD653" s="7"/>
      <c r="AE653" s="7"/>
      <c r="AF653" s="7"/>
      <c r="AG653" s="7"/>
      <c r="AH653" s="7"/>
      <c r="AI653" s="7"/>
      <c r="AJ653" s="7"/>
      <c r="AK653" s="7"/>
      <c r="AL653" s="7"/>
      <c r="AM653" s="7"/>
      <c r="AN653" s="7"/>
      <c r="AO653" s="7"/>
      <c r="AP653" s="7"/>
      <c r="AQ653" s="7"/>
      <c r="AR653" s="7"/>
      <c r="AS653" s="7"/>
      <c r="AT653" s="7"/>
      <c r="AU653" s="7"/>
      <c r="AV653" s="7"/>
    </row>
    <row r="654" spans="1:48">
      <c r="A654" s="12">
        <v>41449</v>
      </c>
      <c r="B654" s="13">
        <v>4802.6000000000004</v>
      </c>
      <c r="C654" s="13">
        <v>1646.8</v>
      </c>
      <c r="D654" s="13">
        <v>1573.1</v>
      </c>
      <c r="E654" s="13">
        <v>9639.7999999999993</v>
      </c>
      <c r="F654" s="13">
        <v>12507.1</v>
      </c>
      <c r="G654" s="13">
        <v>5328.5</v>
      </c>
      <c r="H654" s="13">
        <v>13054</v>
      </c>
      <c r="I654" s="13">
        <v>3584.7</v>
      </c>
      <c r="J654" s="13">
        <v>680.2</v>
      </c>
      <c r="K654" s="13">
        <v>8479.2999999999993</v>
      </c>
      <c r="L654" s="13">
        <v>5274</v>
      </c>
      <c r="M654" s="13">
        <v>559</v>
      </c>
      <c r="N654" s="15"/>
      <c r="O654" s="7">
        <f t="shared" si="46"/>
        <v>8.108460795672191E-3</v>
      </c>
      <c r="P654" s="7">
        <f t="shared" si="46"/>
        <v>-3.6440935720596831E-4</v>
      </c>
      <c r="Q654" s="7">
        <f t="shared" si="46"/>
        <v>2.4985606094677839E-2</v>
      </c>
      <c r="R654" s="7">
        <f t="shared" si="45"/>
        <v>-6.7448264525580108E-3</v>
      </c>
      <c r="S654" s="7">
        <f t="shared" si="45"/>
        <v>3.469119113602312E-2</v>
      </c>
      <c r="T654" s="7">
        <f t="shared" si="45"/>
        <v>7.6915143880615529E-4</v>
      </c>
      <c r="U654" s="7">
        <f t="shared" si="45"/>
        <v>1.4933140442781699E-2</v>
      </c>
      <c r="V654" s="7">
        <f t="shared" si="47"/>
        <v>6.1738891251552691E-3</v>
      </c>
      <c r="W654" s="7">
        <f t="shared" si="47"/>
        <v>-9.7504096449781089E-3</v>
      </c>
      <c r="X654" s="7">
        <f t="shared" si="47"/>
        <v>2.2194754399853276E-2</v>
      </c>
      <c r="Y654" s="7">
        <f t="shared" si="47"/>
        <v>2.6420726281165794E-2</v>
      </c>
      <c r="Z654" s="15"/>
      <c r="AA654" s="7"/>
      <c r="AB654" s="7"/>
      <c r="AC654" s="7"/>
      <c r="AD654" s="7"/>
      <c r="AE654" s="7"/>
      <c r="AF654" s="7"/>
      <c r="AG654" s="7"/>
      <c r="AH654" s="7"/>
      <c r="AI654" s="7"/>
      <c r="AJ654" s="7"/>
      <c r="AK654" s="7"/>
      <c r="AL654" s="7"/>
      <c r="AM654" s="7"/>
      <c r="AN654" s="7"/>
      <c r="AO654" s="7"/>
      <c r="AP654" s="7"/>
      <c r="AQ654" s="7"/>
      <c r="AR654" s="7"/>
      <c r="AS654" s="7"/>
      <c r="AT654" s="7"/>
      <c r="AU654" s="7"/>
      <c r="AV654" s="7"/>
    </row>
    <row r="655" spans="1:48">
      <c r="A655" s="12">
        <v>41456</v>
      </c>
      <c r="B655" s="13">
        <v>4841.7</v>
      </c>
      <c r="C655" s="13">
        <v>1646.2</v>
      </c>
      <c r="D655" s="13">
        <v>1612.9</v>
      </c>
      <c r="E655" s="13">
        <v>9575</v>
      </c>
      <c r="F655" s="13">
        <v>12948.6</v>
      </c>
      <c r="G655" s="13">
        <v>5332.6</v>
      </c>
      <c r="H655" s="13">
        <v>13250.4</v>
      </c>
      <c r="I655" s="13">
        <v>3606.9</v>
      </c>
      <c r="J655" s="13">
        <v>673.6</v>
      </c>
      <c r="K655" s="13">
        <v>8669.6</v>
      </c>
      <c r="L655" s="13">
        <v>5415.2</v>
      </c>
      <c r="M655" s="13">
        <v>558</v>
      </c>
      <c r="N655" s="15"/>
      <c r="O655" s="7">
        <f t="shared" si="46"/>
        <v>2.6938341907737542E-2</v>
      </c>
      <c r="P655" s="7">
        <f t="shared" si="46"/>
        <v>1.3395481784246545E-2</v>
      </c>
      <c r="Q655" s="7">
        <f t="shared" si="46"/>
        <v>2.1831982588648848E-2</v>
      </c>
      <c r="R655" s="7">
        <f t="shared" si="45"/>
        <v>1.6325540235277127E-2</v>
      </c>
      <c r="S655" s="7">
        <f t="shared" si="45"/>
        <v>3.6086272465412024E-2</v>
      </c>
      <c r="T655" s="7">
        <f t="shared" si="45"/>
        <v>2.1923462775848664E-2</v>
      </c>
      <c r="U655" s="7">
        <f t="shared" si="45"/>
        <v>2.5909690385598948E-2</v>
      </c>
      <c r="V655" s="7">
        <f t="shared" si="47"/>
        <v>3.0337211632416105E-2</v>
      </c>
      <c r="W655" s="7">
        <f t="shared" si="47"/>
        <v>2.3185191154647969E-2</v>
      </c>
      <c r="X655" s="7">
        <f t="shared" si="47"/>
        <v>4.69121137105631E-2</v>
      </c>
      <c r="Y655" s="7">
        <f t="shared" si="47"/>
        <v>2.6586116208755478E-2</v>
      </c>
      <c r="Z655" s="15"/>
      <c r="AA655" s="7"/>
      <c r="AB655" s="7"/>
      <c r="AC655" s="7"/>
      <c r="AD655" s="7"/>
      <c r="AE655" s="7"/>
      <c r="AF655" s="7"/>
      <c r="AG655" s="7"/>
      <c r="AH655" s="7"/>
      <c r="AI655" s="7"/>
      <c r="AJ655" s="7"/>
      <c r="AK655" s="7"/>
      <c r="AL655" s="7"/>
      <c r="AM655" s="7"/>
      <c r="AN655" s="7"/>
      <c r="AO655" s="7"/>
      <c r="AP655" s="7"/>
      <c r="AQ655" s="7"/>
      <c r="AR655" s="7"/>
      <c r="AS655" s="7"/>
      <c r="AT655" s="7"/>
      <c r="AU655" s="7"/>
      <c r="AV655" s="7"/>
    </row>
    <row r="656" spans="1:48">
      <c r="A656" s="12">
        <v>41463</v>
      </c>
      <c r="B656" s="13">
        <v>4973.8999999999996</v>
      </c>
      <c r="C656" s="13">
        <v>1668.4</v>
      </c>
      <c r="D656" s="13">
        <v>1648.5</v>
      </c>
      <c r="E656" s="13">
        <v>9732.6</v>
      </c>
      <c r="F656" s="13">
        <v>13424.4</v>
      </c>
      <c r="G656" s="13">
        <v>5450.8</v>
      </c>
      <c r="H656" s="13">
        <v>13598.2</v>
      </c>
      <c r="I656" s="13">
        <v>3718</v>
      </c>
      <c r="J656" s="13">
        <v>689.4</v>
      </c>
      <c r="K656" s="13">
        <v>9086</v>
      </c>
      <c r="L656" s="13">
        <v>5561.1</v>
      </c>
      <c r="M656" s="13">
        <v>557</v>
      </c>
      <c r="N656" s="15"/>
      <c r="O656" s="7">
        <f t="shared" si="46"/>
        <v>-3.619545585463325E-4</v>
      </c>
      <c r="P656" s="7">
        <f t="shared" si="46"/>
        <v>1.3927967547123828E-2</v>
      </c>
      <c r="Q656" s="7">
        <f t="shared" si="46"/>
        <v>-2.4902074880623348E-3</v>
      </c>
      <c r="R656" s="7">
        <f t="shared" si="45"/>
        <v>-1.412430937008336E-2</v>
      </c>
      <c r="S656" s="7">
        <f t="shared" si="45"/>
        <v>6.585638651029747E-3</v>
      </c>
      <c r="T656" s="7">
        <f t="shared" si="45"/>
        <v>2.0343276784116687E-3</v>
      </c>
      <c r="U656" s="7">
        <f t="shared" si="45"/>
        <v>-9.4650167417168404E-3</v>
      </c>
      <c r="V656" s="7">
        <f t="shared" si="47"/>
        <v>-5.6912586692021705E-3</v>
      </c>
      <c r="W656" s="7">
        <f t="shared" si="47"/>
        <v>-1.8889206471922233E-2</v>
      </c>
      <c r="X656" s="7">
        <f t="shared" si="47"/>
        <v>-3.632620975951558E-4</v>
      </c>
      <c r="Y656" s="7">
        <f t="shared" si="47"/>
        <v>-5.4453794851354051E-3</v>
      </c>
      <c r="Z656" s="15"/>
      <c r="AA656" s="7"/>
      <c r="AB656" s="7"/>
      <c r="AC656" s="7"/>
      <c r="AD656" s="7"/>
      <c r="AE656" s="7"/>
      <c r="AF656" s="7"/>
      <c r="AG656" s="7"/>
      <c r="AH656" s="7"/>
      <c r="AI656" s="7"/>
      <c r="AJ656" s="7"/>
      <c r="AK656" s="7"/>
      <c r="AL656" s="7"/>
      <c r="AM656" s="7"/>
      <c r="AN656" s="7"/>
      <c r="AO656" s="7"/>
      <c r="AP656" s="7"/>
      <c r="AQ656" s="7"/>
      <c r="AR656" s="7"/>
      <c r="AS656" s="7"/>
      <c r="AT656" s="7"/>
      <c r="AU656" s="7"/>
      <c r="AV656" s="7"/>
    </row>
    <row r="657" spans="1:48">
      <c r="A657" s="12">
        <v>41470</v>
      </c>
      <c r="B657" s="13">
        <v>4972.1000000000004</v>
      </c>
      <c r="C657" s="13">
        <v>1691.8</v>
      </c>
      <c r="D657" s="13">
        <v>1644.4</v>
      </c>
      <c r="E657" s="13">
        <v>9596.1</v>
      </c>
      <c r="F657" s="13">
        <v>13513.1</v>
      </c>
      <c r="G657" s="13">
        <v>5461.9</v>
      </c>
      <c r="H657" s="13">
        <v>13470.1</v>
      </c>
      <c r="I657" s="13">
        <v>3696.9</v>
      </c>
      <c r="J657" s="13">
        <v>676.5</v>
      </c>
      <c r="K657" s="13">
        <v>9082.7000000000007</v>
      </c>
      <c r="L657" s="13">
        <v>5530.9</v>
      </c>
      <c r="M657" s="13">
        <v>556</v>
      </c>
      <c r="N657" s="15"/>
      <c r="O657" s="7">
        <f t="shared" si="46"/>
        <v>1.3960542688787478E-2</v>
      </c>
      <c r="P657" s="7">
        <f t="shared" si="46"/>
        <v>2.8921371789796349E-3</v>
      </c>
      <c r="Q657" s="7">
        <f t="shared" si="46"/>
        <v>1.8834113529389387E-3</v>
      </c>
      <c r="R657" s="7">
        <f t="shared" si="45"/>
        <v>1.900316780347671E-2</v>
      </c>
      <c r="S657" s="7">
        <f t="shared" si="45"/>
        <v>-1.2457856704175345E-2</v>
      </c>
      <c r="T657" s="7">
        <f t="shared" si="45"/>
        <v>2.2090742418319591E-2</v>
      </c>
      <c r="U657" s="7">
        <f t="shared" si="45"/>
        <v>7.5364326222941936E-3</v>
      </c>
      <c r="V657" s="7">
        <f t="shared" si="47"/>
        <v>-9.6217311110627125E-3</v>
      </c>
      <c r="W657" s="7">
        <f t="shared" si="47"/>
        <v>-6.8229276847384807E-3</v>
      </c>
      <c r="X657" s="7">
        <f t="shared" si="47"/>
        <v>2.0498170506650849E-2</v>
      </c>
      <c r="Y657" s="7">
        <f t="shared" si="47"/>
        <v>-1.7141505437103039E-2</v>
      </c>
      <c r="Z657" s="15"/>
      <c r="AA657" s="7"/>
      <c r="AB657" s="7"/>
      <c r="AC657" s="7"/>
      <c r="AD657" s="7"/>
      <c r="AE657" s="7"/>
      <c r="AF657" s="7"/>
      <c r="AG657" s="7"/>
      <c r="AH657" s="7"/>
      <c r="AI657" s="7"/>
      <c r="AJ657" s="7"/>
      <c r="AK657" s="7"/>
      <c r="AL657" s="7"/>
      <c r="AM657" s="7"/>
      <c r="AN657" s="7"/>
      <c r="AO657" s="7"/>
      <c r="AP657" s="7"/>
      <c r="AQ657" s="7"/>
      <c r="AR657" s="7"/>
      <c r="AS657" s="7"/>
      <c r="AT657" s="7"/>
      <c r="AU657" s="7"/>
      <c r="AV657" s="7"/>
    </row>
    <row r="658" spans="1:48">
      <c r="A658" s="12">
        <v>41477</v>
      </c>
      <c r="B658" s="13">
        <v>5042</v>
      </c>
      <c r="C658" s="13">
        <v>1696.7</v>
      </c>
      <c r="D658" s="13">
        <v>1647.5</v>
      </c>
      <c r="E658" s="13">
        <v>9780.2000000000007</v>
      </c>
      <c r="F658" s="13">
        <v>13345.8</v>
      </c>
      <c r="G658" s="13">
        <v>5583.9</v>
      </c>
      <c r="H658" s="13">
        <v>13572</v>
      </c>
      <c r="I658" s="13">
        <v>3661.5</v>
      </c>
      <c r="J658" s="13">
        <v>671.9</v>
      </c>
      <c r="K658" s="13">
        <v>9270.7999999999993</v>
      </c>
      <c r="L658" s="13">
        <v>5436.9</v>
      </c>
      <c r="M658" s="13">
        <v>555</v>
      </c>
      <c r="N658" s="15"/>
      <c r="O658" s="7">
        <f t="shared" si="46"/>
        <v>1.4726414891769953E-2</v>
      </c>
      <c r="P658" s="7">
        <f t="shared" si="46"/>
        <v>2.9043105385453273E-2</v>
      </c>
      <c r="Q658" s="7">
        <f t="shared" si="46"/>
        <v>2.6415839221671122E-2</v>
      </c>
      <c r="R658" s="7">
        <f t="shared" si="45"/>
        <v>5.811183990410646E-3</v>
      </c>
      <c r="S658" s="7">
        <f t="shared" si="45"/>
        <v>1.4261883721506531E-2</v>
      </c>
      <c r="T658" s="7">
        <f t="shared" si="45"/>
        <v>9.2339063888511683E-3</v>
      </c>
      <c r="U658" s="7">
        <f t="shared" si="45"/>
        <v>2.1697757754831699E-2</v>
      </c>
      <c r="V658" s="7">
        <f t="shared" si="47"/>
        <v>1.388647521265554E-2</v>
      </c>
      <c r="W658" s="7">
        <f t="shared" si="47"/>
        <v>3.1064768997834832E-2</v>
      </c>
      <c r="X658" s="7">
        <f t="shared" si="47"/>
        <v>2.4790476062487854E-2</v>
      </c>
      <c r="Y658" s="7">
        <f t="shared" si="47"/>
        <v>7.4762593298820642E-3</v>
      </c>
      <c r="Z658" s="15"/>
      <c r="AA658" s="7"/>
      <c r="AB658" s="7"/>
      <c r="AC658" s="7"/>
      <c r="AD658" s="7"/>
      <c r="AE658" s="7"/>
      <c r="AF658" s="7"/>
      <c r="AG658" s="7"/>
      <c r="AH658" s="7"/>
      <c r="AI658" s="7"/>
      <c r="AJ658" s="7"/>
      <c r="AK658" s="7"/>
      <c r="AL658" s="7"/>
      <c r="AM658" s="7"/>
      <c r="AN658" s="7"/>
      <c r="AO658" s="7"/>
      <c r="AP658" s="7"/>
      <c r="AQ658" s="7"/>
      <c r="AR658" s="7"/>
      <c r="AS658" s="7"/>
      <c r="AT658" s="7"/>
      <c r="AU658" s="7"/>
      <c r="AV658" s="7"/>
    </row>
    <row r="659" spans="1:48">
      <c r="A659" s="12">
        <v>41484</v>
      </c>
      <c r="B659" s="13">
        <v>5116.8</v>
      </c>
      <c r="C659" s="13">
        <v>1746.7</v>
      </c>
      <c r="D659" s="13">
        <v>1691.6</v>
      </c>
      <c r="E659" s="13">
        <v>9837.2000000000007</v>
      </c>
      <c r="F659" s="13">
        <v>13537.5</v>
      </c>
      <c r="G659" s="13">
        <v>5635.7</v>
      </c>
      <c r="H659" s="13">
        <v>13869.7</v>
      </c>
      <c r="I659" s="13">
        <v>3712.7</v>
      </c>
      <c r="J659" s="13">
        <v>693.1</v>
      </c>
      <c r="K659" s="13">
        <v>9503.5</v>
      </c>
      <c r="L659" s="13">
        <v>5477.7</v>
      </c>
      <c r="M659" s="13">
        <v>554</v>
      </c>
      <c r="N659" s="15"/>
      <c r="O659" s="7">
        <f t="shared" si="46"/>
        <v>-1.2111827180389615E-2</v>
      </c>
      <c r="P659" s="7">
        <f t="shared" si="46"/>
        <v>3.6003124868873508E-3</v>
      </c>
      <c r="Q659" s="7">
        <f t="shared" si="46"/>
        <v>-6.5834584331731201E-3</v>
      </c>
      <c r="R659" s="7">
        <f t="shared" si="45"/>
        <v>-1.3952453015422452E-2</v>
      </c>
      <c r="S659" s="7">
        <f t="shared" si="45"/>
        <v>-2.7765102557137586E-2</v>
      </c>
      <c r="T659" s="7">
        <f t="shared" si="45"/>
        <v>-1.5305417765072615E-2</v>
      </c>
      <c r="U659" s="7">
        <f t="shared" si="45"/>
        <v>-2.1314689372441763E-2</v>
      </c>
      <c r="V659" s="7">
        <f t="shared" si="47"/>
        <v>-2.216866384518857E-2</v>
      </c>
      <c r="W659" s="7">
        <f t="shared" si="47"/>
        <v>6.3282247715816314E-3</v>
      </c>
      <c r="X659" s="7">
        <f t="shared" si="47"/>
        <v>1.5981330482387277E-3</v>
      </c>
      <c r="Y659" s="7">
        <f t="shared" si="47"/>
        <v>-1.1457024248271478E-2</v>
      </c>
      <c r="Z659" s="15"/>
      <c r="AA659" s="7"/>
      <c r="AB659" s="7"/>
      <c r="AC659" s="7"/>
      <c r="AD659" s="7"/>
      <c r="AE659" s="7"/>
      <c r="AF659" s="7"/>
      <c r="AG659" s="7"/>
      <c r="AH659" s="7"/>
      <c r="AI659" s="7"/>
      <c r="AJ659" s="7"/>
      <c r="AK659" s="7"/>
      <c r="AL659" s="7"/>
      <c r="AM659" s="7"/>
      <c r="AN659" s="7"/>
      <c r="AO659" s="7"/>
      <c r="AP659" s="7"/>
      <c r="AQ659" s="7"/>
      <c r="AR659" s="7"/>
      <c r="AS659" s="7"/>
      <c r="AT659" s="7"/>
      <c r="AU659" s="7"/>
      <c r="AV659" s="7"/>
    </row>
    <row r="660" spans="1:48">
      <c r="A660" s="12">
        <v>41491</v>
      </c>
      <c r="B660" s="13">
        <v>5055.2</v>
      </c>
      <c r="C660" s="13">
        <v>1753</v>
      </c>
      <c r="D660" s="13">
        <v>1680.5</v>
      </c>
      <c r="E660" s="13">
        <v>9700.9</v>
      </c>
      <c r="F660" s="13">
        <v>13166.8</v>
      </c>
      <c r="G660" s="13">
        <v>5550.1</v>
      </c>
      <c r="H660" s="13">
        <v>13577.2</v>
      </c>
      <c r="I660" s="13">
        <v>3631.3</v>
      </c>
      <c r="J660" s="13">
        <v>697.5</v>
      </c>
      <c r="K660" s="13">
        <v>9518.7000000000007</v>
      </c>
      <c r="L660" s="13">
        <v>5415.3</v>
      </c>
      <c r="M660" s="13">
        <v>553</v>
      </c>
      <c r="N660" s="15"/>
      <c r="O660" s="7">
        <f t="shared" si="46"/>
        <v>1.1544906035663979E-2</v>
      </c>
      <c r="P660" s="7">
        <f t="shared" si="46"/>
        <v>4.1556431306919786E-3</v>
      </c>
      <c r="Q660" s="7">
        <f t="shared" si="46"/>
        <v>1.4356433619246968E-2</v>
      </c>
      <c r="R660" s="7">
        <f t="shared" si="45"/>
        <v>-5.361764561393448E-4</v>
      </c>
      <c r="S660" s="7">
        <f t="shared" si="45"/>
        <v>2.2350655530472399E-2</v>
      </c>
      <c r="T660" s="7">
        <f t="shared" si="45"/>
        <v>9.0577892448218591E-3</v>
      </c>
      <c r="U660" s="7">
        <f t="shared" si="45"/>
        <v>-2.6978831812171766E-2</v>
      </c>
      <c r="V660" s="7">
        <f t="shared" si="47"/>
        <v>2.9708781409157822E-2</v>
      </c>
      <c r="W660" s="7">
        <f t="shared" si="47"/>
        <v>1.480032708462278E-2</v>
      </c>
      <c r="X660" s="7">
        <f t="shared" si="47"/>
        <v>2.7857993521398495E-2</v>
      </c>
      <c r="Y660" s="7">
        <f t="shared" si="47"/>
        <v>-2.131393438743515E-2</v>
      </c>
      <c r="Z660" s="15"/>
      <c r="AA660" s="7"/>
      <c r="AB660" s="7"/>
      <c r="AC660" s="7"/>
      <c r="AD660" s="7"/>
      <c r="AE660" s="7"/>
      <c r="AF660" s="7"/>
      <c r="AG660" s="7"/>
      <c r="AH660" s="7"/>
      <c r="AI660" s="7"/>
      <c r="AJ660" s="7"/>
      <c r="AK660" s="7"/>
      <c r="AL660" s="7"/>
      <c r="AM660" s="7"/>
      <c r="AN660" s="7"/>
      <c r="AO660" s="7"/>
      <c r="AP660" s="7"/>
      <c r="AQ660" s="7"/>
      <c r="AR660" s="7"/>
      <c r="AS660" s="7"/>
      <c r="AT660" s="7"/>
      <c r="AU660" s="7"/>
      <c r="AV660" s="7"/>
    </row>
    <row r="661" spans="1:48">
      <c r="A661" s="12">
        <v>41498</v>
      </c>
      <c r="B661" s="13">
        <v>5113.8999999999996</v>
      </c>
      <c r="C661" s="13">
        <v>1760.3</v>
      </c>
      <c r="D661" s="13">
        <v>1704.8</v>
      </c>
      <c r="E661" s="13">
        <v>9695.7000000000007</v>
      </c>
      <c r="F661" s="13">
        <v>13464.4</v>
      </c>
      <c r="G661" s="13">
        <v>5600.6</v>
      </c>
      <c r="H661" s="13">
        <v>13215.8</v>
      </c>
      <c r="I661" s="13">
        <v>3740.8</v>
      </c>
      <c r="J661" s="13">
        <v>707.9</v>
      </c>
      <c r="K661" s="13">
        <v>9787.6</v>
      </c>
      <c r="L661" s="13">
        <v>5301.1</v>
      </c>
      <c r="M661" s="13">
        <v>552</v>
      </c>
      <c r="N661" s="15"/>
      <c r="O661" s="7">
        <f t="shared" si="46"/>
        <v>1.8559586467058276E-3</v>
      </c>
      <c r="P661" s="7">
        <f t="shared" si="46"/>
        <v>-4.0933250685322442E-2</v>
      </c>
      <c r="Q661" s="7">
        <f t="shared" si="46"/>
        <v>2.5367665962383244E-2</v>
      </c>
      <c r="R661" s="7">
        <f t="shared" si="45"/>
        <v>-5.4813358601406683E-3</v>
      </c>
      <c r="S661" s="7">
        <f t="shared" si="45"/>
        <v>2.197826089311785E-2</v>
      </c>
      <c r="T661" s="7">
        <f t="shared" si="45"/>
        <v>2.9061754352191428E-3</v>
      </c>
      <c r="U661" s="7">
        <f t="shared" si="45"/>
        <v>4.2777133398184584E-2</v>
      </c>
      <c r="V661" s="7">
        <f t="shared" si="47"/>
        <v>1.4384918551980999E-2</v>
      </c>
      <c r="W661" s="7">
        <f t="shared" si="47"/>
        <v>-6.2349642256998173E-3</v>
      </c>
      <c r="X661" s="7">
        <f t="shared" si="47"/>
        <v>-1.1509025881552863E-2</v>
      </c>
      <c r="Y661" s="7">
        <f t="shared" si="47"/>
        <v>-4.6702992003256867E-3</v>
      </c>
      <c r="Z661" s="15"/>
      <c r="AA661" s="7"/>
      <c r="AB661" s="7"/>
      <c r="AC661" s="7"/>
      <c r="AD661" s="7"/>
      <c r="AE661" s="7"/>
      <c r="AF661" s="7"/>
      <c r="AG661" s="7"/>
      <c r="AH661" s="7"/>
      <c r="AI661" s="7"/>
      <c r="AJ661" s="7"/>
      <c r="AK661" s="7"/>
      <c r="AL661" s="7"/>
      <c r="AM661" s="7"/>
      <c r="AN661" s="7"/>
      <c r="AO661" s="7"/>
      <c r="AP661" s="7"/>
      <c r="AQ661" s="7"/>
      <c r="AR661" s="7"/>
      <c r="AS661" s="7"/>
      <c r="AT661" s="7"/>
      <c r="AU661" s="7"/>
      <c r="AV661" s="7"/>
    </row>
    <row r="662" spans="1:48">
      <c r="A662" s="12">
        <v>41505</v>
      </c>
      <c r="B662" s="13">
        <v>5123.3999999999996</v>
      </c>
      <c r="C662" s="13">
        <v>1689.7</v>
      </c>
      <c r="D662" s="13">
        <v>1748.6</v>
      </c>
      <c r="E662" s="13">
        <v>9642.7000000000007</v>
      </c>
      <c r="F662" s="13">
        <v>13763.6</v>
      </c>
      <c r="G662" s="13">
        <v>5616.9</v>
      </c>
      <c r="H662" s="13">
        <v>13793.4</v>
      </c>
      <c r="I662" s="13">
        <v>3795</v>
      </c>
      <c r="J662" s="13">
        <v>703.5</v>
      </c>
      <c r="K662" s="13">
        <v>9675.6</v>
      </c>
      <c r="L662" s="13">
        <v>5276.4</v>
      </c>
      <c r="M662" s="13">
        <v>551</v>
      </c>
      <c r="N662" s="15"/>
      <c r="O662" s="7">
        <f t="shared" si="46"/>
        <v>2.2615622210433056E-3</v>
      </c>
      <c r="P662" s="7">
        <f t="shared" si="46"/>
        <v>7.0993317777952867E-4</v>
      </c>
      <c r="Q662" s="7">
        <f t="shared" si="46"/>
        <v>-4.8154186148664634E-3</v>
      </c>
      <c r="R662" s="7">
        <f t="shared" si="45"/>
        <v>3.4131405546663399E-2</v>
      </c>
      <c r="S662" s="7">
        <f t="shared" si="45"/>
        <v>4.8667280205419379E-4</v>
      </c>
      <c r="T662" s="7">
        <f t="shared" si="45"/>
        <v>-1.0687758191526497E-3</v>
      </c>
      <c r="U662" s="7">
        <f t="shared" si="45"/>
        <v>1.3895212010915802E-2</v>
      </c>
      <c r="V662" s="7">
        <f t="shared" si="47"/>
        <v>-9.7544265145737066E-4</v>
      </c>
      <c r="W662" s="7">
        <f t="shared" si="47"/>
        <v>-7.5622818835079956E-3</v>
      </c>
      <c r="X662" s="7">
        <f t="shared" si="47"/>
        <v>-6.5741275149082973E-3</v>
      </c>
      <c r="Y662" s="7">
        <f t="shared" si="47"/>
        <v>3.7076074418604575E-2</v>
      </c>
      <c r="Z662" s="15"/>
      <c r="AA662" s="7"/>
      <c r="AB662" s="7"/>
      <c r="AC662" s="7"/>
      <c r="AD662" s="7"/>
      <c r="AE662" s="7"/>
      <c r="AF662" s="7"/>
      <c r="AG662" s="7"/>
      <c r="AH662" s="7"/>
      <c r="AI662" s="7"/>
      <c r="AJ662" s="7"/>
      <c r="AK662" s="7"/>
      <c r="AL662" s="7"/>
      <c r="AM662" s="7"/>
      <c r="AN662" s="7"/>
      <c r="AO662" s="7"/>
      <c r="AP662" s="7"/>
      <c r="AQ662" s="7"/>
      <c r="AR662" s="7"/>
      <c r="AS662" s="7"/>
      <c r="AT662" s="7"/>
      <c r="AU662" s="7"/>
      <c r="AV662" s="7"/>
    </row>
    <row r="663" spans="1:48">
      <c r="A663" s="12">
        <v>41512</v>
      </c>
      <c r="B663" s="13">
        <v>5135</v>
      </c>
      <c r="C663" s="13">
        <v>1690.9</v>
      </c>
      <c r="D663" s="13">
        <v>1740.2</v>
      </c>
      <c r="E663" s="13">
        <v>9977.5</v>
      </c>
      <c r="F663" s="13">
        <v>13770.3</v>
      </c>
      <c r="G663" s="13">
        <v>5610.9</v>
      </c>
      <c r="H663" s="13">
        <v>13986.4</v>
      </c>
      <c r="I663" s="13">
        <v>3791.3</v>
      </c>
      <c r="J663" s="13">
        <v>698.2</v>
      </c>
      <c r="K663" s="13">
        <v>9612.2000000000007</v>
      </c>
      <c r="L663" s="13">
        <v>5475.7</v>
      </c>
      <c r="M663" s="13">
        <v>550</v>
      </c>
      <c r="N663" s="15"/>
      <c r="O663" s="7">
        <f t="shared" si="46"/>
        <v>1.9455259054913527E-3</v>
      </c>
      <c r="P663" s="7">
        <f t="shared" si="46"/>
        <v>-1.9950488484365897E-2</v>
      </c>
      <c r="Q663" s="7">
        <f t="shared" si="46"/>
        <v>3.0409984131667647E-3</v>
      </c>
      <c r="R663" s="7">
        <f t="shared" si="45"/>
        <v>-1.052879931143938E-2</v>
      </c>
      <c r="S663" s="7">
        <f t="shared" si="45"/>
        <v>1.8434298565858164E-2</v>
      </c>
      <c r="T663" s="7">
        <f t="shared" si="45"/>
        <v>2.8297624264770624E-3</v>
      </c>
      <c r="U663" s="7">
        <f t="shared" si="45"/>
        <v>-1.124528322463517E-2</v>
      </c>
      <c r="V663" s="7">
        <f t="shared" si="47"/>
        <v>2.2352690492656244E-2</v>
      </c>
      <c r="W663" s="7">
        <f t="shared" si="47"/>
        <v>1.4362138088641058E-2</v>
      </c>
      <c r="X663" s="7">
        <f t="shared" si="47"/>
        <v>1.9124041831586731E-3</v>
      </c>
      <c r="Y663" s="7">
        <f t="shared" si="47"/>
        <v>-1.9377016884761424E-3</v>
      </c>
      <c r="Z663" s="15"/>
      <c r="AA663" s="7"/>
      <c r="AB663" s="7"/>
      <c r="AC663" s="7"/>
      <c r="AD663" s="7"/>
      <c r="AE663" s="7"/>
      <c r="AF663" s="7"/>
      <c r="AG663" s="7"/>
      <c r="AH663" s="7"/>
      <c r="AI663" s="7"/>
      <c r="AJ663" s="7"/>
      <c r="AK663" s="7"/>
      <c r="AL663" s="7"/>
      <c r="AM663" s="7"/>
      <c r="AN663" s="7"/>
      <c r="AO663" s="7"/>
      <c r="AP663" s="7"/>
      <c r="AQ663" s="7"/>
      <c r="AR663" s="7"/>
      <c r="AS663" s="7"/>
      <c r="AT663" s="7"/>
      <c r="AU663" s="7"/>
      <c r="AV663" s="7"/>
    </row>
    <row r="664" spans="1:48">
      <c r="A664" s="12">
        <v>41519</v>
      </c>
      <c r="B664" s="13">
        <v>5145</v>
      </c>
      <c r="C664" s="13">
        <v>1657.5</v>
      </c>
      <c r="D664" s="13">
        <v>1745.5</v>
      </c>
      <c r="E664" s="13">
        <v>9873</v>
      </c>
      <c r="F664" s="13">
        <v>14026.5</v>
      </c>
      <c r="G664" s="13">
        <v>5626.8</v>
      </c>
      <c r="H664" s="13">
        <v>13830</v>
      </c>
      <c r="I664" s="13">
        <v>3877</v>
      </c>
      <c r="J664" s="13">
        <v>708.3</v>
      </c>
      <c r="K664" s="13">
        <v>9630.6</v>
      </c>
      <c r="L664" s="13">
        <v>5465.1</v>
      </c>
      <c r="M664" s="13">
        <v>549</v>
      </c>
      <c r="N664" s="15"/>
      <c r="O664" s="7">
        <f t="shared" si="46"/>
        <v>1.4395401319941841E-2</v>
      </c>
      <c r="P664" s="7">
        <f t="shared" si="46"/>
        <v>1.5564516541111548E-2</v>
      </c>
      <c r="Q664" s="7">
        <f t="shared" si="46"/>
        <v>1.6477645541460514E-2</v>
      </c>
      <c r="R664" s="7">
        <f t="shared" si="45"/>
        <v>1.1190068973240243E-2</v>
      </c>
      <c r="S664" s="7">
        <f t="shared" si="45"/>
        <v>-1.5339888494023068E-3</v>
      </c>
      <c r="T664" s="7">
        <f t="shared" si="45"/>
        <v>1.5588395358584162E-2</v>
      </c>
      <c r="U664" s="7">
        <f t="shared" si="45"/>
        <v>4.3650075619352377E-3</v>
      </c>
      <c r="V664" s="7">
        <f t="shared" si="47"/>
        <v>1.4823809897049837E-2</v>
      </c>
      <c r="W664" s="7">
        <f t="shared" si="47"/>
        <v>1.8603235988837102E-2</v>
      </c>
      <c r="X664" s="7">
        <f t="shared" si="47"/>
        <v>2.2810149582954048E-2</v>
      </c>
      <c r="Y664" s="7">
        <f t="shared" si="47"/>
        <v>-1.4523726921667384E-2</v>
      </c>
      <c r="Z664" s="15"/>
      <c r="AA664" s="7"/>
      <c r="AB664" s="7"/>
      <c r="AC664" s="7"/>
      <c r="AD664" s="7"/>
      <c r="AE664" s="7"/>
      <c r="AF664" s="7"/>
      <c r="AG664" s="7"/>
      <c r="AH664" s="7"/>
      <c r="AI664" s="7"/>
      <c r="AJ664" s="7"/>
      <c r="AK664" s="7"/>
      <c r="AL664" s="7"/>
      <c r="AM664" s="7"/>
      <c r="AN664" s="7"/>
      <c r="AO664" s="7"/>
      <c r="AP664" s="7"/>
      <c r="AQ664" s="7"/>
      <c r="AR664" s="7"/>
      <c r="AS664" s="7"/>
      <c r="AT664" s="7"/>
      <c r="AU664" s="7"/>
      <c r="AV664" s="7"/>
    </row>
    <row r="665" spans="1:48">
      <c r="A665" s="12">
        <v>41526</v>
      </c>
      <c r="B665" s="13">
        <v>5219.6000000000004</v>
      </c>
      <c r="C665" s="13">
        <v>1683.5</v>
      </c>
      <c r="D665" s="13">
        <v>1774.5</v>
      </c>
      <c r="E665" s="13">
        <v>9984.1</v>
      </c>
      <c r="F665" s="13">
        <v>14005</v>
      </c>
      <c r="G665" s="13">
        <v>5715.2</v>
      </c>
      <c r="H665" s="13">
        <v>13890.5</v>
      </c>
      <c r="I665" s="13">
        <v>3934.9</v>
      </c>
      <c r="J665" s="13">
        <v>721.6</v>
      </c>
      <c r="K665" s="13">
        <v>9852.7999999999993</v>
      </c>
      <c r="L665" s="13">
        <v>5386.3</v>
      </c>
      <c r="M665" s="13">
        <v>548</v>
      </c>
      <c r="N665" s="15"/>
      <c r="O665" s="7">
        <f t="shared" si="46"/>
        <v>1.0880131718296885E-2</v>
      </c>
      <c r="P665" s="7">
        <f t="shared" si="46"/>
        <v>2.0285863943071497E-2</v>
      </c>
      <c r="Q665" s="7">
        <f t="shared" si="46"/>
        <v>-4.2920944639467445E-3</v>
      </c>
      <c r="R665" s="7">
        <f t="shared" si="45"/>
        <v>7.7092900759036026E-4</v>
      </c>
      <c r="S665" s="7">
        <f t="shared" si="45"/>
        <v>1.1395022217823399E-2</v>
      </c>
      <c r="T665" s="7">
        <f t="shared" si="45"/>
        <v>1.7517835275440732E-2</v>
      </c>
      <c r="U665" s="7">
        <f t="shared" si="45"/>
        <v>-1.5716246922783027E-2</v>
      </c>
      <c r="V665" s="7">
        <f t="shared" si="47"/>
        <v>1.2099620945950408E-2</v>
      </c>
      <c r="W665" s="7">
        <f t="shared" si="47"/>
        <v>-9.0485756940636587E-3</v>
      </c>
      <c r="X665" s="7">
        <f t="shared" si="47"/>
        <v>5.9601987769366659E-3</v>
      </c>
      <c r="Y665" s="7">
        <f t="shared" si="47"/>
        <v>2.0707564724589008E-2</v>
      </c>
      <c r="Z665" s="15"/>
      <c r="AA665" s="7"/>
      <c r="AB665" s="7"/>
      <c r="AC665" s="7"/>
      <c r="AD665" s="7"/>
      <c r="AE665" s="7"/>
      <c r="AF665" s="7"/>
      <c r="AG665" s="7"/>
      <c r="AH665" s="7"/>
      <c r="AI665" s="7"/>
      <c r="AJ665" s="7"/>
      <c r="AK665" s="7"/>
      <c r="AL665" s="7"/>
      <c r="AM665" s="7"/>
      <c r="AN665" s="7"/>
      <c r="AO665" s="7"/>
      <c r="AP665" s="7"/>
      <c r="AQ665" s="7"/>
      <c r="AR665" s="7"/>
      <c r="AS665" s="7"/>
      <c r="AT665" s="7"/>
      <c r="AU665" s="7"/>
      <c r="AV665" s="7"/>
    </row>
    <row r="666" spans="1:48">
      <c r="A666" s="12">
        <v>41533</v>
      </c>
      <c r="B666" s="13">
        <v>5276.7</v>
      </c>
      <c r="C666" s="13">
        <v>1718</v>
      </c>
      <c r="D666" s="13">
        <v>1766.9</v>
      </c>
      <c r="E666" s="13">
        <v>9991.7999999999993</v>
      </c>
      <c r="F666" s="13">
        <v>14165.5</v>
      </c>
      <c r="G666" s="13">
        <v>5816.2</v>
      </c>
      <c r="H666" s="13">
        <v>13673.9</v>
      </c>
      <c r="I666" s="13">
        <v>3982.8</v>
      </c>
      <c r="J666" s="13">
        <v>715.1</v>
      </c>
      <c r="K666" s="13">
        <v>9911.7000000000007</v>
      </c>
      <c r="L666" s="13">
        <v>5499</v>
      </c>
      <c r="M666" s="13">
        <v>547</v>
      </c>
      <c r="N666" s="15"/>
      <c r="O666" s="7">
        <f t="shared" si="46"/>
        <v>5.7446443814762075E-3</v>
      </c>
      <c r="P666" s="7">
        <f t="shared" si="46"/>
        <v>1.1516664226487597E-2</v>
      </c>
      <c r="Q666" s="7">
        <f t="shared" si="46"/>
        <v>1.8615620274054424E-2</v>
      </c>
      <c r="R666" s="7">
        <f t="shared" si="45"/>
        <v>6.722882036516515E-3</v>
      </c>
      <c r="S666" s="7">
        <f t="shared" si="45"/>
        <v>1.4437647847005278E-2</v>
      </c>
      <c r="T666" s="7">
        <f t="shared" si="45"/>
        <v>4.2720077322953879E-3</v>
      </c>
      <c r="U666" s="7">
        <f t="shared" si="45"/>
        <v>1.4426765382156169E-2</v>
      </c>
      <c r="V666" s="7">
        <f t="shared" si="47"/>
        <v>8.176783114587638E-3</v>
      </c>
      <c r="W666" s="7">
        <f t="shared" si="47"/>
        <v>1.3473361674419317E-2</v>
      </c>
      <c r="X666" s="7">
        <f t="shared" si="47"/>
        <v>-2.5760322156769002E-3</v>
      </c>
      <c r="Y666" s="7">
        <f t="shared" si="47"/>
        <v>6.7782125147321723E-3</v>
      </c>
      <c r="Z666" s="15"/>
      <c r="AA666" s="7"/>
      <c r="AB666" s="7"/>
      <c r="AC666" s="7"/>
      <c r="AD666" s="7"/>
      <c r="AE666" s="7"/>
      <c r="AF666" s="7"/>
      <c r="AG666" s="7"/>
      <c r="AH666" s="7"/>
      <c r="AI666" s="7"/>
      <c r="AJ666" s="7"/>
      <c r="AK666" s="7"/>
      <c r="AL666" s="7"/>
      <c r="AM666" s="7"/>
      <c r="AN666" s="7"/>
      <c r="AO666" s="7"/>
      <c r="AP666" s="7"/>
      <c r="AQ666" s="7"/>
      <c r="AR666" s="7"/>
      <c r="AS666" s="7"/>
      <c r="AT666" s="7"/>
      <c r="AU666" s="7"/>
      <c r="AV666" s="7"/>
    </row>
    <row r="667" spans="1:48">
      <c r="A667" s="12">
        <v>41540</v>
      </c>
      <c r="B667" s="13">
        <v>5307.1</v>
      </c>
      <c r="C667" s="13">
        <v>1737.9</v>
      </c>
      <c r="D667" s="13">
        <v>1800.1</v>
      </c>
      <c r="E667" s="13">
        <v>10059.200000000001</v>
      </c>
      <c r="F667" s="13">
        <v>14371.5</v>
      </c>
      <c r="G667" s="13">
        <v>5841.1</v>
      </c>
      <c r="H667" s="13">
        <v>13872.6</v>
      </c>
      <c r="I667" s="13">
        <v>4015.5</v>
      </c>
      <c r="J667" s="13">
        <v>724.8</v>
      </c>
      <c r="K667" s="13">
        <v>9886.2000000000007</v>
      </c>
      <c r="L667" s="13">
        <v>5536.4</v>
      </c>
      <c r="M667" s="13">
        <v>546</v>
      </c>
      <c r="N667" s="15"/>
      <c r="O667" s="7">
        <f t="shared" si="46"/>
        <v>-1.88496417994597E-2</v>
      </c>
      <c r="P667" s="7">
        <f t="shared" si="46"/>
        <v>-1.4489647266748886E-2</v>
      </c>
      <c r="Q667" s="7">
        <f t="shared" si="46"/>
        <v>-9.0962986645518919E-3</v>
      </c>
      <c r="R667" s="7">
        <f t="shared" si="45"/>
        <v>-1.4307770796631076E-2</v>
      </c>
      <c r="S667" s="7">
        <f t="shared" si="45"/>
        <v>-3.317839869731868E-2</v>
      </c>
      <c r="T667" s="7">
        <f t="shared" si="45"/>
        <v>-1.4711093197904319E-2</v>
      </c>
      <c r="U667" s="7">
        <f t="shared" si="45"/>
        <v>-1.2001724932919835E-2</v>
      </c>
      <c r="V667" s="7">
        <f t="shared" si="47"/>
        <v>-2.3560144872225297E-2</v>
      </c>
      <c r="W667" s="7">
        <f t="shared" si="47"/>
        <v>-1.0819914129149131E-2</v>
      </c>
      <c r="X667" s="7">
        <f t="shared" si="47"/>
        <v>-3.2036530927219163E-2</v>
      </c>
      <c r="Y667" s="7">
        <f t="shared" si="47"/>
        <v>-4.9068966883590382E-3</v>
      </c>
      <c r="Z667" s="15"/>
      <c r="AA667" s="7"/>
      <c r="AB667" s="7"/>
      <c r="AC667" s="7"/>
      <c r="AD667" s="7"/>
      <c r="AE667" s="7"/>
      <c r="AF667" s="7"/>
      <c r="AG667" s="7"/>
      <c r="AH667" s="7"/>
      <c r="AI667" s="7"/>
      <c r="AJ667" s="7"/>
      <c r="AK667" s="7"/>
      <c r="AL667" s="7"/>
      <c r="AM667" s="7"/>
      <c r="AN667" s="7"/>
      <c r="AO667" s="7"/>
      <c r="AP667" s="7"/>
      <c r="AQ667" s="7"/>
      <c r="AR667" s="7"/>
      <c r="AS667" s="7"/>
      <c r="AT667" s="7"/>
      <c r="AU667" s="7"/>
      <c r="AV667" s="7"/>
    </row>
    <row r="668" spans="1:48">
      <c r="A668" s="12">
        <v>41547</v>
      </c>
      <c r="B668" s="13">
        <v>5208</v>
      </c>
      <c r="C668" s="13">
        <v>1712.9</v>
      </c>
      <c r="D668" s="13">
        <v>1783.8</v>
      </c>
      <c r="E668" s="13">
        <v>9916.2999999999993</v>
      </c>
      <c r="F668" s="13">
        <v>13902.5</v>
      </c>
      <c r="G668" s="13">
        <v>5755.8</v>
      </c>
      <c r="H668" s="13">
        <v>13707.1</v>
      </c>
      <c r="I668" s="13">
        <v>3922</v>
      </c>
      <c r="J668" s="13">
        <v>717</v>
      </c>
      <c r="K668" s="13">
        <v>9574.5</v>
      </c>
      <c r="L668" s="13">
        <v>5509.3</v>
      </c>
      <c r="M668" s="13">
        <v>545</v>
      </c>
      <c r="N668" s="15"/>
      <c r="O668" s="7">
        <f t="shared" si="46"/>
        <v>4.3874424958069876E-3</v>
      </c>
      <c r="P668" s="7">
        <f t="shared" si="46"/>
        <v>3.6130575435084893E-3</v>
      </c>
      <c r="Q668" s="7">
        <f t="shared" si="46"/>
        <v>-3.6505614661609211E-3</v>
      </c>
      <c r="R668" s="7">
        <f t="shared" si="45"/>
        <v>-8.3735622291555324E-4</v>
      </c>
      <c r="S668" s="7">
        <f t="shared" si="45"/>
        <v>-4.9899511524964914E-3</v>
      </c>
      <c r="T668" s="7">
        <f t="shared" si="45"/>
        <v>7.1497504408716247E-3</v>
      </c>
      <c r="U668" s="7">
        <f t="shared" si="45"/>
        <v>9.9090852072054696E-3</v>
      </c>
      <c r="V668" s="7">
        <f t="shared" si="47"/>
        <v>1.7214565470196046E-2</v>
      </c>
      <c r="W668" s="7">
        <f t="shared" si="47"/>
        <v>-1.4611105674575487E-2</v>
      </c>
      <c r="X668" s="7">
        <f t="shared" si="47"/>
        <v>-7.1047218042193507E-4</v>
      </c>
      <c r="Y668" s="7">
        <f t="shared" si="47"/>
        <v>8.7827657229184366E-3</v>
      </c>
      <c r="Z668" s="15"/>
      <c r="AA668" s="7"/>
      <c r="AB668" s="7"/>
      <c r="AC668" s="7"/>
      <c r="AD668" s="7"/>
      <c r="AE668" s="7"/>
      <c r="AF668" s="7"/>
      <c r="AG668" s="7"/>
      <c r="AH668" s="7"/>
      <c r="AI668" s="7"/>
      <c r="AJ668" s="7"/>
      <c r="AK668" s="7"/>
      <c r="AL668" s="7"/>
      <c r="AM668" s="7"/>
      <c r="AN668" s="7"/>
      <c r="AO668" s="7"/>
      <c r="AP668" s="7"/>
      <c r="AQ668" s="7"/>
      <c r="AR668" s="7"/>
      <c r="AS668" s="7"/>
      <c r="AT668" s="7"/>
      <c r="AU668" s="7"/>
      <c r="AV668" s="7"/>
    </row>
    <row r="669" spans="1:48">
      <c r="A669" s="12">
        <v>41554</v>
      </c>
      <c r="B669" s="13">
        <v>5230.8999999999996</v>
      </c>
      <c r="C669" s="13">
        <v>1719.1</v>
      </c>
      <c r="D669" s="13">
        <v>1777.3</v>
      </c>
      <c r="E669" s="13">
        <v>9908</v>
      </c>
      <c r="F669" s="13">
        <v>13833.3</v>
      </c>
      <c r="G669" s="13">
        <v>5797.1</v>
      </c>
      <c r="H669" s="13">
        <v>13843.6</v>
      </c>
      <c r="I669" s="13">
        <v>3990.1</v>
      </c>
      <c r="J669" s="13">
        <v>706.6</v>
      </c>
      <c r="K669" s="13">
        <v>9567.7000000000007</v>
      </c>
      <c r="L669" s="13">
        <v>5557.9</v>
      </c>
      <c r="M669" s="13">
        <v>544</v>
      </c>
      <c r="N669" s="15"/>
      <c r="O669" s="7">
        <f t="shared" si="46"/>
        <v>1.7171871096886934E-2</v>
      </c>
      <c r="P669" s="7">
        <f t="shared" si="46"/>
        <v>1.2658762720741261E-2</v>
      </c>
      <c r="Q669" s="7">
        <f t="shared" si="46"/>
        <v>1.867337779585752E-2</v>
      </c>
      <c r="R669" s="7">
        <f t="shared" si="45"/>
        <v>2.0870414447619243E-3</v>
      </c>
      <c r="S669" s="7">
        <f t="shared" si="45"/>
        <v>1.0377319321199315E-2</v>
      </c>
      <c r="T669" s="7">
        <f t="shared" si="45"/>
        <v>2.3475536583810182E-2</v>
      </c>
      <c r="U669" s="7">
        <f t="shared" si="45"/>
        <v>1.5489517056018164E-2</v>
      </c>
      <c r="V669" s="7">
        <f t="shared" si="47"/>
        <v>1.0793399479253821E-2</v>
      </c>
      <c r="W669" s="7">
        <f t="shared" si="47"/>
        <v>1.2377091899872563E-2</v>
      </c>
      <c r="X669" s="7">
        <f t="shared" si="47"/>
        <v>1.6821053996250841E-2</v>
      </c>
      <c r="Y669" s="7">
        <f t="shared" si="47"/>
        <v>-8.7101638533885074E-3</v>
      </c>
      <c r="Z669" s="15"/>
      <c r="AA669" s="7"/>
      <c r="AB669" s="7"/>
      <c r="AC669" s="7"/>
      <c r="AD669" s="7"/>
      <c r="AE669" s="7"/>
      <c r="AF669" s="7"/>
      <c r="AG669" s="7"/>
      <c r="AH669" s="7"/>
      <c r="AI669" s="7"/>
      <c r="AJ669" s="7"/>
      <c r="AK669" s="7"/>
      <c r="AL669" s="7"/>
      <c r="AM669" s="7"/>
      <c r="AN669" s="7"/>
      <c r="AO669" s="7"/>
      <c r="AP669" s="7"/>
      <c r="AQ669" s="7"/>
      <c r="AR669" s="7"/>
      <c r="AS669" s="7"/>
      <c r="AT669" s="7"/>
      <c r="AU669" s="7"/>
      <c r="AV669" s="7"/>
    </row>
    <row r="670" spans="1:48">
      <c r="A670" s="12">
        <v>41561</v>
      </c>
      <c r="B670" s="13">
        <v>5321.5</v>
      </c>
      <c r="C670" s="13">
        <v>1741</v>
      </c>
      <c r="D670" s="13">
        <v>1810.8</v>
      </c>
      <c r="E670" s="13">
        <v>9928.7000000000007</v>
      </c>
      <c r="F670" s="13">
        <v>13977.6</v>
      </c>
      <c r="G670" s="13">
        <v>5934.8</v>
      </c>
      <c r="H670" s="13">
        <v>14059.7</v>
      </c>
      <c r="I670" s="13">
        <v>4033.4</v>
      </c>
      <c r="J670" s="13">
        <v>715.4</v>
      </c>
      <c r="K670" s="13">
        <v>9730</v>
      </c>
      <c r="L670" s="13">
        <v>5509.7</v>
      </c>
      <c r="M670" s="13">
        <v>543</v>
      </c>
      <c r="N670" s="15"/>
      <c r="O670" s="7">
        <f t="shared" si="46"/>
        <v>1.2103474302126525E-2</v>
      </c>
      <c r="P670" s="7">
        <f t="shared" si="46"/>
        <v>7.8952295238698279E-3</v>
      </c>
      <c r="Q670" s="7">
        <f t="shared" si="46"/>
        <v>3.9682591756206699E-3</v>
      </c>
      <c r="R670" s="7">
        <f t="shared" si="45"/>
        <v>6.4853153718658621E-3</v>
      </c>
      <c r="S670" s="7">
        <f t="shared" si="45"/>
        <v>-5.1524260478644018E-4</v>
      </c>
      <c r="T670" s="7">
        <f t="shared" si="45"/>
        <v>1.3572635074458975E-2</v>
      </c>
      <c r="U670" s="7">
        <f t="shared" si="45"/>
        <v>-1.5684572051308701E-2</v>
      </c>
      <c r="V670" s="7">
        <f t="shared" si="47"/>
        <v>8.1238023480588225E-3</v>
      </c>
      <c r="W670" s="7">
        <f t="shared" si="47"/>
        <v>1.2915949290318567E-2</v>
      </c>
      <c r="X670" s="7">
        <f t="shared" si="47"/>
        <v>2.9478973872495429E-2</v>
      </c>
      <c r="Y670" s="7">
        <f t="shared" si="47"/>
        <v>-8.2009498848481192E-3</v>
      </c>
      <c r="Z670" s="15"/>
      <c r="AA670" s="7"/>
      <c r="AB670" s="7"/>
      <c r="AC670" s="7"/>
      <c r="AD670" s="7"/>
      <c r="AE670" s="7"/>
      <c r="AF670" s="7"/>
      <c r="AG670" s="7"/>
      <c r="AH670" s="7"/>
      <c r="AI670" s="7"/>
      <c r="AJ670" s="7"/>
      <c r="AK670" s="7"/>
      <c r="AL670" s="7"/>
      <c r="AM670" s="7"/>
      <c r="AN670" s="7"/>
      <c r="AO670" s="7"/>
      <c r="AP670" s="7"/>
      <c r="AQ670" s="7"/>
      <c r="AR670" s="7"/>
      <c r="AS670" s="7"/>
      <c r="AT670" s="7"/>
      <c r="AU670" s="7"/>
      <c r="AV670" s="7"/>
    </row>
    <row r="671" spans="1:48">
      <c r="A671" s="12">
        <v>41568</v>
      </c>
      <c r="B671" s="13">
        <v>5386.3</v>
      </c>
      <c r="C671" s="13">
        <v>1754.8</v>
      </c>
      <c r="D671" s="13">
        <v>1818</v>
      </c>
      <c r="E671" s="13">
        <v>9993.2999999999993</v>
      </c>
      <c r="F671" s="13">
        <v>13970.4</v>
      </c>
      <c r="G671" s="13">
        <v>6015.9</v>
      </c>
      <c r="H671" s="13">
        <v>13840.9</v>
      </c>
      <c r="I671" s="13">
        <v>4066.3</v>
      </c>
      <c r="J671" s="13">
        <v>724.7</v>
      </c>
      <c r="K671" s="13">
        <v>10021.1</v>
      </c>
      <c r="L671" s="13">
        <v>5464.7</v>
      </c>
      <c r="M671" s="13">
        <v>542</v>
      </c>
      <c r="N671" s="15"/>
      <c r="O671" s="7">
        <f t="shared" si="46"/>
        <v>4.5937065610377192E-3</v>
      </c>
      <c r="P671" s="7">
        <f t="shared" si="46"/>
        <v>1.762359214438548E-2</v>
      </c>
      <c r="Q671" s="7">
        <f t="shared" si="46"/>
        <v>2.0880275732853022E-3</v>
      </c>
      <c r="R671" s="7">
        <f t="shared" si="45"/>
        <v>1.6868324119077287E-2</v>
      </c>
      <c r="S671" s="7">
        <f t="shared" si="45"/>
        <v>6.8623873826345935E-3</v>
      </c>
      <c r="T671" s="7">
        <f t="shared" si="45"/>
        <v>6.0158781377470721E-3</v>
      </c>
      <c r="U671" s="7">
        <f t="shared" si="45"/>
        <v>2.2439941586892762E-2</v>
      </c>
      <c r="V671" s="7">
        <f t="shared" si="47"/>
        <v>-2.0371856979485434E-2</v>
      </c>
      <c r="W671" s="7">
        <f t="shared" si="47"/>
        <v>1.3296063191044819E-2</v>
      </c>
      <c r="X671" s="7">
        <f t="shared" si="47"/>
        <v>-4.6810851954897587E-3</v>
      </c>
      <c r="Y671" s="7">
        <f t="shared" si="47"/>
        <v>3.7807918937382977E-3</v>
      </c>
      <c r="Z671" s="15"/>
      <c r="AA671" s="7"/>
      <c r="AB671" s="7"/>
      <c r="AC671" s="7"/>
      <c r="AD671" s="7"/>
      <c r="AE671" s="7"/>
      <c r="AF671" s="7"/>
      <c r="AG671" s="7"/>
      <c r="AH671" s="7"/>
      <c r="AI671" s="7"/>
      <c r="AJ671" s="7"/>
      <c r="AK671" s="7"/>
      <c r="AL671" s="7"/>
      <c r="AM671" s="7"/>
      <c r="AN671" s="7"/>
      <c r="AO671" s="7"/>
      <c r="AP671" s="7"/>
      <c r="AQ671" s="7"/>
      <c r="AR671" s="7"/>
      <c r="AS671" s="7"/>
      <c r="AT671" s="7"/>
      <c r="AU671" s="7"/>
      <c r="AV671" s="7"/>
    </row>
    <row r="672" spans="1:48">
      <c r="A672" s="12">
        <v>41575</v>
      </c>
      <c r="B672" s="13">
        <v>5411.1</v>
      </c>
      <c r="C672" s="13">
        <v>1786</v>
      </c>
      <c r="D672" s="13">
        <v>1821.8</v>
      </c>
      <c r="E672" s="13">
        <v>10163.299999999999</v>
      </c>
      <c r="F672" s="13">
        <v>14066.6</v>
      </c>
      <c r="G672" s="13">
        <v>6052.2</v>
      </c>
      <c r="H672" s="13">
        <v>14155</v>
      </c>
      <c r="I672" s="13">
        <v>3984.3</v>
      </c>
      <c r="J672" s="13">
        <v>734.4</v>
      </c>
      <c r="K672" s="13">
        <v>9974.2999999999993</v>
      </c>
      <c r="L672" s="13">
        <v>5485.4</v>
      </c>
      <c r="M672" s="13">
        <v>541</v>
      </c>
      <c r="N672" s="15"/>
      <c r="O672" s="7">
        <f t="shared" si="46"/>
        <v>-1.9238245634623859E-3</v>
      </c>
      <c r="P672" s="7">
        <f t="shared" si="46"/>
        <v>3.2422187270336714E-3</v>
      </c>
      <c r="Q672" s="7">
        <f t="shared" si="46"/>
        <v>-1.0594956188400104E-2</v>
      </c>
      <c r="R672" s="7">
        <f t="shared" si="45"/>
        <v>-3.0506556686010679E-4</v>
      </c>
      <c r="S672" s="7">
        <f t="shared" si="45"/>
        <v>-7.7217154410146689E-3</v>
      </c>
      <c r="T672" s="7">
        <f t="shared" si="45"/>
        <v>-4.2720247773597687E-3</v>
      </c>
      <c r="U672" s="7">
        <f t="shared" si="45"/>
        <v>-1.1853801495260125E-2</v>
      </c>
      <c r="V672" s="7">
        <f t="shared" si="47"/>
        <v>-1.9847507363246961E-3</v>
      </c>
      <c r="W672" s="7">
        <f t="shared" si="47"/>
        <v>2.4479816386400372E-3</v>
      </c>
      <c r="X672" s="7">
        <f t="shared" si="47"/>
        <v>7.9388876175364997E-3</v>
      </c>
      <c r="Y672" s="7">
        <f t="shared" si="47"/>
        <v>4.3294048305686844E-3</v>
      </c>
      <c r="Z672" s="15"/>
      <c r="AA672" s="7"/>
      <c r="AB672" s="7"/>
      <c r="AC672" s="7"/>
      <c r="AD672" s="7"/>
      <c r="AE672" s="7"/>
      <c r="AF672" s="7"/>
      <c r="AG672" s="7"/>
      <c r="AH672" s="7"/>
      <c r="AI672" s="7"/>
      <c r="AJ672" s="7"/>
      <c r="AK672" s="7"/>
      <c r="AL672" s="7"/>
      <c r="AM672" s="7"/>
      <c r="AN672" s="7"/>
      <c r="AO672" s="7"/>
      <c r="AP672" s="7"/>
      <c r="AQ672" s="7"/>
      <c r="AR672" s="7"/>
      <c r="AS672" s="7"/>
      <c r="AT672" s="7"/>
      <c r="AU672" s="7"/>
      <c r="AV672" s="7"/>
    </row>
    <row r="673" spans="1:48">
      <c r="A673" s="12">
        <v>41582</v>
      </c>
      <c r="B673" s="13">
        <v>5400.7</v>
      </c>
      <c r="C673" s="13">
        <v>1791.8</v>
      </c>
      <c r="D673" s="13">
        <v>1802.6</v>
      </c>
      <c r="E673" s="13">
        <v>10160.200000000001</v>
      </c>
      <c r="F673" s="13">
        <v>13958.4</v>
      </c>
      <c r="G673" s="13">
        <v>6026.4</v>
      </c>
      <c r="H673" s="13">
        <v>13988.2</v>
      </c>
      <c r="I673" s="13">
        <v>3976.4</v>
      </c>
      <c r="J673" s="13">
        <v>736.2</v>
      </c>
      <c r="K673" s="13">
        <v>10053.799999999999</v>
      </c>
      <c r="L673" s="13">
        <v>5509.2</v>
      </c>
      <c r="M673" s="13">
        <v>540</v>
      </c>
      <c r="N673" s="15"/>
      <c r="O673" s="7">
        <f t="shared" si="46"/>
        <v>1.8514404259360495E-4</v>
      </c>
      <c r="P673" s="7">
        <f t="shared" si="46"/>
        <v>-2.2908237424351186E-3</v>
      </c>
      <c r="Q673" s="7">
        <f t="shared" si="46"/>
        <v>1.33904742202147E-2</v>
      </c>
      <c r="R673" s="7">
        <f t="shared" si="45"/>
        <v>-1.0142737734439818E-3</v>
      </c>
      <c r="S673" s="7">
        <f t="shared" si="45"/>
        <v>-5.9351619571011687E-3</v>
      </c>
      <c r="T673" s="7">
        <f t="shared" si="45"/>
        <v>-6.4257516633633516E-3</v>
      </c>
      <c r="U673" s="7">
        <f t="shared" si="45"/>
        <v>4.8138903897900999E-3</v>
      </c>
      <c r="V673" s="7">
        <f t="shared" si="47"/>
        <v>4.5164928484094351E-3</v>
      </c>
      <c r="W673" s="7">
        <f t="shared" si="47"/>
        <v>2.1234503004919039E-2</v>
      </c>
      <c r="X673" s="7">
        <f t="shared" si="47"/>
        <v>1.4770325587890017E-2</v>
      </c>
      <c r="Y673" s="7">
        <f t="shared" si="47"/>
        <v>-1.0913911189546944E-2</v>
      </c>
      <c r="Z673" s="15"/>
      <c r="AA673" s="7"/>
      <c r="AB673" s="7"/>
      <c r="AC673" s="7"/>
      <c r="AD673" s="7"/>
      <c r="AE673" s="7"/>
      <c r="AF673" s="7"/>
      <c r="AG673" s="7"/>
      <c r="AH673" s="7"/>
      <c r="AI673" s="7"/>
      <c r="AJ673" s="7"/>
      <c r="AK673" s="7"/>
      <c r="AL673" s="7"/>
      <c r="AM673" s="7"/>
      <c r="AN673" s="7"/>
      <c r="AO673" s="7"/>
      <c r="AP673" s="7"/>
      <c r="AQ673" s="7"/>
      <c r="AR673" s="7"/>
      <c r="AS673" s="7"/>
      <c r="AT673" s="7"/>
      <c r="AU673" s="7"/>
      <c r="AV673" s="7"/>
    </row>
    <row r="674" spans="1:48">
      <c r="A674" s="12">
        <v>41589</v>
      </c>
      <c r="B674" s="13">
        <v>5401.7</v>
      </c>
      <c r="C674" s="13">
        <v>1787.7</v>
      </c>
      <c r="D674" s="13">
        <v>1826.9</v>
      </c>
      <c r="E674" s="13">
        <v>10149.9</v>
      </c>
      <c r="F674" s="13">
        <v>13875.8</v>
      </c>
      <c r="G674" s="13">
        <v>5987.8</v>
      </c>
      <c r="H674" s="13">
        <v>14055.7</v>
      </c>
      <c r="I674" s="13">
        <v>3994.4</v>
      </c>
      <c r="J674" s="13">
        <v>752</v>
      </c>
      <c r="K674" s="13">
        <v>10203.4</v>
      </c>
      <c r="L674" s="13">
        <v>5449.4</v>
      </c>
      <c r="M674" s="13">
        <v>539</v>
      </c>
      <c r="N674" s="15"/>
      <c r="O674" s="7">
        <f t="shared" si="46"/>
        <v>-1.2256151033227873E-2</v>
      </c>
      <c r="P674" s="7">
        <f t="shared" si="46"/>
        <v>-2.2457600205562131E-2</v>
      </c>
      <c r="Q674" s="7">
        <f t="shared" si="46"/>
        <v>-1.2503261119985691E-2</v>
      </c>
      <c r="R674" s="7">
        <f t="shared" si="45"/>
        <v>-5.0472483151792463E-3</v>
      </c>
      <c r="S674" s="7">
        <f t="shared" si="45"/>
        <v>-2.5806141138488198E-2</v>
      </c>
      <c r="T674" s="7">
        <f t="shared" si="45"/>
        <v>-1.2875209373683756E-2</v>
      </c>
      <c r="U674" s="7">
        <f t="shared" si="45"/>
        <v>2.4186549550936321E-4</v>
      </c>
      <c r="V674" s="7">
        <f t="shared" si="47"/>
        <v>-7.8920659959645385E-3</v>
      </c>
      <c r="W674" s="7">
        <f t="shared" si="47"/>
        <v>-3.8497570428699682E-2</v>
      </c>
      <c r="X674" s="7">
        <f t="shared" si="47"/>
        <v>-1.151318779541477E-2</v>
      </c>
      <c r="Y674" s="7">
        <f t="shared" si="47"/>
        <v>2.3095121800205619E-3</v>
      </c>
      <c r="Z674" s="15"/>
      <c r="AA674" s="7"/>
      <c r="AB674" s="7"/>
      <c r="AC674" s="7"/>
      <c r="AD674" s="7"/>
      <c r="AE674" s="7"/>
      <c r="AF674" s="7"/>
      <c r="AG674" s="7"/>
      <c r="AH674" s="7"/>
      <c r="AI674" s="7"/>
      <c r="AJ674" s="7"/>
      <c r="AK674" s="7"/>
      <c r="AL674" s="7"/>
      <c r="AM674" s="7"/>
      <c r="AN674" s="7"/>
      <c r="AO674" s="7"/>
      <c r="AP674" s="7"/>
      <c r="AQ674" s="7"/>
      <c r="AR674" s="7"/>
      <c r="AS674" s="7"/>
      <c r="AT674" s="7"/>
      <c r="AU674" s="7"/>
      <c r="AV674" s="7"/>
    </row>
    <row r="675" spans="1:48">
      <c r="A675" s="12">
        <v>41596</v>
      </c>
      <c r="B675" s="13">
        <v>5335.9</v>
      </c>
      <c r="C675" s="13">
        <v>1748</v>
      </c>
      <c r="D675" s="13">
        <v>1804.2</v>
      </c>
      <c r="E675" s="13">
        <v>10098.799999999999</v>
      </c>
      <c r="F675" s="13">
        <v>13522.3</v>
      </c>
      <c r="G675" s="13">
        <v>5911.2</v>
      </c>
      <c r="H675" s="13">
        <v>14059.1</v>
      </c>
      <c r="I675" s="13">
        <v>3963</v>
      </c>
      <c r="J675" s="13">
        <v>723.6</v>
      </c>
      <c r="K675" s="13">
        <v>10086.6</v>
      </c>
      <c r="L675" s="13">
        <v>5462</v>
      </c>
      <c r="M675" s="13">
        <v>538</v>
      </c>
      <c r="N675" s="15"/>
      <c r="O675" s="7">
        <f t="shared" si="46"/>
        <v>-2.9654676386564817E-3</v>
      </c>
      <c r="P675" s="7">
        <f t="shared" si="46"/>
        <v>-5.7224608142423074E-4</v>
      </c>
      <c r="Q675" s="7">
        <f t="shared" si="46"/>
        <v>-1.3311150051988727E-3</v>
      </c>
      <c r="R675" s="7">
        <f t="shared" si="45"/>
        <v>-2.1772522855940505E-2</v>
      </c>
      <c r="S675" s="7">
        <f t="shared" si="45"/>
        <v>-2.5048014696828096E-2</v>
      </c>
      <c r="T675" s="7">
        <f t="shared" si="45"/>
        <v>6.8448383233873766E-3</v>
      </c>
      <c r="U675" s="7">
        <f t="shared" si="45"/>
        <v>9.9650493749949432E-3</v>
      </c>
      <c r="V675" s="7">
        <f t="shared" si="47"/>
        <v>-1.7179273419522228E-2</v>
      </c>
      <c r="W675" s="7">
        <f t="shared" si="47"/>
        <v>1.1541760440171548E-2</v>
      </c>
      <c r="X675" s="7">
        <f t="shared" si="47"/>
        <v>-1.0975482874482445E-2</v>
      </c>
      <c r="Y675" s="7">
        <f t="shared" si="47"/>
        <v>-1.520100108425608E-2</v>
      </c>
      <c r="Z675" s="15"/>
      <c r="AA675" s="7"/>
      <c r="AB675" s="7"/>
      <c r="AC675" s="7"/>
      <c r="AD675" s="7"/>
      <c r="AE675" s="7"/>
      <c r="AF675" s="7"/>
      <c r="AG675" s="7"/>
      <c r="AH675" s="7"/>
      <c r="AI675" s="7"/>
      <c r="AJ675" s="7"/>
      <c r="AK675" s="7"/>
      <c r="AL675" s="7"/>
      <c r="AM675" s="7"/>
      <c r="AN675" s="7"/>
      <c r="AO675" s="7"/>
      <c r="AP675" s="7"/>
      <c r="AQ675" s="7"/>
      <c r="AR675" s="7"/>
      <c r="AS675" s="7"/>
      <c r="AT675" s="7"/>
      <c r="AU675" s="7"/>
      <c r="AV675" s="7"/>
    </row>
    <row r="676" spans="1:48">
      <c r="A676" s="12">
        <v>41603</v>
      </c>
      <c r="B676" s="13">
        <v>5320.1</v>
      </c>
      <c r="C676" s="13">
        <v>1747</v>
      </c>
      <c r="D676" s="13">
        <v>1801.8</v>
      </c>
      <c r="E676" s="13">
        <v>9881.2999999999993</v>
      </c>
      <c r="F676" s="13">
        <v>13187.8</v>
      </c>
      <c r="G676" s="13">
        <v>5951.8</v>
      </c>
      <c r="H676" s="13">
        <v>14199.9</v>
      </c>
      <c r="I676" s="13">
        <v>3895.5</v>
      </c>
      <c r="J676" s="13">
        <v>732</v>
      </c>
      <c r="K676" s="13">
        <v>9976.5</v>
      </c>
      <c r="L676" s="13">
        <v>5379.6</v>
      </c>
      <c r="M676" s="13">
        <v>537</v>
      </c>
      <c r="N676" s="15"/>
      <c r="O676" s="7">
        <f t="shared" si="46"/>
        <v>-2.5529413052900421E-2</v>
      </c>
      <c r="P676" s="7">
        <f t="shared" si="46"/>
        <v>-1.5575740326557798E-2</v>
      </c>
      <c r="Q676" s="7">
        <f t="shared" si="46"/>
        <v>-2.6830260367605132E-2</v>
      </c>
      <c r="R676" s="7">
        <f t="shared" si="45"/>
        <v>-2.5023848562842697E-2</v>
      </c>
      <c r="S676" s="7">
        <f t="shared" si="45"/>
        <v>8.0281679888597763E-3</v>
      </c>
      <c r="T676" s="7">
        <f t="shared" si="45"/>
        <v>-3.5259350326006876E-2</v>
      </c>
      <c r="U676" s="7">
        <f t="shared" si="45"/>
        <v>-2.3593209409049024E-2</v>
      </c>
      <c r="V676" s="7">
        <f t="shared" si="47"/>
        <v>-2.7667125769533518E-2</v>
      </c>
      <c r="W676" s="7">
        <f t="shared" si="47"/>
        <v>-1.0989121575595206E-2</v>
      </c>
      <c r="X676" s="7">
        <f t="shared" si="47"/>
        <v>-1.5546474304234554E-2</v>
      </c>
      <c r="Y676" s="7">
        <f t="shared" si="47"/>
        <v>-1.6550059595949834E-2</v>
      </c>
      <c r="Z676" s="15"/>
      <c r="AA676" s="7"/>
      <c r="AB676" s="7"/>
      <c r="AC676" s="7"/>
      <c r="AD676" s="7"/>
      <c r="AE676" s="7"/>
      <c r="AF676" s="7"/>
      <c r="AG676" s="7"/>
      <c r="AH676" s="7"/>
      <c r="AI676" s="7"/>
      <c r="AJ676" s="7"/>
      <c r="AK676" s="7"/>
      <c r="AL676" s="7"/>
      <c r="AM676" s="7"/>
      <c r="AN676" s="7"/>
      <c r="AO676" s="7"/>
      <c r="AP676" s="7"/>
      <c r="AQ676" s="7"/>
      <c r="AR676" s="7"/>
      <c r="AS676" s="7"/>
      <c r="AT676" s="7"/>
      <c r="AU676" s="7"/>
      <c r="AV676" s="7"/>
    </row>
    <row r="677" spans="1:48">
      <c r="A677" s="12">
        <v>41610</v>
      </c>
      <c r="B677" s="13">
        <v>5186</v>
      </c>
      <c r="C677" s="13">
        <v>1720</v>
      </c>
      <c r="D677" s="13">
        <v>1754.1</v>
      </c>
      <c r="E677" s="13">
        <v>9637.1</v>
      </c>
      <c r="F677" s="13">
        <v>13294.1</v>
      </c>
      <c r="G677" s="13">
        <v>5745.6</v>
      </c>
      <c r="H677" s="13">
        <v>13868.8</v>
      </c>
      <c r="I677" s="13">
        <v>3789.2</v>
      </c>
      <c r="J677" s="13">
        <v>724</v>
      </c>
      <c r="K677" s="13">
        <v>9822.6</v>
      </c>
      <c r="L677" s="13">
        <v>5291.3</v>
      </c>
      <c r="M677" s="13">
        <v>536</v>
      </c>
      <c r="N677" s="15"/>
      <c r="O677" s="7">
        <f t="shared" si="46"/>
        <v>-1.703592209852536E-2</v>
      </c>
      <c r="P677" s="7">
        <f t="shared" si="46"/>
        <v>7.5552846996153724E-4</v>
      </c>
      <c r="Q677" s="7">
        <f t="shared" si="46"/>
        <v>-1.5628011259110102E-2</v>
      </c>
      <c r="R677" s="7">
        <f t="shared" si="45"/>
        <v>-1.0493691654207393E-2</v>
      </c>
      <c r="S677" s="7">
        <f t="shared" si="45"/>
        <v>-2.0457417714788529E-2</v>
      </c>
      <c r="T677" s="7">
        <f t="shared" si="45"/>
        <v>-2.2903713068727613E-2</v>
      </c>
      <c r="U677" s="7">
        <f t="shared" si="45"/>
        <v>-4.2704691234522084E-3</v>
      </c>
      <c r="V677" s="7">
        <f t="shared" si="47"/>
        <v>-6.938403407942083E-3</v>
      </c>
      <c r="W677" s="7">
        <f t="shared" si="47"/>
        <v>-2.1500199954344729E-2</v>
      </c>
      <c r="X677" s="7">
        <f t="shared" si="47"/>
        <v>-1.8059598966435608E-2</v>
      </c>
      <c r="Y677" s="7">
        <f t="shared" si="47"/>
        <v>1.8503838216459476E-3</v>
      </c>
      <c r="Z677" s="15"/>
      <c r="AA677" s="7"/>
      <c r="AB677" s="7"/>
      <c r="AC677" s="7"/>
      <c r="AD677" s="7"/>
      <c r="AE677" s="7"/>
      <c r="AF677" s="7"/>
      <c r="AG677" s="7"/>
      <c r="AH677" s="7"/>
      <c r="AI677" s="7"/>
      <c r="AJ677" s="7"/>
      <c r="AK677" s="7"/>
      <c r="AL677" s="7"/>
      <c r="AM677" s="7"/>
      <c r="AN677" s="7"/>
      <c r="AO677" s="7"/>
      <c r="AP677" s="7"/>
      <c r="AQ677" s="7"/>
      <c r="AR677" s="7"/>
      <c r="AS677" s="7"/>
      <c r="AT677" s="7"/>
      <c r="AU677" s="7"/>
      <c r="AV677" s="7"/>
    </row>
    <row r="678" spans="1:48">
      <c r="A678" s="12">
        <v>41617</v>
      </c>
      <c r="B678" s="13">
        <v>5098.3999999999996</v>
      </c>
      <c r="C678" s="13">
        <v>1721.3</v>
      </c>
      <c r="D678" s="13">
        <v>1726.9</v>
      </c>
      <c r="E678" s="13">
        <v>9536.5</v>
      </c>
      <c r="F678" s="13">
        <v>13024.9</v>
      </c>
      <c r="G678" s="13">
        <v>5615.5</v>
      </c>
      <c r="H678" s="13">
        <v>13809.7</v>
      </c>
      <c r="I678" s="13">
        <v>3763</v>
      </c>
      <c r="J678" s="13">
        <v>708.6</v>
      </c>
      <c r="K678" s="13">
        <v>9646.7999999999993</v>
      </c>
      <c r="L678" s="13">
        <v>5301.1</v>
      </c>
      <c r="M678" s="13">
        <v>535</v>
      </c>
      <c r="N678" s="15"/>
      <c r="O678" s="7">
        <f t="shared" si="46"/>
        <v>3.2192366551168312E-2</v>
      </c>
      <c r="P678" s="7">
        <f t="shared" si="46"/>
        <v>4.5095658897999574E-2</v>
      </c>
      <c r="Q678" s="7">
        <f t="shared" si="46"/>
        <v>3.0004532359623057E-2</v>
      </c>
      <c r="R678" s="7">
        <f t="shared" si="45"/>
        <v>3.4586054937026448E-2</v>
      </c>
      <c r="S678" s="7">
        <f t="shared" si="45"/>
        <v>2.8996091879033094E-2</v>
      </c>
      <c r="T678" s="7">
        <f t="shared" si="45"/>
        <v>3.0221622501099017E-2</v>
      </c>
      <c r="U678" s="7">
        <f t="shared" si="45"/>
        <v>1.8367965836960119E-2</v>
      </c>
      <c r="V678" s="7">
        <f t="shared" si="47"/>
        <v>3.8013909910038772E-2</v>
      </c>
      <c r="W678" s="7">
        <f t="shared" si="47"/>
        <v>3.7395300298794343E-2</v>
      </c>
      <c r="X678" s="7">
        <f t="shared" si="47"/>
        <v>3.7148131365486045E-2</v>
      </c>
      <c r="Y678" s="7">
        <f t="shared" si="47"/>
        <v>9.7241239304023241E-3</v>
      </c>
      <c r="Z678" s="15"/>
      <c r="AA678" s="7"/>
      <c r="AB678" s="7"/>
      <c r="AC678" s="7"/>
      <c r="AD678" s="7"/>
      <c r="AE678" s="7"/>
      <c r="AF678" s="7"/>
      <c r="AG678" s="7"/>
      <c r="AH678" s="7"/>
      <c r="AI678" s="7"/>
      <c r="AJ678" s="7"/>
      <c r="AK678" s="7"/>
      <c r="AL678" s="7"/>
      <c r="AM678" s="7"/>
      <c r="AN678" s="7"/>
      <c r="AO678" s="7"/>
      <c r="AP678" s="7"/>
      <c r="AQ678" s="7"/>
      <c r="AR678" s="7"/>
      <c r="AS678" s="7"/>
      <c r="AT678" s="7"/>
      <c r="AU678" s="7"/>
      <c r="AV678" s="7"/>
    </row>
    <row r="679" spans="1:48">
      <c r="A679" s="12">
        <v>41624</v>
      </c>
      <c r="B679" s="13">
        <v>5265.2</v>
      </c>
      <c r="C679" s="13">
        <v>1800.7</v>
      </c>
      <c r="D679" s="13">
        <v>1779.5</v>
      </c>
      <c r="E679" s="13">
        <v>9872.1</v>
      </c>
      <c r="F679" s="13">
        <v>13408.1</v>
      </c>
      <c r="G679" s="13">
        <v>5787.8</v>
      </c>
      <c r="H679" s="13">
        <v>14065.7</v>
      </c>
      <c r="I679" s="13">
        <v>3908.8</v>
      </c>
      <c r="J679" s="13">
        <v>735.6</v>
      </c>
      <c r="K679" s="13">
        <v>10011.9</v>
      </c>
      <c r="L679" s="13">
        <v>5352.9</v>
      </c>
      <c r="M679" s="13">
        <v>534</v>
      </c>
      <c r="N679" s="15"/>
      <c r="O679" s="7">
        <f t="shared" si="46"/>
        <v>1.112455165737632E-2</v>
      </c>
      <c r="P679" s="7">
        <f t="shared" si="46"/>
        <v>9.7815153628736749E-3</v>
      </c>
      <c r="Q679" s="7">
        <f t="shared" si="46"/>
        <v>2.4041354439480134E-2</v>
      </c>
      <c r="R679" s="7">
        <f t="shared" si="45"/>
        <v>1.2352360975787279E-2</v>
      </c>
      <c r="S679" s="7">
        <f t="shared" si="45"/>
        <v>1.3821008958776955E-2</v>
      </c>
      <c r="T679" s="7">
        <f t="shared" si="45"/>
        <v>1.0672313158513904E-2</v>
      </c>
      <c r="U679" s="7">
        <f t="shared" si="45"/>
        <v>1.301067951282057E-2</v>
      </c>
      <c r="V679" s="7">
        <f t="shared" si="47"/>
        <v>9.1171334659270343E-3</v>
      </c>
      <c r="W679" s="7">
        <f t="shared" si="47"/>
        <v>6.369016718886439E-3</v>
      </c>
      <c r="X679" s="7">
        <f t="shared" si="47"/>
        <v>8.9293410099439974E-3</v>
      </c>
      <c r="Y679" s="7">
        <f t="shared" si="47"/>
        <v>3.226681651737443E-3</v>
      </c>
      <c r="Z679" s="15"/>
      <c r="AA679" s="7"/>
      <c r="AB679" s="7"/>
      <c r="AC679" s="7"/>
      <c r="AD679" s="7"/>
      <c r="AE679" s="7"/>
      <c r="AF679" s="7"/>
      <c r="AG679" s="7"/>
      <c r="AH679" s="7"/>
      <c r="AI679" s="7"/>
      <c r="AJ679" s="7"/>
      <c r="AK679" s="7"/>
      <c r="AL679" s="7"/>
      <c r="AM679" s="7"/>
      <c r="AN679" s="7"/>
      <c r="AO679" s="7"/>
      <c r="AP679" s="7"/>
      <c r="AQ679" s="7"/>
      <c r="AR679" s="7"/>
      <c r="AS679" s="7"/>
      <c r="AT679" s="7"/>
      <c r="AU679" s="7"/>
      <c r="AV679" s="7"/>
    </row>
    <row r="680" spans="1:48">
      <c r="A680" s="12">
        <v>41631</v>
      </c>
      <c r="B680" s="13">
        <v>5324.1</v>
      </c>
      <c r="C680" s="13">
        <v>1818.4</v>
      </c>
      <c r="D680" s="13">
        <v>1822.8</v>
      </c>
      <c r="E680" s="13">
        <v>9994.7999999999993</v>
      </c>
      <c r="F680" s="13">
        <v>13594.7</v>
      </c>
      <c r="G680" s="13">
        <v>5849.9</v>
      </c>
      <c r="H680" s="13">
        <v>14249.9</v>
      </c>
      <c r="I680" s="13">
        <v>3944.6</v>
      </c>
      <c r="J680" s="13">
        <v>740.3</v>
      </c>
      <c r="K680" s="13">
        <v>10101.700000000001</v>
      </c>
      <c r="L680" s="13">
        <v>5370.2</v>
      </c>
      <c r="M680" s="13">
        <v>533</v>
      </c>
      <c r="N680" s="15"/>
      <c r="O680" s="7">
        <f t="shared" si="46"/>
        <v>4.8715690955229204E-3</v>
      </c>
      <c r="P680" s="7">
        <f t="shared" si="46"/>
        <v>4.9371980261866746E-3</v>
      </c>
      <c r="Q680" s="7">
        <f t="shared" si="46"/>
        <v>4.7069212839043924E-3</v>
      </c>
      <c r="R680" s="7">
        <f t="shared" si="45"/>
        <v>2.737674687842286E-3</v>
      </c>
      <c r="S680" s="7">
        <f t="shared" si="45"/>
        <v>-7.1829366011257985E-3</v>
      </c>
      <c r="T680" s="7">
        <f t="shared" si="45"/>
        <v>4.2814929496558787E-3</v>
      </c>
      <c r="U680" s="7">
        <f t="shared" si="45"/>
        <v>6.2262345753786733E-3</v>
      </c>
      <c r="V680" s="7">
        <f t="shared" si="47"/>
        <v>1.7983110858006506E-3</v>
      </c>
      <c r="W680" s="7">
        <f t="shared" si="47"/>
        <v>-1.6222796582114889E-3</v>
      </c>
      <c r="X680" s="7">
        <f t="shared" si="47"/>
        <v>1.2826110973934921E-2</v>
      </c>
      <c r="Y680" s="7">
        <f t="shared" si="47"/>
        <v>2.0481310875488447E-4</v>
      </c>
      <c r="Z680" s="15"/>
      <c r="AA680" s="7"/>
      <c r="AB680" s="7"/>
      <c r="AC680" s="7"/>
      <c r="AD680" s="7"/>
      <c r="AE680" s="7"/>
      <c r="AF680" s="7"/>
      <c r="AG680" s="7"/>
      <c r="AH680" s="7"/>
      <c r="AI680" s="7"/>
      <c r="AJ680" s="7"/>
      <c r="AK680" s="7"/>
      <c r="AL680" s="7"/>
      <c r="AM680" s="7"/>
      <c r="AN680" s="7"/>
      <c r="AO680" s="7"/>
      <c r="AP680" s="7"/>
      <c r="AQ680" s="7"/>
      <c r="AR680" s="7"/>
      <c r="AS680" s="7"/>
      <c r="AT680" s="7"/>
      <c r="AU680" s="7"/>
      <c r="AV680" s="7"/>
    </row>
    <row r="681" spans="1:48">
      <c r="A681" s="12">
        <v>41638</v>
      </c>
      <c r="B681" s="13">
        <v>5350.1</v>
      </c>
      <c r="C681" s="13">
        <v>1827.4</v>
      </c>
      <c r="D681" s="13">
        <v>1831.4</v>
      </c>
      <c r="E681" s="13">
        <v>10022.200000000001</v>
      </c>
      <c r="F681" s="13">
        <v>13497.4</v>
      </c>
      <c r="G681" s="13">
        <v>5875</v>
      </c>
      <c r="H681" s="13">
        <v>14338.9</v>
      </c>
      <c r="I681" s="13">
        <v>3951.7</v>
      </c>
      <c r="J681" s="13">
        <v>739.1</v>
      </c>
      <c r="K681" s="13">
        <v>10232.1</v>
      </c>
      <c r="L681" s="13">
        <v>5371.3</v>
      </c>
      <c r="M681" s="13">
        <v>532</v>
      </c>
      <c r="N681" s="15"/>
      <c r="O681" s="7">
        <f t="shared" si="46"/>
        <v>-7.0715417780562086E-3</v>
      </c>
      <c r="P681" s="7">
        <f t="shared" si="46"/>
        <v>-8.2117542183294309E-4</v>
      </c>
      <c r="Q681" s="7">
        <f t="shared" si="46"/>
        <v>-5.2556783629223742E-3</v>
      </c>
      <c r="R681" s="7">
        <f t="shared" si="45"/>
        <v>5.0857266691653148E-3</v>
      </c>
      <c r="S681" s="7">
        <f t="shared" si="45"/>
        <v>-6.7947063676903393E-3</v>
      </c>
      <c r="T681" s="7">
        <f t="shared" si="45"/>
        <v>-2.7237751692009031E-4</v>
      </c>
      <c r="U681" s="7">
        <f t="shared" si="45"/>
        <v>5.1594551644451689E-4</v>
      </c>
      <c r="V681" s="7">
        <f t="shared" si="47"/>
        <v>-7.544138298912104E-3</v>
      </c>
      <c r="W681" s="7">
        <f t="shared" si="47"/>
        <v>8.3535920968069461E-3</v>
      </c>
      <c r="X681" s="7">
        <f t="shared" si="47"/>
        <v>-3.6668485714907786E-2</v>
      </c>
      <c r="Y681" s="7">
        <f t="shared" si="47"/>
        <v>1.0169108238651929E-2</v>
      </c>
      <c r="Z681" s="15"/>
      <c r="AA681" s="7"/>
      <c r="AB681" s="7"/>
      <c r="AC681" s="7"/>
      <c r="AD681" s="7"/>
      <c r="AE681" s="7"/>
      <c r="AF681" s="7"/>
      <c r="AG681" s="7"/>
      <c r="AH681" s="7"/>
      <c r="AI681" s="7"/>
      <c r="AJ681" s="7"/>
      <c r="AK681" s="7"/>
      <c r="AL681" s="7"/>
      <c r="AM681" s="7"/>
      <c r="AN681" s="7"/>
      <c r="AO681" s="7"/>
      <c r="AP681" s="7"/>
      <c r="AQ681" s="7"/>
      <c r="AR681" s="7"/>
      <c r="AS681" s="7"/>
      <c r="AT681" s="7"/>
      <c r="AU681" s="7"/>
      <c r="AV681" s="7"/>
    </row>
    <row r="682" spans="1:48">
      <c r="A682" s="12">
        <v>41645</v>
      </c>
      <c r="B682" s="13">
        <v>5312.4</v>
      </c>
      <c r="C682" s="13">
        <v>1825.9</v>
      </c>
      <c r="D682" s="13">
        <v>1821.8</v>
      </c>
      <c r="E682" s="13">
        <v>10073.299999999999</v>
      </c>
      <c r="F682" s="13">
        <v>13406</v>
      </c>
      <c r="G682" s="13">
        <v>5873.4</v>
      </c>
      <c r="H682" s="13">
        <v>14346.3</v>
      </c>
      <c r="I682" s="13">
        <v>3922</v>
      </c>
      <c r="J682" s="13">
        <v>745.3</v>
      </c>
      <c r="K682" s="13">
        <v>9863.7000000000007</v>
      </c>
      <c r="L682" s="13">
        <v>5426.2</v>
      </c>
      <c r="M682" s="13">
        <v>531</v>
      </c>
      <c r="N682" s="15"/>
      <c r="O682" s="7">
        <f t="shared" si="46"/>
        <v>-1.2243015947773568E-3</v>
      </c>
      <c r="P682" s="7">
        <f t="shared" si="46"/>
        <v>-2.1931035710479664E-3</v>
      </c>
      <c r="Q682" s="7">
        <f t="shared" si="46"/>
        <v>-2.0462632075247331E-2</v>
      </c>
      <c r="R682" s="7">
        <f t="shared" si="45"/>
        <v>-6.1039855346378914E-3</v>
      </c>
      <c r="S682" s="7">
        <f t="shared" si="45"/>
        <v>1.264535465892442E-2</v>
      </c>
      <c r="T682" s="7">
        <f t="shared" si="45"/>
        <v>-1.8038936807524303E-2</v>
      </c>
      <c r="U682" s="7">
        <f t="shared" si="45"/>
        <v>1.1669859750802614E-2</v>
      </c>
      <c r="V682" s="7">
        <f t="shared" si="47"/>
        <v>-5.4713403178135063E-3</v>
      </c>
      <c r="W682" s="7">
        <f t="shared" si="47"/>
        <v>3.6161560868290736E-3</v>
      </c>
      <c r="X682" s="7">
        <f t="shared" si="47"/>
        <v>4.0501982252415247E-2</v>
      </c>
      <c r="Y682" s="7">
        <f t="shared" si="47"/>
        <v>1.3308999113258011E-2</v>
      </c>
      <c r="Z682" s="15"/>
      <c r="AA682" s="7"/>
      <c r="AB682" s="7"/>
      <c r="AC682" s="7"/>
      <c r="AD682" s="7"/>
      <c r="AE682" s="7"/>
      <c r="AF682" s="7"/>
      <c r="AG682" s="7"/>
      <c r="AH682" s="7"/>
      <c r="AI682" s="7"/>
      <c r="AJ682" s="7"/>
      <c r="AK682" s="7"/>
      <c r="AL682" s="7"/>
      <c r="AM682" s="7"/>
      <c r="AN682" s="7"/>
      <c r="AO682" s="7"/>
      <c r="AP682" s="7"/>
      <c r="AQ682" s="7"/>
      <c r="AR682" s="7"/>
      <c r="AS682" s="7"/>
      <c r="AT682" s="7"/>
      <c r="AU682" s="7"/>
      <c r="AV682" s="7"/>
    </row>
    <row r="683" spans="1:48">
      <c r="A683" s="12">
        <v>41652</v>
      </c>
      <c r="B683" s="13">
        <v>5305.9</v>
      </c>
      <c r="C683" s="13">
        <v>1821.9</v>
      </c>
      <c r="D683" s="13">
        <v>1784.9</v>
      </c>
      <c r="E683" s="13">
        <v>10012</v>
      </c>
      <c r="F683" s="13">
        <v>13576.6</v>
      </c>
      <c r="G683" s="13">
        <v>5768.4</v>
      </c>
      <c r="H683" s="13">
        <v>14514.7</v>
      </c>
      <c r="I683" s="13">
        <v>3900.6</v>
      </c>
      <c r="J683" s="13">
        <v>748</v>
      </c>
      <c r="K683" s="13">
        <v>10271.4</v>
      </c>
      <c r="L683" s="13">
        <v>5498.9</v>
      </c>
      <c r="M683" s="13">
        <v>530</v>
      </c>
      <c r="N683" s="15"/>
      <c r="O683" s="7">
        <f t="shared" si="46"/>
        <v>-1.2326169639365513E-2</v>
      </c>
      <c r="P683" s="7">
        <f t="shared" si="46"/>
        <v>-1.727330772892556E-2</v>
      </c>
      <c r="Q683" s="7">
        <f t="shared" si="46"/>
        <v>-1.9289564918721924E-2</v>
      </c>
      <c r="R683" s="7">
        <f t="shared" si="45"/>
        <v>-1.3889461392000283E-2</v>
      </c>
      <c r="S683" s="7">
        <f t="shared" si="45"/>
        <v>-1.7903072900124762E-2</v>
      </c>
      <c r="T683" s="7">
        <f t="shared" si="45"/>
        <v>-9.8605352871017418E-3</v>
      </c>
      <c r="U683" s="7">
        <f t="shared" si="45"/>
        <v>-5.5118056000195749E-5</v>
      </c>
      <c r="V683" s="7">
        <f t="shared" si="47"/>
        <v>3.5827656299454121E-3</v>
      </c>
      <c r="W683" s="7">
        <f t="shared" si="47"/>
        <v>-3.6070599760551658E-2</v>
      </c>
      <c r="X683" s="7">
        <f t="shared" si="47"/>
        <v>-2.0527815703091853E-2</v>
      </c>
      <c r="Y683" s="7">
        <f t="shared" si="47"/>
        <v>-1.1541368382340151E-2</v>
      </c>
      <c r="Z683" s="15"/>
      <c r="AA683" s="7"/>
      <c r="AB683" s="7"/>
      <c r="AC683" s="7"/>
      <c r="AD683" s="7"/>
      <c r="AE683" s="7"/>
      <c r="AF683" s="7"/>
      <c r="AG683" s="7"/>
      <c r="AH683" s="7"/>
      <c r="AI683" s="7"/>
      <c r="AJ683" s="7"/>
      <c r="AK683" s="7"/>
      <c r="AL683" s="7"/>
      <c r="AM683" s="7"/>
      <c r="AN683" s="7"/>
      <c r="AO683" s="7"/>
      <c r="AP683" s="7"/>
      <c r="AQ683" s="7"/>
      <c r="AR683" s="7"/>
      <c r="AS683" s="7"/>
      <c r="AT683" s="7"/>
      <c r="AU683" s="7"/>
      <c r="AV683" s="7"/>
    </row>
    <row r="684" spans="1:48">
      <c r="A684" s="12">
        <v>41659</v>
      </c>
      <c r="B684" s="13">
        <v>5240.8999999999996</v>
      </c>
      <c r="C684" s="13">
        <v>1790.7</v>
      </c>
      <c r="D684" s="13">
        <v>1750.8</v>
      </c>
      <c r="E684" s="13">
        <v>9873.9</v>
      </c>
      <c r="F684" s="13">
        <v>13335.7</v>
      </c>
      <c r="G684" s="13">
        <v>5711.8</v>
      </c>
      <c r="H684" s="13">
        <v>14513.9</v>
      </c>
      <c r="I684" s="13">
        <v>3914.6</v>
      </c>
      <c r="J684" s="13">
        <v>721.5</v>
      </c>
      <c r="K684" s="13">
        <v>10062.700000000001</v>
      </c>
      <c r="L684" s="13">
        <v>5435.8</v>
      </c>
      <c r="M684" s="13">
        <v>529</v>
      </c>
      <c r="N684" s="15"/>
      <c r="O684" s="7">
        <f t="shared" si="46"/>
        <v>-9.7595421320184773E-3</v>
      </c>
      <c r="P684" s="7">
        <f t="shared" si="46"/>
        <v>-2.2922325749751924E-3</v>
      </c>
      <c r="Q684" s="7">
        <f t="shared" si="46"/>
        <v>-1.5433424996021488E-3</v>
      </c>
      <c r="R684" s="7">
        <f t="shared" si="45"/>
        <v>-1.6996129553842214E-2</v>
      </c>
      <c r="S684" s="7">
        <f t="shared" si="45"/>
        <v>-1.6383088595672272E-2</v>
      </c>
      <c r="T684" s="7">
        <f t="shared" si="45"/>
        <v>-1.2136092659046215E-2</v>
      </c>
      <c r="U684" s="7">
        <f t="shared" si="45"/>
        <v>-7.4203760201532517E-3</v>
      </c>
      <c r="V684" s="7">
        <f t="shared" si="47"/>
        <v>-7.1012283287191875E-3</v>
      </c>
      <c r="W684" s="7">
        <f t="shared" si="47"/>
        <v>1.108186842875417E-3</v>
      </c>
      <c r="X684" s="7">
        <f t="shared" si="47"/>
        <v>-5.590643033728443E-3</v>
      </c>
      <c r="Y684" s="7">
        <f t="shared" si="47"/>
        <v>-1.4912323838630098E-3</v>
      </c>
      <c r="Z684" s="15"/>
      <c r="AA684" s="7"/>
      <c r="AB684" s="7"/>
      <c r="AC684" s="7"/>
      <c r="AD684" s="7"/>
      <c r="AE684" s="7"/>
      <c r="AF684" s="7"/>
      <c r="AG684" s="7"/>
      <c r="AH684" s="7"/>
      <c r="AI684" s="7"/>
      <c r="AJ684" s="7"/>
      <c r="AK684" s="7"/>
      <c r="AL684" s="7"/>
      <c r="AM684" s="7"/>
      <c r="AN684" s="7"/>
      <c r="AO684" s="7"/>
      <c r="AP684" s="7"/>
      <c r="AQ684" s="7"/>
      <c r="AR684" s="7"/>
      <c r="AS684" s="7"/>
      <c r="AT684" s="7"/>
      <c r="AU684" s="7"/>
      <c r="AV684" s="7"/>
    </row>
    <row r="685" spans="1:48">
      <c r="A685" s="12">
        <v>41667</v>
      </c>
      <c r="B685" s="13">
        <v>5190</v>
      </c>
      <c r="C685" s="13">
        <v>1786.6</v>
      </c>
      <c r="D685" s="13">
        <v>1748.1</v>
      </c>
      <c r="E685" s="13">
        <v>9707.5</v>
      </c>
      <c r="F685" s="13">
        <v>13119</v>
      </c>
      <c r="G685" s="13">
        <v>5642.9</v>
      </c>
      <c r="H685" s="13">
        <v>14406.6</v>
      </c>
      <c r="I685" s="13">
        <v>3886.9</v>
      </c>
      <c r="J685" s="13">
        <v>722.3</v>
      </c>
      <c r="K685" s="13">
        <v>10006.6</v>
      </c>
      <c r="L685" s="13">
        <v>5427.7</v>
      </c>
      <c r="M685" s="13">
        <v>528</v>
      </c>
      <c r="N685" s="15"/>
      <c r="O685" s="7">
        <f t="shared" si="46"/>
        <v>-4.5382205055247366E-3</v>
      </c>
      <c r="P685" s="7">
        <f t="shared" si="46"/>
        <v>-2.5682411582401674E-2</v>
      </c>
      <c r="Q685" s="7">
        <f t="shared" si="46"/>
        <v>4.6229001087569332E-3</v>
      </c>
      <c r="R685" s="7">
        <f t="shared" si="45"/>
        <v>1.2875802217725175E-2</v>
      </c>
      <c r="S685" s="7">
        <f t="shared" si="45"/>
        <v>2.2811239023925855E-2</v>
      </c>
      <c r="T685" s="7">
        <f t="shared" si="45"/>
        <v>-8.2388472615301835E-3</v>
      </c>
      <c r="U685" s="7">
        <f t="shared" si="45"/>
        <v>-2.0377529099625327E-2</v>
      </c>
      <c r="V685" s="7">
        <f t="shared" si="47"/>
        <v>-1.8645048044893441E-2</v>
      </c>
      <c r="W685" s="7">
        <f t="shared" si="47"/>
        <v>-1.5346283317331682E-2</v>
      </c>
      <c r="X685" s="7">
        <f t="shared" si="47"/>
        <v>1.158563510999068E-3</v>
      </c>
      <c r="Y685" s="7">
        <f t="shared" si="47"/>
        <v>-4.0060236152990487E-3</v>
      </c>
      <c r="Z685" s="15"/>
      <c r="AA685" s="7"/>
      <c r="AB685" s="7"/>
      <c r="AC685" s="7"/>
      <c r="AD685" s="7"/>
      <c r="AE685" s="7"/>
      <c r="AF685" s="7"/>
      <c r="AG685" s="7"/>
      <c r="AH685" s="7"/>
      <c r="AI685" s="7"/>
      <c r="AJ685" s="7"/>
      <c r="AK685" s="7"/>
      <c r="AL685" s="7"/>
      <c r="AM685" s="7"/>
      <c r="AN685" s="7"/>
      <c r="AO685" s="7"/>
      <c r="AP685" s="7"/>
      <c r="AQ685" s="7"/>
      <c r="AR685" s="7"/>
      <c r="AS685" s="7"/>
      <c r="AT685" s="7"/>
      <c r="AU685" s="7"/>
      <c r="AV685" s="7"/>
    </row>
    <row r="686" spans="1:48">
      <c r="A686" s="12">
        <v>41673</v>
      </c>
      <c r="B686" s="13">
        <v>5166.5</v>
      </c>
      <c r="C686" s="13">
        <v>1741.3</v>
      </c>
      <c r="D686" s="13">
        <v>1756.2</v>
      </c>
      <c r="E686" s="13">
        <v>9833.2999999999993</v>
      </c>
      <c r="F686" s="13">
        <v>13421.7</v>
      </c>
      <c r="G686" s="13">
        <v>5596.6</v>
      </c>
      <c r="H686" s="13">
        <v>14116</v>
      </c>
      <c r="I686" s="13">
        <v>3815.1</v>
      </c>
      <c r="J686" s="13">
        <v>711.3</v>
      </c>
      <c r="K686" s="13">
        <v>10018.200000000001</v>
      </c>
      <c r="L686" s="13">
        <v>5406</v>
      </c>
      <c r="M686" s="13">
        <v>527</v>
      </c>
      <c r="N686" s="15"/>
      <c r="O686" s="7">
        <f t="shared" si="46"/>
        <v>3.6077961537258757E-2</v>
      </c>
      <c r="P686" s="7">
        <f t="shared" si="46"/>
        <v>3.8639634429488846E-2</v>
      </c>
      <c r="Q686" s="7">
        <f t="shared" si="46"/>
        <v>2.8404940854553921E-2</v>
      </c>
      <c r="R686" s="7">
        <f t="shared" si="45"/>
        <v>2.4004568732875993E-2</v>
      </c>
      <c r="S686" s="7">
        <f t="shared" si="45"/>
        <v>1.9705180112804505E-2</v>
      </c>
      <c r="T686" s="7">
        <f t="shared" si="45"/>
        <v>4.1697857132979889E-2</v>
      </c>
      <c r="U686" s="7">
        <f t="shared" si="45"/>
        <v>-1.5739214445245268E-3</v>
      </c>
      <c r="V686" s="7">
        <f t="shared" si="47"/>
        <v>3.1452135248926649E-2</v>
      </c>
      <c r="W686" s="7">
        <f t="shared" si="47"/>
        <v>8.9760768883414957E-2</v>
      </c>
      <c r="X686" s="7">
        <f t="shared" si="47"/>
        <v>4.2963796965109449E-2</v>
      </c>
      <c r="Y686" s="7">
        <f t="shared" si="47"/>
        <v>4.0742080117417465E-2</v>
      </c>
      <c r="Z686" s="15"/>
      <c r="AA686" s="7"/>
      <c r="AB686" s="7"/>
      <c r="AC686" s="7"/>
      <c r="AD686" s="7"/>
      <c r="AE686" s="7"/>
      <c r="AF686" s="7"/>
      <c r="AG686" s="7"/>
      <c r="AH686" s="7"/>
      <c r="AI686" s="7"/>
      <c r="AJ686" s="7"/>
      <c r="AK686" s="7"/>
      <c r="AL686" s="7"/>
      <c r="AM686" s="7"/>
      <c r="AN686" s="7"/>
      <c r="AO686" s="7"/>
      <c r="AP686" s="7"/>
      <c r="AQ686" s="7"/>
      <c r="AR686" s="7"/>
      <c r="AS686" s="7"/>
      <c r="AT686" s="7"/>
      <c r="AU686" s="7"/>
      <c r="AV686" s="7"/>
    </row>
    <row r="687" spans="1:48">
      <c r="A687" s="12">
        <v>41680</v>
      </c>
      <c r="B687" s="13">
        <v>5356.3</v>
      </c>
      <c r="C687" s="13">
        <v>1809.9</v>
      </c>
      <c r="D687" s="13">
        <v>1806.8</v>
      </c>
      <c r="E687" s="13">
        <v>10072.200000000001</v>
      </c>
      <c r="F687" s="13">
        <v>13688.8</v>
      </c>
      <c r="G687" s="13">
        <v>5834.9</v>
      </c>
      <c r="H687" s="13">
        <v>14093.8</v>
      </c>
      <c r="I687" s="13">
        <v>3937</v>
      </c>
      <c r="J687" s="13">
        <v>778.1</v>
      </c>
      <c r="K687" s="13">
        <v>10458</v>
      </c>
      <c r="L687" s="13">
        <v>5630.8</v>
      </c>
      <c r="M687" s="13">
        <v>526</v>
      </c>
      <c r="N687" s="15"/>
      <c r="O687" s="7">
        <f t="shared" si="46"/>
        <v>1.5266623512063768E-2</v>
      </c>
      <c r="P687" s="7">
        <f t="shared" si="46"/>
        <v>1.0935076130609041E-2</v>
      </c>
      <c r="Q687" s="7">
        <f t="shared" si="46"/>
        <v>1.5051094344394769E-2</v>
      </c>
      <c r="R687" s="7">
        <f t="shared" si="45"/>
        <v>8.1476512189579686E-3</v>
      </c>
      <c r="S687" s="7">
        <f t="shared" si="45"/>
        <v>1.2265282032913102E-3</v>
      </c>
      <c r="T687" s="7">
        <f t="shared" si="45"/>
        <v>1.1993125130793834E-2</v>
      </c>
      <c r="U687" s="7">
        <f t="shared" si="45"/>
        <v>3.112722141087805E-2</v>
      </c>
      <c r="V687" s="7">
        <f t="shared" si="47"/>
        <v>2.3347363996991107E-2</v>
      </c>
      <c r="W687" s="7">
        <f t="shared" si="47"/>
        <v>1.6693422817244054E-3</v>
      </c>
      <c r="X687" s="7">
        <f t="shared" si="47"/>
        <v>2.5872014681720207E-2</v>
      </c>
      <c r="Y687" s="7">
        <f t="shared" si="47"/>
        <v>1.559489230890353E-2</v>
      </c>
      <c r="Z687" s="15"/>
      <c r="AA687" s="7"/>
      <c r="AB687" s="7"/>
      <c r="AC687" s="7"/>
      <c r="AD687" s="7"/>
      <c r="AE687" s="7"/>
      <c r="AF687" s="7"/>
      <c r="AG687" s="7"/>
      <c r="AH687" s="7"/>
      <c r="AI687" s="7"/>
      <c r="AJ687" s="7"/>
      <c r="AK687" s="7"/>
      <c r="AL687" s="7"/>
      <c r="AM687" s="7"/>
      <c r="AN687" s="7"/>
      <c r="AO687" s="7"/>
      <c r="AP687" s="7"/>
      <c r="AQ687" s="7"/>
      <c r="AR687" s="7"/>
      <c r="AS687" s="7"/>
      <c r="AT687" s="7"/>
      <c r="AU687" s="7"/>
      <c r="AV687" s="7"/>
    </row>
    <row r="688" spans="1:48">
      <c r="A688" s="12">
        <v>41687</v>
      </c>
      <c r="B688" s="13">
        <v>5438.7</v>
      </c>
      <c r="C688" s="13">
        <v>1829.8</v>
      </c>
      <c r="D688" s="13">
        <v>1834.2</v>
      </c>
      <c r="E688" s="13">
        <v>10154.6</v>
      </c>
      <c r="F688" s="13">
        <v>13705.6</v>
      </c>
      <c r="G688" s="13">
        <v>5905.3</v>
      </c>
      <c r="H688" s="13">
        <v>14539.4</v>
      </c>
      <c r="I688" s="13">
        <v>4030</v>
      </c>
      <c r="J688" s="13">
        <v>779.4</v>
      </c>
      <c r="K688" s="13">
        <v>10732.1</v>
      </c>
      <c r="L688" s="13">
        <v>5719.3</v>
      </c>
      <c r="M688" s="13">
        <v>525</v>
      </c>
      <c r="N688" s="15"/>
      <c r="O688" s="7">
        <f t="shared" si="46"/>
        <v>-6.2526140902511695E-3</v>
      </c>
      <c r="P688" s="7">
        <f t="shared" si="46"/>
        <v>-3.611263970691482E-2</v>
      </c>
      <c r="Q688" s="7">
        <f t="shared" si="46"/>
        <v>1.1653564225449274E-2</v>
      </c>
      <c r="R688" s="7">
        <f t="shared" si="45"/>
        <v>-1.113059102773383E-2</v>
      </c>
      <c r="S688" s="7">
        <f t="shared" si="45"/>
        <v>-9.70877406277093E-4</v>
      </c>
      <c r="T688" s="7">
        <f t="shared" si="45"/>
        <v>-3.5567599985418725E-4</v>
      </c>
      <c r="U688" s="7">
        <f t="shared" si="45"/>
        <v>1.5647870641100296E-2</v>
      </c>
      <c r="V688" s="7">
        <f t="shared" si="47"/>
        <v>6.9454782769236972E-4</v>
      </c>
      <c r="W688" s="7">
        <f t="shared" si="47"/>
        <v>-1.1354960712551532E-2</v>
      </c>
      <c r="X688" s="7">
        <f t="shared" si="47"/>
        <v>-2.4782533797556787E-2</v>
      </c>
      <c r="Y688" s="7">
        <f t="shared" si="47"/>
        <v>1.5898393418336679E-3</v>
      </c>
      <c r="Z688" s="15"/>
      <c r="AA688" s="7"/>
      <c r="AB688" s="7"/>
      <c r="AC688" s="7"/>
      <c r="AD688" s="7"/>
      <c r="AE688" s="7"/>
      <c r="AF688" s="7"/>
      <c r="AG688" s="7"/>
      <c r="AH688" s="7"/>
      <c r="AI688" s="7"/>
      <c r="AJ688" s="7"/>
      <c r="AK688" s="7"/>
      <c r="AL688" s="7"/>
      <c r="AM688" s="7"/>
      <c r="AN688" s="7"/>
      <c r="AO688" s="7"/>
      <c r="AP688" s="7"/>
      <c r="AQ688" s="7"/>
      <c r="AR688" s="7"/>
      <c r="AS688" s="7"/>
      <c r="AT688" s="7"/>
      <c r="AU688" s="7"/>
      <c r="AV688" s="7"/>
    </row>
    <row r="689" spans="1:48">
      <c r="A689" s="12">
        <v>41694</v>
      </c>
      <c r="B689" s="13">
        <v>5404.8</v>
      </c>
      <c r="C689" s="13">
        <v>1764.9</v>
      </c>
      <c r="D689" s="13">
        <v>1855.7</v>
      </c>
      <c r="E689" s="13">
        <v>10042.200000000001</v>
      </c>
      <c r="F689" s="13">
        <v>13692.3</v>
      </c>
      <c r="G689" s="13">
        <v>5903.2</v>
      </c>
      <c r="H689" s="13">
        <v>14768.7</v>
      </c>
      <c r="I689" s="13">
        <v>4032.8</v>
      </c>
      <c r="J689" s="13">
        <v>770.6</v>
      </c>
      <c r="K689" s="13">
        <v>10469.4</v>
      </c>
      <c r="L689" s="13">
        <v>5728.4</v>
      </c>
      <c r="M689" s="13">
        <v>524</v>
      </c>
      <c r="N689" s="15"/>
      <c r="O689" s="7">
        <f t="shared" si="46"/>
        <v>1.058249884777124E-2</v>
      </c>
      <c r="P689" s="7">
        <f t="shared" si="46"/>
        <v>2.9985029962566329E-3</v>
      </c>
      <c r="Q689" s="7">
        <f t="shared" si="46"/>
        <v>2.6849748153232371E-2</v>
      </c>
      <c r="R689" s="7">
        <f t="shared" si="45"/>
        <v>9.6720603371310363E-3</v>
      </c>
      <c r="S689" s="7">
        <f t="shared" si="45"/>
        <v>2.7076191884798199E-2</v>
      </c>
      <c r="T689" s="7">
        <f t="shared" si="45"/>
        <v>1.1470082381101641E-2</v>
      </c>
      <c r="U689" s="7">
        <f t="shared" si="45"/>
        <v>3.6699521112451864E-3</v>
      </c>
      <c r="V689" s="7">
        <f t="shared" si="47"/>
        <v>2.8719697000214321E-2</v>
      </c>
      <c r="W689" s="7">
        <f t="shared" si="47"/>
        <v>4.9864815474427136E-2</v>
      </c>
      <c r="X689" s="7">
        <f t="shared" si="47"/>
        <v>-2.8600280628089652E-3</v>
      </c>
      <c r="Y689" s="7">
        <f t="shared" si="47"/>
        <v>-1.8002000950913005E-2</v>
      </c>
      <c r="Z689" s="15"/>
      <c r="AA689" s="7"/>
      <c r="AB689" s="7"/>
      <c r="AC689" s="7"/>
      <c r="AD689" s="7"/>
      <c r="AE689" s="7"/>
      <c r="AF689" s="7"/>
      <c r="AG689" s="7"/>
      <c r="AH689" s="7"/>
      <c r="AI689" s="7"/>
      <c r="AJ689" s="7"/>
      <c r="AK689" s="7"/>
      <c r="AL689" s="7"/>
      <c r="AM689" s="7"/>
      <c r="AN689" s="7"/>
      <c r="AO689" s="7"/>
      <c r="AP689" s="7"/>
      <c r="AQ689" s="7"/>
      <c r="AR689" s="7"/>
      <c r="AS689" s="7"/>
      <c r="AT689" s="7"/>
      <c r="AU689" s="7"/>
      <c r="AV689" s="7"/>
    </row>
    <row r="690" spans="1:48">
      <c r="A690" s="12">
        <v>41701</v>
      </c>
      <c r="B690" s="13">
        <v>5462.3</v>
      </c>
      <c r="C690" s="13">
        <v>1770.2</v>
      </c>
      <c r="D690" s="13">
        <v>1906.2</v>
      </c>
      <c r="E690" s="13">
        <v>10139.799999999999</v>
      </c>
      <c r="F690" s="13">
        <v>14068.1</v>
      </c>
      <c r="G690" s="13">
        <v>5971.3</v>
      </c>
      <c r="H690" s="13">
        <v>14823</v>
      </c>
      <c r="I690" s="13">
        <v>4150.3</v>
      </c>
      <c r="J690" s="13">
        <v>810</v>
      </c>
      <c r="K690" s="13">
        <v>10439.5</v>
      </c>
      <c r="L690" s="13">
        <v>5626.2</v>
      </c>
      <c r="M690" s="13">
        <v>523</v>
      </c>
      <c r="N690" s="15"/>
      <c r="O690" s="7">
        <f t="shared" si="46"/>
        <v>-2.4631284994352947E-2</v>
      </c>
      <c r="P690" s="7">
        <f t="shared" si="46"/>
        <v>-1.2505847388388973E-2</v>
      </c>
      <c r="Q690" s="7">
        <f t="shared" si="46"/>
        <v>-3.3662794945948475E-2</v>
      </c>
      <c r="R690" s="7">
        <f t="shared" si="45"/>
        <v>-1.8956026257886682E-2</v>
      </c>
      <c r="S690" s="7">
        <f t="shared" si="45"/>
        <v>-3.6608564915829672E-2</v>
      </c>
      <c r="T690" s="7">
        <f t="shared" si="45"/>
        <v>-1.600331255234962E-2</v>
      </c>
      <c r="U690" s="7">
        <f t="shared" si="45"/>
        <v>-6.3209538909374348E-3</v>
      </c>
      <c r="V690" s="7">
        <f t="shared" si="47"/>
        <v>-2.7183484205222527E-2</v>
      </c>
      <c r="W690" s="7">
        <f t="shared" si="47"/>
        <v>-2.4115618589603094E-2</v>
      </c>
      <c r="X690" s="7">
        <f t="shared" si="47"/>
        <v>-5.0731316108466575E-2</v>
      </c>
      <c r="Y690" s="7">
        <f t="shared" si="47"/>
        <v>-1.733686313821976E-2</v>
      </c>
      <c r="Z690" s="15"/>
      <c r="AA690" s="7"/>
      <c r="AB690" s="7"/>
      <c r="AC690" s="7"/>
      <c r="AD690" s="7"/>
      <c r="AE690" s="7"/>
      <c r="AF690" s="7"/>
      <c r="AG690" s="7"/>
      <c r="AH690" s="7"/>
      <c r="AI690" s="7"/>
      <c r="AJ690" s="7"/>
      <c r="AK690" s="7"/>
      <c r="AL690" s="7"/>
      <c r="AM690" s="7"/>
      <c r="AN690" s="7"/>
      <c r="AO690" s="7"/>
      <c r="AP690" s="7"/>
      <c r="AQ690" s="7"/>
      <c r="AR690" s="7"/>
      <c r="AS690" s="7"/>
      <c r="AT690" s="7"/>
      <c r="AU690" s="7"/>
      <c r="AV690" s="7"/>
    </row>
    <row r="691" spans="1:48">
      <c r="A691" s="12">
        <v>41708</v>
      </c>
      <c r="B691" s="13">
        <v>5329.4</v>
      </c>
      <c r="C691" s="13">
        <v>1748.2</v>
      </c>
      <c r="D691" s="13">
        <v>1843.1</v>
      </c>
      <c r="E691" s="13">
        <v>9949.4</v>
      </c>
      <c r="F691" s="13">
        <v>13562.4</v>
      </c>
      <c r="G691" s="13">
        <v>5876.5</v>
      </c>
      <c r="H691" s="13">
        <v>14729.6</v>
      </c>
      <c r="I691" s="13">
        <v>4039</v>
      </c>
      <c r="J691" s="13">
        <v>790.7</v>
      </c>
      <c r="K691" s="13">
        <v>9923.1</v>
      </c>
      <c r="L691" s="13">
        <v>5529.5</v>
      </c>
      <c r="M691" s="13">
        <v>522</v>
      </c>
      <c r="N691" s="15"/>
      <c r="O691" s="7">
        <f t="shared" si="46"/>
        <v>1.6311229301912695E-3</v>
      </c>
      <c r="P691" s="7">
        <f t="shared" si="46"/>
        <v>-1.2592297468400702E-3</v>
      </c>
      <c r="Q691" s="7">
        <f t="shared" si="46"/>
        <v>-5.2767700299017166E-3</v>
      </c>
      <c r="R691" s="7">
        <f t="shared" si="45"/>
        <v>-1.1015887200293983E-2</v>
      </c>
      <c r="S691" s="7">
        <f t="shared" si="45"/>
        <v>2.3051921196673856E-3</v>
      </c>
      <c r="T691" s="7">
        <f t="shared" si="45"/>
        <v>7.7466548925518739E-3</v>
      </c>
      <c r="U691" s="7">
        <f t="shared" si="45"/>
        <v>-2.0183836003216833E-3</v>
      </c>
      <c r="V691" s="7">
        <f t="shared" si="47"/>
        <v>5.2350969028218597E-3</v>
      </c>
      <c r="W691" s="7">
        <f t="shared" si="47"/>
        <v>9.4405635377522012E-3</v>
      </c>
      <c r="X691" s="7">
        <f t="shared" si="47"/>
        <v>-6.7139454823843345E-3</v>
      </c>
      <c r="Y691" s="7">
        <f t="shared" si="47"/>
        <v>4.2409267261926198E-3</v>
      </c>
      <c r="Z691" s="15"/>
      <c r="AA691" s="7"/>
      <c r="AB691" s="7"/>
      <c r="AC691" s="7"/>
      <c r="AD691" s="7"/>
      <c r="AE691" s="7"/>
      <c r="AF691" s="7"/>
      <c r="AG691" s="7"/>
      <c r="AH691" s="7"/>
      <c r="AI691" s="7"/>
      <c r="AJ691" s="7"/>
      <c r="AK691" s="7"/>
      <c r="AL691" s="7"/>
      <c r="AM691" s="7"/>
      <c r="AN691" s="7"/>
      <c r="AO691" s="7"/>
      <c r="AP691" s="7"/>
      <c r="AQ691" s="7"/>
      <c r="AR691" s="7"/>
      <c r="AS691" s="7"/>
      <c r="AT691" s="7"/>
      <c r="AU691" s="7"/>
      <c r="AV691" s="7"/>
    </row>
    <row r="692" spans="1:48">
      <c r="A692" s="12">
        <v>41715</v>
      </c>
      <c r="B692" s="13">
        <v>5338.1</v>
      </c>
      <c r="C692" s="13">
        <v>1746</v>
      </c>
      <c r="D692" s="13">
        <v>1833.4</v>
      </c>
      <c r="E692" s="13">
        <v>9840.4</v>
      </c>
      <c r="F692" s="13">
        <v>13593.7</v>
      </c>
      <c r="G692" s="13">
        <v>5922.2</v>
      </c>
      <c r="H692" s="13">
        <v>14699.9</v>
      </c>
      <c r="I692" s="13">
        <v>4060.2</v>
      </c>
      <c r="J692" s="13">
        <v>798.2</v>
      </c>
      <c r="K692" s="13">
        <v>9856.7000000000007</v>
      </c>
      <c r="L692" s="13">
        <v>5553</v>
      </c>
      <c r="M692" s="13">
        <v>521</v>
      </c>
      <c r="N692" s="15"/>
      <c r="O692" s="7">
        <f t="shared" si="46"/>
        <v>5.3806762230714008E-3</v>
      </c>
      <c r="P692" s="7">
        <f t="shared" si="46"/>
        <v>1.0879888586685741E-2</v>
      </c>
      <c r="Q692" s="7">
        <f t="shared" si="46"/>
        <v>-1.2679589145777175E-2</v>
      </c>
      <c r="R692" s="7">
        <f t="shared" si="45"/>
        <v>-7.4870041791207393E-3</v>
      </c>
      <c r="S692" s="7">
        <f t="shared" si="45"/>
        <v>-5.8432670076766823E-3</v>
      </c>
      <c r="T692" s="7">
        <f t="shared" si="45"/>
        <v>1.3901106699309379E-2</v>
      </c>
      <c r="U692" s="7">
        <f t="shared" si="45"/>
        <v>-1.9418752795300944E-2</v>
      </c>
      <c r="V692" s="7">
        <f t="shared" si="47"/>
        <v>-4.1215799303579177E-3</v>
      </c>
      <c r="W692" s="7">
        <f t="shared" si="47"/>
        <v>-2.5632668436241984E-2</v>
      </c>
      <c r="X692" s="7">
        <f t="shared" si="47"/>
        <v>9.008978952376576E-3</v>
      </c>
      <c r="Y692" s="7">
        <f t="shared" si="47"/>
        <v>-3.6081583434974251E-3</v>
      </c>
      <c r="Z692" s="15"/>
      <c r="AA692" s="7"/>
      <c r="AB692" s="7"/>
      <c r="AC692" s="7"/>
      <c r="AD692" s="7"/>
      <c r="AE692" s="7"/>
      <c r="AF692" s="7"/>
      <c r="AG692" s="7"/>
      <c r="AH692" s="7"/>
      <c r="AI692" s="7"/>
      <c r="AJ692" s="7"/>
      <c r="AK692" s="7"/>
      <c r="AL692" s="7"/>
      <c r="AM692" s="7"/>
      <c r="AN692" s="7"/>
      <c r="AO692" s="7"/>
      <c r="AP692" s="7"/>
      <c r="AQ692" s="7"/>
      <c r="AR692" s="7"/>
      <c r="AS692" s="7"/>
      <c r="AT692" s="7"/>
      <c r="AU692" s="7"/>
      <c r="AV692" s="7"/>
    </row>
    <row r="693" spans="1:48">
      <c r="A693" s="12">
        <v>41722</v>
      </c>
      <c r="B693" s="13">
        <v>5366.9</v>
      </c>
      <c r="C693" s="13">
        <v>1765.1</v>
      </c>
      <c r="D693" s="13">
        <v>1810.3</v>
      </c>
      <c r="E693" s="13">
        <v>9767</v>
      </c>
      <c r="F693" s="13">
        <v>13514.5</v>
      </c>
      <c r="G693" s="13">
        <v>6005.1</v>
      </c>
      <c r="H693" s="13">
        <v>14417.2</v>
      </c>
      <c r="I693" s="13">
        <v>4043.5</v>
      </c>
      <c r="J693" s="13">
        <v>778</v>
      </c>
      <c r="K693" s="13">
        <v>9945.9</v>
      </c>
      <c r="L693" s="13">
        <v>5533</v>
      </c>
      <c r="M693" s="13">
        <v>520</v>
      </c>
      <c r="N693" s="15"/>
      <c r="O693" s="7">
        <f t="shared" si="46"/>
        <v>1.036182658507246E-2</v>
      </c>
      <c r="P693" s="7">
        <f t="shared" si="46"/>
        <v>4.4656810879747022E-3</v>
      </c>
      <c r="Q693" s="7">
        <f t="shared" si="46"/>
        <v>1.3279387413438513E-2</v>
      </c>
      <c r="R693" s="7">
        <f t="shared" si="45"/>
        <v>4.097256691061639E-3</v>
      </c>
      <c r="S693" s="7">
        <f t="shared" si="45"/>
        <v>5.1220848264133083E-3</v>
      </c>
      <c r="T693" s="7">
        <f t="shared" si="45"/>
        <v>6.4238450119205167E-3</v>
      </c>
      <c r="U693" s="7">
        <f t="shared" si="45"/>
        <v>1.2811896697689167E-2</v>
      </c>
      <c r="V693" s="7">
        <f t="shared" si="47"/>
        <v>8.1281235670887398E-3</v>
      </c>
      <c r="W693" s="7">
        <f t="shared" si="47"/>
        <v>1.0357486621319141E-2</v>
      </c>
      <c r="X693" s="7">
        <f t="shared" si="47"/>
        <v>2.7205748106884187E-2</v>
      </c>
      <c r="Y693" s="7">
        <f t="shared" si="47"/>
        <v>1.265056432239632E-4</v>
      </c>
      <c r="Z693" s="15"/>
      <c r="AA693" s="7"/>
      <c r="AB693" s="7"/>
      <c r="AC693" s="7"/>
      <c r="AD693" s="7"/>
      <c r="AE693" s="7"/>
      <c r="AF693" s="7"/>
      <c r="AG693" s="7"/>
      <c r="AH693" s="7"/>
      <c r="AI693" s="7"/>
      <c r="AJ693" s="7"/>
      <c r="AK693" s="7"/>
      <c r="AL693" s="7"/>
      <c r="AM693" s="7"/>
      <c r="AN693" s="7"/>
      <c r="AO693" s="7"/>
      <c r="AP693" s="7"/>
      <c r="AQ693" s="7"/>
      <c r="AR693" s="7"/>
      <c r="AS693" s="7"/>
      <c r="AT693" s="7"/>
      <c r="AU693" s="7"/>
      <c r="AV693" s="7"/>
    </row>
    <row r="694" spans="1:48">
      <c r="A694" s="12">
        <v>41729</v>
      </c>
      <c r="B694" s="13">
        <v>5422.8</v>
      </c>
      <c r="C694" s="13">
        <v>1773</v>
      </c>
      <c r="D694" s="13">
        <v>1834.5</v>
      </c>
      <c r="E694" s="13">
        <v>9807.1</v>
      </c>
      <c r="F694" s="13">
        <v>13583.9</v>
      </c>
      <c r="G694" s="13">
        <v>6043.8</v>
      </c>
      <c r="H694" s="13">
        <v>14603.1</v>
      </c>
      <c r="I694" s="13">
        <v>4076.5</v>
      </c>
      <c r="J694" s="13">
        <v>786.1</v>
      </c>
      <c r="K694" s="13">
        <v>10220.200000000001</v>
      </c>
      <c r="L694" s="13">
        <v>5533.7</v>
      </c>
      <c r="M694" s="13">
        <v>519</v>
      </c>
      <c r="N694" s="15"/>
      <c r="O694" s="7">
        <f t="shared" si="46"/>
        <v>1.0689865920195448E-3</v>
      </c>
      <c r="P694" s="7">
        <f t="shared" si="46"/>
        <v>-5.6561236763376299E-3</v>
      </c>
      <c r="Q694" s="7">
        <f t="shared" si="46"/>
        <v>-2.8385847980842271E-3</v>
      </c>
      <c r="R694" s="7">
        <f t="shared" si="45"/>
        <v>6.5148134457853587E-3</v>
      </c>
      <c r="S694" s="7">
        <f t="shared" si="45"/>
        <v>1.0668818130709379E-2</v>
      </c>
      <c r="T694" s="7">
        <f t="shared" si="45"/>
        <v>3.8312957656074578E-3</v>
      </c>
      <c r="U694" s="7">
        <f t="shared" si="45"/>
        <v>-1.960460676137845E-2</v>
      </c>
      <c r="V694" s="7">
        <f t="shared" si="47"/>
        <v>-1.2813250070697576E-2</v>
      </c>
      <c r="W694" s="7">
        <f t="shared" si="47"/>
        <v>-3.1268697320746899E-2</v>
      </c>
      <c r="X694" s="7">
        <f t="shared" si="47"/>
        <v>1.4568354055207989E-3</v>
      </c>
      <c r="Y694" s="7">
        <f t="shared" si="47"/>
        <v>2.0922761730258956E-2</v>
      </c>
      <c r="Z694" s="15"/>
      <c r="AA694" s="7"/>
      <c r="AB694" s="7"/>
      <c r="AC694" s="7"/>
      <c r="AD694" s="7"/>
      <c r="AE694" s="7"/>
      <c r="AF694" s="7"/>
      <c r="AG694" s="7"/>
      <c r="AH694" s="7"/>
      <c r="AI694" s="7"/>
      <c r="AJ694" s="7"/>
      <c r="AK694" s="7"/>
      <c r="AL694" s="7"/>
      <c r="AM694" s="7"/>
      <c r="AN694" s="7"/>
      <c r="AO694" s="7"/>
      <c r="AP694" s="7"/>
      <c r="AQ694" s="7"/>
      <c r="AR694" s="7"/>
      <c r="AS694" s="7"/>
      <c r="AT694" s="7"/>
      <c r="AU694" s="7"/>
      <c r="AV694" s="7"/>
    </row>
    <row r="695" spans="1:48">
      <c r="A695" s="12">
        <v>41736</v>
      </c>
      <c r="B695" s="13">
        <v>5428.6</v>
      </c>
      <c r="C695" s="13">
        <v>1763</v>
      </c>
      <c r="D695" s="13">
        <v>1829.3</v>
      </c>
      <c r="E695" s="13">
        <v>9871.2000000000007</v>
      </c>
      <c r="F695" s="13">
        <v>13729.6</v>
      </c>
      <c r="G695" s="13">
        <v>6067</v>
      </c>
      <c r="H695" s="13">
        <v>14319.6</v>
      </c>
      <c r="I695" s="13">
        <v>4024.6</v>
      </c>
      <c r="J695" s="13">
        <v>761.9</v>
      </c>
      <c r="K695" s="13">
        <v>10235.1</v>
      </c>
      <c r="L695" s="13">
        <v>5650.7</v>
      </c>
      <c r="M695" s="13">
        <v>518</v>
      </c>
      <c r="N695" s="15"/>
      <c r="O695" s="7">
        <f t="shared" si="46"/>
        <v>4.7046802696397386E-3</v>
      </c>
      <c r="P695" s="7">
        <f t="shared" si="46"/>
        <v>1.40807733355892E-2</v>
      </c>
      <c r="Q695" s="7">
        <f t="shared" si="46"/>
        <v>6.972845160918833E-3</v>
      </c>
      <c r="R695" s="7">
        <f t="shared" si="45"/>
        <v>1.5590213993738397E-2</v>
      </c>
      <c r="S695" s="7">
        <f t="shared" si="45"/>
        <v>1.0995728474766065E-2</v>
      </c>
      <c r="T695" s="7">
        <f t="shared" si="45"/>
        <v>2.9624774793298018E-3</v>
      </c>
      <c r="U695" s="7">
        <f t="shared" si="45"/>
        <v>-1.1843935211238957E-2</v>
      </c>
      <c r="V695" s="7">
        <f t="shared" si="47"/>
        <v>7.3771840945521788E-3</v>
      </c>
      <c r="W695" s="7">
        <f t="shared" si="47"/>
        <v>1.9110103818602994E-2</v>
      </c>
      <c r="X695" s="7">
        <f t="shared" si="47"/>
        <v>1.6108015022122707E-3</v>
      </c>
      <c r="Y695" s="7">
        <f t="shared" si="47"/>
        <v>3.9915277297441617E-3</v>
      </c>
      <c r="Z695" s="15"/>
      <c r="AA695" s="7"/>
      <c r="AB695" s="7"/>
      <c r="AC695" s="7"/>
      <c r="AD695" s="7"/>
      <c r="AE695" s="7"/>
      <c r="AF695" s="7"/>
      <c r="AG695" s="7"/>
      <c r="AH695" s="7"/>
      <c r="AI695" s="7"/>
      <c r="AJ695" s="7"/>
      <c r="AK695" s="7"/>
      <c r="AL695" s="7"/>
      <c r="AM695" s="7"/>
      <c r="AN695" s="7"/>
      <c r="AO695" s="7"/>
      <c r="AP695" s="7"/>
      <c r="AQ695" s="7"/>
      <c r="AR695" s="7"/>
      <c r="AS695" s="7"/>
      <c r="AT695" s="7"/>
      <c r="AU695" s="7"/>
      <c r="AV695" s="7"/>
    </row>
    <row r="696" spans="1:48">
      <c r="A696" s="12">
        <v>41743</v>
      </c>
      <c r="B696" s="13">
        <v>5454.2</v>
      </c>
      <c r="C696" s="13">
        <v>1788</v>
      </c>
      <c r="D696" s="13">
        <v>1842.1</v>
      </c>
      <c r="E696" s="13">
        <v>10026.299999999999</v>
      </c>
      <c r="F696" s="13">
        <v>13881.4</v>
      </c>
      <c r="G696" s="13">
        <v>6085</v>
      </c>
      <c r="H696" s="13">
        <v>14151</v>
      </c>
      <c r="I696" s="13">
        <v>4054.4</v>
      </c>
      <c r="J696" s="13">
        <v>776.6</v>
      </c>
      <c r="K696" s="13">
        <v>10251.6</v>
      </c>
      <c r="L696" s="13">
        <v>5673.3</v>
      </c>
      <c r="M696" s="13">
        <v>517</v>
      </c>
      <c r="N696" s="15"/>
      <c r="O696" s="7">
        <f t="shared" si="46"/>
        <v>1.3982676927784463E-2</v>
      </c>
      <c r="P696" s="7">
        <f t="shared" si="46"/>
        <v>9.850651488375493E-3</v>
      </c>
      <c r="Q696" s="7">
        <f t="shared" si="46"/>
        <v>9.5627298859255038E-3</v>
      </c>
      <c r="R696" s="7">
        <f t="shared" si="45"/>
        <v>1.8860934039543292E-2</v>
      </c>
      <c r="S696" s="7">
        <f t="shared" si="45"/>
        <v>1.9602876122754381E-2</v>
      </c>
      <c r="T696" s="7">
        <f t="shared" si="45"/>
        <v>1.7059893815976161E-2</v>
      </c>
      <c r="U696" s="7">
        <f t="shared" si="45"/>
        <v>1.0327380364794976E-2</v>
      </c>
      <c r="V696" s="7">
        <f t="shared" si="47"/>
        <v>1.2329947481322439E-2</v>
      </c>
      <c r="W696" s="7">
        <f t="shared" si="47"/>
        <v>2.2158043949568648E-2</v>
      </c>
      <c r="X696" s="7">
        <f t="shared" si="47"/>
        <v>4.952793267399047E-3</v>
      </c>
      <c r="Y696" s="7">
        <f t="shared" si="47"/>
        <v>1.9635680743056824E-2</v>
      </c>
      <c r="Z696" s="15"/>
      <c r="AA696" s="7"/>
      <c r="AB696" s="7"/>
      <c r="AC696" s="7"/>
      <c r="AD696" s="7"/>
      <c r="AE696" s="7"/>
      <c r="AF696" s="7"/>
      <c r="AG696" s="7"/>
      <c r="AH696" s="7"/>
      <c r="AI696" s="7"/>
      <c r="AJ696" s="7"/>
      <c r="AK696" s="7"/>
      <c r="AL696" s="7"/>
      <c r="AM696" s="7"/>
      <c r="AN696" s="7"/>
      <c r="AO696" s="7"/>
      <c r="AP696" s="7"/>
      <c r="AQ696" s="7"/>
      <c r="AR696" s="7"/>
      <c r="AS696" s="7"/>
      <c r="AT696" s="7"/>
      <c r="AU696" s="7"/>
      <c r="AV696" s="7"/>
    </row>
    <row r="697" spans="1:48">
      <c r="A697" s="12">
        <v>41751</v>
      </c>
      <c r="B697" s="13">
        <v>5531</v>
      </c>
      <c r="C697" s="13">
        <v>1805.7</v>
      </c>
      <c r="D697" s="13">
        <v>1859.8</v>
      </c>
      <c r="E697" s="13">
        <v>10217.200000000001</v>
      </c>
      <c r="F697" s="13">
        <v>14156.2</v>
      </c>
      <c r="G697" s="13">
        <v>6189.7</v>
      </c>
      <c r="H697" s="13">
        <v>14297.9</v>
      </c>
      <c r="I697" s="13">
        <v>4104.7</v>
      </c>
      <c r="J697" s="13">
        <v>794</v>
      </c>
      <c r="K697" s="13">
        <v>10302.5</v>
      </c>
      <c r="L697" s="13">
        <v>5785.8</v>
      </c>
      <c r="M697" s="13">
        <v>516</v>
      </c>
      <c r="N697" s="15"/>
      <c r="O697" s="7">
        <f t="shared" si="46"/>
        <v>-1.3267887164663768E-2</v>
      </c>
      <c r="P697" s="7">
        <f t="shared" si="46"/>
        <v>2.7651826047620644E-3</v>
      </c>
      <c r="Q697" s="7">
        <f t="shared" si="46"/>
        <v>-1.757476347957666E-2</v>
      </c>
      <c r="R697" s="7">
        <f t="shared" si="45"/>
        <v>-2.0707785683331797E-2</v>
      </c>
      <c r="S697" s="7">
        <f t="shared" si="45"/>
        <v>-1.0245722098403453E-2</v>
      </c>
      <c r="T697" s="7">
        <f t="shared" si="45"/>
        <v>-1.1095791722457934E-2</v>
      </c>
      <c r="U697" s="7">
        <f t="shared" si="45"/>
        <v>4.0135047052312529E-3</v>
      </c>
      <c r="V697" s="7">
        <f t="shared" si="47"/>
        <v>-4.2969865183870373E-3</v>
      </c>
      <c r="W697" s="7">
        <f t="shared" si="47"/>
        <v>-6.5706579587101336E-3</v>
      </c>
      <c r="X697" s="7">
        <f t="shared" si="47"/>
        <v>-2.9431559669909985E-2</v>
      </c>
      <c r="Y697" s="7">
        <f t="shared" si="47"/>
        <v>-3.7576127123236727E-3</v>
      </c>
      <c r="Z697" s="15"/>
      <c r="AA697" s="7"/>
      <c r="AB697" s="7"/>
      <c r="AC697" s="7"/>
      <c r="AD697" s="7"/>
      <c r="AE697" s="7"/>
      <c r="AF697" s="7"/>
      <c r="AG697" s="7"/>
      <c r="AH697" s="7"/>
      <c r="AI697" s="7"/>
      <c r="AJ697" s="7"/>
      <c r="AK697" s="7"/>
      <c r="AL697" s="7"/>
      <c r="AM697" s="7"/>
      <c r="AN697" s="7"/>
      <c r="AO697" s="7"/>
      <c r="AP697" s="7"/>
      <c r="AQ697" s="7"/>
      <c r="AR697" s="7"/>
      <c r="AS697" s="7"/>
      <c r="AT697" s="7"/>
      <c r="AU697" s="7"/>
      <c r="AV697" s="7"/>
    </row>
    <row r="698" spans="1:48">
      <c r="A698" s="12">
        <v>41757</v>
      </c>
      <c r="B698" s="13">
        <v>5458.1</v>
      </c>
      <c r="C698" s="13">
        <v>1810.7</v>
      </c>
      <c r="D698" s="13">
        <v>1827.4</v>
      </c>
      <c r="E698" s="13">
        <v>10007.799999999999</v>
      </c>
      <c r="F698" s="13">
        <v>14011.9</v>
      </c>
      <c r="G698" s="13">
        <v>6121.4</v>
      </c>
      <c r="H698" s="13">
        <v>14355.4</v>
      </c>
      <c r="I698" s="13">
        <v>4087.1</v>
      </c>
      <c r="J698" s="13">
        <v>788.8</v>
      </c>
      <c r="K698" s="13">
        <v>10003.700000000001</v>
      </c>
      <c r="L698" s="13">
        <v>5764.1</v>
      </c>
      <c r="M698" s="13">
        <v>515</v>
      </c>
      <c r="N698" s="15"/>
      <c r="O698" s="7">
        <f t="shared" si="46"/>
        <v>4.9455532242839511E-4</v>
      </c>
      <c r="P698" s="7">
        <f t="shared" si="46"/>
        <v>3.9684778974191327E-3</v>
      </c>
      <c r="Q698" s="7">
        <f t="shared" si="46"/>
        <v>-1.05070141735863E-2</v>
      </c>
      <c r="R698" s="7">
        <f t="shared" si="45"/>
        <v>3.5965473533470713E-4</v>
      </c>
      <c r="S698" s="7">
        <f t="shared" si="45"/>
        <v>2.0793031118767773E-2</v>
      </c>
      <c r="T698" s="7">
        <f t="shared" si="45"/>
        <v>-4.2400345099448721E-3</v>
      </c>
      <c r="U698" s="7">
        <f t="shared" si="45"/>
        <v>5.8067009488215757E-3</v>
      </c>
      <c r="V698" s="7">
        <f t="shared" si="47"/>
        <v>4.5649360967517016E-3</v>
      </c>
      <c r="W698" s="7">
        <f t="shared" si="47"/>
        <v>-4.9564821556576256E-3</v>
      </c>
      <c r="X698" s="7">
        <f t="shared" si="47"/>
        <v>2.5557843493239315E-3</v>
      </c>
      <c r="Y698" s="7">
        <f t="shared" si="47"/>
        <v>2.3421960891886518E-2</v>
      </c>
      <c r="Z698" s="15"/>
      <c r="AA698" s="7"/>
      <c r="AB698" s="7"/>
      <c r="AC698" s="7"/>
      <c r="AD698" s="7"/>
      <c r="AE698" s="7"/>
      <c r="AF698" s="7"/>
      <c r="AG698" s="7"/>
      <c r="AH698" s="7"/>
      <c r="AI698" s="7"/>
      <c r="AJ698" s="7"/>
      <c r="AK698" s="7"/>
      <c r="AL698" s="7"/>
      <c r="AM698" s="7"/>
      <c r="AN698" s="7"/>
      <c r="AO698" s="7"/>
      <c r="AP698" s="7"/>
      <c r="AQ698" s="7"/>
      <c r="AR698" s="7"/>
      <c r="AS698" s="7"/>
      <c r="AT698" s="7"/>
      <c r="AU698" s="7"/>
      <c r="AV698" s="7"/>
    </row>
    <row r="699" spans="1:48">
      <c r="A699" s="12">
        <v>41764</v>
      </c>
      <c r="B699" s="13">
        <v>5460.8</v>
      </c>
      <c r="C699" s="13">
        <v>1817.9</v>
      </c>
      <c r="D699" s="13">
        <v>1808.3</v>
      </c>
      <c r="E699" s="13">
        <v>10011.4</v>
      </c>
      <c r="F699" s="13">
        <v>14306.3</v>
      </c>
      <c r="G699" s="13">
        <v>6095.5</v>
      </c>
      <c r="H699" s="13">
        <v>14439</v>
      </c>
      <c r="I699" s="13">
        <v>4105.8</v>
      </c>
      <c r="J699" s="13">
        <v>784.9</v>
      </c>
      <c r="K699" s="13">
        <v>10029.299999999999</v>
      </c>
      <c r="L699" s="13">
        <v>5900.7</v>
      </c>
      <c r="M699" s="13">
        <v>514</v>
      </c>
      <c r="N699" s="15"/>
      <c r="O699" s="7">
        <f t="shared" si="46"/>
        <v>3.3273033859731842E-3</v>
      </c>
      <c r="P699" s="7">
        <f t="shared" si="46"/>
        <v>1.4038193122337091E-2</v>
      </c>
      <c r="Q699" s="7">
        <f t="shared" si="46"/>
        <v>-1.2727224140032624E-3</v>
      </c>
      <c r="R699" s="7">
        <f t="shared" si="45"/>
        <v>9.9192766633076582E-3</v>
      </c>
      <c r="S699" s="7">
        <f t="shared" si="45"/>
        <v>7.9716091314039044E-3</v>
      </c>
      <c r="T699" s="7">
        <f t="shared" si="45"/>
        <v>-2.7599366963167791E-3</v>
      </c>
      <c r="U699" s="7">
        <f t="shared" si="45"/>
        <v>1.7783195073883611E-3</v>
      </c>
      <c r="V699" s="7">
        <f t="shared" si="47"/>
        <v>1.3883401131678927E-2</v>
      </c>
      <c r="W699" s="7">
        <f t="shared" si="47"/>
        <v>2.1302879075638517E-2</v>
      </c>
      <c r="X699" s="7">
        <f t="shared" si="47"/>
        <v>8.1428014145691063E-3</v>
      </c>
      <c r="Y699" s="7">
        <f t="shared" si="47"/>
        <v>4.5746817581816156E-4</v>
      </c>
      <c r="Z699" s="15"/>
      <c r="AA699" s="7"/>
      <c r="AB699" s="7"/>
      <c r="AC699" s="7"/>
      <c r="AD699" s="7"/>
      <c r="AE699" s="7"/>
      <c r="AF699" s="7"/>
      <c r="AG699" s="7"/>
      <c r="AH699" s="7"/>
      <c r="AI699" s="7"/>
      <c r="AJ699" s="7"/>
      <c r="AK699" s="7"/>
      <c r="AL699" s="7"/>
      <c r="AM699" s="7"/>
      <c r="AN699" s="7"/>
      <c r="AO699" s="7"/>
      <c r="AP699" s="7"/>
      <c r="AQ699" s="7"/>
      <c r="AR699" s="7"/>
      <c r="AS699" s="7"/>
      <c r="AT699" s="7"/>
      <c r="AU699" s="7"/>
      <c r="AV699" s="7"/>
    </row>
    <row r="700" spans="1:48">
      <c r="A700" s="12">
        <v>41771</v>
      </c>
      <c r="B700" s="13">
        <v>5479</v>
      </c>
      <c r="C700" s="13">
        <v>1843.6</v>
      </c>
      <c r="D700" s="13">
        <v>1806</v>
      </c>
      <c r="E700" s="13">
        <v>10111.200000000001</v>
      </c>
      <c r="F700" s="13">
        <v>14420.8</v>
      </c>
      <c r="G700" s="13">
        <v>6078.7</v>
      </c>
      <c r="H700" s="13">
        <v>14464.7</v>
      </c>
      <c r="I700" s="13">
        <v>4163.2</v>
      </c>
      <c r="J700" s="13">
        <v>801.8</v>
      </c>
      <c r="K700" s="13">
        <v>10111.299999999999</v>
      </c>
      <c r="L700" s="13">
        <v>5903.4</v>
      </c>
      <c r="M700" s="13">
        <v>513</v>
      </c>
      <c r="N700" s="15"/>
      <c r="O700" s="7">
        <f t="shared" si="46"/>
        <v>2.5155411650119547E-3</v>
      </c>
      <c r="P700" s="7">
        <f t="shared" si="46"/>
        <v>1.5447439761753728E-2</v>
      </c>
      <c r="Q700" s="7">
        <f t="shared" si="46"/>
        <v>-5.2741274233573344E-3</v>
      </c>
      <c r="R700" s="7">
        <f t="shared" si="45"/>
        <v>1.2862956359938223E-2</v>
      </c>
      <c r="S700" s="7">
        <f t="shared" si="45"/>
        <v>-2.270132774475474E-3</v>
      </c>
      <c r="T700" s="7">
        <f t="shared" si="45"/>
        <v>6.4116974459147045E-3</v>
      </c>
      <c r="U700" s="7">
        <f t="shared" si="45"/>
        <v>8.7142621936082392E-3</v>
      </c>
      <c r="V700" s="7">
        <f t="shared" si="47"/>
        <v>-1.1086400609432267E-2</v>
      </c>
      <c r="W700" s="7">
        <f t="shared" si="47"/>
        <v>-1.8758024667468849E-2</v>
      </c>
      <c r="X700" s="7">
        <f t="shared" si="47"/>
        <v>-9.4298606622640422E-3</v>
      </c>
      <c r="Y700" s="7">
        <f t="shared" si="47"/>
        <v>1.1988693852285159E-2</v>
      </c>
      <c r="Z700" s="15"/>
      <c r="AA700" s="7"/>
      <c r="AB700" s="7"/>
      <c r="AC700" s="7"/>
      <c r="AD700" s="7"/>
      <c r="AE700" s="7"/>
      <c r="AF700" s="7"/>
      <c r="AG700" s="7"/>
      <c r="AH700" s="7"/>
      <c r="AI700" s="7"/>
      <c r="AJ700" s="7"/>
      <c r="AK700" s="7"/>
      <c r="AL700" s="7"/>
      <c r="AM700" s="7"/>
      <c r="AN700" s="7"/>
      <c r="AO700" s="7"/>
      <c r="AP700" s="7"/>
      <c r="AQ700" s="7"/>
      <c r="AR700" s="7"/>
      <c r="AS700" s="7"/>
      <c r="AT700" s="7"/>
      <c r="AU700" s="7"/>
      <c r="AV700" s="7"/>
    </row>
    <row r="701" spans="1:48">
      <c r="A701" s="12">
        <v>41778</v>
      </c>
      <c r="B701" s="13">
        <v>5492.8</v>
      </c>
      <c r="C701" s="13">
        <v>1872.3</v>
      </c>
      <c r="D701" s="13">
        <v>1796.5</v>
      </c>
      <c r="E701" s="13">
        <v>10242.1</v>
      </c>
      <c r="F701" s="13">
        <v>14388.1</v>
      </c>
      <c r="G701" s="13">
        <v>6117.8</v>
      </c>
      <c r="H701" s="13">
        <v>14591.3</v>
      </c>
      <c r="I701" s="13">
        <v>4117.3</v>
      </c>
      <c r="J701" s="13">
        <v>786.9</v>
      </c>
      <c r="K701" s="13">
        <v>10016.4</v>
      </c>
      <c r="L701" s="13">
        <v>5974.6</v>
      </c>
      <c r="M701" s="13">
        <v>512</v>
      </c>
      <c r="N701" s="15"/>
      <c r="O701" s="7">
        <f t="shared" si="46"/>
        <v>-5.4618444662364084E-5</v>
      </c>
      <c r="P701" s="7">
        <f t="shared" si="46"/>
        <v>-6.3761032581649531E-3</v>
      </c>
      <c r="Q701" s="7">
        <f t="shared" si="46"/>
        <v>1.2006673134184428E-2</v>
      </c>
      <c r="R701" s="7">
        <f t="shared" si="45"/>
        <v>1.3668137639890235E-4</v>
      </c>
      <c r="S701" s="7">
        <f t="shared" si="45"/>
        <v>9.9241124735387608E-3</v>
      </c>
      <c r="T701" s="7">
        <f t="shared" si="45"/>
        <v>1.4373920347484936E-3</v>
      </c>
      <c r="U701" s="7">
        <f t="shared" si="45"/>
        <v>6.1967929985109063E-3</v>
      </c>
      <c r="V701" s="7">
        <f t="shared" si="47"/>
        <v>1.2190709928235448E-2</v>
      </c>
      <c r="W701" s="7">
        <f t="shared" si="47"/>
        <v>2.7079503476223947E-2</v>
      </c>
      <c r="X701" s="7">
        <f t="shared" si="47"/>
        <v>-1.5463784862207263E-2</v>
      </c>
      <c r="Y701" s="7">
        <f t="shared" si="47"/>
        <v>-8.6571894814692404E-3</v>
      </c>
      <c r="Z701" s="15"/>
      <c r="AA701" s="7"/>
      <c r="AB701" s="7"/>
      <c r="AC701" s="7"/>
      <c r="AD701" s="7"/>
      <c r="AE701" s="7"/>
      <c r="AF701" s="7"/>
      <c r="AG701" s="7"/>
      <c r="AH701" s="7"/>
      <c r="AI701" s="7"/>
      <c r="AJ701" s="7"/>
      <c r="AK701" s="7"/>
      <c r="AL701" s="7"/>
      <c r="AM701" s="7"/>
      <c r="AN701" s="7"/>
      <c r="AO701" s="7"/>
      <c r="AP701" s="7"/>
      <c r="AQ701" s="7"/>
      <c r="AR701" s="7"/>
      <c r="AS701" s="7"/>
      <c r="AT701" s="7"/>
      <c r="AU701" s="7"/>
      <c r="AV701" s="7"/>
    </row>
    <row r="702" spans="1:48">
      <c r="A702" s="12">
        <v>41785</v>
      </c>
      <c r="B702" s="13">
        <v>5492.5</v>
      </c>
      <c r="C702" s="13">
        <v>1860.4</v>
      </c>
      <c r="D702" s="13">
        <v>1818.2</v>
      </c>
      <c r="E702" s="13">
        <v>10243.5</v>
      </c>
      <c r="F702" s="13">
        <v>14531.6</v>
      </c>
      <c r="G702" s="13">
        <v>6126.6</v>
      </c>
      <c r="H702" s="13">
        <v>14682</v>
      </c>
      <c r="I702" s="13">
        <v>4167.8</v>
      </c>
      <c r="J702" s="13">
        <v>808.5</v>
      </c>
      <c r="K702" s="13">
        <v>9862.7000000000007</v>
      </c>
      <c r="L702" s="13">
        <v>5923.1</v>
      </c>
      <c r="M702" s="13">
        <v>511</v>
      </c>
      <c r="N702" s="15"/>
      <c r="O702" s="7">
        <f t="shared" si="46"/>
        <v>-5.2024030081392926E-3</v>
      </c>
      <c r="P702" s="7">
        <f t="shared" si="46"/>
        <v>-2.0088628199139504E-2</v>
      </c>
      <c r="Q702" s="7">
        <f t="shared" si="46"/>
        <v>-2.8620402065153434E-2</v>
      </c>
      <c r="R702" s="7">
        <f t="shared" si="45"/>
        <v>-1.7619041464169167E-2</v>
      </c>
      <c r="S702" s="7">
        <f t="shared" si="45"/>
        <v>-2.6736141393139934E-3</v>
      </c>
      <c r="T702" s="7">
        <f t="shared" si="45"/>
        <v>2.8848759709066514E-3</v>
      </c>
      <c r="U702" s="7">
        <f t="shared" si="45"/>
        <v>-6.1899396230521101E-3</v>
      </c>
      <c r="V702" s="7">
        <f t="shared" si="47"/>
        <v>-6.3785704465091084E-3</v>
      </c>
      <c r="W702" s="7">
        <f t="shared" si="47"/>
        <v>-1.4200537583283981E-2</v>
      </c>
      <c r="X702" s="7">
        <f t="shared" si="47"/>
        <v>-1.1154275517315178E-2</v>
      </c>
      <c r="Y702" s="7">
        <f t="shared" si="47"/>
        <v>-1.5882674330954371E-3</v>
      </c>
      <c r="Z702" s="15"/>
      <c r="AA702" s="7"/>
      <c r="AB702" s="7"/>
      <c r="AC702" s="7"/>
      <c r="AD702" s="7"/>
      <c r="AE702" s="7"/>
      <c r="AF702" s="7"/>
      <c r="AG702" s="7"/>
      <c r="AH702" s="7"/>
      <c r="AI702" s="7"/>
      <c r="AJ702" s="7"/>
      <c r="AK702" s="7"/>
      <c r="AL702" s="7"/>
      <c r="AM702" s="7"/>
      <c r="AN702" s="7"/>
      <c r="AO702" s="7"/>
      <c r="AP702" s="7"/>
      <c r="AQ702" s="7"/>
      <c r="AR702" s="7"/>
      <c r="AS702" s="7"/>
      <c r="AT702" s="7"/>
      <c r="AU702" s="7"/>
      <c r="AV702" s="7"/>
    </row>
    <row r="703" spans="1:48">
      <c r="A703" s="12">
        <v>41792</v>
      </c>
      <c r="B703" s="13">
        <v>5464</v>
      </c>
      <c r="C703" s="13">
        <v>1823.4</v>
      </c>
      <c r="D703" s="13">
        <v>1766.9</v>
      </c>
      <c r="E703" s="13">
        <v>10064.6</v>
      </c>
      <c r="F703" s="13">
        <v>14492.8</v>
      </c>
      <c r="G703" s="13">
        <v>6144.3</v>
      </c>
      <c r="H703" s="13">
        <v>14591.4</v>
      </c>
      <c r="I703" s="13">
        <v>4141.3</v>
      </c>
      <c r="J703" s="13">
        <v>797.1</v>
      </c>
      <c r="K703" s="13">
        <v>9753.2999999999993</v>
      </c>
      <c r="L703" s="13">
        <v>5913.7</v>
      </c>
      <c r="M703" s="13">
        <v>510</v>
      </c>
      <c r="N703" s="15"/>
      <c r="O703" s="7">
        <f t="shared" si="46"/>
        <v>-1.0838169960861772E-2</v>
      </c>
      <c r="P703" s="7">
        <f t="shared" si="46"/>
        <v>-5.3890699574832019E-3</v>
      </c>
      <c r="Q703" s="7">
        <f t="shared" si="46"/>
        <v>-1.747018627251239E-2</v>
      </c>
      <c r="R703" s="7">
        <f t="shared" si="45"/>
        <v>-1.5015898379760979E-2</v>
      </c>
      <c r="S703" s="7">
        <f t="shared" si="45"/>
        <v>6.5404435939075039E-3</v>
      </c>
      <c r="T703" s="7">
        <f t="shared" si="45"/>
        <v>-3.505314542901883E-3</v>
      </c>
      <c r="U703" s="7">
        <f t="shared" si="45"/>
        <v>-1.9529627021483816E-2</v>
      </c>
      <c r="V703" s="7">
        <f t="shared" si="47"/>
        <v>-2.4146435739218309E-2</v>
      </c>
      <c r="W703" s="7">
        <f t="shared" si="47"/>
        <v>-1.5806107658425363E-2</v>
      </c>
      <c r="X703" s="7">
        <f t="shared" si="47"/>
        <v>-2.766216761458332E-2</v>
      </c>
      <c r="Y703" s="7">
        <f t="shared" si="47"/>
        <v>-1.0214836467674824E-2</v>
      </c>
      <c r="Z703" s="15"/>
      <c r="AA703" s="7"/>
      <c r="AB703" s="7"/>
      <c r="AC703" s="7"/>
      <c r="AD703" s="7"/>
      <c r="AE703" s="7"/>
      <c r="AF703" s="7"/>
      <c r="AG703" s="7"/>
      <c r="AH703" s="7"/>
      <c r="AI703" s="7"/>
      <c r="AJ703" s="7"/>
      <c r="AK703" s="7"/>
      <c r="AL703" s="7"/>
      <c r="AM703" s="7"/>
      <c r="AN703" s="7"/>
      <c r="AO703" s="7"/>
      <c r="AP703" s="7"/>
      <c r="AQ703" s="7"/>
      <c r="AR703" s="7"/>
      <c r="AS703" s="7"/>
      <c r="AT703" s="7"/>
      <c r="AU703" s="7"/>
      <c r="AV703" s="7"/>
    </row>
    <row r="704" spans="1:48">
      <c r="A704" s="12">
        <v>41800</v>
      </c>
      <c r="B704" s="13">
        <v>5405.1</v>
      </c>
      <c r="C704" s="13">
        <v>1813.6</v>
      </c>
      <c r="D704" s="13">
        <v>1736.3</v>
      </c>
      <c r="E704" s="13">
        <v>9914.6</v>
      </c>
      <c r="F704" s="13">
        <v>14587.9</v>
      </c>
      <c r="G704" s="13">
        <v>6122.8</v>
      </c>
      <c r="H704" s="13">
        <v>14309.2</v>
      </c>
      <c r="I704" s="13">
        <v>4042.5</v>
      </c>
      <c r="J704" s="13">
        <v>784.6</v>
      </c>
      <c r="K704" s="13">
        <v>9487.2000000000007</v>
      </c>
      <c r="L704" s="13">
        <v>5853.6</v>
      </c>
      <c r="M704" s="13">
        <v>509</v>
      </c>
      <c r="N704" s="15"/>
      <c r="O704" s="7">
        <f t="shared" si="46"/>
        <v>2.6606079660404479E-3</v>
      </c>
      <c r="P704" s="7">
        <f t="shared" si="46"/>
        <v>-6.0837530710098871E-3</v>
      </c>
      <c r="Q704" s="7">
        <f t="shared" si="46"/>
        <v>2.0916614724115806E-2</v>
      </c>
      <c r="R704" s="7">
        <f t="shared" si="45"/>
        <v>-2.0666777218809319E-2</v>
      </c>
      <c r="S704" s="7">
        <f t="shared" si="45"/>
        <v>-1.1500006085897038E-2</v>
      </c>
      <c r="T704" s="7">
        <f t="shared" si="45"/>
        <v>1.3057389072005168E-3</v>
      </c>
      <c r="U704" s="7">
        <f t="shared" si="45"/>
        <v>-2.785302690152979E-3</v>
      </c>
      <c r="V704" s="7">
        <f t="shared" si="47"/>
        <v>5.4274217353650154E-3</v>
      </c>
      <c r="W704" s="7">
        <f t="shared" si="47"/>
        <v>-1.7859425591515239E-3</v>
      </c>
      <c r="X704" s="7">
        <f t="shared" si="47"/>
        <v>2.0851581835967366E-2</v>
      </c>
      <c r="Y704" s="7">
        <f t="shared" si="47"/>
        <v>1.1566713247231125E-2</v>
      </c>
      <c r="Z704" s="15"/>
      <c r="AA704" s="7"/>
      <c r="AB704" s="7"/>
      <c r="AC704" s="7"/>
      <c r="AD704" s="7"/>
      <c r="AE704" s="7"/>
      <c r="AF704" s="7"/>
      <c r="AG704" s="7"/>
      <c r="AH704" s="7"/>
      <c r="AI704" s="7"/>
      <c r="AJ704" s="7"/>
      <c r="AK704" s="7"/>
      <c r="AL704" s="7"/>
      <c r="AM704" s="7"/>
      <c r="AN704" s="7"/>
      <c r="AO704" s="7"/>
      <c r="AP704" s="7"/>
      <c r="AQ704" s="7"/>
      <c r="AR704" s="7"/>
      <c r="AS704" s="7"/>
      <c r="AT704" s="7"/>
      <c r="AU704" s="7"/>
      <c r="AV704" s="7"/>
    </row>
    <row r="705" spans="1:48">
      <c r="A705" s="12">
        <v>41806</v>
      </c>
      <c r="B705" s="13">
        <v>5419.5</v>
      </c>
      <c r="C705" s="13">
        <v>1802.6</v>
      </c>
      <c r="D705" s="13">
        <v>1773</v>
      </c>
      <c r="E705" s="13">
        <v>9711.7999999999993</v>
      </c>
      <c r="F705" s="13">
        <v>14421.1</v>
      </c>
      <c r="G705" s="13">
        <v>6130.8</v>
      </c>
      <c r="H705" s="13">
        <v>14269.4</v>
      </c>
      <c r="I705" s="13">
        <v>4064.5</v>
      </c>
      <c r="J705" s="13">
        <v>783.2</v>
      </c>
      <c r="K705" s="13">
        <v>9687.1</v>
      </c>
      <c r="L705" s="13">
        <v>5921.7</v>
      </c>
      <c r="M705" s="13">
        <v>508</v>
      </c>
      <c r="N705" s="15"/>
      <c r="O705" s="7">
        <f t="shared" si="46"/>
        <v>4.7125614155239639E-3</v>
      </c>
      <c r="P705" s="7">
        <f t="shared" si="46"/>
        <v>1.5522962657177749E-2</v>
      </c>
      <c r="Q705" s="7">
        <f t="shared" si="46"/>
        <v>8.0890228730838235E-3</v>
      </c>
      <c r="R705" s="7">
        <f t="shared" si="45"/>
        <v>1.2209189213874538E-2</v>
      </c>
      <c r="S705" s="7">
        <f t="shared" si="45"/>
        <v>1.1157969575739106E-3</v>
      </c>
      <c r="T705" s="7">
        <f t="shared" si="45"/>
        <v>-7.8323873203209955E-4</v>
      </c>
      <c r="U705" s="7">
        <f t="shared" si="45"/>
        <v>4.3983470494692546E-3</v>
      </c>
      <c r="V705" s="7">
        <f t="shared" si="47"/>
        <v>1.4505405191213327E-3</v>
      </c>
      <c r="W705" s="7">
        <f t="shared" si="47"/>
        <v>1.0920743455729498E-2</v>
      </c>
      <c r="X705" s="7">
        <f t="shared" si="47"/>
        <v>1.4389474809462496E-2</v>
      </c>
      <c r="Y705" s="7">
        <f t="shared" si="47"/>
        <v>4.6163777773985046E-3</v>
      </c>
      <c r="Z705" s="15"/>
      <c r="AA705" s="7"/>
      <c r="AB705" s="7"/>
      <c r="AC705" s="7"/>
      <c r="AD705" s="7"/>
      <c r="AE705" s="7"/>
      <c r="AF705" s="7"/>
      <c r="AG705" s="7"/>
      <c r="AH705" s="7"/>
      <c r="AI705" s="7"/>
      <c r="AJ705" s="7"/>
      <c r="AK705" s="7"/>
      <c r="AL705" s="7"/>
      <c r="AM705" s="7"/>
      <c r="AN705" s="7"/>
      <c r="AO705" s="7"/>
      <c r="AP705" s="7"/>
      <c r="AQ705" s="7"/>
      <c r="AR705" s="7"/>
      <c r="AS705" s="7"/>
      <c r="AT705" s="7"/>
      <c r="AU705" s="7"/>
      <c r="AV705" s="7"/>
    </row>
    <row r="706" spans="1:48">
      <c r="A706" s="12">
        <v>41813</v>
      </c>
      <c r="B706" s="13">
        <v>5445.1</v>
      </c>
      <c r="C706" s="13">
        <v>1830.8</v>
      </c>
      <c r="D706" s="13">
        <v>1787.4</v>
      </c>
      <c r="E706" s="13">
        <v>9831.1</v>
      </c>
      <c r="F706" s="13">
        <v>14437.2</v>
      </c>
      <c r="G706" s="13">
        <v>6126</v>
      </c>
      <c r="H706" s="13">
        <v>14332.3</v>
      </c>
      <c r="I706" s="13">
        <v>4070.4</v>
      </c>
      <c r="J706" s="13">
        <v>791.8</v>
      </c>
      <c r="K706" s="13">
        <v>9827.5</v>
      </c>
      <c r="L706" s="13">
        <v>5949.1</v>
      </c>
      <c r="M706" s="13">
        <v>507</v>
      </c>
      <c r="N706" s="15"/>
      <c r="O706" s="7">
        <f t="shared" si="46"/>
        <v>1.4567125714625064E-2</v>
      </c>
      <c r="P706" s="7">
        <f t="shared" si="46"/>
        <v>1.4209252573218884E-2</v>
      </c>
      <c r="Q706" s="7">
        <f t="shared" si="46"/>
        <v>2.7317318204726795E-2</v>
      </c>
      <c r="R706" s="7">
        <f t="shared" si="45"/>
        <v>2.0348763723623983E-2</v>
      </c>
      <c r="S706" s="7">
        <f t="shared" si="45"/>
        <v>8.1469796135512154E-3</v>
      </c>
      <c r="T706" s="7">
        <f t="shared" si="45"/>
        <v>7.4485211582974546E-3</v>
      </c>
      <c r="U706" s="7">
        <f t="shared" si="45"/>
        <v>6.2598884280311261E-3</v>
      </c>
      <c r="V706" s="7">
        <f t="shared" si="47"/>
        <v>2.025822857492807E-2</v>
      </c>
      <c r="W706" s="7">
        <f t="shared" si="47"/>
        <v>3.1330260187972608E-2</v>
      </c>
      <c r="X706" s="7">
        <f t="shared" si="47"/>
        <v>3.027725249384676E-2</v>
      </c>
      <c r="Y706" s="7">
        <f t="shared" si="47"/>
        <v>8.3361714747987072E-3</v>
      </c>
      <c r="Z706" s="15"/>
      <c r="AA706" s="7"/>
      <c r="AB706" s="7"/>
      <c r="AC706" s="7"/>
      <c r="AD706" s="7"/>
      <c r="AE706" s="7"/>
      <c r="AF706" s="7"/>
      <c r="AG706" s="7"/>
      <c r="AH706" s="7"/>
      <c r="AI706" s="7"/>
      <c r="AJ706" s="7"/>
      <c r="AK706" s="7"/>
      <c r="AL706" s="7"/>
      <c r="AM706" s="7"/>
      <c r="AN706" s="7"/>
      <c r="AO706" s="7"/>
      <c r="AP706" s="7"/>
      <c r="AQ706" s="7"/>
      <c r="AR706" s="7"/>
      <c r="AS706" s="7"/>
      <c r="AT706" s="7"/>
      <c r="AU706" s="7"/>
      <c r="AV706" s="7"/>
    </row>
    <row r="707" spans="1:48">
      <c r="A707" s="12">
        <v>41820</v>
      </c>
      <c r="B707" s="13">
        <v>5525</v>
      </c>
      <c r="C707" s="13">
        <v>1857</v>
      </c>
      <c r="D707" s="13">
        <v>1836.9</v>
      </c>
      <c r="E707" s="13">
        <v>10033.200000000001</v>
      </c>
      <c r="F707" s="13">
        <v>14555.3</v>
      </c>
      <c r="G707" s="13">
        <v>6171.8</v>
      </c>
      <c r="H707" s="13">
        <v>14422.3</v>
      </c>
      <c r="I707" s="13">
        <v>4153.7</v>
      </c>
      <c r="J707" s="13">
        <v>817</v>
      </c>
      <c r="K707" s="13">
        <v>10129.6</v>
      </c>
      <c r="L707" s="13">
        <v>5998.9</v>
      </c>
      <c r="M707" s="13">
        <v>506</v>
      </c>
      <c r="N707" s="15"/>
      <c r="O707" s="7">
        <f t="shared" si="46"/>
        <v>-6.9380397817015802E-3</v>
      </c>
      <c r="P707" s="7">
        <f t="shared" si="46"/>
        <v>-1.9404922001146918E-3</v>
      </c>
      <c r="Q707" s="7">
        <f t="shared" si="46"/>
        <v>-2.2907229275235353E-2</v>
      </c>
      <c r="R707" s="7">
        <f t="shared" si="46"/>
        <v>-5.6371963374752801E-3</v>
      </c>
      <c r="S707" s="7">
        <f t="shared" si="46"/>
        <v>-1.5976849459119438E-2</v>
      </c>
      <c r="T707" s="7">
        <f t="shared" si="46"/>
        <v>-5.8989551344155343E-3</v>
      </c>
      <c r="U707" s="7">
        <f t="shared" si="46"/>
        <v>-8.5650348126322089E-3</v>
      </c>
      <c r="V707" s="7">
        <f t="shared" si="47"/>
        <v>-6.7395629217686043E-3</v>
      </c>
      <c r="W707" s="7">
        <f t="shared" si="47"/>
        <v>-1.6661909682435649E-2</v>
      </c>
      <c r="X707" s="7">
        <f t="shared" si="47"/>
        <v>-5.166537943781504E-3</v>
      </c>
      <c r="Y707" s="7">
        <f t="shared" si="47"/>
        <v>4.6068852007225035E-3</v>
      </c>
      <c r="Z707" s="15"/>
      <c r="AA707" s="7"/>
      <c r="AB707" s="7"/>
      <c r="AC707" s="7"/>
      <c r="AD707" s="7"/>
      <c r="AE707" s="7"/>
      <c r="AF707" s="7"/>
      <c r="AG707" s="7"/>
      <c r="AH707" s="7"/>
      <c r="AI707" s="7"/>
      <c r="AJ707" s="7"/>
      <c r="AK707" s="7"/>
      <c r="AL707" s="7"/>
      <c r="AM707" s="7"/>
      <c r="AN707" s="7"/>
      <c r="AO707" s="7"/>
      <c r="AP707" s="7"/>
      <c r="AQ707" s="7"/>
      <c r="AR707" s="7"/>
      <c r="AS707" s="7"/>
      <c r="AT707" s="7"/>
      <c r="AU707" s="7"/>
      <c r="AV707" s="7"/>
    </row>
    <row r="708" spans="1:48">
      <c r="A708" s="12">
        <v>41827</v>
      </c>
      <c r="B708" s="13">
        <v>5486.8</v>
      </c>
      <c r="C708" s="13">
        <v>1853.4</v>
      </c>
      <c r="D708" s="13">
        <v>1795.3</v>
      </c>
      <c r="E708" s="13">
        <v>9976.7999999999993</v>
      </c>
      <c r="F708" s="13">
        <v>14324.6</v>
      </c>
      <c r="G708" s="13">
        <v>6135.5</v>
      </c>
      <c r="H708" s="13">
        <v>14299.3</v>
      </c>
      <c r="I708" s="13">
        <v>4125.8</v>
      </c>
      <c r="J708" s="13">
        <v>803.5</v>
      </c>
      <c r="K708" s="13">
        <v>10077.4</v>
      </c>
      <c r="L708" s="13">
        <v>6026.6</v>
      </c>
      <c r="M708" s="13">
        <v>505</v>
      </c>
      <c r="N708" s="15"/>
      <c r="O708" s="7">
        <f t="shared" ref="O708:R771" si="48">LN(B709/B708)</f>
        <v>8.1499747749766861E-3</v>
      </c>
      <c r="P708" s="7">
        <f t="shared" si="48"/>
        <v>1.8231411970588626E-2</v>
      </c>
      <c r="Q708" s="7">
        <f t="shared" si="48"/>
        <v>9.424617936021994E-3</v>
      </c>
      <c r="R708" s="7">
        <f t="shared" si="48"/>
        <v>6.0756442389526943E-3</v>
      </c>
      <c r="S708" s="7">
        <f t="shared" ref="S708:W771" si="49">LN(F709/F708)</f>
        <v>9.9540632608273224E-3</v>
      </c>
      <c r="T708" s="7">
        <f t="shared" si="49"/>
        <v>4.4234187687664265E-3</v>
      </c>
      <c r="U708" s="7">
        <f t="shared" si="49"/>
        <v>2.8492236290880899E-3</v>
      </c>
      <c r="V708" s="7">
        <f t="shared" si="47"/>
        <v>1.4290041789910739E-3</v>
      </c>
      <c r="W708" s="7">
        <f t="shared" si="47"/>
        <v>4.3464830923815026E-3</v>
      </c>
      <c r="X708" s="7">
        <f t="shared" si="47"/>
        <v>2.2110703942358926E-2</v>
      </c>
      <c r="Y708" s="7">
        <f t="shared" si="47"/>
        <v>-2.2808168185057272E-2</v>
      </c>
      <c r="Z708" s="15"/>
      <c r="AA708" s="7"/>
      <c r="AB708" s="7"/>
      <c r="AC708" s="7"/>
      <c r="AD708" s="7"/>
      <c r="AE708" s="7"/>
      <c r="AF708" s="7"/>
      <c r="AG708" s="7"/>
      <c r="AH708" s="7"/>
      <c r="AI708" s="7"/>
      <c r="AJ708" s="7"/>
      <c r="AK708" s="7"/>
      <c r="AL708" s="7"/>
      <c r="AM708" s="7"/>
      <c r="AN708" s="7"/>
      <c r="AO708" s="7"/>
      <c r="AP708" s="7"/>
      <c r="AQ708" s="7"/>
      <c r="AR708" s="7"/>
      <c r="AS708" s="7"/>
      <c r="AT708" s="7"/>
      <c r="AU708" s="7"/>
      <c r="AV708" s="7"/>
    </row>
    <row r="709" spans="1:48">
      <c r="A709" s="12">
        <v>41834</v>
      </c>
      <c r="B709" s="13">
        <v>5531.7</v>
      </c>
      <c r="C709" s="13">
        <v>1887.5</v>
      </c>
      <c r="D709" s="13">
        <v>1812.3</v>
      </c>
      <c r="E709" s="13">
        <v>10037.6</v>
      </c>
      <c r="F709" s="13">
        <v>14467.9</v>
      </c>
      <c r="G709" s="13">
        <v>6162.7</v>
      </c>
      <c r="H709" s="13">
        <v>14340.1</v>
      </c>
      <c r="I709" s="13">
        <v>4131.7</v>
      </c>
      <c r="J709" s="13">
        <v>807</v>
      </c>
      <c r="K709" s="13">
        <v>10302.700000000001</v>
      </c>
      <c r="L709" s="13">
        <v>5890.7</v>
      </c>
      <c r="M709" s="13">
        <v>504</v>
      </c>
      <c r="N709" s="15"/>
      <c r="O709" s="7">
        <f t="shared" si="48"/>
        <v>9.3206375066180597E-3</v>
      </c>
      <c r="P709" s="7">
        <f t="shared" si="48"/>
        <v>3.5433836688213115E-3</v>
      </c>
      <c r="Q709" s="7">
        <f t="shared" si="48"/>
        <v>1.228422357186869E-2</v>
      </c>
      <c r="R709" s="7">
        <f t="shared" si="48"/>
        <v>-2.0044783351903712E-3</v>
      </c>
      <c r="S709" s="7">
        <f t="shared" si="49"/>
        <v>1.045805206103108E-2</v>
      </c>
      <c r="T709" s="7">
        <f t="shared" si="49"/>
        <v>1.273758797161992E-2</v>
      </c>
      <c r="U709" s="7">
        <f t="shared" si="49"/>
        <v>1.9523759780312608E-4</v>
      </c>
      <c r="V709" s="7">
        <f t="shared" si="47"/>
        <v>8.6033955982009799E-3</v>
      </c>
      <c r="W709" s="7">
        <f t="shared" si="47"/>
        <v>1.9024814369578237E-2</v>
      </c>
      <c r="X709" s="7">
        <f t="shared" si="47"/>
        <v>9.0728328131025569E-3</v>
      </c>
      <c r="Y709" s="7">
        <f t="shared" si="47"/>
        <v>3.9306761551273122E-3</v>
      </c>
      <c r="Z709" s="15"/>
      <c r="AA709" s="7"/>
      <c r="AB709" s="7"/>
      <c r="AC709" s="7"/>
      <c r="AD709" s="7"/>
      <c r="AE709" s="7"/>
      <c r="AF709" s="7"/>
      <c r="AG709" s="7"/>
      <c r="AH709" s="7"/>
      <c r="AI709" s="7"/>
      <c r="AJ709" s="7"/>
      <c r="AK709" s="7"/>
      <c r="AL709" s="7"/>
      <c r="AM709" s="7"/>
      <c r="AN709" s="7"/>
      <c r="AO709" s="7"/>
      <c r="AP709" s="7"/>
      <c r="AQ709" s="7"/>
      <c r="AR709" s="7"/>
      <c r="AS709" s="7"/>
      <c r="AT709" s="7"/>
      <c r="AU709" s="7"/>
      <c r="AV709" s="7"/>
    </row>
    <row r="710" spans="1:48">
      <c r="A710" s="12">
        <v>41841</v>
      </c>
      <c r="B710" s="13">
        <v>5583.5</v>
      </c>
      <c r="C710" s="13">
        <v>1894.2</v>
      </c>
      <c r="D710" s="13">
        <v>1834.7</v>
      </c>
      <c r="E710" s="13">
        <v>10017.5</v>
      </c>
      <c r="F710" s="13">
        <v>14620</v>
      </c>
      <c r="G710" s="13">
        <v>6241.7</v>
      </c>
      <c r="H710" s="13">
        <v>14342.9</v>
      </c>
      <c r="I710" s="13">
        <v>4167.3999999999996</v>
      </c>
      <c r="J710" s="13">
        <v>822.5</v>
      </c>
      <c r="K710" s="13">
        <v>10396.6</v>
      </c>
      <c r="L710" s="13">
        <v>5913.9</v>
      </c>
      <c r="M710" s="13">
        <v>503</v>
      </c>
      <c r="N710" s="15"/>
      <c r="O710" s="7">
        <f t="shared" si="48"/>
        <v>-4.8654033626126291E-3</v>
      </c>
      <c r="P710" s="7">
        <f t="shared" si="48"/>
        <v>-2.0081389193028717E-3</v>
      </c>
      <c r="Q710" s="7">
        <f t="shared" si="48"/>
        <v>-2.4010925587576058E-3</v>
      </c>
      <c r="R710" s="7">
        <f t="shared" si="48"/>
        <v>6.0708785180147128E-3</v>
      </c>
      <c r="S710" s="7">
        <f t="shared" si="49"/>
        <v>-1.0354379638148337E-2</v>
      </c>
      <c r="T710" s="7">
        <f t="shared" si="49"/>
        <v>-4.2868562121774218E-3</v>
      </c>
      <c r="U710" s="7">
        <f t="shared" si="49"/>
        <v>-1.0999483465765089E-2</v>
      </c>
      <c r="V710" s="7">
        <f t="shared" si="49"/>
        <v>-1.0541521553144846E-2</v>
      </c>
      <c r="W710" s="7">
        <f t="shared" si="49"/>
        <v>3.6467513927502295E-4</v>
      </c>
      <c r="X710" s="7">
        <f t="shared" ref="X710:Y773" si="50">LN(K711/K710)</f>
        <v>-7.5210464929960884E-3</v>
      </c>
      <c r="Y710" s="7">
        <f t="shared" si="50"/>
        <v>-2.3192636156805415E-3</v>
      </c>
      <c r="Z710" s="15"/>
      <c r="AA710" s="7"/>
      <c r="AB710" s="7"/>
      <c r="AC710" s="7"/>
      <c r="AD710" s="7"/>
      <c r="AE710" s="7"/>
      <c r="AF710" s="7"/>
      <c r="AG710" s="7"/>
      <c r="AH710" s="7"/>
      <c r="AI710" s="7"/>
      <c r="AJ710" s="7"/>
      <c r="AK710" s="7"/>
      <c r="AL710" s="7"/>
      <c r="AM710" s="7"/>
      <c r="AN710" s="7"/>
      <c r="AO710" s="7"/>
      <c r="AP710" s="7"/>
      <c r="AQ710" s="7"/>
      <c r="AR710" s="7"/>
      <c r="AS710" s="7"/>
      <c r="AT710" s="7"/>
      <c r="AU710" s="7"/>
      <c r="AV710" s="7"/>
    </row>
    <row r="711" spans="1:48">
      <c r="A711" s="12">
        <v>41848</v>
      </c>
      <c r="B711" s="13">
        <v>5556.4</v>
      </c>
      <c r="C711" s="13">
        <v>1890.4</v>
      </c>
      <c r="D711" s="13">
        <v>1830.3</v>
      </c>
      <c r="E711" s="13">
        <v>10078.5</v>
      </c>
      <c r="F711" s="13">
        <v>14469.4</v>
      </c>
      <c r="G711" s="13">
        <v>6215</v>
      </c>
      <c r="H711" s="13">
        <v>14186</v>
      </c>
      <c r="I711" s="13">
        <v>4123.7</v>
      </c>
      <c r="J711" s="13">
        <v>822.8</v>
      </c>
      <c r="K711" s="13">
        <v>10318.700000000001</v>
      </c>
      <c r="L711" s="13">
        <v>5900.2</v>
      </c>
      <c r="M711" s="13">
        <v>502</v>
      </c>
      <c r="N711" s="15"/>
      <c r="O711" s="7">
        <f t="shared" si="48"/>
        <v>-2.2035699699178082E-2</v>
      </c>
      <c r="P711" s="7">
        <f t="shared" si="48"/>
        <v>-8.3398002695523627E-3</v>
      </c>
      <c r="Q711" s="7">
        <f t="shared" si="48"/>
        <v>-2.8484692094692256E-2</v>
      </c>
      <c r="R711" s="7">
        <f t="shared" si="48"/>
        <v>-1.7072023324256558E-2</v>
      </c>
      <c r="S711" s="7">
        <f t="shared" si="49"/>
        <v>-1.9808709114886785E-2</v>
      </c>
      <c r="T711" s="7">
        <f t="shared" si="49"/>
        <v>-3.0666575692587569E-2</v>
      </c>
      <c r="U711" s="7">
        <f t="shared" si="49"/>
        <v>-1.3433975235329219E-2</v>
      </c>
      <c r="V711" s="7">
        <f t="shared" si="49"/>
        <v>-1.3771429950656021E-2</v>
      </c>
      <c r="W711" s="7">
        <f t="shared" ref="W711:Y774" si="51">LN(J712/J711)</f>
        <v>-3.9668066482340274E-2</v>
      </c>
      <c r="X711" s="7">
        <f t="shared" si="50"/>
        <v>-1.2099614788777859E-2</v>
      </c>
      <c r="Y711" s="7">
        <f t="shared" si="50"/>
        <v>-1.2210427864476369E-3</v>
      </c>
      <c r="Z711" s="15"/>
      <c r="AA711" s="7"/>
      <c r="AB711" s="7"/>
      <c r="AC711" s="7"/>
      <c r="AD711" s="7"/>
      <c r="AE711" s="7"/>
      <c r="AF711" s="7"/>
      <c r="AG711" s="7"/>
      <c r="AH711" s="7"/>
      <c r="AI711" s="7"/>
      <c r="AJ711" s="7"/>
      <c r="AK711" s="7"/>
      <c r="AL711" s="7"/>
      <c r="AM711" s="7"/>
      <c r="AN711" s="7"/>
      <c r="AO711" s="7"/>
      <c r="AP711" s="7"/>
      <c r="AQ711" s="7"/>
      <c r="AR711" s="7"/>
      <c r="AS711" s="7"/>
      <c r="AT711" s="7"/>
      <c r="AU711" s="7"/>
      <c r="AV711" s="7"/>
    </row>
    <row r="712" spans="1:48">
      <c r="A712" s="12">
        <v>41855</v>
      </c>
      <c r="B712" s="13">
        <v>5435.3</v>
      </c>
      <c r="C712" s="13">
        <v>1874.7</v>
      </c>
      <c r="D712" s="13">
        <v>1778.9</v>
      </c>
      <c r="E712" s="13">
        <v>9907.9</v>
      </c>
      <c r="F712" s="13">
        <v>14185.6</v>
      </c>
      <c r="G712" s="13">
        <v>6027.3</v>
      </c>
      <c r="H712" s="13">
        <v>13996.7</v>
      </c>
      <c r="I712" s="13">
        <v>4067.3</v>
      </c>
      <c r="J712" s="13">
        <v>790.8</v>
      </c>
      <c r="K712" s="13">
        <v>10194.6</v>
      </c>
      <c r="L712" s="13">
        <v>5893</v>
      </c>
      <c r="M712" s="13">
        <v>501</v>
      </c>
      <c r="N712" s="15"/>
      <c r="O712" s="7">
        <f t="shared" si="48"/>
        <v>2.3851773344705798E-2</v>
      </c>
      <c r="P712" s="7">
        <f t="shared" si="48"/>
        <v>3.5218228616428572E-2</v>
      </c>
      <c r="Q712" s="7">
        <f t="shared" si="48"/>
        <v>2.8539326454254759E-2</v>
      </c>
      <c r="R712" s="7">
        <f t="shared" si="48"/>
        <v>1.8519603342649904E-2</v>
      </c>
      <c r="S712" s="7">
        <f t="shared" si="49"/>
        <v>2.2817433919628444E-2</v>
      </c>
      <c r="T712" s="7">
        <f t="shared" si="49"/>
        <v>2.4387855031148504E-2</v>
      </c>
      <c r="U712" s="7">
        <f t="shared" si="49"/>
        <v>6.0430019201294677E-2</v>
      </c>
      <c r="V712" s="7">
        <f t="shared" si="49"/>
        <v>1.7788860329805055E-2</v>
      </c>
      <c r="W712" s="7">
        <f t="shared" si="51"/>
        <v>-2.9126848933686755E-3</v>
      </c>
      <c r="X712" s="7">
        <f t="shared" si="50"/>
        <v>1.5166997969952901E-2</v>
      </c>
      <c r="Y712" s="7">
        <f t="shared" si="50"/>
        <v>1.7010446249546333E-2</v>
      </c>
      <c r="Z712" s="15"/>
      <c r="AA712" s="7"/>
      <c r="AB712" s="7"/>
      <c r="AC712" s="7"/>
      <c r="AD712" s="7"/>
      <c r="AE712" s="7"/>
      <c r="AF712" s="7"/>
      <c r="AG712" s="7"/>
      <c r="AH712" s="7"/>
      <c r="AI712" s="7"/>
      <c r="AJ712" s="7"/>
      <c r="AK712" s="7"/>
      <c r="AL712" s="7"/>
      <c r="AM712" s="7"/>
      <c r="AN712" s="7"/>
      <c r="AO712" s="7"/>
      <c r="AP712" s="7"/>
      <c r="AQ712" s="7"/>
      <c r="AR712" s="7"/>
      <c r="AS712" s="7"/>
      <c r="AT712" s="7"/>
      <c r="AU712" s="7"/>
      <c r="AV712" s="7"/>
    </row>
    <row r="713" spans="1:48">
      <c r="A713" s="12">
        <v>41862</v>
      </c>
      <c r="B713" s="13">
        <v>5566.5</v>
      </c>
      <c r="C713" s="13">
        <v>1941.9</v>
      </c>
      <c r="D713" s="13">
        <v>1830.4</v>
      </c>
      <c r="E713" s="13">
        <v>10093.1</v>
      </c>
      <c r="F713" s="13">
        <v>14513</v>
      </c>
      <c r="G713" s="13">
        <v>6176.1</v>
      </c>
      <c r="H713" s="13">
        <v>14868.6</v>
      </c>
      <c r="I713" s="13">
        <v>4140.3</v>
      </c>
      <c r="J713" s="13">
        <v>788.5</v>
      </c>
      <c r="K713" s="13">
        <v>10350.4</v>
      </c>
      <c r="L713" s="13">
        <v>5994.1</v>
      </c>
      <c r="M713" s="13">
        <v>500</v>
      </c>
      <c r="N713" s="15"/>
      <c r="O713" s="7">
        <f t="shared" si="48"/>
        <v>1.4109990517858488E-2</v>
      </c>
      <c r="P713" s="7">
        <f t="shared" si="48"/>
        <v>2.3512533542716634E-2</v>
      </c>
      <c r="Q713" s="7">
        <f t="shared" si="48"/>
        <v>1.9584071946167372E-2</v>
      </c>
      <c r="R713" s="7">
        <f t="shared" si="48"/>
        <v>2.0243328303416217E-2</v>
      </c>
      <c r="S713" s="7">
        <f t="shared" si="49"/>
        <v>3.4950175980482584E-2</v>
      </c>
      <c r="T713" s="7">
        <f t="shared" si="49"/>
        <v>1.5296665375473608E-2</v>
      </c>
      <c r="U713" s="7">
        <f t="shared" si="49"/>
        <v>2.8516250722340736E-2</v>
      </c>
      <c r="V713" s="7">
        <f t="shared" si="49"/>
        <v>1.76203356980578E-2</v>
      </c>
      <c r="W713" s="7">
        <f t="shared" si="51"/>
        <v>2.095828736254331E-2</v>
      </c>
      <c r="X713" s="7">
        <f t="shared" si="50"/>
        <v>-8.7625800237641546E-3</v>
      </c>
      <c r="Y713" s="7">
        <f t="shared" si="50"/>
        <v>7.4296646061212893E-3</v>
      </c>
      <c r="Z713" s="15"/>
      <c r="AA713" s="7"/>
      <c r="AB713" s="7"/>
      <c r="AC713" s="7"/>
      <c r="AD713" s="7"/>
      <c r="AE713" s="7"/>
      <c r="AF713" s="7"/>
      <c r="AG713" s="7"/>
      <c r="AH713" s="7"/>
      <c r="AI713" s="7"/>
      <c r="AJ713" s="7"/>
      <c r="AK713" s="7"/>
      <c r="AL713" s="7"/>
      <c r="AM713" s="7"/>
      <c r="AN713" s="7"/>
      <c r="AO713" s="7"/>
      <c r="AP713" s="7"/>
      <c r="AQ713" s="7"/>
      <c r="AR713" s="7"/>
      <c r="AS713" s="7"/>
      <c r="AT713" s="7"/>
      <c r="AU713" s="7"/>
      <c r="AV713" s="7"/>
    </row>
    <row r="714" spans="1:48">
      <c r="A714" s="12">
        <v>41869</v>
      </c>
      <c r="B714" s="13">
        <v>5645.6</v>
      </c>
      <c r="C714" s="13">
        <v>1988.1</v>
      </c>
      <c r="D714" s="13">
        <v>1866.6</v>
      </c>
      <c r="E714" s="13">
        <v>10299.5</v>
      </c>
      <c r="F714" s="13">
        <v>15029.2</v>
      </c>
      <c r="G714" s="13">
        <v>6271.3</v>
      </c>
      <c r="H714" s="13">
        <v>15298.7</v>
      </c>
      <c r="I714" s="13">
        <v>4213.8999999999996</v>
      </c>
      <c r="J714" s="13">
        <v>805.2</v>
      </c>
      <c r="K714" s="13">
        <v>10260.1</v>
      </c>
      <c r="L714" s="13">
        <v>6038.8</v>
      </c>
      <c r="M714" s="13">
        <v>499</v>
      </c>
      <c r="N714" s="15"/>
      <c r="O714" s="7">
        <f t="shared" si="48"/>
        <v>-3.4955454126345438E-3</v>
      </c>
      <c r="P714" s="7">
        <f t="shared" si="48"/>
        <v>-2.418220517109184E-2</v>
      </c>
      <c r="Q714" s="7">
        <f t="shared" si="48"/>
        <v>-8.8789024660895534E-3</v>
      </c>
      <c r="R714" s="7">
        <f t="shared" si="48"/>
        <v>-2.4283938402359664E-2</v>
      </c>
      <c r="S714" s="7">
        <f t="shared" si="49"/>
        <v>-1.6981381170519429E-3</v>
      </c>
      <c r="T714" s="7">
        <f t="shared" si="49"/>
        <v>5.6447467044807168E-3</v>
      </c>
      <c r="U714" s="7">
        <f t="shared" si="49"/>
        <v>1.3207641150856748E-2</v>
      </c>
      <c r="V714" s="7">
        <f t="shared" si="49"/>
        <v>9.0479113841035168E-3</v>
      </c>
      <c r="W714" s="7">
        <f t="shared" si="51"/>
        <v>7.6704570067104589E-3</v>
      </c>
      <c r="X714" s="7">
        <f t="shared" si="50"/>
        <v>-2.2054065839007115E-2</v>
      </c>
      <c r="Y714" s="7">
        <f t="shared" si="50"/>
        <v>2.1173831770990351E-3</v>
      </c>
      <c r="Z714" s="15"/>
      <c r="AA714" s="7"/>
      <c r="AB714" s="7"/>
      <c r="AC714" s="7"/>
      <c r="AD714" s="7"/>
      <c r="AE714" s="7"/>
      <c r="AF714" s="7"/>
      <c r="AG714" s="7"/>
      <c r="AH714" s="7"/>
      <c r="AI714" s="7"/>
      <c r="AJ714" s="7"/>
      <c r="AK714" s="7"/>
      <c r="AL714" s="7"/>
      <c r="AM714" s="7"/>
      <c r="AN714" s="7"/>
      <c r="AO714" s="7"/>
      <c r="AP714" s="7"/>
      <c r="AQ714" s="7"/>
      <c r="AR714" s="7"/>
      <c r="AS714" s="7"/>
      <c r="AT714" s="7"/>
      <c r="AU714" s="7"/>
      <c r="AV714" s="7"/>
    </row>
    <row r="715" spans="1:48">
      <c r="A715" s="12">
        <v>41876</v>
      </c>
      <c r="B715" s="13">
        <v>5625.9</v>
      </c>
      <c r="C715" s="13">
        <v>1940.6</v>
      </c>
      <c r="D715" s="13">
        <v>1850.1</v>
      </c>
      <c r="E715" s="13">
        <v>10052.4</v>
      </c>
      <c r="F715" s="13">
        <v>15003.7</v>
      </c>
      <c r="G715" s="13">
        <v>6306.8</v>
      </c>
      <c r="H715" s="13">
        <v>15502.1</v>
      </c>
      <c r="I715" s="13">
        <v>4252.2</v>
      </c>
      <c r="J715" s="13">
        <v>811.4</v>
      </c>
      <c r="K715" s="13">
        <v>10036.299999999999</v>
      </c>
      <c r="L715" s="13">
        <v>6051.6</v>
      </c>
      <c r="M715" s="13">
        <v>498</v>
      </c>
      <c r="N715" s="15"/>
      <c r="O715" s="7">
        <f t="shared" si="48"/>
        <v>-4.8465073572121677E-3</v>
      </c>
      <c r="P715" s="7">
        <f t="shared" si="48"/>
        <v>1.4427016485647041E-2</v>
      </c>
      <c r="Q715" s="7">
        <f t="shared" si="48"/>
        <v>-4.6049326979386244E-3</v>
      </c>
      <c r="R715" s="7">
        <f t="shared" si="48"/>
        <v>8.7752006642322373E-3</v>
      </c>
      <c r="S715" s="7">
        <f t="shared" si="49"/>
        <v>6.5038611207305962E-3</v>
      </c>
      <c r="T715" s="7">
        <f t="shared" si="49"/>
        <v>-3.8445088418552378E-3</v>
      </c>
      <c r="U715" s="7">
        <f t="shared" si="49"/>
        <v>-5.8031183897088862E-3</v>
      </c>
      <c r="V715" s="7">
        <f t="shared" si="49"/>
        <v>1.1986604643363875E-3</v>
      </c>
      <c r="W715" s="7">
        <f t="shared" si="51"/>
        <v>-1.5775744849003563E-2</v>
      </c>
      <c r="X715" s="7">
        <f t="shared" si="50"/>
        <v>-2.6094010578135526E-2</v>
      </c>
      <c r="Y715" s="7">
        <f t="shared" si="50"/>
        <v>-1.1216748126051251E-2</v>
      </c>
      <c r="Z715" s="15"/>
      <c r="AA715" s="7"/>
      <c r="AB715" s="7"/>
      <c r="AC715" s="7"/>
      <c r="AD715" s="7"/>
      <c r="AE715" s="7"/>
      <c r="AF715" s="7"/>
      <c r="AG715" s="7"/>
      <c r="AH715" s="7"/>
      <c r="AI715" s="7"/>
      <c r="AJ715" s="7"/>
      <c r="AK715" s="7"/>
      <c r="AL715" s="7"/>
      <c r="AM715" s="7"/>
      <c r="AN715" s="7"/>
      <c r="AO715" s="7"/>
      <c r="AP715" s="7"/>
      <c r="AQ715" s="7"/>
      <c r="AR715" s="7"/>
      <c r="AS715" s="7"/>
      <c r="AT715" s="7"/>
      <c r="AU715" s="7"/>
      <c r="AV715" s="7"/>
    </row>
    <row r="716" spans="1:48">
      <c r="A716" s="12">
        <v>41883</v>
      </c>
      <c r="B716" s="13">
        <v>5598.7</v>
      </c>
      <c r="C716" s="13">
        <v>1968.8</v>
      </c>
      <c r="D716" s="13">
        <v>1841.6</v>
      </c>
      <c r="E716" s="13">
        <v>10141</v>
      </c>
      <c r="F716" s="13">
        <v>15101.6</v>
      </c>
      <c r="G716" s="13">
        <v>6282.6</v>
      </c>
      <c r="H716" s="13">
        <v>15412.4</v>
      </c>
      <c r="I716" s="13">
        <v>4257.3</v>
      </c>
      <c r="J716" s="13">
        <v>798.7</v>
      </c>
      <c r="K716" s="13">
        <v>9777.7999999999993</v>
      </c>
      <c r="L716" s="13">
        <v>5984.1</v>
      </c>
      <c r="M716" s="13">
        <v>497</v>
      </c>
      <c r="N716" s="15"/>
      <c r="O716" s="7">
        <f t="shared" si="48"/>
        <v>-1.2147717172319014E-2</v>
      </c>
      <c r="P716" s="7">
        <f t="shared" si="48"/>
        <v>-1.5251843834194307E-2</v>
      </c>
      <c r="Q716" s="7">
        <f t="shared" si="48"/>
        <v>-2.0129570397415426E-2</v>
      </c>
      <c r="R716" s="7">
        <f t="shared" si="48"/>
        <v>-1.6705171210128412E-2</v>
      </c>
      <c r="S716" s="7">
        <f t="shared" si="49"/>
        <v>-2.5321882955612249E-2</v>
      </c>
      <c r="T716" s="7">
        <f t="shared" si="49"/>
        <v>-1.3912264395292879E-2</v>
      </c>
      <c r="U716" s="7">
        <f t="shared" si="49"/>
        <v>-8.594874513255378E-3</v>
      </c>
      <c r="V716" s="7">
        <f t="shared" si="49"/>
        <v>-1.2741434915289758E-2</v>
      </c>
      <c r="W716" s="7">
        <f t="shared" si="51"/>
        <v>-7.792900171907609E-3</v>
      </c>
      <c r="X716" s="7">
        <f t="shared" si="50"/>
        <v>5.6234057848860493E-4</v>
      </c>
      <c r="Y716" s="7">
        <f t="shared" si="50"/>
        <v>2.4034862103539715E-3</v>
      </c>
      <c r="Z716" s="15"/>
      <c r="AA716" s="7"/>
      <c r="AB716" s="7"/>
      <c r="AC716" s="7"/>
      <c r="AD716" s="7"/>
      <c r="AE716" s="7"/>
      <c r="AF716" s="7"/>
      <c r="AG716" s="7"/>
      <c r="AH716" s="7"/>
      <c r="AI716" s="7"/>
      <c r="AJ716" s="7"/>
      <c r="AK716" s="7"/>
      <c r="AL716" s="7"/>
      <c r="AM716" s="7"/>
      <c r="AN716" s="7"/>
      <c r="AO716" s="7"/>
      <c r="AP716" s="7"/>
      <c r="AQ716" s="7"/>
      <c r="AR716" s="7"/>
      <c r="AS716" s="7"/>
      <c r="AT716" s="7"/>
      <c r="AU716" s="7"/>
      <c r="AV716" s="7"/>
    </row>
    <row r="717" spans="1:48">
      <c r="A717" s="12">
        <v>41890</v>
      </c>
      <c r="B717" s="13">
        <v>5531.1</v>
      </c>
      <c r="C717" s="13">
        <v>1939</v>
      </c>
      <c r="D717" s="13">
        <v>1804.9</v>
      </c>
      <c r="E717" s="13">
        <v>9973</v>
      </c>
      <c r="F717" s="13">
        <v>14724</v>
      </c>
      <c r="G717" s="13">
        <v>6195.8</v>
      </c>
      <c r="H717" s="13">
        <v>15280.5</v>
      </c>
      <c r="I717" s="13">
        <v>4203.3999999999996</v>
      </c>
      <c r="J717" s="13">
        <v>792.5</v>
      </c>
      <c r="K717" s="13">
        <v>9783.2999999999993</v>
      </c>
      <c r="L717" s="13">
        <v>5998.5</v>
      </c>
      <c r="M717" s="13">
        <v>496</v>
      </c>
      <c r="N717" s="15"/>
      <c r="O717" s="7">
        <f t="shared" si="48"/>
        <v>-1.7876837325140553E-2</v>
      </c>
      <c r="P717" s="7">
        <f t="shared" si="48"/>
        <v>-1.9897526074326041E-2</v>
      </c>
      <c r="Q717" s="7">
        <f t="shared" si="48"/>
        <v>-7.6752323389898975E-3</v>
      </c>
      <c r="R717" s="7">
        <f t="shared" si="48"/>
        <v>-1.2968517819980761E-2</v>
      </c>
      <c r="S717" s="7">
        <f t="shared" si="49"/>
        <v>-1.0225973294366489E-2</v>
      </c>
      <c r="T717" s="7">
        <f t="shared" si="49"/>
        <v>-2.328458531330746E-2</v>
      </c>
      <c r="U717" s="7">
        <f t="shared" si="49"/>
        <v>-3.0477337654973261E-3</v>
      </c>
      <c r="V717" s="7">
        <f t="shared" si="49"/>
        <v>-1.7834256061284699E-2</v>
      </c>
      <c r="W717" s="7">
        <f t="shared" si="51"/>
        <v>-1.3465650620967388E-2</v>
      </c>
      <c r="X717" s="7">
        <f t="shared" si="50"/>
        <v>-1.3770749908138097E-2</v>
      </c>
      <c r="Y717" s="7">
        <f t="shared" si="50"/>
        <v>-2.7498077947516034E-2</v>
      </c>
      <c r="Z717" s="15"/>
      <c r="AA717" s="7"/>
      <c r="AB717" s="7"/>
      <c r="AC717" s="7"/>
      <c r="AD717" s="7"/>
      <c r="AE717" s="7"/>
      <c r="AF717" s="7"/>
      <c r="AG717" s="7"/>
      <c r="AH717" s="7"/>
      <c r="AI717" s="7"/>
      <c r="AJ717" s="7"/>
      <c r="AK717" s="7"/>
      <c r="AL717" s="7"/>
      <c r="AM717" s="7"/>
      <c r="AN717" s="7"/>
      <c r="AO717" s="7"/>
      <c r="AP717" s="7"/>
      <c r="AQ717" s="7"/>
      <c r="AR717" s="7"/>
      <c r="AS717" s="7"/>
      <c r="AT717" s="7"/>
      <c r="AU717" s="7"/>
      <c r="AV717" s="7"/>
    </row>
    <row r="718" spans="1:48">
      <c r="A718" s="12">
        <v>41897</v>
      </c>
      <c r="B718" s="13">
        <v>5433.1</v>
      </c>
      <c r="C718" s="13">
        <v>1900.8</v>
      </c>
      <c r="D718" s="13">
        <v>1791.1</v>
      </c>
      <c r="E718" s="13">
        <v>9844.5</v>
      </c>
      <c r="F718" s="13">
        <v>14574.2</v>
      </c>
      <c r="G718" s="13">
        <v>6053.2</v>
      </c>
      <c r="H718" s="13">
        <v>15234</v>
      </c>
      <c r="I718" s="13">
        <v>4129.1000000000004</v>
      </c>
      <c r="J718" s="13">
        <v>781.9</v>
      </c>
      <c r="K718" s="13">
        <v>9649.5</v>
      </c>
      <c r="L718" s="13">
        <v>5835.8</v>
      </c>
      <c r="M718" s="13">
        <v>495</v>
      </c>
      <c r="N718" s="15"/>
      <c r="O718" s="7">
        <f t="shared" si="48"/>
        <v>-2.2277941770488682E-2</v>
      </c>
      <c r="P718" s="7">
        <f t="shared" si="48"/>
        <v>-1.5267472130788421E-2</v>
      </c>
      <c r="Q718" s="7">
        <f t="shared" si="48"/>
        <v>-1.5416081154893829E-2</v>
      </c>
      <c r="R718" s="7">
        <f t="shared" si="48"/>
        <v>-1.0487018091502128E-2</v>
      </c>
      <c r="S718" s="7">
        <f t="shared" si="49"/>
        <v>-3.0273470697249859E-2</v>
      </c>
      <c r="T718" s="7">
        <f t="shared" si="49"/>
        <v>-2.5533017174383325E-2</v>
      </c>
      <c r="U718" s="7">
        <f t="shared" si="49"/>
        <v>3.0150117877781007E-3</v>
      </c>
      <c r="V718" s="7">
        <f t="shared" si="49"/>
        <v>-2.3747332836416144E-2</v>
      </c>
      <c r="W718" s="7">
        <f t="shared" si="51"/>
        <v>-6.0291376271832562E-3</v>
      </c>
      <c r="X718" s="7">
        <f t="shared" si="50"/>
        <v>-2.9382331985054841E-2</v>
      </c>
      <c r="Y718" s="7">
        <f t="shared" si="50"/>
        <v>-5.5157148299804296E-3</v>
      </c>
      <c r="Z718" s="15"/>
      <c r="AA718" s="7"/>
      <c r="AB718" s="7"/>
      <c r="AC718" s="7"/>
      <c r="AD718" s="7"/>
      <c r="AE718" s="7"/>
      <c r="AF718" s="7"/>
      <c r="AG718" s="7"/>
      <c r="AH718" s="7"/>
      <c r="AI718" s="7"/>
      <c r="AJ718" s="7"/>
      <c r="AK718" s="7"/>
      <c r="AL718" s="7"/>
      <c r="AM718" s="7"/>
      <c r="AN718" s="7"/>
      <c r="AO718" s="7"/>
      <c r="AP718" s="7"/>
      <c r="AQ718" s="7"/>
      <c r="AR718" s="7"/>
      <c r="AS718" s="7"/>
      <c r="AT718" s="7"/>
      <c r="AU718" s="7"/>
      <c r="AV718" s="7"/>
    </row>
    <row r="719" spans="1:48">
      <c r="A719" s="12">
        <v>41904</v>
      </c>
      <c r="B719" s="13">
        <v>5313.4</v>
      </c>
      <c r="C719" s="13">
        <v>1872</v>
      </c>
      <c r="D719" s="13">
        <v>1763.7</v>
      </c>
      <c r="E719" s="13">
        <v>9741.7999999999993</v>
      </c>
      <c r="F719" s="13">
        <v>14139.6</v>
      </c>
      <c r="G719" s="13">
        <v>5900.6</v>
      </c>
      <c r="H719" s="13">
        <v>15280</v>
      </c>
      <c r="I719" s="13">
        <v>4032.2</v>
      </c>
      <c r="J719" s="13">
        <v>777.2</v>
      </c>
      <c r="K719" s="13">
        <v>9370.1</v>
      </c>
      <c r="L719" s="13">
        <v>5803.7</v>
      </c>
      <c r="M719" s="13">
        <v>494</v>
      </c>
      <c r="N719" s="15"/>
      <c r="O719" s="7">
        <f t="shared" si="48"/>
        <v>9.0296857032647548E-4</v>
      </c>
      <c r="P719" s="7">
        <f t="shared" si="48"/>
        <v>1.2844505446321349E-2</v>
      </c>
      <c r="Q719" s="7">
        <f t="shared" si="48"/>
        <v>-3.0664419258257971E-3</v>
      </c>
      <c r="R719" s="7">
        <f t="shared" si="48"/>
        <v>-8.2252393760329761E-3</v>
      </c>
      <c r="S719" s="7">
        <f t="shared" si="49"/>
        <v>-1.1380247432124284E-2</v>
      </c>
      <c r="T719" s="7">
        <f t="shared" si="49"/>
        <v>1.1156729641287645E-2</v>
      </c>
      <c r="U719" s="7">
        <f t="shared" si="49"/>
        <v>-7.5290116000721824E-4</v>
      </c>
      <c r="V719" s="7">
        <f t="shared" si="49"/>
        <v>-2.1351084354277725E-3</v>
      </c>
      <c r="W719" s="7">
        <f t="shared" si="51"/>
        <v>1.2865873288891389E-4</v>
      </c>
      <c r="X719" s="7">
        <f t="shared" si="50"/>
        <v>-1.8787785062688224E-2</v>
      </c>
      <c r="Y719" s="7">
        <f t="shared" si="50"/>
        <v>-5.0959265219289148E-3</v>
      </c>
      <c r="Z719" s="15"/>
      <c r="AA719" s="7"/>
      <c r="AB719" s="7"/>
      <c r="AC719" s="7"/>
      <c r="AD719" s="7"/>
      <c r="AE719" s="7"/>
      <c r="AF719" s="7"/>
      <c r="AG719" s="7"/>
      <c r="AH719" s="7"/>
      <c r="AI719" s="7"/>
      <c r="AJ719" s="7"/>
      <c r="AK719" s="7"/>
      <c r="AL719" s="7"/>
      <c r="AM719" s="7"/>
      <c r="AN719" s="7"/>
      <c r="AO719" s="7"/>
      <c r="AP719" s="7"/>
      <c r="AQ719" s="7"/>
      <c r="AR719" s="7"/>
      <c r="AS719" s="7"/>
      <c r="AT719" s="7"/>
      <c r="AU719" s="7"/>
      <c r="AV719" s="7"/>
    </row>
    <row r="720" spans="1:48">
      <c r="A720" s="12">
        <v>41911</v>
      </c>
      <c r="B720" s="13">
        <v>5318.2</v>
      </c>
      <c r="C720" s="13">
        <v>1896.2</v>
      </c>
      <c r="D720" s="13">
        <v>1758.3</v>
      </c>
      <c r="E720" s="13">
        <v>9662</v>
      </c>
      <c r="F720" s="13">
        <v>13979.6</v>
      </c>
      <c r="G720" s="13">
        <v>5966.8</v>
      </c>
      <c r="H720" s="13">
        <v>15268.5</v>
      </c>
      <c r="I720" s="13">
        <v>4023.6</v>
      </c>
      <c r="J720" s="13">
        <v>777.3</v>
      </c>
      <c r="K720" s="13">
        <v>9195.7000000000007</v>
      </c>
      <c r="L720" s="13">
        <v>5774.2</v>
      </c>
      <c r="M720" s="13">
        <v>493</v>
      </c>
      <c r="N720" s="15"/>
      <c r="O720" s="7">
        <f t="shared" si="48"/>
        <v>-2.4728809702927016E-2</v>
      </c>
      <c r="P720" s="7">
        <f t="shared" si="48"/>
        <v>-1.9974564869551459E-2</v>
      </c>
      <c r="Q720" s="7">
        <f t="shared" si="48"/>
        <v>-2.9024337801978065E-2</v>
      </c>
      <c r="R720" s="7">
        <f t="shared" si="48"/>
        <v>-2.9461001186922683E-2</v>
      </c>
      <c r="S720" s="7">
        <f t="shared" si="49"/>
        <v>-4.7251961847036859E-2</v>
      </c>
      <c r="T720" s="7">
        <f t="shared" si="49"/>
        <v>-1.8675689960448411E-2</v>
      </c>
      <c r="U720" s="7">
        <f t="shared" si="49"/>
        <v>-2.0371803884426613E-2</v>
      </c>
      <c r="V720" s="7">
        <f t="shared" si="49"/>
        <v>-2.897218638318767E-2</v>
      </c>
      <c r="W720" s="7">
        <f t="shared" si="51"/>
        <v>-2.6727358498505504E-2</v>
      </c>
      <c r="X720" s="7">
        <f t="shared" si="50"/>
        <v>-3.3505268038640103E-2</v>
      </c>
      <c r="Y720" s="7">
        <f t="shared" si="50"/>
        <v>1.2122156719694894E-4</v>
      </c>
      <c r="Z720" s="15"/>
      <c r="AA720" s="7"/>
      <c r="AB720" s="7"/>
      <c r="AC720" s="7"/>
      <c r="AD720" s="7"/>
      <c r="AE720" s="7"/>
      <c r="AF720" s="7"/>
      <c r="AG720" s="7"/>
      <c r="AH720" s="7"/>
      <c r="AI720" s="7"/>
      <c r="AJ720" s="7"/>
      <c r="AK720" s="7"/>
      <c r="AL720" s="7"/>
      <c r="AM720" s="7"/>
      <c r="AN720" s="7"/>
      <c r="AO720" s="7"/>
      <c r="AP720" s="7"/>
      <c r="AQ720" s="7"/>
      <c r="AR720" s="7"/>
      <c r="AS720" s="7"/>
      <c r="AT720" s="7"/>
      <c r="AU720" s="7"/>
      <c r="AV720" s="7"/>
    </row>
    <row r="721" spans="1:48">
      <c r="A721" s="12">
        <v>41918</v>
      </c>
      <c r="B721" s="13">
        <v>5188.3</v>
      </c>
      <c r="C721" s="13">
        <v>1858.7</v>
      </c>
      <c r="D721" s="13">
        <v>1708</v>
      </c>
      <c r="E721" s="13">
        <v>9381.5</v>
      </c>
      <c r="F721" s="13">
        <v>13334.4</v>
      </c>
      <c r="G721" s="13">
        <v>5856.4</v>
      </c>
      <c r="H721" s="13">
        <v>14960.6</v>
      </c>
      <c r="I721" s="13">
        <v>3908.7</v>
      </c>
      <c r="J721" s="13">
        <v>756.8</v>
      </c>
      <c r="K721" s="13">
        <v>8892.7000000000007</v>
      </c>
      <c r="L721" s="13">
        <v>5774.9</v>
      </c>
      <c r="M721" s="13">
        <v>492</v>
      </c>
      <c r="N721" s="15"/>
      <c r="O721" s="7">
        <f t="shared" si="48"/>
        <v>1.5946800646394407E-2</v>
      </c>
      <c r="P721" s="7">
        <f t="shared" si="48"/>
        <v>1.6752419092603311E-2</v>
      </c>
      <c r="Q721" s="7">
        <f t="shared" si="48"/>
        <v>1.2913913397758844E-2</v>
      </c>
      <c r="R721" s="7">
        <f t="shared" si="48"/>
        <v>1.6344931899899124E-2</v>
      </c>
      <c r="S721" s="7">
        <f t="shared" si="49"/>
        <v>6.9055473735415186E-3</v>
      </c>
      <c r="T721" s="7">
        <f t="shared" si="49"/>
        <v>1.6998343799125498E-2</v>
      </c>
      <c r="U721" s="7">
        <f t="shared" si="49"/>
        <v>1.7446482702401872E-2</v>
      </c>
      <c r="V721" s="7">
        <f t="shared" si="49"/>
        <v>5.9179317167047324E-3</v>
      </c>
      <c r="W721" s="7">
        <f t="shared" si="51"/>
        <v>-7.0278085446393223E-3</v>
      </c>
      <c r="X721" s="7">
        <f t="shared" si="50"/>
        <v>2.2856867433589771E-2</v>
      </c>
      <c r="Y721" s="7">
        <f t="shared" si="50"/>
        <v>5.6120261603436533E-3</v>
      </c>
      <c r="Z721" s="15"/>
      <c r="AA721" s="7"/>
      <c r="AB721" s="7"/>
      <c r="AC721" s="7"/>
      <c r="AD721" s="7"/>
      <c r="AE721" s="7"/>
      <c r="AF721" s="7"/>
      <c r="AG721" s="7"/>
      <c r="AH721" s="7"/>
      <c r="AI721" s="7"/>
      <c r="AJ721" s="7"/>
      <c r="AK721" s="7"/>
      <c r="AL721" s="7"/>
      <c r="AM721" s="7"/>
      <c r="AN721" s="7"/>
      <c r="AO721" s="7"/>
      <c r="AP721" s="7"/>
      <c r="AQ721" s="7"/>
      <c r="AR721" s="7"/>
      <c r="AS721" s="7"/>
      <c r="AT721" s="7"/>
      <c r="AU721" s="7"/>
      <c r="AV721" s="7"/>
    </row>
    <row r="722" spans="1:48">
      <c r="A722" s="12">
        <v>41925</v>
      </c>
      <c r="B722" s="13">
        <v>5271.7</v>
      </c>
      <c r="C722" s="13">
        <v>1890.1</v>
      </c>
      <c r="D722" s="13">
        <v>1730.2</v>
      </c>
      <c r="E722" s="13">
        <v>9536.1</v>
      </c>
      <c r="F722" s="13">
        <v>13426.8</v>
      </c>
      <c r="G722" s="13">
        <v>5956.8</v>
      </c>
      <c r="H722" s="13">
        <v>15223.9</v>
      </c>
      <c r="I722" s="13">
        <v>3931.9</v>
      </c>
      <c r="J722" s="13">
        <v>751.5</v>
      </c>
      <c r="K722" s="13">
        <v>9098.2999999999993</v>
      </c>
      <c r="L722" s="13">
        <v>5807.4</v>
      </c>
      <c r="M722" s="13">
        <v>491</v>
      </c>
      <c r="N722" s="15"/>
      <c r="O722" s="7">
        <f t="shared" si="48"/>
        <v>2.6302773360246917E-2</v>
      </c>
      <c r="P722" s="7">
        <f t="shared" si="48"/>
        <v>2.2857241342536503E-2</v>
      </c>
      <c r="Q722" s="7">
        <f t="shared" si="48"/>
        <v>3.8215433124845384E-2</v>
      </c>
      <c r="R722" s="7">
        <f t="shared" si="48"/>
        <v>2.2274991596779189E-2</v>
      </c>
      <c r="S722" s="7">
        <f t="shared" si="49"/>
        <v>7.9079944162796477E-3</v>
      </c>
      <c r="T722" s="7">
        <f t="shared" si="49"/>
        <v>3.1967436980186663E-2</v>
      </c>
      <c r="U722" s="7">
        <f t="shared" si="49"/>
        <v>2.9729890566165564E-2</v>
      </c>
      <c r="V722" s="7">
        <f t="shared" si="49"/>
        <v>3.1986309646341568E-2</v>
      </c>
      <c r="W722" s="7">
        <f t="shared" si="51"/>
        <v>3.6838021122525183E-2</v>
      </c>
      <c r="X722" s="7">
        <f t="shared" si="50"/>
        <v>1.5097096121516823E-2</v>
      </c>
      <c r="Y722" s="7">
        <f t="shared" si="50"/>
        <v>9.9718122622881114E-3</v>
      </c>
      <c r="Z722" s="15"/>
      <c r="AA722" s="7"/>
      <c r="AB722" s="7"/>
      <c r="AC722" s="7"/>
      <c r="AD722" s="7"/>
      <c r="AE722" s="7"/>
      <c r="AF722" s="7"/>
      <c r="AG722" s="7"/>
      <c r="AH722" s="7"/>
      <c r="AI722" s="7"/>
      <c r="AJ722" s="7"/>
      <c r="AK722" s="7"/>
      <c r="AL722" s="7"/>
      <c r="AM722" s="7"/>
      <c r="AN722" s="7"/>
      <c r="AO722" s="7"/>
      <c r="AP722" s="7"/>
      <c r="AQ722" s="7"/>
      <c r="AR722" s="7"/>
      <c r="AS722" s="7"/>
      <c r="AT722" s="7"/>
      <c r="AU722" s="7"/>
      <c r="AV722" s="7"/>
    </row>
    <row r="723" spans="1:48">
      <c r="A723" s="12">
        <v>41932</v>
      </c>
      <c r="B723" s="13">
        <v>5412.2</v>
      </c>
      <c r="C723" s="13">
        <v>1933.8</v>
      </c>
      <c r="D723" s="13">
        <v>1797.6</v>
      </c>
      <c r="E723" s="13">
        <v>9750.9</v>
      </c>
      <c r="F723" s="13">
        <v>13533.4</v>
      </c>
      <c r="G723" s="13">
        <v>6150.3</v>
      </c>
      <c r="H723" s="13">
        <v>15683.3</v>
      </c>
      <c r="I723" s="13">
        <v>4059.7</v>
      </c>
      <c r="J723" s="13">
        <v>779.7</v>
      </c>
      <c r="K723" s="13">
        <v>9236.7000000000007</v>
      </c>
      <c r="L723" s="13">
        <v>5865.6</v>
      </c>
      <c r="M723" s="13">
        <v>490</v>
      </c>
      <c r="N723" s="15"/>
      <c r="O723" s="7">
        <f t="shared" si="48"/>
        <v>2.0917133699378729E-2</v>
      </c>
      <c r="P723" s="7">
        <f t="shared" si="48"/>
        <v>2.1992396624953125E-2</v>
      </c>
      <c r="Q723" s="7">
        <f t="shared" si="48"/>
        <v>2.1300235654014524E-2</v>
      </c>
      <c r="R723" s="7">
        <f t="shared" si="48"/>
        <v>3.4383442336840757E-2</v>
      </c>
      <c r="S723" s="7">
        <f t="shared" si="49"/>
        <v>4.7326025451863551E-3</v>
      </c>
      <c r="T723" s="7">
        <f t="shared" si="49"/>
        <v>2.3429532972846116E-2</v>
      </c>
      <c r="U723" s="7">
        <f t="shared" si="49"/>
        <v>4.1105313113651398E-2</v>
      </c>
      <c r="V723" s="7">
        <f t="shared" si="49"/>
        <v>2.3804852827040864E-2</v>
      </c>
      <c r="W723" s="7">
        <f t="shared" si="51"/>
        <v>2.3825737339512813E-2</v>
      </c>
      <c r="X723" s="7">
        <f t="shared" si="50"/>
        <v>5.0324080287127634E-3</v>
      </c>
      <c r="Y723" s="7">
        <f t="shared" si="50"/>
        <v>1.5495793366326472E-2</v>
      </c>
      <c r="Z723" s="15"/>
      <c r="AA723" s="7"/>
      <c r="AB723" s="7"/>
      <c r="AC723" s="7"/>
      <c r="AD723" s="7"/>
      <c r="AE723" s="7"/>
      <c r="AF723" s="7"/>
      <c r="AG723" s="7"/>
      <c r="AH723" s="7"/>
      <c r="AI723" s="7"/>
      <c r="AJ723" s="7"/>
      <c r="AK723" s="7"/>
      <c r="AL723" s="7"/>
      <c r="AM723" s="7"/>
      <c r="AN723" s="7"/>
      <c r="AO723" s="7"/>
      <c r="AP723" s="7"/>
      <c r="AQ723" s="7"/>
      <c r="AR723" s="7"/>
      <c r="AS723" s="7"/>
      <c r="AT723" s="7"/>
      <c r="AU723" s="7"/>
      <c r="AV723" s="7"/>
    </row>
    <row r="724" spans="1:48">
      <c r="A724" s="12">
        <v>41939</v>
      </c>
      <c r="B724" s="13">
        <v>5526.6</v>
      </c>
      <c r="C724" s="13">
        <v>1976.8</v>
      </c>
      <c r="D724" s="13">
        <v>1836.3</v>
      </c>
      <c r="E724" s="13">
        <v>10092</v>
      </c>
      <c r="F724" s="13">
        <v>13597.6</v>
      </c>
      <c r="G724" s="13">
        <v>6296.1</v>
      </c>
      <c r="H724" s="13">
        <v>16341.4</v>
      </c>
      <c r="I724" s="13">
        <v>4157.5</v>
      </c>
      <c r="J724" s="13">
        <v>798.5</v>
      </c>
      <c r="K724" s="13">
        <v>9283.2999999999993</v>
      </c>
      <c r="L724" s="13">
        <v>5957.2</v>
      </c>
      <c r="M724" s="13">
        <v>489</v>
      </c>
      <c r="N724" s="15"/>
      <c r="O724" s="7">
        <f t="shared" si="48"/>
        <v>4.0629542063681037E-3</v>
      </c>
      <c r="P724" s="7">
        <f t="shared" si="48"/>
        <v>2.3201040681355169E-2</v>
      </c>
      <c r="Q724" s="7">
        <f t="shared" si="48"/>
        <v>1.556199341826763E-2</v>
      </c>
      <c r="R724" s="7">
        <f t="shared" si="48"/>
        <v>-7.5192811162571134E-3</v>
      </c>
      <c r="S724" s="7">
        <f t="shared" si="49"/>
        <v>5.7052917562921994E-3</v>
      </c>
      <c r="T724" s="7">
        <f t="shared" si="49"/>
        <v>1.2856838512991906E-3</v>
      </c>
      <c r="U724" s="7">
        <f t="shared" si="49"/>
        <v>4.0367822895813086E-3</v>
      </c>
      <c r="V724" s="7">
        <f t="shared" si="49"/>
        <v>3.5774777347333084E-3</v>
      </c>
      <c r="W724" s="7">
        <f t="shared" si="51"/>
        <v>1.0836501384332191E-2</v>
      </c>
      <c r="X724" s="7">
        <f t="shared" si="50"/>
        <v>5.6500966670610733E-3</v>
      </c>
      <c r="Y724" s="7">
        <f t="shared" si="50"/>
        <v>2.3097860999982033E-2</v>
      </c>
      <c r="Z724" s="15"/>
      <c r="AA724" s="7"/>
      <c r="AB724" s="7"/>
      <c r="AC724" s="7"/>
      <c r="AD724" s="7"/>
      <c r="AE724" s="7"/>
      <c r="AF724" s="7"/>
      <c r="AG724" s="7"/>
      <c r="AH724" s="7"/>
      <c r="AI724" s="7"/>
      <c r="AJ724" s="7"/>
      <c r="AK724" s="7"/>
      <c r="AL724" s="7"/>
      <c r="AM724" s="7"/>
      <c r="AN724" s="7"/>
      <c r="AO724" s="7"/>
      <c r="AP724" s="7"/>
      <c r="AQ724" s="7"/>
      <c r="AR724" s="7"/>
      <c r="AS724" s="7"/>
      <c r="AT724" s="7"/>
      <c r="AU724" s="7"/>
      <c r="AV724" s="7"/>
    </row>
    <row r="725" spans="1:48">
      <c r="A725" s="12">
        <v>41946</v>
      </c>
      <c r="B725" s="13">
        <v>5549.1</v>
      </c>
      <c r="C725" s="13">
        <v>2023.2</v>
      </c>
      <c r="D725" s="13">
        <v>1865.1</v>
      </c>
      <c r="E725" s="13">
        <v>10016.4</v>
      </c>
      <c r="F725" s="13">
        <v>13675.4</v>
      </c>
      <c r="G725" s="13">
        <v>6304.2</v>
      </c>
      <c r="H725" s="13">
        <v>16407.5</v>
      </c>
      <c r="I725" s="13">
        <v>4172.3999999999996</v>
      </c>
      <c r="J725" s="13">
        <v>807.2</v>
      </c>
      <c r="K725" s="13">
        <v>9335.9</v>
      </c>
      <c r="L725" s="13">
        <v>6096.4</v>
      </c>
      <c r="M725" s="13">
        <v>488</v>
      </c>
      <c r="N725" s="15"/>
      <c r="O725" s="7">
        <f t="shared" si="48"/>
        <v>-1.7231464035276239E-2</v>
      </c>
      <c r="P725" s="7">
        <f t="shared" si="48"/>
        <v>8.3674258926630628E-3</v>
      </c>
      <c r="Q725" s="7">
        <f t="shared" si="48"/>
        <v>-7.2645407862860709E-3</v>
      </c>
      <c r="R725" s="7">
        <f t="shared" si="48"/>
        <v>-1.8622061708921878E-2</v>
      </c>
      <c r="S725" s="7">
        <f t="shared" si="49"/>
        <v>-4.9311674278469872E-2</v>
      </c>
      <c r="T725" s="7">
        <f t="shared" si="49"/>
        <v>-2.002726468858922E-2</v>
      </c>
      <c r="U725" s="7">
        <f t="shared" si="49"/>
        <v>-3.4861854899332577E-3</v>
      </c>
      <c r="V725" s="7">
        <f t="shared" si="49"/>
        <v>-1.3190557474746433E-3</v>
      </c>
      <c r="W725" s="7">
        <f t="shared" si="51"/>
        <v>-4.0966537506558515E-2</v>
      </c>
      <c r="X725" s="7">
        <f t="shared" si="50"/>
        <v>-1.9392252958778059E-2</v>
      </c>
      <c r="Y725" s="7">
        <f t="shared" si="50"/>
        <v>-1.2528120679420754E-2</v>
      </c>
      <c r="Z725" s="15"/>
      <c r="AA725" s="7"/>
      <c r="AB725" s="7"/>
      <c r="AC725" s="7"/>
      <c r="AD725" s="7"/>
      <c r="AE725" s="7"/>
      <c r="AF725" s="7"/>
      <c r="AG725" s="7"/>
      <c r="AH725" s="7"/>
      <c r="AI725" s="7"/>
      <c r="AJ725" s="7"/>
      <c r="AK725" s="7"/>
      <c r="AL725" s="7"/>
      <c r="AM725" s="7"/>
      <c r="AN725" s="7"/>
      <c r="AO725" s="7"/>
      <c r="AP725" s="7"/>
      <c r="AQ725" s="7"/>
      <c r="AR725" s="7"/>
      <c r="AS725" s="7"/>
      <c r="AT725" s="7"/>
      <c r="AU725" s="7"/>
      <c r="AV725" s="7"/>
    </row>
    <row r="726" spans="1:48">
      <c r="A726" s="12">
        <v>41953</v>
      </c>
      <c r="B726" s="13">
        <v>5454.3</v>
      </c>
      <c r="C726" s="13">
        <v>2040.2</v>
      </c>
      <c r="D726" s="13">
        <v>1851.6</v>
      </c>
      <c r="E726" s="13">
        <v>9831.6</v>
      </c>
      <c r="F726" s="13">
        <v>13017.4</v>
      </c>
      <c r="G726" s="13">
        <v>6179.2</v>
      </c>
      <c r="H726" s="13">
        <v>16350.4</v>
      </c>
      <c r="I726" s="13">
        <v>4166.8999999999996</v>
      </c>
      <c r="J726" s="13">
        <v>774.8</v>
      </c>
      <c r="K726" s="13">
        <v>9156.6</v>
      </c>
      <c r="L726" s="13">
        <v>6020.5</v>
      </c>
      <c r="M726" s="13">
        <v>487</v>
      </c>
      <c r="N726" s="15"/>
      <c r="O726" s="7">
        <f t="shared" si="48"/>
        <v>-2.7886476041183439E-2</v>
      </c>
      <c r="P726" s="7">
        <f t="shared" si="48"/>
        <v>-2.4360592428429632E-2</v>
      </c>
      <c r="Q726" s="7">
        <f t="shared" si="48"/>
        <v>-2.5655757189862946E-2</v>
      </c>
      <c r="R726" s="7">
        <f t="shared" si="48"/>
        <v>-5.6706193105458595E-2</v>
      </c>
      <c r="S726" s="7">
        <f t="shared" si="49"/>
        <v>-9.0363571476595166E-3</v>
      </c>
      <c r="T726" s="7">
        <f t="shared" si="49"/>
        <v>-2.1858078527685031E-2</v>
      </c>
      <c r="U726" s="7">
        <f t="shared" si="49"/>
        <v>-2.5602637311339358E-2</v>
      </c>
      <c r="V726" s="7">
        <f t="shared" si="49"/>
        <v>-2.4119209137358929E-2</v>
      </c>
      <c r="W726" s="7">
        <f t="shared" si="51"/>
        <v>-2.0866693471981633E-2</v>
      </c>
      <c r="X726" s="7">
        <f t="shared" si="50"/>
        <v>-4.3229348587873785E-2</v>
      </c>
      <c r="Y726" s="7">
        <f t="shared" si="50"/>
        <v>-2.5503089596897812E-2</v>
      </c>
      <c r="Z726" s="15"/>
      <c r="AA726" s="7"/>
      <c r="AB726" s="7"/>
      <c r="AC726" s="7"/>
      <c r="AD726" s="7"/>
      <c r="AE726" s="7"/>
      <c r="AF726" s="7"/>
      <c r="AG726" s="7"/>
      <c r="AH726" s="7"/>
      <c r="AI726" s="7"/>
      <c r="AJ726" s="7"/>
      <c r="AK726" s="7"/>
      <c r="AL726" s="7"/>
      <c r="AM726" s="7"/>
      <c r="AN726" s="7"/>
      <c r="AO726" s="7"/>
      <c r="AP726" s="7"/>
      <c r="AQ726" s="7"/>
      <c r="AR726" s="7"/>
      <c r="AS726" s="7"/>
      <c r="AT726" s="7"/>
      <c r="AU726" s="7"/>
      <c r="AV726" s="7"/>
    </row>
    <row r="727" spans="1:48">
      <c r="A727" s="12">
        <v>41960</v>
      </c>
      <c r="B727" s="13">
        <v>5304.3</v>
      </c>
      <c r="C727" s="13">
        <v>1991.1</v>
      </c>
      <c r="D727" s="13">
        <v>1804.7</v>
      </c>
      <c r="E727" s="13">
        <v>9289.6</v>
      </c>
      <c r="F727" s="13">
        <v>12900.3</v>
      </c>
      <c r="G727" s="13">
        <v>6045.6</v>
      </c>
      <c r="H727" s="13">
        <v>15937.1</v>
      </c>
      <c r="I727" s="13">
        <v>4067.6</v>
      </c>
      <c r="J727" s="13">
        <v>758.8</v>
      </c>
      <c r="K727" s="13">
        <v>8769.2000000000007</v>
      </c>
      <c r="L727" s="13">
        <v>5868.9</v>
      </c>
      <c r="M727" s="13">
        <v>486</v>
      </c>
      <c r="N727" s="15"/>
      <c r="O727" s="7">
        <f t="shared" si="48"/>
        <v>1.6388350987897125E-3</v>
      </c>
      <c r="P727" s="7">
        <f t="shared" si="48"/>
        <v>4.709899477300849E-3</v>
      </c>
      <c r="Q727" s="7">
        <f t="shared" si="48"/>
        <v>-3.8306778279535054E-3</v>
      </c>
      <c r="R727" s="7">
        <f t="shared" si="48"/>
        <v>-3.7639642589463681E-3</v>
      </c>
      <c r="S727" s="7">
        <f t="shared" si="49"/>
        <v>-8.8701983735985285E-2</v>
      </c>
      <c r="T727" s="7">
        <f t="shared" si="49"/>
        <v>8.9088549176316277E-3</v>
      </c>
      <c r="U727" s="7">
        <f t="shared" si="49"/>
        <v>3.8213604757172601E-2</v>
      </c>
      <c r="V727" s="7">
        <f t="shared" si="49"/>
        <v>9.1282371368917366E-3</v>
      </c>
      <c r="W727" s="7">
        <f t="shared" si="51"/>
        <v>4.2083176257871405E-3</v>
      </c>
      <c r="X727" s="7">
        <f t="shared" si="50"/>
        <v>-9.241143136673618E-4</v>
      </c>
      <c r="Y727" s="7">
        <f t="shared" si="50"/>
        <v>2.3851710621463257E-4</v>
      </c>
      <c r="Z727" s="15"/>
      <c r="AA727" s="7"/>
      <c r="AB727" s="7"/>
      <c r="AC727" s="7"/>
      <c r="AD727" s="7"/>
      <c r="AE727" s="7"/>
      <c r="AF727" s="7"/>
      <c r="AG727" s="7"/>
      <c r="AH727" s="7"/>
      <c r="AI727" s="7"/>
      <c r="AJ727" s="7"/>
      <c r="AK727" s="7"/>
      <c r="AL727" s="7"/>
      <c r="AM727" s="7"/>
      <c r="AN727" s="7"/>
      <c r="AO727" s="7"/>
      <c r="AP727" s="7"/>
      <c r="AQ727" s="7"/>
      <c r="AR727" s="7"/>
      <c r="AS727" s="7"/>
      <c r="AT727" s="7"/>
      <c r="AU727" s="7"/>
      <c r="AV727" s="7"/>
    </row>
    <row r="728" spans="1:48">
      <c r="A728" s="12">
        <v>41967</v>
      </c>
      <c r="B728" s="13">
        <v>5313</v>
      </c>
      <c r="C728" s="13">
        <v>2000.5</v>
      </c>
      <c r="D728" s="13">
        <v>1797.8</v>
      </c>
      <c r="E728" s="13">
        <v>9254.7000000000007</v>
      </c>
      <c r="F728" s="13">
        <v>11805.3</v>
      </c>
      <c r="G728" s="13">
        <v>6099.7</v>
      </c>
      <c r="H728" s="13">
        <v>16557.900000000001</v>
      </c>
      <c r="I728" s="13">
        <v>4104.8999999999996</v>
      </c>
      <c r="J728" s="13">
        <v>762</v>
      </c>
      <c r="K728" s="13">
        <v>8761.1</v>
      </c>
      <c r="L728" s="13">
        <v>5870.3</v>
      </c>
      <c r="M728" s="13">
        <v>485</v>
      </c>
      <c r="N728" s="15"/>
      <c r="O728" s="7">
        <f t="shared" si="48"/>
        <v>4.1884681312933944E-3</v>
      </c>
      <c r="P728" s="7">
        <f t="shared" si="48"/>
        <v>-3.6055925685698131E-3</v>
      </c>
      <c r="Q728" s="7">
        <f t="shared" si="48"/>
        <v>-2.283169584330464E-3</v>
      </c>
      <c r="R728" s="7">
        <f t="shared" si="48"/>
        <v>-3.2251808297919298E-3</v>
      </c>
      <c r="S728" s="7">
        <f t="shared" si="49"/>
        <v>-5.5102131937990219E-2</v>
      </c>
      <c r="T728" s="7">
        <f t="shared" si="49"/>
        <v>1.0534996326536782E-2</v>
      </c>
      <c r="U728" s="7">
        <f t="shared" si="49"/>
        <v>2.7390649556877072E-2</v>
      </c>
      <c r="V728" s="7">
        <f t="shared" si="49"/>
        <v>2.5210004176153013E-2</v>
      </c>
      <c r="W728" s="7">
        <f t="shared" si="51"/>
        <v>4.9744833565478833E-3</v>
      </c>
      <c r="X728" s="7">
        <f t="shared" si="50"/>
        <v>-7.6538293136973875E-3</v>
      </c>
      <c r="Y728" s="7">
        <f t="shared" si="50"/>
        <v>2.5497084283399939E-2</v>
      </c>
      <c r="Z728" s="15"/>
      <c r="AA728" s="7"/>
      <c r="AB728" s="7"/>
      <c r="AC728" s="7"/>
      <c r="AD728" s="7"/>
      <c r="AE728" s="7"/>
      <c r="AF728" s="7"/>
      <c r="AG728" s="7"/>
      <c r="AH728" s="7"/>
      <c r="AI728" s="7"/>
      <c r="AJ728" s="7"/>
      <c r="AK728" s="7"/>
      <c r="AL728" s="7"/>
      <c r="AM728" s="7"/>
      <c r="AN728" s="7"/>
      <c r="AO728" s="7"/>
      <c r="AP728" s="7"/>
      <c r="AQ728" s="7"/>
      <c r="AR728" s="7"/>
      <c r="AS728" s="7"/>
      <c r="AT728" s="7"/>
      <c r="AU728" s="7"/>
      <c r="AV728" s="7"/>
    </row>
    <row r="729" spans="1:48">
      <c r="A729" s="12">
        <v>41974</v>
      </c>
      <c r="B729" s="13">
        <v>5335.3</v>
      </c>
      <c r="C729" s="13">
        <v>1993.3</v>
      </c>
      <c r="D729" s="13">
        <v>1793.7</v>
      </c>
      <c r="E729" s="13">
        <v>9224.9</v>
      </c>
      <c r="F729" s="13">
        <v>11172.4</v>
      </c>
      <c r="G729" s="13">
        <v>6164.3</v>
      </c>
      <c r="H729" s="13">
        <v>17017.7</v>
      </c>
      <c r="I729" s="13">
        <v>4209.7</v>
      </c>
      <c r="J729" s="13">
        <v>765.8</v>
      </c>
      <c r="K729" s="13">
        <v>8694.2999999999993</v>
      </c>
      <c r="L729" s="13">
        <v>6021.9</v>
      </c>
      <c r="M729" s="13">
        <v>484</v>
      </c>
      <c r="N729" s="15"/>
      <c r="O729" s="7">
        <f t="shared" si="48"/>
        <v>-2.1924344994144723E-2</v>
      </c>
      <c r="P729" s="7">
        <f t="shared" si="48"/>
        <v>2.2550183693293047E-3</v>
      </c>
      <c r="Q729" s="7">
        <f t="shared" si="48"/>
        <v>-3.1487962985534267E-2</v>
      </c>
      <c r="R729" s="7">
        <f t="shared" si="48"/>
        <v>-2.4515119643895158E-2</v>
      </c>
      <c r="S729" s="7">
        <f t="shared" si="49"/>
        <v>-5.9864107672242428E-2</v>
      </c>
      <c r="T729" s="7">
        <f t="shared" si="49"/>
        <v>-1.5432455497419957E-2</v>
      </c>
      <c r="U729" s="7">
        <f t="shared" si="49"/>
        <v>-3.3963485147608836E-3</v>
      </c>
      <c r="V729" s="7">
        <f t="shared" si="49"/>
        <v>-9.5472954712050168E-3</v>
      </c>
      <c r="W729" s="7">
        <f t="shared" si="51"/>
        <v>-3.4676340449372033E-2</v>
      </c>
      <c r="X729" s="7">
        <f t="shared" si="50"/>
        <v>-4.6351884575514757E-2</v>
      </c>
      <c r="Y729" s="7">
        <f t="shared" si="50"/>
        <v>-3.4910448789309274E-2</v>
      </c>
      <c r="Z729" s="15"/>
      <c r="AA729" s="7"/>
      <c r="AB729" s="7"/>
      <c r="AC729" s="7"/>
      <c r="AD729" s="7"/>
      <c r="AE729" s="7"/>
      <c r="AF729" s="7"/>
      <c r="AG729" s="7"/>
      <c r="AH729" s="7"/>
      <c r="AI729" s="7"/>
      <c r="AJ729" s="7"/>
      <c r="AK729" s="7"/>
      <c r="AL729" s="7"/>
      <c r="AM729" s="7"/>
      <c r="AN729" s="7"/>
      <c r="AO729" s="7"/>
      <c r="AP729" s="7"/>
      <c r="AQ729" s="7"/>
      <c r="AR729" s="7"/>
      <c r="AS729" s="7"/>
      <c r="AT729" s="7"/>
      <c r="AU729" s="7"/>
      <c r="AV729" s="7"/>
    </row>
    <row r="730" spans="1:48">
      <c r="A730" s="12">
        <v>41981</v>
      </c>
      <c r="B730" s="13">
        <v>5219.6000000000004</v>
      </c>
      <c r="C730" s="13">
        <v>1997.8</v>
      </c>
      <c r="D730" s="13">
        <v>1738.1</v>
      </c>
      <c r="E730" s="13">
        <v>9001.5</v>
      </c>
      <c r="F730" s="13">
        <v>10523.2</v>
      </c>
      <c r="G730" s="13">
        <v>6069.9</v>
      </c>
      <c r="H730" s="13">
        <v>16960</v>
      </c>
      <c r="I730" s="13">
        <v>4169.7</v>
      </c>
      <c r="J730" s="13">
        <v>739.7</v>
      </c>
      <c r="K730" s="13">
        <v>8300.5</v>
      </c>
      <c r="L730" s="13">
        <v>5815.3</v>
      </c>
      <c r="M730" s="13">
        <v>483</v>
      </c>
      <c r="N730" s="15"/>
      <c r="O730" s="7">
        <f t="shared" si="48"/>
        <v>2.2542675708343139E-2</v>
      </c>
      <c r="P730" s="7">
        <f t="shared" si="48"/>
        <v>2.9542279075335933E-2</v>
      </c>
      <c r="Q730" s="7">
        <f t="shared" si="48"/>
        <v>-1.0003263615913886E-2</v>
      </c>
      <c r="R730" s="7">
        <f t="shared" si="48"/>
        <v>2.5740325536804916E-3</v>
      </c>
      <c r="S730" s="7">
        <f t="shared" si="49"/>
        <v>7.8767055484374668E-2</v>
      </c>
      <c r="T730" s="7">
        <f t="shared" si="49"/>
        <v>1.6697006102038302E-2</v>
      </c>
      <c r="U730" s="7">
        <f t="shared" si="49"/>
        <v>1.8119052166021801E-2</v>
      </c>
      <c r="V730" s="7">
        <f t="shared" si="49"/>
        <v>3.3256213144448571E-2</v>
      </c>
      <c r="W730" s="7">
        <f t="shared" si="51"/>
        <v>3.4937471146769233E-2</v>
      </c>
      <c r="X730" s="7">
        <f t="shared" si="50"/>
        <v>3.3526001776853158E-2</v>
      </c>
      <c r="Y730" s="7">
        <f t="shared" si="50"/>
        <v>2.2764381382761621E-2</v>
      </c>
      <c r="Z730" s="15"/>
      <c r="AA730" s="7"/>
      <c r="AB730" s="7"/>
      <c r="AC730" s="7"/>
      <c r="AD730" s="7"/>
      <c r="AE730" s="7"/>
      <c r="AF730" s="7"/>
      <c r="AG730" s="7"/>
      <c r="AH730" s="7"/>
      <c r="AI730" s="7"/>
      <c r="AJ730" s="7"/>
      <c r="AK730" s="7"/>
      <c r="AL730" s="7"/>
      <c r="AM730" s="7"/>
      <c r="AN730" s="7"/>
      <c r="AO730" s="7"/>
      <c r="AP730" s="7"/>
      <c r="AQ730" s="7"/>
      <c r="AR730" s="7"/>
      <c r="AS730" s="7"/>
      <c r="AT730" s="7"/>
      <c r="AU730" s="7"/>
      <c r="AV730" s="7"/>
    </row>
    <row r="731" spans="1:48">
      <c r="A731" s="12">
        <v>41988</v>
      </c>
      <c r="B731" s="13">
        <v>5338.6</v>
      </c>
      <c r="C731" s="13">
        <v>2057.6999999999998</v>
      </c>
      <c r="D731" s="13">
        <v>1720.8</v>
      </c>
      <c r="E731" s="13">
        <v>9024.7000000000007</v>
      </c>
      <c r="F731" s="13">
        <v>11385.6</v>
      </c>
      <c r="G731" s="13">
        <v>6172.1</v>
      </c>
      <c r="H731" s="13">
        <v>17270.099999999999</v>
      </c>
      <c r="I731" s="13">
        <v>4310.7</v>
      </c>
      <c r="J731" s="13">
        <v>766</v>
      </c>
      <c r="K731" s="13">
        <v>8583.5</v>
      </c>
      <c r="L731" s="13">
        <v>5949.2</v>
      </c>
      <c r="M731" s="13">
        <v>482</v>
      </c>
      <c r="N731" s="15"/>
      <c r="O731" s="7">
        <f t="shared" si="48"/>
        <v>1.0416469694959709E-2</v>
      </c>
      <c r="P731" s="7">
        <f t="shared" si="48"/>
        <v>4.8963859792076226E-3</v>
      </c>
      <c r="Q731" s="7">
        <f t="shared" si="48"/>
        <v>1.2014931966817457E-2</v>
      </c>
      <c r="R731" s="7">
        <f t="shared" si="48"/>
        <v>1.4618872952908972E-2</v>
      </c>
      <c r="S731" s="7">
        <f t="shared" si="49"/>
        <v>2.5134665160703798E-2</v>
      </c>
      <c r="T731" s="7">
        <f t="shared" si="49"/>
        <v>1.3006219560437666E-2</v>
      </c>
      <c r="U731" s="7">
        <f t="shared" si="49"/>
        <v>1.3469882502592678E-2</v>
      </c>
      <c r="V731" s="7">
        <f t="shared" si="49"/>
        <v>6.9583590013967064E-3</v>
      </c>
      <c r="W731" s="7">
        <f t="shared" si="51"/>
        <v>9.6142094326054205E-3</v>
      </c>
      <c r="X731" s="7">
        <f t="shared" si="50"/>
        <v>-1.6311693189911412E-4</v>
      </c>
      <c r="Y731" s="7">
        <f t="shared" si="50"/>
        <v>-8.6264915869878559E-3</v>
      </c>
      <c r="Z731" s="15"/>
      <c r="AA731" s="7"/>
      <c r="AB731" s="7"/>
      <c r="AC731" s="7"/>
      <c r="AD731" s="7"/>
      <c r="AE731" s="7"/>
      <c r="AF731" s="7"/>
      <c r="AG731" s="7"/>
      <c r="AH731" s="7"/>
      <c r="AI731" s="7"/>
      <c r="AJ731" s="7"/>
      <c r="AK731" s="7"/>
      <c r="AL731" s="7"/>
      <c r="AM731" s="7"/>
      <c r="AN731" s="7"/>
      <c r="AO731" s="7"/>
      <c r="AP731" s="7"/>
      <c r="AQ731" s="7"/>
      <c r="AR731" s="7"/>
      <c r="AS731" s="7"/>
      <c r="AT731" s="7"/>
      <c r="AU731" s="7"/>
      <c r="AV731" s="7"/>
    </row>
    <row r="732" spans="1:48">
      <c r="A732" s="12">
        <v>41995</v>
      </c>
      <c r="B732" s="13">
        <v>5394.5</v>
      </c>
      <c r="C732" s="13">
        <v>2067.8000000000002</v>
      </c>
      <c r="D732" s="13">
        <v>1741.6</v>
      </c>
      <c r="E732" s="13">
        <v>9157.6</v>
      </c>
      <c r="F732" s="13">
        <v>11675.4</v>
      </c>
      <c r="G732" s="13">
        <v>6252.9</v>
      </c>
      <c r="H732" s="13">
        <v>17504.3</v>
      </c>
      <c r="I732" s="13">
        <v>4340.8</v>
      </c>
      <c r="J732" s="13">
        <v>773.4</v>
      </c>
      <c r="K732" s="13">
        <v>8582.1</v>
      </c>
      <c r="L732" s="13">
        <v>5898.1</v>
      </c>
      <c r="M732" s="13">
        <v>481</v>
      </c>
      <c r="N732" s="15"/>
      <c r="O732" s="7">
        <f t="shared" si="48"/>
        <v>7.6451842311101199E-3</v>
      </c>
      <c r="P732" s="7">
        <f t="shared" si="48"/>
        <v>9.1944711081919997E-3</v>
      </c>
      <c r="Q732" s="7">
        <f t="shared" si="48"/>
        <v>1.1475021012757033E-2</v>
      </c>
      <c r="R732" s="7">
        <f t="shared" si="48"/>
        <v>3.3032653840657598E-3</v>
      </c>
      <c r="S732" s="7">
        <f t="shared" si="49"/>
        <v>-4.3605219307480871E-3</v>
      </c>
      <c r="T732" s="7">
        <f t="shared" si="49"/>
        <v>4.2290783808653703E-3</v>
      </c>
      <c r="U732" s="7">
        <f t="shared" si="49"/>
        <v>6.3269544223954937E-3</v>
      </c>
      <c r="V732" s="7">
        <f t="shared" si="49"/>
        <v>4.1381271980637097E-3</v>
      </c>
      <c r="W732" s="7">
        <f t="shared" si="51"/>
        <v>2.2501588594457105E-2</v>
      </c>
      <c r="X732" s="7">
        <f t="shared" si="50"/>
        <v>2.4732115473589791E-2</v>
      </c>
      <c r="Y732" s="7">
        <f t="shared" si="50"/>
        <v>6.4894689743918163E-3</v>
      </c>
      <c r="Z732" s="15"/>
      <c r="AA732" s="7"/>
      <c r="AB732" s="7"/>
      <c r="AC732" s="7"/>
      <c r="AD732" s="7"/>
      <c r="AE732" s="7"/>
      <c r="AF732" s="7"/>
      <c r="AG732" s="7"/>
      <c r="AH732" s="7"/>
      <c r="AI732" s="7"/>
      <c r="AJ732" s="7"/>
      <c r="AK732" s="7"/>
      <c r="AL732" s="7"/>
      <c r="AM732" s="7"/>
      <c r="AN732" s="7"/>
      <c r="AO732" s="7"/>
      <c r="AP732" s="7"/>
      <c r="AQ732" s="7"/>
      <c r="AR732" s="7"/>
      <c r="AS732" s="7"/>
      <c r="AT732" s="7"/>
      <c r="AU732" s="7"/>
      <c r="AV732" s="7"/>
    </row>
    <row r="733" spans="1:48">
      <c r="A733" s="12">
        <v>42002</v>
      </c>
      <c r="B733" s="13">
        <v>5435.9</v>
      </c>
      <c r="C733" s="13">
        <v>2086.9</v>
      </c>
      <c r="D733" s="13">
        <v>1761.7</v>
      </c>
      <c r="E733" s="13">
        <v>9187.9</v>
      </c>
      <c r="F733" s="13">
        <v>11624.6</v>
      </c>
      <c r="G733" s="13">
        <v>6279.4</v>
      </c>
      <c r="H733" s="13">
        <v>17615.400000000001</v>
      </c>
      <c r="I733" s="13">
        <v>4358.8</v>
      </c>
      <c r="J733" s="13">
        <v>791</v>
      </c>
      <c r="K733" s="13">
        <v>8797</v>
      </c>
      <c r="L733" s="13">
        <v>5936.5</v>
      </c>
      <c r="M733" s="13">
        <v>480</v>
      </c>
      <c r="N733" s="15"/>
      <c r="O733" s="7">
        <f t="shared" si="48"/>
        <v>5.4488049316910783E-3</v>
      </c>
      <c r="P733" s="7">
        <f t="shared" si="48"/>
        <v>1.474532043277089E-2</v>
      </c>
      <c r="Q733" s="7">
        <f t="shared" si="48"/>
        <v>2.607711228303253E-3</v>
      </c>
      <c r="R733" s="7">
        <f t="shared" si="48"/>
        <v>2.0983856659491356E-3</v>
      </c>
      <c r="S733" s="7">
        <f t="shared" si="49"/>
        <v>-3.5345431497949539E-2</v>
      </c>
      <c r="T733" s="7">
        <f t="shared" si="49"/>
        <v>1.015623208405286E-2</v>
      </c>
      <c r="U733" s="7">
        <f t="shared" si="49"/>
        <v>1.8942729446491046E-3</v>
      </c>
      <c r="V733" s="7">
        <f t="shared" si="49"/>
        <v>1.1922778502304343E-3</v>
      </c>
      <c r="W733" s="7">
        <f t="shared" si="51"/>
        <v>2.0892734680596856E-2</v>
      </c>
      <c r="X733" s="7">
        <f t="shared" si="50"/>
        <v>3.7442603453312264E-3</v>
      </c>
      <c r="Y733" s="7">
        <f t="shared" si="50"/>
        <v>2.1513731656223566E-2</v>
      </c>
      <c r="Z733" s="15"/>
      <c r="AA733" s="7"/>
      <c r="AB733" s="7"/>
      <c r="AC733" s="7"/>
      <c r="AD733" s="7"/>
      <c r="AE733" s="7"/>
      <c r="AF733" s="7"/>
      <c r="AG733" s="7"/>
      <c r="AH733" s="7"/>
      <c r="AI733" s="7"/>
      <c r="AJ733" s="7"/>
      <c r="AK733" s="7"/>
      <c r="AL733" s="7"/>
      <c r="AM733" s="7"/>
      <c r="AN733" s="7"/>
      <c r="AO733" s="7"/>
      <c r="AP733" s="7"/>
      <c r="AQ733" s="7"/>
      <c r="AR733" s="7"/>
      <c r="AS733" s="7"/>
      <c r="AT733" s="7"/>
      <c r="AU733" s="7"/>
      <c r="AV733" s="7"/>
    </row>
    <row r="734" spans="1:48">
      <c r="A734" s="12">
        <v>42009</v>
      </c>
      <c r="B734" s="13">
        <v>5465.6</v>
      </c>
      <c r="C734" s="13">
        <v>2117.9</v>
      </c>
      <c r="D734" s="13">
        <v>1766.3</v>
      </c>
      <c r="E734" s="13">
        <v>9207.2000000000007</v>
      </c>
      <c r="F734" s="13">
        <v>11220.9</v>
      </c>
      <c r="G734" s="13">
        <v>6343.5</v>
      </c>
      <c r="H734" s="13">
        <v>17648.8</v>
      </c>
      <c r="I734" s="13">
        <v>4364</v>
      </c>
      <c r="J734" s="13">
        <v>807.7</v>
      </c>
      <c r="K734" s="13">
        <v>8830</v>
      </c>
      <c r="L734" s="13">
        <v>6065.6</v>
      </c>
      <c r="M734" s="13">
        <v>479</v>
      </c>
      <c r="N734" s="15"/>
      <c r="O734" s="7">
        <f t="shared" si="48"/>
        <v>-3.091803940331032E-2</v>
      </c>
      <c r="P734" s="7">
        <f t="shared" si="48"/>
        <v>1.9729485209310674E-2</v>
      </c>
      <c r="Q734" s="7">
        <f t="shared" si="48"/>
        <v>-2.3949809784502136E-2</v>
      </c>
      <c r="R734" s="7">
        <f t="shared" si="48"/>
        <v>1.9205630872909574E-3</v>
      </c>
      <c r="S734" s="7">
        <f t="shared" si="49"/>
        <v>-6.3749234723723014E-2</v>
      </c>
      <c r="T734" s="7">
        <f t="shared" si="49"/>
        <v>-2.846143027006777E-2</v>
      </c>
      <c r="U734" s="7">
        <f t="shared" si="49"/>
        <v>-3.7154493334202267E-2</v>
      </c>
      <c r="V734" s="7">
        <f t="shared" si="49"/>
        <v>-3.0430859733392056E-2</v>
      </c>
      <c r="W734" s="7">
        <f t="shared" si="51"/>
        <v>-5.040096930057851E-2</v>
      </c>
      <c r="X734" s="7">
        <f t="shared" si="50"/>
        <v>-6.8087279394271963E-2</v>
      </c>
      <c r="Y734" s="7">
        <f t="shared" si="50"/>
        <v>1.1039802075287026E-3</v>
      </c>
      <c r="Z734" s="15"/>
      <c r="AA734" s="7"/>
      <c r="AB734" s="7"/>
      <c r="AC734" s="7"/>
      <c r="AD734" s="7"/>
      <c r="AE734" s="7"/>
      <c r="AF734" s="7"/>
      <c r="AG734" s="7"/>
      <c r="AH734" s="7"/>
      <c r="AI734" s="7"/>
      <c r="AJ734" s="7"/>
      <c r="AK734" s="7"/>
      <c r="AL734" s="7"/>
      <c r="AM734" s="7"/>
      <c r="AN734" s="7"/>
      <c r="AO734" s="7"/>
      <c r="AP734" s="7"/>
      <c r="AQ734" s="7"/>
      <c r="AR734" s="7"/>
      <c r="AS734" s="7"/>
      <c r="AT734" s="7"/>
      <c r="AU734" s="7"/>
      <c r="AV734" s="7"/>
    </row>
    <row r="735" spans="1:48">
      <c r="A735" s="12">
        <v>42016</v>
      </c>
      <c r="B735" s="13">
        <v>5299.2</v>
      </c>
      <c r="C735" s="13">
        <v>2160.1</v>
      </c>
      <c r="D735" s="13">
        <v>1724.5</v>
      </c>
      <c r="E735" s="13">
        <v>9224.9</v>
      </c>
      <c r="F735" s="13">
        <v>10527.9</v>
      </c>
      <c r="G735" s="13">
        <v>6165.5</v>
      </c>
      <c r="H735" s="13">
        <v>17005.099999999999</v>
      </c>
      <c r="I735" s="13">
        <v>4233.2</v>
      </c>
      <c r="J735" s="13">
        <v>768</v>
      </c>
      <c r="K735" s="13">
        <v>8248.7999999999993</v>
      </c>
      <c r="L735" s="13">
        <v>6072.3</v>
      </c>
      <c r="M735" s="13">
        <v>478</v>
      </c>
      <c r="N735" s="15"/>
      <c r="O735" s="7">
        <f t="shared" si="48"/>
        <v>3.7519445654911839E-2</v>
      </c>
      <c r="P735" s="7">
        <f t="shared" si="48"/>
        <v>2.1298352423339217E-2</v>
      </c>
      <c r="Q735" s="7">
        <f t="shared" si="48"/>
        <v>3.8283547786582335E-2</v>
      </c>
      <c r="R735" s="7">
        <f t="shared" si="48"/>
        <v>2.0695165905246182E-2</v>
      </c>
      <c r="S735" s="7">
        <f t="shared" si="49"/>
        <v>3.5082476275526159E-2</v>
      </c>
      <c r="T735" s="7">
        <f t="shared" si="49"/>
        <v>3.923318944832084E-2</v>
      </c>
      <c r="U735" s="7">
        <f t="shared" si="49"/>
        <v>2.9869739982777616E-2</v>
      </c>
      <c r="V735" s="7">
        <f t="shared" si="49"/>
        <v>2.7125678612141647E-2</v>
      </c>
      <c r="W735" s="7">
        <f t="shared" si="51"/>
        <v>5.19481687710393E-3</v>
      </c>
      <c r="X735" s="7">
        <f t="shared" si="50"/>
        <v>5.9876996632871181E-2</v>
      </c>
      <c r="Y735" s="7">
        <f t="shared" si="50"/>
        <v>2.2761557044489782E-2</v>
      </c>
      <c r="Z735" s="15"/>
      <c r="AA735" s="7"/>
      <c r="AB735" s="7"/>
      <c r="AC735" s="7"/>
      <c r="AD735" s="7"/>
      <c r="AE735" s="7"/>
      <c r="AF735" s="7"/>
      <c r="AG735" s="7"/>
      <c r="AH735" s="7"/>
      <c r="AI735" s="7"/>
      <c r="AJ735" s="7"/>
      <c r="AK735" s="7"/>
      <c r="AL735" s="7"/>
      <c r="AM735" s="7"/>
      <c r="AN735" s="7"/>
      <c r="AO735" s="7"/>
      <c r="AP735" s="7"/>
      <c r="AQ735" s="7"/>
      <c r="AR735" s="7"/>
      <c r="AS735" s="7"/>
      <c r="AT735" s="7"/>
      <c r="AU735" s="7"/>
      <c r="AV735" s="7"/>
    </row>
    <row r="736" spans="1:48">
      <c r="A736" s="12">
        <v>42023</v>
      </c>
      <c r="B736" s="13">
        <v>5501.8</v>
      </c>
      <c r="C736" s="13">
        <v>2206.6</v>
      </c>
      <c r="D736" s="13">
        <v>1791.8</v>
      </c>
      <c r="E736" s="13">
        <v>9417.7999999999993</v>
      </c>
      <c r="F736" s="13">
        <v>10903.8</v>
      </c>
      <c r="G736" s="13">
        <v>6412.2</v>
      </c>
      <c r="H736" s="13">
        <v>17520.7</v>
      </c>
      <c r="I736" s="13">
        <v>4349.6000000000004</v>
      </c>
      <c r="J736" s="13">
        <v>772</v>
      </c>
      <c r="K736" s="13">
        <v>8757.7999999999993</v>
      </c>
      <c r="L736" s="13">
        <v>6212.1</v>
      </c>
      <c r="M736" s="13">
        <v>477</v>
      </c>
      <c r="N736" s="15"/>
      <c r="O736" s="7">
        <f t="shared" si="48"/>
        <v>1.5599815000997183E-2</v>
      </c>
      <c r="P736" s="7">
        <f t="shared" si="48"/>
        <v>2.4177395430424974E-2</v>
      </c>
      <c r="Q736" s="7">
        <f t="shared" si="48"/>
        <v>3.8645277373640763E-2</v>
      </c>
      <c r="R736" s="7">
        <f t="shared" si="48"/>
        <v>8.3428541743756513E-3</v>
      </c>
      <c r="S736" s="7">
        <f t="shared" si="49"/>
        <v>-4.7711724701698308E-3</v>
      </c>
      <c r="T736" s="7">
        <f t="shared" si="49"/>
        <v>1.9872344903206045E-2</v>
      </c>
      <c r="U736" s="7">
        <f t="shared" si="49"/>
        <v>2.4880943494031863E-2</v>
      </c>
      <c r="V736" s="7">
        <f t="shared" si="49"/>
        <v>6.5537941679182843E-3</v>
      </c>
      <c r="W736" s="7">
        <f t="shared" si="51"/>
        <v>2.5903380535976551E-4</v>
      </c>
      <c r="X736" s="7">
        <f t="shared" si="50"/>
        <v>4.6478860643011152E-3</v>
      </c>
      <c r="Y736" s="7">
        <f t="shared" si="50"/>
        <v>1.0106353987938188E-2</v>
      </c>
      <c r="Z736" s="15"/>
      <c r="AA736" s="7"/>
      <c r="AB736" s="7"/>
      <c r="AC736" s="7"/>
      <c r="AD736" s="7"/>
      <c r="AE736" s="7"/>
      <c r="AF736" s="7"/>
      <c r="AG736" s="7"/>
      <c r="AH736" s="7"/>
      <c r="AI736" s="7"/>
      <c r="AJ736" s="7"/>
      <c r="AK736" s="7"/>
      <c r="AL736" s="7"/>
      <c r="AM736" s="7"/>
      <c r="AN736" s="7"/>
      <c r="AO736" s="7"/>
      <c r="AP736" s="7"/>
      <c r="AQ736" s="7"/>
      <c r="AR736" s="7"/>
      <c r="AS736" s="7"/>
      <c r="AT736" s="7"/>
      <c r="AU736" s="7"/>
      <c r="AV736" s="7"/>
    </row>
    <row r="737" spans="1:48">
      <c r="A737" s="12">
        <v>42031</v>
      </c>
      <c r="B737" s="13">
        <v>5588.3</v>
      </c>
      <c r="C737" s="13">
        <v>2260.6</v>
      </c>
      <c r="D737" s="13">
        <v>1862.4</v>
      </c>
      <c r="E737" s="13">
        <v>9496.7000000000007</v>
      </c>
      <c r="F737" s="13">
        <v>10851.9</v>
      </c>
      <c r="G737" s="13">
        <v>6540.9</v>
      </c>
      <c r="H737" s="13">
        <v>17962.099999999999</v>
      </c>
      <c r="I737" s="13">
        <v>4378.2</v>
      </c>
      <c r="J737" s="13">
        <v>772.2</v>
      </c>
      <c r="K737" s="13">
        <v>8798.6</v>
      </c>
      <c r="L737" s="13">
        <v>6275.2</v>
      </c>
      <c r="M737" s="13">
        <v>476</v>
      </c>
      <c r="N737" s="15"/>
      <c r="O737" s="7">
        <f t="shared" si="48"/>
        <v>4.0659498989419486E-2</v>
      </c>
      <c r="P737" s="7">
        <f t="shared" si="48"/>
        <v>1.4928271608411843E-2</v>
      </c>
      <c r="Q737" s="7">
        <f t="shared" si="48"/>
        <v>1.7088972921536692E-2</v>
      </c>
      <c r="R737" s="7">
        <f t="shared" si="48"/>
        <v>2.4444228466516549E-2</v>
      </c>
      <c r="S737" s="7">
        <f t="shared" si="49"/>
        <v>6.0265173151510934E-2</v>
      </c>
      <c r="T737" s="7">
        <f t="shared" si="49"/>
        <v>4.779300805738252E-2</v>
      </c>
      <c r="U737" s="7">
        <f t="shared" si="49"/>
        <v>1.3772806884644348E-2</v>
      </c>
      <c r="V737" s="7">
        <f t="shared" si="49"/>
        <v>1.4264412489983622E-2</v>
      </c>
      <c r="W737" s="7">
        <f t="shared" si="51"/>
        <v>9.0609028268922025E-4</v>
      </c>
      <c r="X737" s="7">
        <f t="shared" si="50"/>
        <v>6.0965527036722547E-2</v>
      </c>
      <c r="Y737" s="7">
        <f t="shared" si="50"/>
        <v>4.2645929323508081E-2</v>
      </c>
      <c r="Z737" s="15"/>
      <c r="AA737" s="7"/>
      <c r="AB737" s="7"/>
      <c r="AC737" s="7"/>
      <c r="AD737" s="7"/>
      <c r="AE737" s="7"/>
      <c r="AF737" s="7"/>
      <c r="AG737" s="7"/>
      <c r="AH737" s="7"/>
      <c r="AI737" s="7"/>
      <c r="AJ737" s="7"/>
      <c r="AK737" s="7"/>
      <c r="AL737" s="7"/>
      <c r="AM737" s="7"/>
      <c r="AN737" s="7"/>
      <c r="AO737" s="7"/>
      <c r="AP737" s="7"/>
      <c r="AQ737" s="7"/>
      <c r="AR737" s="7"/>
      <c r="AS737" s="7"/>
      <c r="AT737" s="7"/>
      <c r="AU737" s="7"/>
      <c r="AV737" s="7"/>
    </row>
    <row r="738" spans="1:48">
      <c r="A738" s="12">
        <v>42037</v>
      </c>
      <c r="B738" s="13">
        <v>5820.2</v>
      </c>
      <c r="C738" s="13">
        <v>2294.6</v>
      </c>
      <c r="D738" s="13">
        <v>1894.5</v>
      </c>
      <c r="E738" s="13">
        <v>9731.7000000000007</v>
      </c>
      <c r="F738" s="13">
        <v>11526</v>
      </c>
      <c r="G738" s="13">
        <v>6861.1</v>
      </c>
      <c r="H738" s="13">
        <v>18211.2</v>
      </c>
      <c r="I738" s="13">
        <v>4441.1000000000004</v>
      </c>
      <c r="J738" s="13">
        <v>772.9</v>
      </c>
      <c r="K738" s="13">
        <v>9351.7000000000007</v>
      </c>
      <c r="L738" s="13">
        <v>6548.6</v>
      </c>
      <c r="M738" s="13">
        <v>475</v>
      </c>
      <c r="N738" s="15"/>
      <c r="O738" s="7">
        <f t="shared" si="48"/>
        <v>9.7968760180104919E-3</v>
      </c>
      <c r="P738" s="7">
        <f t="shared" si="48"/>
        <v>3.4858388152539139E-4</v>
      </c>
      <c r="Q738" s="7">
        <f t="shared" si="48"/>
        <v>2.5226750790411787E-2</v>
      </c>
      <c r="R738" s="7">
        <f t="shared" si="48"/>
        <v>-1.7998657531196275E-3</v>
      </c>
      <c r="S738" s="7">
        <f t="shared" si="49"/>
        <v>5.8909950168102949E-3</v>
      </c>
      <c r="T738" s="7">
        <f t="shared" si="49"/>
        <v>1.0381568975644911E-2</v>
      </c>
      <c r="U738" s="7">
        <f t="shared" si="49"/>
        <v>4.0626081404662414E-4</v>
      </c>
      <c r="V738" s="7">
        <f t="shared" si="49"/>
        <v>1.1640793176846707E-2</v>
      </c>
      <c r="W738" s="7">
        <f t="shared" si="51"/>
        <v>3.6335297936782335E-2</v>
      </c>
      <c r="X738" s="7">
        <f t="shared" si="50"/>
        <v>1.6123051510026194E-2</v>
      </c>
      <c r="Y738" s="7">
        <f t="shared" si="50"/>
        <v>8.7421782641824916E-3</v>
      </c>
      <c r="Z738" s="15"/>
      <c r="AA738" s="7"/>
      <c r="AB738" s="7"/>
      <c r="AC738" s="7"/>
      <c r="AD738" s="7"/>
      <c r="AE738" s="7"/>
      <c r="AF738" s="7"/>
      <c r="AG738" s="7"/>
      <c r="AH738" s="7"/>
      <c r="AI738" s="7"/>
      <c r="AJ738" s="7"/>
      <c r="AK738" s="7"/>
      <c r="AL738" s="7"/>
      <c r="AM738" s="7"/>
      <c r="AN738" s="7"/>
      <c r="AO738" s="7"/>
      <c r="AP738" s="7"/>
      <c r="AQ738" s="7"/>
      <c r="AR738" s="7"/>
      <c r="AS738" s="7"/>
      <c r="AT738" s="7"/>
      <c r="AU738" s="7"/>
      <c r="AV738" s="7"/>
    </row>
    <row r="739" spans="1:48">
      <c r="A739" s="12">
        <v>42044</v>
      </c>
      <c r="B739" s="13">
        <v>5877.5</v>
      </c>
      <c r="C739" s="13">
        <v>2295.4</v>
      </c>
      <c r="D739" s="13">
        <v>1942.9</v>
      </c>
      <c r="E739" s="13">
        <v>9714.2000000000007</v>
      </c>
      <c r="F739" s="13">
        <v>11594.1</v>
      </c>
      <c r="G739" s="13">
        <v>6932.7</v>
      </c>
      <c r="H739" s="13">
        <v>18218.599999999999</v>
      </c>
      <c r="I739" s="13">
        <v>4493.1000000000004</v>
      </c>
      <c r="J739" s="13">
        <v>801.5</v>
      </c>
      <c r="K739" s="13">
        <v>9503.7000000000007</v>
      </c>
      <c r="L739" s="13">
        <v>6606.1</v>
      </c>
      <c r="M739" s="13">
        <v>474</v>
      </c>
      <c r="N739" s="15"/>
      <c r="O739" s="7">
        <f t="shared" si="48"/>
        <v>6.8032998627135161E-4</v>
      </c>
      <c r="P739" s="7">
        <f t="shared" si="48"/>
        <v>6.9680344253028939E-4</v>
      </c>
      <c r="Q739" s="7">
        <f t="shared" si="48"/>
        <v>5.6968513536608924E-3</v>
      </c>
      <c r="R739" s="7">
        <f t="shared" si="48"/>
        <v>3.2739346720425833E-2</v>
      </c>
      <c r="S739" s="7">
        <f t="shared" si="49"/>
        <v>1.5864384469617118E-2</v>
      </c>
      <c r="T739" s="7">
        <f t="shared" si="49"/>
        <v>-1.4485531914361171E-2</v>
      </c>
      <c r="U739" s="7">
        <f t="shared" si="49"/>
        <v>2.2475051408033887E-2</v>
      </c>
      <c r="V739" s="7">
        <f t="shared" si="49"/>
        <v>1.8850387857182953E-2</v>
      </c>
      <c r="W739" s="7">
        <f t="shared" si="51"/>
        <v>1.122264598118124E-3</v>
      </c>
      <c r="X739" s="7">
        <f t="shared" si="50"/>
        <v>8.5077470094869038E-3</v>
      </c>
      <c r="Y739" s="7">
        <f t="shared" si="50"/>
        <v>1.2156923963329637E-2</v>
      </c>
      <c r="Z739" s="15"/>
      <c r="AA739" s="7"/>
      <c r="AB739" s="7"/>
      <c r="AC739" s="7"/>
      <c r="AD739" s="7"/>
      <c r="AE739" s="7"/>
      <c r="AF739" s="7"/>
      <c r="AG739" s="7"/>
      <c r="AH739" s="7"/>
      <c r="AI739" s="7"/>
      <c r="AJ739" s="7"/>
      <c r="AK739" s="7"/>
      <c r="AL739" s="7"/>
      <c r="AM739" s="7"/>
      <c r="AN739" s="7"/>
      <c r="AO739" s="7"/>
      <c r="AP739" s="7"/>
      <c r="AQ739" s="7"/>
      <c r="AR739" s="7"/>
      <c r="AS739" s="7"/>
      <c r="AT739" s="7"/>
      <c r="AU739" s="7"/>
      <c r="AV739" s="7"/>
    </row>
    <row r="740" spans="1:48">
      <c r="A740" s="12">
        <v>42051</v>
      </c>
      <c r="B740" s="13">
        <v>5881.5</v>
      </c>
      <c r="C740" s="13">
        <v>2297</v>
      </c>
      <c r="D740" s="13">
        <v>1954</v>
      </c>
      <c r="E740" s="13">
        <v>10037.5</v>
      </c>
      <c r="F740" s="13">
        <v>11779.5</v>
      </c>
      <c r="G740" s="13">
        <v>6833</v>
      </c>
      <c r="H740" s="13">
        <v>18632.7</v>
      </c>
      <c r="I740" s="13">
        <v>4578.6000000000004</v>
      </c>
      <c r="J740" s="13">
        <v>802.4</v>
      </c>
      <c r="K740" s="13">
        <v>9584.9</v>
      </c>
      <c r="L740" s="13">
        <v>6686.9</v>
      </c>
      <c r="M740" s="13">
        <v>473</v>
      </c>
      <c r="N740" s="15"/>
      <c r="O740" s="7">
        <f t="shared" si="48"/>
        <v>8.0100002366531413E-3</v>
      </c>
      <c r="P740" s="7">
        <f t="shared" si="48"/>
        <v>-3.1307827629972848E-2</v>
      </c>
      <c r="Q740" s="7">
        <f t="shared" si="48"/>
        <v>2.1166418847484065E-2</v>
      </c>
      <c r="R740" s="7">
        <f t="shared" si="48"/>
        <v>-5.54574219655131E-2</v>
      </c>
      <c r="S740" s="7">
        <f t="shared" si="49"/>
        <v>-1.894828714048211E-2</v>
      </c>
      <c r="T740" s="7">
        <f t="shared" si="49"/>
        <v>1.6747601446989883E-2</v>
      </c>
      <c r="U740" s="7">
        <f t="shared" si="49"/>
        <v>2.6182847759648856E-2</v>
      </c>
      <c r="V740" s="7">
        <f t="shared" si="49"/>
        <v>6.7695044276130838E-3</v>
      </c>
      <c r="W740" s="7">
        <f t="shared" si="51"/>
        <v>4.9726606693784592E-3</v>
      </c>
      <c r="X740" s="7">
        <f t="shared" si="50"/>
        <v>2.500581031495909E-2</v>
      </c>
      <c r="Y740" s="7">
        <f t="shared" si="50"/>
        <v>4.9377659641478937E-3</v>
      </c>
      <c r="Z740" s="15"/>
      <c r="AA740" s="7"/>
      <c r="AB740" s="7"/>
      <c r="AC740" s="7"/>
      <c r="AD740" s="7"/>
      <c r="AE740" s="7"/>
      <c r="AF740" s="7"/>
      <c r="AG740" s="7"/>
      <c r="AH740" s="7"/>
      <c r="AI740" s="7"/>
      <c r="AJ740" s="7"/>
      <c r="AK740" s="7"/>
      <c r="AL740" s="7"/>
      <c r="AM740" s="7"/>
      <c r="AN740" s="7"/>
      <c r="AO740" s="7"/>
      <c r="AP740" s="7"/>
      <c r="AQ740" s="7"/>
      <c r="AR740" s="7"/>
      <c r="AS740" s="7"/>
      <c r="AT740" s="7"/>
      <c r="AU740" s="7"/>
      <c r="AV740" s="7"/>
    </row>
    <row r="741" spans="1:48">
      <c r="A741" s="12">
        <v>42058</v>
      </c>
      <c r="B741" s="13">
        <v>5928.8</v>
      </c>
      <c r="C741" s="13">
        <v>2226.1999999999998</v>
      </c>
      <c r="D741" s="13">
        <v>1995.8</v>
      </c>
      <c r="E741" s="13">
        <v>9496</v>
      </c>
      <c r="F741" s="13">
        <v>11558.4</v>
      </c>
      <c r="G741" s="13">
        <v>6948.4</v>
      </c>
      <c r="H741" s="13">
        <v>19127</v>
      </c>
      <c r="I741" s="13">
        <v>4609.7</v>
      </c>
      <c r="J741" s="13">
        <v>806.4</v>
      </c>
      <c r="K741" s="13">
        <v>9827.6</v>
      </c>
      <c r="L741" s="13">
        <v>6720</v>
      </c>
      <c r="M741" s="13">
        <v>472</v>
      </c>
      <c r="N741" s="15"/>
      <c r="O741" s="7">
        <f t="shared" si="48"/>
        <v>-5.0559388035282165E-3</v>
      </c>
      <c r="P741" s="7">
        <f t="shared" si="48"/>
        <v>-1.388628505735324E-2</v>
      </c>
      <c r="Q741" s="7">
        <f t="shared" si="48"/>
        <v>-3.2621544072805684E-3</v>
      </c>
      <c r="R741" s="7">
        <f t="shared" si="48"/>
        <v>-8.3965680541051545E-3</v>
      </c>
      <c r="S741" s="7">
        <f t="shared" si="49"/>
        <v>-6.0223894891920562E-3</v>
      </c>
      <c r="T741" s="7">
        <f t="shared" si="49"/>
        <v>-1.6131823513375501E-3</v>
      </c>
      <c r="U741" s="7">
        <f t="shared" si="49"/>
        <v>1.6231849623895924E-2</v>
      </c>
      <c r="V741" s="7">
        <f t="shared" si="49"/>
        <v>8.3602953974629014E-3</v>
      </c>
      <c r="W741" s="7">
        <f t="shared" si="51"/>
        <v>3.4013152590924592E-2</v>
      </c>
      <c r="X741" s="7">
        <f t="shared" si="50"/>
        <v>-2.8863045313379829E-2</v>
      </c>
      <c r="Y741" s="7">
        <f t="shared" si="50"/>
        <v>5.1504043438798282E-3</v>
      </c>
      <c r="Z741" s="15"/>
      <c r="AA741" s="7"/>
      <c r="AB741" s="7"/>
      <c r="AC741" s="7"/>
      <c r="AD741" s="7"/>
      <c r="AE741" s="7"/>
      <c r="AF741" s="7"/>
      <c r="AG741" s="7"/>
      <c r="AH741" s="7"/>
      <c r="AI741" s="7"/>
      <c r="AJ741" s="7"/>
      <c r="AK741" s="7"/>
      <c r="AL741" s="7"/>
      <c r="AM741" s="7"/>
      <c r="AN741" s="7"/>
      <c r="AO741" s="7"/>
      <c r="AP741" s="7"/>
      <c r="AQ741" s="7"/>
      <c r="AR741" s="7"/>
      <c r="AS741" s="7"/>
      <c r="AT741" s="7"/>
      <c r="AU741" s="7"/>
      <c r="AV741" s="7"/>
    </row>
    <row r="742" spans="1:48">
      <c r="A742" s="12">
        <v>42065</v>
      </c>
      <c r="B742" s="13">
        <v>5898.9</v>
      </c>
      <c r="C742" s="13">
        <v>2195.5</v>
      </c>
      <c r="D742" s="13">
        <v>1989.3</v>
      </c>
      <c r="E742" s="13">
        <v>9416.6</v>
      </c>
      <c r="F742" s="13">
        <v>11489</v>
      </c>
      <c r="G742" s="13">
        <v>6937.2</v>
      </c>
      <c r="H742" s="13">
        <v>19440</v>
      </c>
      <c r="I742" s="13">
        <v>4648.3999999999996</v>
      </c>
      <c r="J742" s="13">
        <v>834.3</v>
      </c>
      <c r="K742" s="13">
        <v>9548</v>
      </c>
      <c r="L742" s="13">
        <v>6754.7</v>
      </c>
      <c r="M742" s="13">
        <v>471</v>
      </c>
      <c r="N742" s="15"/>
      <c r="O742" s="7">
        <f t="shared" si="48"/>
        <v>-1.4411095100523071E-2</v>
      </c>
      <c r="P742" s="7">
        <f t="shared" si="48"/>
        <v>-1.2761498473164629E-3</v>
      </c>
      <c r="Q742" s="7">
        <f t="shared" si="48"/>
        <v>-1.8057807445341759E-2</v>
      </c>
      <c r="R742" s="7">
        <f t="shared" si="48"/>
        <v>-1.8055964232912891E-2</v>
      </c>
      <c r="S742" s="7">
        <f t="shared" si="49"/>
        <v>-2.937673160355225E-2</v>
      </c>
      <c r="T742" s="7">
        <f t="shared" si="49"/>
        <v>-3.2486546666220428E-3</v>
      </c>
      <c r="U742" s="7">
        <f t="shared" si="49"/>
        <v>-7.3261535633938769E-3</v>
      </c>
      <c r="V742" s="7">
        <f t="shared" si="49"/>
        <v>0</v>
      </c>
      <c r="W742" s="7">
        <f t="shared" si="51"/>
        <v>7.9986100649191601E-3</v>
      </c>
      <c r="X742" s="7">
        <f t="shared" si="50"/>
        <v>-5.6765430617984655E-2</v>
      </c>
      <c r="Y742" s="7">
        <f t="shared" si="50"/>
        <v>-3.7851937413731968E-2</v>
      </c>
      <c r="Z742" s="15"/>
      <c r="AA742" s="7"/>
      <c r="AB742" s="7"/>
      <c r="AC742" s="7"/>
      <c r="AD742" s="7"/>
      <c r="AE742" s="7"/>
      <c r="AF742" s="7"/>
      <c r="AG742" s="7"/>
      <c r="AH742" s="7"/>
      <c r="AI742" s="7"/>
      <c r="AJ742" s="7"/>
      <c r="AK742" s="7"/>
      <c r="AL742" s="7"/>
      <c r="AM742" s="7"/>
      <c r="AN742" s="7"/>
      <c r="AO742" s="7"/>
      <c r="AP742" s="7"/>
      <c r="AQ742" s="7"/>
      <c r="AR742" s="7"/>
      <c r="AS742" s="7"/>
      <c r="AT742" s="7"/>
      <c r="AU742" s="7"/>
      <c r="AV742" s="7"/>
    </row>
    <row r="743" spans="1:48">
      <c r="A743" s="12">
        <v>42072</v>
      </c>
      <c r="B743" s="13">
        <v>5814.5</v>
      </c>
      <c r="C743" s="13">
        <v>2192.6999999999998</v>
      </c>
      <c r="D743" s="13">
        <v>1953.7</v>
      </c>
      <c r="E743" s="13">
        <v>9248.1</v>
      </c>
      <c r="F743" s="13">
        <v>11156.4</v>
      </c>
      <c r="G743" s="13">
        <v>6914.7</v>
      </c>
      <c r="H743" s="13">
        <v>19298.099999999999</v>
      </c>
      <c r="I743" s="13">
        <v>4648.3999999999996</v>
      </c>
      <c r="J743" s="13">
        <v>841</v>
      </c>
      <c r="K743" s="13">
        <v>9021.1</v>
      </c>
      <c r="L743" s="13">
        <v>6503.8</v>
      </c>
      <c r="M743" s="13">
        <v>470</v>
      </c>
      <c r="N743" s="15"/>
      <c r="O743" s="7">
        <f t="shared" si="48"/>
        <v>2.7312978573837673E-2</v>
      </c>
      <c r="P743" s="7">
        <f t="shared" si="48"/>
        <v>2.4328811768975445E-2</v>
      </c>
      <c r="Q743" s="7">
        <f t="shared" si="48"/>
        <v>5.2581993168213676E-3</v>
      </c>
      <c r="R743" s="7">
        <f t="shared" si="48"/>
        <v>1.1289714131564158E-2</v>
      </c>
      <c r="S743" s="7">
        <f t="shared" si="49"/>
        <v>7.821328776610053E-3</v>
      </c>
      <c r="T743" s="7">
        <f t="shared" si="49"/>
        <v>3.8540770705188215E-2</v>
      </c>
      <c r="U743" s="7">
        <f t="shared" si="49"/>
        <v>1.9565757885567591E-2</v>
      </c>
      <c r="V743" s="7">
        <f t="shared" si="49"/>
        <v>2.1726801298085553E-2</v>
      </c>
      <c r="W743" s="7">
        <f t="shared" si="51"/>
        <v>1.4402326624247499E-2</v>
      </c>
      <c r="X743" s="7">
        <f t="shared" si="50"/>
        <v>1.9452406513290166E-2</v>
      </c>
      <c r="Y743" s="7">
        <f t="shared" si="50"/>
        <v>7.6431541903845008E-3</v>
      </c>
      <c r="Z743" s="15"/>
      <c r="AA743" s="7"/>
      <c r="AB743" s="7"/>
      <c r="AC743" s="7"/>
      <c r="AD743" s="7"/>
      <c r="AE743" s="7"/>
      <c r="AF743" s="7"/>
      <c r="AG743" s="7"/>
      <c r="AH743" s="7"/>
      <c r="AI743" s="7"/>
      <c r="AJ743" s="7"/>
      <c r="AK743" s="7"/>
      <c r="AL743" s="7"/>
      <c r="AM743" s="7"/>
      <c r="AN743" s="7"/>
      <c r="AO743" s="7"/>
      <c r="AP743" s="7"/>
      <c r="AQ743" s="7"/>
      <c r="AR743" s="7"/>
      <c r="AS743" s="7"/>
      <c r="AT743" s="7"/>
      <c r="AU743" s="7"/>
      <c r="AV743" s="7"/>
    </row>
    <row r="744" spans="1:48">
      <c r="A744" s="12">
        <v>42079</v>
      </c>
      <c r="B744" s="13">
        <v>5975.5</v>
      </c>
      <c r="C744" s="13">
        <v>2246.6999999999998</v>
      </c>
      <c r="D744" s="13">
        <v>1964</v>
      </c>
      <c r="E744" s="13">
        <v>9353.1</v>
      </c>
      <c r="F744" s="13">
        <v>11244</v>
      </c>
      <c r="G744" s="13">
        <v>7186.4</v>
      </c>
      <c r="H744" s="13">
        <v>19679.400000000001</v>
      </c>
      <c r="I744" s="13">
        <v>4750.5</v>
      </c>
      <c r="J744" s="13">
        <v>853.2</v>
      </c>
      <c r="K744" s="13">
        <v>9198.2999999999993</v>
      </c>
      <c r="L744" s="13">
        <v>6553.7</v>
      </c>
      <c r="M744" s="13">
        <v>469</v>
      </c>
      <c r="N744" s="15"/>
      <c r="O744" s="7">
        <f t="shared" si="48"/>
        <v>-9.3482194634458941E-3</v>
      </c>
      <c r="P744" s="7">
        <f t="shared" si="48"/>
        <v>1.2454963577960491E-3</v>
      </c>
      <c r="Q744" s="7">
        <f t="shared" si="48"/>
        <v>6.0407808253606669E-3</v>
      </c>
      <c r="R744" s="7">
        <f t="shared" si="48"/>
        <v>3.3302409977165616E-3</v>
      </c>
      <c r="S744" s="7">
        <f t="shared" si="49"/>
        <v>-2.4015690366400809E-4</v>
      </c>
      <c r="T744" s="7">
        <f t="shared" si="49"/>
        <v>-1.6047025597517445E-2</v>
      </c>
      <c r="U744" s="7">
        <f t="shared" si="49"/>
        <v>-2.2794078538547806E-2</v>
      </c>
      <c r="V744" s="7">
        <f t="shared" si="49"/>
        <v>-1.0687366948654249E-2</v>
      </c>
      <c r="W744" s="7">
        <f t="shared" si="51"/>
        <v>-3.2520285780524259E-2</v>
      </c>
      <c r="X744" s="7">
        <f t="shared" si="50"/>
        <v>7.6098123130888043E-5</v>
      </c>
      <c r="Y744" s="7">
        <f t="shared" si="50"/>
        <v>1.7560098814886259E-2</v>
      </c>
      <c r="Z744" s="15"/>
      <c r="AA744" s="7"/>
      <c r="AB744" s="7"/>
      <c r="AC744" s="7"/>
      <c r="AD744" s="7"/>
      <c r="AE744" s="7"/>
      <c r="AF744" s="7"/>
      <c r="AG744" s="7"/>
      <c r="AH744" s="7"/>
      <c r="AI744" s="7"/>
      <c r="AJ744" s="7"/>
      <c r="AK744" s="7"/>
      <c r="AL744" s="7"/>
      <c r="AM744" s="7"/>
      <c r="AN744" s="7"/>
      <c r="AO744" s="7"/>
      <c r="AP744" s="7"/>
      <c r="AQ744" s="7"/>
      <c r="AR744" s="7"/>
      <c r="AS744" s="7"/>
      <c r="AT744" s="7"/>
      <c r="AU744" s="7"/>
      <c r="AV744" s="7"/>
    </row>
    <row r="745" spans="1:48">
      <c r="A745" s="12">
        <v>42086</v>
      </c>
      <c r="B745" s="13">
        <v>5919.9</v>
      </c>
      <c r="C745" s="13">
        <v>2249.5</v>
      </c>
      <c r="D745" s="13">
        <v>1975.9</v>
      </c>
      <c r="E745" s="13">
        <v>9384.2999999999993</v>
      </c>
      <c r="F745" s="13">
        <v>11241.3</v>
      </c>
      <c r="G745" s="13">
        <v>7072</v>
      </c>
      <c r="H745" s="13">
        <v>19235.900000000001</v>
      </c>
      <c r="I745" s="13">
        <v>4700</v>
      </c>
      <c r="J745" s="13">
        <v>825.9</v>
      </c>
      <c r="K745" s="13">
        <v>9199</v>
      </c>
      <c r="L745" s="13">
        <v>6669.8</v>
      </c>
      <c r="M745" s="13">
        <v>468</v>
      </c>
      <c r="N745" s="15"/>
      <c r="O745" s="7">
        <f t="shared" si="48"/>
        <v>-3.604522242556142E-3</v>
      </c>
      <c r="P745" s="7">
        <f t="shared" si="48"/>
        <v>-6.4219995051773499E-3</v>
      </c>
      <c r="Q745" s="7">
        <f t="shared" si="48"/>
        <v>5.1489260649739202E-3</v>
      </c>
      <c r="R745" s="7">
        <f t="shared" si="48"/>
        <v>-1.4511830656282173E-2</v>
      </c>
      <c r="S745" s="7">
        <f t="shared" si="49"/>
        <v>-4.3210764545830359E-2</v>
      </c>
      <c r="T745" s="7">
        <f t="shared" si="49"/>
        <v>1.4836273871923036E-3</v>
      </c>
      <c r="U745" s="7">
        <f t="shared" si="49"/>
        <v>1.4046313031887228E-2</v>
      </c>
      <c r="V745" s="7">
        <f t="shared" si="49"/>
        <v>-2.321842327119831E-3</v>
      </c>
      <c r="W745" s="7">
        <f t="shared" si="51"/>
        <v>7.2385404731707447E-3</v>
      </c>
      <c r="X745" s="7">
        <f t="shared" si="50"/>
        <v>-1.3273925933443837E-2</v>
      </c>
      <c r="Y745" s="7">
        <f t="shared" si="50"/>
        <v>-5.9850702727056596E-3</v>
      </c>
      <c r="Z745" s="15"/>
      <c r="AA745" s="7"/>
      <c r="AB745" s="7"/>
      <c r="AC745" s="7"/>
      <c r="AD745" s="7"/>
      <c r="AE745" s="7"/>
      <c r="AF745" s="7"/>
      <c r="AG745" s="7"/>
      <c r="AH745" s="7"/>
      <c r="AI745" s="7"/>
      <c r="AJ745" s="7"/>
      <c r="AK745" s="7"/>
      <c r="AL745" s="7"/>
      <c r="AM745" s="7"/>
      <c r="AN745" s="7"/>
      <c r="AO745" s="7"/>
      <c r="AP745" s="7"/>
      <c r="AQ745" s="7"/>
      <c r="AR745" s="7"/>
      <c r="AS745" s="7"/>
      <c r="AT745" s="7"/>
      <c r="AU745" s="7"/>
      <c r="AV745" s="7"/>
    </row>
    <row r="746" spans="1:48">
      <c r="A746" s="12">
        <v>42093</v>
      </c>
      <c r="B746" s="13">
        <v>5898.6</v>
      </c>
      <c r="C746" s="13">
        <v>2235.1</v>
      </c>
      <c r="D746" s="13">
        <v>1986.1</v>
      </c>
      <c r="E746" s="13">
        <v>9249.1</v>
      </c>
      <c r="F746" s="13">
        <v>10765.9</v>
      </c>
      <c r="G746" s="13">
        <v>7082.5</v>
      </c>
      <c r="H746" s="13">
        <v>19508</v>
      </c>
      <c r="I746" s="13">
        <v>4689.1000000000004</v>
      </c>
      <c r="J746" s="13">
        <v>831.9</v>
      </c>
      <c r="K746" s="13">
        <v>9077.7000000000007</v>
      </c>
      <c r="L746" s="13">
        <v>6630</v>
      </c>
      <c r="M746" s="13">
        <v>467</v>
      </c>
      <c r="N746" s="15"/>
      <c r="O746" s="7">
        <f t="shared" si="48"/>
        <v>1.1763850165332778E-2</v>
      </c>
      <c r="P746" s="7">
        <f t="shared" si="48"/>
        <v>-5.7432741886265628E-3</v>
      </c>
      <c r="Q746" s="7">
        <f t="shared" si="48"/>
        <v>1.4049177409298508E-2</v>
      </c>
      <c r="R746" s="7">
        <f t="shared" si="48"/>
        <v>2.1795323241665634E-2</v>
      </c>
      <c r="S746" s="7">
        <f t="shared" si="49"/>
        <v>4.4615309099883073E-2</v>
      </c>
      <c r="T746" s="7">
        <f t="shared" si="49"/>
        <v>9.3455340621800918E-3</v>
      </c>
      <c r="U746" s="7">
        <f t="shared" si="49"/>
        <v>1.3229713425929769E-2</v>
      </c>
      <c r="V746" s="7">
        <f t="shared" si="49"/>
        <v>1.6791123647936883E-2</v>
      </c>
      <c r="W746" s="7">
        <f t="shared" si="51"/>
        <v>1.2019953136651592E-4</v>
      </c>
      <c r="X746" s="7">
        <f t="shared" si="50"/>
        <v>7.2442609937757611E-3</v>
      </c>
      <c r="Y746" s="7">
        <f t="shared" si="50"/>
        <v>1.7493157447517119E-2</v>
      </c>
      <c r="Z746" s="15"/>
      <c r="AA746" s="7"/>
      <c r="AB746" s="7"/>
      <c r="AC746" s="7"/>
      <c r="AD746" s="7"/>
      <c r="AE746" s="7"/>
      <c r="AF746" s="7"/>
      <c r="AG746" s="7"/>
      <c r="AH746" s="7"/>
      <c r="AI746" s="7"/>
      <c r="AJ746" s="7"/>
      <c r="AK746" s="7"/>
      <c r="AL746" s="7"/>
      <c r="AM746" s="7"/>
      <c r="AN746" s="7"/>
      <c r="AO746" s="7"/>
      <c r="AP746" s="7"/>
      <c r="AQ746" s="7"/>
      <c r="AR746" s="7"/>
      <c r="AS746" s="7"/>
      <c r="AT746" s="7"/>
      <c r="AU746" s="7"/>
      <c r="AV746" s="7"/>
    </row>
    <row r="747" spans="1:48">
      <c r="A747" s="12">
        <v>42101</v>
      </c>
      <c r="B747" s="13">
        <v>5968.4</v>
      </c>
      <c r="C747" s="13">
        <v>2222.3000000000002</v>
      </c>
      <c r="D747" s="13">
        <v>2014.2</v>
      </c>
      <c r="E747" s="13">
        <v>9452.9</v>
      </c>
      <c r="F747" s="13">
        <v>11257.1</v>
      </c>
      <c r="G747" s="13">
        <v>7149</v>
      </c>
      <c r="H747" s="13">
        <v>19767.8</v>
      </c>
      <c r="I747" s="13">
        <v>4768.5</v>
      </c>
      <c r="J747" s="13">
        <v>832</v>
      </c>
      <c r="K747" s="13">
        <v>9143.7000000000007</v>
      </c>
      <c r="L747" s="13">
        <v>6747</v>
      </c>
      <c r="M747" s="13">
        <v>466</v>
      </c>
      <c r="N747" s="15"/>
      <c r="O747" s="7">
        <f t="shared" si="48"/>
        <v>-1.5279329521435722E-2</v>
      </c>
      <c r="P747" s="7">
        <f t="shared" si="48"/>
        <v>-2.0043847945837107E-2</v>
      </c>
      <c r="Q747" s="7">
        <f t="shared" si="48"/>
        <v>-2.6053880269764639E-2</v>
      </c>
      <c r="R747" s="7">
        <f t="shared" si="48"/>
        <v>-3.1966781135381747E-2</v>
      </c>
      <c r="S747" s="7">
        <f t="shared" si="49"/>
        <v>3.8230762303342991E-2</v>
      </c>
      <c r="T747" s="7">
        <f t="shared" si="49"/>
        <v>-1.9449353573762616E-2</v>
      </c>
      <c r="U747" s="7">
        <f t="shared" si="49"/>
        <v>-1.5770358678973733E-2</v>
      </c>
      <c r="V747" s="7">
        <f t="shared" si="49"/>
        <v>-1.2726120657484586E-2</v>
      </c>
      <c r="W747" s="7">
        <f t="shared" si="51"/>
        <v>-2.2732395648479065E-2</v>
      </c>
      <c r="X747" s="7">
        <f t="shared" si="50"/>
        <v>-7.9605578798591422E-3</v>
      </c>
      <c r="Y747" s="7">
        <f t="shared" si="50"/>
        <v>-1.1298207854649849E-2</v>
      </c>
      <c r="Z747" s="15"/>
      <c r="AA747" s="7"/>
      <c r="AB747" s="7"/>
      <c r="AC747" s="7"/>
      <c r="AD747" s="7"/>
      <c r="AE747" s="7"/>
      <c r="AF747" s="7"/>
      <c r="AG747" s="7"/>
      <c r="AH747" s="7"/>
      <c r="AI747" s="7"/>
      <c r="AJ747" s="7"/>
      <c r="AK747" s="7"/>
      <c r="AL747" s="7"/>
      <c r="AM747" s="7"/>
      <c r="AN747" s="7"/>
      <c r="AO747" s="7"/>
      <c r="AP747" s="7"/>
      <c r="AQ747" s="7"/>
      <c r="AR747" s="7"/>
      <c r="AS747" s="7"/>
      <c r="AT747" s="7"/>
      <c r="AU747" s="7"/>
      <c r="AV747" s="7"/>
    </row>
    <row r="748" spans="1:48">
      <c r="A748" s="12">
        <v>42107</v>
      </c>
      <c r="B748" s="13">
        <v>5877.9</v>
      </c>
      <c r="C748" s="13">
        <v>2178.1999999999998</v>
      </c>
      <c r="D748" s="13">
        <v>1962.4</v>
      </c>
      <c r="E748" s="13">
        <v>9155.5</v>
      </c>
      <c r="F748" s="13">
        <v>11695.8</v>
      </c>
      <c r="G748" s="13">
        <v>7011.3</v>
      </c>
      <c r="H748" s="13">
        <v>19458.5</v>
      </c>
      <c r="I748" s="13">
        <v>4708.2</v>
      </c>
      <c r="J748" s="13">
        <v>813.3</v>
      </c>
      <c r="K748" s="13">
        <v>9071.2000000000007</v>
      </c>
      <c r="L748" s="13">
        <v>6671.2</v>
      </c>
      <c r="M748" s="13">
        <v>465</v>
      </c>
      <c r="N748" s="15"/>
      <c r="O748" s="7">
        <f t="shared" si="48"/>
        <v>9.380995373927118E-3</v>
      </c>
      <c r="P748" s="7">
        <f t="shared" si="48"/>
        <v>2.7709125184510627E-2</v>
      </c>
      <c r="Q748" s="7">
        <f t="shared" si="48"/>
        <v>1.7628054526846414E-2</v>
      </c>
      <c r="R748" s="7">
        <f t="shared" si="48"/>
        <v>4.6955278690534322E-4</v>
      </c>
      <c r="S748" s="7">
        <f t="shared" si="49"/>
        <v>1.6963999937550971E-2</v>
      </c>
      <c r="T748" s="7">
        <f t="shared" si="49"/>
        <v>-1.9273192680299563E-3</v>
      </c>
      <c r="U748" s="7">
        <f t="shared" si="49"/>
        <v>5.2405517136797574E-4</v>
      </c>
      <c r="V748" s="7">
        <f t="shared" si="49"/>
        <v>7.5328329113635226E-3</v>
      </c>
      <c r="W748" s="7">
        <f t="shared" si="51"/>
        <v>1.5857858534409127E-2</v>
      </c>
      <c r="X748" s="7">
        <f t="shared" si="50"/>
        <v>4.1502598909095786E-2</v>
      </c>
      <c r="Y748" s="7">
        <f t="shared" si="50"/>
        <v>2.3173467117402442E-2</v>
      </c>
      <c r="Z748" s="15"/>
      <c r="AA748" s="7"/>
      <c r="AB748" s="7"/>
      <c r="AC748" s="7"/>
      <c r="AD748" s="7"/>
      <c r="AE748" s="7"/>
      <c r="AF748" s="7"/>
      <c r="AG748" s="7"/>
      <c r="AH748" s="7"/>
      <c r="AI748" s="7"/>
      <c r="AJ748" s="7"/>
      <c r="AK748" s="7"/>
      <c r="AL748" s="7"/>
      <c r="AM748" s="7"/>
      <c r="AN748" s="7"/>
      <c r="AO748" s="7"/>
      <c r="AP748" s="7"/>
      <c r="AQ748" s="7"/>
      <c r="AR748" s="7"/>
      <c r="AS748" s="7"/>
      <c r="AT748" s="7"/>
      <c r="AU748" s="7"/>
      <c r="AV748" s="7"/>
    </row>
    <row r="749" spans="1:48">
      <c r="A749" s="12">
        <v>42114</v>
      </c>
      <c r="B749" s="13">
        <v>5933.3</v>
      </c>
      <c r="C749" s="13">
        <v>2239.4</v>
      </c>
      <c r="D749" s="13">
        <v>1997.3</v>
      </c>
      <c r="E749" s="13">
        <v>9159.7999999999993</v>
      </c>
      <c r="F749" s="13">
        <v>11895.9</v>
      </c>
      <c r="G749" s="13">
        <v>6997.8</v>
      </c>
      <c r="H749" s="13">
        <v>19468.7</v>
      </c>
      <c r="I749" s="13">
        <v>4743.8</v>
      </c>
      <c r="J749" s="13">
        <v>826.3</v>
      </c>
      <c r="K749" s="13">
        <v>9455.6</v>
      </c>
      <c r="L749" s="13">
        <v>6827.6</v>
      </c>
      <c r="M749" s="13">
        <v>464</v>
      </c>
      <c r="N749" s="15"/>
      <c r="O749" s="7">
        <f t="shared" si="48"/>
        <v>-2.0242951416905932E-2</v>
      </c>
      <c r="P749" s="7">
        <f t="shared" si="48"/>
        <v>-1.2672618252746012E-2</v>
      </c>
      <c r="Q749" s="7">
        <f t="shared" si="48"/>
        <v>-1.0772277731354286E-2</v>
      </c>
      <c r="R749" s="7">
        <f t="shared" si="48"/>
        <v>9.7992071377968823E-3</v>
      </c>
      <c r="S749" s="7">
        <f t="shared" si="49"/>
        <v>2.451619547911539E-3</v>
      </c>
      <c r="T749" s="7">
        <f t="shared" si="49"/>
        <v>-3.4928016511772277E-2</v>
      </c>
      <c r="U749" s="7">
        <f t="shared" si="49"/>
        <v>-5.0691429561406577E-2</v>
      </c>
      <c r="V749" s="7">
        <f t="shared" si="49"/>
        <v>-1.8778951998650649E-3</v>
      </c>
      <c r="W749" s="7">
        <f t="shared" si="51"/>
        <v>-3.6479707320818226E-2</v>
      </c>
      <c r="X749" s="7">
        <f t="shared" si="50"/>
        <v>2.1445746803278767E-3</v>
      </c>
      <c r="Y749" s="7">
        <f t="shared" si="50"/>
        <v>-9.7728318141552719E-3</v>
      </c>
      <c r="Z749" s="15"/>
      <c r="AA749" s="7"/>
      <c r="AB749" s="7"/>
      <c r="AC749" s="7"/>
      <c r="AD749" s="7"/>
      <c r="AE749" s="7"/>
      <c r="AF749" s="7"/>
      <c r="AG749" s="7"/>
      <c r="AH749" s="7"/>
      <c r="AI749" s="7"/>
      <c r="AJ749" s="7"/>
      <c r="AK749" s="7"/>
      <c r="AL749" s="7"/>
      <c r="AM749" s="7"/>
      <c r="AN749" s="7"/>
      <c r="AO749" s="7"/>
      <c r="AP749" s="7"/>
      <c r="AQ749" s="7"/>
      <c r="AR749" s="7"/>
      <c r="AS749" s="7"/>
      <c r="AT749" s="7"/>
      <c r="AU749" s="7"/>
      <c r="AV749" s="7"/>
    </row>
    <row r="750" spans="1:48">
      <c r="A750" s="12">
        <v>42121</v>
      </c>
      <c r="B750" s="13">
        <v>5814.4</v>
      </c>
      <c r="C750" s="13">
        <v>2211.1999999999998</v>
      </c>
      <c r="D750" s="13">
        <v>1975.9</v>
      </c>
      <c r="E750" s="13">
        <v>9250</v>
      </c>
      <c r="F750" s="13">
        <v>11925.1</v>
      </c>
      <c r="G750" s="13">
        <v>6757.6</v>
      </c>
      <c r="H750" s="13">
        <v>18506.400000000001</v>
      </c>
      <c r="I750" s="13">
        <v>4734.8999999999996</v>
      </c>
      <c r="J750" s="13">
        <v>796.7</v>
      </c>
      <c r="K750" s="13">
        <v>9475.9</v>
      </c>
      <c r="L750" s="13">
        <v>6761.2</v>
      </c>
      <c r="M750" s="13">
        <v>463</v>
      </c>
      <c r="N750" s="15"/>
      <c r="O750" s="7">
        <f t="shared" si="48"/>
        <v>-3.1411439163229055E-2</v>
      </c>
      <c r="P750" s="7">
        <f t="shared" si="48"/>
        <v>-1.0501767236745056E-2</v>
      </c>
      <c r="Q750" s="7">
        <f t="shared" si="48"/>
        <v>-2.0296701453800605E-2</v>
      </c>
      <c r="R750" s="7">
        <f t="shared" si="48"/>
        <v>-2.4990765141534386E-2</v>
      </c>
      <c r="S750" s="7">
        <f t="shared" si="49"/>
        <v>-4.6410209267331026E-2</v>
      </c>
      <c r="T750" s="7">
        <f t="shared" si="49"/>
        <v>-4.3800855716289513E-2</v>
      </c>
      <c r="U750" s="7">
        <f t="shared" si="49"/>
        <v>-5.738780045944275E-3</v>
      </c>
      <c r="V750" s="7">
        <f t="shared" si="49"/>
        <v>-1.4144206534782265E-2</v>
      </c>
      <c r="W750" s="7">
        <f t="shared" si="51"/>
        <v>-1.0853211026716568E-2</v>
      </c>
      <c r="X750" s="7">
        <f t="shared" si="50"/>
        <v>-2.0653145597697004E-2</v>
      </c>
      <c r="Y750" s="7">
        <f t="shared" si="50"/>
        <v>-3.6909005148025677E-2</v>
      </c>
      <c r="Z750" s="15"/>
      <c r="AA750" s="7"/>
      <c r="AB750" s="7"/>
      <c r="AC750" s="7"/>
      <c r="AD750" s="7"/>
      <c r="AE750" s="7"/>
      <c r="AF750" s="7"/>
      <c r="AG750" s="7"/>
      <c r="AH750" s="7"/>
      <c r="AI750" s="7"/>
      <c r="AJ750" s="7"/>
      <c r="AK750" s="7"/>
      <c r="AL750" s="7"/>
      <c r="AM750" s="7"/>
      <c r="AN750" s="7"/>
      <c r="AO750" s="7"/>
      <c r="AP750" s="7"/>
      <c r="AQ750" s="7"/>
      <c r="AR750" s="7"/>
      <c r="AS750" s="7"/>
      <c r="AT750" s="7"/>
      <c r="AU750" s="7"/>
      <c r="AV750" s="7"/>
    </row>
    <row r="751" spans="1:48">
      <c r="A751" s="12">
        <v>42128</v>
      </c>
      <c r="B751" s="13">
        <v>5634.6</v>
      </c>
      <c r="C751" s="13">
        <v>2188.1</v>
      </c>
      <c r="D751" s="13">
        <v>1936.2</v>
      </c>
      <c r="E751" s="13">
        <v>9021.7000000000007</v>
      </c>
      <c r="F751" s="13">
        <v>11384.3</v>
      </c>
      <c r="G751" s="13">
        <v>6468</v>
      </c>
      <c r="H751" s="13">
        <v>18400.5</v>
      </c>
      <c r="I751" s="13">
        <v>4668.3999999999996</v>
      </c>
      <c r="J751" s="13">
        <v>788.1</v>
      </c>
      <c r="K751" s="13">
        <v>9282.2000000000007</v>
      </c>
      <c r="L751" s="13">
        <v>6516.2</v>
      </c>
      <c r="M751" s="13">
        <v>462</v>
      </c>
      <c r="N751" s="15"/>
      <c r="O751" s="7">
        <f t="shared" si="48"/>
        <v>1.7748770682699477E-2</v>
      </c>
      <c r="P751" s="7">
        <f t="shared" si="48"/>
        <v>4.4687716866223847E-3</v>
      </c>
      <c r="Q751" s="7">
        <f t="shared" si="48"/>
        <v>3.4866894899163073E-2</v>
      </c>
      <c r="R751" s="7">
        <f t="shared" si="48"/>
        <v>3.8851023204658677E-2</v>
      </c>
      <c r="S751" s="7">
        <f t="shared" si="49"/>
        <v>1.6448226414327138E-2</v>
      </c>
      <c r="T751" s="7">
        <f t="shared" si="49"/>
        <v>1.2292717794028052E-2</v>
      </c>
      <c r="U751" s="7">
        <f t="shared" si="49"/>
        <v>-3.9915430217780205E-3</v>
      </c>
      <c r="V751" s="7">
        <f t="shared" si="49"/>
        <v>3.1874536510922938E-2</v>
      </c>
      <c r="W751" s="7">
        <f t="shared" si="51"/>
        <v>2.6915313173597175E-2</v>
      </c>
      <c r="X751" s="7">
        <f t="shared" si="50"/>
        <v>2.7478751719484589E-2</v>
      </c>
      <c r="Y751" s="7">
        <f t="shared" si="50"/>
        <v>1.0502951249384487E-2</v>
      </c>
      <c r="Z751" s="15"/>
      <c r="AA751" s="7"/>
      <c r="AB751" s="7"/>
      <c r="AC751" s="7"/>
      <c r="AD751" s="7"/>
      <c r="AE751" s="7"/>
      <c r="AF751" s="7"/>
      <c r="AG751" s="7"/>
      <c r="AH751" s="7"/>
      <c r="AI751" s="7"/>
      <c r="AJ751" s="7"/>
      <c r="AK751" s="7"/>
      <c r="AL751" s="7"/>
      <c r="AM751" s="7"/>
      <c r="AN751" s="7"/>
      <c r="AO751" s="7"/>
      <c r="AP751" s="7"/>
      <c r="AQ751" s="7"/>
      <c r="AR751" s="7"/>
      <c r="AS751" s="7"/>
      <c r="AT751" s="7"/>
      <c r="AU751" s="7"/>
      <c r="AV751" s="7"/>
    </row>
    <row r="752" spans="1:48">
      <c r="A752" s="12">
        <v>42135</v>
      </c>
      <c r="B752" s="13">
        <v>5735.5</v>
      </c>
      <c r="C752" s="13">
        <v>2197.9</v>
      </c>
      <c r="D752" s="13">
        <v>2004.9</v>
      </c>
      <c r="E752" s="13">
        <v>9379.1</v>
      </c>
      <c r="F752" s="13">
        <v>11573.1</v>
      </c>
      <c r="G752" s="13">
        <v>6548</v>
      </c>
      <c r="H752" s="13">
        <v>18327.2</v>
      </c>
      <c r="I752" s="13">
        <v>4819.6000000000004</v>
      </c>
      <c r="J752" s="13">
        <v>809.6</v>
      </c>
      <c r="K752" s="13">
        <v>9540.7999999999993</v>
      </c>
      <c r="L752" s="13">
        <v>6585</v>
      </c>
      <c r="M752" s="13">
        <v>461</v>
      </c>
      <c r="N752" s="15"/>
      <c r="O752" s="7">
        <f t="shared" si="48"/>
        <v>-1.2420994413459906E-2</v>
      </c>
      <c r="P752" s="7">
        <f t="shared" si="48"/>
        <v>0</v>
      </c>
      <c r="Q752" s="7">
        <f t="shared" si="48"/>
        <v>-1.355850839777044E-2</v>
      </c>
      <c r="R752" s="7">
        <f t="shared" si="48"/>
        <v>-3.1308901398070549E-2</v>
      </c>
      <c r="S752" s="7">
        <f t="shared" si="49"/>
        <v>2.6319551624348317E-3</v>
      </c>
      <c r="T752" s="7">
        <f t="shared" si="49"/>
        <v>-2.0941638582210768E-2</v>
      </c>
      <c r="U752" s="7">
        <f t="shared" si="49"/>
        <v>2.3148732371782492E-2</v>
      </c>
      <c r="V752" s="7">
        <f t="shared" si="49"/>
        <v>1.331456838399391E-2</v>
      </c>
      <c r="W752" s="7">
        <f t="shared" si="51"/>
        <v>6.5251077929730419E-3</v>
      </c>
      <c r="X752" s="7">
        <f t="shared" si="50"/>
        <v>-1.6485980177330859E-2</v>
      </c>
      <c r="Y752" s="7">
        <f t="shared" si="50"/>
        <v>4.4849919114761487E-3</v>
      </c>
      <c r="Z752" s="15"/>
      <c r="AA752" s="7"/>
      <c r="AB752" s="7"/>
      <c r="AC752" s="7"/>
      <c r="AD752" s="7"/>
      <c r="AE752" s="7"/>
      <c r="AF752" s="7"/>
      <c r="AG752" s="7"/>
      <c r="AH752" s="7"/>
      <c r="AI752" s="7"/>
      <c r="AJ752" s="7"/>
      <c r="AK752" s="7"/>
      <c r="AL752" s="7"/>
      <c r="AM752" s="7"/>
      <c r="AN752" s="7"/>
      <c r="AO752" s="7"/>
      <c r="AP752" s="7"/>
      <c r="AQ752" s="7"/>
      <c r="AR752" s="7"/>
      <c r="AS752" s="7"/>
      <c r="AT752" s="7"/>
      <c r="AU752" s="7"/>
      <c r="AV752" s="7"/>
    </row>
    <row r="753" spans="1:48">
      <c r="A753" s="12">
        <v>42142</v>
      </c>
      <c r="B753" s="13">
        <v>5664.7</v>
      </c>
      <c r="C753" s="13">
        <v>2197.9</v>
      </c>
      <c r="D753" s="13">
        <v>1977.9</v>
      </c>
      <c r="E753" s="13">
        <v>9090</v>
      </c>
      <c r="F753" s="13">
        <v>11603.6</v>
      </c>
      <c r="G753" s="13">
        <v>6412.3</v>
      </c>
      <c r="H753" s="13">
        <v>18756.400000000001</v>
      </c>
      <c r="I753" s="13">
        <v>4884.2</v>
      </c>
      <c r="J753" s="13">
        <v>814.9</v>
      </c>
      <c r="K753" s="13">
        <v>9384.7999999999993</v>
      </c>
      <c r="L753" s="13">
        <v>6614.6</v>
      </c>
      <c r="M753" s="13">
        <v>460</v>
      </c>
      <c r="N753" s="15"/>
      <c r="O753" s="7">
        <f t="shared" si="48"/>
        <v>1.9665199919149126E-2</v>
      </c>
      <c r="P753" s="7">
        <f t="shared" si="48"/>
        <v>2.6354068324825498E-3</v>
      </c>
      <c r="Q753" s="7">
        <f t="shared" si="48"/>
        <v>1.594978139496786E-2</v>
      </c>
      <c r="R753" s="7">
        <f t="shared" si="48"/>
        <v>2.3624437545853578E-3</v>
      </c>
      <c r="S753" s="7">
        <f t="shared" si="49"/>
        <v>1.8105297459642136E-2</v>
      </c>
      <c r="T753" s="7">
        <f t="shared" si="49"/>
        <v>2.6348497887583623E-2</v>
      </c>
      <c r="U753" s="7">
        <f t="shared" si="49"/>
        <v>1.4959731829662381E-2</v>
      </c>
      <c r="V753" s="7">
        <f t="shared" si="49"/>
        <v>1.5198602056018645E-2</v>
      </c>
      <c r="W753" s="7">
        <f t="shared" si="51"/>
        <v>2.7833355293066589E-2</v>
      </c>
      <c r="X753" s="7">
        <f t="shared" si="50"/>
        <v>1.5321878422946191E-2</v>
      </c>
      <c r="Y753" s="7">
        <f t="shared" si="50"/>
        <v>4.4861838348594051E-2</v>
      </c>
      <c r="Z753" s="15"/>
      <c r="AA753" s="7"/>
      <c r="AB753" s="7"/>
      <c r="AC753" s="7"/>
      <c r="AD753" s="7"/>
      <c r="AE753" s="7"/>
      <c r="AF753" s="7"/>
      <c r="AG753" s="7"/>
      <c r="AH753" s="7"/>
      <c r="AI753" s="7"/>
      <c r="AJ753" s="7"/>
      <c r="AK753" s="7"/>
      <c r="AL753" s="7"/>
      <c r="AM753" s="7"/>
      <c r="AN753" s="7"/>
      <c r="AO753" s="7"/>
      <c r="AP753" s="7"/>
      <c r="AQ753" s="7"/>
      <c r="AR753" s="7"/>
      <c r="AS753" s="7"/>
      <c r="AT753" s="7"/>
      <c r="AU753" s="7"/>
      <c r="AV753" s="7"/>
    </row>
    <row r="754" spans="1:48">
      <c r="A754" s="12">
        <v>42149</v>
      </c>
      <c r="B754" s="13">
        <v>5777.2</v>
      </c>
      <c r="C754" s="13">
        <v>2203.6999999999998</v>
      </c>
      <c r="D754" s="13">
        <v>2009.7</v>
      </c>
      <c r="E754" s="13">
        <v>9111.5</v>
      </c>
      <c r="F754" s="13">
        <v>11815.6</v>
      </c>
      <c r="G754" s="13">
        <v>6583.5</v>
      </c>
      <c r="H754" s="13">
        <v>19039.099999999999</v>
      </c>
      <c r="I754" s="13">
        <v>4959</v>
      </c>
      <c r="J754" s="13">
        <v>837.9</v>
      </c>
      <c r="K754" s="13">
        <v>9529.7000000000007</v>
      </c>
      <c r="L754" s="13">
        <v>6918.1</v>
      </c>
      <c r="M754" s="13">
        <v>459</v>
      </c>
      <c r="N754" s="15"/>
      <c r="O754" s="7">
        <f t="shared" si="48"/>
        <v>-4.9443808476022477E-2</v>
      </c>
      <c r="P754" s="7">
        <f t="shared" si="48"/>
        <v>-3.4062735611156011E-2</v>
      </c>
      <c r="Q754" s="7">
        <f t="shared" si="48"/>
        <v>-4.5451959525546218E-2</v>
      </c>
      <c r="R754" s="7">
        <f t="shared" si="48"/>
        <v>-3.9821014024354846E-2</v>
      </c>
      <c r="S754" s="7">
        <f t="shared" si="49"/>
        <v>-5.0182090166028738E-2</v>
      </c>
      <c r="T754" s="7">
        <f t="shared" si="49"/>
        <v>-5.8534455644110188E-2</v>
      </c>
      <c r="U754" s="7">
        <f t="shared" si="49"/>
        <v>-2.9383704252659838E-2</v>
      </c>
      <c r="V754" s="7">
        <f t="shared" si="49"/>
        <v>-4.2954231842329708E-2</v>
      </c>
      <c r="W754" s="7">
        <f t="shared" si="51"/>
        <v>-3.4852656325650308E-2</v>
      </c>
      <c r="X754" s="7">
        <f t="shared" si="50"/>
        <v>-4.4689325689561486E-2</v>
      </c>
      <c r="Y754" s="7">
        <f t="shared" si="50"/>
        <v>-5.0714507701435672E-2</v>
      </c>
      <c r="Z754" s="15"/>
      <c r="AA754" s="7"/>
      <c r="AB754" s="7"/>
      <c r="AC754" s="7"/>
      <c r="AD754" s="7"/>
      <c r="AE754" s="7"/>
      <c r="AF754" s="7"/>
      <c r="AG754" s="7"/>
      <c r="AH754" s="7"/>
      <c r="AI754" s="7"/>
      <c r="AJ754" s="7"/>
      <c r="AK754" s="7"/>
      <c r="AL754" s="7"/>
      <c r="AM754" s="7"/>
      <c r="AN754" s="7"/>
      <c r="AO754" s="7"/>
      <c r="AP754" s="7"/>
      <c r="AQ754" s="7"/>
      <c r="AR754" s="7"/>
      <c r="AS754" s="7"/>
      <c r="AT754" s="7"/>
      <c r="AU754" s="7"/>
      <c r="AV754" s="7"/>
    </row>
    <row r="755" spans="1:48">
      <c r="A755" s="12">
        <v>42156</v>
      </c>
      <c r="B755" s="13">
        <v>5498.5</v>
      </c>
      <c r="C755" s="13">
        <v>2129.9</v>
      </c>
      <c r="D755" s="13">
        <v>1920.4</v>
      </c>
      <c r="E755" s="13">
        <v>8755.7999999999993</v>
      </c>
      <c r="F755" s="13">
        <v>11237.3</v>
      </c>
      <c r="G755" s="13">
        <v>6209.2</v>
      </c>
      <c r="H755" s="13">
        <v>18487.8</v>
      </c>
      <c r="I755" s="13">
        <v>4750.5</v>
      </c>
      <c r="J755" s="13">
        <v>809.2</v>
      </c>
      <c r="K755" s="13">
        <v>9113.2000000000007</v>
      </c>
      <c r="L755" s="13">
        <v>6576</v>
      </c>
      <c r="M755" s="13">
        <v>458</v>
      </c>
      <c r="N755" s="15"/>
      <c r="O755" s="7">
        <f t="shared" si="48"/>
        <v>8.4753943652860174E-3</v>
      </c>
      <c r="P755" s="7">
        <f t="shared" si="48"/>
        <v>3.187552504387672E-3</v>
      </c>
      <c r="Q755" s="7">
        <f t="shared" si="48"/>
        <v>-7.9989970353961035E-3</v>
      </c>
      <c r="R755" s="7">
        <f t="shared" si="48"/>
        <v>-1.0747606037931052E-2</v>
      </c>
      <c r="S755" s="7">
        <f t="shared" si="49"/>
        <v>3.6402285852735188E-2</v>
      </c>
      <c r="T755" s="7">
        <f t="shared" si="49"/>
        <v>1.3866564718431803E-2</v>
      </c>
      <c r="U755" s="7">
        <f t="shared" si="49"/>
        <v>-6.2397450459984833E-3</v>
      </c>
      <c r="V755" s="7">
        <f t="shared" si="49"/>
        <v>1.2412039166195118E-3</v>
      </c>
      <c r="W755" s="7">
        <f t="shared" si="51"/>
        <v>7.7553167674780038E-3</v>
      </c>
      <c r="X755" s="7">
        <f t="shared" si="50"/>
        <v>7.2052486677968101E-3</v>
      </c>
      <c r="Y755" s="7">
        <f t="shared" si="50"/>
        <v>8.5853033632677638E-3</v>
      </c>
      <c r="Z755" s="15"/>
      <c r="AA755" s="7"/>
      <c r="AB755" s="7"/>
      <c r="AC755" s="7"/>
      <c r="AD755" s="7"/>
      <c r="AE755" s="7"/>
      <c r="AF755" s="7"/>
      <c r="AG755" s="7"/>
      <c r="AH755" s="7"/>
      <c r="AI755" s="7"/>
      <c r="AJ755" s="7"/>
      <c r="AK755" s="7"/>
      <c r="AL755" s="7"/>
      <c r="AM755" s="7"/>
      <c r="AN755" s="7"/>
      <c r="AO755" s="7"/>
      <c r="AP755" s="7"/>
      <c r="AQ755" s="7"/>
      <c r="AR755" s="7"/>
      <c r="AS755" s="7"/>
      <c r="AT755" s="7"/>
      <c r="AU755" s="7"/>
      <c r="AV755" s="7"/>
    </row>
    <row r="756" spans="1:48">
      <c r="A756" s="12">
        <v>42164</v>
      </c>
      <c r="B756" s="13">
        <v>5545.3</v>
      </c>
      <c r="C756" s="13">
        <v>2136.6999999999998</v>
      </c>
      <c r="D756" s="13">
        <v>1905.1</v>
      </c>
      <c r="E756" s="13">
        <v>8662.2000000000007</v>
      </c>
      <c r="F756" s="13">
        <v>11653.9</v>
      </c>
      <c r="G756" s="13">
        <v>6295.9</v>
      </c>
      <c r="H756" s="13">
        <v>18372.8</v>
      </c>
      <c r="I756" s="13">
        <v>4756.3999999999996</v>
      </c>
      <c r="J756" s="13">
        <v>815.5</v>
      </c>
      <c r="K756" s="13">
        <v>9179.1</v>
      </c>
      <c r="L756" s="13">
        <v>6632.7</v>
      </c>
      <c r="M756" s="13">
        <v>457</v>
      </c>
      <c r="N756" s="15"/>
      <c r="O756" s="7">
        <f t="shared" si="48"/>
        <v>9.2800177750845814E-3</v>
      </c>
      <c r="P756" s="7">
        <f t="shared" si="48"/>
        <v>1.541850077440228E-2</v>
      </c>
      <c r="Q756" s="7">
        <f t="shared" si="48"/>
        <v>-1.2252595850581856E-2</v>
      </c>
      <c r="R756" s="7">
        <f t="shared" si="48"/>
        <v>-8.5213461043963292E-3</v>
      </c>
      <c r="S756" s="7">
        <f t="shared" si="49"/>
        <v>-9.8909533524525004E-3</v>
      </c>
      <c r="T756" s="7">
        <f t="shared" si="49"/>
        <v>2.3545641887585358E-2</v>
      </c>
      <c r="U756" s="7">
        <f t="shared" si="49"/>
        <v>-1.0268732578286753E-2</v>
      </c>
      <c r="V756" s="7">
        <f t="shared" si="49"/>
        <v>-1.8939798165721995E-3</v>
      </c>
      <c r="W756" s="7">
        <f t="shared" si="51"/>
        <v>-1.6069567056897684E-2</v>
      </c>
      <c r="X756" s="7">
        <f t="shared" si="50"/>
        <v>-2.0065656303413898E-3</v>
      </c>
      <c r="Y756" s="7">
        <f t="shared" si="50"/>
        <v>1.0662568682063826E-2</v>
      </c>
      <c r="Z756" s="15"/>
      <c r="AA756" s="7"/>
      <c r="AB756" s="7"/>
      <c r="AC756" s="7"/>
      <c r="AD756" s="7"/>
      <c r="AE756" s="7"/>
      <c r="AF756" s="7"/>
      <c r="AG756" s="7"/>
      <c r="AH756" s="7"/>
      <c r="AI756" s="7"/>
      <c r="AJ756" s="7"/>
      <c r="AK756" s="7"/>
      <c r="AL756" s="7"/>
      <c r="AM756" s="7"/>
      <c r="AN756" s="7"/>
      <c r="AO756" s="7"/>
      <c r="AP756" s="7"/>
      <c r="AQ756" s="7"/>
      <c r="AR756" s="7"/>
      <c r="AS756" s="7"/>
      <c r="AT756" s="7"/>
      <c r="AU756" s="7"/>
      <c r="AV756" s="7"/>
    </row>
    <row r="757" spans="1:48">
      <c r="A757" s="12">
        <v>42170</v>
      </c>
      <c r="B757" s="13">
        <v>5597</v>
      </c>
      <c r="C757" s="13">
        <v>2169.9</v>
      </c>
      <c r="D757" s="13">
        <v>1881.9</v>
      </c>
      <c r="E757" s="13">
        <v>8588.7000000000007</v>
      </c>
      <c r="F757" s="13">
        <v>11539.2</v>
      </c>
      <c r="G757" s="13">
        <v>6445.9</v>
      </c>
      <c r="H757" s="13">
        <v>18185.099999999999</v>
      </c>
      <c r="I757" s="13">
        <v>4747.3999999999996</v>
      </c>
      <c r="J757" s="13">
        <v>802.5</v>
      </c>
      <c r="K757" s="13">
        <v>9160.7000000000007</v>
      </c>
      <c r="L757" s="13">
        <v>6703.8</v>
      </c>
      <c r="M757" s="13">
        <v>456</v>
      </c>
      <c r="N757" s="15"/>
      <c r="O757" s="7">
        <f t="shared" si="48"/>
        <v>-9.1718238915398913E-3</v>
      </c>
      <c r="P757" s="7">
        <f t="shared" si="48"/>
        <v>1.2411709861265333E-2</v>
      </c>
      <c r="Q757" s="7">
        <f t="shared" si="48"/>
        <v>-3.1633858725648507E-2</v>
      </c>
      <c r="R757" s="7">
        <f t="shared" si="48"/>
        <v>-9.0056981600011837E-3</v>
      </c>
      <c r="S757" s="7">
        <f t="shared" si="49"/>
        <v>-4.0256329640486602E-2</v>
      </c>
      <c r="T757" s="7">
        <f t="shared" si="49"/>
        <v>7.1109761839110389E-3</v>
      </c>
      <c r="U757" s="7">
        <f t="shared" si="49"/>
        <v>-2.3508372260626501E-3</v>
      </c>
      <c r="V757" s="7">
        <f t="shared" si="49"/>
        <v>-4.5485397960118218E-2</v>
      </c>
      <c r="W757" s="7">
        <f t="shared" si="51"/>
        <v>-1.5066198354644178E-2</v>
      </c>
      <c r="X757" s="7">
        <f t="shared" si="50"/>
        <v>-3.4618136695000294E-2</v>
      </c>
      <c r="Y757" s="7">
        <f t="shared" si="50"/>
        <v>-2.9657706264221779E-2</v>
      </c>
      <c r="Z757" s="15"/>
      <c r="AA757" s="7"/>
      <c r="AB757" s="7"/>
      <c r="AC757" s="7"/>
      <c r="AD757" s="7"/>
      <c r="AE757" s="7"/>
      <c r="AF757" s="7"/>
      <c r="AG757" s="7"/>
      <c r="AH757" s="7"/>
      <c r="AI757" s="7"/>
      <c r="AJ757" s="7"/>
      <c r="AK757" s="7"/>
      <c r="AL757" s="7"/>
      <c r="AM757" s="7"/>
      <c r="AN757" s="7"/>
      <c r="AO757" s="7"/>
      <c r="AP757" s="7"/>
      <c r="AQ757" s="7"/>
      <c r="AR757" s="7"/>
      <c r="AS757" s="7"/>
      <c r="AT757" s="7"/>
      <c r="AU757" s="7"/>
      <c r="AV757" s="7"/>
    </row>
    <row r="758" spans="1:48">
      <c r="A758" s="12">
        <v>42177</v>
      </c>
      <c r="B758" s="13">
        <v>5545.9</v>
      </c>
      <c r="C758" s="13">
        <v>2197</v>
      </c>
      <c r="D758" s="13">
        <v>1823.3</v>
      </c>
      <c r="E758" s="13">
        <v>8511.7000000000007</v>
      </c>
      <c r="F758" s="13">
        <v>11083.9</v>
      </c>
      <c r="G758" s="13">
        <v>6491.9</v>
      </c>
      <c r="H758" s="13">
        <v>18142.400000000001</v>
      </c>
      <c r="I758" s="13">
        <v>4536.3</v>
      </c>
      <c r="J758" s="13">
        <v>790.5</v>
      </c>
      <c r="K758" s="13">
        <v>8849</v>
      </c>
      <c r="L758" s="13">
        <v>6507.9</v>
      </c>
      <c r="M758" s="13">
        <v>455</v>
      </c>
      <c r="N758" s="15"/>
      <c r="O758" s="7">
        <f t="shared" si="48"/>
        <v>-1.3713215551862115E-3</v>
      </c>
      <c r="P758" s="7">
        <f t="shared" si="48"/>
        <v>-1.1858841844418521E-2</v>
      </c>
      <c r="Q758" s="7">
        <f t="shared" si="48"/>
        <v>9.8781058085866142E-3</v>
      </c>
      <c r="R758" s="7">
        <f t="shared" si="48"/>
        <v>7.8756689735388248E-3</v>
      </c>
      <c r="S758" s="7">
        <f t="shared" si="49"/>
        <v>-3.3799692373740306E-3</v>
      </c>
      <c r="T758" s="7">
        <f t="shared" si="49"/>
        <v>-3.1009690299547139E-3</v>
      </c>
      <c r="U758" s="7">
        <f t="shared" si="49"/>
        <v>7.3096248072536734E-3</v>
      </c>
      <c r="V758" s="7">
        <f t="shared" si="49"/>
        <v>4.4811117518203172E-2</v>
      </c>
      <c r="W758" s="7">
        <f t="shared" si="51"/>
        <v>7.6870140980172296E-3</v>
      </c>
      <c r="X758" s="7">
        <f t="shared" si="50"/>
        <v>-2.5245370146788477E-2</v>
      </c>
      <c r="Y758" s="7">
        <f t="shared" si="50"/>
        <v>1.6121235153612238E-3</v>
      </c>
      <c r="Z758" s="15"/>
      <c r="AA758" s="7"/>
      <c r="AB758" s="7"/>
      <c r="AC758" s="7"/>
      <c r="AD758" s="7"/>
      <c r="AE758" s="7"/>
      <c r="AF758" s="7"/>
      <c r="AG758" s="7"/>
      <c r="AH758" s="7"/>
      <c r="AI758" s="7"/>
      <c r="AJ758" s="7"/>
      <c r="AK758" s="7"/>
      <c r="AL758" s="7"/>
      <c r="AM758" s="7"/>
      <c r="AN758" s="7"/>
      <c r="AO758" s="7"/>
      <c r="AP758" s="7"/>
      <c r="AQ758" s="7"/>
      <c r="AR758" s="7"/>
      <c r="AS758" s="7"/>
      <c r="AT758" s="7"/>
      <c r="AU758" s="7"/>
      <c r="AV758" s="7"/>
    </row>
    <row r="759" spans="1:48">
      <c r="A759" s="12">
        <v>42184</v>
      </c>
      <c r="B759" s="13">
        <v>5538.3</v>
      </c>
      <c r="C759" s="13">
        <v>2171.1</v>
      </c>
      <c r="D759" s="13">
        <v>1841.4</v>
      </c>
      <c r="E759" s="13">
        <v>8579</v>
      </c>
      <c r="F759" s="13">
        <v>11046.5</v>
      </c>
      <c r="G759" s="13">
        <v>6471.8</v>
      </c>
      <c r="H759" s="13">
        <v>18275.5</v>
      </c>
      <c r="I759" s="13">
        <v>4744.2</v>
      </c>
      <c r="J759" s="13">
        <v>796.6</v>
      </c>
      <c r="K759" s="13">
        <v>8628.4</v>
      </c>
      <c r="L759" s="13">
        <v>6518.4</v>
      </c>
      <c r="M759" s="13">
        <v>454</v>
      </c>
      <c r="N759" s="15"/>
      <c r="O759" s="7">
        <f t="shared" si="48"/>
        <v>-8.3951065567717774E-3</v>
      </c>
      <c r="P759" s="7">
        <f t="shared" si="48"/>
        <v>1.0355664391449996E-2</v>
      </c>
      <c r="Q759" s="7">
        <f t="shared" si="48"/>
        <v>-1.5377762193765691E-2</v>
      </c>
      <c r="R759" s="7">
        <f t="shared" si="48"/>
        <v>-9.3688470743389565E-3</v>
      </c>
      <c r="S759" s="7">
        <f t="shared" si="49"/>
        <v>-3.0655678428524766E-2</v>
      </c>
      <c r="T759" s="7">
        <f t="shared" si="49"/>
        <v>-8.1763559712468327E-3</v>
      </c>
      <c r="U759" s="7">
        <f t="shared" si="49"/>
        <v>-3.3383591454079638E-4</v>
      </c>
      <c r="V759" s="7">
        <f t="shared" si="49"/>
        <v>-1.1788788889518727E-2</v>
      </c>
      <c r="W759" s="7">
        <f t="shared" si="51"/>
        <v>-1.8625815617075554E-2</v>
      </c>
      <c r="X759" s="7">
        <f t="shared" si="50"/>
        <v>-6.4996827834863276E-3</v>
      </c>
      <c r="Y759" s="7">
        <f t="shared" si="50"/>
        <v>-1.6816479085087568E-2</v>
      </c>
      <c r="Z759" s="15"/>
      <c r="AA759" s="7"/>
      <c r="AB759" s="7"/>
      <c r="AC759" s="7"/>
      <c r="AD759" s="7"/>
      <c r="AE759" s="7"/>
      <c r="AF759" s="7"/>
      <c r="AG759" s="7"/>
      <c r="AH759" s="7"/>
      <c r="AI759" s="7"/>
      <c r="AJ759" s="7"/>
      <c r="AK759" s="7"/>
      <c r="AL759" s="7"/>
      <c r="AM759" s="7"/>
      <c r="AN759" s="7"/>
      <c r="AO759" s="7"/>
      <c r="AP759" s="7"/>
      <c r="AQ759" s="7"/>
      <c r="AR759" s="7"/>
      <c r="AS759" s="7"/>
      <c r="AT759" s="7"/>
      <c r="AU759" s="7"/>
      <c r="AV759" s="7"/>
    </row>
    <row r="760" spans="1:48">
      <c r="A760" s="12">
        <v>42191</v>
      </c>
      <c r="B760" s="13">
        <v>5492</v>
      </c>
      <c r="C760" s="13">
        <v>2193.6999999999998</v>
      </c>
      <c r="D760" s="13">
        <v>1813.3</v>
      </c>
      <c r="E760" s="13">
        <v>8499</v>
      </c>
      <c r="F760" s="13">
        <v>10713</v>
      </c>
      <c r="G760" s="13">
        <v>6419.1</v>
      </c>
      <c r="H760" s="13">
        <v>18269.400000000001</v>
      </c>
      <c r="I760" s="13">
        <v>4688.6000000000004</v>
      </c>
      <c r="J760" s="13">
        <v>781.9</v>
      </c>
      <c r="K760" s="13">
        <v>8572.5</v>
      </c>
      <c r="L760" s="13">
        <v>6409.7</v>
      </c>
      <c r="M760" s="13">
        <v>453</v>
      </c>
      <c r="N760" s="15"/>
      <c r="O760" s="7">
        <f t="shared" si="48"/>
        <v>3.1914266362715084E-2</v>
      </c>
      <c r="P760" s="7">
        <f t="shared" si="48"/>
        <v>3.3396949449588376E-2</v>
      </c>
      <c r="Q760" s="7">
        <f t="shared" si="48"/>
        <v>4.0369678045466033E-2</v>
      </c>
      <c r="R760" s="7">
        <f t="shared" si="48"/>
        <v>4.6338694444768729E-2</v>
      </c>
      <c r="S760" s="7">
        <f t="shared" si="49"/>
        <v>2.5118264133866856E-2</v>
      </c>
      <c r="T760" s="7">
        <f t="shared" si="49"/>
        <v>3.0273494427051094E-2</v>
      </c>
      <c r="U760" s="7">
        <f t="shared" si="49"/>
        <v>4.4225176071658677E-2</v>
      </c>
      <c r="V760" s="7">
        <f t="shared" si="49"/>
        <v>3.0602310327804867E-2</v>
      </c>
      <c r="W760" s="7">
        <f t="shared" si="51"/>
        <v>2.4009240199168159E-2</v>
      </c>
      <c r="X760" s="7">
        <f t="shared" si="50"/>
        <v>2.4873264745139755E-2</v>
      </c>
      <c r="Y760" s="7">
        <f t="shared" si="50"/>
        <v>3.851720470617559E-2</v>
      </c>
      <c r="Z760" s="15"/>
      <c r="AA760" s="7"/>
      <c r="AB760" s="7"/>
      <c r="AC760" s="7"/>
      <c r="AD760" s="7"/>
      <c r="AE760" s="7"/>
      <c r="AF760" s="7"/>
      <c r="AG760" s="7"/>
      <c r="AH760" s="7"/>
      <c r="AI760" s="7"/>
      <c r="AJ760" s="7"/>
      <c r="AK760" s="7"/>
      <c r="AL760" s="7"/>
      <c r="AM760" s="7"/>
      <c r="AN760" s="7"/>
      <c r="AO760" s="7"/>
      <c r="AP760" s="7"/>
      <c r="AQ760" s="7"/>
      <c r="AR760" s="7"/>
      <c r="AS760" s="7"/>
      <c r="AT760" s="7"/>
      <c r="AU760" s="7"/>
      <c r="AV760" s="7"/>
    </row>
    <row r="761" spans="1:48">
      <c r="A761" s="12">
        <v>42198</v>
      </c>
      <c r="B761" s="13">
        <v>5670.1</v>
      </c>
      <c r="C761" s="13">
        <v>2268.1999999999998</v>
      </c>
      <c r="D761" s="13">
        <v>1888</v>
      </c>
      <c r="E761" s="13">
        <v>8902.1</v>
      </c>
      <c r="F761" s="13">
        <v>10985.5</v>
      </c>
      <c r="G761" s="13">
        <v>6616.4</v>
      </c>
      <c r="H761" s="13">
        <v>19095.5</v>
      </c>
      <c r="I761" s="13">
        <v>4834.3</v>
      </c>
      <c r="J761" s="13">
        <v>800.9</v>
      </c>
      <c r="K761" s="13">
        <v>8788.4</v>
      </c>
      <c r="L761" s="13">
        <v>6661.4</v>
      </c>
      <c r="M761" s="13">
        <v>452</v>
      </c>
      <c r="N761" s="15"/>
      <c r="O761" s="7">
        <f t="shared" si="48"/>
        <v>-1.8512125102631321E-2</v>
      </c>
      <c r="P761" s="7">
        <f t="shared" si="48"/>
        <v>-8.7232381704678737E-3</v>
      </c>
      <c r="Q761" s="7">
        <f t="shared" si="48"/>
        <v>-7.1227643930605808E-3</v>
      </c>
      <c r="R761" s="7">
        <f t="shared" si="48"/>
        <v>-1.3275632023106072E-2</v>
      </c>
      <c r="S761" s="7">
        <f t="shared" si="49"/>
        <v>-3.5344932987508765E-2</v>
      </c>
      <c r="T761" s="7">
        <f t="shared" si="49"/>
        <v>-1.4201692320017029E-2</v>
      </c>
      <c r="U761" s="7">
        <f t="shared" si="49"/>
        <v>-6.9999077132790613E-3</v>
      </c>
      <c r="V761" s="7">
        <f t="shared" si="49"/>
        <v>-9.205929338261476E-3</v>
      </c>
      <c r="W761" s="7">
        <f t="shared" si="51"/>
        <v>5.2303979762986161E-3</v>
      </c>
      <c r="X761" s="7">
        <f t="shared" si="50"/>
        <v>-4.6535187263946884E-2</v>
      </c>
      <c r="Y761" s="7">
        <f t="shared" si="50"/>
        <v>-3.1273274381925564E-2</v>
      </c>
      <c r="Z761" s="15"/>
      <c r="AA761" s="7"/>
      <c r="AB761" s="7"/>
      <c r="AC761" s="7"/>
      <c r="AD761" s="7"/>
      <c r="AE761" s="7"/>
      <c r="AF761" s="7"/>
      <c r="AG761" s="7"/>
      <c r="AH761" s="7"/>
      <c r="AI761" s="7"/>
      <c r="AJ761" s="7"/>
      <c r="AK761" s="7"/>
      <c r="AL761" s="7"/>
      <c r="AM761" s="7"/>
      <c r="AN761" s="7"/>
      <c r="AO761" s="7"/>
      <c r="AP761" s="7"/>
      <c r="AQ761" s="7"/>
      <c r="AR761" s="7"/>
      <c r="AS761" s="7"/>
      <c r="AT761" s="7"/>
      <c r="AU761" s="7"/>
      <c r="AV761" s="7"/>
    </row>
    <row r="762" spans="1:48">
      <c r="A762" s="12">
        <v>42205</v>
      </c>
      <c r="B762" s="13">
        <v>5566.1</v>
      </c>
      <c r="C762" s="13">
        <v>2248.5</v>
      </c>
      <c r="D762" s="13">
        <v>1874.6</v>
      </c>
      <c r="E762" s="13">
        <v>8784.7000000000007</v>
      </c>
      <c r="F762" s="13">
        <v>10604</v>
      </c>
      <c r="G762" s="13">
        <v>6523.1</v>
      </c>
      <c r="H762" s="13">
        <v>18962.3</v>
      </c>
      <c r="I762" s="13">
        <v>4790</v>
      </c>
      <c r="J762" s="13">
        <v>805.1</v>
      </c>
      <c r="K762" s="13">
        <v>8388.7999999999993</v>
      </c>
      <c r="L762" s="13">
        <v>6456.3</v>
      </c>
      <c r="M762" s="13">
        <v>451</v>
      </c>
      <c r="N762" s="15"/>
      <c r="O762" s="7">
        <f t="shared" si="48"/>
        <v>2.3631184947397101E-2</v>
      </c>
      <c r="P762" s="7">
        <f t="shared" si="48"/>
        <v>2.0513088319358018E-2</v>
      </c>
      <c r="Q762" s="7">
        <f t="shared" si="48"/>
        <v>1.1667506137241586E-2</v>
      </c>
      <c r="R762" s="7">
        <f t="shared" si="48"/>
        <v>2.7585091298151333E-2</v>
      </c>
      <c r="S762" s="7">
        <f t="shared" si="49"/>
        <v>3.424287402966885E-2</v>
      </c>
      <c r="T762" s="7">
        <f t="shared" si="49"/>
        <v>2.1865257307755046E-2</v>
      </c>
      <c r="U762" s="7">
        <f t="shared" si="49"/>
        <v>3.7028135481409562E-2</v>
      </c>
      <c r="V762" s="7">
        <f t="shared" si="49"/>
        <v>7.0730480020603954E-3</v>
      </c>
      <c r="W762" s="7">
        <f t="shared" si="51"/>
        <v>1.8947417224210578E-2</v>
      </c>
      <c r="X762" s="7">
        <f t="shared" si="50"/>
        <v>2.8509233899404858E-2</v>
      </c>
      <c r="Y762" s="7">
        <f t="shared" si="50"/>
        <v>4.6217939439685198E-2</v>
      </c>
      <c r="Z762" s="15"/>
      <c r="AA762" s="7"/>
      <c r="AB762" s="7"/>
      <c r="AC762" s="7"/>
      <c r="AD762" s="7"/>
      <c r="AE762" s="7"/>
      <c r="AF762" s="7"/>
      <c r="AG762" s="7"/>
      <c r="AH762" s="7"/>
      <c r="AI762" s="7"/>
      <c r="AJ762" s="7"/>
      <c r="AK762" s="7"/>
      <c r="AL762" s="7"/>
      <c r="AM762" s="7"/>
      <c r="AN762" s="7"/>
      <c r="AO762" s="7"/>
      <c r="AP762" s="7"/>
      <c r="AQ762" s="7"/>
      <c r="AR762" s="7"/>
      <c r="AS762" s="7"/>
      <c r="AT762" s="7"/>
      <c r="AU762" s="7"/>
      <c r="AV762" s="7"/>
    </row>
    <row r="763" spans="1:48">
      <c r="A763" s="12">
        <v>42212</v>
      </c>
      <c r="B763" s="13">
        <v>5699.2</v>
      </c>
      <c r="C763" s="13">
        <v>2295.1</v>
      </c>
      <c r="D763" s="13">
        <v>1896.6</v>
      </c>
      <c r="E763" s="13">
        <v>9030.4</v>
      </c>
      <c r="F763" s="13">
        <v>10973.4</v>
      </c>
      <c r="G763" s="13">
        <v>6667.3</v>
      </c>
      <c r="H763" s="13">
        <v>19677.599999999999</v>
      </c>
      <c r="I763" s="13">
        <v>4824</v>
      </c>
      <c r="J763" s="13">
        <v>820.5</v>
      </c>
      <c r="K763" s="13">
        <v>8631.4</v>
      </c>
      <c r="L763" s="13">
        <v>6761.7</v>
      </c>
      <c r="M763" s="13">
        <v>450</v>
      </c>
      <c r="N763" s="15"/>
      <c r="O763" s="7">
        <f t="shared" si="48"/>
        <v>-4.0170068758231162E-2</v>
      </c>
      <c r="P763" s="7">
        <f t="shared" si="48"/>
        <v>-3.1648911450805631E-2</v>
      </c>
      <c r="Q763" s="7">
        <f t="shared" si="48"/>
        <v>-1.1774201256041011E-2</v>
      </c>
      <c r="R763" s="7">
        <f t="shared" si="48"/>
        <v>-2.1796330269301167E-2</v>
      </c>
      <c r="S763" s="7">
        <f t="shared" si="49"/>
        <v>-7.2684562146502804E-2</v>
      </c>
      <c r="T763" s="7">
        <f t="shared" si="49"/>
        <v>-5.2467819726485829E-2</v>
      </c>
      <c r="U763" s="7">
        <f t="shared" si="49"/>
        <v>-2.4768590188959296E-2</v>
      </c>
      <c r="V763" s="7">
        <f t="shared" si="49"/>
        <v>-1.9593693900401266E-2</v>
      </c>
      <c r="W763" s="7">
        <f t="shared" si="51"/>
        <v>-3.3082370181180605E-2</v>
      </c>
      <c r="X763" s="7">
        <f t="shared" si="50"/>
        <v>-2.9988488815675934E-2</v>
      </c>
      <c r="Y763" s="7">
        <f t="shared" si="50"/>
        <v>-1.7921439412559928E-2</v>
      </c>
      <c r="Z763" s="15"/>
      <c r="AA763" s="7"/>
      <c r="AB763" s="7"/>
      <c r="AC763" s="7"/>
      <c r="AD763" s="7"/>
      <c r="AE763" s="7"/>
      <c r="AF763" s="7"/>
      <c r="AG763" s="7"/>
      <c r="AH763" s="7"/>
      <c r="AI763" s="7"/>
      <c r="AJ763" s="7"/>
      <c r="AK763" s="7"/>
      <c r="AL763" s="7"/>
      <c r="AM763" s="7"/>
      <c r="AN763" s="7"/>
      <c r="AO763" s="7"/>
      <c r="AP763" s="7"/>
      <c r="AQ763" s="7"/>
      <c r="AR763" s="7"/>
      <c r="AS763" s="7"/>
      <c r="AT763" s="7"/>
      <c r="AU763" s="7"/>
      <c r="AV763" s="7"/>
    </row>
    <row r="764" spans="1:48">
      <c r="A764" s="12">
        <v>42219</v>
      </c>
      <c r="B764" s="13">
        <v>5474.8</v>
      </c>
      <c r="C764" s="13">
        <v>2223.6</v>
      </c>
      <c r="D764" s="13">
        <v>1874.4</v>
      </c>
      <c r="E764" s="13">
        <v>8835.7000000000007</v>
      </c>
      <c r="F764" s="13">
        <v>10204.1</v>
      </c>
      <c r="G764" s="13">
        <v>6326.5</v>
      </c>
      <c r="H764" s="13">
        <v>19196.2</v>
      </c>
      <c r="I764" s="13">
        <v>4730.3999999999996</v>
      </c>
      <c r="J764" s="13">
        <v>793.8</v>
      </c>
      <c r="K764" s="13">
        <v>8376.4</v>
      </c>
      <c r="L764" s="13">
        <v>6641.6</v>
      </c>
      <c r="M764" s="13">
        <v>449</v>
      </c>
      <c r="N764" s="15"/>
      <c r="O764" s="7">
        <f t="shared" si="48"/>
        <v>-2.1844968634498509E-2</v>
      </c>
      <c r="P764" s="7">
        <f t="shared" si="48"/>
        <v>-3.1336780541466235E-2</v>
      </c>
      <c r="Q764" s="7">
        <f t="shared" si="48"/>
        <v>1.1197313814894933E-3</v>
      </c>
      <c r="R764" s="7">
        <f t="shared" si="48"/>
        <v>-3.1723507572286452E-2</v>
      </c>
      <c r="S764" s="7">
        <f t="shared" si="49"/>
        <v>-4.3288913763273595E-2</v>
      </c>
      <c r="T764" s="7">
        <f t="shared" si="49"/>
        <v>-1.7459685359980812E-2</v>
      </c>
      <c r="U764" s="7">
        <f t="shared" si="49"/>
        <v>-3.0277379607115663E-2</v>
      </c>
      <c r="V764" s="7">
        <f t="shared" si="49"/>
        <v>-1.9467827944389306E-2</v>
      </c>
      <c r="W764" s="7">
        <f t="shared" si="51"/>
        <v>-0.12689471600763919</v>
      </c>
      <c r="X764" s="7">
        <f t="shared" si="50"/>
        <v>-2.3677178745257255E-2</v>
      </c>
      <c r="Y764" s="7">
        <f t="shared" si="50"/>
        <v>3.9520694588542089E-3</v>
      </c>
      <c r="Z764" s="15"/>
      <c r="AA764" s="7"/>
      <c r="AB764" s="7"/>
      <c r="AC764" s="7"/>
      <c r="AD764" s="7"/>
      <c r="AE764" s="7"/>
      <c r="AF764" s="7"/>
      <c r="AG764" s="7"/>
      <c r="AH764" s="7"/>
      <c r="AI764" s="7"/>
      <c r="AJ764" s="7"/>
      <c r="AK764" s="7"/>
      <c r="AL764" s="7"/>
      <c r="AM764" s="7"/>
      <c r="AN764" s="7"/>
      <c r="AO764" s="7"/>
      <c r="AP764" s="7"/>
      <c r="AQ764" s="7"/>
      <c r="AR764" s="7"/>
      <c r="AS764" s="7"/>
      <c r="AT764" s="7"/>
      <c r="AU764" s="7"/>
      <c r="AV764" s="7"/>
    </row>
    <row r="765" spans="1:48">
      <c r="A765" s="12">
        <v>42226</v>
      </c>
      <c r="B765" s="13">
        <v>5356.5</v>
      </c>
      <c r="C765" s="13">
        <v>2155</v>
      </c>
      <c r="D765" s="13">
        <v>1876.5</v>
      </c>
      <c r="E765" s="13">
        <v>8559.7999999999993</v>
      </c>
      <c r="F765" s="13">
        <v>9771.7999999999993</v>
      </c>
      <c r="G765" s="13">
        <v>6217</v>
      </c>
      <c r="H765" s="13">
        <v>18623.7</v>
      </c>
      <c r="I765" s="13">
        <v>4639.2</v>
      </c>
      <c r="J765" s="13">
        <v>699.2</v>
      </c>
      <c r="K765" s="13">
        <v>8180.4</v>
      </c>
      <c r="L765" s="13">
        <v>6667.9</v>
      </c>
      <c r="M765" s="13">
        <v>448</v>
      </c>
      <c r="N765" s="15"/>
      <c r="O765" s="7">
        <f t="shared" si="48"/>
        <v>-2.6848393031143343E-2</v>
      </c>
      <c r="P765" s="7">
        <f t="shared" si="48"/>
        <v>-1.9043643554608838E-3</v>
      </c>
      <c r="Q765" s="7">
        <f t="shared" si="48"/>
        <v>-3.4480566539452917E-2</v>
      </c>
      <c r="R765" s="7">
        <f t="shared" si="48"/>
        <v>-1.7539146013669691E-3</v>
      </c>
      <c r="S765" s="7">
        <f t="shared" si="49"/>
        <v>-6.357430546316839E-2</v>
      </c>
      <c r="T765" s="7">
        <f t="shared" si="49"/>
        <v>-3.3097628487436526E-2</v>
      </c>
      <c r="U765" s="7">
        <f t="shared" si="49"/>
        <v>-2.1915071340053195E-2</v>
      </c>
      <c r="V765" s="7">
        <f t="shared" si="49"/>
        <v>-1.0422290803331357E-2</v>
      </c>
      <c r="W765" s="7">
        <f t="shared" si="51"/>
        <v>-2.1476133961348663E-3</v>
      </c>
      <c r="X765" s="7">
        <f t="shared" si="50"/>
        <v>-2.7475379238831012E-2</v>
      </c>
      <c r="Y765" s="7">
        <f t="shared" si="50"/>
        <v>-2.2982891565614356E-2</v>
      </c>
      <c r="Z765" s="15"/>
      <c r="AA765" s="7"/>
      <c r="AB765" s="7"/>
      <c r="AC765" s="7"/>
      <c r="AD765" s="7"/>
      <c r="AE765" s="7"/>
      <c r="AF765" s="7"/>
      <c r="AG765" s="7"/>
      <c r="AH765" s="7"/>
      <c r="AI765" s="7"/>
      <c r="AJ765" s="7"/>
      <c r="AK765" s="7"/>
      <c r="AL765" s="7"/>
      <c r="AM765" s="7"/>
      <c r="AN765" s="7"/>
      <c r="AO765" s="7"/>
      <c r="AP765" s="7"/>
      <c r="AQ765" s="7"/>
      <c r="AR765" s="7"/>
      <c r="AS765" s="7"/>
      <c r="AT765" s="7"/>
      <c r="AU765" s="7"/>
      <c r="AV765" s="7"/>
    </row>
    <row r="766" spans="1:48">
      <c r="A766" s="12">
        <v>42233</v>
      </c>
      <c r="B766" s="13">
        <v>5214.6000000000004</v>
      </c>
      <c r="C766" s="13">
        <v>2150.9</v>
      </c>
      <c r="D766" s="13">
        <v>1812.9</v>
      </c>
      <c r="E766" s="13">
        <v>8544.7999999999993</v>
      </c>
      <c r="F766" s="13">
        <v>9169.9</v>
      </c>
      <c r="G766" s="13">
        <v>6014.6</v>
      </c>
      <c r="H766" s="13">
        <v>18220</v>
      </c>
      <c r="I766" s="13">
        <v>4591.1000000000004</v>
      </c>
      <c r="J766" s="13">
        <v>697.7</v>
      </c>
      <c r="K766" s="13">
        <v>7958.7</v>
      </c>
      <c r="L766" s="13">
        <v>6516.4</v>
      </c>
      <c r="M766" s="13">
        <v>447</v>
      </c>
      <c r="N766" s="15"/>
      <c r="O766" s="7">
        <f t="shared" si="48"/>
        <v>9.3528196045160519E-3</v>
      </c>
      <c r="P766" s="7">
        <f t="shared" si="48"/>
        <v>-3.8144533875805804E-2</v>
      </c>
      <c r="Q766" s="7">
        <f t="shared" si="48"/>
        <v>2.9742255897263858E-3</v>
      </c>
      <c r="R766" s="7">
        <f t="shared" si="48"/>
        <v>2.3456466238682479E-2</v>
      </c>
      <c r="S766" s="7">
        <f t="shared" si="49"/>
        <v>2.2312172343330133E-2</v>
      </c>
      <c r="T766" s="7">
        <f t="shared" si="49"/>
        <v>5.6039274566130016E-3</v>
      </c>
      <c r="U766" s="7">
        <f t="shared" si="49"/>
        <v>2.048038555607979E-2</v>
      </c>
      <c r="V766" s="7">
        <f t="shared" si="49"/>
        <v>-3.0103421363557739E-3</v>
      </c>
      <c r="W766" s="7">
        <f t="shared" si="51"/>
        <v>-4.0212606249092984E-3</v>
      </c>
      <c r="X766" s="7">
        <f t="shared" si="50"/>
        <v>3.0721778711802764E-2</v>
      </c>
      <c r="Y766" s="7">
        <f t="shared" si="50"/>
        <v>3.1896391661263568E-2</v>
      </c>
      <c r="Z766" s="15"/>
      <c r="AA766" s="7"/>
      <c r="AB766" s="7"/>
      <c r="AC766" s="7"/>
      <c r="AD766" s="7"/>
      <c r="AE766" s="7"/>
      <c r="AF766" s="7"/>
      <c r="AG766" s="7"/>
      <c r="AH766" s="7"/>
      <c r="AI766" s="7"/>
      <c r="AJ766" s="7"/>
      <c r="AK766" s="7"/>
      <c r="AL766" s="7"/>
      <c r="AM766" s="7"/>
      <c r="AN766" s="7"/>
      <c r="AO766" s="7"/>
      <c r="AP766" s="7"/>
      <c r="AQ766" s="7"/>
      <c r="AR766" s="7"/>
      <c r="AS766" s="7"/>
      <c r="AT766" s="7"/>
      <c r="AU766" s="7"/>
      <c r="AV766" s="7"/>
    </row>
    <row r="767" spans="1:48">
      <c r="A767" s="12">
        <v>42240</v>
      </c>
      <c r="B767" s="13">
        <v>5263.6</v>
      </c>
      <c r="C767" s="13">
        <v>2070.4</v>
      </c>
      <c r="D767" s="13">
        <v>1818.3</v>
      </c>
      <c r="E767" s="13">
        <v>8747.6</v>
      </c>
      <c r="F767" s="13">
        <v>9376.7999999999993</v>
      </c>
      <c r="G767" s="13">
        <v>6048.4</v>
      </c>
      <c r="H767" s="13">
        <v>18597</v>
      </c>
      <c r="I767" s="13">
        <v>4577.3</v>
      </c>
      <c r="J767" s="13">
        <v>694.9</v>
      </c>
      <c r="K767" s="13">
        <v>8207</v>
      </c>
      <c r="L767" s="13">
        <v>6727.6</v>
      </c>
      <c r="M767" s="13">
        <v>446</v>
      </c>
      <c r="N767" s="15"/>
      <c r="O767" s="7">
        <f t="shared" si="48"/>
        <v>-4.329008067712907E-2</v>
      </c>
      <c r="P767" s="7">
        <f t="shared" si="48"/>
        <v>-3.6847179817792931E-2</v>
      </c>
      <c r="Q767" s="7">
        <f t="shared" si="48"/>
        <v>-5.3777004476295222E-2</v>
      </c>
      <c r="R767" s="7">
        <f t="shared" si="48"/>
        <v>-5.4429290864006288E-2</v>
      </c>
      <c r="S767" s="7">
        <f t="shared" si="49"/>
        <v>-7.5559413176941828E-2</v>
      </c>
      <c r="T767" s="7">
        <f t="shared" si="49"/>
        <v>-5.1272410439648093E-2</v>
      </c>
      <c r="U767" s="7">
        <f t="shared" si="49"/>
        <v>-2.4880832700901526E-2</v>
      </c>
      <c r="V767" s="7">
        <f t="shared" si="49"/>
        <v>-1.2464576243055379E-2</v>
      </c>
      <c r="W767" s="7">
        <f t="shared" si="51"/>
        <v>-1.230740214652919E-2</v>
      </c>
      <c r="X767" s="7">
        <f t="shared" si="50"/>
        <v>-2.7084590133764436E-2</v>
      </c>
      <c r="Y767" s="7">
        <f t="shared" si="50"/>
        <v>-4.4995126983021307E-2</v>
      </c>
      <c r="Z767" s="15"/>
      <c r="AA767" s="7"/>
      <c r="AB767" s="7"/>
      <c r="AC767" s="7"/>
      <c r="AD767" s="7"/>
      <c r="AE767" s="7"/>
      <c r="AF767" s="7"/>
      <c r="AG767" s="7"/>
      <c r="AH767" s="7"/>
      <c r="AI767" s="7"/>
      <c r="AJ767" s="7"/>
      <c r="AK767" s="7"/>
      <c r="AL767" s="7"/>
      <c r="AM767" s="7"/>
      <c r="AN767" s="7"/>
      <c r="AO767" s="7"/>
      <c r="AP767" s="7"/>
      <c r="AQ767" s="7"/>
      <c r="AR767" s="7"/>
      <c r="AS767" s="7"/>
      <c r="AT767" s="7"/>
      <c r="AU767" s="7"/>
      <c r="AV767" s="7"/>
    </row>
    <row r="768" spans="1:48">
      <c r="A768" s="12">
        <v>42247</v>
      </c>
      <c r="B768" s="13">
        <v>5040.6000000000004</v>
      </c>
      <c r="C768" s="13">
        <v>1995.5</v>
      </c>
      <c r="D768" s="13">
        <v>1723.1</v>
      </c>
      <c r="E768" s="13">
        <v>8284.2000000000007</v>
      </c>
      <c r="F768" s="13">
        <v>8694.4</v>
      </c>
      <c r="G768" s="13">
        <v>5746.1</v>
      </c>
      <c r="H768" s="13">
        <v>18140</v>
      </c>
      <c r="I768" s="13">
        <v>4520.6000000000004</v>
      </c>
      <c r="J768" s="13">
        <v>686.4</v>
      </c>
      <c r="K768" s="13">
        <v>7987.7</v>
      </c>
      <c r="L768" s="13">
        <v>6431.6</v>
      </c>
      <c r="M768" s="13">
        <v>445</v>
      </c>
      <c r="N768" s="15"/>
      <c r="O768" s="7">
        <f t="shared" si="48"/>
        <v>6.0326339780625085E-3</v>
      </c>
      <c r="P768" s="7">
        <f t="shared" si="48"/>
        <v>-6.9900463136388126E-3</v>
      </c>
      <c r="Q768" s="7">
        <f t="shared" si="48"/>
        <v>6.882419231905852E-3</v>
      </c>
      <c r="R768" s="7">
        <f t="shared" si="48"/>
        <v>-1.0642852283650724E-2</v>
      </c>
      <c r="S768" s="7">
        <f t="shared" si="49"/>
        <v>-2.6089601451027473E-2</v>
      </c>
      <c r="T768" s="7">
        <f t="shared" si="49"/>
        <v>2.0464067844971581E-2</v>
      </c>
      <c r="U768" s="7">
        <f t="shared" si="49"/>
        <v>-1.9943982380054466E-2</v>
      </c>
      <c r="V768" s="7">
        <f t="shared" si="49"/>
        <v>6.855146603713762E-4</v>
      </c>
      <c r="W768" s="7">
        <f t="shared" si="51"/>
        <v>2.1475207369112122E-2</v>
      </c>
      <c r="X768" s="7">
        <f t="shared" si="50"/>
        <v>-1.8545674024724843E-3</v>
      </c>
      <c r="Y768" s="7">
        <f t="shared" si="50"/>
        <v>-1.4029164771963967E-2</v>
      </c>
      <c r="Z768" s="15"/>
      <c r="AA768" s="7"/>
      <c r="AB768" s="7"/>
      <c r="AC768" s="7"/>
      <c r="AD768" s="7"/>
      <c r="AE768" s="7"/>
      <c r="AF768" s="7"/>
      <c r="AG768" s="7"/>
      <c r="AH768" s="7"/>
      <c r="AI768" s="7"/>
      <c r="AJ768" s="7"/>
      <c r="AK768" s="7"/>
      <c r="AL768" s="7"/>
      <c r="AM768" s="7"/>
      <c r="AN768" s="7"/>
      <c r="AO768" s="7"/>
      <c r="AP768" s="7"/>
      <c r="AQ768" s="7"/>
      <c r="AR768" s="7"/>
      <c r="AS768" s="7"/>
      <c r="AT768" s="7"/>
      <c r="AU768" s="7"/>
      <c r="AV768" s="7"/>
    </row>
    <row r="769" spans="1:48">
      <c r="A769" s="12">
        <v>42254</v>
      </c>
      <c r="B769" s="13">
        <v>5071.1000000000004</v>
      </c>
      <c r="C769" s="13">
        <v>1981.6</v>
      </c>
      <c r="D769" s="13">
        <v>1735</v>
      </c>
      <c r="E769" s="13">
        <v>8196.5</v>
      </c>
      <c r="F769" s="13">
        <v>8470.5</v>
      </c>
      <c r="G769" s="13">
        <v>5864.9</v>
      </c>
      <c r="H769" s="13">
        <v>17781.8</v>
      </c>
      <c r="I769" s="13">
        <v>4523.7</v>
      </c>
      <c r="J769" s="13">
        <v>701.3</v>
      </c>
      <c r="K769" s="13">
        <v>7972.9</v>
      </c>
      <c r="L769" s="13">
        <v>6342</v>
      </c>
      <c r="M769" s="13">
        <v>444</v>
      </c>
      <c r="N769" s="15"/>
      <c r="O769" s="7">
        <f t="shared" si="48"/>
        <v>1.941163904811076E-2</v>
      </c>
      <c r="P769" s="7">
        <f t="shared" si="48"/>
        <v>1.9638357549053093E-2</v>
      </c>
      <c r="Q769" s="7">
        <f t="shared" si="48"/>
        <v>1.9124316264575749E-2</v>
      </c>
      <c r="R769" s="7">
        <f t="shared" si="48"/>
        <v>6.3241317494680807E-3</v>
      </c>
      <c r="S769" s="7">
        <f t="shared" si="49"/>
        <v>2.2783165872093097E-2</v>
      </c>
      <c r="T769" s="7">
        <f t="shared" si="49"/>
        <v>2.1523255664701871E-2</v>
      </c>
      <c r="U769" s="7">
        <f t="shared" si="49"/>
        <v>1.1568320676472734E-2</v>
      </c>
      <c r="V769" s="7">
        <f t="shared" si="49"/>
        <v>2.3982278986886565E-2</v>
      </c>
      <c r="W769" s="7">
        <f t="shared" si="51"/>
        <v>2.4369119136553648E-2</v>
      </c>
      <c r="X769" s="7">
        <f t="shared" si="50"/>
        <v>1.7591969968311236E-2</v>
      </c>
      <c r="Y769" s="7">
        <f t="shared" si="50"/>
        <v>2.5546022244178266E-2</v>
      </c>
      <c r="Z769" s="15"/>
      <c r="AA769" s="7"/>
      <c r="AB769" s="7"/>
      <c r="AC769" s="7"/>
      <c r="AD769" s="7"/>
      <c r="AE769" s="7"/>
      <c r="AF769" s="7"/>
      <c r="AG769" s="7"/>
      <c r="AH769" s="7"/>
      <c r="AI769" s="7"/>
      <c r="AJ769" s="7"/>
      <c r="AK769" s="7"/>
      <c r="AL769" s="7"/>
      <c r="AM769" s="7"/>
      <c r="AN769" s="7"/>
      <c r="AO769" s="7"/>
      <c r="AP769" s="7"/>
      <c r="AQ769" s="7"/>
      <c r="AR769" s="7"/>
      <c r="AS769" s="7"/>
      <c r="AT769" s="7"/>
      <c r="AU769" s="7"/>
      <c r="AV769" s="7"/>
    </row>
    <row r="770" spans="1:48">
      <c r="A770" s="12">
        <v>42261</v>
      </c>
      <c r="B770" s="13">
        <v>5170.5</v>
      </c>
      <c r="C770" s="13">
        <v>2020.9</v>
      </c>
      <c r="D770" s="13">
        <v>1768.5</v>
      </c>
      <c r="E770" s="13">
        <v>8248.5</v>
      </c>
      <c r="F770" s="13">
        <v>8665.7000000000007</v>
      </c>
      <c r="G770" s="13">
        <v>5992.5</v>
      </c>
      <c r="H770" s="13">
        <v>17988.7</v>
      </c>
      <c r="I770" s="13">
        <v>4633.5</v>
      </c>
      <c r="J770" s="13">
        <v>718.6</v>
      </c>
      <c r="K770" s="13">
        <v>8114.4</v>
      </c>
      <c r="L770" s="13">
        <v>6506.1</v>
      </c>
      <c r="M770" s="13">
        <v>443</v>
      </c>
      <c r="N770" s="15"/>
      <c r="O770" s="7">
        <f t="shared" si="48"/>
        <v>-2.5146733674399156E-2</v>
      </c>
      <c r="P770" s="7">
        <f t="shared" si="48"/>
        <v>4.7391114021498176E-3</v>
      </c>
      <c r="Q770" s="7">
        <f t="shared" si="48"/>
        <v>-7.3210508314563829E-3</v>
      </c>
      <c r="R770" s="7">
        <f t="shared" si="48"/>
        <v>4.9220970473535866E-3</v>
      </c>
      <c r="S770" s="7">
        <f t="shared" si="49"/>
        <v>-2.7753884432731669E-2</v>
      </c>
      <c r="T770" s="7">
        <f t="shared" si="49"/>
        <v>-3.8703533605380057E-2</v>
      </c>
      <c r="U770" s="7">
        <f t="shared" si="49"/>
        <v>2.1434926021304569E-3</v>
      </c>
      <c r="V770" s="7">
        <f t="shared" si="49"/>
        <v>7.8037221666513289E-3</v>
      </c>
      <c r="W770" s="7">
        <f t="shared" si="51"/>
        <v>-7.8234542651224037E-3</v>
      </c>
      <c r="X770" s="7">
        <f t="shared" si="50"/>
        <v>-4.7884777054619333E-2</v>
      </c>
      <c r="Y770" s="7">
        <f t="shared" si="50"/>
        <v>6.6027064228663997E-3</v>
      </c>
      <c r="Z770" s="15"/>
      <c r="AA770" s="7"/>
      <c r="AB770" s="7"/>
      <c r="AC770" s="7"/>
      <c r="AD770" s="7"/>
      <c r="AE770" s="7"/>
      <c r="AF770" s="7"/>
      <c r="AG770" s="7"/>
      <c r="AH770" s="7"/>
      <c r="AI770" s="7"/>
      <c r="AJ770" s="7"/>
      <c r="AK770" s="7"/>
      <c r="AL770" s="7"/>
      <c r="AM770" s="7"/>
      <c r="AN770" s="7"/>
      <c r="AO770" s="7"/>
      <c r="AP770" s="7"/>
      <c r="AQ770" s="7"/>
      <c r="AR770" s="7"/>
      <c r="AS770" s="7"/>
      <c r="AT770" s="7"/>
      <c r="AU770" s="7"/>
      <c r="AV770" s="7"/>
    </row>
    <row r="771" spans="1:48">
      <c r="A771" s="12">
        <v>42268</v>
      </c>
      <c r="B771" s="13">
        <v>5042.1000000000004</v>
      </c>
      <c r="C771" s="13">
        <v>2030.5</v>
      </c>
      <c r="D771" s="13">
        <v>1755.6</v>
      </c>
      <c r="E771" s="13">
        <v>8289.2000000000007</v>
      </c>
      <c r="F771" s="13">
        <v>8428.5</v>
      </c>
      <c r="G771" s="13">
        <v>5765</v>
      </c>
      <c r="H771" s="13">
        <v>18027.3</v>
      </c>
      <c r="I771" s="13">
        <v>4669.8</v>
      </c>
      <c r="J771" s="13">
        <v>713</v>
      </c>
      <c r="K771" s="13">
        <v>7735</v>
      </c>
      <c r="L771" s="13">
        <v>6549.2</v>
      </c>
      <c r="M771" s="13">
        <v>442</v>
      </c>
      <c r="N771" s="15"/>
      <c r="O771" s="7">
        <f t="shared" si="48"/>
        <v>1.9615425197510709E-3</v>
      </c>
      <c r="P771" s="7">
        <f t="shared" si="48"/>
        <v>-6.7699712526424274E-3</v>
      </c>
      <c r="Q771" s="7">
        <f t="shared" si="48"/>
        <v>2.1079515791053913E-2</v>
      </c>
      <c r="R771" s="7">
        <f t="shared" ref="R771:V834" si="52">LN(E772/E771)</f>
        <v>1.425395748019943E-2</v>
      </c>
      <c r="S771" s="7">
        <f t="shared" si="49"/>
        <v>-2.0145807727725923E-2</v>
      </c>
      <c r="T771" s="7">
        <f t="shared" si="49"/>
        <v>7.0522641644347678E-3</v>
      </c>
      <c r="U771" s="7">
        <f t="shared" si="49"/>
        <v>-2.8401506193196611E-2</v>
      </c>
      <c r="V771" s="7">
        <f t="shared" si="49"/>
        <v>5.275366505204708E-3</v>
      </c>
      <c r="W771" s="7">
        <f t="shared" si="51"/>
        <v>1.972012244897331E-2</v>
      </c>
      <c r="X771" s="7">
        <f t="shared" si="50"/>
        <v>-4.8209102752082601E-3</v>
      </c>
      <c r="Y771" s="7">
        <f t="shared" si="50"/>
        <v>-7.233082901486566E-3</v>
      </c>
      <c r="Z771" s="15"/>
      <c r="AA771" s="7"/>
      <c r="AB771" s="7"/>
      <c r="AC771" s="7"/>
      <c r="AD771" s="7"/>
      <c r="AE771" s="7"/>
      <c r="AF771" s="7"/>
      <c r="AG771" s="7"/>
      <c r="AH771" s="7"/>
      <c r="AI771" s="7"/>
      <c r="AJ771" s="7"/>
      <c r="AK771" s="7"/>
      <c r="AL771" s="7"/>
      <c r="AM771" s="7"/>
      <c r="AN771" s="7"/>
      <c r="AO771" s="7"/>
      <c r="AP771" s="7"/>
      <c r="AQ771" s="7"/>
      <c r="AR771" s="7"/>
      <c r="AS771" s="7"/>
      <c r="AT771" s="7"/>
      <c r="AU771" s="7"/>
      <c r="AV771" s="7"/>
    </row>
    <row r="772" spans="1:48">
      <c r="A772" s="12">
        <v>42275</v>
      </c>
      <c r="B772" s="13">
        <v>5052</v>
      </c>
      <c r="C772" s="13">
        <v>2016.8</v>
      </c>
      <c r="D772" s="13">
        <v>1793</v>
      </c>
      <c r="E772" s="13">
        <v>8408.2000000000007</v>
      </c>
      <c r="F772" s="13">
        <v>8260.4</v>
      </c>
      <c r="G772" s="13">
        <v>5805.8</v>
      </c>
      <c r="H772" s="13">
        <v>17522.5</v>
      </c>
      <c r="I772" s="13">
        <v>4694.5</v>
      </c>
      <c r="J772" s="13">
        <v>727.2</v>
      </c>
      <c r="K772" s="13">
        <v>7697.8</v>
      </c>
      <c r="L772" s="13">
        <v>6502</v>
      </c>
      <c r="M772" s="13">
        <v>441</v>
      </c>
      <c r="N772" s="15"/>
      <c r="O772" s="7">
        <f t="shared" ref="O772:U835" si="53">LN(B773/B772)</f>
        <v>4.4085073433893202E-2</v>
      </c>
      <c r="P772" s="7">
        <f t="shared" si="53"/>
        <v>4.5513089349186178E-3</v>
      </c>
      <c r="Q772" s="7">
        <f t="shared" si="53"/>
        <v>2.8697478078532634E-2</v>
      </c>
      <c r="R772" s="7">
        <f t="shared" si="52"/>
        <v>3.129554089819437E-2</v>
      </c>
      <c r="S772" s="7">
        <f t="shared" si="52"/>
        <v>0.13618059695732809</v>
      </c>
      <c r="T772" s="7">
        <f t="shared" si="52"/>
        <v>3.5531923528613868E-2</v>
      </c>
      <c r="U772" s="7">
        <f t="shared" si="52"/>
        <v>2.5679705681601869E-2</v>
      </c>
      <c r="V772" s="7">
        <f t="shared" si="52"/>
        <v>1.168984744080407E-2</v>
      </c>
      <c r="W772" s="7">
        <f t="shared" si="51"/>
        <v>5.6222294136362263E-3</v>
      </c>
      <c r="X772" s="7">
        <f t="shared" si="50"/>
        <v>9.8248847302780731E-2</v>
      </c>
      <c r="Y772" s="7">
        <f t="shared" si="50"/>
        <v>4.3414754680272429E-2</v>
      </c>
      <c r="Z772" s="15"/>
      <c r="AA772" s="7"/>
      <c r="AB772" s="7"/>
      <c r="AC772" s="7"/>
      <c r="AD772" s="7"/>
      <c r="AE772" s="7"/>
      <c r="AF772" s="7"/>
      <c r="AG772" s="7"/>
      <c r="AH772" s="7"/>
      <c r="AI772" s="7"/>
      <c r="AJ772" s="7"/>
      <c r="AK772" s="7"/>
      <c r="AL772" s="7"/>
      <c r="AM772" s="7"/>
      <c r="AN772" s="7"/>
      <c r="AO772" s="7"/>
      <c r="AP772" s="7"/>
      <c r="AQ772" s="7"/>
      <c r="AR772" s="7"/>
      <c r="AS772" s="7"/>
      <c r="AT772" s="7"/>
      <c r="AU772" s="7"/>
      <c r="AV772" s="7"/>
    </row>
    <row r="773" spans="1:48">
      <c r="A773" s="12">
        <v>42282</v>
      </c>
      <c r="B773" s="13">
        <v>5279.7</v>
      </c>
      <c r="C773" s="13">
        <v>2026</v>
      </c>
      <c r="D773" s="13">
        <v>1845.2</v>
      </c>
      <c r="E773" s="13">
        <v>8675.5</v>
      </c>
      <c r="F773" s="13">
        <v>9465.5</v>
      </c>
      <c r="G773" s="13">
        <v>6015.8</v>
      </c>
      <c r="H773" s="13">
        <v>17978.3</v>
      </c>
      <c r="I773" s="13">
        <v>4749.7</v>
      </c>
      <c r="J773" s="13">
        <v>731.3</v>
      </c>
      <c r="K773" s="13">
        <v>8492.5</v>
      </c>
      <c r="L773" s="13">
        <v>6790.5</v>
      </c>
      <c r="M773" s="13">
        <v>440</v>
      </c>
      <c r="N773" s="15"/>
      <c r="O773" s="7">
        <f t="shared" si="53"/>
        <v>-2.1805296896247263E-3</v>
      </c>
      <c r="P773" s="7">
        <f t="shared" si="53"/>
        <v>-3.2302939066736439E-2</v>
      </c>
      <c r="Q773" s="7">
        <f t="shared" si="53"/>
        <v>6.9667875550434508E-3</v>
      </c>
      <c r="R773" s="7">
        <f t="shared" si="52"/>
        <v>5.5061091237085568E-3</v>
      </c>
      <c r="S773" s="7">
        <f t="shared" si="52"/>
        <v>-5.8606823749934936E-2</v>
      </c>
      <c r="T773" s="7">
        <f t="shared" si="52"/>
        <v>6.5776085648971763E-3</v>
      </c>
      <c r="U773" s="7">
        <f t="shared" si="52"/>
        <v>-9.4046423568533606E-4</v>
      </c>
      <c r="V773" s="7">
        <f t="shared" si="52"/>
        <v>8.0313295384575774E-3</v>
      </c>
      <c r="W773" s="7">
        <f t="shared" si="51"/>
        <v>-7.4115079861104775E-3</v>
      </c>
      <c r="X773" s="7">
        <f t="shared" si="50"/>
        <v>-1.2202497104986675E-2</v>
      </c>
      <c r="Y773" s="7">
        <f t="shared" si="50"/>
        <v>-1.1076507790499889E-2</v>
      </c>
      <c r="Z773" s="15"/>
      <c r="AA773" s="7"/>
      <c r="AB773" s="7"/>
      <c r="AC773" s="7"/>
      <c r="AD773" s="7"/>
      <c r="AE773" s="7"/>
      <c r="AF773" s="7"/>
      <c r="AG773" s="7"/>
      <c r="AH773" s="7"/>
      <c r="AI773" s="7"/>
      <c r="AJ773" s="7"/>
      <c r="AK773" s="7"/>
      <c r="AL773" s="7"/>
      <c r="AM773" s="7"/>
      <c r="AN773" s="7"/>
      <c r="AO773" s="7"/>
      <c r="AP773" s="7"/>
      <c r="AQ773" s="7"/>
      <c r="AR773" s="7"/>
      <c r="AS773" s="7"/>
      <c r="AT773" s="7"/>
      <c r="AU773" s="7"/>
      <c r="AV773" s="7"/>
    </row>
    <row r="774" spans="1:48">
      <c r="A774" s="12">
        <v>42289</v>
      </c>
      <c r="B774" s="13">
        <v>5268.2</v>
      </c>
      <c r="C774" s="13">
        <v>1961.6</v>
      </c>
      <c r="D774" s="13">
        <v>1858.1</v>
      </c>
      <c r="E774" s="13">
        <v>8723.4</v>
      </c>
      <c r="F774" s="13">
        <v>8926.7000000000007</v>
      </c>
      <c r="G774" s="13">
        <v>6055.5</v>
      </c>
      <c r="H774" s="13">
        <v>17961.400000000001</v>
      </c>
      <c r="I774" s="13">
        <v>4788</v>
      </c>
      <c r="J774" s="13">
        <v>725.9</v>
      </c>
      <c r="K774" s="13">
        <v>8389.5</v>
      </c>
      <c r="L774" s="13">
        <v>6715.7</v>
      </c>
      <c r="M774" s="13">
        <v>439</v>
      </c>
      <c r="N774" s="15"/>
      <c r="O774" s="7">
        <f t="shared" si="53"/>
        <v>1.5706833384814097E-2</v>
      </c>
      <c r="P774" s="7">
        <f t="shared" si="53"/>
        <v>2.3777062101482997E-2</v>
      </c>
      <c r="Q774" s="7">
        <f t="shared" si="53"/>
        <v>9.2675097468159131E-3</v>
      </c>
      <c r="R774" s="7">
        <f t="shared" si="52"/>
        <v>2.9001947926268343E-2</v>
      </c>
      <c r="S774" s="7">
        <f t="shared" si="52"/>
        <v>2.3208703784480873E-2</v>
      </c>
      <c r="T774" s="7">
        <f t="shared" si="52"/>
        <v>2.0383683426525117E-2</v>
      </c>
      <c r="U774" s="7">
        <f t="shared" si="52"/>
        <v>9.3705921472248994E-3</v>
      </c>
      <c r="V774" s="7">
        <f t="shared" ref="V774:Y837" si="54">LN(I775/I774)</f>
        <v>7.9259003865082504E-3</v>
      </c>
      <c r="W774" s="7">
        <f t="shared" si="51"/>
        <v>1.2322171244030703E-2</v>
      </c>
      <c r="X774" s="7">
        <f t="shared" si="51"/>
        <v>-3.7856893778566545E-3</v>
      </c>
      <c r="Y774" s="7">
        <f t="shared" si="51"/>
        <v>2.2468554148435019E-2</v>
      </c>
      <c r="Z774" s="15"/>
      <c r="AA774" s="7"/>
      <c r="AB774" s="7"/>
      <c r="AC774" s="7"/>
      <c r="AD774" s="7"/>
      <c r="AE774" s="7"/>
      <c r="AF774" s="7"/>
      <c r="AG774" s="7"/>
      <c r="AH774" s="7"/>
      <c r="AI774" s="7"/>
      <c r="AJ774" s="7"/>
      <c r="AK774" s="7"/>
      <c r="AL774" s="7"/>
      <c r="AM774" s="7"/>
      <c r="AN774" s="7"/>
      <c r="AO774" s="7"/>
      <c r="AP774" s="7"/>
      <c r="AQ774" s="7"/>
      <c r="AR774" s="7"/>
      <c r="AS774" s="7"/>
      <c r="AT774" s="7"/>
      <c r="AU774" s="7"/>
      <c r="AV774" s="7"/>
    </row>
    <row r="775" spans="1:48">
      <c r="A775" s="12">
        <v>42296</v>
      </c>
      <c r="B775" s="13">
        <v>5351.6</v>
      </c>
      <c r="C775" s="13">
        <v>2008.8</v>
      </c>
      <c r="D775" s="13">
        <v>1875.4</v>
      </c>
      <c r="E775" s="13">
        <v>8980.1</v>
      </c>
      <c r="F775" s="13">
        <v>9136.2999999999993</v>
      </c>
      <c r="G775" s="13">
        <v>6180.2</v>
      </c>
      <c r="H775" s="13">
        <v>18130.5</v>
      </c>
      <c r="I775" s="13">
        <v>4826.1000000000004</v>
      </c>
      <c r="J775" s="13">
        <v>734.9</v>
      </c>
      <c r="K775" s="13">
        <v>8357.7999999999993</v>
      </c>
      <c r="L775" s="13">
        <v>6868.3</v>
      </c>
      <c r="M775" s="13">
        <v>438</v>
      </c>
      <c r="N775" s="15"/>
      <c r="O775" s="7">
        <f t="shared" si="53"/>
        <v>-2.1188593657232871E-2</v>
      </c>
      <c r="P775" s="7">
        <f t="shared" si="53"/>
        <v>-2.7300799884398982E-2</v>
      </c>
      <c r="Q775" s="7">
        <f t="shared" si="53"/>
        <v>-6.2582108989054459E-3</v>
      </c>
      <c r="R775" s="7">
        <f t="shared" si="52"/>
        <v>-7.3731997688150613E-2</v>
      </c>
      <c r="S775" s="7">
        <f t="shared" si="52"/>
        <v>-4.2150912925295304E-2</v>
      </c>
      <c r="T775" s="7">
        <f t="shared" si="52"/>
        <v>-1.748145029926073E-2</v>
      </c>
      <c r="U775" s="7">
        <f t="shared" si="52"/>
        <v>3.2691071493437585E-2</v>
      </c>
      <c r="V775" s="7">
        <f t="shared" si="54"/>
        <v>9.1989758493912707E-3</v>
      </c>
      <c r="W775" s="7">
        <f t="shared" si="54"/>
        <v>-4.773929819544674E-3</v>
      </c>
      <c r="X775" s="7">
        <f t="shared" si="54"/>
        <v>-5.0098780449763236E-2</v>
      </c>
      <c r="Y775" s="7">
        <f t="shared" si="54"/>
        <v>9.7365263012865518E-3</v>
      </c>
      <c r="Z775" s="15"/>
      <c r="AA775" s="7"/>
      <c r="AB775" s="7"/>
      <c r="AC775" s="7"/>
      <c r="AD775" s="7"/>
      <c r="AE775" s="7"/>
      <c r="AF775" s="7"/>
      <c r="AG775" s="7"/>
      <c r="AH775" s="7"/>
      <c r="AI775" s="7"/>
      <c r="AJ775" s="7"/>
      <c r="AK775" s="7"/>
      <c r="AL775" s="7"/>
      <c r="AM775" s="7"/>
      <c r="AN775" s="7"/>
      <c r="AO775" s="7"/>
      <c r="AP775" s="7"/>
      <c r="AQ775" s="7"/>
      <c r="AR775" s="7"/>
      <c r="AS775" s="7"/>
      <c r="AT775" s="7"/>
      <c r="AU775" s="7"/>
      <c r="AV775" s="7"/>
    </row>
    <row r="776" spans="1:48">
      <c r="A776" s="12">
        <v>42303</v>
      </c>
      <c r="B776" s="13">
        <v>5239.3999999999996</v>
      </c>
      <c r="C776" s="13">
        <v>1954.7</v>
      </c>
      <c r="D776" s="13">
        <v>1863.7</v>
      </c>
      <c r="E776" s="13">
        <v>8341.7999999999993</v>
      </c>
      <c r="F776" s="13">
        <v>8759.2000000000007</v>
      </c>
      <c r="G776" s="13">
        <v>6073.1</v>
      </c>
      <c r="H776" s="13">
        <v>18733</v>
      </c>
      <c r="I776" s="13">
        <v>4870.7</v>
      </c>
      <c r="J776" s="13">
        <v>731.4</v>
      </c>
      <c r="K776" s="13">
        <v>7949.4</v>
      </c>
      <c r="L776" s="13">
        <v>6935.5</v>
      </c>
      <c r="M776" s="13">
        <v>437</v>
      </c>
      <c r="N776" s="15"/>
      <c r="O776" s="7">
        <f t="shared" si="53"/>
        <v>-4.6678995073585628E-3</v>
      </c>
      <c r="P776" s="7">
        <f t="shared" si="53"/>
        <v>-1.3079486150049092E-2</v>
      </c>
      <c r="Q776" s="7">
        <f t="shared" si="53"/>
        <v>1.7691054551031366E-3</v>
      </c>
      <c r="R776" s="7">
        <f t="shared" si="52"/>
        <v>-1.9198930757460589E-3</v>
      </c>
      <c r="S776" s="7">
        <f t="shared" si="52"/>
        <v>8.7976107043907723E-3</v>
      </c>
      <c r="T776" s="7">
        <f t="shared" si="52"/>
        <v>-1.2059715128135765E-2</v>
      </c>
      <c r="U776" s="7">
        <f t="shared" si="52"/>
        <v>1.4204934881473195E-2</v>
      </c>
      <c r="V776" s="7">
        <f t="shared" si="54"/>
        <v>7.5066060552201937E-3</v>
      </c>
      <c r="W776" s="7">
        <f t="shared" si="54"/>
        <v>1.4388737452099671E-2</v>
      </c>
      <c r="X776" s="7">
        <f t="shared" si="54"/>
        <v>-2.1912434624457747E-3</v>
      </c>
      <c r="Y776" s="7">
        <f t="shared" si="54"/>
        <v>4.2301004056965238E-3</v>
      </c>
      <c r="Z776" s="15"/>
      <c r="AA776" s="7"/>
      <c r="AB776" s="7"/>
      <c r="AC776" s="7"/>
      <c r="AD776" s="7"/>
      <c r="AE776" s="7"/>
      <c r="AF776" s="7"/>
      <c r="AG776" s="7"/>
      <c r="AH776" s="7"/>
      <c r="AI776" s="7"/>
      <c r="AJ776" s="7"/>
      <c r="AK776" s="7"/>
      <c r="AL776" s="7"/>
      <c r="AM776" s="7"/>
      <c r="AN776" s="7"/>
      <c r="AO776" s="7"/>
      <c r="AP776" s="7"/>
      <c r="AQ776" s="7"/>
      <c r="AR776" s="7"/>
      <c r="AS776" s="7"/>
      <c r="AT776" s="7"/>
      <c r="AU776" s="7"/>
      <c r="AV776" s="7"/>
    </row>
    <row r="777" spans="1:48">
      <c r="A777" s="12">
        <v>42310</v>
      </c>
      <c r="B777" s="13">
        <v>5215</v>
      </c>
      <c r="C777" s="13">
        <v>1929.3</v>
      </c>
      <c r="D777" s="13">
        <v>1867</v>
      </c>
      <c r="E777" s="13">
        <v>8325.7999999999993</v>
      </c>
      <c r="F777" s="13">
        <v>8836.6</v>
      </c>
      <c r="G777" s="13">
        <v>6000.3</v>
      </c>
      <c r="H777" s="13">
        <v>19001</v>
      </c>
      <c r="I777" s="13">
        <v>4907.3999999999996</v>
      </c>
      <c r="J777" s="13">
        <v>742</v>
      </c>
      <c r="K777" s="13">
        <v>7932</v>
      </c>
      <c r="L777" s="13">
        <v>6964.9</v>
      </c>
      <c r="M777" s="13">
        <v>436</v>
      </c>
      <c r="N777" s="15"/>
      <c r="O777" s="7">
        <f t="shared" si="53"/>
        <v>-3.1893452551214167E-2</v>
      </c>
      <c r="P777" s="7">
        <f t="shared" si="53"/>
        <v>-3.5613481126537685E-2</v>
      </c>
      <c r="Q777" s="7">
        <f t="shared" si="53"/>
        <v>-2.0618171331192509E-2</v>
      </c>
      <c r="R777" s="7">
        <f t="shared" si="52"/>
        <v>-3.249519985019541E-2</v>
      </c>
      <c r="S777" s="7">
        <f t="shared" si="52"/>
        <v>-8.8199293324615027E-2</v>
      </c>
      <c r="T777" s="7">
        <f t="shared" si="52"/>
        <v>-1.9929629010873695E-2</v>
      </c>
      <c r="U777" s="7">
        <f t="shared" si="52"/>
        <v>-1.870070211674581E-3</v>
      </c>
      <c r="V777" s="7">
        <f t="shared" si="54"/>
        <v>-2.256594780404874E-2</v>
      </c>
      <c r="W777" s="7">
        <f t="shared" si="54"/>
        <v>2.6950545911678334E-4</v>
      </c>
      <c r="X777" s="7">
        <f t="shared" si="54"/>
        <v>-7.9066129713836406E-2</v>
      </c>
      <c r="Y777" s="7">
        <f t="shared" si="54"/>
        <v>-3.7120377652864106E-2</v>
      </c>
      <c r="Z777" s="15"/>
      <c r="AA777" s="7"/>
      <c r="AB777" s="7"/>
      <c r="AC777" s="7"/>
      <c r="AD777" s="7"/>
      <c r="AE777" s="7"/>
      <c r="AF777" s="7"/>
      <c r="AG777" s="7"/>
      <c r="AH777" s="7"/>
      <c r="AI777" s="7"/>
      <c r="AJ777" s="7"/>
      <c r="AK777" s="7"/>
      <c r="AL777" s="7"/>
      <c r="AM777" s="7"/>
      <c r="AN777" s="7"/>
      <c r="AO777" s="7"/>
      <c r="AP777" s="7"/>
      <c r="AQ777" s="7"/>
      <c r="AR777" s="7"/>
      <c r="AS777" s="7"/>
      <c r="AT777" s="7"/>
      <c r="AU777" s="7"/>
      <c r="AV777" s="7"/>
    </row>
    <row r="778" spans="1:48">
      <c r="A778" s="12">
        <v>42317</v>
      </c>
      <c r="B778" s="13">
        <v>5051.3</v>
      </c>
      <c r="C778" s="13">
        <v>1861.8</v>
      </c>
      <c r="D778" s="13">
        <v>1828.9</v>
      </c>
      <c r="E778" s="13">
        <v>8059.6</v>
      </c>
      <c r="F778" s="13">
        <v>8090.6</v>
      </c>
      <c r="G778" s="13">
        <v>5881.9</v>
      </c>
      <c r="H778" s="13">
        <v>18965.5</v>
      </c>
      <c r="I778" s="13">
        <v>4797.8999999999996</v>
      </c>
      <c r="J778" s="13">
        <v>742.2</v>
      </c>
      <c r="K778" s="13">
        <v>7329</v>
      </c>
      <c r="L778" s="13">
        <v>6711.1</v>
      </c>
      <c r="M778" s="13">
        <v>435</v>
      </c>
      <c r="N778" s="15"/>
      <c r="O778" s="7">
        <f t="shared" si="53"/>
        <v>3.9743670974988592E-2</v>
      </c>
      <c r="P778" s="7">
        <f t="shared" si="53"/>
        <v>5.0992464955568501E-2</v>
      </c>
      <c r="Q778" s="7">
        <f t="shared" si="53"/>
        <v>4.0977267062149048E-2</v>
      </c>
      <c r="R778" s="7">
        <f t="shared" si="52"/>
        <v>3.10889411673759E-2</v>
      </c>
      <c r="S778" s="7">
        <f t="shared" si="52"/>
        <v>6.3927285746945076E-2</v>
      </c>
      <c r="T778" s="7">
        <f t="shared" si="52"/>
        <v>4.4263252029025077E-2</v>
      </c>
      <c r="U778" s="7">
        <f t="shared" si="52"/>
        <v>2.8315866587011723E-2</v>
      </c>
      <c r="V778" s="7">
        <f t="shared" si="54"/>
        <v>3.7090913379083122E-2</v>
      </c>
      <c r="W778" s="7">
        <f t="shared" si="54"/>
        <v>5.3258486895423784E-2</v>
      </c>
      <c r="X778" s="7">
        <f t="shared" si="54"/>
        <v>2.1115375713762135E-2</v>
      </c>
      <c r="Y778" s="7">
        <f t="shared" si="54"/>
        <v>4.1289766667143707E-2</v>
      </c>
      <c r="Z778" s="15"/>
      <c r="AA778" s="7"/>
      <c r="AB778" s="7"/>
      <c r="AC778" s="7"/>
      <c r="AD778" s="7"/>
      <c r="AE778" s="7"/>
      <c r="AF778" s="7"/>
      <c r="AG778" s="7"/>
      <c r="AH778" s="7"/>
      <c r="AI778" s="7"/>
      <c r="AJ778" s="7"/>
      <c r="AK778" s="7"/>
      <c r="AL778" s="7"/>
      <c r="AM778" s="7"/>
      <c r="AN778" s="7"/>
      <c r="AO778" s="7"/>
      <c r="AP778" s="7"/>
      <c r="AQ778" s="7"/>
      <c r="AR778" s="7"/>
      <c r="AS778" s="7"/>
      <c r="AT778" s="7"/>
      <c r="AU778" s="7"/>
      <c r="AV778" s="7"/>
    </row>
    <row r="779" spans="1:48">
      <c r="A779" s="12">
        <v>42324</v>
      </c>
      <c r="B779" s="13">
        <v>5256.1</v>
      </c>
      <c r="C779" s="13">
        <v>1959.2</v>
      </c>
      <c r="D779" s="13">
        <v>1905.4</v>
      </c>
      <c r="E779" s="13">
        <v>8314.1</v>
      </c>
      <c r="F779" s="13">
        <v>8624.7000000000007</v>
      </c>
      <c r="G779" s="13">
        <v>6148.1</v>
      </c>
      <c r="H779" s="13">
        <v>19510.2</v>
      </c>
      <c r="I779" s="13">
        <v>4979.2</v>
      </c>
      <c r="J779" s="13">
        <v>782.8</v>
      </c>
      <c r="K779" s="13">
        <v>7485.4</v>
      </c>
      <c r="L779" s="13">
        <v>6994</v>
      </c>
      <c r="M779" s="13">
        <v>434</v>
      </c>
      <c r="N779" s="15"/>
      <c r="O779" s="7">
        <f t="shared" si="53"/>
        <v>-1.0230806247477242E-2</v>
      </c>
      <c r="P779" s="7">
        <f t="shared" si="53"/>
        <v>-3.0629435126400186E-4</v>
      </c>
      <c r="Q779" s="7">
        <f t="shared" si="53"/>
        <v>-1.4218374258655419E-2</v>
      </c>
      <c r="R779" s="7">
        <f t="shared" si="52"/>
        <v>-8.3337841620729231E-3</v>
      </c>
      <c r="S779" s="7">
        <f t="shared" si="52"/>
        <v>6.8060095286643554E-3</v>
      </c>
      <c r="T779" s="7">
        <f t="shared" si="52"/>
        <v>-5.3819687610619721E-3</v>
      </c>
      <c r="U779" s="7">
        <f t="shared" si="52"/>
        <v>6.2234822328237271E-3</v>
      </c>
      <c r="V779" s="7">
        <f t="shared" si="54"/>
        <v>-2.9163628510105221E-3</v>
      </c>
      <c r="W779" s="7">
        <f t="shared" si="54"/>
        <v>-2.6862823956758089E-3</v>
      </c>
      <c r="X779" s="7">
        <f t="shared" si="54"/>
        <v>-5.0763280028203045E-2</v>
      </c>
      <c r="Y779" s="7">
        <f t="shared" si="54"/>
        <v>-1.9418085857101627E-2</v>
      </c>
      <c r="Z779" s="15"/>
      <c r="AA779" s="7"/>
      <c r="AB779" s="7"/>
      <c r="AC779" s="7"/>
      <c r="AD779" s="7"/>
      <c r="AE779" s="7"/>
      <c r="AF779" s="7"/>
      <c r="AG779" s="7"/>
      <c r="AH779" s="7"/>
      <c r="AI779" s="7"/>
      <c r="AJ779" s="7"/>
      <c r="AK779" s="7"/>
      <c r="AL779" s="7"/>
      <c r="AM779" s="7"/>
      <c r="AN779" s="7"/>
      <c r="AO779" s="7"/>
      <c r="AP779" s="7"/>
      <c r="AQ779" s="7"/>
      <c r="AR779" s="7"/>
      <c r="AS779" s="7"/>
      <c r="AT779" s="7"/>
      <c r="AU779" s="7"/>
      <c r="AV779" s="7"/>
    </row>
    <row r="780" spans="1:48">
      <c r="A780" s="12">
        <v>42331</v>
      </c>
      <c r="B780" s="13">
        <v>5202.6000000000004</v>
      </c>
      <c r="C780" s="13">
        <v>1958.6</v>
      </c>
      <c r="D780" s="13">
        <v>1878.5</v>
      </c>
      <c r="E780" s="13">
        <v>8245.1</v>
      </c>
      <c r="F780" s="13">
        <v>8683.6</v>
      </c>
      <c r="G780" s="13">
        <v>6115.1</v>
      </c>
      <c r="H780" s="13">
        <v>19632</v>
      </c>
      <c r="I780" s="13">
        <v>4964.7</v>
      </c>
      <c r="J780" s="13">
        <v>780.7</v>
      </c>
      <c r="K780" s="13">
        <v>7114.9</v>
      </c>
      <c r="L780" s="13">
        <v>6859.5</v>
      </c>
      <c r="M780" s="13">
        <v>433</v>
      </c>
      <c r="N780" s="15"/>
      <c r="O780" s="7">
        <f t="shared" si="53"/>
        <v>-9.8511545926545929E-3</v>
      </c>
      <c r="P780" s="7">
        <f t="shared" si="53"/>
        <v>3.5676099202752473E-3</v>
      </c>
      <c r="Q780" s="7">
        <f t="shared" si="53"/>
        <v>3.2950710085586201E-3</v>
      </c>
      <c r="R780" s="7">
        <f t="shared" si="52"/>
        <v>9.1753731316263944E-3</v>
      </c>
      <c r="S780" s="7">
        <f t="shared" si="52"/>
        <v>-2.128767618583326E-2</v>
      </c>
      <c r="T780" s="7">
        <f t="shared" si="52"/>
        <v>-1.0307676858946015E-3</v>
      </c>
      <c r="U780" s="7">
        <f t="shared" si="52"/>
        <v>-2.3131204878977123E-2</v>
      </c>
      <c r="V780" s="7">
        <f t="shared" si="54"/>
        <v>-3.7975089683367547E-2</v>
      </c>
      <c r="W780" s="7">
        <f t="shared" si="54"/>
        <v>4.983080649206874E-3</v>
      </c>
      <c r="X780" s="7">
        <f t="shared" si="54"/>
        <v>-3.5041626541711252E-2</v>
      </c>
      <c r="Y780" s="7">
        <f t="shared" si="54"/>
        <v>-2.1558815332195412E-2</v>
      </c>
      <c r="Z780" s="15"/>
      <c r="AA780" s="7"/>
      <c r="AB780" s="7"/>
      <c r="AC780" s="7"/>
      <c r="AD780" s="7"/>
      <c r="AE780" s="7"/>
      <c r="AF780" s="7"/>
      <c r="AG780" s="7"/>
      <c r="AH780" s="7"/>
      <c r="AI780" s="7"/>
      <c r="AJ780" s="7"/>
      <c r="AK780" s="7"/>
      <c r="AL780" s="7"/>
      <c r="AM780" s="7"/>
      <c r="AN780" s="7"/>
      <c r="AO780" s="7"/>
      <c r="AP780" s="7"/>
      <c r="AQ780" s="7"/>
      <c r="AR780" s="7"/>
      <c r="AS780" s="7"/>
      <c r="AT780" s="7"/>
      <c r="AU780" s="7"/>
      <c r="AV780" s="7"/>
    </row>
    <row r="781" spans="1:48">
      <c r="A781" s="12">
        <v>42338</v>
      </c>
      <c r="B781" s="13">
        <v>5151.6000000000004</v>
      </c>
      <c r="C781" s="13">
        <v>1965.6</v>
      </c>
      <c r="D781" s="13">
        <v>1884.7</v>
      </c>
      <c r="E781" s="13">
        <v>8321.1</v>
      </c>
      <c r="F781" s="13">
        <v>8500.7000000000007</v>
      </c>
      <c r="G781" s="13">
        <v>6108.8</v>
      </c>
      <c r="H781" s="13">
        <v>19183.099999999999</v>
      </c>
      <c r="I781" s="13">
        <v>4779.7</v>
      </c>
      <c r="J781" s="13">
        <v>784.6</v>
      </c>
      <c r="K781" s="13">
        <v>6869.9</v>
      </c>
      <c r="L781" s="13">
        <v>6713.2</v>
      </c>
      <c r="M781" s="13">
        <v>432</v>
      </c>
      <c r="N781" s="15"/>
      <c r="O781" s="7">
        <f t="shared" si="53"/>
        <v>-2.3986770444122327E-2</v>
      </c>
      <c r="P781" s="7">
        <f t="shared" si="53"/>
        <v>-3.8956197875981709E-2</v>
      </c>
      <c r="Q781" s="7">
        <f t="shared" si="53"/>
        <v>-1.335347264659865E-2</v>
      </c>
      <c r="R781" s="7">
        <f t="shared" si="52"/>
        <v>-2.4513565755927842E-2</v>
      </c>
      <c r="S781" s="7">
        <f t="shared" si="52"/>
        <v>-0.11894537995588542</v>
      </c>
      <c r="T781" s="7">
        <f t="shared" si="52"/>
        <v>-2.0758099329272178E-2</v>
      </c>
      <c r="U781" s="7">
        <f t="shared" si="52"/>
        <v>-3.2846801251523348E-4</v>
      </c>
      <c r="V781" s="7">
        <f t="shared" si="54"/>
        <v>-1.2823253041952306E-2</v>
      </c>
      <c r="W781" s="7">
        <f t="shared" si="54"/>
        <v>-3.7029985491674484E-3</v>
      </c>
      <c r="X781" s="7">
        <f t="shared" si="54"/>
        <v>-2.7447900567469069E-2</v>
      </c>
      <c r="Y781" s="7">
        <f t="shared" si="54"/>
        <v>-2.5206024009478533E-3</v>
      </c>
      <c r="Z781" s="15"/>
      <c r="AA781" s="7"/>
      <c r="AB781" s="7"/>
      <c r="AC781" s="7"/>
      <c r="AD781" s="7"/>
      <c r="AE781" s="7"/>
      <c r="AF781" s="7"/>
      <c r="AG781" s="7"/>
      <c r="AH781" s="7"/>
      <c r="AI781" s="7"/>
      <c r="AJ781" s="7"/>
      <c r="AK781" s="7"/>
      <c r="AL781" s="7"/>
      <c r="AM781" s="7"/>
      <c r="AN781" s="7"/>
      <c r="AO781" s="7"/>
      <c r="AP781" s="7"/>
      <c r="AQ781" s="7"/>
      <c r="AR781" s="7"/>
      <c r="AS781" s="7"/>
      <c r="AT781" s="7"/>
      <c r="AU781" s="7"/>
      <c r="AV781" s="7"/>
    </row>
    <row r="782" spans="1:48">
      <c r="A782" s="12">
        <v>42345</v>
      </c>
      <c r="B782" s="13">
        <v>5029.5</v>
      </c>
      <c r="C782" s="13">
        <v>1890.5</v>
      </c>
      <c r="D782" s="13">
        <v>1859.7</v>
      </c>
      <c r="E782" s="13">
        <v>8119.6</v>
      </c>
      <c r="F782" s="13">
        <v>7547.4</v>
      </c>
      <c r="G782" s="13">
        <v>5983.3</v>
      </c>
      <c r="H782" s="13">
        <v>19176.8</v>
      </c>
      <c r="I782" s="13">
        <v>4718.8</v>
      </c>
      <c r="J782" s="13">
        <v>781.7</v>
      </c>
      <c r="K782" s="13">
        <v>6683.9</v>
      </c>
      <c r="L782" s="13">
        <v>6696.3</v>
      </c>
      <c r="M782" s="13">
        <v>431</v>
      </c>
      <c r="N782" s="15"/>
      <c r="O782" s="7">
        <f t="shared" si="53"/>
        <v>1.5232827445919733E-2</v>
      </c>
      <c r="P782" s="7">
        <f t="shared" si="53"/>
        <v>4.8576038149153594E-2</v>
      </c>
      <c r="Q782" s="7">
        <f t="shared" si="53"/>
        <v>3.0450603909492741E-2</v>
      </c>
      <c r="R782" s="7">
        <f t="shared" si="52"/>
        <v>3.7966549626290265E-2</v>
      </c>
      <c r="S782" s="7">
        <f t="shared" si="52"/>
        <v>-8.743094199619791E-3</v>
      </c>
      <c r="T782" s="7">
        <f t="shared" si="52"/>
        <v>1.2539505450713905E-2</v>
      </c>
      <c r="U782" s="7">
        <f t="shared" si="52"/>
        <v>1.8598651493805504E-2</v>
      </c>
      <c r="V782" s="7">
        <f t="shared" si="54"/>
        <v>1.2530304724310192E-2</v>
      </c>
      <c r="W782" s="7">
        <f t="shared" si="54"/>
        <v>8.9149851776605324E-3</v>
      </c>
      <c r="X782" s="7">
        <f t="shared" si="54"/>
        <v>4.1882937802803987E-4</v>
      </c>
      <c r="Y782" s="7">
        <f t="shared" si="54"/>
        <v>1.261368893450078E-2</v>
      </c>
      <c r="Z782" s="15"/>
      <c r="AA782" s="7"/>
      <c r="AB782" s="7"/>
      <c r="AC782" s="7"/>
      <c r="AD782" s="7"/>
      <c r="AE782" s="7"/>
      <c r="AF782" s="7"/>
      <c r="AG782" s="7"/>
      <c r="AH782" s="7"/>
      <c r="AI782" s="7"/>
      <c r="AJ782" s="7"/>
      <c r="AK782" s="7"/>
      <c r="AL782" s="7"/>
      <c r="AM782" s="7"/>
      <c r="AN782" s="7"/>
      <c r="AO782" s="7"/>
      <c r="AP782" s="7"/>
      <c r="AQ782" s="7"/>
      <c r="AR782" s="7"/>
      <c r="AS782" s="7"/>
      <c r="AT782" s="7"/>
      <c r="AU782" s="7"/>
      <c r="AV782" s="7"/>
    </row>
    <row r="783" spans="1:48">
      <c r="A783" s="12">
        <v>42352</v>
      </c>
      <c r="B783" s="13">
        <v>5106.7</v>
      </c>
      <c r="C783" s="13">
        <v>1984.6</v>
      </c>
      <c r="D783" s="13">
        <v>1917.2</v>
      </c>
      <c r="E783" s="13">
        <v>8433.7999999999993</v>
      </c>
      <c r="F783" s="13">
        <v>7481.7</v>
      </c>
      <c r="G783" s="13">
        <v>6058.8</v>
      </c>
      <c r="H783" s="13">
        <v>19536.8</v>
      </c>
      <c r="I783" s="13">
        <v>4778.3</v>
      </c>
      <c r="J783" s="13">
        <v>788.7</v>
      </c>
      <c r="K783" s="13">
        <v>6686.7</v>
      </c>
      <c r="L783" s="13">
        <v>6781.3</v>
      </c>
      <c r="M783" s="13">
        <v>430</v>
      </c>
      <c r="N783" s="15"/>
      <c r="O783" s="7">
        <f t="shared" si="53"/>
        <v>1.9565694002929446E-2</v>
      </c>
      <c r="P783" s="7">
        <f t="shared" si="53"/>
        <v>-5.152827769072387E-3</v>
      </c>
      <c r="Q783" s="7">
        <f t="shared" si="53"/>
        <v>1.6348010230101549E-2</v>
      </c>
      <c r="R783" s="7">
        <f t="shared" si="52"/>
        <v>2.249867754169977E-2</v>
      </c>
      <c r="S783" s="7">
        <f t="shared" si="52"/>
        <v>6.2458790727722369E-2</v>
      </c>
      <c r="T783" s="7">
        <f t="shared" si="52"/>
        <v>1.7327712961063751E-2</v>
      </c>
      <c r="U783" s="7">
        <f t="shared" si="52"/>
        <v>-6.0633472459899387E-3</v>
      </c>
      <c r="V783" s="7">
        <f t="shared" si="54"/>
        <v>-1.5498683620179085E-3</v>
      </c>
      <c r="W783" s="7">
        <f t="shared" si="54"/>
        <v>1.122119824368331E-2</v>
      </c>
      <c r="X783" s="7">
        <f t="shared" si="54"/>
        <v>5.6517633512169221E-2</v>
      </c>
      <c r="Y783" s="7">
        <f t="shared" si="54"/>
        <v>1.14657287986426E-2</v>
      </c>
      <c r="Z783" s="15"/>
      <c r="AA783" s="7"/>
      <c r="AB783" s="7"/>
      <c r="AC783" s="7"/>
      <c r="AD783" s="7"/>
      <c r="AE783" s="7"/>
      <c r="AF783" s="7"/>
      <c r="AG783" s="7"/>
      <c r="AH783" s="7"/>
      <c r="AI783" s="7"/>
      <c r="AJ783" s="7"/>
      <c r="AK783" s="7"/>
      <c r="AL783" s="7"/>
      <c r="AM783" s="7"/>
      <c r="AN783" s="7"/>
      <c r="AO783" s="7"/>
      <c r="AP783" s="7"/>
      <c r="AQ783" s="7"/>
      <c r="AR783" s="7"/>
      <c r="AS783" s="7"/>
      <c r="AT783" s="7"/>
      <c r="AU783" s="7"/>
      <c r="AV783" s="7"/>
    </row>
    <row r="784" spans="1:48">
      <c r="A784" s="12">
        <v>42359</v>
      </c>
      <c r="B784" s="13">
        <v>5207.6000000000004</v>
      </c>
      <c r="C784" s="13">
        <v>1974.4</v>
      </c>
      <c r="D784" s="13">
        <v>1948.8</v>
      </c>
      <c r="E784" s="13">
        <v>8625.7000000000007</v>
      </c>
      <c r="F784" s="13">
        <v>7963.9</v>
      </c>
      <c r="G784" s="13">
        <v>6164.7</v>
      </c>
      <c r="H784" s="13">
        <v>19418.7</v>
      </c>
      <c r="I784" s="13">
        <v>4770.8999999999996</v>
      </c>
      <c r="J784" s="13">
        <v>797.6</v>
      </c>
      <c r="K784" s="13">
        <v>7075.5</v>
      </c>
      <c r="L784" s="13">
        <v>6859.5</v>
      </c>
      <c r="M784" s="13">
        <v>429</v>
      </c>
      <c r="N784" s="15"/>
      <c r="O784" s="7">
        <f t="shared" si="53"/>
        <v>1.6813839240104957E-2</v>
      </c>
      <c r="P784" s="7">
        <f t="shared" si="53"/>
        <v>2.5848208221036686E-2</v>
      </c>
      <c r="Q784" s="7">
        <f t="shared" si="53"/>
        <v>2.3630732963828876E-2</v>
      </c>
      <c r="R784" s="7">
        <f t="shared" si="52"/>
        <v>1.8686551055612215E-2</v>
      </c>
      <c r="S784" s="7">
        <f t="shared" si="52"/>
        <v>5.7594469889831329E-3</v>
      </c>
      <c r="T784" s="7">
        <f t="shared" si="52"/>
        <v>2.1090920457551066E-2</v>
      </c>
      <c r="U784" s="7">
        <f t="shared" si="52"/>
        <v>2.0636627795787427E-2</v>
      </c>
      <c r="V784" s="7">
        <f t="shared" si="54"/>
        <v>1.8770925507499245E-2</v>
      </c>
      <c r="W784" s="7">
        <f t="shared" si="54"/>
        <v>1.4809554470061147E-2</v>
      </c>
      <c r="X784" s="7">
        <f t="shared" si="54"/>
        <v>-7.134427844845569E-3</v>
      </c>
      <c r="Y784" s="7">
        <f t="shared" si="54"/>
        <v>1.2012983277866528E-2</v>
      </c>
      <c r="Z784" s="15"/>
      <c r="AA784" s="7"/>
      <c r="AB784" s="7"/>
      <c r="AC784" s="7"/>
      <c r="AD784" s="7"/>
      <c r="AE784" s="7"/>
      <c r="AF784" s="7"/>
      <c r="AG784" s="7"/>
      <c r="AH784" s="7"/>
      <c r="AI784" s="7"/>
      <c r="AJ784" s="7"/>
      <c r="AK784" s="7"/>
      <c r="AL784" s="7"/>
      <c r="AM784" s="7"/>
      <c r="AN784" s="7"/>
      <c r="AO784" s="7"/>
      <c r="AP784" s="7"/>
      <c r="AQ784" s="7"/>
      <c r="AR784" s="7"/>
      <c r="AS784" s="7"/>
      <c r="AT784" s="7"/>
      <c r="AU784" s="7"/>
      <c r="AV784" s="7"/>
    </row>
    <row r="785" spans="1:48">
      <c r="A785" s="12">
        <v>42367</v>
      </c>
      <c r="B785" s="13">
        <v>5295.9</v>
      </c>
      <c r="C785" s="13">
        <v>2026.1</v>
      </c>
      <c r="D785" s="13">
        <v>1995.4</v>
      </c>
      <c r="E785" s="13">
        <v>8788.4</v>
      </c>
      <c r="F785" s="13">
        <v>8009.9</v>
      </c>
      <c r="G785" s="13">
        <v>6296.1</v>
      </c>
      <c r="H785" s="13">
        <v>19823.599999999999</v>
      </c>
      <c r="I785" s="13">
        <v>4861.3</v>
      </c>
      <c r="J785" s="13">
        <v>809.5</v>
      </c>
      <c r="K785" s="13">
        <v>7025.2</v>
      </c>
      <c r="L785" s="13">
        <v>6942.4</v>
      </c>
      <c r="M785" s="13">
        <v>428</v>
      </c>
      <c r="N785" s="15"/>
      <c r="O785" s="7">
        <f t="shared" si="53"/>
        <v>-5.9336718726480678E-2</v>
      </c>
      <c r="P785" s="7">
        <f t="shared" si="53"/>
        <v>-5.7387799942769963E-2</v>
      </c>
      <c r="Q785" s="7">
        <f t="shared" si="53"/>
        <v>-5.2787317255284467E-2</v>
      </c>
      <c r="R785" s="7">
        <f t="shared" si="52"/>
        <v>-5.3161133931986924E-2</v>
      </c>
      <c r="S785" s="7">
        <f t="shared" si="52"/>
        <v>-3.880880783575115E-2</v>
      </c>
      <c r="T785" s="7">
        <f t="shared" si="52"/>
        <v>-6.9326466934084688E-2</v>
      </c>
      <c r="U785" s="7">
        <f t="shared" si="52"/>
        <v>-2.8375560176901227E-2</v>
      </c>
      <c r="V785" s="7">
        <f t="shared" si="54"/>
        <v>-4.3578826975242006E-2</v>
      </c>
      <c r="W785" s="7">
        <f t="shared" si="54"/>
        <v>-5.9158741833232789E-2</v>
      </c>
      <c r="X785" s="7">
        <f t="shared" si="54"/>
        <v>-6.790351133759899E-2</v>
      </c>
      <c r="Y785" s="7">
        <f t="shared" si="54"/>
        <v>-2.5678348325862129E-2</v>
      </c>
      <c r="Z785" s="15"/>
      <c r="AA785" s="7"/>
      <c r="AB785" s="7"/>
      <c r="AC785" s="7"/>
      <c r="AD785" s="7"/>
      <c r="AE785" s="7"/>
      <c r="AF785" s="7"/>
      <c r="AG785" s="7"/>
      <c r="AH785" s="7"/>
      <c r="AI785" s="7"/>
      <c r="AJ785" s="7"/>
      <c r="AK785" s="7"/>
      <c r="AL785" s="7"/>
      <c r="AM785" s="7"/>
      <c r="AN785" s="7"/>
      <c r="AO785" s="7"/>
      <c r="AP785" s="7"/>
      <c r="AQ785" s="7"/>
      <c r="AR785" s="7"/>
      <c r="AS785" s="7"/>
      <c r="AT785" s="7"/>
      <c r="AU785" s="7"/>
      <c r="AV785" s="7"/>
    </row>
    <row r="786" spans="1:48">
      <c r="A786" s="12">
        <v>42373</v>
      </c>
      <c r="B786" s="13">
        <v>4990.8</v>
      </c>
      <c r="C786" s="13">
        <v>1913.1</v>
      </c>
      <c r="D786" s="13">
        <v>1892.8</v>
      </c>
      <c r="E786" s="13">
        <v>8333.4</v>
      </c>
      <c r="F786" s="13">
        <v>7705</v>
      </c>
      <c r="G786" s="13">
        <v>5874.4</v>
      </c>
      <c r="H786" s="13">
        <v>19269</v>
      </c>
      <c r="I786" s="13">
        <v>4654</v>
      </c>
      <c r="J786" s="13">
        <v>763</v>
      </c>
      <c r="K786" s="13">
        <v>6564</v>
      </c>
      <c r="L786" s="13">
        <v>6766.4</v>
      </c>
      <c r="M786" s="13">
        <v>427</v>
      </c>
      <c r="N786" s="15"/>
      <c r="O786" s="7">
        <f t="shared" si="53"/>
        <v>-1.9831480802123172E-2</v>
      </c>
      <c r="P786" s="7">
        <f t="shared" si="53"/>
        <v>6.2010047325489794E-3</v>
      </c>
      <c r="Q786" s="7">
        <f t="shared" si="53"/>
        <v>-2.2061092870454883E-2</v>
      </c>
      <c r="R786" s="7">
        <f t="shared" si="52"/>
        <v>-1.5954471797687823E-2</v>
      </c>
      <c r="S786" s="7">
        <f t="shared" si="52"/>
        <v>-5.5859871884795742E-2</v>
      </c>
      <c r="T786" s="7">
        <f t="shared" si="52"/>
        <v>-1.5456576423940721E-2</v>
      </c>
      <c r="U786" s="7">
        <f t="shared" si="52"/>
        <v>-4.2281381979042756E-3</v>
      </c>
      <c r="V786" s="7">
        <f t="shared" si="54"/>
        <v>-1.782006443628922E-2</v>
      </c>
      <c r="W786" s="7">
        <f t="shared" si="54"/>
        <v>-1.4388737452099556E-2</v>
      </c>
      <c r="X786" s="7">
        <f t="shared" si="54"/>
        <v>-5.3910655559962224E-2</v>
      </c>
      <c r="Y786" s="7">
        <f t="shared" si="54"/>
        <v>-6.1075229134509371E-3</v>
      </c>
      <c r="Z786" s="15"/>
      <c r="AA786" s="7"/>
      <c r="AB786" s="7"/>
      <c r="AC786" s="7"/>
      <c r="AD786" s="7"/>
      <c r="AE786" s="7"/>
      <c r="AF786" s="7"/>
      <c r="AG786" s="7"/>
      <c r="AH786" s="7"/>
      <c r="AI786" s="7"/>
      <c r="AJ786" s="7"/>
      <c r="AK786" s="7"/>
      <c r="AL786" s="7"/>
      <c r="AM786" s="7"/>
      <c r="AN786" s="7"/>
      <c r="AO786" s="7"/>
      <c r="AP786" s="7"/>
      <c r="AQ786" s="7"/>
      <c r="AR786" s="7"/>
      <c r="AS786" s="7"/>
      <c r="AT786" s="7"/>
      <c r="AU786" s="7"/>
      <c r="AV786" s="7"/>
    </row>
    <row r="787" spans="1:48">
      <c r="A787" s="12">
        <v>42380</v>
      </c>
      <c r="B787" s="13">
        <v>4892.8</v>
      </c>
      <c r="C787" s="13">
        <v>1925</v>
      </c>
      <c r="D787" s="13">
        <v>1851.5</v>
      </c>
      <c r="E787" s="13">
        <v>8201.5</v>
      </c>
      <c r="F787" s="13">
        <v>7286.4</v>
      </c>
      <c r="G787" s="13">
        <v>5784.3</v>
      </c>
      <c r="H787" s="13">
        <v>19187.7</v>
      </c>
      <c r="I787" s="13">
        <v>4571.8</v>
      </c>
      <c r="J787" s="13">
        <v>752.1</v>
      </c>
      <c r="K787" s="13">
        <v>6219.5</v>
      </c>
      <c r="L787" s="13">
        <v>6725.2</v>
      </c>
      <c r="M787" s="13">
        <v>426</v>
      </c>
      <c r="N787" s="15"/>
      <c r="O787" s="7">
        <f t="shared" si="53"/>
        <v>4.7304549511821455E-3</v>
      </c>
      <c r="P787" s="7">
        <f t="shared" si="53"/>
        <v>3.9470432220629646E-2</v>
      </c>
      <c r="Q787" s="7">
        <f t="shared" si="53"/>
        <v>3.3355899188743467E-2</v>
      </c>
      <c r="R787" s="7">
        <f t="shared" si="52"/>
        <v>6.0992492576758532E-2</v>
      </c>
      <c r="S787" s="7">
        <f t="shared" si="52"/>
        <v>-4.0570987560784179E-2</v>
      </c>
      <c r="T787" s="7">
        <f t="shared" si="52"/>
        <v>-1.6243799660427292E-2</v>
      </c>
      <c r="U787" s="7">
        <f t="shared" si="52"/>
        <v>1.7846133207133078E-2</v>
      </c>
      <c r="V787" s="7">
        <f t="shared" si="54"/>
        <v>2.3305635747498638E-2</v>
      </c>
      <c r="W787" s="7">
        <f t="shared" si="54"/>
        <v>1.4257667263826103E-2</v>
      </c>
      <c r="X787" s="7">
        <f t="shared" si="54"/>
        <v>1.66940267327133E-2</v>
      </c>
      <c r="Y787" s="7">
        <f t="shared" si="54"/>
        <v>1.8532962198125918E-2</v>
      </c>
      <c r="Z787" s="15"/>
      <c r="AA787" s="7"/>
      <c r="AB787" s="7"/>
      <c r="AC787" s="7"/>
      <c r="AD787" s="7"/>
      <c r="AE787" s="7"/>
      <c r="AF787" s="7"/>
      <c r="AG787" s="7"/>
      <c r="AH787" s="7"/>
      <c r="AI787" s="7"/>
      <c r="AJ787" s="7"/>
      <c r="AK787" s="7"/>
      <c r="AL787" s="7"/>
      <c r="AM787" s="7"/>
      <c r="AN787" s="7"/>
      <c r="AO787" s="7"/>
      <c r="AP787" s="7"/>
      <c r="AQ787" s="7"/>
      <c r="AR787" s="7"/>
      <c r="AS787" s="7"/>
      <c r="AT787" s="7"/>
      <c r="AU787" s="7"/>
      <c r="AV787" s="7"/>
    </row>
    <row r="788" spans="1:48">
      <c r="A788" s="12">
        <v>42387</v>
      </c>
      <c r="B788" s="13">
        <v>4916</v>
      </c>
      <c r="C788" s="13">
        <v>2002.5</v>
      </c>
      <c r="D788" s="13">
        <v>1914.3</v>
      </c>
      <c r="E788" s="13">
        <v>8717.2999999999993</v>
      </c>
      <c r="F788" s="13">
        <v>6996.7</v>
      </c>
      <c r="G788" s="13">
        <v>5691.1</v>
      </c>
      <c r="H788" s="13">
        <v>19533.2</v>
      </c>
      <c r="I788" s="13">
        <v>4679.6000000000004</v>
      </c>
      <c r="J788" s="13">
        <v>762.9</v>
      </c>
      <c r="K788" s="13">
        <v>6324.2</v>
      </c>
      <c r="L788" s="13">
        <v>6851</v>
      </c>
      <c r="M788" s="13">
        <v>425</v>
      </c>
      <c r="N788" s="15"/>
      <c r="O788" s="7">
        <f t="shared" si="53"/>
        <v>1.8042116173612885E-2</v>
      </c>
      <c r="P788" s="7">
        <f t="shared" si="53"/>
        <v>1.9092478257482667E-2</v>
      </c>
      <c r="Q788" s="7">
        <f t="shared" si="53"/>
        <v>2.0628881967831886E-2</v>
      </c>
      <c r="R788" s="7">
        <f t="shared" si="52"/>
        <v>6.5288339986416099E-3</v>
      </c>
      <c r="S788" s="7">
        <f t="shared" si="52"/>
        <v>7.0983257185035259E-2</v>
      </c>
      <c r="T788" s="7">
        <f t="shared" si="52"/>
        <v>2.3890439864144311E-2</v>
      </c>
      <c r="U788" s="7">
        <f t="shared" si="52"/>
        <v>-1.0415903143210828E-2</v>
      </c>
      <c r="V788" s="7">
        <f t="shared" si="54"/>
        <v>1.1790209547903913E-2</v>
      </c>
      <c r="W788" s="7">
        <f t="shared" si="54"/>
        <v>1.310701882733042E-4</v>
      </c>
      <c r="X788" s="7">
        <f t="shared" si="54"/>
        <v>5.2202145118974254E-3</v>
      </c>
      <c r="Y788" s="7">
        <f t="shared" si="54"/>
        <v>2.0700904609569512E-2</v>
      </c>
      <c r="Z788" s="15"/>
      <c r="AA788" s="7"/>
      <c r="AB788" s="7"/>
      <c r="AC788" s="7"/>
      <c r="AD788" s="7"/>
      <c r="AE788" s="7"/>
      <c r="AF788" s="7"/>
      <c r="AG788" s="7"/>
      <c r="AH788" s="7"/>
      <c r="AI788" s="7"/>
      <c r="AJ788" s="7"/>
      <c r="AK788" s="7"/>
      <c r="AL788" s="7"/>
      <c r="AM788" s="7"/>
      <c r="AN788" s="7"/>
      <c r="AO788" s="7"/>
      <c r="AP788" s="7"/>
      <c r="AQ788" s="7"/>
      <c r="AR788" s="7"/>
      <c r="AS788" s="7"/>
      <c r="AT788" s="7"/>
      <c r="AU788" s="7"/>
      <c r="AV788" s="7"/>
    </row>
    <row r="789" spans="1:48">
      <c r="A789" s="12">
        <v>42394</v>
      </c>
      <c r="B789" s="13">
        <v>5005.5</v>
      </c>
      <c r="C789" s="13">
        <v>2041.1</v>
      </c>
      <c r="D789" s="13">
        <v>1954.2</v>
      </c>
      <c r="E789" s="13">
        <v>8774.4</v>
      </c>
      <c r="F789" s="13">
        <v>7511.4</v>
      </c>
      <c r="G789" s="13">
        <v>5828.7</v>
      </c>
      <c r="H789" s="13">
        <v>19330.8</v>
      </c>
      <c r="I789" s="13">
        <v>4735.1000000000004</v>
      </c>
      <c r="J789" s="13">
        <v>763</v>
      </c>
      <c r="K789" s="13">
        <v>6357.3</v>
      </c>
      <c r="L789" s="13">
        <v>6994.3</v>
      </c>
      <c r="M789" s="13">
        <v>424</v>
      </c>
      <c r="N789" s="15"/>
      <c r="O789" s="7">
        <f t="shared" si="53"/>
        <v>-5.8707603221920908E-3</v>
      </c>
      <c r="P789" s="7">
        <f t="shared" si="53"/>
        <v>2.4955362448427559E-3</v>
      </c>
      <c r="Q789" s="7">
        <f t="shared" si="53"/>
        <v>-3.8336854562210282E-2</v>
      </c>
      <c r="R789" s="7">
        <f t="shared" si="52"/>
        <v>-1.7566477648514932E-3</v>
      </c>
      <c r="S789" s="7">
        <f t="shared" si="52"/>
        <v>4.6584988497449896E-4</v>
      </c>
      <c r="T789" s="7">
        <f t="shared" si="52"/>
        <v>-1.6869058050784303E-2</v>
      </c>
      <c r="U789" s="7">
        <f t="shared" si="52"/>
        <v>-8.4418059140793263E-3</v>
      </c>
      <c r="V789" s="7">
        <f t="shared" si="54"/>
        <v>-9.9754626339852714E-3</v>
      </c>
      <c r="W789" s="7">
        <f t="shared" si="54"/>
        <v>6.2712512822402644E-3</v>
      </c>
      <c r="X789" s="7">
        <f t="shared" si="54"/>
        <v>4.3478083640291029E-2</v>
      </c>
      <c r="Y789" s="7">
        <f t="shared" si="54"/>
        <v>8.2015524303877263E-3</v>
      </c>
      <c r="Z789" s="15"/>
      <c r="AA789" s="7"/>
      <c r="AB789" s="7"/>
      <c r="AC789" s="7"/>
      <c r="AD789" s="7"/>
      <c r="AE789" s="7"/>
      <c r="AF789" s="7"/>
      <c r="AG789" s="7"/>
      <c r="AH789" s="7"/>
      <c r="AI789" s="7"/>
      <c r="AJ789" s="7"/>
      <c r="AK789" s="7"/>
      <c r="AL789" s="7"/>
      <c r="AM789" s="7"/>
      <c r="AN789" s="7"/>
      <c r="AO789" s="7"/>
      <c r="AP789" s="7"/>
      <c r="AQ789" s="7"/>
      <c r="AR789" s="7"/>
      <c r="AS789" s="7"/>
      <c r="AT789" s="7"/>
      <c r="AU789" s="7"/>
      <c r="AV789" s="7"/>
    </row>
    <row r="790" spans="1:48">
      <c r="A790" s="12">
        <v>42401</v>
      </c>
      <c r="B790" s="13">
        <v>4976.2</v>
      </c>
      <c r="C790" s="13">
        <v>2046.2</v>
      </c>
      <c r="D790" s="13">
        <v>1880.7</v>
      </c>
      <c r="E790" s="13">
        <v>8759</v>
      </c>
      <c r="F790" s="13">
        <v>7514.9</v>
      </c>
      <c r="G790" s="13">
        <v>5731.2</v>
      </c>
      <c r="H790" s="13">
        <v>19168.3</v>
      </c>
      <c r="I790" s="13">
        <v>4688.1000000000004</v>
      </c>
      <c r="J790" s="13">
        <v>767.8</v>
      </c>
      <c r="K790" s="13">
        <v>6639.8</v>
      </c>
      <c r="L790" s="13">
        <v>7051.9</v>
      </c>
      <c r="M790" s="13">
        <v>423</v>
      </c>
      <c r="N790" s="15"/>
      <c r="O790" s="7">
        <f t="shared" si="53"/>
        <v>-4.3306053354283079E-2</v>
      </c>
      <c r="P790" s="7">
        <f t="shared" si="53"/>
        <v>-1.3827939745169835E-2</v>
      </c>
      <c r="Q790" s="7">
        <f t="shared" si="53"/>
        <v>-4.1637626325463598E-2</v>
      </c>
      <c r="R790" s="7">
        <f t="shared" si="52"/>
        <v>-3.7466800621929745E-2</v>
      </c>
      <c r="S790" s="7">
        <f t="shared" si="52"/>
        <v>-4.2501181491535554E-2</v>
      </c>
      <c r="T790" s="7">
        <f t="shared" si="52"/>
        <v>-5.980379567919749E-2</v>
      </c>
      <c r="U790" s="7">
        <f t="shared" si="52"/>
        <v>-1.6559299844838921E-2</v>
      </c>
      <c r="V790" s="7">
        <f t="shared" si="54"/>
        <v>-2.4989151935742027E-2</v>
      </c>
      <c r="W790" s="7">
        <f t="shared" si="54"/>
        <v>-0.10437694696015812</v>
      </c>
      <c r="X790" s="7">
        <f t="shared" si="54"/>
        <v>-2.6848991750685763E-2</v>
      </c>
      <c r="Y790" s="7">
        <f t="shared" si="54"/>
        <v>-1.9951250770793547E-2</v>
      </c>
      <c r="Z790" s="15"/>
      <c r="AA790" s="7"/>
      <c r="AB790" s="7"/>
      <c r="AC790" s="7"/>
      <c r="AD790" s="7"/>
      <c r="AE790" s="7"/>
      <c r="AF790" s="7"/>
      <c r="AG790" s="7"/>
      <c r="AH790" s="7"/>
      <c r="AI790" s="7"/>
      <c r="AJ790" s="7"/>
      <c r="AK790" s="7"/>
      <c r="AL790" s="7"/>
      <c r="AM790" s="7"/>
      <c r="AN790" s="7"/>
      <c r="AO790" s="7"/>
      <c r="AP790" s="7"/>
      <c r="AQ790" s="7"/>
      <c r="AR790" s="7"/>
      <c r="AS790" s="7"/>
      <c r="AT790" s="7"/>
      <c r="AU790" s="7"/>
      <c r="AV790" s="7"/>
    </row>
    <row r="791" spans="1:48">
      <c r="A791" s="12">
        <v>42408</v>
      </c>
      <c r="B791" s="13">
        <v>4765.3</v>
      </c>
      <c r="C791" s="13">
        <v>2018.1</v>
      </c>
      <c r="D791" s="13">
        <v>1804</v>
      </c>
      <c r="E791" s="13">
        <v>8436.9</v>
      </c>
      <c r="F791" s="13">
        <v>7202.2</v>
      </c>
      <c r="G791" s="13">
        <v>5398.5</v>
      </c>
      <c r="H791" s="13">
        <v>18853.5</v>
      </c>
      <c r="I791" s="13">
        <v>4572.3999999999996</v>
      </c>
      <c r="J791" s="13">
        <v>691.7</v>
      </c>
      <c r="K791" s="13">
        <v>6463.9</v>
      </c>
      <c r="L791" s="13">
        <v>6912.6</v>
      </c>
      <c r="M791" s="13">
        <v>422</v>
      </c>
      <c r="N791" s="15"/>
      <c r="O791" s="7">
        <f t="shared" si="53"/>
        <v>3.8592579021959068E-2</v>
      </c>
      <c r="P791" s="7">
        <f t="shared" si="53"/>
        <v>-4.7490280975868916E-2</v>
      </c>
      <c r="Q791" s="7">
        <f t="shared" si="53"/>
        <v>5.3635339015674126E-2</v>
      </c>
      <c r="R791" s="7">
        <f t="shared" si="52"/>
        <v>3.4940493115149504E-2</v>
      </c>
      <c r="S791" s="7">
        <f t="shared" si="52"/>
        <v>5.8867078849884472E-2</v>
      </c>
      <c r="T791" s="7">
        <f t="shared" si="52"/>
        <v>4.0174938878690579E-2</v>
      </c>
      <c r="U791" s="7">
        <f t="shared" si="52"/>
        <v>2.0365634612211286E-2</v>
      </c>
      <c r="V791" s="7">
        <f t="shared" si="54"/>
        <v>4.3962888256007228E-2</v>
      </c>
      <c r="W791" s="7">
        <f t="shared" si="54"/>
        <v>2.808252390781572E-2</v>
      </c>
      <c r="X791" s="7">
        <f t="shared" si="54"/>
        <v>7.4090291384431295E-2</v>
      </c>
      <c r="Y791" s="7">
        <f t="shared" si="54"/>
        <v>2.3037847773048702E-2</v>
      </c>
      <c r="Z791" s="15"/>
      <c r="AA791" s="7"/>
      <c r="AB791" s="7"/>
      <c r="AC791" s="7"/>
      <c r="AD791" s="7"/>
      <c r="AE791" s="7"/>
      <c r="AF791" s="7"/>
      <c r="AG791" s="7"/>
      <c r="AH791" s="7"/>
      <c r="AI791" s="7"/>
      <c r="AJ791" s="7"/>
      <c r="AK791" s="7"/>
      <c r="AL791" s="7"/>
      <c r="AM791" s="7"/>
      <c r="AN791" s="7"/>
      <c r="AO791" s="7"/>
      <c r="AP791" s="7"/>
      <c r="AQ791" s="7"/>
      <c r="AR791" s="7"/>
      <c r="AS791" s="7"/>
      <c r="AT791" s="7"/>
      <c r="AU791" s="7"/>
      <c r="AV791" s="7"/>
    </row>
    <row r="792" spans="1:48">
      <c r="A792" s="12">
        <v>42415</v>
      </c>
      <c r="B792" s="13">
        <v>4952.8</v>
      </c>
      <c r="C792" s="13">
        <v>1924.5</v>
      </c>
      <c r="D792" s="13">
        <v>1903.4</v>
      </c>
      <c r="E792" s="13">
        <v>8736.9</v>
      </c>
      <c r="F792" s="13">
        <v>7638.9</v>
      </c>
      <c r="G792" s="13">
        <v>5619.8</v>
      </c>
      <c r="H792" s="13">
        <v>19241.400000000001</v>
      </c>
      <c r="I792" s="13">
        <v>4777.8999999999996</v>
      </c>
      <c r="J792" s="13">
        <v>711.4</v>
      </c>
      <c r="K792" s="13">
        <v>6961</v>
      </c>
      <c r="L792" s="13">
        <v>7073.7</v>
      </c>
      <c r="M792" s="13">
        <v>421</v>
      </c>
      <c r="N792" s="15"/>
      <c r="O792" s="7">
        <f t="shared" si="53"/>
        <v>-1.4807853357829534E-2</v>
      </c>
      <c r="P792" s="7">
        <f t="shared" si="53"/>
        <v>-1.7682550894038223E-3</v>
      </c>
      <c r="Q792" s="7">
        <f t="shared" si="53"/>
        <v>7.3525553440987874E-4</v>
      </c>
      <c r="R792" s="7">
        <f t="shared" si="52"/>
        <v>-4.8965298826109234E-2</v>
      </c>
      <c r="S792" s="7">
        <f t="shared" si="52"/>
        <v>-3.258475324041777E-2</v>
      </c>
      <c r="T792" s="7">
        <f t="shared" si="52"/>
        <v>-2.4060227798296162E-2</v>
      </c>
      <c r="U792" s="7">
        <f t="shared" si="52"/>
        <v>5.3284252791547457E-3</v>
      </c>
      <c r="V792" s="7">
        <f t="shared" si="54"/>
        <v>3.9036353827578703E-2</v>
      </c>
      <c r="W792" s="7">
        <f t="shared" si="54"/>
        <v>1.1239113293226085E-3</v>
      </c>
      <c r="X792" s="7">
        <f t="shared" si="54"/>
        <v>-1.5476128820119587E-2</v>
      </c>
      <c r="Y792" s="7">
        <f t="shared" si="54"/>
        <v>-1.1159481502946973E-2</v>
      </c>
      <c r="Z792" s="15"/>
      <c r="AA792" s="7"/>
      <c r="AB792" s="7"/>
      <c r="AC792" s="7"/>
      <c r="AD792" s="7"/>
      <c r="AE792" s="7"/>
      <c r="AF792" s="7"/>
      <c r="AG792" s="7"/>
      <c r="AH792" s="7"/>
      <c r="AI792" s="7"/>
      <c r="AJ792" s="7"/>
      <c r="AK792" s="7"/>
      <c r="AL792" s="7"/>
      <c r="AM792" s="7"/>
      <c r="AN792" s="7"/>
      <c r="AO792" s="7"/>
      <c r="AP792" s="7"/>
      <c r="AQ792" s="7"/>
      <c r="AR792" s="7"/>
      <c r="AS792" s="7"/>
      <c r="AT792" s="7"/>
      <c r="AU792" s="7"/>
      <c r="AV792" s="7"/>
    </row>
    <row r="793" spans="1:48">
      <c r="A793" s="12">
        <v>42422</v>
      </c>
      <c r="B793" s="13">
        <v>4880</v>
      </c>
      <c r="C793" s="13">
        <v>1921.1</v>
      </c>
      <c r="D793" s="13">
        <v>1904.8</v>
      </c>
      <c r="E793" s="13">
        <v>8319.4</v>
      </c>
      <c r="F793" s="13">
        <v>7394</v>
      </c>
      <c r="G793" s="13">
        <v>5486.2</v>
      </c>
      <c r="H793" s="13">
        <v>19344.2</v>
      </c>
      <c r="I793" s="13">
        <v>4968.1000000000004</v>
      </c>
      <c r="J793" s="13">
        <v>712.2</v>
      </c>
      <c r="K793" s="13">
        <v>6854.1</v>
      </c>
      <c r="L793" s="13">
        <v>6995.2</v>
      </c>
      <c r="M793" s="13">
        <v>420</v>
      </c>
      <c r="N793" s="15"/>
      <c r="O793" s="7">
        <f t="shared" si="53"/>
        <v>4.2132610697375478E-2</v>
      </c>
      <c r="P793" s="7">
        <f t="shared" si="53"/>
        <v>-1.6850350132887375E-2</v>
      </c>
      <c r="Q793" s="7">
        <f t="shared" si="53"/>
        <v>1.6785568355787415E-3</v>
      </c>
      <c r="R793" s="7">
        <f t="shared" si="52"/>
        <v>9.4272603244557555E-3</v>
      </c>
      <c r="S793" s="7">
        <f t="shared" si="52"/>
        <v>7.4538730633334091E-2</v>
      </c>
      <c r="T793" s="7">
        <f t="shared" si="52"/>
        <v>6.09355140904786E-2</v>
      </c>
      <c r="U793" s="7">
        <f t="shared" si="52"/>
        <v>7.2317770259740979E-3</v>
      </c>
      <c r="V793" s="7">
        <f t="shared" si="54"/>
        <v>7.6196955857574713E-3</v>
      </c>
      <c r="W793" s="7">
        <f t="shared" si="54"/>
        <v>3.450045495199091E-2</v>
      </c>
      <c r="X793" s="7">
        <f t="shared" si="54"/>
        <v>7.5551320972973096E-2</v>
      </c>
      <c r="Y793" s="7">
        <f t="shared" si="54"/>
        <v>-1.290600402418131E-2</v>
      </c>
      <c r="Z793" s="15"/>
      <c r="AA793" s="7"/>
      <c r="AB793" s="7"/>
      <c r="AC793" s="7"/>
      <c r="AD793" s="7"/>
      <c r="AE793" s="7"/>
      <c r="AF793" s="7"/>
      <c r="AG793" s="7"/>
      <c r="AH793" s="7"/>
      <c r="AI793" s="7"/>
      <c r="AJ793" s="7"/>
      <c r="AK793" s="7"/>
      <c r="AL793" s="7"/>
      <c r="AM793" s="7"/>
      <c r="AN793" s="7"/>
      <c r="AO793" s="7"/>
      <c r="AP793" s="7"/>
      <c r="AQ793" s="7"/>
      <c r="AR793" s="7"/>
      <c r="AS793" s="7"/>
      <c r="AT793" s="7"/>
      <c r="AU793" s="7"/>
      <c r="AV793" s="7"/>
    </row>
    <row r="794" spans="1:48">
      <c r="A794" s="12">
        <v>42429</v>
      </c>
      <c r="B794" s="13">
        <v>5090</v>
      </c>
      <c r="C794" s="13">
        <v>1889</v>
      </c>
      <c r="D794" s="13">
        <v>1908</v>
      </c>
      <c r="E794" s="13">
        <v>8398.2000000000007</v>
      </c>
      <c r="F794" s="13">
        <v>7966.2</v>
      </c>
      <c r="G794" s="13">
        <v>5830.9</v>
      </c>
      <c r="H794" s="13">
        <v>19484.599999999999</v>
      </c>
      <c r="I794" s="13">
        <v>5006.1000000000004</v>
      </c>
      <c r="J794" s="13">
        <v>737.2</v>
      </c>
      <c r="K794" s="13">
        <v>7392</v>
      </c>
      <c r="L794" s="13">
        <v>6905.5</v>
      </c>
      <c r="M794" s="13">
        <v>419</v>
      </c>
      <c r="N794" s="15"/>
      <c r="O794" s="7">
        <f t="shared" si="53"/>
        <v>1.4898290459442302E-2</v>
      </c>
      <c r="P794" s="7">
        <f t="shared" si="53"/>
        <v>1.7982762554834368E-3</v>
      </c>
      <c r="Q794" s="7">
        <f t="shared" si="53"/>
        <v>1.5755727223997602E-2</v>
      </c>
      <c r="R794" s="7">
        <f t="shared" si="52"/>
        <v>2.5696388881905178E-2</v>
      </c>
      <c r="S794" s="7">
        <f t="shared" si="52"/>
        <v>-1.4235565751599682E-2</v>
      </c>
      <c r="T794" s="7">
        <f t="shared" si="52"/>
        <v>2.0371106247092242E-2</v>
      </c>
      <c r="U794" s="7">
        <f t="shared" si="52"/>
        <v>1.3642496948702569E-3</v>
      </c>
      <c r="V794" s="7">
        <f t="shared" si="54"/>
        <v>1.3334324602781845E-2</v>
      </c>
      <c r="W794" s="7">
        <f t="shared" si="54"/>
        <v>-4.350197181152691E-3</v>
      </c>
      <c r="X794" s="7">
        <f t="shared" si="54"/>
        <v>1.5490866433932932E-2</v>
      </c>
      <c r="Y794" s="7">
        <f t="shared" si="54"/>
        <v>6.6591391904608031E-4</v>
      </c>
      <c r="Z794" s="15"/>
      <c r="AA794" s="7"/>
      <c r="AB794" s="7"/>
      <c r="AC794" s="7"/>
      <c r="AD794" s="7"/>
      <c r="AE794" s="7"/>
      <c r="AF794" s="7"/>
      <c r="AG794" s="7"/>
      <c r="AH794" s="7"/>
      <c r="AI794" s="7"/>
      <c r="AJ794" s="7"/>
      <c r="AK794" s="7"/>
      <c r="AL794" s="7"/>
      <c r="AM794" s="7"/>
      <c r="AN794" s="7"/>
      <c r="AO794" s="7"/>
      <c r="AP794" s="7"/>
      <c r="AQ794" s="7"/>
      <c r="AR794" s="7"/>
      <c r="AS794" s="7"/>
      <c r="AT794" s="7"/>
      <c r="AU794" s="7"/>
      <c r="AV794" s="7"/>
    </row>
    <row r="795" spans="1:48">
      <c r="A795" s="12">
        <v>42436</v>
      </c>
      <c r="B795" s="13">
        <v>5166.3999999999996</v>
      </c>
      <c r="C795" s="13">
        <v>1892.4</v>
      </c>
      <c r="D795" s="13">
        <v>1938.3</v>
      </c>
      <c r="E795" s="13">
        <v>8616.7999999999993</v>
      </c>
      <c r="F795" s="13">
        <v>7853.6</v>
      </c>
      <c r="G795" s="13">
        <v>5950.9</v>
      </c>
      <c r="H795" s="13">
        <v>19511.2</v>
      </c>
      <c r="I795" s="13">
        <v>5073.3</v>
      </c>
      <c r="J795" s="13">
        <v>734</v>
      </c>
      <c r="K795" s="13">
        <v>7507.4</v>
      </c>
      <c r="L795" s="13">
        <v>6910.1</v>
      </c>
      <c r="M795" s="13">
        <v>418</v>
      </c>
      <c r="N795" s="15"/>
      <c r="O795" s="7">
        <f t="shared" si="53"/>
        <v>3.2272118448354878E-3</v>
      </c>
      <c r="P795" s="7">
        <f t="shared" si="53"/>
        <v>9.8854522546066824E-3</v>
      </c>
      <c r="Q795" s="7">
        <f t="shared" si="53"/>
        <v>-8.7744205479870483E-4</v>
      </c>
      <c r="R795" s="7">
        <f t="shared" si="52"/>
        <v>-1.7773770469324716E-2</v>
      </c>
      <c r="S795" s="7">
        <f t="shared" si="52"/>
        <v>1.6505088057360472E-2</v>
      </c>
      <c r="T795" s="7">
        <f t="shared" si="52"/>
        <v>1.0331430288884561E-2</v>
      </c>
      <c r="U795" s="7">
        <f t="shared" si="52"/>
        <v>-2.5997201562283655E-2</v>
      </c>
      <c r="V795" s="7">
        <f t="shared" si="54"/>
        <v>-1.2655383724431028E-2</v>
      </c>
      <c r="W795" s="7">
        <f t="shared" si="54"/>
        <v>2.6485382234908712E-2</v>
      </c>
      <c r="X795" s="7">
        <f t="shared" si="54"/>
        <v>6.8761637129629936E-3</v>
      </c>
      <c r="Y795" s="7">
        <f t="shared" si="54"/>
        <v>4.1159156071395482E-3</v>
      </c>
      <c r="Z795" s="15"/>
      <c r="AA795" s="7"/>
      <c r="AB795" s="7"/>
      <c r="AC795" s="7"/>
      <c r="AD795" s="7"/>
      <c r="AE795" s="7"/>
      <c r="AF795" s="7"/>
      <c r="AG795" s="7"/>
      <c r="AH795" s="7"/>
      <c r="AI795" s="7"/>
      <c r="AJ795" s="7"/>
      <c r="AK795" s="7"/>
      <c r="AL795" s="7"/>
      <c r="AM795" s="7"/>
      <c r="AN795" s="7"/>
      <c r="AO795" s="7"/>
      <c r="AP795" s="7"/>
      <c r="AQ795" s="7"/>
      <c r="AR795" s="7"/>
      <c r="AS795" s="7"/>
      <c r="AT795" s="7"/>
      <c r="AU795" s="7"/>
      <c r="AV795" s="7"/>
    </row>
    <row r="796" spans="1:48">
      <c r="A796" s="12">
        <v>42443</v>
      </c>
      <c r="B796" s="13">
        <v>5183.1000000000004</v>
      </c>
      <c r="C796" s="13">
        <v>1911.2</v>
      </c>
      <c r="D796" s="13">
        <v>1936.6</v>
      </c>
      <c r="E796" s="13">
        <v>8465</v>
      </c>
      <c r="F796" s="13">
        <v>7984.3</v>
      </c>
      <c r="G796" s="13">
        <v>6012.7</v>
      </c>
      <c r="H796" s="13">
        <v>19010.5</v>
      </c>
      <c r="I796" s="13">
        <v>5009.5</v>
      </c>
      <c r="J796" s="13">
        <v>753.7</v>
      </c>
      <c r="K796" s="13">
        <v>7559.2</v>
      </c>
      <c r="L796" s="13">
        <v>6938.6</v>
      </c>
      <c r="M796" s="13">
        <v>417</v>
      </c>
      <c r="N796" s="15"/>
      <c r="O796" s="7">
        <f t="shared" si="53"/>
        <v>-1.9265641210195326E-2</v>
      </c>
      <c r="P796" s="7">
        <f t="shared" si="53"/>
        <v>1.2995972274371407E-2</v>
      </c>
      <c r="Q796" s="7">
        <f t="shared" si="53"/>
        <v>1.1500280767110162E-2</v>
      </c>
      <c r="R796" s="7">
        <f t="shared" si="52"/>
        <v>1.1125127225429183E-2</v>
      </c>
      <c r="S796" s="7">
        <f t="shared" si="52"/>
        <v>-1.3390355408333731E-2</v>
      </c>
      <c r="T796" s="7">
        <f t="shared" si="52"/>
        <v>-3.9470216227621834E-2</v>
      </c>
      <c r="U796" s="7">
        <f t="shared" si="52"/>
        <v>2.1533401467569754E-2</v>
      </c>
      <c r="V796" s="7">
        <f t="shared" si="54"/>
        <v>1.3935781019447844E-2</v>
      </c>
      <c r="W796" s="7">
        <f t="shared" si="54"/>
        <v>1.1933966807858214E-3</v>
      </c>
      <c r="X796" s="7">
        <f t="shared" si="54"/>
        <v>-3.823908060273077E-2</v>
      </c>
      <c r="Y796" s="7">
        <f t="shared" si="54"/>
        <v>7.3519184710567698E-3</v>
      </c>
      <c r="Z796" s="15"/>
      <c r="AA796" s="7"/>
      <c r="AB796" s="7"/>
      <c r="AC796" s="7"/>
      <c r="AD796" s="7"/>
      <c r="AE796" s="7"/>
      <c r="AF796" s="7"/>
      <c r="AG796" s="7"/>
      <c r="AH796" s="7"/>
      <c r="AI796" s="7"/>
      <c r="AJ796" s="7"/>
      <c r="AK796" s="7"/>
      <c r="AL796" s="7"/>
      <c r="AM796" s="7"/>
      <c r="AN796" s="7"/>
      <c r="AO796" s="7"/>
      <c r="AP796" s="7"/>
      <c r="AQ796" s="7"/>
      <c r="AR796" s="7"/>
      <c r="AS796" s="7"/>
      <c r="AT796" s="7"/>
      <c r="AU796" s="7"/>
      <c r="AV796" s="7"/>
    </row>
    <row r="797" spans="1:48">
      <c r="A797" s="12">
        <v>42450</v>
      </c>
      <c r="B797" s="13">
        <v>5084.2</v>
      </c>
      <c r="C797" s="13">
        <v>1936.2</v>
      </c>
      <c r="D797" s="13">
        <v>1959</v>
      </c>
      <c r="E797" s="13">
        <v>8559.7000000000007</v>
      </c>
      <c r="F797" s="13">
        <v>7878.1</v>
      </c>
      <c r="G797" s="13">
        <v>5780</v>
      </c>
      <c r="H797" s="13">
        <v>19424.3</v>
      </c>
      <c r="I797" s="13">
        <v>5079.8</v>
      </c>
      <c r="J797" s="13">
        <v>754.6</v>
      </c>
      <c r="K797" s="13">
        <v>7275.6</v>
      </c>
      <c r="L797" s="13">
        <v>6989.8</v>
      </c>
      <c r="M797" s="13">
        <v>416</v>
      </c>
      <c r="N797" s="15"/>
      <c r="O797" s="7">
        <f t="shared" si="53"/>
        <v>-1.6819786422989539E-2</v>
      </c>
      <c r="P797" s="7">
        <f t="shared" si="53"/>
        <v>2.0122288346855221E-3</v>
      </c>
      <c r="Q797" s="7">
        <f t="shared" si="53"/>
        <v>2.4981531766366111E-3</v>
      </c>
      <c r="R797" s="7">
        <f t="shared" si="52"/>
        <v>-2.8270685178124321E-2</v>
      </c>
      <c r="S797" s="7">
        <f t="shared" si="52"/>
        <v>-3.0126485969479342E-2</v>
      </c>
      <c r="T797" s="7">
        <f t="shared" si="52"/>
        <v>-2.4892026935758368E-2</v>
      </c>
      <c r="U797" s="7">
        <f t="shared" si="52"/>
        <v>-1.2344013172605722E-2</v>
      </c>
      <c r="V797" s="7">
        <f t="shared" si="54"/>
        <v>-2.5426999813184608E-3</v>
      </c>
      <c r="W797" s="7">
        <f t="shared" si="54"/>
        <v>-1.374362816434516E-2</v>
      </c>
      <c r="X797" s="7">
        <f t="shared" si="54"/>
        <v>-5.360982499795143E-3</v>
      </c>
      <c r="Y797" s="7">
        <f t="shared" si="54"/>
        <v>-1.4163175380732302E-2</v>
      </c>
      <c r="Z797" s="15"/>
      <c r="AA797" s="7"/>
      <c r="AB797" s="7"/>
      <c r="AC797" s="7"/>
      <c r="AD797" s="7"/>
      <c r="AE797" s="7"/>
      <c r="AF797" s="7"/>
      <c r="AG797" s="7"/>
      <c r="AH797" s="7"/>
      <c r="AI797" s="7"/>
      <c r="AJ797" s="7"/>
      <c r="AK797" s="7"/>
      <c r="AL797" s="7"/>
      <c r="AM797" s="7"/>
      <c r="AN797" s="7"/>
      <c r="AO797" s="7"/>
      <c r="AP797" s="7"/>
      <c r="AQ797" s="7"/>
      <c r="AR797" s="7"/>
      <c r="AS797" s="7"/>
      <c r="AT797" s="7"/>
      <c r="AU797" s="7"/>
      <c r="AV797" s="7"/>
    </row>
    <row r="798" spans="1:48">
      <c r="A798" s="12">
        <v>42458</v>
      </c>
      <c r="B798" s="13">
        <v>4999.3999999999996</v>
      </c>
      <c r="C798" s="13">
        <v>1940.1</v>
      </c>
      <c r="D798" s="13">
        <v>1963.9</v>
      </c>
      <c r="E798" s="13">
        <v>8321.1</v>
      </c>
      <c r="F798" s="13">
        <v>7644.3</v>
      </c>
      <c r="G798" s="13">
        <v>5637.9</v>
      </c>
      <c r="H798" s="13">
        <v>19186</v>
      </c>
      <c r="I798" s="13">
        <v>5066.8999999999996</v>
      </c>
      <c r="J798" s="13">
        <v>744.3</v>
      </c>
      <c r="K798" s="13">
        <v>7236.7</v>
      </c>
      <c r="L798" s="13">
        <v>6891.5</v>
      </c>
      <c r="M798" s="13">
        <v>415</v>
      </c>
      <c r="N798" s="15"/>
      <c r="O798" s="7">
        <f t="shared" si="53"/>
        <v>-1.2438522046819556E-2</v>
      </c>
      <c r="P798" s="7">
        <f t="shared" si="53"/>
        <v>-1.526985107522698E-2</v>
      </c>
      <c r="Q798" s="7">
        <f t="shared" si="53"/>
        <v>-1.8397230075827217E-2</v>
      </c>
      <c r="R798" s="7">
        <f t="shared" si="52"/>
        <v>-1.294226783564467E-2</v>
      </c>
      <c r="S798" s="7">
        <f t="shared" si="52"/>
        <v>-2.6149005347213605E-2</v>
      </c>
      <c r="T798" s="7">
        <f t="shared" si="52"/>
        <v>-1.6651104126889818E-2</v>
      </c>
      <c r="U798" s="7">
        <f t="shared" si="52"/>
        <v>8.6562654539658751E-3</v>
      </c>
      <c r="V798" s="7">
        <f t="shared" si="54"/>
        <v>-9.4984800825134302E-3</v>
      </c>
      <c r="W798" s="7">
        <f t="shared" si="54"/>
        <v>-2.0173498873143109E-3</v>
      </c>
      <c r="X798" s="7">
        <f t="shared" si="54"/>
        <v>-8.6601054730596847E-3</v>
      </c>
      <c r="Y798" s="7">
        <f t="shared" si="54"/>
        <v>1.3333050384944495E-2</v>
      </c>
      <c r="Z798" s="15"/>
      <c r="AA798" s="7"/>
      <c r="AB798" s="7"/>
      <c r="AC798" s="7"/>
      <c r="AD798" s="7"/>
      <c r="AE798" s="7"/>
      <c r="AF798" s="7"/>
      <c r="AG798" s="7"/>
      <c r="AH798" s="7"/>
      <c r="AI798" s="7"/>
      <c r="AJ798" s="7"/>
      <c r="AK798" s="7"/>
      <c r="AL798" s="7"/>
      <c r="AM798" s="7"/>
      <c r="AN798" s="7"/>
      <c r="AO798" s="7"/>
      <c r="AP798" s="7"/>
      <c r="AQ798" s="7"/>
      <c r="AR798" s="7"/>
      <c r="AS798" s="7"/>
      <c r="AT798" s="7"/>
      <c r="AU798" s="7"/>
      <c r="AV798" s="7"/>
    </row>
    <row r="799" spans="1:48">
      <c r="A799" s="12">
        <v>42464</v>
      </c>
      <c r="B799" s="13">
        <v>4937.6000000000004</v>
      </c>
      <c r="C799" s="13">
        <v>1910.7</v>
      </c>
      <c r="D799" s="13">
        <v>1928.1</v>
      </c>
      <c r="E799" s="13">
        <v>8214.1</v>
      </c>
      <c r="F799" s="13">
        <v>7447</v>
      </c>
      <c r="G799" s="13">
        <v>5544.8</v>
      </c>
      <c r="H799" s="13">
        <v>19352.8</v>
      </c>
      <c r="I799" s="13">
        <v>5019</v>
      </c>
      <c r="J799" s="13">
        <v>742.8</v>
      </c>
      <c r="K799" s="13">
        <v>7174.3</v>
      </c>
      <c r="L799" s="13">
        <v>6984</v>
      </c>
      <c r="M799" s="13">
        <v>414</v>
      </c>
      <c r="N799" s="15"/>
      <c r="O799" s="7">
        <f t="shared" si="53"/>
        <v>4.357258277656504E-2</v>
      </c>
      <c r="P799" s="7">
        <f t="shared" si="53"/>
        <v>1.4805849829565466E-2</v>
      </c>
      <c r="Q799" s="7">
        <f t="shared" si="53"/>
        <v>1.3189948552239716E-2</v>
      </c>
      <c r="R799" s="7">
        <f t="shared" si="52"/>
        <v>2.9886978685474741E-2</v>
      </c>
      <c r="S799" s="7">
        <f t="shared" si="52"/>
        <v>4.0926192126275102E-2</v>
      </c>
      <c r="T799" s="7">
        <f t="shared" si="52"/>
        <v>5.2007222138101154E-2</v>
      </c>
      <c r="U799" s="7">
        <f t="shared" si="52"/>
        <v>1.0567749820178609E-2</v>
      </c>
      <c r="V799" s="7">
        <f t="shared" si="54"/>
        <v>1.6774242701268035E-2</v>
      </c>
      <c r="W799" s="7">
        <f t="shared" si="54"/>
        <v>3.5444069872946168E-2</v>
      </c>
      <c r="X799" s="7">
        <f t="shared" si="54"/>
        <v>8.7048546011113129E-2</v>
      </c>
      <c r="Y799" s="7">
        <f t="shared" si="54"/>
        <v>2.3454717425642055E-3</v>
      </c>
      <c r="Z799" s="15"/>
      <c r="AA799" s="7"/>
      <c r="AB799" s="7"/>
      <c r="AC799" s="7"/>
      <c r="AD799" s="7"/>
      <c r="AE799" s="7"/>
      <c r="AF799" s="7"/>
      <c r="AG799" s="7"/>
      <c r="AH799" s="7"/>
      <c r="AI799" s="7"/>
      <c r="AJ799" s="7"/>
      <c r="AK799" s="7"/>
      <c r="AL799" s="7"/>
      <c r="AM799" s="7"/>
      <c r="AN799" s="7"/>
      <c r="AO799" s="7"/>
      <c r="AP799" s="7"/>
      <c r="AQ799" s="7"/>
      <c r="AR799" s="7"/>
      <c r="AS799" s="7"/>
      <c r="AT799" s="7"/>
      <c r="AU799" s="7"/>
      <c r="AV799" s="7"/>
    </row>
    <row r="800" spans="1:48">
      <c r="A800" s="12">
        <v>42471</v>
      </c>
      <c r="B800" s="13">
        <v>5157.5</v>
      </c>
      <c r="C800" s="13">
        <v>1939.2</v>
      </c>
      <c r="D800" s="13">
        <v>1953.7</v>
      </c>
      <c r="E800" s="13">
        <v>8463.2999999999993</v>
      </c>
      <c r="F800" s="13">
        <v>7758.1</v>
      </c>
      <c r="G800" s="13">
        <v>5840.8</v>
      </c>
      <c r="H800" s="13">
        <v>19558.400000000001</v>
      </c>
      <c r="I800" s="13">
        <v>5103.8999999999996</v>
      </c>
      <c r="J800" s="13">
        <v>769.6</v>
      </c>
      <c r="K800" s="13">
        <v>7826.8</v>
      </c>
      <c r="L800" s="13">
        <v>7000.4</v>
      </c>
      <c r="M800" s="13">
        <v>413</v>
      </c>
      <c r="N800" s="15"/>
      <c r="O800" s="7">
        <f t="shared" si="53"/>
        <v>1.5182273360537072E-2</v>
      </c>
      <c r="P800" s="7">
        <f t="shared" si="53"/>
        <v>2.4300118284048114E-2</v>
      </c>
      <c r="Q800" s="7">
        <f t="shared" si="53"/>
        <v>-1.1065760514180576E-2</v>
      </c>
      <c r="R800" s="7">
        <f t="shared" si="52"/>
        <v>-5.4738176057742881E-3</v>
      </c>
      <c r="S800" s="7">
        <f t="shared" si="52"/>
        <v>6.4211390129966919E-2</v>
      </c>
      <c r="T800" s="7">
        <f t="shared" si="52"/>
        <v>1.0050678272289637E-2</v>
      </c>
      <c r="U800" s="7">
        <f t="shared" si="52"/>
        <v>2.1331916542987113E-2</v>
      </c>
      <c r="V800" s="7">
        <f t="shared" si="54"/>
        <v>3.2080777108051527E-3</v>
      </c>
      <c r="W800" s="7">
        <f t="shared" si="54"/>
        <v>1.9685421781271299E-2</v>
      </c>
      <c r="X800" s="7">
        <f t="shared" si="54"/>
        <v>3.9924162244127911E-2</v>
      </c>
      <c r="Y800" s="7">
        <f t="shared" si="54"/>
        <v>-2.1429642992724042E-4</v>
      </c>
      <c r="Z800" s="15"/>
      <c r="AA800" s="7"/>
      <c r="AB800" s="7"/>
      <c r="AC800" s="7"/>
      <c r="AD800" s="7"/>
      <c r="AE800" s="7"/>
      <c r="AF800" s="7"/>
      <c r="AG800" s="7"/>
      <c r="AH800" s="7"/>
      <c r="AI800" s="7"/>
      <c r="AJ800" s="7"/>
      <c r="AK800" s="7"/>
      <c r="AL800" s="7"/>
      <c r="AM800" s="7"/>
      <c r="AN800" s="7"/>
      <c r="AO800" s="7"/>
      <c r="AP800" s="7"/>
      <c r="AQ800" s="7"/>
      <c r="AR800" s="7"/>
      <c r="AS800" s="7"/>
      <c r="AT800" s="7"/>
      <c r="AU800" s="7"/>
      <c r="AV800" s="7"/>
    </row>
    <row r="801" spans="1:48">
      <c r="A801" s="12">
        <v>42478</v>
      </c>
      <c r="B801" s="13">
        <v>5236.3999999999996</v>
      </c>
      <c r="C801" s="13">
        <v>1986.9</v>
      </c>
      <c r="D801" s="13">
        <v>1932.2</v>
      </c>
      <c r="E801" s="13">
        <v>8417.1</v>
      </c>
      <c r="F801" s="13">
        <v>8272.6</v>
      </c>
      <c r="G801" s="13">
        <v>5899.8</v>
      </c>
      <c r="H801" s="13">
        <v>19980.099999999999</v>
      </c>
      <c r="I801" s="13">
        <v>5120.3</v>
      </c>
      <c r="J801" s="13">
        <v>784.9</v>
      </c>
      <c r="K801" s="13">
        <v>8145.6</v>
      </c>
      <c r="L801" s="13">
        <v>6998.9</v>
      </c>
      <c r="M801" s="13">
        <v>412</v>
      </c>
      <c r="N801" s="15"/>
      <c r="O801" s="7">
        <f t="shared" si="53"/>
        <v>3.0127971228403293E-3</v>
      </c>
      <c r="P801" s="7">
        <f t="shared" si="53"/>
        <v>-6.7670190561416859E-3</v>
      </c>
      <c r="Q801" s="7">
        <f t="shared" si="53"/>
        <v>1.1782092923035184E-2</v>
      </c>
      <c r="R801" s="7">
        <f t="shared" si="52"/>
        <v>1.881885113182527E-2</v>
      </c>
      <c r="S801" s="7">
        <f t="shared" si="52"/>
        <v>1.6020679844282577E-2</v>
      </c>
      <c r="T801" s="7">
        <f t="shared" si="52"/>
        <v>-5.2512292787896845E-3</v>
      </c>
      <c r="U801" s="7">
        <f t="shared" si="52"/>
        <v>4.4034127159530849E-4</v>
      </c>
      <c r="V801" s="7">
        <f t="shared" si="54"/>
        <v>9.0985716229905148E-3</v>
      </c>
      <c r="W801" s="7">
        <f t="shared" si="54"/>
        <v>-5.8778600100524939E-3</v>
      </c>
      <c r="X801" s="7">
        <f t="shared" si="54"/>
        <v>1.6799752349358626E-2</v>
      </c>
      <c r="Y801" s="7">
        <f t="shared" si="54"/>
        <v>6.6361213030843389E-3</v>
      </c>
      <c r="Z801" s="15"/>
      <c r="AA801" s="7"/>
      <c r="AB801" s="7"/>
      <c r="AC801" s="7"/>
      <c r="AD801" s="7"/>
      <c r="AE801" s="7"/>
      <c r="AF801" s="7"/>
      <c r="AG801" s="7"/>
      <c r="AH801" s="7"/>
      <c r="AI801" s="7"/>
      <c r="AJ801" s="7"/>
      <c r="AK801" s="7"/>
      <c r="AL801" s="7"/>
      <c r="AM801" s="7"/>
      <c r="AN801" s="7"/>
      <c r="AO801" s="7"/>
      <c r="AP801" s="7"/>
      <c r="AQ801" s="7"/>
      <c r="AR801" s="7"/>
      <c r="AS801" s="7"/>
      <c r="AT801" s="7"/>
      <c r="AU801" s="7"/>
      <c r="AV801" s="7"/>
    </row>
    <row r="802" spans="1:48">
      <c r="A802" s="12">
        <v>42486</v>
      </c>
      <c r="B802" s="13">
        <v>5252.2</v>
      </c>
      <c r="C802" s="13">
        <v>1973.5</v>
      </c>
      <c r="D802" s="13">
        <v>1955.1</v>
      </c>
      <c r="E802" s="13">
        <v>8577</v>
      </c>
      <c r="F802" s="13">
        <v>8406.2000000000007</v>
      </c>
      <c r="G802" s="13">
        <v>5868.9</v>
      </c>
      <c r="H802" s="13">
        <v>19988.900000000001</v>
      </c>
      <c r="I802" s="13">
        <v>5167.1000000000004</v>
      </c>
      <c r="J802" s="13">
        <v>780.3</v>
      </c>
      <c r="K802" s="13">
        <v>8283.6</v>
      </c>
      <c r="L802" s="13">
        <v>7045.5</v>
      </c>
      <c r="M802" s="13">
        <v>411</v>
      </c>
      <c r="N802" s="15"/>
      <c r="O802" s="7">
        <f t="shared" si="53"/>
        <v>7.5492098060620308E-3</v>
      </c>
      <c r="P802" s="7">
        <f t="shared" si="53"/>
        <v>4.3140055675970228E-2</v>
      </c>
      <c r="Q802" s="7">
        <f t="shared" si="53"/>
        <v>2.6299373045768296E-2</v>
      </c>
      <c r="R802" s="7">
        <f t="shared" si="52"/>
        <v>-7.8775126883389515E-3</v>
      </c>
      <c r="S802" s="7">
        <f t="shared" si="52"/>
        <v>-5.8543505076152254E-2</v>
      </c>
      <c r="T802" s="7">
        <f t="shared" si="52"/>
        <v>1.3824832056389113E-2</v>
      </c>
      <c r="U802" s="7">
        <f t="shared" si="52"/>
        <v>2.7956290417447415E-2</v>
      </c>
      <c r="V802" s="7">
        <f t="shared" si="54"/>
        <v>3.920508158779068E-2</v>
      </c>
      <c r="W802" s="7">
        <f t="shared" si="54"/>
        <v>1.8915194219648782E-2</v>
      </c>
      <c r="X802" s="7">
        <f t="shared" si="54"/>
        <v>-4.1193782040174591E-2</v>
      </c>
      <c r="Y802" s="7">
        <f t="shared" si="54"/>
        <v>3.6334187605857216E-2</v>
      </c>
      <c r="Z802" s="15"/>
      <c r="AA802" s="7"/>
      <c r="AB802" s="7"/>
      <c r="AC802" s="7"/>
      <c r="AD802" s="7"/>
      <c r="AE802" s="7"/>
      <c r="AF802" s="7"/>
      <c r="AG802" s="7"/>
      <c r="AH802" s="7"/>
      <c r="AI802" s="7"/>
      <c r="AJ802" s="7"/>
      <c r="AK802" s="7"/>
      <c r="AL802" s="7"/>
      <c r="AM802" s="7"/>
      <c r="AN802" s="7"/>
      <c r="AO802" s="7"/>
      <c r="AP802" s="7"/>
      <c r="AQ802" s="7"/>
      <c r="AR802" s="7"/>
      <c r="AS802" s="7"/>
      <c r="AT802" s="7"/>
      <c r="AU802" s="7"/>
      <c r="AV802" s="7"/>
    </row>
    <row r="803" spans="1:48">
      <c r="A803" s="12">
        <v>42492</v>
      </c>
      <c r="B803" s="13">
        <v>5292</v>
      </c>
      <c r="C803" s="13">
        <v>2060.5</v>
      </c>
      <c r="D803" s="13">
        <v>2007.2</v>
      </c>
      <c r="E803" s="13">
        <v>8509.7000000000007</v>
      </c>
      <c r="F803" s="13">
        <v>7928.2</v>
      </c>
      <c r="G803" s="13">
        <v>5950.6</v>
      </c>
      <c r="H803" s="13">
        <v>20555.599999999999</v>
      </c>
      <c r="I803" s="13">
        <v>5373.7</v>
      </c>
      <c r="J803" s="13">
        <v>795.2</v>
      </c>
      <c r="K803" s="13">
        <v>7949.3</v>
      </c>
      <c r="L803" s="13">
        <v>7306.2</v>
      </c>
      <c r="M803" s="13">
        <v>410</v>
      </c>
      <c r="N803" s="15"/>
      <c r="O803" s="7">
        <f t="shared" si="53"/>
        <v>6.9673570619358466E-3</v>
      </c>
      <c r="P803" s="7">
        <f t="shared" si="53"/>
        <v>1.4071843207180267E-2</v>
      </c>
      <c r="Q803" s="7">
        <f t="shared" si="53"/>
        <v>3.046966976557057E-2</v>
      </c>
      <c r="R803" s="7">
        <f t="shared" si="52"/>
        <v>2.0828150663743685E-2</v>
      </c>
      <c r="S803" s="7">
        <f t="shared" si="52"/>
        <v>1.5233645240184513E-2</v>
      </c>
      <c r="T803" s="7">
        <f t="shared" si="52"/>
        <v>5.3632012710372766E-3</v>
      </c>
      <c r="U803" s="7">
        <f t="shared" si="52"/>
        <v>1.5773289035857337E-2</v>
      </c>
      <c r="V803" s="7">
        <f t="shared" si="54"/>
        <v>-3.9529428139502606E-3</v>
      </c>
      <c r="W803" s="7">
        <f t="shared" si="54"/>
        <v>4.0160696548897437E-3</v>
      </c>
      <c r="X803" s="7">
        <f t="shared" si="54"/>
        <v>-5.1078109045608602E-3</v>
      </c>
      <c r="Y803" s="7">
        <f t="shared" si="54"/>
        <v>-5.3393573503821912E-4</v>
      </c>
      <c r="Z803" s="15"/>
      <c r="AA803" s="7"/>
      <c r="AB803" s="7"/>
      <c r="AC803" s="7"/>
      <c r="AD803" s="7"/>
      <c r="AE803" s="7"/>
      <c r="AF803" s="7"/>
      <c r="AG803" s="7"/>
      <c r="AH803" s="7"/>
      <c r="AI803" s="7"/>
      <c r="AJ803" s="7"/>
      <c r="AK803" s="7"/>
      <c r="AL803" s="7"/>
      <c r="AM803" s="7"/>
      <c r="AN803" s="7"/>
      <c r="AO803" s="7"/>
      <c r="AP803" s="7"/>
      <c r="AQ803" s="7"/>
      <c r="AR803" s="7"/>
      <c r="AS803" s="7"/>
      <c r="AT803" s="7"/>
      <c r="AU803" s="7"/>
      <c r="AV803" s="7"/>
    </row>
    <row r="804" spans="1:48">
      <c r="A804" s="12">
        <v>42499</v>
      </c>
      <c r="B804" s="13">
        <v>5329</v>
      </c>
      <c r="C804" s="13">
        <v>2089.6999999999998</v>
      </c>
      <c r="D804" s="13">
        <v>2069.3000000000002</v>
      </c>
      <c r="E804" s="13">
        <v>8688.7999999999993</v>
      </c>
      <c r="F804" s="13">
        <v>8049.9</v>
      </c>
      <c r="G804" s="13">
        <v>5982.6</v>
      </c>
      <c r="H804" s="13">
        <v>20882.400000000001</v>
      </c>
      <c r="I804" s="13">
        <v>5352.5</v>
      </c>
      <c r="J804" s="13">
        <v>798.4</v>
      </c>
      <c r="K804" s="13">
        <v>7908.8</v>
      </c>
      <c r="L804" s="13">
        <v>7302.3</v>
      </c>
      <c r="M804" s="13">
        <v>409</v>
      </c>
      <c r="N804" s="15"/>
      <c r="O804" s="7">
        <f t="shared" si="53"/>
        <v>4.175918730028181E-3</v>
      </c>
      <c r="P804" s="7">
        <f t="shared" si="53"/>
        <v>-1.1970601635336881E-3</v>
      </c>
      <c r="Q804" s="7">
        <f t="shared" si="53"/>
        <v>-6.4480382427274992E-3</v>
      </c>
      <c r="R804" s="7">
        <f t="shared" si="52"/>
        <v>1.9890894117149801E-3</v>
      </c>
      <c r="S804" s="7">
        <f t="shared" si="52"/>
        <v>1.7278648598168814E-2</v>
      </c>
      <c r="T804" s="7">
        <f t="shared" si="52"/>
        <v>3.5040332193574954E-3</v>
      </c>
      <c r="U804" s="7">
        <f t="shared" si="52"/>
        <v>2.6976442033655981E-2</v>
      </c>
      <c r="V804" s="7">
        <f t="shared" si="54"/>
        <v>-6.6733147346342177E-3</v>
      </c>
      <c r="W804" s="7">
        <f t="shared" si="54"/>
        <v>7.5122076902054595E-4</v>
      </c>
      <c r="X804" s="7">
        <f t="shared" si="54"/>
        <v>6.792074751682111E-3</v>
      </c>
      <c r="Y804" s="7">
        <f t="shared" si="54"/>
        <v>-7.9330032653439492E-3</v>
      </c>
      <c r="Z804" s="15"/>
      <c r="AA804" s="7"/>
      <c r="AB804" s="7"/>
      <c r="AC804" s="7"/>
      <c r="AD804" s="7"/>
      <c r="AE804" s="7"/>
      <c r="AF804" s="7"/>
      <c r="AG804" s="7"/>
      <c r="AH804" s="7"/>
      <c r="AI804" s="7"/>
      <c r="AJ804" s="7"/>
      <c r="AK804" s="7"/>
      <c r="AL804" s="7"/>
      <c r="AM804" s="7"/>
      <c r="AN804" s="7"/>
      <c r="AO804" s="7"/>
      <c r="AP804" s="7"/>
      <c r="AQ804" s="7"/>
      <c r="AR804" s="7"/>
      <c r="AS804" s="7"/>
      <c r="AT804" s="7"/>
      <c r="AU804" s="7"/>
      <c r="AV804" s="7"/>
    </row>
    <row r="805" spans="1:48">
      <c r="A805" s="12">
        <v>42506</v>
      </c>
      <c r="B805" s="13">
        <v>5351.3</v>
      </c>
      <c r="C805" s="13">
        <v>2087.1999999999998</v>
      </c>
      <c r="D805" s="13">
        <v>2056</v>
      </c>
      <c r="E805" s="13">
        <v>8706.1</v>
      </c>
      <c r="F805" s="13">
        <v>8190.2</v>
      </c>
      <c r="G805" s="13">
        <v>6003.6</v>
      </c>
      <c r="H805" s="13">
        <v>21453.4</v>
      </c>
      <c r="I805" s="13">
        <v>5316.9</v>
      </c>
      <c r="J805" s="13">
        <v>799</v>
      </c>
      <c r="K805" s="13">
        <v>7962.7</v>
      </c>
      <c r="L805" s="13">
        <v>7244.6</v>
      </c>
      <c r="M805" s="13">
        <v>408</v>
      </c>
      <c r="N805" s="15"/>
      <c r="O805" s="7">
        <f t="shared" si="53"/>
        <v>1.0151427673269098E-2</v>
      </c>
      <c r="P805" s="7">
        <f t="shared" si="53"/>
        <v>5.8281347791788729E-3</v>
      </c>
      <c r="Q805" s="7">
        <f t="shared" si="53"/>
        <v>-2.9187138408300973E-4</v>
      </c>
      <c r="R805" s="7">
        <f t="shared" si="52"/>
        <v>-1.7379450539010837E-2</v>
      </c>
      <c r="S805" s="7">
        <f t="shared" si="52"/>
        <v>1.5110768523130412E-2</v>
      </c>
      <c r="T805" s="7">
        <f t="shared" si="52"/>
        <v>1.497820989135081E-2</v>
      </c>
      <c r="U805" s="7">
        <f t="shared" si="52"/>
        <v>1.7896639271027425E-2</v>
      </c>
      <c r="V805" s="7">
        <f t="shared" si="54"/>
        <v>-2.3160580893898351E-3</v>
      </c>
      <c r="W805" s="7">
        <f t="shared" si="54"/>
        <v>3.3717972039154054E-2</v>
      </c>
      <c r="X805" s="7">
        <f t="shared" si="54"/>
        <v>1.4809360545486254E-2</v>
      </c>
      <c r="Y805" s="7">
        <f t="shared" si="54"/>
        <v>3.174274601403579E-4</v>
      </c>
      <c r="Z805" s="15"/>
      <c r="AA805" s="7"/>
      <c r="AB805" s="7"/>
      <c r="AC805" s="7"/>
      <c r="AD805" s="7"/>
      <c r="AE805" s="7"/>
      <c r="AF805" s="7"/>
      <c r="AG805" s="7"/>
      <c r="AH805" s="7"/>
      <c r="AI805" s="7"/>
      <c r="AJ805" s="7"/>
      <c r="AK805" s="7"/>
      <c r="AL805" s="7"/>
      <c r="AM805" s="7"/>
      <c r="AN805" s="7"/>
      <c r="AO805" s="7"/>
      <c r="AP805" s="7"/>
      <c r="AQ805" s="7"/>
      <c r="AR805" s="7"/>
      <c r="AS805" s="7"/>
      <c r="AT805" s="7"/>
      <c r="AU805" s="7"/>
      <c r="AV805" s="7"/>
    </row>
    <row r="806" spans="1:48">
      <c r="A806" s="12">
        <v>42513</v>
      </c>
      <c r="B806" s="13">
        <v>5405.9</v>
      </c>
      <c r="C806" s="13">
        <v>2099.4</v>
      </c>
      <c r="D806" s="13">
        <v>2055.4</v>
      </c>
      <c r="E806" s="13">
        <v>8556.1</v>
      </c>
      <c r="F806" s="13">
        <v>8314.9</v>
      </c>
      <c r="G806" s="13">
        <v>6094.2</v>
      </c>
      <c r="H806" s="13">
        <v>21840.799999999999</v>
      </c>
      <c r="I806" s="13">
        <v>5304.6</v>
      </c>
      <c r="J806" s="13">
        <v>826.4</v>
      </c>
      <c r="K806" s="13">
        <v>8081.5</v>
      </c>
      <c r="L806" s="13">
        <v>7246.9</v>
      </c>
      <c r="M806" s="13">
        <v>407</v>
      </c>
      <c r="N806" s="15"/>
      <c r="O806" s="7">
        <f t="shared" si="53"/>
        <v>-1.6224434660908876E-2</v>
      </c>
      <c r="P806" s="7">
        <f t="shared" si="53"/>
        <v>-1.3137265222323714E-2</v>
      </c>
      <c r="Q806" s="7">
        <f t="shared" si="53"/>
        <v>9.7257350595698422E-4</v>
      </c>
      <c r="R806" s="7">
        <f t="shared" si="52"/>
        <v>-1.6604884413465963E-2</v>
      </c>
      <c r="S806" s="7">
        <f t="shared" si="52"/>
        <v>-1.8829427242640546E-2</v>
      </c>
      <c r="T806" s="7">
        <f t="shared" si="52"/>
        <v>-2.1327861943925261E-2</v>
      </c>
      <c r="U806" s="7">
        <f t="shared" si="52"/>
        <v>2.323221357566047E-3</v>
      </c>
      <c r="V806" s="7">
        <f t="shared" si="54"/>
        <v>-3.0586260038722619E-3</v>
      </c>
      <c r="W806" s="7">
        <f t="shared" si="54"/>
        <v>-2.4230687891248527E-3</v>
      </c>
      <c r="X806" s="7">
        <f t="shared" si="54"/>
        <v>-2.5287666788649868E-2</v>
      </c>
      <c r="Y806" s="7">
        <f t="shared" si="54"/>
        <v>-1.084946406406956E-2</v>
      </c>
      <c r="Z806" s="15"/>
      <c r="AA806" s="7"/>
      <c r="AB806" s="7"/>
      <c r="AC806" s="7"/>
      <c r="AD806" s="7"/>
      <c r="AE806" s="7"/>
      <c r="AF806" s="7"/>
      <c r="AG806" s="7"/>
      <c r="AH806" s="7"/>
      <c r="AI806" s="7"/>
      <c r="AJ806" s="7"/>
      <c r="AK806" s="7"/>
      <c r="AL806" s="7"/>
      <c r="AM806" s="7"/>
      <c r="AN806" s="7"/>
      <c r="AO806" s="7"/>
      <c r="AP806" s="7"/>
      <c r="AQ806" s="7"/>
      <c r="AR806" s="7"/>
      <c r="AS806" s="7"/>
      <c r="AT806" s="7"/>
      <c r="AU806" s="7"/>
      <c r="AV806" s="7"/>
    </row>
    <row r="807" spans="1:48">
      <c r="A807" s="12">
        <v>42520</v>
      </c>
      <c r="B807" s="13">
        <v>5318.9</v>
      </c>
      <c r="C807" s="13">
        <v>2072</v>
      </c>
      <c r="D807" s="13">
        <v>2057.4</v>
      </c>
      <c r="E807" s="13">
        <v>8415.2000000000007</v>
      </c>
      <c r="F807" s="13">
        <v>8159.8</v>
      </c>
      <c r="G807" s="13">
        <v>5965.6</v>
      </c>
      <c r="H807" s="13">
        <v>21891.599999999999</v>
      </c>
      <c r="I807" s="13">
        <v>5288.4</v>
      </c>
      <c r="J807" s="13">
        <v>824.4</v>
      </c>
      <c r="K807" s="13">
        <v>7879.7</v>
      </c>
      <c r="L807" s="13">
        <v>7168.7</v>
      </c>
      <c r="M807" s="13">
        <v>406</v>
      </c>
      <c r="N807" s="15"/>
      <c r="O807" s="7">
        <f t="shared" si="53"/>
        <v>-1.1851574542469691E-3</v>
      </c>
      <c r="P807" s="7">
        <f t="shared" si="53"/>
        <v>-2.363622096159268E-2</v>
      </c>
      <c r="Q807" s="7">
        <f t="shared" si="53"/>
        <v>4.0261023072773149E-3</v>
      </c>
      <c r="R807" s="7">
        <f t="shared" si="52"/>
        <v>2.373832003014303E-3</v>
      </c>
      <c r="S807" s="7">
        <f t="shared" si="52"/>
        <v>3.2553388068194654E-2</v>
      </c>
      <c r="T807" s="7">
        <f t="shared" si="52"/>
        <v>-7.7576513778941864E-3</v>
      </c>
      <c r="U807" s="7">
        <f t="shared" si="52"/>
        <v>-8.8414335827071873E-3</v>
      </c>
      <c r="V807" s="7">
        <f t="shared" si="54"/>
        <v>-3.732089847768755E-3</v>
      </c>
      <c r="W807" s="7">
        <f t="shared" si="54"/>
        <v>-1.9351491809633373E-2</v>
      </c>
      <c r="X807" s="7">
        <f t="shared" si="54"/>
        <v>1.9131280593589366E-2</v>
      </c>
      <c r="Y807" s="7">
        <f t="shared" si="54"/>
        <v>2.286491579111229E-2</v>
      </c>
      <c r="Z807" s="15"/>
      <c r="AA807" s="7"/>
      <c r="AB807" s="7"/>
      <c r="AC807" s="7"/>
      <c r="AD807" s="7"/>
      <c r="AE807" s="7"/>
      <c r="AF807" s="7"/>
      <c r="AG807" s="7"/>
      <c r="AH807" s="7"/>
      <c r="AI807" s="7"/>
      <c r="AJ807" s="7"/>
      <c r="AK807" s="7"/>
      <c r="AL807" s="7"/>
      <c r="AM807" s="7"/>
      <c r="AN807" s="7"/>
      <c r="AO807" s="7"/>
      <c r="AP807" s="7"/>
      <c r="AQ807" s="7"/>
      <c r="AR807" s="7"/>
      <c r="AS807" s="7"/>
      <c r="AT807" s="7"/>
      <c r="AU807" s="7"/>
      <c r="AV807" s="7"/>
    </row>
    <row r="808" spans="1:48">
      <c r="A808" s="12">
        <v>42527</v>
      </c>
      <c r="B808" s="13">
        <v>5312.6</v>
      </c>
      <c r="C808" s="13">
        <v>2023.6</v>
      </c>
      <c r="D808" s="13">
        <v>2065.6999999999998</v>
      </c>
      <c r="E808" s="13">
        <v>8435.2000000000007</v>
      </c>
      <c r="F808" s="13">
        <v>8429.7999999999993</v>
      </c>
      <c r="G808" s="13">
        <v>5919.5</v>
      </c>
      <c r="H808" s="13">
        <v>21698.9</v>
      </c>
      <c r="I808" s="13">
        <v>5268.7</v>
      </c>
      <c r="J808" s="13">
        <v>808.6</v>
      </c>
      <c r="K808" s="13">
        <v>8031.9</v>
      </c>
      <c r="L808" s="13">
        <v>7334.5</v>
      </c>
      <c r="M808" s="13">
        <v>405</v>
      </c>
      <c r="N808" s="15"/>
      <c r="O808" s="7">
        <f t="shared" si="53"/>
        <v>-2.8621659145948795E-2</v>
      </c>
      <c r="P808" s="7">
        <f t="shared" si="53"/>
        <v>-2.7555473222670032E-2</v>
      </c>
      <c r="Q808" s="7">
        <f t="shared" si="53"/>
        <v>-9.3381350717492359E-3</v>
      </c>
      <c r="R808" s="7">
        <f t="shared" si="52"/>
        <v>-2.3825789035402049E-2</v>
      </c>
      <c r="S808" s="7">
        <f t="shared" si="52"/>
        <v>-5.8802396390394446E-2</v>
      </c>
      <c r="T808" s="7">
        <f t="shared" si="52"/>
        <v>-3.3322103998296826E-2</v>
      </c>
      <c r="U808" s="7">
        <f t="shared" si="52"/>
        <v>-4.4166074613863508E-2</v>
      </c>
      <c r="V808" s="7">
        <f t="shared" si="54"/>
        <v>-1.2356092155776894E-2</v>
      </c>
      <c r="W808" s="7">
        <f t="shared" si="54"/>
        <v>-1.7969038509519426E-2</v>
      </c>
      <c r="X808" s="7">
        <f t="shared" si="54"/>
        <v>-2.1214747014534498E-2</v>
      </c>
      <c r="Y808" s="7">
        <f t="shared" si="54"/>
        <v>-1.064033058127345E-3</v>
      </c>
      <c r="Z808" s="15"/>
      <c r="AA808" s="7"/>
      <c r="AB808" s="7"/>
      <c r="AC808" s="7"/>
      <c r="AD808" s="7"/>
      <c r="AE808" s="7"/>
      <c r="AF808" s="7"/>
      <c r="AG808" s="7"/>
      <c r="AH808" s="7"/>
      <c r="AI808" s="7"/>
      <c r="AJ808" s="7"/>
      <c r="AK808" s="7"/>
      <c r="AL808" s="7"/>
      <c r="AM808" s="7"/>
      <c r="AN808" s="7"/>
      <c r="AO808" s="7"/>
      <c r="AP808" s="7"/>
      <c r="AQ808" s="7"/>
      <c r="AR808" s="7"/>
      <c r="AS808" s="7"/>
      <c r="AT808" s="7"/>
      <c r="AU808" s="7"/>
      <c r="AV808" s="7"/>
    </row>
    <row r="809" spans="1:48">
      <c r="A809" s="12">
        <v>42535</v>
      </c>
      <c r="B809" s="13">
        <v>5162.7</v>
      </c>
      <c r="C809" s="13">
        <v>1968.6</v>
      </c>
      <c r="D809" s="13">
        <v>2046.5</v>
      </c>
      <c r="E809" s="13">
        <v>8236.6</v>
      </c>
      <c r="F809" s="13">
        <v>7948.4</v>
      </c>
      <c r="G809" s="13">
        <v>5725.5</v>
      </c>
      <c r="H809" s="13">
        <v>20761.400000000001</v>
      </c>
      <c r="I809" s="13">
        <v>5204</v>
      </c>
      <c r="J809" s="13">
        <v>794.2</v>
      </c>
      <c r="K809" s="13">
        <v>7863.3</v>
      </c>
      <c r="L809" s="13">
        <v>7326.7</v>
      </c>
      <c r="M809" s="13">
        <v>404</v>
      </c>
      <c r="N809" s="15"/>
      <c r="O809" s="7">
        <f t="shared" si="53"/>
        <v>-9.63426714510833E-3</v>
      </c>
      <c r="P809" s="7">
        <f t="shared" si="53"/>
        <v>3.5495194713587143E-3</v>
      </c>
      <c r="Q809" s="7">
        <f t="shared" si="53"/>
        <v>-1.4817273723981901E-2</v>
      </c>
      <c r="R809" s="7">
        <f t="shared" si="52"/>
        <v>-2.3412563882943185E-2</v>
      </c>
      <c r="S809" s="7">
        <f t="shared" si="52"/>
        <v>9.0176453968877288E-3</v>
      </c>
      <c r="T809" s="7">
        <f t="shared" si="52"/>
        <v>-8.5950362488058235E-3</v>
      </c>
      <c r="U809" s="7">
        <f t="shared" si="52"/>
        <v>-1.3519748165025224E-2</v>
      </c>
      <c r="V809" s="7">
        <f t="shared" si="54"/>
        <v>-1.120784679070643E-2</v>
      </c>
      <c r="W809" s="7">
        <f t="shared" si="54"/>
        <v>-3.1594365418217286E-2</v>
      </c>
      <c r="X809" s="7">
        <f t="shared" si="54"/>
        <v>-1.144726034061881E-2</v>
      </c>
      <c r="Y809" s="7">
        <f t="shared" si="54"/>
        <v>-2.8977207575509555E-3</v>
      </c>
      <c r="Z809" s="15"/>
      <c r="AA809" s="7"/>
      <c r="AB809" s="7"/>
      <c r="AC809" s="7"/>
      <c r="AD809" s="7"/>
      <c r="AE809" s="7"/>
      <c r="AF809" s="7"/>
      <c r="AG809" s="7"/>
      <c r="AH809" s="7"/>
      <c r="AI809" s="7"/>
      <c r="AJ809" s="7"/>
      <c r="AK809" s="7"/>
      <c r="AL809" s="7"/>
      <c r="AM809" s="7"/>
      <c r="AN809" s="7"/>
      <c r="AO809" s="7"/>
      <c r="AP809" s="7"/>
      <c r="AQ809" s="7"/>
      <c r="AR809" s="7"/>
      <c r="AS809" s="7"/>
      <c r="AT809" s="7"/>
      <c r="AU809" s="7"/>
      <c r="AV809" s="7"/>
    </row>
    <row r="810" spans="1:48">
      <c r="A810" s="12">
        <v>42541</v>
      </c>
      <c r="B810" s="13">
        <v>5113.2</v>
      </c>
      <c r="C810" s="13">
        <v>1975.6</v>
      </c>
      <c r="D810" s="13">
        <v>2016.4</v>
      </c>
      <c r="E810" s="13">
        <v>8046</v>
      </c>
      <c r="F810" s="13">
        <v>8020.4</v>
      </c>
      <c r="G810" s="13">
        <v>5676.5</v>
      </c>
      <c r="H810" s="13">
        <v>20482.599999999999</v>
      </c>
      <c r="I810" s="13">
        <v>5146</v>
      </c>
      <c r="J810" s="13">
        <v>769.5</v>
      </c>
      <c r="K810" s="13">
        <v>7773.8</v>
      </c>
      <c r="L810" s="13">
        <v>7305.5</v>
      </c>
      <c r="M810" s="13">
        <v>403</v>
      </c>
      <c r="N810" s="15"/>
      <c r="O810" s="7">
        <f t="shared" si="53"/>
        <v>2.5754816448384982E-2</v>
      </c>
      <c r="P810" s="7">
        <f t="shared" si="53"/>
        <v>3.8722200890460926E-2</v>
      </c>
      <c r="Q810" s="7">
        <f t="shared" si="53"/>
        <v>2.2023108496664275E-2</v>
      </c>
      <c r="R810" s="7">
        <f t="shared" si="52"/>
        <v>1.465715779997344E-2</v>
      </c>
      <c r="S810" s="7">
        <f t="shared" si="52"/>
        <v>2.6162172369877272E-2</v>
      </c>
      <c r="T810" s="7">
        <f t="shared" si="52"/>
        <v>1.7826593190285268E-2</v>
      </c>
      <c r="U810" s="7">
        <f t="shared" si="52"/>
        <v>3.8642945326990294E-2</v>
      </c>
      <c r="V810" s="7">
        <f t="shared" si="54"/>
        <v>1.3146780600943484E-2</v>
      </c>
      <c r="W810" s="7">
        <f t="shared" si="54"/>
        <v>4.6674530474952423E-3</v>
      </c>
      <c r="X810" s="7">
        <f t="shared" si="54"/>
        <v>5.2643073807166728E-2</v>
      </c>
      <c r="Y810" s="7">
        <f t="shared" si="54"/>
        <v>3.8862646917734049E-2</v>
      </c>
      <c r="Z810" s="15"/>
      <c r="AA810" s="7"/>
      <c r="AB810" s="7"/>
      <c r="AC810" s="7"/>
      <c r="AD810" s="7"/>
      <c r="AE810" s="7"/>
      <c r="AF810" s="7"/>
      <c r="AG810" s="7"/>
      <c r="AH810" s="7"/>
      <c r="AI810" s="7"/>
      <c r="AJ810" s="7"/>
      <c r="AK810" s="7"/>
      <c r="AL810" s="7"/>
      <c r="AM810" s="7"/>
      <c r="AN810" s="7"/>
      <c r="AO810" s="7"/>
      <c r="AP810" s="7"/>
      <c r="AQ810" s="7"/>
      <c r="AR810" s="7"/>
      <c r="AS810" s="7"/>
      <c r="AT810" s="7"/>
      <c r="AU810" s="7"/>
      <c r="AV810" s="7"/>
    </row>
    <row r="811" spans="1:48">
      <c r="A811" s="12">
        <v>42548</v>
      </c>
      <c r="B811" s="13">
        <v>5246.6</v>
      </c>
      <c r="C811" s="13">
        <v>2053.6</v>
      </c>
      <c r="D811" s="13">
        <v>2061.3000000000002</v>
      </c>
      <c r="E811" s="13">
        <v>8164.8</v>
      </c>
      <c r="F811" s="13">
        <v>8233</v>
      </c>
      <c r="G811" s="13">
        <v>5778.6</v>
      </c>
      <c r="H811" s="13">
        <v>21289.599999999999</v>
      </c>
      <c r="I811" s="13">
        <v>5214.1000000000004</v>
      </c>
      <c r="J811" s="13">
        <v>773.1</v>
      </c>
      <c r="K811" s="13">
        <v>8194</v>
      </c>
      <c r="L811" s="13">
        <v>7595</v>
      </c>
      <c r="M811" s="13">
        <v>402</v>
      </c>
      <c r="N811" s="15"/>
      <c r="O811" s="7">
        <f t="shared" si="53"/>
        <v>-3.0733719584360481E-3</v>
      </c>
      <c r="P811" s="7">
        <f t="shared" si="53"/>
        <v>1.4597832381596839E-3</v>
      </c>
      <c r="Q811" s="7">
        <f t="shared" si="53"/>
        <v>-6.3754930638029042E-3</v>
      </c>
      <c r="R811" s="7">
        <f t="shared" si="52"/>
        <v>6.810967777410918E-3</v>
      </c>
      <c r="S811" s="7">
        <f t="shared" si="52"/>
        <v>5.8736430937829992E-3</v>
      </c>
      <c r="T811" s="7">
        <f t="shared" si="52"/>
        <v>-1.7439105514590169E-2</v>
      </c>
      <c r="U811" s="7">
        <f t="shared" si="52"/>
        <v>-7.0233283122945181E-3</v>
      </c>
      <c r="V811" s="7">
        <f t="shared" si="54"/>
        <v>9.2207019921594427E-3</v>
      </c>
      <c r="W811" s="7">
        <f t="shared" si="54"/>
        <v>-1.0140492510553777E-2</v>
      </c>
      <c r="X811" s="7">
        <f t="shared" si="54"/>
        <v>2.713638768315595E-2</v>
      </c>
      <c r="Y811" s="7">
        <f t="shared" si="54"/>
        <v>9.0178082469129731E-3</v>
      </c>
      <c r="Z811" s="15"/>
      <c r="AA811" s="7"/>
      <c r="AB811" s="7"/>
      <c r="AC811" s="7"/>
      <c r="AD811" s="7"/>
      <c r="AE811" s="7"/>
      <c r="AF811" s="7"/>
      <c r="AG811" s="7"/>
      <c r="AH811" s="7"/>
      <c r="AI811" s="7"/>
      <c r="AJ811" s="7"/>
      <c r="AK811" s="7"/>
      <c r="AL811" s="7"/>
      <c r="AM811" s="7"/>
      <c r="AN811" s="7"/>
      <c r="AO811" s="7"/>
      <c r="AP811" s="7"/>
      <c r="AQ811" s="7"/>
      <c r="AR811" s="7"/>
      <c r="AS811" s="7"/>
      <c r="AT811" s="7"/>
      <c r="AU811" s="7"/>
      <c r="AV811" s="7"/>
    </row>
    <row r="812" spans="1:48">
      <c r="A812" s="12">
        <v>42555</v>
      </c>
      <c r="B812" s="13">
        <v>5230.5</v>
      </c>
      <c r="C812" s="13">
        <v>2056.6</v>
      </c>
      <c r="D812" s="13">
        <v>2048.1999999999998</v>
      </c>
      <c r="E812" s="13">
        <v>8220.6</v>
      </c>
      <c r="F812" s="13">
        <v>8281.5</v>
      </c>
      <c r="G812" s="13">
        <v>5678.7</v>
      </c>
      <c r="H812" s="13">
        <v>21140.6</v>
      </c>
      <c r="I812" s="13">
        <v>5262.4</v>
      </c>
      <c r="J812" s="13">
        <v>765.3</v>
      </c>
      <c r="K812" s="13">
        <v>8419.4</v>
      </c>
      <c r="L812" s="13">
        <v>7663.8</v>
      </c>
      <c r="M812" s="13">
        <v>401</v>
      </c>
      <c r="N812" s="15"/>
      <c r="O812" s="7">
        <f t="shared" si="53"/>
        <v>3.7358590605733134E-2</v>
      </c>
      <c r="P812" s="7">
        <f t="shared" si="53"/>
        <v>2.7007277624384311E-2</v>
      </c>
      <c r="Q812" s="7">
        <f t="shared" si="53"/>
        <v>2.9442188201176757E-2</v>
      </c>
      <c r="R812" s="7">
        <f t="shared" si="52"/>
        <v>2.5011214021789165E-2</v>
      </c>
      <c r="S812" s="7">
        <f t="shared" si="52"/>
        <v>1.2646853306621832E-2</v>
      </c>
      <c r="T812" s="7">
        <f t="shared" si="52"/>
        <v>4.7475283722618652E-2</v>
      </c>
      <c r="U812" s="7">
        <f t="shared" si="52"/>
        <v>2.7056548849283185E-2</v>
      </c>
      <c r="V812" s="7">
        <f t="shared" si="54"/>
        <v>2.0482768431192729E-2</v>
      </c>
      <c r="W812" s="7">
        <f t="shared" si="54"/>
        <v>1.3111111420953354E-2</v>
      </c>
      <c r="X812" s="7">
        <f t="shared" si="54"/>
        <v>4.663068463993756E-2</v>
      </c>
      <c r="Y812" s="7">
        <f t="shared" si="54"/>
        <v>9.0018728405159339E-3</v>
      </c>
      <c r="Z812" s="15"/>
      <c r="AA812" s="7"/>
      <c r="AB812" s="7"/>
      <c r="AC812" s="7"/>
      <c r="AD812" s="7"/>
      <c r="AE812" s="7"/>
      <c r="AF812" s="7"/>
      <c r="AG812" s="7"/>
      <c r="AH812" s="7"/>
      <c r="AI812" s="7"/>
      <c r="AJ812" s="7"/>
      <c r="AK812" s="7"/>
      <c r="AL812" s="7"/>
      <c r="AM812" s="7"/>
      <c r="AN812" s="7"/>
      <c r="AO812" s="7"/>
      <c r="AP812" s="7"/>
      <c r="AQ812" s="7"/>
      <c r="AR812" s="7"/>
      <c r="AS812" s="7"/>
      <c r="AT812" s="7"/>
      <c r="AU812" s="7"/>
      <c r="AV812" s="7"/>
    </row>
    <row r="813" spans="1:48">
      <c r="A813" s="12">
        <v>42562</v>
      </c>
      <c r="B813" s="13">
        <v>5429.6</v>
      </c>
      <c r="C813" s="13">
        <v>2112.9</v>
      </c>
      <c r="D813" s="13">
        <v>2109.4</v>
      </c>
      <c r="E813" s="13">
        <v>8428.7999999999993</v>
      </c>
      <c r="F813" s="13">
        <v>8386.9</v>
      </c>
      <c r="G813" s="13">
        <v>5954.8</v>
      </c>
      <c r="H813" s="13">
        <v>21720.400000000001</v>
      </c>
      <c r="I813" s="13">
        <v>5371.3</v>
      </c>
      <c r="J813" s="13">
        <v>775.4</v>
      </c>
      <c r="K813" s="13">
        <v>8821.2999999999993</v>
      </c>
      <c r="L813" s="13">
        <v>7733.1</v>
      </c>
      <c r="M813" s="13">
        <v>400</v>
      </c>
      <c r="N813" s="15"/>
      <c r="O813" s="7">
        <f t="shared" si="53"/>
        <v>1.2555299538334608E-2</v>
      </c>
      <c r="P813" s="7">
        <f t="shared" si="53"/>
        <v>8.4360846233697898E-3</v>
      </c>
      <c r="Q813" s="7">
        <f t="shared" si="53"/>
        <v>3.1957562914049338E-2</v>
      </c>
      <c r="R813" s="7">
        <f t="shared" si="52"/>
        <v>2.1293133846801579E-2</v>
      </c>
      <c r="S813" s="7">
        <f t="shared" si="52"/>
        <v>2.5265641938263143E-2</v>
      </c>
      <c r="T813" s="7">
        <f t="shared" si="52"/>
        <v>1.5959823658332276E-2</v>
      </c>
      <c r="U813" s="7">
        <f t="shared" si="52"/>
        <v>4.2772908797302819E-2</v>
      </c>
      <c r="V813" s="7">
        <f t="shared" si="54"/>
        <v>2.0637144613590098E-2</v>
      </c>
      <c r="W813" s="7">
        <f t="shared" si="54"/>
        <v>3.0732577389416257E-2</v>
      </c>
      <c r="X813" s="7">
        <f t="shared" si="54"/>
        <v>-3.5551351341261202E-2</v>
      </c>
      <c r="Y813" s="7">
        <f t="shared" si="54"/>
        <v>3.3894223841528175E-2</v>
      </c>
      <c r="Z813" s="15"/>
      <c r="AA813" s="7"/>
      <c r="AB813" s="7"/>
      <c r="AC813" s="7"/>
      <c r="AD813" s="7"/>
      <c r="AE813" s="7"/>
      <c r="AF813" s="7"/>
      <c r="AG813" s="7"/>
      <c r="AH813" s="7"/>
      <c r="AI813" s="7"/>
      <c r="AJ813" s="7"/>
      <c r="AK813" s="7"/>
      <c r="AL813" s="7"/>
      <c r="AM813" s="7"/>
      <c r="AN813" s="7"/>
      <c r="AO813" s="7"/>
      <c r="AP813" s="7"/>
      <c r="AQ813" s="7"/>
      <c r="AR813" s="7"/>
      <c r="AS813" s="7"/>
      <c r="AT813" s="7"/>
      <c r="AU813" s="7"/>
      <c r="AV813" s="7"/>
    </row>
    <row r="814" spans="1:48">
      <c r="A814" s="12">
        <v>42569</v>
      </c>
      <c r="B814" s="13">
        <v>5498.2</v>
      </c>
      <c r="C814" s="13">
        <v>2130.8000000000002</v>
      </c>
      <c r="D814" s="13">
        <v>2177.9</v>
      </c>
      <c r="E814" s="13">
        <v>8610.2000000000007</v>
      </c>
      <c r="F814" s="13">
        <v>8601.5</v>
      </c>
      <c r="G814" s="13">
        <v>6050.6</v>
      </c>
      <c r="H814" s="13">
        <v>22669.599999999999</v>
      </c>
      <c r="I814" s="13">
        <v>5483.3</v>
      </c>
      <c r="J814" s="13">
        <v>799.6</v>
      </c>
      <c r="K814" s="13">
        <v>8513.2000000000007</v>
      </c>
      <c r="L814" s="13">
        <v>7999.7</v>
      </c>
      <c r="M814" s="13">
        <v>399</v>
      </c>
      <c r="N814" s="15"/>
      <c r="O814" s="7">
        <f t="shared" si="53"/>
        <v>1.1608903856924729E-2</v>
      </c>
      <c r="P814" s="7">
        <f t="shared" si="53"/>
        <v>8.4439654123488002E-4</v>
      </c>
      <c r="Q814" s="7">
        <f t="shared" si="53"/>
        <v>3.2835737559333431E-2</v>
      </c>
      <c r="R814" s="7">
        <f t="shared" si="52"/>
        <v>2.7526407625502423E-2</v>
      </c>
      <c r="S814" s="7">
        <f t="shared" si="52"/>
        <v>-4.3676828146598207E-2</v>
      </c>
      <c r="T814" s="7">
        <f t="shared" si="52"/>
        <v>1.2613075738421612E-2</v>
      </c>
      <c r="U814" s="7">
        <f t="shared" si="52"/>
        <v>4.9722668127075657E-3</v>
      </c>
      <c r="V814" s="7">
        <f t="shared" si="54"/>
        <v>1.651345639574656E-2</v>
      </c>
      <c r="W814" s="7">
        <f t="shared" si="54"/>
        <v>-1.28384393974983E-2</v>
      </c>
      <c r="X814" s="7">
        <f t="shared" si="54"/>
        <v>1.5663925691660495E-2</v>
      </c>
      <c r="Y814" s="7">
        <f t="shared" si="54"/>
        <v>9.5174239022741448E-3</v>
      </c>
      <c r="Z814" s="15"/>
      <c r="AA814" s="7"/>
      <c r="AB814" s="7"/>
      <c r="AC814" s="7"/>
      <c r="AD814" s="7"/>
      <c r="AE814" s="7"/>
      <c r="AF814" s="7"/>
      <c r="AG814" s="7"/>
      <c r="AH814" s="7"/>
      <c r="AI814" s="7"/>
      <c r="AJ814" s="7"/>
      <c r="AK814" s="7"/>
      <c r="AL814" s="7"/>
      <c r="AM814" s="7"/>
      <c r="AN814" s="7"/>
      <c r="AO814" s="7"/>
      <c r="AP814" s="7"/>
      <c r="AQ814" s="7"/>
      <c r="AR814" s="7"/>
      <c r="AS814" s="7"/>
      <c r="AT814" s="7"/>
      <c r="AU814" s="7"/>
      <c r="AV814" s="7"/>
    </row>
    <row r="815" spans="1:48">
      <c r="A815" s="12">
        <v>42576</v>
      </c>
      <c r="B815" s="13">
        <v>5562.4</v>
      </c>
      <c r="C815" s="13">
        <v>2132.6</v>
      </c>
      <c r="D815" s="13">
        <v>2250.6</v>
      </c>
      <c r="E815" s="13">
        <v>8850.5</v>
      </c>
      <c r="F815" s="13">
        <v>8233.9</v>
      </c>
      <c r="G815" s="13">
        <v>6127.4</v>
      </c>
      <c r="H815" s="13">
        <v>22782.6</v>
      </c>
      <c r="I815" s="13">
        <v>5574.6</v>
      </c>
      <c r="J815" s="13">
        <v>789.4</v>
      </c>
      <c r="K815" s="13">
        <v>8647.6</v>
      </c>
      <c r="L815" s="13">
        <v>8076.2</v>
      </c>
      <c r="M815" s="13">
        <v>398</v>
      </c>
      <c r="N815" s="15"/>
      <c r="O815" s="7">
        <f t="shared" si="53"/>
        <v>-1.1754416607736382E-2</v>
      </c>
      <c r="P815" s="7">
        <f t="shared" si="53"/>
        <v>-2.0847907538630903E-2</v>
      </c>
      <c r="Q815" s="7">
        <f t="shared" si="53"/>
        <v>-1.9562720059160266E-2</v>
      </c>
      <c r="R815" s="7">
        <f t="shared" si="52"/>
        <v>-8.1684043719478464E-3</v>
      </c>
      <c r="S815" s="7">
        <f t="shared" si="52"/>
        <v>1.9519444033395349E-2</v>
      </c>
      <c r="T815" s="7">
        <f t="shared" si="52"/>
        <v>-1.6637292680433693E-2</v>
      </c>
      <c r="U815" s="7">
        <f t="shared" si="52"/>
        <v>-2.6981954335595484E-2</v>
      </c>
      <c r="V815" s="7">
        <f t="shared" si="54"/>
        <v>-1.9271071255614038E-2</v>
      </c>
      <c r="W815" s="7">
        <f t="shared" si="54"/>
        <v>-1.7894137991917938E-2</v>
      </c>
      <c r="X815" s="7">
        <f t="shared" si="54"/>
        <v>1.3473283496821845E-2</v>
      </c>
      <c r="Y815" s="7">
        <f t="shared" si="54"/>
        <v>-2.1312148705768381E-2</v>
      </c>
      <c r="Z815" s="15"/>
      <c r="AA815" s="7"/>
      <c r="AB815" s="7"/>
      <c r="AC815" s="7"/>
      <c r="AD815" s="7"/>
      <c r="AE815" s="7"/>
      <c r="AF815" s="7"/>
      <c r="AG815" s="7"/>
      <c r="AH815" s="7"/>
      <c r="AI815" s="7"/>
      <c r="AJ815" s="7"/>
      <c r="AK815" s="7"/>
      <c r="AL815" s="7"/>
      <c r="AM815" s="7"/>
      <c r="AN815" s="7"/>
      <c r="AO815" s="7"/>
      <c r="AP815" s="7"/>
      <c r="AQ815" s="7"/>
      <c r="AR815" s="7"/>
      <c r="AS815" s="7"/>
      <c r="AT815" s="7"/>
      <c r="AU815" s="7"/>
      <c r="AV815" s="7"/>
    </row>
    <row r="816" spans="1:48">
      <c r="A816" s="12">
        <v>42583</v>
      </c>
      <c r="B816" s="13">
        <v>5497.4</v>
      </c>
      <c r="C816" s="13">
        <v>2088.6</v>
      </c>
      <c r="D816" s="13">
        <v>2207</v>
      </c>
      <c r="E816" s="13">
        <v>8778.5</v>
      </c>
      <c r="F816" s="13">
        <v>8396.2000000000007</v>
      </c>
      <c r="G816" s="13">
        <v>6026.3</v>
      </c>
      <c r="H816" s="13">
        <v>22176.1</v>
      </c>
      <c r="I816" s="13">
        <v>5468.2</v>
      </c>
      <c r="J816" s="13">
        <v>775.4</v>
      </c>
      <c r="K816" s="13">
        <v>8764.9</v>
      </c>
      <c r="L816" s="13">
        <v>7905.9</v>
      </c>
      <c r="M816" s="13">
        <v>397</v>
      </c>
      <c r="N816" s="15"/>
      <c r="O816" s="7">
        <f t="shared" si="53"/>
        <v>6.0752977409463237E-3</v>
      </c>
      <c r="P816" s="7">
        <f t="shared" si="53"/>
        <v>-3.37925916985541E-2</v>
      </c>
      <c r="Q816" s="7">
        <f t="shared" si="53"/>
        <v>1.3993164369347231E-2</v>
      </c>
      <c r="R816" s="7">
        <f t="shared" si="52"/>
        <v>3.1164011482484617E-3</v>
      </c>
      <c r="S816" s="7">
        <f t="shared" si="52"/>
        <v>2.1747926704769688E-2</v>
      </c>
      <c r="T816" s="7">
        <f t="shared" si="52"/>
        <v>6.2858956747862743E-3</v>
      </c>
      <c r="U816" s="7">
        <f t="shared" si="52"/>
        <v>1.863826977140878E-2</v>
      </c>
      <c r="V816" s="7">
        <f t="shared" si="54"/>
        <v>8.9934884973737281E-3</v>
      </c>
      <c r="W816" s="7">
        <f t="shared" si="54"/>
        <v>6.2852486186554299E-2</v>
      </c>
      <c r="X816" s="7">
        <f t="shared" si="54"/>
        <v>1.0994794958622541E-2</v>
      </c>
      <c r="Y816" s="7">
        <f t="shared" si="54"/>
        <v>-4.2650359793112727E-2</v>
      </c>
      <c r="Z816" s="15"/>
      <c r="AA816" s="7"/>
      <c r="AB816" s="7"/>
      <c r="AC816" s="7"/>
      <c r="AD816" s="7"/>
      <c r="AE816" s="7"/>
      <c r="AF816" s="7"/>
      <c r="AG816" s="7"/>
      <c r="AH816" s="7"/>
      <c r="AI816" s="7"/>
      <c r="AJ816" s="7"/>
      <c r="AK816" s="7"/>
      <c r="AL816" s="7"/>
      <c r="AM816" s="7"/>
      <c r="AN816" s="7"/>
      <c r="AO816" s="7"/>
      <c r="AP816" s="7"/>
      <c r="AQ816" s="7"/>
      <c r="AR816" s="7"/>
      <c r="AS816" s="7"/>
      <c r="AT816" s="7"/>
      <c r="AU816" s="7"/>
      <c r="AV816" s="7"/>
    </row>
    <row r="817" spans="1:48">
      <c r="A817" s="12">
        <v>42590</v>
      </c>
      <c r="B817" s="13">
        <v>5530.9</v>
      </c>
      <c r="C817" s="13">
        <v>2019.2</v>
      </c>
      <c r="D817" s="13">
        <v>2238.1</v>
      </c>
      <c r="E817" s="13">
        <v>8805.9</v>
      </c>
      <c r="F817" s="13">
        <v>8580.7999999999993</v>
      </c>
      <c r="G817" s="13">
        <v>6064.3</v>
      </c>
      <c r="H817" s="13">
        <v>22593.3</v>
      </c>
      <c r="I817" s="13">
        <v>5517.6</v>
      </c>
      <c r="J817" s="13">
        <v>825.7</v>
      </c>
      <c r="K817" s="13">
        <v>8861.7999999999993</v>
      </c>
      <c r="L817" s="13">
        <v>7575.8</v>
      </c>
      <c r="M817" s="13">
        <v>396</v>
      </c>
      <c r="N817" s="15"/>
      <c r="O817" s="7">
        <f t="shared" si="53"/>
        <v>-7.5965855194226096E-4</v>
      </c>
      <c r="P817" s="7">
        <f t="shared" si="53"/>
        <v>4.0527906014053488E-3</v>
      </c>
      <c r="Q817" s="7">
        <f t="shared" si="53"/>
        <v>3.1227719880859723E-3</v>
      </c>
      <c r="R817" s="7">
        <f t="shared" si="52"/>
        <v>2.0791003332064358E-2</v>
      </c>
      <c r="S817" s="7">
        <f t="shared" si="52"/>
        <v>2.8967558516471592E-2</v>
      </c>
      <c r="T817" s="7">
        <f t="shared" si="52"/>
        <v>-7.5976761479967471E-3</v>
      </c>
      <c r="U817" s="7">
        <f t="shared" si="52"/>
        <v>-3.2299827089218261E-2</v>
      </c>
      <c r="V817" s="7">
        <f t="shared" si="54"/>
        <v>-9.414190710436204E-3</v>
      </c>
      <c r="W817" s="7">
        <f t="shared" si="54"/>
        <v>9.6421139931847956E-3</v>
      </c>
      <c r="X817" s="7">
        <f t="shared" si="54"/>
        <v>1.6807118316381407E-2</v>
      </c>
      <c r="Y817" s="7">
        <f t="shared" si="54"/>
        <v>3.3340172809382903E-3</v>
      </c>
      <c r="Z817" s="15"/>
      <c r="AA817" s="7"/>
      <c r="AB817" s="7"/>
      <c r="AC817" s="7"/>
      <c r="AD817" s="7"/>
      <c r="AE817" s="7"/>
      <c r="AF817" s="7"/>
      <c r="AG817" s="7"/>
      <c r="AH817" s="7"/>
      <c r="AI817" s="7"/>
      <c r="AJ817" s="7"/>
      <c r="AK817" s="7"/>
      <c r="AL817" s="7"/>
      <c r="AM817" s="7"/>
      <c r="AN817" s="7"/>
      <c r="AO817" s="7"/>
      <c r="AP817" s="7"/>
      <c r="AQ817" s="7"/>
      <c r="AR817" s="7"/>
      <c r="AS817" s="7"/>
      <c r="AT817" s="7"/>
      <c r="AU817" s="7"/>
      <c r="AV817" s="7"/>
    </row>
    <row r="818" spans="1:48">
      <c r="A818" s="12">
        <v>42597</v>
      </c>
      <c r="B818" s="13">
        <v>5526.7</v>
      </c>
      <c r="C818" s="13">
        <v>2027.4</v>
      </c>
      <c r="D818" s="13">
        <v>2245.1</v>
      </c>
      <c r="E818" s="13">
        <v>8990.9</v>
      </c>
      <c r="F818" s="13">
        <v>8833</v>
      </c>
      <c r="G818" s="13">
        <v>6018.4</v>
      </c>
      <c r="H818" s="13">
        <v>21875.200000000001</v>
      </c>
      <c r="I818" s="13">
        <v>5465.9</v>
      </c>
      <c r="J818" s="13">
        <v>833.7</v>
      </c>
      <c r="K818" s="13">
        <v>9012</v>
      </c>
      <c r="L818" s="13">
        <v>7601.1</v>
      </c>
      <c r="M818" s="13">
        <v>395</v>
      </c>
      <c r="N818" s="15"/>
      <c r="O818" s="7">
        <f t="shared" si="53"/>
        <v>-2.0285819566393708E-3</v>
      </c>
      <c r="P818" s="7">
        <f t="shared" si="53"/>
        <v>-3.2331212404496545E-2</v>
      </c>
      <c r="Q818" s="7">
        <f t="shared" si="53"/>
        <v>1.0239288596323873E-3</v>
      </c>
      <c r="R818" s="7">
        <f t="shared" si="52"/>
        <v>2.6072731001877496E-2</v>
      </c>
      <c r="S818" s="7">
        <f t="shared" si="52"/>
        <v>-2.6546475296411191E-2</v>
      </c>
      <c r="T818" s="7">
        <f t="shared" si="52"/>
        <v>1.5938375003744299E-3</v>
      </c>
      <c r="U818" s="7">
        <f t="shared" si="52"/>
        <v>8.6707916097626455E-3</v>
      </c>
      <c r="V818" s="7">
        <f t="shared" si="54"/>
        <v>-1.0945355446619922E-2</v>
      </c>
      <c r="W818" s="7">
        <f t="shared" si="54"/>
        <v>-1.2917424739497979E-2</v>
      </c>
      <c r="X818" s="7">
        <f t="shared" si="54"/>
        <v>-1.3618724513523943E-2</v>
      </c>
      <c r="Y818" s="7">
        <f t="shared" si="54"/>
        <v>1.8212067772546435E-2</v>
      </c>
      <c r="Z818" s="15"/>
      <c r="AA818" s="7"/>
      <c r="AB818" s="7"/>
      <c r="AC818" s="7"/>
      <c r="AD818" s="7"/>
      <c r="AE818" s="7"/>
      <c r="AF818" s="7"/>
      <c r="AG818" s="7"/>
      <c r="AH818" s="7"/>
      <c r="AI818" s="7"/>
      <c r="AJ818" s="7"/>
      <c r="AK818" s="7"/>
      <c r="AL818" s="7"/>
      <c r="AM818" s="7"/>
      <c r="AN818" s="7"/>
      <c r="AO818" s="7"/>
      <c r="AP818" s="7"/>
      <c r="AQ818" s="7"/>
      <c r="AR818" s="7"/>
      <c r="AS818" s="7"/>
      <c r="AT818" s="7"/>
      <c r="AU818" s="7"/>
      <c r="AV818" s="7"/>
    </row>
    <row r="819" spans="1:48">
      <c r="A819" s="12">
        <v>42604</v>
      </c>
      <c r="B819" s="13">
        <v>5515.5</v>
      </c>
      <c r="C819" s="13">
        <v>1962.9</v>
      </c>
      <c r="D819" s="13">
        <v>2247.4</v>
      </c>
      <c r="E819" s="13">
        <v>9228.4</v>
      </c>
      <c r="F819" s="13">
        <v>8601.6</v>
      </c>
      <c r="G819" s="13">
        <v>6028</v>
      </c>
      <c r="H819" s="13">
        <v>22065.7</v>
      </c>
      <c r="I819" s="13">
        <v>5406.4</v>
      </c>
      <c r="J819" s="13">
        <v>823</v>
      </c>
      <c r="K819" s="13">
        <v>8890.1</v>
      </c>
      <c r="L819" s="13">
        <v>7740.8</v>
      </c>
      <c r="M819" s="13">
        <v>394</v>
      </c>
      <c r="N819" s="15"/>
      <c r="O819" s="7">
        <f t="shared" si="53"/>
        <v>-2.6213122526214671E-2</v>
      </c>
      <c r="P819" s="7">
        <f t="shared" si="53"/>
        <v>-3.4465619515839527E-2</v>
      </c>
      <c r="Q819" s="7">
        <f t="shared" si="53"/>
        <v>-2.0180913663467432E-2</v>
      </c>
      <c r="R819" s="7">
        <f t="shared" si="52"/>
        <v>-3.1906708339456427E-2</v>
      </c>
      <c r="S819" s="7">
        <f t="shared" si="52"/>
        <v>-3.5572242993685478E-2</v>
      </c>
      <c r="T819" s="7">
        <f t="shared" si="52"/>
        <v>-1.9194318657316915E-2</v>
      </c>
      <c r="U819" s="7">
        <f t="shared" si="52"/>
        <v>-2.7246662901818101E-2</v>
      </c>
      <c r="V819" s="7">
        <f t="shared" si="54"/>
        <v>-3.1586418763833869E-2</v>
      </c>
      <c r="W819" s="7">
        <f t="shared" si="54"/>
        <v>6.4192069271486324E-3</v>
      </c>
      <c r="X819" s="7">
        <f t="shared" si="54"/>
        <v>-4.0118743960495695E-2</v>
      </c>
      <c r="Y819" s="7">
        <f t="shared" si="54"/>
        <v>-3.0935576348145786E-2</v>
      </c>
      <c r="Z819" s="15"/>
      <c r="AA819" s="7"/>
      <c r="AB819" s="7"/>
      <c r="AC819" s="7"/>
      <c r="AD819" s="7"/>
      <c r="AE819" s="7"/>
      <c r="AF819" s="7"/>
      <c r="AG819" s="7"/>
      <c r="AH819" s="7"/>
      <c r="AI819" s="7"/>
      <c r="AJ819" s="7"/>
      <c r="AK819" s="7"/>
      <c r="AL819" s="7"/>
      <c r="AM819" s="7"/>
      <c r="AN819" s="7"/>
      <c r="AO819" s="7"/>
      <c r="AP819" s="7"/>
      <c r="AQ819" s="7"/>
      <c r="AR819" s="7"/>
      <c r="AS819" s="7"/>
      <c r="AT819" s="7"/>
      <c r="AU819" s="7"/>
      <c r="AV819" s="7"/>
    </row>
    <row r="820" spans="1:48">
      <c r="A820" s="12">
        <v>42611</v>
      </c>
      <c r="B820" s="13">
        <v>5372.8</v>
      </c>
      <c r="C820" s="13">
        <v>1896.4</v>
      </c>
      <c r="D820" s="13">
        <v>2202.5</v>
      </c>
      <c r="E820" s="13">
        <v>8938.6</v>
      </c>
      <c r="F820" s="13">
        <v>8301</v>
      </c>
      <c r="G820" s="13">
        <v>5913.4</v>
      </c>
      <c r="H820" s="13">
        <v>21472.6</v>
      </c>
      <c r="I820" s="13">
        <v>5238.3</v>
      </c>
      <c r="J820" s="13">
        <v>828.3</v>
      </c>
      <c r="K820" s="13">
        <v>8540.5</v>
      </c>
      <c r="L820" s="13">
        <v>7505</v>
      </c>
      <c r="M820" s="13">
        <v>393</v>
      </c>
      <c r="N820" s="15"/>
      <c r="O820" s="7">
        <f t="shared" si="53"/>
        <v>-6.2733588861121417E-3</v>
      </c>
      <c r="P820" s="7">
        <f t="shared" si="53"/>
        <v>-1.4928425562171633E-2</v>
      </c>
      <c r="Q820" s="7">
        <f t="shared" si="53"/>
        <v>-6.2853185602951287E-3</v>
      </c>
      <c r="R820" s="7">
        <f t="shared" si="52"/>
        <v>-1.3776696500163402E-2</v>
      </c>
      <c r="S820" s="7">
        <f t="shared" si="52"/>
        <v>1.9376469075592991E-3</v>
      </c>
      <c r="T820" s="7">
        <f t="shared" si="52"/>
        <v>-7.3152222474784671E-3</v>
      </c>
      <c r="U820" s="7">
        <f t="shared" si="52"/>
        <v>-2.6315880141709061E-2</v>
      </c>
      <c r="V820" s="7">
        <f t="shared" si="54"/>
        <v>-1.8768856798455066E-2</v>
      </c>
      <c r="W820" s="7">
        <f t="shared" si="54"/>
        <v>-2.1107353488805498E-2</v>
      </c>
      <c r="X820" s="7">
        <f t="shared" si="54"/>
        <v>2.2609970871610631E-2</v>
      </c>
      <c r="Y820" s="7">
        <f t="shared" si="54"/>
        <v>-3.1785663602030438E-2</v>
      </c>
      <c r="Z820" s="15"/>
      <c r="AA820" s="7"/>
      <c r="AB820" s="7"/>
      <c r="AC820" s="7"/>
      <c r="AD820" s="7"/>
      <c r="AE820" s="7"/>
      <c r="AF820" s="7"/>
      <c r="AG820" s="7"/>
      <c r="AH820" s="7"/>
      <c r="AI820" s="7"/>
      <c r="AJ820" s="7"/>
      <c r="AK820" s="7"/>
      <c r="AL820" s="7"/>
      <c r="AM820" s="7"/>
      <c r="AN820" s="7"/>
      <c r="AO820" s="7"/>
      <c r="AP820" s="7"/>
      <c r="AQ820" s="7"/>
      <c r="AR820" s="7"/>
      <c r="AS820" s="7"/>
      <c r="AT820" s="7"/>
      <c r="AU820" s="7"/>
      <c r="AV820" s="7"/>
    </row>
    <row r="821" spans="1:48">
      <c r="A821" s="12">
        <v>42618</v>
      </c>
      <c r="B821" s="13">
        <v>5339.2</v>
      </c>
      <c r="C821" s="13">
        <v>1868.3</v>
      </c>
      <c r="D821" s="13">
        <v>2188.6999999999998</v>
      </c>
      <c r="E821" s="13">
        <v>8816.2999999999993</v>
      </c>
      <c r="F821" s="13">
        <v>8317.1</v>
      </c>
      <c r="G821" s="13">
        <v>5870.3</v>
      </c>
      <c r="H821" s="13">
        <v>20914.900000000001</v>
      </c>
      <c r="I821" s="13">
        <v>5140.8999999999996</v>
      </c>
      <c r="J821" s="13">
        <v>811</v>
      </c>
      <c r="K821" s="13">
        <v>8735.7999999999993</v>
      </c>
      <c r="L821" s="13">
        <v>7270.2</v>
      </c>
      <c r="M821" s="13">
        <v>392</v>
      </c>
      <c r="N821" s="15"/>
      <c r="O821" s="7">
        <f t="shared" si="53"/>
        <v>-7.9918438880549492E-3</v>
      </c>
      <c r="P821" s="7">
        <f t="shared" si="53"/>
        <v>5.3914241679856928E-3</v>
      </c>
      <c r="Q821" s="7">
        <f t="shared" si="53"/>
        <v>9.5489994410196122E-3</v>
      </c>
      <c r="R821" s="7">
        <f t="shared" si="52"/>
        <v>1.5753835462887736E-3</v>
      </c>
      <c r="S821" s="7">
        <f t="shared" si="52"/>
        <v>-5.1856022258916501E-2</v>
      </c>
      <c r="T821" s="7">
        <f t="shared" si="52"/>
        <v>-2.8830508638126723E-3</v>
      </c>
      <c r="U821" s="7">
        <f t="shared" si="52"/>
        <v>5.6117913528030373E-3</v>
      </c>
      <c r="V821" s="7">
        <f t="shared" si="54"/>
        <v>-1.8909797175561755E-2</v>
      </c>
      <c r="W821" s="7">
        <f t="shared" si="54"/>
        <v>-5.3162021724841762E-3</v>
      </c>
      <c r="X821" s="7">
        <f t="shared" si="54"/>
        <v>-2.4860613606214006E-2</v>
      </c>
      <c r="Y821" s="7">
        <f t="shared" si="54"/>
        <v>-3.1380492974282109E-2</v>
      </c>
      <c r="Z821" s="15"/>
      <c r="AA821" s="7"/>
      <c r="AB821" s="7"/>
      <c r="AC821" s="7"/>
      <c r="AD821" s="7"/>
      <c r="AE821" s="7"/>
      <c r="AF821" s="7"/>
      <c r="AG821" s="7"/>
      <c r="AH821" s="7"/>
      <c r="AI821" s="7"/>
      <c r="AJ821" s="7"/>
      <c r="AK821" s="7"/>
      <c r="AL821" s="7"/>
      <c r="AM821" s="7"/>
      <c r="AN821" s="7"/>
      <c r="AO821" s="7"/>
      <c r="AP821" s="7"/>
      <c r="AQ821" s="7"/>
      <c r="AR821" s="7"/>
      <c r="AS821" s="7"/>
      <c r="AT821" s="7"/>
      <c r="AU821" s="7"/>
      <c r="AV821" s="7"/>
    </row>
    <row r="822" spans="1:48">
      <c r="A822" s="12">
        <v>42625</v>
      </c>
      <c r="B822" s="13">
        <v>5296.7</v>
      </c>
      <c r="C822" s="13">
        <v>1878.4</v>
      </c>
      <c r="D822" s="13">
        <v>2209.6999999999998</v>
      </c>
      <c r="E822" s="13">
        <v>8830.2000000000007</v>
      </c>
      <c r="F822" s="13">
        <v>7896.8</v>
      </c>
      <c r="G822" s="13">
        <v>5853.4</v>
      </c>
      <c r="H822" s="13">
        <v>21032.6</v>
      </c>
      <c r="I822" s="13">
        <v>5044.6000000000004</v>
      </c>
      <c r="J822" s="13">
        <v>806.7</v>
      </c>
      <c r="K822" s="13">
        <v>8521.2999999999993</v>
      </c>
      <c r="L822" s="13">
        <v>7045.6</v>
      </c>
      <c r="M822" s="13">
        <v>391</v>
      </c>
      <c r="N822" s="15"/>
      <c r="O822" s="7">
        <f t="shared" si="53"/>
        <v>2.5094530846162238E-2</v>
      </c>
      <c r="P822" s="7">
        <f t="shared" si="53"/>
        <v>-2.5586367903244734E-3</v>
      </c>
      <c r="Q822" s="7">
        <f t="shared" si="53"/>
        <v>3.3432759071050995E-3</v>
      </c>
      <c r="R822" s="7">
        <f t="shared" si="52"/>
        <v>2.1166886409854414E-2</v>
      </c>
      <c r="S822" s="7">
        <f t="shared" si="52"/>
        <v>1.9922301276592159E-2</v>
      </c>
      <c r="T822" s="7">
        <f t="shared" si="52"/>
        <v>2.3752963109681925E-2</v>
      </c>
      <c r="U822" s="7">
        <f t="shared" si="52"/>
        <v>2.8349683907576168E-2</v>
      </c>
      <c r="V822" s="7">
        <f t="shared" si="54"/>
        <v>3.5653046554870602E-2</v>
      </c>
      <c r="W822" s="7">
        <f t="shared" si="54"/>
        <v>2.89556604686954E-2</v>
      </c>
      <c r="X822" s="7">
        <f t="shared" si="54"/>
        <v>4.5177556940733977E-2</v>
      </c>
      <c r="Y822" s="7">
        <f t="shared" si="54"/>
        <v>1.5366174899094037E-2</v>
      </c>
      <c r="Z822" s="15"/>
      <c r="AA822" s="7"/>
      <c r="AB822" s="7"/>
      <c r="AC822" s="7"/>
      <c r="AD822" s="7"/>
      <c r="AE822" s="7"/>
      <c r="AF822" s="7"/>
      <c r="AG822" s="7"/>
      <c r="AH822" s="7"/>
      <c r="AI822" s="7"/>
      <c r="AJ822" s="7"/>
      <c r="AK822" s="7"/>
      <c r="AL822" s="7"/>
      <c r="AM822" s="7"/>
      <c r="AN822" s="7"/>
      <c r="AO822" s="7"/>
      <c r="AP822" s="7"/>
      <c r="AQ822" s="7"/>
      <c r="AR822" s="7"/>
      <c r="AS822" s="7"/>
      <c r="AT822" s="7"/>
      <c r="AU822" s="7"/>
      <c r="AV822" s="7"/>
    </row>
    <row r="823" spans="1:48">
      <c r="A823" s="12">
        <v>42632</v>
      </c>
      <c r="B823" s="13">
        <v>5431.3</v>
      </c>
      <c r="C823" s="13">
        <v>1873.6</v>
      </c>
      <c r="D823" s="13">
        <v>2217.1</v>
      </c>
      <c r="E823" s="13">
        <v>9019.1</v>
      </c>
      <c r="F823" s="13">
        <v>8055.7</v>
      </c>
      <c r="G823" s="13">
        <v>5994.1</v>
      </c>
      <c r="H823" s="13">
        <v>21637.4</v>
      </c>
      <c r="I823" s="13">
        <v>5227.7</v>
      </c>
      <c r="J823" s="13">
        <v>830.4</v>
      </c>
      <c r="K823" s="13">
        <v>8915.1</v>
      </c>
      <c r="L823" s="13">
        <v>7154.7</v>
      </c>
      <c r="M823" s="13">
        <v>390</v>
      </c>
      <c r="N823" s="15"/>
      <c r="O823" s="7">
        <f t="shared" si="53"/>
        <v>8.4658426728807031E-4</v>
      </c>
      <c r="P823" s="7">
        <f t="shared" si="53"/>
        <v>-5.8883527558954429E-3</v>
      </c>
      <c r="Q823" s="7">
        <f t="shared" si="53"/>
        <v>-6.6523607697666935E-3</v>
      </c>
      <c r="R823" s="7">
        <f t="shared" si="52"/>
        <v>1.552140848810107E-4</v>
      </c>
      <c r="S823" s="7">
        <f t="shared" si="52"/>
        <v>4.3469528825548345E-2</v>
      </c>
      <c r="T823" s="7">
        <f t="shared" si="52"/>
        <v>-1.2878488870416798E-2</v>
      </c>
      <c r="U823" s="7">
        <f t="shared" si="52"/>
        <v>2.5893776194491169E-3</v>
      </c>
      <c r="V823" s="7">
        <f t="shared" si="54"/>
        <v>4.8088942548052275E-3</v>
      </c>
      <c r="W823" s="7">
        <f t="shared" si="54"/>
        <v>-4.5866103339921097E-3</v>
      </c>
      <c r="X823" s="7">
        <f t="shared" si="54"/>
        <v>1.7721813912209252E-2</v>
      </c>
      <c r="Y823" s="7">
        <f t="shared" si="54"/>
        <v>2.3837615383445532E-2</v>
      </c>
      <c r="Z823" s="15"/>
      <c r="AA823" s="7"/>
      <c r="AB823" s="7"/>
      <c r="AC823" s="7"/>
      <c r="AD823" s="7"/>
      <c r="AE823" s="7"/>
      <c r="AF823" s="7"/>
      <c r="AG823" s="7"/>
      <c r="AH823" s="7"/>
      <c r="AI823" s="7"/>
      <c r="AJ823" s="7"/>
      <c r="AK823" s="7"/>
      <c r="AL823" s="7"/>
      <c r="AM823" s="7"/>
      <c r="AN823" s="7"/>
      <c r="AO823" s="7"/>
      <c r="AP823" s="7"/>
      <c r="AQ823" s="7"/>
      <c r="AR823" s="7"/>
      <c r="AS823" s="7"/>
      <c r="AT823" s="7"/>
      <c r="AU823" s="7"/>
      <c r="AV823" s="7"/>
    </row>
    <row r="824" spans="1:48">
      <c r="A824" s="12">
        <v>42639</v>
      </c>
      <c r="B824" s="13">
        <v>5435.9</v>
      </c>
      <c r="C824" s="13">
        <v>1862.6</v>
      </c>
      <c r="D824" s="13">
        <v>2202.4</v>
      </c>
      <c r="E824" s="13">
        <v>9020.5</v>
      </c>
      <c r="F824" s="13">
        <v>8413.6</v>
      </c>
      <c r="G824" s="13">
        <v>5917.4</v>
      </c>
      <c r="H824" s="13">
        <v>21693.5</v>
      </c>
      <c r="I824" s="13">
        <v>5252.9</v>
      </c>
      <c r="J824" s="13">
        <v>826.6</v>
      </c>
      <c r="K824" s="13">
        <v>9074.5</v>
      </c>
      <c r="L824" s="13">
        <v>7327.3</v>
      </c>
      <c r="M824" s="13">
        <v>389</v>
      </c>
      <c r="N824" s="15"/>
      <c r="O824" s="7">
        <f t="shared" si="53"/>
        <v>5.7780832663226417E-3</v>
      </c>
      <c r="P824" s="7">
        <f t="shared" si="53"/>
        <v>-3.8194717600840145E-2</v>
      </c>
      <c r="Q824" s="7">
        <f t="shared" si="53"/>
        <v>2.5394535685884004E-3</v>
      </c>
      <c r="R824" s="7">
        <f t="shared" si="52"/>
        <v>2.2905110955797069E-2</v>
      </c>
      <c r="S824" s="7">
        <f t="shared" si="52"/>
        <v>4.5424867958897698E-2</v>
      </c>
      <c r="T824" s="7">
        <f t="shared" si="52"/>
        <v>2.4109622444698695E-2</v>
      </c>
      <c r="U824" s="7">
        <f t="shared" si="52"/>
        <v>-1.7024186293483029E-3</v>
      </c>
      <c r="V824" s="7">
        <f t="shared" si="54"/>
        <v>-1.550150944689491E-2</v>
      </c>
      <c r="W824" s="7">
        <f t="shared" si="54"/>
        <v>2.035754652698751E-2</v>
      </c>
      <c r="X824" s="7">
        <f t="shared" si="54"/>
        <v>2.3005089975722845E-3</v>
      </c>
      <c r="Y824" s="7">
        <f t="shared" si="54"/>
        <v>-3.5279966820373002E-2</v>
      </c>
      <c r="Z824" s="15"/>
      <c r="AA824" s="7"/>
      <c r="AB824" s="7"/>
      <c r="AC824" s="7"/>
      <c r="AD824" s="7"/>
      <c r="AE824" s="7"/>
      <c r="AF824" s="7"/>
      <c r="AG824" s="7"/>
      <c r="AH824" s="7"/>
      <c r="AI824" s="7"/>
      <c r="AJ824" s="7"/>
      <c r="AK824" s="7"/>
      <c r="AL824" s="7"/>
      <c r="AM824" s="7"/>
      <c r="AN824" s="7"/>
      <c r="AO824" s="7"/>
      <c r="AP824" s="7"/>
      <c r="AQ824" s="7"/>
      <c r="AR824" s="7"/>
      <c r="AS824" s="7"/>
      <c r="AT824" s="7"/>
      <c r="AU824" s="7"/>
      <c r="AV824" s="7"/>
    </row>
    <row r="825" spans="1:48">
      <c r="A825" s="12">
        <v>42646</v>
      </c>
      <c r="B825" s="13">
        <v>5467.4</v>
      </c>
      <c r="C825" s="13">
        <v>1792.8</v>
      </c>
      <c r="D825" s="13">
        <v>2208</v>
      </c>
      <c r="E825" s="13">
        <v>9229.5</v>
      </c>
      <c r="F825" s="13">
        <v>8804.6</v>
      </c>
      <c r="G825" s="13">
        <v>6061.8</v>
      </c>
      <c r="H825" s="13">
        <v>21656.6</v>
      </c>
      <c r="I825" s="13">
        <v>5172.1000000000004</v>
      </c>
      <c r="J825" s="13">
        <v>843.6</v>
      </c>
      <c r="K825" s="13">
        <v>9095.4</v>
      </c>
      <c r="L825" s="13">
        <v>7073.3</v>
      </c>
      <c r="M825" s="13">
        <v>388</v>
      </c>
      <c r="N825" s="15"/>
      <c r="O825" s="7">
        <f t="shared" si="53"/>
        <v>-6.1276725025344739E-3</v>
      </c>
      <c r="P825" s="7">
        <f t="shared" si="53"/>
        <v>1.1645448526750053E-2</v>
      </c>
      <c r="Q825" s="7">
        <f t="shared" si="53"/>
        <v>-1.042553432416491E-2</v>
      </c>
      <c r="R825" s="7">
        <f t="shared" si="52"/>
        <v>6.942635304988838E-3</v>
      </c>
      <c r="S825" s="7">
        <f t="shared" si="52"/>
        <v>-1.4552367551645332E-2</v>
      </c>
      <c r="T825" s="7">
        <f t="shared" si="52"/>
        <v>-9.11462485561596E-3</v>
      </c>
      <c r="U825" s="7">
        <f t="shared" si="52"/>
        <v>-1.4436519990963534E-2</v>
      </c>
      <c r="V825" s="7">
        <f t="shared" si="54"/>
        <v>1.3331918389359156E-3</v>
      </c>
      <c r="W825" s="7">
        <f t="shared" si="54"/>
        <v>-4.5346597921554127E-2</v>
      </c>
      <c r="X825" s="7">
        <f t="shared" si="54"/>
        <v>-1.1155511791286743E-2</v>
      </c>
      <c r="Y825" s="7">
        <f t="shared" si="54"/>
        <v>7.9700771111286019E-3</v>
      </c>
      <c r="Z825" s="15"/>
      <c r="AA825" s="7"/>
      <c r="AB825" s="7"/>
      <c r="AC825" s="7"/>
      <c r="AD825" s="7"/>
      <c r="AE825" s="7"/>
      <c r="AF825" s="7"/>
      <c r="AG825" s="7"/>
      <c r="AH825" s="7"/>
      <c r="AI825" s="7"/>
      <c r="AJ825" s="7"/>
      <c r="AK825" s="7"/>
      <c r="AL825" s="7"/>
      <c r="AM825" s="7"/>
      <c r="AN825" s="7"/>
      <c r="AO825" s="7"/>
      <c r="AP825" s="7"/>
      <c r="AQ825" s="7"/>
      <c r="AR825" s="7"/>
      <c r="AS825" s="7"/>
      <c r="AT825" s="7"/>
      <c r="AU825" s="7"/>
      <c r="AV825" s="7"/>
    </row>
    <row r="826" spans="1:48">
      <c r="A826" s="12">
        <v>42653</v>
      </c>
      <c r="B826" s="13">
        <v>5434</v>
      </c>
      <c r="C826" s="13">
        <v>1813.8</v>
      </c>
      <c r="D826" s="13">
        <v>2185.1</v>
      </c>
      <c r="E826" s="13">
        <v>9293.7999999999993</v>
      </c>
      <c r="F826" s="13">
        <v>8677.4</v>
      </c>
      <c r="G826" s="13">
        <v>6006.8</v>
      </c>
      <c r="H826" s="13">
        <v>21346.2</v>
      </c>
      <c r="I826" s="13">
        <v>5179</v>
      </c>
      <c r="J826" s="13">
        <v>806.2</v>
      </c>
      <c r="K826" s="13">
        <v>8994.5</v>
      </c>
      <c r="L826" s="13">
        <v>7129.9</v>
      </c>
      <c r="M826" s="13">
        <v>387</v>
      </c>
      <c r="N826" s="15"/>
      <c r="O826" s="7">
        <f t="shared" si="53"/>
        <v>-6.8112996567605642E-4</v>
      </c>
      <c r="P826" s="7">
        <f t="shared" si="53"/>
        <v>-6.3604650147078478E-3</v>
      </c>
      <c r="Q826" s="7">
        <f t="shared" si="53"/>
        <v>-2.221182427667558E-2</v>
      </c>
      <c r="R826" s="7">
        <f t="shared" si="52"/>
        <v>2.044164723760427E-4</v>
      </c>
      <c r="S826" s="7">
        <f t="shared" si="52"/>
        <v>-8.9713693460532675E-3</v>
      </c>
      <c r="T826" s="7">
        <f t="shared" si="52"/>
        <v>7.4470634835147537E-3</v>
      </c>
      <c r="U826" s="7">
        <f t="shared" si="52"/>
        <v>-3.0401930526889456E-2</v>
      </c>
      <c r="V826" s="7">
        <f t="shared" si="54"/>
        <v>-7.7264829032164359E-4</v>
      </c>
      <c r="W826" s="7">
        <f t="shared" si="54"/>
        <v>-1.2607044588532901E-2</v>
      </c>
      <c r="X826" s="7">
        <f t="shared" si="54"/>
        <v>1.5762601682959412E-2</v>
      </c>
      <c r="Y826" s="7">
        <f t="shared" si="54"/>
        <v>-8.5591816474355127E-4</v>
      </c>
      <c r="Z826" s="15"/>
      <c r="AA826" s="7"/>
      <c r="AB826" s="7"/>
      <c r="AC826" s="7"/>
      <c r="AD826" s="7"/>
      <c r="AE826" s="7"/>
      <c r="AF826" s="7"/>
      <c r="AG826" s="7"/>
      <c r="AH826" s="7"/>
      <c r="AI826" s="7"/>
      <c r="AJ826" s="7"/>
      <c r="AK826" s="7"/>
      <c r="AL826" s="7"/>
      <c r="AM826" s="7"/>
      <c r="AN826" s="7"/>
      <c r="AO826" s="7"/>
      <c r="AP826" s="7"/>
      <c r="AQ826" s="7"/>
      <c r="AR826" s="7"/>
      <c r="AS826" s="7"/>
      <c r="AT826" s="7"/>
      <c r="AU826" s="7"/>
      <c r="AV826" s="7"/>
    </row>
    <row r="827" spans="1:48">
      <c r="A827" s="12">
        <v>42660</v>
      </c>
      <c r="B827" s="13">
        <v>5430.3</v>
      </c>
      <c r="C827" s="13">
        <v>1802.3</v>
      </c>
      <c r="D827" s="13">
        <v>2137.1</v>
      </c>
      <c r="E827" s="13">
        <v>9295.7000000000007</v>
      </c>
      <c r="F827" s="13">
        <v>8599.9</v>
      </c>
      <c r="G827" s="13">
        <v>6051.7</v>
      </c>
      <c r="H827" s="13">
        <v>20707</v>
      </c>
      <c r="I827" s="13">
        <v>5175</v>
      </c>
      <c r="J827" s="13">
        <v>796.1</v>
      </c>
      <c r="K827" s="13">
        <v>9137.4</v>
      </c>
      <c r="L827" s="13">
        <v>7123.8</v>
      </c>
      <c r="M827" s="13">
        <v>386</v>
      </c>
      <c r="N827" s="15"/>
      <c r="O827" s="7">
        <f t="shared" si="53"/>
        <v>-2.7348845208284921E-2</v>
      </c>
      <c r="P827" s="7">
        <f t="shared" si="53"/>
        <v>-1.9837028376155041E-2</v>
      </c>
      <c r="Q827" s="7">
        <f t="shared" si="53"/>
        <v>-3.5240063802245349E-2</v>
      </c>
      <c r="R827" s="7">
        <f t="shared" si="52"/>
        <v>-7.1842328975016634E-2</v>
      </c>
      <c r="S827" s="7">
        <f t="shared" si="52"/>
        <v>-4.2107234246965643E-2</v>
      </c>
      <c r="T827" s="7">
        <f t="shared" si="52"/>
        <v>-1.85795871577818E-2</v>
      </c>
      <c r="U827" s="7">
        <f t="shared" si="52"/>
        <v>-4.8625499116368237E-2</v>
      </c>
      <c r="V827" s="7">
        <f t="shared" si="54"/>
        <v>-4.38458855453321E-2</v>
      </c>
      <c r="W827" s="7">
        <f t="shared" si="54"/>
        <v>-1.9918197345576458E-2</v>
      </c>
      <c r="X827" s="7">
        <f t="shared" si="54"/>
        <v>-3.2556715209564797E-3</v>
      </c>
      <c r="Y827" s="7">
        <f t="shared" si="54"/>
        <v>-1.898934738457576E-2</v>
      </c>
      <c r="Z827" s="15"/>
      <c r="AA827" s="7"/>
      <c r="AB827" s="7"/>
      <c r="AC827" s="7"/>
      <c r="AD827" s="7"/>
      <c r="AE827" s="7"/>
      <c r="AF827" s="7"/>
      <c r="AG827" s="7"/>
      <c r="AH827" s="7"/>
      <c r="AI827" s="7"/>
      <c r="AJ827" s="7"/>
      <c r="AK827" s="7"/>
      <c r="AL827" s="7"/>
      <c r="AM827" s="7"/>
      <c r="AN827" s="7"/>
      <c r="AO827" s="7"/>
      <c r="AP827" s="7"/>
      <c r="AQ827" s="7"/>
      <c r="AR827" s="7"/>
      <c r="AS827" s="7"/>
      <c r="AT827" s="7"/>
      <c r="AU827" s="7"/>
      <c r="AV827" s="7"/>
    </row>
    <row r="828" spans="1:48">
      <c r="A828" s="12">
        <v>42667</v>
      </c>
      <c r="B828" s="13">
        <v>5283.8</v>
      </c>
      <c r="C828" s="13">
        <v>1766.9</v>
      </c>
      <c r="D828" s="13">
        <v>2063.1</v>
      </c>
      <c r="E828" s="13">
        <v>8651.2999999999993</v>
      </c>
      <c r="F828" s="13">
        <v>8245.2999999999993</v>
      </c>
      <c r="G828" s="13">
        <v>5940.3</v>
      </c>
      <c r="H828" s="13">
        <v>19724.2</v>
      </c>
      <c r="I828" s="13">
        <v>4953</v>
      </c>
      <c r="J828" s="13">
        <v>780.4</v>
      </c>
      <c r="K828" s="13">
        <v>9107.7000000000007</v>
      </c>
      <c r="L828" s="13">
        <v>6989.8</v>
      </c>
      <c r="M828" s="13">
        <v>385</v>
      </c>
      <c r="N828" s="15"/>
      <c r="O828" s="7">
        <f t="shared" si="53"/>
        <v>-1.9686051329015953E-2</v>
      </c>
      <c r="P828" s="7">
        <f t="shared" si="53"/>
        <v>-1.1899141223056965E-2</v>
      </c>
      <c r="Q828" s="7">
        <f t="shared" si="53"/>
        <v>-2.9064522789144707E-2</v>
      </c>
      <c r="R828" s="7">
        <f t="shared" si="52"/>
        <v>-1.9020853966688858E-2</v>
      </c>
      <c r="S828" s="7">
        <f t="shared" si="52"/>
        <v>-2.8253698140063111E-2</v>
      </c>
      <c r="T828" s="7">
        <f t="shared" si="52"/>
        <v>-3.4457233536864446E-2</v>
      </c>
      <c r="U828" s="7">
        <f t="shared" si="52"/>
        <v>-1.7238411802120965E-2</v>
      </c>
      <c r="V828" s="7">
        <f t="shared" si="54"/>
        <v>-1.2044790014984997E-2</v>
      </c>
      <c r="W828" s="7">
        <f t="shared" si="54"/>
        <v>-4.6690882786098814E-2</v>
      </c>
      <c r="X828" s="7">
        <f t="shared" si="54"/>
        <v>-6.1786719171580545E-3</v>
      </c>
      <c r="Y828" s="7">
        <f t="shared" si="54"/>
        <v>1.7401855919360675E-2</v>
      </c>
      <c r="Z828" s="15"/>
      <c r="AA828" s="7"/>
      <c r="AB828" s="7"/>
      <c r="AC828" s="7"/>
      <c r="AD828" s="7"/>
      <c r="AE828" s="7"/>
      <c r="AF828" s="7"/>
      <c r="AG828" s="7"/>
      <c r="AH828" s="7"/>
      <c r="AI828" s="7"/>
      <c r="AJ828" s="7"/>
      <c r="AK828" s="7"/>
      <c r="AL828" s="7"/>
      <c r="AM828" s="7"/>
      <c r="AN828" s="7"/>
      <c r="AO828" s="7"/>
      <c r="AP828" s="7"/>
      <c r="AQ828" s="7"/>
      <c r="AR828" s="7"/>
      <c r="AS828" s="7"/>
      <c r="AT828" s="7"/>
      <c r="AU828" s="7"/>
      <c r="AV828" s="7"/>
    </row>
    <row r="829" spans="1:48">
      <c r="A829" s="12">
        <v>42674</v>
      </c>
      <c r="B829" s="13">
        <v>5180.8</v>
      </c>
      <c r="C829" s="13">
        <v>1746</v>
      </c>
      <c r="D829" s="13">
        <v>2004</v>
      </c>
      <c r="E829" s="13">
        <v>8488.2999999999993</v>
      </c>
      <c r="F829" s="13">
        <v>8015.6</v>
      </c>
      <c r="G829" s="13">
        <v>5739.1</v>
      </c>
      <c r="H829" s="13">
        <v>19387.099999999999</v>
      </c>
      <c r="I829" s="13">
        <v>4893.7</v>
      </c>
      <c r="J829" s="13">
        <v>744.8</v>
      </c>
      <c r="K829" s="13">
        <v>9051.6</v>
      </c>
      <c r="L829" s="13">
        <v>7112.5</v>
      </c>
      <c r="M829" s="13">
        <v>384</v>
      </c>
      <c r="N829" s="15"/>
      <c r="O829" s="7">
        <f t="shared" si="53"/>
        <v>3.5998769341778314E-2</v>
      </c>
      <c r="P829" s="7">
        <f t="shared" si="53"/>
        <v>-3.3368455261456917E-2</v>
      </c>
      <c r="Q829" s="7">
        <f t="shared" si="53"/>
        <v>1.6951691749446142E-3</v>
      </c>
      <c r="R829" s="7">
        <f t="shared" si="52"/>
        <v>2.2793507313868373E-2</v>
      </c>
      <c r="S829" s="7">
        <f t="shared" si="52"/>
        <v>3.4721283138995432E-2</v>
      </c>
      <c r="T829" s="7">
        <f t="shared" si="52"/>
        <v>6.0969973989411508E-2</v>
      </c>
      <c r="U829" s="7">
        <f t="shared" si="52"/>
        <v>4.3497513177733753E-2</v>
      </c>
      <c r="V829" s="7">
        <f t="shared" si="54"/>
        <v>4.1803097203474276E-3</v>
      </c>
      <c r="W829" s="7">
        <f t="shared" si="54"/>
        <v>4.5152026365468202E-2</v>
      </c>
      <c r="X829" s="7">
        <f t="shared" si="54"/>
        <v>7.2508712921279125E-2</v>
      </c>
      <c r="Y829" s="7">
        <f t="shared" si="54"/>
        <v>-4.6152521030216519E-2</v>
      </c>
      <c r="Z829" s="15"/>
      <c r="AA829" s="7"/>
      <c r="AB829" s="7"/>
      <c r="AC829" s="7"/>
      <c r="AD829" s="7"/>
      <c r="AE829" s="7"/>
      <c r="AF829" s="7"/>
      <c r="AG829" s="7"/>
      <c r="AH829" s="7"/>
      <c r="AI829" s="7"/>
      <c r="AJ829" s="7"/>
      <c r="AK829" s="7"/>
      <c r="AL829" s="7"/>
      <c r="AM829" s="7"/>
      <c r="AN829" s="7"/>
      <c r="AO829" s="7"/>
      <c r="AP829" s="7"/>
      <c r="AQ829" s="7"/>
      <c r="AR829" s="7"/>
      <c r="AS829" s="7"/>
      <c r="AT829" s="7"/>
      <c r="AU829" s="7"/>
      <c r="AV829" s="7"/>
    </row>
    <row r="830" spans="1:48">
      <c r="A830" s="12">
        <v>42681</v>
      </c>
      <c r="B830" s="13">
        <v>5370.7</v>
      </c>
      <c r="C830" s="13">
        <v>1688.7</v>
      </c>
      <c r="D830" s="13">
        <v>2007.4</v>
      </c>
      <c r="E830" s="13">
        <v>8684</v>
      </c>
      <c r="F830" s="13">
        <v>8298.7999999999993</v>
      </c>
      <c r="G830" s="13">
        <v>6099.9</v>
      </c>
      <c r="H830" s="13">
        <v>20249</v>
      </c>
      <c r="I830" s="13">
        <v>4914.2</v>
      </c>
      <c r="J830" s="13">
        <v>779.2</v>
      </c>
      <c r="K830" s="13">
        <v>9732.2999999999993</v>
      </c>
      <c r="L830" s="13">
        <v>6791.7</v>
      </c>
      <c r="M830" s="13">
        <v>383</v>
      </c>
      <c r="N830" s="15"/>
      <c r="O830" s="7">
        <f t="shared" si="53"/>
        <v>-2.1062253245370238E-3</v>
      </c>
      <c r="P830" s="7">
        <f t="shared" si="53"/>
        <v>3.7255507143166208E-2</v>
      </c>
      <c r="Q830" s="7">
        <f t="shared" si="53"/>
        <v>3.8284695612284449E-3</v>
      </c>
      <c r="R830" s="7">
        <f t="shared" si="52"/>
        <v>-7.6408165100513041E-3</v>
      </c>
      <c r="S830" s="7">
        <f t="shared" si="52"/>
        <v>1.8930871740969857E-2</v>
      </c>
      <c r="T830" s="7">
        <f t="shared" si="52"/>
        <v>3.0119025567955206E-3</v>
      </c>
      <c r="U830" s="7">
        <f t="shared" si="52"/>
        <v>-2.1025459692289864E-2</v>
      </c>
      <c r="V830" s="7">
        <f t="shared" si="54"/>
        <v>9.2767674253730111E-3</v>
      </c>
      <c r="W830" s="7">
        <f t="shared" si="54"/>
        <v>-8.7652017739660287E-3</v>
      </c>
      <c r="X830" s="7">
        <f t="shared" si="54"/>
        <v>-3.9293463248720781E-2</v>
      </c>
      <c r="Y830" s="7">
        <f t="shared" si="54"/>
        <v>2.9208370299496977E-2</v>
      </c>
      <c r="Z830" s="15"/>
      <c r="AA830" s="7"/>
      <c r="AB830" s="7"/>
      <c r="AC830" s="7"/>
      <c r="AD830" s="7"/>
      <c r="AE830" s="7"/>
      <c r="AF830" s="7"/>
      <c r="AG830" s="7"/>
      <c r="AH830" s="7"/>
      <c r="AI830" s="7"/>
      <c r="AJ830" s="7"/>
      <c r="AK830" s="7"/>
      <c r="AL830" s="7"/>
      <c r="AM830" s="7"/>
      <c r="AN830" s="7"/>
      <c r="AO830" s="7"/>
      <c r="AP830" s="7"/>
      <c r="AQ830" s="7"/>
      <c r="AR830" s="7"/>
      <c r="AS830" s="7"/>
      <c r="AT830" s="7"/>
      <c r="AU830" s="7"/>
      <c r="AV830" s="7"/>
    </row>
    <row r="831" spans="1:48">
      <c r="A831" s="12">
        <v>42688</v>
      </c>
      <c r="B831" s="13">
        <v>5359.4</v>
      </c>
      <c r="C831" s="13">
        <v>1752.8</v>
      </c>
      <c r="D831" s="13">
        <v>2015.1</v>
      </c>
      <c r="E831" s="13">
        <v>8617.9</v>
      </c>
      <c r="F831" s="13">
        <v>8457.4</v>
      </c>
      <c r="G831" s="13">
        <v>6118.3</v>
      </c>
      <c r="H831" s="13">
        <v>19827.7</v>
      </c>
      <c r="I831" s="13">
        <v>4960</v>
      </c>
      <c r="J831" s="13">
        <v>772.4</v>
      </c>
      <c r="K831" s="13">
        <v>9357.2999999999993</v>
      </c>
      <c r="L831" s="13">
        <v>6993</v>
      </c>
      <c r="M831" s="13">
        <v>382</v>
      </c>
      <c r="N831" s="15"/>
      <c r="O831" s="7">
        <f t="shared" si="53"/>
        <v>2.7313240868109809E-2</v>
      </c>
      <c r="P831" s="7">
        <f t="shared" si="53"/>
        <v>2.3734800782839155E-2</v>
      </c>
      <c r="Q831" s="7">
        <f t="shared" si="53"/>
        <v>3.1747147521853911E-2</v>
      </c>
      <c r="R831" s="7">
        <f t="shared" si="52"/>
        <v>2.2488585262872528E-2</v>
      </c>
      <c r="S831" s="7">
        <f t="shared" si="52"/>
        <v>5.2379326807006729E-2</v>
      </c>
      <c r="T831" s="7">
        <f t="shared" si="52"/>
        <v>1.6983894718799054E-2</v>
      </c>
      <c r="U831" s="7">
        <f t="shared" si="52"/>
        <v>-2.8435008843359037E-3</v>
      </c>
      <c r="V831" s="7">
        <f t="shared" si="54"/>
        <v>3.7047136765788607E-2</v>
      </c>
      <c r="W831" s="7">
        <f t="shared" si="54"/>
        <v>2.265696917432837E-2</v>
      </c>
      <c r="X831" s="7">
        <f t="shared" si="54"/>
        <v>5.5529124787038295E-2</v>
      </c>
      <c r="Y831" s="7">
        <f t="shared" si="54"/>
        <v>4.4114722833643566E-2</v>
      </c>
      <c r="Z831" s="15"/>
      <c r="AA831" s="7"/>
      <c r="AB831" s="7"/>
      <c r="AC831" s="7"/>
      <c r="AD831" s="7"/>
      <c r="AE831" s="7"/>
      <c r="AF831" s="7"/>
      <c r="AG831" s="7"/>
      <c r="AH831" s="7"/>
      <c r="AI831" s="7"/>
      <c r="AJ831" s="7"/>
      <c r="AK831" s="7"/>
      <c r="AL831" s="7"/>
      <c r="AM831" s="7"/>
      <c r="AN831" s="7"/>
      <c r="AO831" s="7"/>
      <c r="AP831" s="7"/>
      <c r="AQ831" s="7"/>
      <c r="AR831" s="7"/>
      <c r="AS831" s="7"/>
      <c r="AT831" s="7"/>
      <c r="AU831" s="7"/>
      <c r="AV831" s="7"/>
    </row>
    <row r="832" spans="1:48">
      <c r="A832" s="12">
        <v>42695</v>
      </c>
      <c r="B832" s="13">
        <v>5507.8</v>
      </c>
      <c r="C832" s="13">
        <v>1794.9</v>
      </c>
      <c r="D832" s="13">
        <v>2080.1</v>
      </c>
      <c r="E832" s="13">
        <v>8813.9</v>
      </c>
      <c r="F832" s="13">
        <v>8912.2000000000007</v>
      </c>
      <c r="G832" s="13">
        <v>6223.1</v>
      </c>
      <c r="H832" s="13">
        <v>19771.400000000001</v>
      </c>
      <c r="I832" s="13">
        <v>5147.2</v>
      </c>
      <c r="J832" s="13">
        <v>790.1</v>
      </c>
      <c r="K832" s="13">
        <v>9891.6</v>
      </c>
      <c r="L832" s="13">
        <v>7308.4</v>
      </c>
      <c r="M832" s="13">
        <v>381</v>
      </c>
      <c r="N832" s="15"/>
      <c r="O832" s="7">
        <f t="shared" si="53"/>
        <v>-1.1651184597310505E-2</v>
      </c>
      <c r="P832" s="7">
        <f t="shared" si="53"/>
        <v>-3.0145079143758243E-2</v>
      </c>
      <c r="Q832" s="7">
        <f t="shared" si="53"/>
        <v>-1.2988576690712941E-3</v>
      </c>
      <c r="R832" s="7">
        <f t="shared" si="52"/>
        <v>-2.7817277336641376E-2</v>
      </c>
      <c r="S832" s="7">
        <f t="shared" si="52"/>
        <v>1.2787883792355143E-2</v>
      </c>
      <c r="T832" s="7">
        <f t="shared" si="52"/>
        <v>2.776108013094213E-3</v>
      </c>
      <c r="U832" s="7">
        <f t="shared" si="52"/>
        <v>-1.3734807783536664E-2</v>
      </c>
      <c r="V832" s="7">
        <f t="shared" si="54"/>
        <v>-2.3510144434079394E-2</v>
      </c>
      <c r="W832" s="7">
        <f t="shared" si="54"/>
        <v>-2.9151341915835675E-2</v>
      </c>
      <c r="X832" s="7">
        <f t="shared" si="54"/>
        <v>-3.3951752268895609E-2</v>
      </c>
      <c r="Y832" s="7">
        <f t="shared" si="54"/>
        <v>-5.997369260484533E-3</v>
      </c>
      <c r="Z832" s="15"/>
      <c r="AA832" s="7"/>
      <c r="AB832" s="7"/>
      <c r="AC832" s="7"/>
      <c r="AD832" s="7"/>
      <c r="AE832" s="7"/>
      <c r="AF832" s="7"/>
      <c r="AG832" s="7"/>
      <c r="AH832" s="7"/>
      <c r="AI832" s="7"/>
      <c r="AJ832" s="7"/>
      <c r="AK832" s="7"/>
      <c r="AL832" s="7"/>
      <c r="AM832" s="7"/>
      <c r="AN832" s="7"/>
      <c r="AO832" s="7"/>
      <c r="AP832" s="7"/>
      <c r="AQ832" s="7"/>
      <c r="AR832" s="7"/>
      <c r="AS832" s="7"/>
      <c r="AT832" s="7"/>
      <c r="AU832" s="7"/>
      <c r="AV832" s="7"/>
    </row>
    <row r="833" spans="1:48">
      <c r="A833" s="12">
        <v>42702</v>
      </c>
      <c r="B833" s="13">
        <v>5444</v>
      </c>
      <c r="C833" s="13">
        <v>1741.6</v>
      </c>
      <c r="D833" s="13">
        <v>2077.4</v>
      </c>
      <c r="E833" s="13">
        <v>8572.1</v>
      </c>
      <c r="F833" s="13">
        <v>9026.9</v>
      </c>
      <c r="G833" s="13">
        <v>6240.4</v>
      </c>
      <c r="H833" s="13">
        <v>19501.7</v>
      </c>
      <c r="I833" s="13">
        <v>5027.6000000000004</v>
      </c>
      <c r="J833" s="13">
        <v>767.4</v>
      </c>
      <c r="K833" s="13">
        <v>9561.4</v>
      </c>
      <c r="L833" s="13">
        <v>7264.7</v>
      </c>
      <c r="M833" s="13">
        <v>380</v>
      </c>
      <c r="N833" s="15"/>
      <c r="O833" s="7">
        <f t="shared" si="53"/>
        <v>2.1191931320075096E-2</v>
      </c>
      <c r="P833" s="7">
        <f t="shared" si="53"/>
        <v>7.8925202376796486E-3</v>
      </c>
      <c r="Q833" s="7">
        <f t="shared" si="53"/>
        <v>-2.2650066308522359E-3</v>
      </c>
      <c r="R833" s="7">
        <f t="shared" si="52"/>
        <v>-3.49415756660731E-3</v>
      </c>
      <c r="S833" s="7">
        <f t="shared" si="52"/>
        <v>-4.1406547656234428E-3</v>
      </c>
      <c r="T833" s="7">
        <f t="shared" si="52"/>
        <v>3.0505517546282706E-2</v>
      </c>
      <c r="U833" s="7">
        <f t="shared" si="52"/>
        <v>-1.6993386266450961E-2</v>
      </c>
      <c r="V833" s="7">
        <f t="shared" si="54"/>
        <v>1.9519444270290412E-2</v>
      </c>
      <c r="W833" s="7">
        <f t="shared" si="54"/>
        <v>1.1015468087051637E-2</v>
      </c>
      <c r="X833" s="7">
        <f t="shared" si="54"/>
        <v>3.2434163122807905E-2</v>
      </c>
      <c r="Y833" s="7">
        <f t="shared" si="54"/>
        <v>4.385728864627108E-2</v>
      </c>
      <c r="Z833" s="15"/>
      <c r="AA833" s="7"/>
      <c r="AB833" s="7"/>
      <c r="AC833" s="7"/>
      <c r="AD833" s="7"/>
      <c r="AE833" s="7"/>
      <c r="AF833" s="7"/>
      <c r="AG833" s="7"/>
      <c r="AH833" s="7"/>
      <c r="AI833" s="7"/>
      <c r="AJ833" s="7"/>
      <c r="AK833" s="7"/>
      <c r="AL833" s="7"/>
      <c r="AM833" s="7"/>
      <c r="AN833" s="7"/>
      <c r="AO833" s="7"/>
      <c r="AP833" s="7"/>
      <c r="AQ833" s="7"/>
      <c r="AR833" s="7"/>
      <c r="AS833" s="7"/>
      <c r="AT833" s="7"/>
      <c r="AU833" s="7"/>
      <c r="AV833" s="7"/>
    </row>
    <row r="834" spans="1:48">
      <c r="A834" s="12">
        <v>42709</v>
      </c>
      <c r="B834" s="13">
        <v>5560.6</v>
      </c>
      <c r="C834" s="13">
        <v>1755.4</v>
      </c>
      <c r="D834" s="13">
        <v>2072.6999999999998</v>
      </c>
      <c r="E834" s="13">
        <v>8542.2000000000007</v>
      </c>
      <c r="F834" s="13">
        <v>8989.6</v>
      </c>
      <c r="G834" s="13">
        <v>6433.7</v>
      </c>
      <c r="H834" s="13">
        <v>19173.099999999999</v>
      </c>
      <c r="I834" s="13">
        <v>5126.7</v>
      </c>
      <c r="J834" s="13">
        <v>775.9</v>
      </c>
      <c r="K834" s="13">
        <v>9876.6</v>
      </c>
      <c r="L834" s="13">
        <v>7590.4</v>
      </c>
      <c r="M834" s="13">
        <v>379</v>
      </c>
      <c r="N834" s="15"/>
      <c r="O834" s="7">
        <f t="shared" si="53"/>
        <v>-4.9939257345619084E-3</v>
      </c>
      <c r="P834" s="7">
        <f t="shared" si="53"/>
        <v>-2.0954024775168049E-2</v>
      </c>
      <c r="Q834" s="7">
        <f t="shared" si="53"/>
        <v>8.7424901145185668E-3</v>
      </c>
      <c r="R834" s="7">
        <f t="shared" si="52"/>
        <v>9.4492561754864878E-3</v>
      </c>
      <c r="S834" s="7">
        <f t="shared" si="52"/>
        <v>-1.1208797926955078E-2</v>
      </c>
      <c r="T834" s="7">
        <f t="shared" si="52"/>
        <v>2.4373027876955682E-3</v>
      </c>
      <c r="U834" s="7">
        <f t="shared" si="52"/>
        <v>5.1917091071130581E-3</v>
      </c>
      <c r="V834" s="7">
        <f t="shared" si="54"/>
        <v>1.773447480642518E-3</v>
      </c>
      <c r="W834" s="7">
        <f t="shared" si="54"/>
        <v>3.1337800658569677E-2</v>
      </c>
      <c r="X834" s="7">
        <f t="shared" si="54"/>
        <v>-4.0920717575586033E-2</v>
      </c>
      <c r="Y834" s="7">
        <f t="shared" si="54"/>
        <v>5.3739199208057203E-3</v>
      </c>
      <c r="Z834" s="15"/>
      <c r="AA834" s="7"/>
      <c r="AB834" s="7"/>
      <c r="AC834" s="7"/>
      <c r="AD834" s="7"/>
      <c r="AE834" s="7"/>
      <c r="AF834" s="7"/>
      <c r="AG834" s="7"/>
      <c r="AH834" s="7"/>
      <c r="AI834" s="7"/>
      <c r="AJ834" s="7"/>
      <c r="AK834" s="7"/>
      <c r="AL834" s="7"/>
      <c r="AM834" s="7"/>
      <c r="AN834" s="7"/>
      <c r="AO834" s="7"/>
      <c r="AP834" s="7"/>
      <c r="AQ834" s="7"/>
      <c r="AR834" s="7"/>
      <c r="AS834" s="7"/>
      <c r="AT834" s="7"/>
      <c r="AU834" s="7"/>
      <c r="AV834" s="7"/>
    </row>
    <row r="835" spans="1:48">
      <c r="A835" s="12">
        <v>42716</v>
      </c>
      <c r="B835" s="13">
        <v>5532.9</v>
      </c>
      <c r="C835" s="13">
        <v>1719</v>
      </c>
      <c r="D835" s="13">
        <v>2090.9</v>
      </c>
      <c r="E835" s="13">
        <v>8623.2999999999993</v>
      </c>
      <c r="F835" s="13">
        <v>8889.4</v>
      </c>
      <c r="G835" s="13">
        <v>6449.4</v>
      </c>
      <c r="H835" s="13">
        <v>19272.900000000001</v>
      </c>
      <c r="I835" s="13">
        <v>5135.8</v>
      </c>
      <c r="J835" s="13">
        <v>800.6</v>
      </c>
      <c r="K835" s="13">
        <v>9480.6</v>
      </c>
      <c r="L835" s="13">
        <v>7631.3</v>
      </c>
      <c r="M835" s="13">
        <v>378</v>
      </c>
      <c r="N835" s="15"/>
      <c r="O835" s="7">
        <f t="shared" si="53"/>
        <v>1.7024280418201278E-2</v>
      </c>
      <c r="P835" s="7">
        <f t="shared" si="53"/>
        <v>2.4763553191835718E-2</v>
      </c>
      <c r="Q835" s="7">
        <f t="shared" si="53"/>
        <v>1.2074685589030631E-2</v>
      </c>
      <c r="R835" s="7">
        <f t="shared" si="53"/>
        <v>1.9453989725279168E-2</v>
      </c>
      <c r="S835" s="7">
        <f t="shared" si="53"/>
        <v>1.3120291918767353E-2</v>
      </c>
      <c r="T835" s="7">
        <f t="shared" si="53"/>
        <v>1.7704473503726476E-2</v>
      </c>
      <c r="U835" s="7">
        <f t="shared" si="53"/>
        <v>5.696429146505937E-3</v>
      </c>
      <c r="V835" s="7">
        <f t="shared" si="54"/>
        <v>8.3184347038996968E-3</v>
      </c>
      <c r="W835" s="7">
        <f t="shared" si="54"/>
        <v>1.3153186278445585E-2</v>
      </c>
      <c r="X835" s="7">
        <f t="shared" si="54"/>
        <v>5.8579641563191514E-3</v>
      </c>
      <c r="Y835" s="7">
        <f t="shared" si="54"/>
        <v>4.1215559038078921E-2</v>
      </c>
      <c r="Z835" s="15"/>
      <c r="AA835" s="7"/>
      <c r="AB835" s="7"/>
      <c r="AC835" s="7"/>
      <c r="AD835" s="7"/>
      <c r="AE835" s="7"/>
      <c r="AF835" s="7"/>
      <c r="AG835" s="7"/>
      <c r="AH835" s="7"/>
      <c r="AI835" s="7"/>
      <c r="AJ835" s="7"/>
      <c r="AK835" s="7"/>
      <c r="AL835" s="7"/>
      <c r="AM835" s="7"/>
      <c r="AN835" s="7"/>
      <c r="AO835" s="7"/>
      <c r="AP835" s="7"/>
      <c r="AQ835" s="7"/>
      <c r="AR835" s="7"/>
      <c r="AS835" s="7"/>
      <c r="AT835" s="7"/>
      <c r="AU835" s="7"/>
      <c r="AV835" s="7"/>
    </row>
    <row r="836" spans="1:48">
      <c r="A836" s="12">
        <v>42723</v>
      </c>
      <c r="B836" s="13">
        <v>5627.9</v>
      </c>
      <c r="C836" s="13">
        <v>1762.1</v>
      </c>
      <c r="D836" s="13">
        <v>2116.3000000000002</v>
      </c>
      <c r="E836" s="13">
        <v>8792.7000000000007</v>
      </c>
      <c r="F836" s="13">
        <v>9006.7999999999993</v>
      </c>
      <c r="G836" s="13">
        <v>6564.6</v>
      </c>
      <c r="H836" s="13">
        <v>19383</v>
      </c>
      <c r="I836" s="13">
        <v>5178.7</v>
      </c>
      <c r="J836" s="13">
        <v>811.2</v>
      </c>
      <c r="K836" s="13">
        <v>9536.2999999999993</v>
      </c>
      <c r="L836" s="13">
        <v>7952.4</v>
      </c>
      <c r="M836" s="13">
        <v>377</v>
      </c>
      <c r="N836" s="15"/>
      <c r="O836" s="7">
        <f t="shared" ref="O836:R899" si="55">LN(B837/B836)</f>
        <v>6.7117317220075252E-3</v>
      </c>
      <c r="P836" s="7">
        <f t="shared" si="55"/>
        <v>1.1566693121932044E-2</v>
      </c>
      <c r="Q836" s="7">
        <f t="shared" si="55"/>
        <v>1.6170585069115073E-2</v>
      </c>
      <c r="R836" s="7">
        <f t="shared" si="55"/>
        <v>8.6965931804735726E-3</v>
      </c>
      <c r="S836" s="7">
        <f t="shared" ref="S836:W899" si="56">LN(F837/F836)</f>
        <v>3.9668960681807208E-3</v>
      </c>
      <c r="T836" s="7">
        <f t="shared" si="56"/>
        <v>-1.0973938001164892E-3</v>
      </c>
      <c r="U836" s="7">
        <f t="shared" si="56"/>
        <v>2.0305266160745523E-2</v>
      </c>
      <c r="V836" s="7">
        <f t="shared" si="54"/>
        <v>-3.6695476245862012E-4</v>
      </c>
      <c r="W836" s="7">
        <f t="shared" si="54"/>
        <v>1.4320053774748471E-2</v>
      </c>
      <c r="X836" s="7">
        <f t="shared" si="54"/>
        <v>2.4425817103132498E-2</v>
      </c>
      <c r="Y836" s="7">
        <f t="shared" si="54"/>
        <v>-7.6241817396754639E-3</v>
      </c>
      <c r="Z836" s="15"/>
      <c r="AA836" s="7"/>
      <c r="AB836" s="7"/>
      <c r="AC836" s="7"/>
      <c r="AD836" s="7"/>
      <c r="AE836" s="7"/>
      <c r="AF836" s="7"/>
      <c r="AG836" s="7"/>
      <c r="AH836" s="7"/>
      <c r="AI836" s="7"/>
      <c r="AJ836" s="7"/>
      <c r="AK836" s="7"/>
      <c r="AL836" s="7"/>
      <c r="AM836" s="7"/>
      <c r="AN836" s="7"/>
      <c r="AO836" s="7"/>
      <c r="AP836" s="7"/>
      <c r="AQ836" s="7"/>
      <c r="AR836" s="7"/>
      <c r="AS836" s="7"/>
      <c r="AT836" s="7"/>
      <c r="AU836" s="7"/>
      <c r="AV836" s="7"/>
    </row>
    <row r="837" spans="1:48">
      <c r="A837" s="12">
        <v>42732</v>
      </c>
      <c r="B837" s="13">
        <v>5665.8</v>
      </c>
      <c r="C837" s="13">
        <v>1782.6</v>
      </c>
      <c r="D837" s="13">
        <v>2150.8000000000002</v>
      </c>
      <c r="E837" s="13">
        <v>8869.5</v>
      </c>
      <c r="F837" s="13">
        <v>9042.6</v>
      </c>
      <c r="G837" s="13">
        <v>6557.4</v>
      </c>
      <c r="H837" s="13">
        <v>19780.599999999999</v>
      </c>
      <c r="I837" s="13">
        <v>5176.8</v>
      </c>
      <c r="J837" s="13">
        <v>822.9</v>
      </c>
      <c r="K837" s="13">
        <v>9772.1</v>
      </c>
      <c r="L837" s="13">
        <v>7892</v>
      </c>
      <c r="M837" s="13">
        <v>376</v>
      </c>
      <c r="N837" s="15"/>
      <c r="O837" s="7">
        <f t="shared" si="55"/>
        <v>1.5725191392183976E-2</v>
      </c>
      <c r="P837" s="7">
        <f t="shared" si="55"/>
        <v>3.4406304778010606E-2</v>
      </c>
      <c r="Q837" s="7">
        <f t="shared" si="55"/>
        <v>3.5736700600090651E-3</v>
      </c>
      <c r="R837" s="7">
        <f t="shared" si="55"/>
        <v>4.0394093710227801E-3</v>
      </c>
      <c r="S837" s="7">
        <f t="shared" si="56"/>
        <v>1.76479681916921E-2</v>
      </c>
      <c r="T837" s="7">
        <f t="shared" si="56"/>
        <v>2.2751382751527126E-2</v>
      </c>
      <c r="U837" s="7">
        <f t="shared" si="56"/>
        <v>1.6575214404457774E-2</v>
      </c>
      <c r="V837" s="7">
        <f t="shared" si="54"/>
        <v>9.5738663098449694E-3</v>
      </c>
      <c r="W837" s="7">
        <f t="shared" si="54"/>
        <v>-2.3115771592389588E-3</v>
      </c>
      <c r="X837" s="7">
        <f t="shared" si="54"/>
        <v>1.3710191328070243E-2</v>
      </c>
      <c r="Y837" s="7">
        <f t="shared" si="54"/>
        <v>1.8915259550812469E-2</v>
      </c>
      <c r="Z837" s="15"/>
      <c r="AA837" s="7"/>
      <c r="AB837" s="7"/>
      <c r="AC837" s="7"/>
      <c r="AD837" s="7"/>
      <c r="AE837" s="7"/>
      <c r="AF837" s="7"/>
      <c r="AG837" s="7"/>
      <c r="AH837" s="7"/>
      <c r="AI837" s="7"/>
      <c r="AJ837" s="7"/>
      <c r="AK837" s="7"/>
      <c r="AL837" s="7"/>
      <c r="AM837" s="7"/>
      <c r="AN837" s="7"/>
      <c r="AO837" s="7"/>
      <c r="AP837" s="7"/>
      <c r="AQ837" s="7"/>
      <c r="AR837" s="7"/>
      <c r="AS837" s="7"/>
      <c r="AT837" s="7"/>
      <c r="AU837" s="7"/>
      <c r="AV837" s="7"/>
    </row>
    <row r="838" spans="1:48">
      <c r="A838" s="12">
        <v>42738</v>
      </c>
      <c r="B838" s="13">
        <v>5755.6</v>
      </c>
      <c r="C838" s="13">
        <v>1845</v>
      </c>
      <c r="D838" s="13">
        <v>2158.5</v>
      </c>
      <c r="E838" s="13">
        <v>8905.4</v>
      </c>
      <c r="F838" s="13">
        <v>9203.6</v>
      </c>
      <c r="G838" s="13">
        <v>6708.3</v>
      </c>
      <c r="H838" s="13">
        <v>20111.2</v>
      </c>
      <c r="I838" s="13">
        <v>5226.6000000000004</v>
      </c>
      <c r="J838" s="13">
        <v>821</v>
      </c>
      <c r="K838" s="13">
        <v>9907</v>
      </c>
      <c r="L838" s="13">
        <v>8042.7</v>
      </c>
      <c r="M838" s="13">
        <v>375</v>
      </c>
      <c r="N838" s="15"/>
      <c r="O838" s="7">
        <f t="shared" si="55"/>
        <v>-6.0121993118652248E-3</v>
      </c>
      <c r="P838" s="7">
        <f t="shared" si="55"/>
        <v>-6.0344307718381215E-3</v>
      </c>
      <c r="Q838" s="7">
        <f t="shared" si="55"/>
        <v>-5.2488682181696588E-3</v>
      </c>
      <c r="R838" s="7">
        <f t="shared" si="55"/>
        <v>-9.1258903273968035E-3</v>
      </c>
      <c r="S838" s="7">
        <f t="shared" si="56"/>
        <v>1.8249172786903203E-2</v>
      </c>
      <c r="T838" s="7">
        <f t="shared" si="56"/>
        <v>-1.2948126555018254E-2</v>
      </c>
      <c r="U838" s="7">
        <f t="shared" si="56"/>
        <v>-7.5215531395717147E-3</v>
      </c>
      <c r="V838" s="7">
        <f t="shared" si="56"/>
        <v>2.7322682390514778E-3</v>
      </c>
      <c r="W838" s="7">
        <f t="shared" si="56"/>
        <v>3.0404401652668672E-3</v>
      </c>
      <c r="X838" s="7">
        <f t="shared" ref="X838:Y901" si="57">LN(K839/K838)</f>
        <v>1.4599677148856261E-2</v>
      </c>
      <c r="Y838" s="7">
        <f t="shared" si="57"/>
        <v>-1.0109742765305792E-2</v>
      </c>
      <c r="Z838" s="15"/>
      <c r="AA838" s="7"/>
      <c r="AB838" s="7"/>
      <c r="AC838" s="7"/>
      <c r="AD838" s="7"/>
      <c r="AE838" s="7"/>
      <c r="AF838" s="7"/>
      <c r="AG838" s="7"/>
      <c r="AH838" s="7"/>
      <c r="AI838" s="7"/>
      <c r="AJ838" s="7"/>
      <c r="AK838" s="7"/>
      <c r="AL838" s="7"/>
      <c r="AM838" s="7"/>
      <c r="AN838" s="7"/>
      <c r="AO838" s="7"/>
      <c r="AP838" s="7"/>
      <c r="AQ838" s="7"/>
      <c r="AR838" s="7"/>
      <c r="AS838" s="7"/>
      <c r="AT838" s="7"/>
      <c r="AU838" s="7"/>
      <c r="AV838" s="7"/>
    </row>
    <row r="839" spans="1:48">
      <c r="A839" s="12">
        <v>42744</v>
      </c>
      <c r="B839" s="13">
        <v>5721.1</v>
      </c>
      <c r="C839" s="13">
        <v>1833.9</v>
      </c>
      <c r="D839" s="13">
        <v>2147.1999999999998</v>
      </c>
      <c r="E839" s="13">
        <v>8824.5</v>
      </c>
      <c r="F839" s="13">
        <v>9373.1</v>
      </c>
      <c r="G839" s="13">
        <v>6622</v>
      </c>
      <c r="H839" s="13">
        <v>19960.5</v>
      </c>
      <c r="I839" s="13">
        <v>5240.8999999999996</v>
      </c>
      <c r="J839" s="13">
        <v>823.5</v>
      </c>
      <c r="K839" s="13">
        <v>10052.700000000001</v>
      </c>
      <c r="L839" s="13">
        <v>7961.8</v>
      </c>
      <c r="M839" s="13">
        <v>374</v>
      </c>
      <c r="N839" s="15"/>
      <c r="O839" s="7">
        <f t="shared" si="55"/>
        <v>-1.1656352584519896E-2</v>
      </c>
      <c r="P839" s="7">
        <f t="shared" si="55"/>
        <v>-1.6771074636983126E-2</v>
      </c>
      <c r="Q839" s="7">
        <f t="shared" si="55"/>
        <v>-2.0657127896330788E-2</v>
      </c>
      <c r="R839" s="7">
        <f t="shared" si="55"/>
        <v>3.2131449686236355E-3</v>
      </c>
      <c r="S839" s="7">
        <f t="shared" si="56"/>
        <v>-1.004699511468422E-2</v>
      </c>
      <c r="T839" s="7">
        <f t="shared" si="56"/>
        <v>-2.8490209994917786E-2</v>
      </c>
      <c r="U839" s="7">
        <f t="shared" si="56"/>
        <v>5.4787595516459432E-2</v>
      </c>
      <c r="V839" s="7">
        <f t="shared" si="56"/>
        <v>-1.5905557883499438E-2</v>
      </c>
      <c r="W839" s="7">
        <f t="shared" ref="W839:Y902" si="58">LN(J840/J839)</f>
        <v>-9.1491946535879765E-3</v>
      </c>
      <c r="X839" s="7">
        <f t="shared" si="57"/>
        <v>-3.1837311607986268E-4</v>
      </c>
      <c r="Y839" s="7">
        <f t="shared" si="57"/>
        <v>1.7048450024844508E-2</v>
      </c>
      <c r="Z839" s="15"/>
      <c r="AA839" s="7"/>
      <c r="AB839" s="7"/>
      <c r="AC839" s="7"/>
      <c r="AD839" s="7"/>
      <c r="AE839" s="7"/>
      <c r="AF839" s="7"/>
      <c r="AG839" s="7"/>
      <c r="AH839" s="7"/>
      <c r="AI839" s="7"/>
      <c r="AJ839" s="7"/>
      <c r="AK839" s="7"/>
      <c r="AL839" s="7"/>
      <c r="AM839" s="7"/>
      <c r="AN839" s="7"/>
      <c r="AO839" s="7"/>
      <c r="AP839" s="7"/>
      <c r="AQ839" s="7"/>
      <c r="AR839" s="7"/>
      <c r="AS839" s="7"/>
      <c r="AT839" s="7"/>
      <c r="AU839" s="7"/>
      <c r="AV839" s="7"/>
    </row>
    <row r="840" spans="1:48">
      <c r="A840" s="12">
        <v>42751</v>
      </c>
      <c r="B840" s="13">
        <v>5654.8</v>
      </c>
      <c r="C840" s="13">
        <v>1803.4</v>
      </c>
      <c r="D840" s="13">
        <v>2103.3000000000002</v>
      </c>
      <c r="E840" s="13">
        <v>8852.9</v>
      </c>
      <c r="F840" s="13">
        <v>9279.4</v>
      </c>
      <c r="G840" s="13">
        <v>6436</v>
      </c>
      <c r="H840" s="13">
        <v>21084.6</v>
      </c>
      <c r="I840" s="13">
        <v>5158.2</v>
      </c>
      <c r="J840" s="13">
        <v>816</v>
      </c>
      <c r="K840" s="13">
        <v>10049.5</v>
      </c>
      <c r="L840" s="13">
        <v>8098.7</v>
      </c>
      <c r="M840" s="13">
        <v>373</v>
      </c>
      <c r="N840" s="15"/>
      <c r="O840" s="7">
        <f t="shared" si="55"/>
        <v>1.0414561797840779E-2</v>
      </c>
      <c r="P840" s="7">
        <f t="shared" si="55"/>
        <v>-6.9554852931126201E-3</v>
      </c>
      <c r="Q840" s="7">
        <f t="shared" si="55"/>
        <v>-7.9715928471627492E-3</v>
      </c>
      <c r="R840" s="7">
        <f t="shared" si="55"/>
        <v>1.0226646711346904E-2</v>
      </c>
      <c r="S840" s="7">
        <f t="shared" si="56"/>
        <v>4.7197537447013806E-3</v>
      </c>
      <c r="T840" s="7">
        <f t="shared" si="56"/>
        <v>1.3059167114303941E-2</v>
      </c>
      <c r="U840" s="7">
        <f t="shared" si="56"/>
        <v>-3.1018529094426215E-3</v>
      </c>
      <c r="V840" s="7">
        <f t="shared" si="56"/>
        <v>-2.8273908246751772E-2</v>
      </c>
      <c r="W840" s="7">
        <f t="shared" si="58"/>
        <v>8.4203316475603106E-3</v>
      </c>
      <c r="X840" s="7">
        <f t="shared" si="57"/>
        <v>3.7987591821807401E-2</v>
      </c>
      <c r="Y840" s="7">
        <f t="shared" si="57"/>
        <v>-1.2212014540842595E-2</v>
      </c>
      <c r="Z840" s="15"/>
      <c r="AA840" s="7"/>
      <c r="AB840" s="7"/>
      <c r="AC840" s="7"/>
      <c r="AD840" s="7"/>
      <c r="AE840" s="7"/>
      <c r="AF840" s="7"/>
      <c r="AG840" s="7"/>
      <c r="AH840" s="7"/>
      <c r="AI840" s="7"/>
      <c r="AJ840" s="7"/>
      <c r="AK840" s="7"/>
      <c r="AL840" s="7"/>
      <c r="AM840" s="7"/>
      <c r="AN840" s="7"/>
      <c r="AO840" s="7"/>
      <c r="AP840" s="7"/>
      <c r="AQ840" s="7"/>
      <c r="AR840" s="7"/>
      <c r="AS840" s="7"/>
      <c r="AT840" s="7"/>
      <c r="AU840" s="7"/>
      <c r="AV840" s="7"/>
    </row>
    <row r="841" spans="1:48">
      <c r="A841" s="12">
        <v>42758</v>
      </c>
      <c r="B841" s="13">
        <v>5714</v>
      </c>
      <c r="C841" s="13">
        <v>1790.9</v>
      </c>
      <c r="D841" s="13">
        <v>2086.6</v>
      </c>
      <c r="E841" s="13">
        <v>8943.9</v>
      </c>
      <c r="F841" s="13">
        <v>9323.2999999999993</v>
      </c>
      <c r="G841" s="13">
        <v>6520.6</v>
      </c>
      <c r="H841" s="13">
        <v>21019.3</v>
      </c>
      <c r="I841" s="13">
        <v>5014.3999999999996</v>
      </c>
      <c r="J841" s="13">
        <v>822.9</v>
      </c>
      <c r="K841" s="13">
        <v>10438.6</v>
      </c>
      <c r="L841" s="13">
        <v>8000.4</v>
      </c>
      <c r="M841" s="13">
        <v>372</v>
      </c>
      <c r="N841" s="15"/>
      <c r="O841" s="7">
        <f t="shared" si="55"/>
        <v>-1.6302982912730361E-2</v>
      </c>
      <c r="P841" s="7">
        <f t="shared" si="55"/>
        <v>-9.0868922321745565E-3</v>
      </c>
      <c r="Q841" s="7">
        <f t="shared" si="55"/>
        <v>-2.1312440889870461E-2</v>
      </c>
      <c r="R841" s="7">
        <f t="shared" si="55"/>
        <v>-7.9136982518123716E-3</v>
      </c>
      <c r="S841" s="7">
        <f t="shared" si="56"/>
        <v>-2.7026321526908911E-2</v>
      </c>
      <c r="T841" s="7">
        <f t="shared" si="56"/>
        <v>-1.5345806829513683E-2</v>
      </c>
      <c r="U841" s="7">
        <f t="shared" si="56"/>
        <v>-1.0449615770678957E-2</v>
      </c>
      <c r="V841" s="7">
        <f t="shared" si="56"/>
        <v>-8.1497432481724627E-3</v>
      </c>
      <c r="W841" s="7">
        <f t="shared" si="58"/>
        <v>-4.9318922238474429E-2</v>
      </c>
      <c r="X841" s="7">
        <f t="shared" si="57"/>
        <v>-3.2331692640561391E-2</v>
      </c>
      <c r="Y841" s="7">
        <f t="shared" si="57"/>
        <v>1.0308664565662328E-2</v>
      </c>
      <c r="Z841" s="15"/>
      <c r="AA841" s="7"/>
      <c r="AB841" s="7"/>
      <c r="AC841" s="7"/>
      <c r="AD841" s="7"/>
      <c r="AE841" s="7"/>
      <c r="AF841" s="7"/>
      <c r="AG841" s="7"/>
      <c r="AH841" s="7"/>
      <c r="AI841" s="7"/>
      <c r="AJ841" s="7"/>
      <c r="AK841" s="7"/>
      <c r="AL841" s="7"/>
      <c r="AM841" s="7"/>
      <c r="AN841" s="7"/>
      <c r="AO841" s="7"/>
      <c r="AP841" s="7"/>
      <c r="AQ841" s="7"/>
      <c r="AR841" s="7"/>
      <c r="AS841" s="7"/>
      <c r="AT841" s="7"/>
      <c r="AU841" s="7"/>
      <c r="AV841" s="7"/>
    </row>
    <row r="842" spans="1:48">
      <c r="A842" s="12">
        <v>42765</v>
      </c>
      <c r="B842" s="13">
        <v>5621.6</v>
      </c>
      <c r="C842" s="13">
        <v>1774.7</v>
      </c>
      <c r="D842" s="13">
        <v>2042.6</v>
      </c>
      <c r="E842" s="13">
        <v>8873.4</v>
      </c>
      <c r="F842" s="13">
        <v>9074.7000000000007</v>
      </c>
      <c r="G842" s="13">
        <v>6421.3</v>
      </c>
      <c r="H842" s="13">
        <v>20800.8</v>
      </c>
      <c r="I842" s="13">
        <v>4973.7</v>
      </c>
      <c r="J842" s="13">
        <v>783.3</v>
      </c>
      <c r="K842" s="13">
        <v>10106.5</v>
      </c>
      <c r="L842" s="13">
        <v>8083.3</v>
      </c>
      <c r="M842" s="13">
        <v>371</v>
      </c>
      <c r="N842" s="15"/>
      <c r="O842" s="7">
        <f t="shared" si="55"/>
        <v>1.745737409964386E-2</v>
      </c>
      <c r="P842" s="7">
        <f t="shared" si="55"/>
        <v>1.8921670765860561E-2</v>
      </c>
      <c r="Q842" s="7">
        <f t="shared" si="55"/>
        <v>1.8144387551365073E-2</v>
      </c>
      <c r="R842" s="7">
        <f t="shared" si="55"/>
        <v>2.0601347619113003E-2</v>
      </c>
      <c r="S842" s="7">
        <f t="shared" si="56"/>
        <v>3.7067429191206167E-3</v>
      </c>
      <c r="T842" s="7">
        <f t="shared" si="56"/>
        <v>1.7245666443686306E-2</v>
      </c>
      <c r="U842" s="7">
        <f t="shared" si="56"/>
        <v>2.4804234337217786E-2</v>
      </c>
      <c r="V842" s="7">
        <f t="shared" si="56"/>
        <v>3.4036251170359876E-2</v>
      </c>
      <c r="W842" s="7">
        <f t="shared" si="58"/>
        <v>2.732651304537068E-2</v>
      </c>
      <c r="X842" s="7">
        <f t="shared" si="57"/>
        <v>3.1810036109364672E-3</v>
      </c>
      <c r="Y842" s="7">
        <f t="shared" si="57"/>
        <v>3.0579324477071471E-2</v>
      </c>
      <c r="Z842" s="15"/>
      <c r="AA842" s="7"/>
      <c r="AB842" s="7"/>
      <c r="AC842" s="7"/>
      <c r="AD842" s="7"/>
      <c r="AE842" s="7"/>
      <c r="AF842" s="7"/>
      <c r="AG842" s="7"/>
      <c r="AH842" s="7"/>
      <c r="AI842" s="7"/>
      <c r="AJ842" s="7"/>
      <c r="AK842" s="7"/>
      <c r="AL842" s="7"/>
      <c r="AM842" s="7"/>
      <c r="AN842" s="7"/>
      <c r="AO842" s="7"/>
      <c r="AP842" s="7"/>
      <c r="AQ842" s="7"/>
      <c r="AR842" s="7"/>
      <c r="AS842" s="7"/>
      <c r="AT842" s="7"/>
      <c r="AU842" s="7"/>
      <c r="AV842" s="7"/>
    </row>
    <row r="843" spans="1:48">
      <c r="A843" s="12">
        <v>42772</v>
      </c>
      <c r="B843" s="13">
        <v>5720.6</v>
      </c>
      <c r="C843" s="13">
        <v>1808.6</v>
      </c>
      <c r="D843" s="13">
        <v>2080</v>
      </c>
      <c r="E843" s="13">
        <v>9058.1</v>
      </c>
      <c r="F843" s="13">
        <v>9108.4</v>
      </c>
      <c r="G843" s="13">
        <v>6533</v>
      </c>
      <c r="H843" s="13">
        <v>21323.200000000001</v>
      </c>
      <c r="I843" s="13">
        <v>5145.8999999999996</v>
      </c>
      <c r="J843" s="13">
        <v>805</v>
      </c>
      <c r="K843" s="13">
        <v>10138.700000000001</v>
      </c>
      <c r="L843" s="13">
        <v>8334.2999999999993</v>
      </c>
      <c r="M843" s="13">
        <v>370</v>
      </c>
      <c r="N843" s="15"/>
      <c r="O843" s="7">
        <f t="shared" si="55"/>
        <v>1.4783722889962261E-2</v>
      </c>
      <c r="P843" s="7">
        <f t="shared" si="55"/>
        <v>-6.2807556705741174E-2</v>
      </c>
      <c r="Q843" s="7">
        <f t="shared" si="55"/>
        <v>-6.8503331228305115E-3</v>
      </c>
      <c r="R843" s="7">
        <f t="shared" si="55"/>
        <v>1.6163472383341281E-2</v>
      </c>
      <c r="S843" s="7">
        <f t="shared" si="56"/>
        <v>3.7149302752209536E-3</v>
      </c>
      <c r="T843" s="7">
        <f t="shared" si="56"/>
        <v>2.6240770871390567E-2</v>
      </c>
      <c r="U843" s="7">
        <f t="shared" si="56"/>
        <v>2.0617755861932006E-2</v>
      </c>
      <c r="V843" s="7">
        <f t="shared" si="56"/>
        <v>4.5950349863449723E-3</v>
      </c>
      <c r="W843" s="7">
        <f t="shared" si="58"/>
        <v>1.4674410929260239E-2</v>
      </c>
      <c r="X843" s="7">
        <f t="shared" si="57"/>
        <v>2.5917064219506215E-2</v>
      </c>
      <c r="Y843" s="7">
        <f t="shared" si="57"/>
        <v>-1.2005812254526314E-3</v>
      </c>
      <c r="Z843" s="15"/>
      <c r="AA843" s="7"/>
      <c r="AB843" s="7"/>
      <c r="AC843" s="7"/>
      <c r="AD843" s="7"/>
      <c r="AE843" s="7"/>
      <c r="AF843" s="7"/>
      <c r="AG843" s="7"/>
      <c r="AH843" s="7"/>
      <c r="AI843" s="7"/>
      <c r="AJ843" s="7"/>
      <c r="AK843" s="7"/>
      <c r="AL843" s="7"/>
      <c r="AM843" s="7"/>
      <c r="AN843" s="7"/>
      <c r="AO843" s="7"/>
      <c r="AP843" s="7"/>
      <c r="AQ843" s="7"/>
      <c r="AR843" s="7"/>
      <c r="AS843" s="7"/>
      <c r="AT843" s="7"/>
      <c r="AU843" s="7"/>
      <c r="AV843" s="7"/>
    </row>
    <row r="844" spans="1:48">
      <c r="A844" s="12">
        <v>42779</v>
      </c>
      <c r="B844" s="13">
        <v>5805.8</v>
      </c>
      <c r="C844" s="13">
        <v>1698.5</v>
      </c>
      <c r="D844" s="13">
        <v>2065.8000000000002</v>
      </c>
      <c r="E844" s="13">
        <v>9205.7000000000007</v>
      </c>
      <c r="F844" s="13">
        <v>9142.2999999999993</v>
      </c>
      <c r="G844" s="13">
        <v>6706.7</v>
      </c>
      <c r="H844" s="13">
        <v>21767.4</v>
      </c>
      <c r="I844" s="13">
        <v>5169.6000000000004</v>
      </c>
      <c r="J844" s="13">
        <v>816.9</v>
      </c>
      <c r="K844" s="13">
        <v>10404.9</v>
      </c>
      <c r="L844" s="13">
        <v>8324.2999999999993</v>
      </c>
      <c r="M844" s="13">
        <v>369</v>
      </c>
      <c r="N844" s="15"/>
      <c r="O844" s="7">
        <f t="shared" si="55"/>
        <v>-1.1572438759231741E-2</v>
      </c>
      <c r="P844" s="7">
        <f t="shared" si="55"/>
        <v>-5.3001974091994037E-4</v>
      </c>
      <c r="Q844" s="7">
        <f t="shared" si="55"/>
        <v>1.4521164622904902E-4</v>
      </c>
      <c r="R844" s="7">
        <f t="shared" si="55"/>
        <v>1.5521399803250242E-2</v>
      </c>
      <c r="S844" s="7">
        <f t="shared" si="56"/>
        <v>-1.6287597683406589E-2</v>
      </c>
      <c r="T844" s="7">
        <f t="shared" si="56"/>
        <v>-6.1920628594946785E-3</v>
      </c>
      <c r="U844" s="7">
        <f t="shared" si="56"/>
        <v>-1.2872261404833676E-2</v>
      </c>
      <c r="V844" s="7">
        <f t="shared" si="56"/>
        <v>-6.540220294972119E-3</v>
      </c>
      <c r="W844" s="7">
        <f t="shared" si="58"/>
        <v>-1.4922889002348838E-2</v>
      </c>
      <c r="X844" s="7">
        <f t="shared" si="57"/>
        <v>-4.1914223894411788E-2</v>
      </c>
      <c r="Y844" s="7">
        <f t="shared" si="57"/>
        <v>-2.7240815238040152E-2</v>
      </c>
      <c r="Z844" s="15"/>
      <c r="AA844" s="7"/>
      <c r="AB844" s="7"/>
      <c r="AC844" s="7"/>
      <c r="AD844" s="7"/>
      <c r="AE844" s="7"/>
      <c r="AF844" s="7"/>
      <c r="AG844" s="7"/>
      <c r="AH844" s="7"/>
      <c r="AI844" s="7"/>
      <c r="AJ844" s="7"/>
      <c r="AK844" s="7"/>
      <c r="AL844" s="7"/>
      <c r="AM844" s="7"/>
      <c r="AN844" s="7"/>
      <c r="AO844" s="7"/>
      <c r="AP844" s="7"/>
      <c r="AQ844" s="7"/>
      <c r="AR844" s="7"/>
      <c r="AS844" s="7"/>
      <c r="AT844" s="7"/>
      <c r="AU844" s="7"/>
      <c r="AV844" s="7"/>
    </row>
    <row r="845" spans="1:48">
      <c r="A845" s="12">
        <v>42786</v>
      </c>
      <c r="B845" s="13">
        <v>5739</v>
      </c>
      <c r="C845" s="13">
        <v>1697.6</v>
      </c>
      <c r="D845" s="13">
        <v>2066.1</v>
      </c>
      <c r="E845" s="13">
        <v>9349.7000000000007</v>
      </c>
      <c r="F845" s="13">
        <v>8994.6</v>
      </c>
      <c r="G845" s="13">
        <v>6665.3</v>
      </c>
      <c r="H845" s="13">
        <v>21489</v>
      </c>
      <c r="I845" s="13">
        <v>5135.8999999999996</v>
      </c>
      <c r="J845" s="13">
        <v>804.8</v>
      </c>
      <c r="K845" s="13">
        <v>9977.7999999999993</v>
      </c>
      <c r="L845" s="13">
        <v>8100.6</v>
      </c>
      <c r="M845" s="13">
        <v>368</v>
      </c>
      <c r="N845" s="15"/>
      <c r="O845" s="7">
        <f t="shared" si="55"/>
        <v>-1.6392588641942886E-3</v>
      </c>
      <c r="P845" s="7">
        <f t="shared" si="55"/>
        <v>-4.5493882803649834E-2</v>
      </c>
      <c r="Q845" s="7">
        <f t="shared" si="55"/>
        <v>9.1060830141397164E-3</v>
      </c>
      <c r="R845" s="7">
        <f t="shared" si="55"/>
        <v>-1.818634218067617E-2</v>
      </c>
      <c r="S845" s="7">
        <f t="shared" si="56"/>
        <v>-2.3373801906293425E-2</v>
      </c>
      <c r="T845" s="7">
        <f t="shared" si="56"/>
        <v>4.5804349160194239E-3</v>
      </c>
      <c r="U845" s="7">
        <f t="shared" si="56"/>
        <v>1.4327508238725199E-2</v>
      </c>
      <c r="V845" s="7">
        <f t="shared" si="56"/>
        <v>-1.1672446032571098E-2</v>
      </c>
      <c r="W845" s="7">
        <f t="shared" si="58"/>
        <v>1.320762271559381E-2</v>
      </c>
      <c r="X845" s="7">
        <f t="shared" si="57"/>
        <v>-6.2735210681651981E-3</v>
      </c>
      <c r="Y845" s="7">
        <f t="shared" si="57"/>
        <v>1.957119669576091E-2</v>
      </c>
      <c r="Z845" s="15"/>
      <c r="AA845" s="7"/>
      <c r="AB845" s="7"/>
      <c r="AC845" s="7"/>
      <c r="AD845" s="7"/>
      <c r="AE845" s="7"/>
      <c r="AF845" s="7"/>
      <c r="AG845" s="7"/>
      <c r="AH845" s="7"/>
      <c r="AI845" s="7"/>
      <c r="AJ845" s="7"/>
      <c r="AK845" s="7"/>
      <c r="AL845" s="7"/>
      <c r="AM845" s="7"/>
      <c r="AN845" s="7"/>
      <c r="AO845" s="7"/>
      <c r="AP845" s="7"/>
      <c r="AQ845" s="7"/>
      <c r="AR845" s="7"/>
      <c r="AS845" s="7"/>
      <c r="AT845" s="7"/>
      <c r="AU845" s="7"/>
      <c r="AV845" s="7"/>
    </row>
    <row r="846" spans="1:48">
      <c r="A846" s="12">
        <v>42793</v>
      </c>
      <c r="B846" s="13">
        <v>5729.6</v>
      </c>
      <c r="C846" s="13">
        <v>1622.1</v>
      </c>
      <c r="D846" s="13">
        <v>2085</v>
      </c>
      <c r="E846" s="13">
        <v>9181.2000000000007</v>
      </c>
      <c r="F846" s="13">
        <v>8786.7999999999993</v>
      </c>
      <c r="G846" s="13">
        <v>6695.9</v>
      </c>
      <c r="H846" s="13">
        <v>21799.1</v>
      </c>
      <c r="I846" s="13">
        <v>5076.3</v>
      </c>
      <c r="J846" s="13">
        <v>815.5</v>
      </c>
      <c r="K846" s="13">
        <v>9915.4</v>
      </c>
      <c r="L846" s="13">
        <v>8260.7000000000007</v>
      </c>
      <c r="M846" s="13">
        <v>367</v>
      </c>
      <c r="N846" s="15"/>
      <c r="O846" s="7">
        <f t="shared" si="55"/>
        <v>7.9964268528958434E-3</v>
      </c>
      <c r="P846" s="7">
        <f t="shared" si="55"/>
        <v>9.2658595621791691E-3</v>
      </c>
      <c r="Q846" s="7">
        <f t="shared" si="55"/>
        <v>1.6977367612116226E-2</v>
      </c>
      <c r="R846" s="7">
        <f t="shared" si="55"/>
        <v>3.5911250478460825E-2</v>
      </c>
      <c r="S846" s="7">
        <f t="shared" si="56"/>
        <v>-2.130460107782518E-3</v>
      </c>
      <c r="T846" s="7">
        <f t="shared" si="56"/>
        <v>2.1584687768884326E-2</v>
      </c>
      <c r="U846" s="7">
        <f t="shared" si="56"/>
        <v>2.1596288817723987E-2</v>
      </c>
      <c r="V846" s="7">
        <f t="shared" si="56"/>
        <v>6.5580443167801514E-3</v>
      </c>
      <c r="W846" s="7">
        <f t="shared" si="58"/>
        <v>2.626156851077624E-2</v>
      </c>
      <c r="X846" s="7">
        <f t="shared" si="57"/>
        <v>-3.2523941853745506E-2</v>
      </c>
      <c r="Y846" s="7">
        <f t="shared" si="57"/>
        <v>1.822125226812453E-2</v>
      </c>
      <c r="Z846" s="15"/>
      <c r="AA846" s="7"/>
      <c r="AB846" s="7"/>
      <c r="AC846" s="7"/>
      <c r="AD846" s="7"/>
      <c r="AE846" s="7"/>
      <c r="AF846" s="7"/>
      <c r="AG846" s="7"/>
      <c r="AH846" s="7"/>
      <c r="AI846" s="7"/>
      <c r="AJ846" s="7"/>
      <c r="AK846" s="7"/>
      <c r="AL846" s="7"/>
      <c r="AM846" s="7"/>
      <c r="AN846" s="7"/>
      <c r="AO846" s="7"/>
      <c r="AP846" s="7"/>
      <c r="AQ846" s="7"/>
      <c r="AR846" s="7"/>
      <c r="AS846" s="7"/>
      <c r="AT846" s="7"/>
      <c r="AU846" s="7"/>
      <c r="AV846" s="7"/>
    </row>
    <row r="847" spans="1:48">
      <c r="A847" s="12">
        <v>42800</v>
      </c>
      <c r="B847" s="13">
        <v>5775.6</v>
      </c>
      <c r="C847" s="13">
        <v>1637.2</v>
      </c>
      <c r="D847" s="13">
        <v>2120.6999999999998</v>
      </c>
      <c r="E847" s="13">
        <v>9516.9</v>
      </c>
      <c r="F847" s="13">
        <v>8768.1</v>
      </c>
      <c r="G847" s="13">
        <v>6842</v>
      </c>
      <c r="H847" s="13">
        <v>22275</v>
      </c>
      <c r="I847" s="13">
        <v>5109.7</v>
      </c>
      <c r="J847" s="13">
        <v>837.2</v>
      </c>
      <c r="K847" s="13">
        <v>9598.1</v>
      </c>
      <c r="L847" s="13">
        <v>8412.6</v>
      </c>
      <c r="M847" s="13">
        <v>366</v>
      </c>
      <c r="N847" s="15"/>
      <c r="O847" s="7">
        <f t="shared" si="55"/>
        <v>4.1468025419747548E-3</v>
      </c>
      <c r="P847" s="7">
        <f t="shared" si="55"/>
        <v>2.4257509932063243E-2</v>
      </c>
      <c r="Q847" s="7">
        <f t="shared" si="55"/>
        <v>-3.732140862095377E-3</v>
      </c>
      <c r="R847" s="7">
        <f t="shared" si="55"/>
        <v>-1.4670655603121618E-2</v>
      </c>
      <c r="S847" s="7">
        <f t="shared" si="56"/>
        <v>1.6312209845806978E-2</v>
      </c>
      <c r="T847" s="7">
        <f t="shared" si="56"/>
        <v>-9.1914840942944765E-3</v>
      </c>
      <c r="U847" s="7">
        <f t="shared" si="56"/>
        <v>-1.5176308195178172E-2</v>
      </c>
      <c r="V847" s="7">
        <f t="shared" si="56"/>
        <v>8.651820370513685E-3</v>
      </c>
      <c r="W847" s="7">
        <f t="shared" si="58"/>
        <v>-1.1049836186585046E-2</v>
      </c>
      <c r="X847" s="7">
        <f t="shared" si="57"/>
        <v>4.1839594758686177E-2</v>
      </c>
      <c r="Y847" s="7">
        <f t="shared" si="57"/>
        <v>1.6390525671911523E-3</v>
      </c>
      <c r="Z847" s="15"/>
      <c r="AA847" s="7"/>
      <c r="AB847" s="7"/>
      <c r="AC847" s="7"/>
      <c r="AD847" s="7"/>
      <c r="AE847" s="7"/>
      <c r="AF847" s="7"/>
      <c r="AG847" s="7"/>
      <c r="AH847" s="7"/>
      <c r="AI847" s="7"/>
      <c r="AJ847" s="7"/>
      <c r="AK847" s="7"/>
      <c r="AL847" s="7"/>
      <c r="AM847" s="7"/>
      <c r="AN847" s="7"/>
      <c r="AO847" s="7"/>
      <c r="AP847" s="7"/>
      <c r="AQ847" s="7"/>
      <c r="AR847" s="7"/>
      <c r="AS847" s="7"/>
      <c r="AT847" s="7"/>
      <c r="AU847" s="7"/>
      <c r="AV847" s="7"/>
    </row>
    <row r="848" spans="1:48">
      <c r="A848" s="12">
        <v>42807</v>
      </c>
      <c r="B848" s="13">
        <v>5799.6</v>
      </c>
      <c r="C848" s="13">
        <v>1677.4</v>
      </c>
      <c r="D848" s="13">
        <v>2112.8000000000002</v>
      </c>
      <c r="E848" s="13">
        <v>9378.2999999999993</v>
      </c>
      <c r="F848" s="13">
        <v>8912.2999999999993</v>
      </c>
      <c r="G848" s="13">
        <v>6779.4</v>
      </c>
      <c r="H848" s="13">
        <v>21939.5</v>
      </c>
      <c r="I848" s="13">
        <v>5154.1000000000004</v>
      </c>
      <c r="J848" s="13">
        <v>828</v>
      </c>
      <c r="K848" s="13">
        <v>10008.200000000001</v>
      </c>
      <c r="L848" s="13">
        <v>8426.4</v>
      </c>
      <c r="M848" s="13">
        <v>365</v>
      </c>
      <c r="N848" s="15"/>
      <c r="O848" s="7">
        <f t="shared" si="55"/>
        <v>-7.9805843755255384E-3</v>
      </c>
      <c r="P848" s="7">
        <f t="shared" si="55"/>
        <v>-3.2783861233511909E-2</v>
      </c>
      <c r="Q848" s="7">
        <f t="shared" si="55"/>
        <v>1.8914323777687299E-3</v>
      </c>
      <c r="R848" s="7">
        <f t="shared" si="55"/>
        <v>6.8222656854661067E-3</v>
      </c>
      <c r="S848" s="7">
        <f t="shared" si="56"/>
        <v>-4.7136989941472783E-4</v>
      </c>
      <c r="T848" s="7">
        <f t="shared" si="56"/>
        <v>-1.2856280755321551E-2</v>
      </c>
      <c r="U848" s="7">
        <f t="shared" si="56"/>
        <v>9.0791951082533576E-3</v>
      </c>
      <c r="V848" s="7">
        <f t="shared" si="56"/>
        <v>7.4227623202827442E-3</v>
      </c>
      <c r="W848" s="7">
        <f t="shared" si="58"/>
        <v>-1.7913109212530261E-2</v>
      </c>
      <c r="X848" s="7">
        <f t="shared" si="57"/>
        <v>-2.1206061640620999E-2</v>
      </c>
      <c r="Y848" s="7">
        <f t="shared" si="57"/>
        <v>1.6396221858978856E-2</v>
      </c>
      <c r="Z848" s="15"/>
      <c r="AA848" s="7"/>
      <c r="AB848" s="7"/>
      <c r="AC848" s="7"/>
      <c r="AD848" s="7"/>
      <c r="AE848" s="7"/>
      <c r="AF848" s="7"/>
      <c r="AG848" s="7"/>
      <c r="AH848" s="7"/>
      <c r="AI848" s="7"/>
      <c r="AJ848" s="7"/>
      <c r="AK848" s="7"/>
      <c r="AL848" s="7"/>
      <c r="AM848" s="7"/>
      <c r="AN848" s="7"/>
      <c r="AO848" s="7"/>
      <c r="AP848" s="7"/>
      <c r="AQ848" s="7"/>
      <c r="AR848" s="7"/>
      <c r="AS848" s="7"/>
      <c r="AT848" s="7"/>
      <c r="AU848" s="7"/>
      <c r="AV848" s="7"/>
    </row>
    <row r="849" spans="1:48">
      <c r="A849" s="12">
        <v>42814</v>
      </c>
      <c r="B849" s="13">
        <v>5753.5</v>
      </c>
      <c r="C849" s="13">
        <v>1623.3</v>
      </c>
      <c r="D849" s="13">
        <v>2116.8000000000002</v>
      </c>
      <c r="E849" s="13">
        <v>9442.5</v>
      </c>
      <c r="F849" s="13">
        <v>8908.1</v>
      </c>
      <c r="G849" s="13">
        <v>6692.8</v>
      </c>
      <c r="H849" s="13">
        <v>22139.599999999999</v>
      </c>
      <c r="I849" s="13">
        <v>5192.5</v>
      </c>
      <c r="J849" s="13">
        <v>813.3</v>
      </c>
      <c r="K849" s="13">
        <v>9798.2000000000007</v>
      </c>
      <c r="L849" s="13">
        <v>8565.7000000000007</v>
      </c>
      <c r="M849" s="13">
        <v>364</v>
      </c>
      <c r="N849" s="15"/>
      <c r="O849" s="7">
        <f t="shared" si="55"/>
        <v>1.9177066380324275E-2</v>
      </c>
      <c r="P849" s="7">
        <f t="shared" si="55"/>
        <v>1.5889841137307327E-2</v>
      </c>
      <c r="Q849" s="7">
        <f t="shared" si="55"/>
        <v>2.5420552139035005E-2</v>
      </c>
      <c r="R849" s="7">
        <f t="shared" si="55"/>
        <v>2.1674961647598707E-2</v>
      </c>
      <c r="S849" s="7">
        <f t="shared" si="56"/>
        <v>3.5931348888293906E-2</v>
      </c>
      <c r="T849" s="7">
        <f t="shared" si="56"/>
        <v>2.7135647301806235E-2</v>
      </c>
      <c r="U849" s="7">
        <f t="shared" si="56"/>
        <v>1.7883718529413457E-2</v>
      </c>
      <c r="V849" s="7">
        <f t="shared" si="56"/>
        <v>1.7562730699134672E-2</v>
      </c>
      <c r="W849" s="7">
        <f t="shared" si="58"/>
        <v>2.5732697929160255E-2</v>
      </c>
      <c r="X849" s="7">
        <f t="shared" si="57"/>
        <v>-1.3276552498092589E-3</v>
      </c>
      <c r="Y849" s="7">
        <f t="shared" si="57"/>
        <v>9.4234539025866149E-3</v>
      </c>
      <c r="Z849" s="15"/>
      <c r="AA849" s="7"/>
      <c r="AB849" s="7"/>
      <c r="AC849" s="7"/>
      <c r="AD849" s="7"/>
      <c r="AE849" s="7"/>
      <c r="AF849" s="7"/>
      <c r="AG849" s="7"/>
      <c r="AH849" s="7"/>
      <c r="AI849" s="7"/>
      <c r="AJ849" s="7"/>
      <c r="AK849" s="7"/>
      <c r="AL849" s="7"/>
      <c r="AM849" s="7"/>
      <c r="AN849" s="7"/>
      <c r="AO849" s="7"/>
      <c r="AP849" s="7"/>
      <c r="AQ849" s="7"/>
      <c r="AR849" s="7"/>
      <c r="AS849" s="7"/>
      <c r="AT849" s="7"/>
      <c r="AU849" s="7"/>
      <c r="AV849" s="7"/>
    </row>
    <row r="850" spans="1:48">
      <c r="A850" s="12">
        <v>42821</v>
      </c>
      <c r="B850" s="13">
        <v>5864.9</v>
      </c>
      <c r="C850" s="13">
        <v>1649.3</v>
      </c>
      <c r="D850" s="13">
        <v>2171.3000000000002</v>
      </c>
      <c r="E850" s="13">
        <v>9649.4</v>
      </c>
      <c r="F850" s="13">
        <v>9234</v>
      </c>
      <c r="G850" s="13">
        <v>6876.9</v>
      </c>
      <c r="H850" s="13">
        <v>22539.1</v>
      </c>
      <c r="I850" s="13">
        <v>5284.5</v>
      </c>
      <c r="J850" s="13">
        <v>834.5</v>
      </c>
      <c r="K850" s="13">
        <v>9785.2000000000007</v>
      </c>
      <c r="L850" s="13">
        <v>8646.7999999999993</v>
      </c>
      <c r="M850" s="13">
        <v>363</v>
      </c>
      <c r="N850" s="15"/>
      <c r="O850" s="7">
        <f t="shared" si="55"/>
        <v>-4.0929788930272053E-4</v>
      </c>
      <c r="P850" s="7">
        <f t="shared" si="55"/>
        <v>-2.5732988675488441E-2</v>
      </c>
      <c r="Q850" s="7">
        <f t="shared" si="55"/>
        <v>1.6566199545886928E-3</v>
      </c>
      <c r="R850" s="7">
        <f t="shared" si="55"/>
        <v>-1.0700192213722199E-2</v>
      </c>
      <c r="S850" s="7">
        <f t="shared" si="56"/>
        <v>2.9051893229269186E-2</v>
      </c>
      <c r="T850" s="7">
        <f t="shared" si="56"/>
        <v>-1.6538753929164131E-2</v>
      </c>
      <c r="U850" s="7">
        <f t="shared" si="56"/>
        <v>9.3619170770462747E-3</v>
      </c>
      <c r="V850" s="7">
        <f t="shared" si="56"/>
        <v>6.5261086426027706E-3</v>
      </c>
      <c r="W850" s="7">
        <f t="shared" si="58"/>
        <v>-1.7991009350471158E-3</v>
      </c>
      <c r="X850" s="7">
        <f t="shared" si="57"/>
        <v>1.9100640918601395E-2</v>
      </c>
      <c r="Y850" s="7">
        <f t="shared" si="57"/>
        <v>2.3273345436803403E-2</v>
      </c>
      <c r="Z850" s="15"/>
      <c r="AA850" s="7"/>
      <c r="AB850" s="7"/>
      <c r="AC850" s="7"/>
      <c r="AD850" s="7"/>
      <c r="AE850" s="7"/>
      <c r="AF850" s="7"/>
      <c r="AG850" s="7"/>
      <c r="AH850" s="7"/>
      <c r="AI850" s="7"/>
      <c r="AJ850" s="7"/>
      <c r="AK850" s="7"/>
      <c r="AL850" s="7"/>
      <c r="AM850" s="7"/>
      <c r="AN850" s="7"/>
      <c r="AO850" s="7"/>
      <c r="AP850" s="7"/>
      <c r="AQ850" s="7"/>
      <c r="AR850" s="7"/>
      <c r="AS850" s="7"/>
      <c r="AT850" s="7"/>
      <c r="AU850" s="7"/>
      <c r="AV850" s="7"/>
    </row>
    <row r="851" spans="1:48">
      <c r="A851" s="12">
        <v>42828</v>
      </c>
      <c r="B851" s="13">
        <v>5862.5</v>
      </c>
      <c r="C851" s="13">
        <v>1607.4</v>
      </c>
      <c r="D851" s="13">
        <v>2174.9</v>
      </c>
      <c r="E851" s="13">
        <v>9546.7000000000007</v>
      </c>
      <c r="F851" s="13">
        <v>9506.2000000000007</v>
      </c>
      <c r="G851" s="13">
        <v>6764.1</v>
      </c>
      <c r="H851" s="13">
        <v>22751.1</v>
      </c>
      <c r="I851" s="13">
        <v>5319.1</v>
      </c>
      <c r="J851" s="13">
        <v>833</v>
      </c>
      <c r="K851" s="13">
        <v>9973.9</v>
      </c>
      <c r="L851" s="13">
        <v>8850.4</v>
      </c>
      <c r="M851" s="13">
        <v>362</v>
      </c>
      <c r="N851" s="15"/>
      <c r="O851" s="7">
        <f t="shared" si="55"/>
        <v>4.6798638910976811E-3</v>
      </c>
      <c r="P851" s="7">
        <f t="shared" si="55"/>
        <v>-9.0853285667655673E-2</v>
      </c>
      <c r="Q851" s="7">
        <f t="shared" si="55"/>
        <v>1.3381944803126461E-2</v>
      </c>
      <c r="R851" s="7">
        <f t="shared" si="55"/>
        <v>8.6876807716829291E-3</v>
      </c>
      <c r="S851" s="7">
        <f t="shared" si="56"/>
        <v>2.6578856578278564E-3</v>
      </c>
      <c r="T851" s="7">
        <f t="shared" si="56"/>
        <v>1.4733988277083443E-2</v>
      </c>
      <c r="U851" s="7">
        <f t="shared" si="56"/>
        <v>-3.2975795555562682E-3</v>
      </c>
      <c r="V851" s="7">
        <f t="shared" si="56"/>
        <v>8.9277116243119334E-3</v>
      </c>
      <c r="W851" s="7">
        <f t="shared" si="58"/>
        <v>-1.0013958327532886E-2</v>
      </c>
      <c r="X851" s="7">
        <f t="shared" si="57"/>
        <v>-1.0593415499129346E-2</v>
      </c>
      <c r="Y851" s="7">
        <f t="shared" si="57"/>
        <v>3.4965464965099019E-3</v>
      </c>
      <c r="Z851" s="15"/>
      <c r="AA851" s="7"/>
      <c r="AB851" s="7"/>
      <c r="AC851" s="7"/>
      <c r="AD851" s="7"/>
      <c r="AE851" s="7"/>
      <c r="AF851" s="7"/>
      <c r="AG851" s="7"/>
      <c r="AH851" s="7"/>
      <c r="AI851" s="7"/>
      <c r="AJ851" s="7"/>
      <c r="AK851" s="7"/>
      <c r="AL851" s="7"/>
      <c r="AM851" s="7"/>
      <c r="AN851" s="7"/>
      <c r="AO851" s="7"/>
      <c r="AP851" s="7"/>
      <c r="AQ851" s="7"/>
      <c r="AR851" s="7"/>
      <c r="AS851" s="7"/>
      <c r="AT851" s="7"/>
      <c r="AU851" s="7"/>
      <c r="AV851" s="7"/>
    </row>
    <row r="852" spans="1:48">
      <c r="A852" s="12">
        <v>42835</v>
      </c>
      <c r="B852" s="13">
        <v>5890</v>
      </c>
      <c r="C852" s="13">
        <v>1467.8</v>
      </c>
      <c r="D852" s="13">
        <v>2204.1999999999998</v>
      </c>
      <c r="E852" s="13">
        <v>9630</v>
      </c>
      <c r="F852" s="13">
        <v>9531.5</v>
      </c>
      <c r="G852" s="13">
        <v>6864.5</v>
      </c>
      <c r="H852" s="13">
        <v>22676.2</v>
      </c>
      <c r="I852" s="13">
        <v>5366.8</v>
      </c>
      <c r="J852" s="13">
        <v>824.7</v>
      </c>
      <c r="K852" s="13">
        <v>9868.7999999999993</v>
      </c>
      <c r="L852" s="13">
        <v>8881.4</v>
      </c>
      <c r="M852" s="13">
        <v>361</v>
      </c>
      <c r="N852" s="15"/>
      <c r="O852" s="7">
        <f t="shared" si="55"/>
        <v>-6.1137272028389637E-3</v>
      </c>
      <c r="P852" s="7">
        <f t="shared" si="55"/>
        <v>1.2726952180230599E-2</v>
      </c>
      <c r="Q852" s="7">
        <f t="shared" si="55"/>
        <v>-7.1482536264914779E-3</v>
      </c>
      <c r="R852" s="7">
        <f t="shared" si="55"/>
        <v>-2.0573640961744449E-2</v>
      </c>
      <c r="S852" s="7">
        <f t="shared" si="56"/>
        <v>-3.0627410559760013E-2</v>
      </c>
      <c r="T852" s="7">
        <f t="shared" si="56"/>
        <v>-5.3460441076116595E-3</v>
      </c>
      <c r="U852" s="7">
        <f t="shared" si="56"/>
        <v>7.7584310702381322E-4</v>
      </c>
      <c r="V852" s="7">
        <f t="shared" si="56"/>
        <v>1.1179221565178227E-4</v>
      </c>
      <c r="W852" s="7">
        <f t="shared" si="58"/>
        <v>6.8878285723143621E-3</v>
      </c>
      <c r="X852" s="7">
        <f t="shared" si="57"/>
        <v>-5.1404593307774089E-3</v>
      </c>
      <c r="Y852" s="7">
        <f t="shared" si="57"/>
        <v>3.9330754495662925E-3</v>
      </c>
      <c r="Z852" s="15"/>
      <c r="AA852" s="7"/>
      <c r="AB852" s="7"/>
      <c r="AC852" s="7"/>
      <c r="AD852" s="7"/>
      <c r="AE852" s="7"/>
      <c r="AF852" s="7"/>
      <c r="AG852" s="7"/>
      <c r="AH852" s="7"/>
      <c r="AI852" s="7"/>
      <c r="AJ852" s="7"/>
      <c r="AK852" s="7"/>
      <c r="AL852" s="7"/>
      <c r="AM852" s="7"/>
      <c r="AN852" s="7"/>
      <c r="AO852" s="7"/>
      <c r="AP852" s="7"/>
      <c r="AQ852" s="7"/>
      <c r="AR852" s="7"/>
      <c r="AS852" s="7"/>
      <c r="AT852" s="7"/>
      <c r="AU852" s="7"/>
      <c r="AV852" s="7"/>
    </row>
    <row r="853" spans="1:48">
      <c r="A853" s="12">
        <v>42843</v>
      </c>
      <c r="B853" s="13">
        <v>5854.1</v>
      </c>
      <c r="C853" s="13">
        <v>1486.6</v>
      </c>
      <c r="D853" s="13">
        <v>2188.5</v>
      </c>
      <c r="E853" s="13">
        <v>9433.9</v>
      </c>
      <c r="F853" s="13">
        <v>9244</v>
      </c>
      <c r="G853" s="13">
        <v>6827.9</v>
      </c>
      <c r="H853" s="13">
        <v>22693.8</v>
      </c>
      <c r="I853" s="13">
        <v>5367.4</v>
      </c>
      <c r="J853" s="13">
        <v>830.4</v>
      </c>
      <c r="K853" s="13">
        <v>9818.2000000000007</v>
      </c>
      <c r="L853" s="13">
        <v>8916.4</v>
      </c>
      <c r="M853" s="13">
        <v>360</v>
      </c>
      <c r="N853" s="15"/>
      <c r="O853" s="7">
        <f t="shared" si="55"/>
        <v>1.1886506288580123E-2</v>
      </c>
      <c r="P853" s="7">
        <f t="shared" si="55"/>
        <v>-1.4809831047504589E-3</v>
      </c>
      <c r="Q853" s="7">
        <f t="shared" si="55"/>
        <v>5.013684157824448E-3</v>
      </c>
      <c r="R853" s="7">
        <f t="shared" si="55"/>
        <v>-3.5892573310454612E-3</v>
      </c>
      <c r="S853" s="7">
        <f t="shared" si="56"/>
        <v>-7.4051088121387613E-3</v>
      </c>
      <c r="T853" s="7">
        <f t="shared" si="56"/>
        <v>2.5878218595805004E-2</v>
      </c>
      <c r="U853" s="7">
        <f t="shared" si="56"/>
        <v>2.4097236829733908E-2</v>
      </c>
      <c r="V853" s="7">
        <f t="shared" si="56"/>
        <v>2.7218690477467937E-2</v>
      </c>
      <c r="W853" s="7">
        <f t="shared" si="58"/>
        <v>4.3131464368917592E-2</v>
      </c>
      <c r="X853" s="7">
        <f t="shared" si="57"/>
        <v>-4.9827544943247624E-3</v>
      </c>
      <c r="Y853" s="7">
        <f t="shared" si="57"/>
        <v>2.1306778439651042E-4</v>
      </c>
      <c r="Z853" s="15"/>
      <c r="AA853" s="7"/>
      <c r="AB853" s="7"/>
      <c r="AC853" s="7"/>
      <c r="AD853" s="7"/>
      <c r="AE853" s="7"/>
      <c r="AF853" s="7"/>
      <c r="AG853" s="7"/>
      <c r="AH853" s="7"/>
      <c r="AI853" s="7"/>
      <c r="AJ853" s="7"/>
      <c r="AK853" s="7"/>
      <c r="AL853" s="7"/>
      <c r="AM853" s="7"/>
      <c r="AN853" s="7"/>
      <c r="AO853" s="7"/>
      <c r="AP853" s="7"/>
      <c r="AQ853" s="7"/>
      <c r="AR853" s="7"/>
      <c r="AS853" s="7"/>
      <c r="AT853" s="7"/>
      <c r="AU853" s="7"/>
      <c r="AV853" s="7"/>
    </row>
    <row r="854" spans="1:48">
      <c r="A854" s="12">
        <v>42849</v>
      </c>
      <c r="B854" s="13">
        <v>5924.1</v>
      </c>
      <c r="C854" s="13">
        <v>1484.4</v>
      </c>
      <c r="D854" s="13">
        <v>2199.5</v>
      </c>
      <c r="E854" s="13">
        <v>9400.1</v>
      </c>
      <c r="F854" s="13">
        <v>9175.7999999999993</v>
      </c>
      <c r="G854" s="13">
        <v>7006.9</v>
      </c>
      <c r="H854" s="13">
        <v>23247.3</v>
      </c>
      <c r="I854" s="13">
        <v>5515.5</v>
      </c>
      <c r="J854" s="13">
        <v>867</v>
      </c>
      <c r="K854" s="13">
        <v>9769.4</v>
      </c>
      <c r="L854" s="13">
        <v>8918.2999999999993</v>
      </c>
      <c r="M854" s="13">
        <v>359</v>
      </c>
      <c r="N854" s="15"/>
      <c r="O854" s="7">
        <f t="shared" si="55"/>
        <v>-1.4880341229363821E-2</v>
      </c>
      <c r="P854" s="7">
        <f t="shared" si="55"/>
        <v>2.6590239813262639E-2</v>
      </c>
      <c r="Q854" s="7">
        <f t="shared" si="55"/>
        <v>1.0402626599285137E-2</v>
      </c>
      <c r="R854" s="7">
        <f t="shared" si="55"/>
        <v>1.1482644396001163E-3</v>
      </c>
      <c r="S854" s="7">
        <f t="shared" si="56"/>
        <v>-8.8314667609380075E-4</v>
      </c>
      <c r="T854" s="7">
        <f t="shared" si="56"/>
        <v>-2.9649288574245047E-2</v>
      </c>
      <c r="U854" s="7">
        <f t="shared" si="56"/>
        <v>4.2966326211305262E-3</v>
      </c>
      <c r="V854" s="7">
        <f t="shared" si="56"/>
        <v>1.6310817740284395E-2</v>
      </c>
      <c r="W854" s="7">
        <f t="shared" si="58"/>
        <v>7.4691527935694807E-3</v>
      </c>
      <c r="X854" s="7">
        <f t="shared" si="57"/>
        <v>-4.4670465588364662E-2</v>
      </c>
      <c r="Y854" s="7">
        <f t="shared" si="57"/>
        <v>2.1453956516642225E-2</v>
      </c>
      <c r="Z854" s="15"/>
      <c r="AA854" s="7"/>
      <c r="AB854" s="7"/>
      <c r="AC854" s="7"/>
      <c r="AD854" s="7"/>
      <c r="AE854" s="7"/>
      <c r="AF854" s="7"/>
      <c r="AG854" s="7"/>
      <c r="AH854" s="7"/>
      <c r="AI854" s="7"/>
      <c r="AJ854" s="7"/>
      <c r="AK854" s="7"/>
      <c r="AL854" s="7"/>
      <c r="AM854" s="7"/>
      <c r="AN854" s="7"/>
      <c r="AO854" s="7"/>
      <c r="AP854" s="7"/>
      <c r="AQ854" s="7"/>
      <c r="AR854" s="7"/>
      <c r="AS854" s="7"/>
      <c r="AT854" s="7"/>
      <c r="AU854" s="7"/>
      <c r="AV854" s="7"/>
    </row>
    <row r="855" spans="1:48">
      <c r="A855" s="12">
        <v>42856</v>
      </c>
      <c r="B855" s="13">
        <v>5836.6</v>
      </c>
      <c r="C855" s="13">
        <v>1524.4</v>
      </c>
      <c r="D855" s="13">
        <v>2222.5</v>
      </c>
      <c r="E855" s="13">
        <v>9410.9</v>
      </c>
      <c r="F855" s="13">
        <v>9167.7000000000007</v>
      </c>
      <c r="G855" s="13">
        <v>6802.2</v>
      </c>
      <c r="H855" s="13">
        <v>23347.4</v>
      </c>
      <c r="I855" s="13">
        <v>5606.2</v>
      </c>
      <c r="J855" s="13">
        <v>873.5</v>
      </c>
      <c r="K855" s="13">
        <v>9342.6</v>
      </c>
      <c r="L855" s="13">
        <v>9111.7000000000007</v>
      </c>
      <c r="M855" s="13">
        <v>358</v>
      </c>
      <c r="N855" s="15"/>
      <c r="O855" s="7">
        <f t="shared" si="55"/>
        <v>5.1398466623495992E-5</v>
      </c>
      <c r="P855" s="7">
        <f t="shared" si="55"/>
        <v>-5.4596419121692883E-3</v>
      </c>
      <c r="Q855" s="7">
        <f t="shared" si="55"/>
        <v>-7.4517675746118856E-3</v>
      </c>
      <c r="R855" s="7">
        <f t="shared" si="55"/>
        <v>2.4052516665609824E-2</v>
      </c>
      <c r="S855" s="7">
        <f t="shared" si="56"/>
        <v>2.9491976120597257E-2</v>
      </c>
      <c r="T855" s="7">
        <f t="shared" si="56"/>
        <v>-2.2027911673185907E-2</v>
      </c>
      <c r="U855" s="7">
        <f t="shared" si="56"/>
        <v>1.1188957703147141E-2</v>
      </c>
      <c r="V855" s="7">
        <f t="shared" si="56"/>
        <v>1.4696512546352004E-2</v>
      </c>
      <c r="W855" s="7">
        <f t="shared" si="58"/>
        <v>1.3870163241426026E-2</v>
      </c>
      <c r="X855" s="7">
        <f t="shared" si="57"/>
        <v>3.0921498659328025E-2</v>
      </c>
      <c r="Y855" s="7">
        <f t="shared" si="57"/>
        <v>-6.9382010008173208E-3</v>
      </c>
      <c r="Z855" s="15"/>
      <c r="AA855" s="7"/>
      <c r="AB855" s="7"/>
      <c r="AC855" s="7"/>
      <c r="AD855" s="7"/>
      <c r="AE855" s="7"/>
      <c r="AF855" s="7"/>
      <c r="AG855" s="7"/>
      <c r="AH855" s="7"/>
      <c r="AI855" s="7"/>
      <c r="AJ855" s="7"/>
      <c r="AK855" s="7"/>
      <c r="AL855" s="7"/>
      <c r="AM855" s="7"/>
      <c r="AN855" s="7"/>
      <c r="AO855" s="7"/>
      <c r="AP855" s="7"/>
      <c r="AQ855" s="7"/>
      <c r="AR855" s="7"/>
      <c r="AS855" s="7"/>
      <c r="AT855" s="7"/>
      <c r="AU855" s="7"/>
      <c r="AV855" s="7"/>
    </row>
    <row r="856" spans="1:48">
      <c r="A856" s="12">
        <v>42863</v>
      </c>
      <c r="B856" s="13">
        <v>5836.9</v>
      </c>
      <c r="C856" s="13">
        <v>1516.1</v>
      </c>
      <c r="D856" s="13">
        <v>2206</v>
      </c>
      <c r="E856" s="13">
        <v>9640</v>
      </c>
      <c r="F856" s="13">
        <v>9442.1</v>
      </c>
      <c r="G856" s="13">
        <v>6654</v>
      </c>
      <c r="H856" s="13">
        <v>23610.1</v>
      </c>
      <c r="I856" s="13">
        <v>5689.2</v>
      </c>
      <c r="J856" s="13">
        <v>885.7</v>
      </c>
      <c r="K856" s="13">
        <v>9636</v>
      </c>
      <c r="L856" s="13">
        <v>9048.7000000000007</v>
      </c>
      <c r="M856" s="13">
        <v>357</v>
      </c>
      <c r="N856" s="15"/>
      <c r="O856" s="7">
        <f t="shared" si="55"/>
        <v>-1.8938158418022096E-2</v>
      </c>
      <c r="P856" s="7">
        <f t="shared" si="55"/>
        <v>1.4666667674560674E-2</v>
      </c>
      <c r="Q856" s="7">
        <f t="shared" si="55"/>
        <v>-8.2844481277572317E-3</v>
      </c>
      <c r="R856" s="7">
        <f t="shared" si="55"/>
        <v>-2.8888383868644351E-2</v>
      </c>
      <c r="S856" s="7">
        <f t="shared" si="56"/>
        <v>-9.1819412077414914E-3</v>
      </c>
      <c r="T856" s="7">
        <f t="shared" si="56"/>
        <v>-3.6750667341778467E-2</v>
      </c>
      <c r="U856" s="7">
        <f t="shared" si="56"/>
        <v>-2.7820845931594985E-2</v>
      </c>
      <c r="V856" s="7">
        <f t="shared" si="56"/>
        <v>-6.9140955555862804E-3</v>
      </c>
      <c r="W856" s="7">
        <f t="shared" si="58"/>
        <v>-2.7123022151844322E-2</v>
      </c>
      <c r="X856" s="7">
        <f t="shared" si="57"/>
        <v>1.2130362877455734E-2</v>
      </c>
      <c r="Y856" s="7">
        <f t="shared" si="57"/>
        <v>-1.0252740449815174E-2</v>
      </c>
      <c r="Z856" s="15"/>
      <c r="AA856" s="7"/>
      <c r="AB856" s="7"/>
      <c r="AC856" s="7"/>
      <c r="AD856" s="7"/>
      <c r="AE856" s="7"/>
      <c r="AF856" s="7"/>
      <c r="AG856" s="7"/>
      <c r="AH856" s="7"/>
      <c r="AI856" s="7"/>
      <c r="AJ856" s="7"/>
      <c r="AK856" s="7"/>
      <c r="AL856" s="7"/>
      <c r="AM856" s="7"/>
      <c r="AN856" s="7"/>
      <c r="AO856" s="7"/>
      <c r="AP856" s="7"/>
      <c r="AQ856" s="7"/>
      <c r="AR856" s="7"/>
      <c r="AS856" s="7"/>
      <c r="AT856" s="7"/>
      <c r="AU856" s="7"/>
      <c r="AV856" s="7"/>
    </row>
    <row r="857" spans="1:48">
      <c r="A857" s="12">
        <v>42870</v>
      </c>
      <c r="B857" s="13">
        <v>5727.4</v>
      </c>
      <c r="C857" s="13">
        <v>1538.5</v>
      </c>
      <c r="D857" s="13">
        <v>2187.8000000000002</v>
      </c>
      <c r="E857" s="13">
        <v>9365.5</v>
      </c>
      <c r="F857" s="13">
        <v>9355.7999999999993</v>
      </c>
      <c r="G857" s="13">
        <v>6413.9</v>
      </c>
      <c r="H857" s="13">
        <v>22962.3</v>
      </c>
      <c r="I857" s="13">
        <v>5650</v>
      </c>
      <c r="J857" s="13">
        <v>862</v>
      </c>
      <c r="K857" s="13">
        <v>9753.6</v>
      </c>
      <c r="L857" s="13">
        <v>8956.4</v>
      </c>
      <c r="M857" s="13">
        <v>356</v>
      </c>
      <c r="N857" s="15"/>
      <c r="O857" s="7">
        <f t="shared" si="55"/>
        <v>4.2337877182061631E-3</v>
      </c>
      <c r="P857" s="7">
        <f t="shared" si="55"/>
        <v>1.5671168418819006E-2</v>
      </c>
      <c r="Q857" s="7">
        <f t="shared" si="55"/>
        <v>7.9217350298380305E-3</v>
      </c>
      <c r="R857" s="7">
        <f t="shared" si="55"/>
        <v>-8.2250462622478985E-4</v>
      </c>
      <c r="S857" s="7">
        <f t="shared" si="56"/>
        <v>2.1099502536852E-2</v>
      </c>
      <c r="T857" s="7">
        <f t="shared" si="56"/>
        <v>-6.2089172806485456E-3</v>
      </c>
      <c r="U857" s="7">
        <f t="shared" si="56"/>
        <v>3.1914458150456983E-3</v>
      </c>
      <c r="V857" s="7">
        <f t="shared" si="56"/>
        <v>2.0461788797262018E-2</v>
      </c>
      <c r="W857" s="7">
        <f t="shared" si="58"/>
        <v>1.2794826153068916E-2</v>
      </c>
      <c r="X857" s="7">
        <f t="shared" si="57"/>
        <v>3.9701269787669824E-3</v>
      </c>
      <c r="Y857" s="7">
        <f t="shared" si="57"/>
        <v>1.8726248320035728E-2</v>
      </c>
      <c r="Z857" s="15"/>
      <c r="AA857" s="7"/>
      <c r="AB857" s="7"/>
      <c r="AC857" s="7"/>
      <c r="AD857" s="7"/>
      <c r="AE857" s="7"/>
      <c r="AF857" s="7"/>
      <c r="AG857" s="7"/>
      <c r="AH857" s="7"/>
      <c r="AI857" s="7"/>
      <c r="AJ857" s="7"/>
      <c r="AK857" s="7"/>
      <c r="AL857" s="7"/>
      <c r="AM857" s="7"/>
      <c r="AN857" s="7"/>
      <c r="AO857" s="7"/>
      <c r="AP857" s="7"/>
      <c r="AQ857" s="7"/>
      <c r="AR857" s="7"/>
      <c r="AS857" s="7"/>
      <c r="AT857" s="7"/>
      <c r="AU857" s="7"/>
      <c r="AV857" s="7"/>
    </row>
    <row r="858" spans="1:48">
      <c r="A858" s="12">
        <v>42877</v>
      </c>
      <c r="B858" s="13">
        <v>5751.7</v>
      </c>
      <c r="C858" s="13">
        <v>1562.8</v>
      </c>
      <c r="D858" s="13">
        <v>2205.1999999999998</v>
      </c>
      <c r="E858" s="13">
        <v>9357.7999999999993</v>
      </c>
      <c r="F858" s="13">
        <v>9555.2999999999993</v>
      </c>
      <c r="G858" s="13">
        <v>6374.2</v>
      </c>
      <c r="H858" s="13">
        <v>23035.7</v>
      </c>
      <c r="I858" s="13">
        <v>5766.8</v>
      </c>
      <c r="J858" s="13">
        <v>873.1</v>
      </c>
      <c r="K858" s="13">
        <v>9792.4</v>
      </c>
      <c r="L858" s="13">
        <v>9125.7000000000007</v>
      </c>
      <c r="M858" s="13">
        <v>355</v>
      </c>
      <c r="N858" s="15"/>
      <c r="O858" s="7">
        <f t="shared" si="55"/>
        <v>6.3086224583954508E-3</v>
      </c>
      <c r="P858" s="7">
        <f t="shared" si="55"/>
        <v>-1.7932629373327417E-3</v>
      </c>
      <c r="Q858" s="7">
        <f t="shared" si="55"/>
        <v>8.6690085978805512E-3</v>
      </c>
      <c r="R858" s="7">
        <f t="shared" si="55"/>
        <v>3.296618353751907E-3</v>
      </c>
      <c r="S858" s="7">
        <f t="shared" si="56"/>
        <v>-2.2768309085887936E-2</v>
      </c>
      <c r="T858" s="7">
        <f t="shared" si="56"/>
        <v>6.6765420670482781E-3</v>
      </c>
      <c r="U858" s="7">
        <f t="shared" si="56"/>
        <v>1.255344078478228E-2</v>
      </c>
      <c r="V858" s="7">
        <f t="shared" si="56"/>
        <v>2.3207828809018505E-2</v>
      </c>
      <c r="W858" s="7">
        <f t="shared" si="58"/>
        <v>6.3934456850355901E-3</v>
      </c>
      <c r="X858" s="7">
        <f t="shared" si="57"/>
        <v>4.4120490766231986E-3</v>
      </c>
      <c r="Y858" s="7">
        <f t="shared" si="57"/>
        <v>-1.0708368181284018E-2</v>
      </c>
      <c r="Z858" s="15"/>
      <c r="AA858" s="7"/>
      <c r="AB858" s="7"/>
      <c r="AC858" s="7"/>
      <c r="AD858" s="7"/>
      <c r="AE858" s="7"/>
      <c r="AF858" s="7"/>
      <c r="AG858" s="7"/>
      <c r="AH858" s="7"/>
      <c r="AI858" s="7"/>
      <c r="AJ858" s="7"/>
      <c r="AK858" s="7"/>
      <c r="AL858" s="7"/>
      <c r="AM858" s="7"/>
      <c r="AN858" s="7"/>
      <c r="AO858" s="7"/>
      <c r="AP858" s="7"/>
      <c r="AQ858" s="7"/>
      <c r="AR858" s="7"/>
      <c r="AS858" s="7"/>
      <c r="AT858" s="7"/>
      <c r="AU858" s="7"/>
      <c r="AV858" s="7"/>
    </row>
    <row r="859" spans="1:48">
      <c r="A859" s="12">
        <v>42884</v>
      </c>
      <c r="B859" s="13">
        <v>5788.1</v>
      </c>
      <c r="C859" s="13">
        <v>1560</v>
      </c>
      <c r="D859" s="13">
        <v>2224.4</v>
      </c>
      <c r="E859" s="13">
        <v>9388.7000000000007</v>
      </c>
      <c r="F859" s="13">
        <v>9340.2000000000007</v>
      </c>
      <c r="G859" s="13">
        <v>6416.9</v>
      </c>
      <c r="H859" s="13">
        <v>23326.7</v>
      </c>
      <c r="I859" s="13">
        <v>5902.2</v>
      </c>
      <c r="J859" s="13">
        <v>878.7</v>
      </c>
      <c r="K859" s="13">
        <v>9835.7000000000007</v>
      </c>
      <c r="L859" s="13">
        <v>9028.5</v>
      </c>
      <c r="M859" s="13">
        <v>354</v>
      </c>
      <c r="N859" s="15"/>
      <c r="O859" s="7">
        <f t="shared" si="55"/>
        <v>-1.9240251984971039E-2</v>
      </c>
      <c r="P859" s="7">
        <f t="shared" si="55"/>
        <v>-1.4723241552893829E-2</v>
      </c>
      <c r="Q859" s="7">
        <f t="shared" si="55"/>
        <v>-1.6636452689548088E-2</v>
      </c>
      <c r="R859" s="7">
        <f t="shared" si="55"/>
        <v>-3.5494240861127603E-2</v>
      </c>
      <c r="S859" s="7">
        <f t="shared" si="56"/>
        <v>-4.7130977367813465E-2</v>
      </c>
      <c r="T859" s="7">
        <f t="shared" si="56"/>
        <v>-2.0355695168960256E-2</v>
      </c>
      <c r="U859" s="7">
        <f t="shared" si="56"/>
        <v>8.8271848727822504E-4</v>
      </c>
      <c r="V859" s="7">
        <f t="shared" si="56"/>
        <v>-1.8916570839500584E-2</v>
      </c>
      <c r="W859" s="7">
        <f t="shared" si="58"/>
        <v>-2.3606369944373162E-2</v>
      </c>
      <c r="X859" s="7">
        <f t="shared" si="57"/>
        <v>-4.9636492417884223E-3</v>
      </c>
      <c r="Y859" s="7">
        <f t="shared" si="57"/>
        <v>-3.0692745016935679E-2</v>
      </c>
      <c r="Z859" s="15"/>
      <c r="AA859" s="7"/>
      <c r="AB859" s="7"/>
      <c r="AC859" s="7"/>
      <c r="AD859" s="7"/>
      <c r="AE859" s="7"/>
      <c r="AF859" s="7"/>
      <c r="AG859" s="7"/>
      <c r="AH859" s="7"/>
      <c r="AI859" s="7"/>
      <c r="AJ859" s="7"/>
      <c r="AK859" s="7"/>
      <c r="AL859" s="7"/>
      <c r="AM859" s="7"/>
      <c r="AN859" s="7"/>
      <c r="AO859" s="7"/>
      <c r="AP859" s="7"/>
      <c r="AQ859" s="7"/>
      <c r="AR859" s="7"/>
      <c r="AS859" s="7"/>
      <c r="AT859" s="7"/>
      <c r="AU859" s="7"/>
      <c r="AV859" s="7"/>
    </row>
    <row r="860" spans="1:48">
      <c r="A860" s="12">
        <v>42891</v>
      </c>
      <c r="B860" s="13">
        <v>5677.8</v>
      </c>
      <c r="C860" s="13">
        <v>1537.2</v>
      </c>
      <c r="D860" s="13">
        <v>2187.6999999999998</v>
      </c>
      <c r="E860" s="13">
        <v>9061.2999999999993</v>
      </c>
      <c r="F860" s="13">
        <v>8910.2000000000007</v>
      </c>
      <c r="G860" s="13">
        <v>6287.6</v>
      </c>
      <c r="H860" s="13">
        <v>23347.3</v>
      </c>
      <c r="I860" s="13">
        <v>5791.6</v>
      </c>
      <c r="J860" s="13">
        <v>858.2</v>
      </c>
      <c r="K860" s="13">
        <v>9787</v>
      </c>
      <c r="L860" s="13">
        <v>8755.6</v>
      </c>
      <c r="M860" s="13">
        <v>353</v>
      </c>
      <c r="N860" s="15"/>
      <c r="O860" s="7">
        <f t="shared" si="55"/>
        <v>1.6801247480638409E-2</v>
      </c>
      <c r="P860" s="7">
        <f t="shared" si="55"/>
        <v>1.5600627189021842E-3</v>
      </c>
      <c r="Q860" s="7">
        <f t="shared" si="55"/>
        <v>2.5320093487003502E-2</v>
      </c>
      <c r="R860" s="7">
        <f t="shared" si="55"/>
        <v>1.9237037540160064E-2</v>
      </c>
      <c r="S860" s="7">
        <f t="shared" si="56"/>
        <v>-3.6992312036895425E-3</v>
      </c>
      <c r="T860" s="7">
        <f t="shared" si="56"/>
        <v>2.4166467922598495E-2</v>
      </c>
      <c r="U860" s="7">
        <f t="shared" si="56"/>
        <v>3.4502582580924403E-2</v>
      </c>
      <c r="V860" s="7">
        <f t="shared" si="56"/>
        <v>1.3258630828109307E-2</v>
      </c>
      <c r="W860" s="7">
        <f t="shared" si="58"/>
        <v>1.9500992984361122E-2</v>
      </c>
      <c r="X860" s="7">
        <f t="shared" si="57"/>
        <v>-1.5351731875965202E-2</v>
      </c>
      <c r="Y860" s="7">
        <f t="shared" si="57"/>
        <v>1.9745295397322504E-2</v>
      </c>
      <c r="Z860" s="15"/>
      <c r="AA860" s="7"/>
      <c r="AB860" s="7"/>
      <c r="AC860" s="7"/>
      <c r="AD860" s="7"/>
      <c r="AE860" s="7"/>
      <c r="AF860" s="7"/>
      <c r="AG860" s="7"/>
      <c r="AH860" s="7"/>
      <c r="AI860" s="7"/>
      <c r="AJ860" s="7"/>
      <c r="AK860" s="7"/>
      <c r="AL860" s="7"/>
      <c r="AM860" s="7"/>
      <c r="AN860" s="7"/>
      <c r="AO860" s="7"/>
      <c r="AP860" s="7"/>
      <c r="AQ860" s="7"/>
      <c r="AR860" s="7"/>
      <c r="AS860" s="7"/>
      <c r="AT860" s="7"/>
      <c r="AU860" s="7"/>
      <c r="AV860" s="7"/>
    </row>
    <row r="861" spans="1:48">
      <c r="A861" s="12">
        <v>42899</v>
      </c>
      <c r="B861" s="13">
        <v>5774</v>
      </c>
      <c r="C861" s="13">
        <v>1539.6</v>
      </c>
      <c r="D861" s="13">
        <v>2243.8000000000002</v>
      </c>
      <c r="E861" s="13">
        <v>9237.2999999999993</v>
      </c>
      <c r="F861" s="13">
        <v>8877.2999999999993</v>
      </c>
      <c r="G861" s="13">
        <v>6441.4</v>
      </c>
      <c r="H861" s="13">
        <v>24166.9</v>
      </c>
      <c r="I861" s="13">
        <v>5868.9</v>
      </c>
      <c r="J861" s="13">
        <v>875.1</v>
      </c>
      <c r="K861" s="13">
        <v>9637.9</v>
      </c>
      <c r="L861" s="13">
        <v>8930.2000000000007</v>
      </c>
      <c r="M861" s="13">
        <v>352</v>
      </c>
      <c r="N861" s="15"/>
      <c r="O861" s="7">
        <f t="shared" si="55"/>
        <v>-1.0113316077731957E-2</v>
      </c>
      <c r="P861" s="7">
        <f t="shared" si="55"/>
        <v>-5.2097018064515728E-3</v>
      </c>
      <c r="Q861" s="7">
        <f t="shared" si="55"/>
        <v>4.4566258892627849E-5</v>
      </c>
      <c r="R861" s="7">
        <f t="shared" si="55"/>
        <v>-1.0742434292993128E-2</v>
      </c>
      <c r="S861" s="7">
        <f t="shared" si="56"/>
        <v>-3.5498138189377838E-2</v>
      </c>
      <c r="T861" s="7">
        <f t="shared" si="56"/>
        <v>-1.2308808949077472E-2</v>
      </c>
      <c r="U861" s="7">
        <f t="shared" si="56"/>
        <v>2.0733706012096766E-2</v>
      </c>
      <c r="V861" s="7">
        <f t="shared" si="56"/>
        <v>3.3850190091203737E-3</v>
      </c>
      <c r="W861" s="7">
        <f t="shared" si="58"/>
        <v>-1.028983112571216E-3</v>
      </c>
      <c r="X861" s="7">
        <f t="shared" si="57"/>
        <v>-1.036700217428212E-2</v>
      </c>
      <c r="Y861" s="7">
        <f t="shared" si="57"/>
        <v>7.0522259411099069E-4</v>
      </c>
      <c r="Z861" s="15"/>
      <c r="AA861" s="7"/>
      <c r="AB861" s="7"/>
      <c r="AC861" s="7"/>
      <c r="AD861" s="7"/>
      <c r="AE861" s="7"/>
      <c r="AF861" s="7"/>
      <c r="AG861" s="7"/>
      <c r="AH861" s="7"/>
      <c r="AI861" s="7"/>
      <c r="AJ861" s="7"/>
      <c r="AK861" s="7"/>
      <c r="AL861" s="7"/>
      <c r="AM861" s="7"/>
      <c r="AN861" s="7"/>
      <c r="AO861" s="7"/>
      <c r="AP861" s="7"/>
      <c r="AQ861" s="7"/>
      <c r="AR861" s="7"/>
      <c r="AS861" s="7"/>
      <c r="AT861" s="7"/>
      <c r="AU861" s="7"/>
      <c r="AV861" s="7"/>
    </row>
    <row r="862" spans="1:48">
      <c r="A862" s="12">
        <v>42905</v>
      </c>
      <c r="B862" s="13">
        <v>5715.9</v>
      </c>
      <c r="C862" s="13">
        <v>1531.6</v>
      </c>
      <c r="D862" s="13">
        <v>2243.9</v>
      </c>
      <c r="E862" s="13">
        <v>9138.6</v>
      </c>
      <c r="F862" s="13">
        <v>8567.7000000000007</v>
      </c>
      <c r="G862" s="13">
        <v>6362.6</v>
      </c>
      <c r="H862" s="13">
        <v>24673.200000000001</v>
      </c>
      <c r="I862" s="13">
        <v>5888.8</v>
      </c>
      <c r="J862" s="13">
        <v>874.2</v>
      </c>
      <c r="K862" s="13">
        <v>9538.5</v>
      </c>
      <c r="L862" s="13">
        <v>8936.5</v>
      </c>
      <c r="M862" s="13">
        <v>351</v>
      </c>
      <c r="N862" s="15"/>
      <c r="O862" s="7">
        <f t="shared" si="55"/>
        <v>9.7924361262092066E-4</v>
      </c>
      <c r="P862" s="7">
        <f t="shared" si="55"/>
        <v>-1.3276567016519846E-2</v>
      </c>
      <c r="Q862" s="7">
        <f t="shared" si="55"/>
        <v>-1.5041928760550244E-2</v>
      </c>
      <c r="R862" s="7">
        <f t="shared" si="55"/>
        <v>-3.4418913940347461E-3</v>
      </c>
      <c r="S862" s="7">
        <f t="shared" si="56"/>
        <v>1.6690588617371525E-2</v>
      </c>
      <c r="T862" s="7">
        <f t="shared" si="56"/>
        <v>1.6136045850093084E-2</v>
      </c>
      <c r="U862" s="7">
        <f t="shared" si="56"/>
        <v>-2.1524355689937935E-2</v>
      </c>
      <c r="V862" s="7">
        <f t="shared" si="56"/>
        <v>-3.2165102908060787E-2</v>
      </c>
      <c r="W862" s="7">
        <f t="shared" si="58"/>
        <v>-2.1757809900414425E-3</v>
      </c>
      <c r="X862" s="7">
        <f t="shared" si="57"/>
        <v>2.6719561348117784E-2</v>
      </c>
      <c r="Y862" s="7">
        <f t="shared" si="57"/>
        <v>-2.8512072237464946E-2</v>
      </c>
      <c r="Z862" s="15"/>
      <c r="AA862" s="7"/>
      <c r="AB862" s="7"/>
      <c r="AC862" s="7"/>
      <c r="AD862" s="7"/>
      <c r="AE862" s="7"/>
      <c r="AF862" s="7"/>
      <c r="AG862" s="7"/>
      <c r="AH862" s="7"/>
      <c r="AI862" s="7"/>
      <c r="AJ862" s="7"/>
      <c r="AK862" s="7"/>
      <c r="AL862" s="7"/>
      <c r="AM862" s="7"/>
      <c r="AN862" s="7"/>
      <c r="AO862" s="7"/>
      <c r="AP862" s="7"/>
      <c r="AQ862" s="7"/>
      <c r="AR862" s="7"/>
      <c r="AS862" s="7"/>
      <c r="AT862" s="7"/>
      <c r="AU862" s="7"/>
      <c r="AV862" s="7"/>
    </row>
    <row r="863" spans="1:48">
      <c r="A863" s="12">
        <v>42912</v>
      </c>
      <c r="B863" s="13">
        <v>5721.5</v>
      </c>
      <c r="C863" s="13">
        <v>1511.4</v>
      </c>
      <c r="D863" s="13">
        <v>2210.4</v>
      </c>
      <c r="E863" s="13">
        <v>9107.2000000000007</v>
      </c>
      <c r="F863" s="13">
        <v>8711.9</v>
      </c>
      <c r="G863" s="13">
        <v>6466.1</v>
      </c>
      <c r="H863" s="13">
        <v>24147.8</v>
      </c>
      <c r="I863" s="13">
        <v>5702.4</v>
      </c>
      <c r="J863" s="13">
        <v>872.3</v>
      </c>
      <c r="K863" s="13">
        <v>9796.7999999999993</v>
      </c>
      <c r="L863" s="13">
        <v>8685.2999999999993</v>
      </c>
      <c r="M863" s="13">
        <v>350</v>
      </c>
      <c r="N863" s="15"/>
      <c r="O863" s="7">
        <f t="shared" si="55"/>
        <v>-3.1334543498052732E-3</v>
      </c>
      <c r="P863" s="7">
        <f t="shared" si="55"/>
        <v>4.4890489960483278E-3</v>
      </c>
      <c r="Q863" s="7">
        <f t="shared" si="55"/>
        <v>-1.3848617826072093E-2</v>
      </c>
      <c r="R863" s="7">
        <f t="shared" si="55"/>
        <v>-2.0864790741466244E-4</v>
      </c>
      <c r="S863" s="7">
        <f t="shared" si="56"/>
        <v>-1.8162310797653378E-2</v>
      </c>
      <c r="T863" s="7">
        <f t="shared" si="56"/>
        <v>-2.632558507497326E-3</v>
      </c>
      <c r="U863" s="7">
        <f t="shared" si="56"/>
        <v>-2.8875122769292584E-2</v>
      </c>
      <c r="V863" s="7">
        <f t="shared" si="56"/>
        <v>-1.7192400540372764E-2</v>
      </c>
      <c r="W863" s="7">
        <f t="shared" si="58"/>
        <v>5.3735909330101857E-3</v>
      </c>
      <c r="X863" s="7">
        <f t="shared" si="57"/>
        <v>2.0759264806547627E-2</v>
      </c>
      <c r="Y863" s="7">
        <f t="shared" si="57"/>
        <v>-2.3096360423291357E-2</v>
      </c>
      <c r="Z863" s="15"/>
      <c r="AA863" s="7"/>
      <c r="AB863" s="7"/>
      <c r="AC863" s="7"/>
      <c r="AD863" s="7"/>
      <c r="AE863" s="7"/>
      <c r="AF863" s="7"/>
      <c r="AG863" s="7"/>
      <c r="AH863" s="7"/>
      <c r="AI863" s="7"/>
      <c r="AJ863" s="7"/>
      <c r="AK863" s="7"/>
      <c r="AL863" s="7"/>
      <c r="AM863" s="7"/>
      <c r="AN863" s="7"/>
      <c r="AO863" s="7"/>
      <c r="AP863" s="7"/>
      <c r="AQ863" s="7"/>
      <c r="AR863" s="7"/>
      <c r="AS863" s="7"/>
      <c r="AT863" s="7"/>
      <c r="AU863" s="7"/>
      <c r="AV863" s="7"/>
    </row>
    <row r="864" spans="1:48">
      <c r="A864" s="12">
        <v>42919</v>
      </c>
      <c r="B864" s="13">
        <v>5703.6</v>
      </c>
      <c r="C864" s="13">
        <v>1518.2</v>
      </c>
      <c r="D864" s="13">
        <v>2180</v>
      </c>
      <c r="E864" s="13">
        <v>9105.2999999999993</v>
      </c>
      <c r="F864" s="13">
        <v>8555.1</v>
      </c>
      <c r="G864" s="13">
        <v>6449.1</v>
      </c>
      <c r="H864" s="13">
        <v>23460.5</v>
      </c>
      <c r="I864" s="13">
        <v>5605.2</v>
      </c>
      <c r="J864" s="13">
        <v>877</v>
      </c>
      <c r="K864" s="13">
        <v>10002.299999999999</v>
      </c>
      <c r="L864" s="13">
        <v>8487</v>
      </c>
      <c r="M864" s="13">
        <v>349</v>
      </c>
      <c r="N864" s="15"/>
      <c r="O864" s="7">
        <f t="shared" si="55"/>
        <v>1.0724945198527083E-2</v>
      </c>
      <c r="P864" s="7">
        <f t="shared" si="55"/>
        <v>-3.7615116776713777E-3</v>
      </c>
      <c r="Q864" s="7">
        <f t="shared" si="55"/>
        <v>2.4065877857706759E-2</v>
      </c>
      <c r="R864" s="7">
        <f t="shared" si="55"/>
        <v>2.2651246410961362E-2</v>
      </c>
      <c r="S864" s="7">
        <f t="shared" si="56"/>
        <v>2.6950587259659795E-2</v>
      </c>
      <c r="T864" s="7">
        <f t="shared" si="56"/>
        <v>1.6165479338558733E-2</v>
      </c>
      <c r="U864" s="7">
        <f t="shared" si="56"/>
        <v>-1.0816800202354744E-2</v>
      </c>
      <c r="V864" s="7">
        <f t="shared" si="56"/>
        <v>8.2032996129486669E-4</v>
      </c>
      <c r="W864" s="7">
        <f t="shared" si="58"/>
        <v>1.9198782801331003E-2</v>
      </c>
      <c r="X864" s="7">
        <f t="shared" si="57"/>
        <v>1.0136112445122341E-2</v>
      </c>
      <c r="Y864" s="7">
        <f t="shared" si="57"/>
        <v>2.9061066297494604E-3</v>
      </c>
      <c r="Z864" s="15"/>
      <c r="AA864" s="7"/>
      <c r="AB864" s="7"/>
      <c r="AC864" s="7"/>
      <c r="AD864" s="7"/>
      <c r="AE864" s="7"/>
      <c r="AF864" s="7"/>
      <c r="AG864" s="7"/>
      <c r="AH864" s="7"/>
      <c r="AI864" s="7"/>
      <c r="AJ864" s="7"/>
      <c r="AK864" s="7"/>
      <c r="AL864" s="7"/>
      <c r="AM864" s="7"/>
      <c r="AN864" s="7"/>
      <c r="AO864" s="7"/>
      <c r="AP864" s="7"/>
      <c r="AQ864" s="7"/>
      <c r="AR864" s="7"/>
      <c r="AS864" s="7"/>
      <c r="AT864" s="7"/>
      <c r="AU864" s="7"/>
      <c r="AV864" s="7"/>
    </row>
    <row r="865" spans="1:48">
      <c r="A865" s="12">
        <v>42926</v>
      </c>
      <c r="B865" s="13">
        <v>5765.1</v>
      </c>
      <c r="C865" s="13">
        <v>1512.5</v>
      </c>
      <c r="D865" s="13">
        <v>2233.1</v>
      </c>
      <c r="E865" s="13">
        <v>9313.9</v>
      </c>
      <c r="F865" s="13">
        <v>8788.7999999999993</v>
      </c>
      <c r="G865" s="13">
        <v>6554.2</v>
      </c>
      <c r="H865" s="13">
        <v>23208.1</v>
      </c>
      <c r="I865" s="13">
        <v>5609.8</v>
      </c>
      <c r="J865" s="13">
        <v>894</v>
      </c>
      <c r="K865" s="13">
        <v>10104.200000000001</v>
      </c>
      <c r="L865" s="13">
        <v>8511.7000000000007</v>
      </c>
      <c r="M865" s="13">
        <v>348</v>
      </c>
      <c r="N865" s="15"/>
      <c r="O865" s="7">
        <f t="shared" si="55"/>
        <v>-7.3643035143121423E-3</v>
      </c>
      <c r="P865" s="7">
        <f t="shared" si="55"/>
        <v>-4.2338295038219211E-2</v>
      </c>
      <c r="Q865" s="7">
        <f t="shared" si="55"/>
        <v>-1.793790331473296E-2</v>
      </c>
      <c r="R865" s="7">
        <f t="shared" si="55"/>
        <v>-2.0380425471677469E-2</v>
      </c>
      <c r="S865" s="7">
        <f t="shared" si="56"/>
        <v>-6.6014867123846731E-4</v>
      </c>
      <c r="T865" s="7">
        <f t="shared" si="56"/>
        <v>8.2203691772673258E-3</v>
      </c>
      <c r="U865" s="7">
        <f t="shared" si="56"/>
        <v>-2.4579942760141426E-2</v>
      </c>
      <c r="V865" s="7">
        <f t="shared" si="56"/>
        <v>-1.6234783459660193E-3</v>
      </c>
      <c r="W865" s="7">
        <f t="shared" si="58"/>
        <v>-2.3312134122053553E-2</v>
      </c>
      <c r="X865" s="7">
        <f t="shared" si="57"/>
        <v>-2.7705549375880208E-2</v>
      </c>
      <c r="Y865" s="7">
        <f t="shared" si="57"/>
        <v>-1.6560827682035057E-2</v>
      </c>
      <c r="Z865" s="15"/>
      <c r="AA865" s="7"/>
      <c r="AB865" s="7"/>
      <c r="AC865" s="7"/>
      <c r="AD865" s="7"/>
      <c r="AE865" s="7"/>
      <c r="AF865" s="7"/>
      <c r="AG865" s="7"/>
      <c r="AH865" s="7"/>
      <c r="AI865" s="7"/>
      <c r="AJ865" s="7"/>
      <c r="AK865" s="7"/>
      <c r="AL865" s="7"/>
      <c r="AM865" s="7"/>
      <c r="AN865" s="7"/>
      <c r="AO865" s="7"/>
      <c r="AP865" s="7"/>
      <c r="AQ865" s="7"/>
      <c r="AR865" s="7"/>
      <c r="AS865" s="7"/>
      <c r="AT865" s="7"/>
      <c r="AU865" s="7"/>
      <c r="AV865" s="7"/>
    </row>
    <row r="866" spans="1:48">
      <c r="A866" s="12">
        <v>42933</v>
      </c>
      <c r="B866" s="13">
        <v>5722.8</v>
      </c>
      <c r="C866" s="13">
        <v>1449.8</v>
      </c>
      <c r="D866" s="13">
        <v>2193.4</v>
      </c>
      <c r="E866" s="13">
        <v>9126</v>
      </c>
      <c r="F866" s="13">
        <v>8783</v>
      </c>
      <c r="G866" s="13">
        <v>6608.3</v>
      </c>
      <c r="H866" s="13">
        <v>22644.6</v>
      </c>
      <c r="I866" s="13">
        <v>5600.7</v>
      </c>
      <c r="J866" s="13">
        <v>873.4</v>
      </c>
      <c r="K866" s="13">
        <v>9828.1</v>
      </c>
      <c r="L866" s="13">
        <v>8371.9</v>
      </c>
      <c r="M866" s="13">
        <v>347</v>
      </c>
      <c r="N866" s="15"/>
      <c r="O866" s="7">
        <f t="shared" si="55"/>
        <v>-3.5009138123730825E-3</v>
      </c>
      <c r="P866" s="7">
        <f t="shared" si="55"/>
        <v>6.2058267807923019E-4</v>
      </c>
      <c r="Q866" s="7">
        <f t="shared" si="55"/>
        <v>-6.3573586476612818E-3</v>
      </c>
      <c r="R866" s="7">
        <f t="shared" si="55"/>
        <v>7.6519986297705024E-3</v>
      </c>
      <c r="S866" s="7">
        <f t="shared" si="56"/>
        <v>-1.4472895659678573E-2</v>
      </c>
      <c r="T866" s="7">
        <f t="shared" si="56"/>
        <v>-9.8695266485212506E-3</v>
      </c>
      <c r="U866" s="7">
        <f t="shared" si="56"/>
        <v>-1.0329345111021803E-2</v>
      </c>
      <c r="V866" s="7">
        <f t="shared" si="56"/>
        <v>-1.6508471438674989E-2</v>
      </c>
      <c r="W866" s="7">
        <f t="shared" si="58"/>
        <v>-7.700744911161214E-3</v>
      </c>
      <c r="X866" s="7">
        <f t="shared" si="57"/>
        <v>1.6839338335020652E-2</v>
      </c>
      <c r="Y866" s="7">
        <f t="shared" si="57"/>
        <v>-2.2724269512203604E-2</v>
      </c>
      <c r="Z866" s="15"/>
      <c r="AA866" s="7"/>
      <c r="AB866" s="7"/>
      <c r="AC866" s="7"/>
      <c r="AD866" s="7"/>
      <c r="AE866" s="7"/>
      <c r="AF866" s="7"/>
      <c r="AG866" s="7"/>
      <c r="AH866" s="7"/>
      <c r="AI866" s="7"/>
      <c r="AJ866" s="7"/>
      <c r="AK866" s="7"/>
      <c r="AL866" s="7"/>
      <c r="AM866" s="7"/>
      <c r="AN866" s="7"/>
      <c r="AO866" s="7"/>
      <c r="AP866" s="7"/>
      <c r="AQ866" s="7"/>
      <c r="AR866" s="7"/>
      <c r="AS866" s="7"/>
      <c r="AT866" s="7"/>
      <c r="AU866" s="7"/>
      <c r="AV866" s="7"/>
    </row>
    <row r="867" spans="1:48">
      <c r="A867" s="12">
        <v>42940</v>
      </c>
      <c r="B867" s="13">
        <v>5702.8</v>
      </c>
      <c r="C867" s="13">
        <v>1450.7</v>
      </c>
      <c r="D867" s="13">
        <v>2179.5</v>
      </c>
      <c r="E867" s="13">
        <v>9196.1</v>
      </c>
      <c r="F867" s="13">
        <v>8656.7999999999993</v>
      </c>
      <c r="G867" s="13">
        <v>6543.4</v>
      </c>
      <c r="H867" s="13">
        <v>22411.9</v>
      </c>
      <c r="I867" s="13">
        <v>5509</v>
      </c>
      <c r="J867" s="13">
        <v>866.7</v>
      </c>
      <c r="K867" s="13">
        <v>9995</v>
      </c>
      <c r="L867" s="13">
        <v>8183.8</v>
      </c>
      <c r="M867" s="13">
        <v>346</v>
      </c>
      <c r="N867" s="15"/>
      <c r="O867" s="7">
        <f t="shared" si="55"/>
        <v>3.1164126978260372E-3</v>
      </c>
      <c r="P867" s="7">
        <f t="shared" si="55"/>
        <v>-1.0254368244525316E-2</v>
      </c>
      <c r="Q867" s="7">
        <f t="shared" si="55"/>
        <v>1.4756381985267245E-2</v>
      </c>
      <c r="R867" s="7">
        <f t="shared" si="55"/>
        <v>8.7479581312838658E-3</v>
      </c>
      <c r="S867" s="7">
        <f t="shared" si="56"/>
        <v>1.5667672918980104E-2</v>
      </c>
      <c r="T867" s="7">
        <f t="shared" si="56"/>
        <v>-1.1079892368723572E-2</v>
      </c>
      <c r="U867" s="7">
        <f t="shared" si="56"/>
        <v>5.1136437137672235E-3</v>
      </c>
      <c r="V867" s="7">
        <f t="shared" si="56"/>
        <v>2.9387840528620354E-2</v>
      </c>
      <c r="W867" s="7">
        <f t="shared" si="58"/>
        <v>-2.307869846384885E-4</v>
      </c>
      <c r="X867" s="7">
        <f t="shared" si="57"/>
        <v>1.3218897449456909E-2</v>
      </c>
      <c r="Y867" s="7">
        <f t="shared" si="57"/>
        <v>3.5506688456909817E-2</v>
      </c>
      <c r="Z867" s="15"/>
      <c r="AA867" s="7"/>
      <c r="AB867" s="7"/>
      <c r="AC867" s="7"/>
      <c r="AD867" s="7"/>
      <c r="AE867" s="7"/>
      <c r="AF867" s="7"/>
      <c r="AG867" s="7"/>
      <c r="AH867" s="7"/>
      <c r="AI867" s="7"/>
      <c r="AJ867" s="7"/>
      <c r="AK867" s="7"/>
      <c r="AL867" s="7"/>
      <c r="AM867" s="7"/>
      <c r="AN867" s="7"/>
      <c r="AO867" s="7"/>
      <c r="AP867" s="7"/>
      <c r="AQ867" s="7"/>
      <c r="AR867" s="7"/>
      <c r="AS867" s="7"/>
      <c r="AT867" s="7"/>
      <c r="AU867" s="7"/>
      <c r="AV867" s="7"/>
    </row>
    <row r="868" spans="1:48">
      <c r="A868" s="12">
        <v>42947</v>
      </c>
      <c r="B868" s="13">
        <v>5720.6</v>
      </c>
      <c r="C868" s="13">
        <v>1435.9</v>
      </c>
      <c r="D868" s="13">
        <v>2211.9</v>
      </c>
      <c r="E868" s="13">
        <v>9276.9</v>
      </c>
      <c r="F868" s="13">
        <v>8793.5</v>
      </c>
      <c r="G868" s="13">
        <v>6471.3</v>
      </c>
      <c r="H868" s="13">
        <v>22526.799999999999</v>
      </c>
      <c r="I868" s="13">
        <v>5673.3</v>
      </c>
      <c r="J868" s="13">
        <v>866.5</v>
      </c>
      <c r="K868" s="13">
        <v>10128</v>
      </c>
      <c r="L868" s="13">
        <v>8479.6</v>
      </c>
      <c r="M868" s="13">
        <v>345</v>
      </c>
      <c r="N868" s="15"/>
      <c r="O868" s="7">
        <f t="shared" si="55"/>
        <v>-4.8187797495890467E-3</v>
      </c>
      <c r="P868" s="7">
        <f t="shared" si="55"/>
        <v>1.4175807000947229E-2</v>
      </c>
      <c r="Q868" s="7">
        <f t="shared" si="55"/>
        <v>-3.2298661457571889E-2</v>
      </c>
      <c r="R868" s="7">
        <f t="shared" si="55"/>
        <v>-1.467082603133686E-3</v>
      </c>
      <c r="S868" s="7">
        <f t="shared" si="56"/>
        <v>-1.24960144829146E-2</v>
      </c>
      <c r="T868" s="7">
        <f t="shared" si="56"/>
        <v>-2.3825743061215284E-3</v>
      </c>
      <c r="U868" s="7">
        <f t="shared" si="56"/>
        <v>-1.0589995948921927E-2</v>
      </c>
      <c r="V868" s="7">
        <f t="shared" si="56"/>
        <v>-3.708417049272353E-3</v>
      </c>
      <c r="W868" s="7">
        <f t="shared" si="58"/>
        <v>8.6182664998746758E-3</v>
      </c>
      <c r="X868" s="7">
        <f t="shared" si="57"/>
        <v>1.1348218807609527E-3</v>
      </c>
      <c r="Y868" s="7">
        <f t="shared" si="57"/>
        <v>-2.6275011619237589E-2</v>
      </c>
      <c r="Z868" s="15"/>
      <c r="AA868" s="7"/>
      <c r="AB868" s="7"/>
      <c r="AC868" s="7"/>
      <c r="AD868" s="7"/>
      <c r="AE868" s="7"/>
      <c r="AF868" s="7"/>
      <c r="AG868" s="7"/>
      <c r="AH868" s="7"/>
      <c r="AI868" s="7"/>
      <c r="AJ868" s="7"/>
      <c r="AK868" s="7"/>
      <c r="AL868" s="7"/>
      <c r="AM868" s="7"/>
      <c r="AN868" s="7"/>
      <c r="AO868" s="7"/>
      <c r="AP868" s="7"/>
      <c r="AQ868" s="7"/>
      <c r="AR868" s="7"/>
      <c r="AS868" s="7"/>
      <c r="AT868" s="7"/>
      <c r="AU868" s="7"/>
      <c r="AV868" s="7"/>
    </row>
    <row r="869" spans="1:48">
      <c r="A869" s="12">
        <v>42954</v>
      </c>
      <c r="B869" s="13">
        <v>5693.1</v>
      </c>
      <c r="C869" s="13">
        <v>1456.4</v>
      </c>
      <c r="D869" s="13">
        <v>2141.6</v>
      </c>
      <c r="E869" s="13">
        <v>9263.2999999999993</v>
      </c>
      <c r="F869" s="13">
        <v>8684.2999999999993</v>
      </c>
      <c r="G869" s="13">
        <v>6455.9</v>
      </c>
      <c r="H869" s="13">
        <v>22289.5</v>
      </c>
      <c r="I869" s="13">
        <v>5652.3</v>
      </c>
      <c r="J869" s="13">
        <v>874</v>
      </c>
      <c r="K869" s="13">
        <v>10139.5</v>
      </c>
      <c r="L869" s="13">
        <v>8259.7000000000007</v>
      </c>
      <c r="M869" s="13">
        <v>344</v>
      </c>
      <c r="N869" s="15"/>
      <c r="O869" s="7">
        <f t="shared" si="55"/>
        <v>9.4404645111221021E-3</v>
      </c>
      <c r="P869" s="7">
        <f t="shared" si="55"/>
        <v>-5.2870159646405866E-2</v>
      </c>
      <c r="Q869" s="7">
        <f t="shared" si="55"/>
        <v>2.7585732989665716E-2</v>
      </c>
      <c r="R869" s="7">
        <f t="shared" si="55"/>
        <v>2.5641884016280172E-2</v>
      </c>
      <c r="S869" s="7">
        <f t="shared" si="56"/>
        <v>2.2509959158543379E-2</v>
      </c>
      <c r="T869" s="7">
        <f t="shared" si="56"/>
        <v>4.7440691641214153E-3</v>
      </c>
      <c r="U869" s="7">
        <f t="shared" si="56"/>
        <v>2.4012306015703994E-2</v>
      </c>
      <c r="V869" s="7">
        <f t="shared" si="56"/>
        <v>1.1399141850375454E-2</v>
      </c>
      <c r="W869" s="7">
        <f t="shared" si="58"/>
        <v>-4.2423958600675167E-3</v>
      </c>
      <c r="X869" s="7">
        <f t="shared" si="57"/>
        <v>8.1524859740789695E-3</v>
      </c>
      <c r="Y869" s="7">
        <f t="shared" si="57"/>
        <v>-1.0405414593159287E-2</v>
      </c>
      <c r="Z869" s="15"/>
      <c r="AA869" s="7"/>
      <c r="AB869" s="7"/>
      <c r="AC869" s="7"/>
      <c r="AD869" s="7"/>
      <c r="AE869" s="7"/>
      <c r="AF869" s="7"/>
      <c r="AG869" s="7"/>
      <c r="AH869" s="7"/>
      <c r="AI869" s="7"/>
      <c r="AJ869" s="7"/>
      <c r="AK869" s="7"/>
      <c r="AL869" s="7"/>
      <c r="AM869" s="7"/>
      <c r="AN869" s="7"/>
      <c r="AO869" s="7"/>
      <c r="AP869" s="7"/>
      <c r="AQ869" s="7"/>
      <c r="AR869" s="7"/>
      <c r="AS869" s="7"/>
      <c r="AT869" s="7"/>
      <c r="AU869" s="7"/>
      <c r="AV869" s="7"/>
    </row>
    <row r="870" spans="1:48">
      <c r="A870" s="12">
        <v>42961</v>
      </c>
      <c r="B870" s="13">
        <v>5747.1</v>
      </c>
      <c r="C870" s="13">
        <v>1381.4</v>
      </c>
      <c r="D870" s="13">
        <v>2201.5</v>
      </c>
      <c r="E870" s="13">
        <v>9503.9</v>
      </c>
      <c r="F870" s="13">
        <v>8882</v>
      </c>
      <c r="G870" s="13">
        <v>6486.6</v>
      </c>
      <c r="H870" s="13">
        <v>22831.200000000001</v>
      </c>
      <c r="I870" s="13">
        <v>5717.1</v>
      </c>
      <c r="J870" s="13">
        <v>870.3</v>
      </c>
      <c r="K870" s="13">
        <v>10222.5</v>
      </c>
      <c r="L870" s="13">
        <v>8174.2</v>
      </c>
      <c r="M870" s="13">
        <v>343</v>
      </c>
      <c r="N870" s="15"/>
      <c r="O870" s="7">
        <f t="shared" si="55"/>
        <v>-5.5695763340370423E-4</v>
      </c>
      <c r="P870" s="7">
        <f t="shared" si="55"/>
        <v>-5.3712838725778981E-3</v>
      </c>
      <c r="Q870" s="7">
        <f t="shared" si="55"/>
        <v>-1.3214339196158052E-2</v>
      </c>
      <c r="R870" s="7">
        <f t="shared" si="55"/>
        <v>-4.0908908335780675E-3</v>
      </c>
      <c r="S870" s="7">
        <f t="shared" si="56"/>
        <v>3.754348940985823E-2</v>
      </c>
      <c r="T870" s="7">
        <f t="shared" si="56"/>
        <v>-7.56717707622324E-3</v>
      </c>
      <c r="U870" s="7">
        <f t="shared" si="56"/>
        <v>-1.2574790342280068E-2</v>
      </c>
      <c r="V870" s="7">
        <f t="shared" si="56"/>
        <v>1.0405522806502174E-2</v>
      </c>
      <c r="W870" s="7">
        <f t="shared" si="58"/>
        <v>-1.1208159390968715E-2</v>
      </c>
      <c r="X870" s="7">
        <f t="shared" si="57"/>
        <v>2.3129796075111911E-2</v>
      </c>
      <c r="Y870" s="7">
        <f t="shared" si="57"/>
        <v>-8.5671979489496618E-4</v>
      </c>
      <c r="Z870" s="15"/>
      <c r="AA870" s="7"/>
      <c r="AB870" s="7"/>
      <c r="AC870" s="7"/>
      <c r="AD870" s="7"/>
      <c r="AE870" s="7"/>
      <c r="AF870" s="7"/>
      <c r="AG870" s="7"/>
      <c r="AH870" s="7"/>
      <c r="AI870" s="7"/>
      <c r="AJ870" s="7"/>
      <c r="AK870" s="7"/>
      <c r="AL870" s="7"/>
      <c r="AM870" s="7"/>
      <c r="AN870" s="7"/>
      <c r="AO870" s="7"/>
      <c r="AP870" s="7"/>
      <c r="AQ870" s="7"/>
      <c r="AR870" s="7"/>
      <c r="AS870" s="7"/>
      <c r="AT870" s="7"/>
      <c r="AU870" s="7"/>
      <c r="AV870" s="7"/>
    </row>
    <row r="871" spans="1:48">
      <c r="A871" s="12">
        <v>42968</v>
      </c>
      <c r="B871" s="13">
        <v>5743.9</v>
      </c>
      <c r="C871" s="13">
        <v>1374</v>
      </c>
      <c r="D871" s="13">
        <v>2172.6</v>
      </c>
      <c r="E871" s="13">
        <v>9465.1</v>
      </c>
      <c r="F871" s="13">
        <v>9221.7999999999993</v>
      </c>
      <c r="G871" s="13">
        <v>6437.7</v>
      </c>
      <c r="H871" s="13">
        <v>22545.9</v>
      </c>
      <c r="I871" s="13">
        <v>5776.9</v>
      </c>
      <c r="J871" s="13">
        <v>860.6</v>
      </c>
      <c r="K871" s="13">
        <v>10461.700000000001</v>
      </c>
      <c r="L871" s="13">
        <v>8167.2</v>
      </c>
      <c r="M871" s="13">
        <v>342</v>
      </c>
      <c r="N871" s="15"/>
      <c r="O871" s="7">
        <f t="shared" si="55"/>
        <v>-3.3657441199061067E-3</v>
      </c>
      <c r="P871" s="7">
        <f t="shared" si="55"/>
        <v>-6.3239026206017734E-2</v>
      </c>
      <c r="Q871" s="7">
        <f t="shared" si="55"/>
        <v>-2.0554083277436238E-2</v>
      </c>
      <c r="R871" s="7">
        <f t="shared" si="55"/>
        <v>6.046069524788469E-3</v>
      </c>
      <c r="S871" s="7">
        <f t="shared" si="56"/>
        <v>-1.3013490670326784E-4</v>
      </c>
      <c r="T871" s="7">
        <f t="shared" si="56"/>
        <v>-1.3574798323426776E-2</v>
      </c>
      <c r="U871" s="7">
        <f t="shared" si="56"/>
        <v>4.0943482236110995E-3</v>
      </c>
      <c r="V871" s="7">
        <f t="shared" si="56"/>
        <v>-2.7040629397205094E-3</v>
      </c>
      <c r="W871" s="7">
        <f t="shared" si="58"/>
        <v>2.7957824603430124E-2</v>
      </c>
      <c r="X871" s="7">
        <f t="shared" si="57"/>
        <v>1.3727194859047368E-2</v>
      </c>
      <c r="Y871" s="7">
        <f t="shared" si="57"/>
        <v>3.5483054220353735E-2</v>
      </c>
      <c r="Z871" s="15"/>
      <c r="AA871" s="7"/>
      <c r="AB871" s="7"/>
      <c r="AC871" s="7"/>
      <c r="AD871" s="7"/>
      <c r="AE871" s="7"/>
      <c r="AF871" s="7"/>
      <c r="AG871" s="7"/>
      <c r="AH871" s="7"/>
      <c r="AI871" s="7"/>
      <c r="AJ871" s="7"/>
      <c r="AK871" s="7"/>
      <c r="AL871" s="7"/>
      <c r="AM871" s="7"/>
      <c r="AN871" s="7"/>
      <c r="AO871" s="7"/>
      <c r="AP871" s="7"/>
      <c r="AQ871" s="7"/>
      <c r="AR871" s="7"/>
      <c r="AS871" s="7"/>
      <c r="AT871" s="7"/>
      <c r="AU871" s="7"/>
      <c r="AV871" s="7"/>
    </row>
    <row r="872" spans="1:48">
      <c r="A872" s="12">
        <v>42975</v>
      </c>
      <c r="B872" s="13">
        <v>5724.6</v>
      </c>
      <c r="C872" s="13">
        <v>1289.8</v>
      </c>
      <c r="D872" s="13">
        <v>2128.4</v>
      </c>
      <c r="E872" s="13">
        <v>9522.5</v>
      </c>
      <c r="F872" s="13">
        <v>9220.6</v>
      </c>
      <c r="G872" s="13">
        <v>6350.9</v>
      </c>
      <c r="H872" s="13">
        <v>22638.400000000001</v>
      </c>
      <c r="I872" s="13">
        <v>5761.3</v>
      </c>
      <c r="J872" s="13">
        <v>885</v>
      </c>
      <c r="K872" s="13">
        <v>10606.3</v>
      </c>
      <c r="L872" s="13">
        <v>8462.2000000000007</v>
      </c>
      <c r="M872" s="13">
        <v>341</v>
      </c>
      <c r="N872" s="15"/>
      <c r="O872" s="7">
        <f t="shared" si="55"/>
        <v>-9.1251115758311015E-3</v>
      </c>
      <c r="P872" s="7">
        <f t="shared" si="55"/>
        <v>8.7997480229194611E-3</v>
      </c>
      <c r="Q872" s="7">
        <f t="shared" si="55"/>
        <v>-5.6539916922375673E-3</v>
      </c>
      <c r="R872" s="7">
        <f t="shared" si="55"/>
        <v>-9.8779785218556897E-3</v>
      </c>
      <c r="S872" s="7">
        <f t="shared" si="56"/>
        <v>1.9519600994568205E-4</v>
      </c>
      <c r="T872" s="7">
        <f t="shared" si="56"/>
        <v>-2.5386849643691183E-2</v>
      </c>
      <c r="U872" s="7">
        <f t="shared" si="56"/>
        <v>-7.4086400181762636E-3</v>
      </c>
      <c r="V872" s="7">
        <f t="shared" si="56"/>
        <v>-1.0245991501304794E-3</v>
      </c>
      <c r="W872" s="7">
        <f t="shared" si="58"/>
        <v>-1.6519885799685823E-2</v>
      </c>
      <c r="X872" s="7">
        <f t="shared" si="57"/>
        <v>4.947059729043325E-3</v>
      </c>
      <c r="Y872" s="7">
        <f t="shared" si="57"/>
        <v>-7.8061445353080419E-3</v>
      </c>
      <c r="Z872" s="15"/>
      <c r="AA872" s="7"/>
      <c r="AB872" s="7"/>
      <c r="AC872" s="7"/>
      <c r="AD872" s="7"/>
      <c r="AE872" s="7"/>
      <c r="AF872" s="7"/>
      <c r="AG872" s="7"/>
      <c r="AH872" s="7"/>
      <c r="AI872" s="7"/>
      <c r="AJ872" s="7"/>
      <c r="AK872" s="7"/>
      <c r="AL872" s="7"/>
      <c r="AM872" s="7"/>
      <c r="AN872" s="7"/>
      <c r="AO872" s="7"/>
      <c r="AP872" s="7"/>
      <c r="AQ872" s="7"/>
      <c r="AR872" s="7"/>
      <c r="AS872" s="7"/>
      <c r="AT872" s="7"/>
      <c r="AU872" s="7"/>
      <c r="AV872" s="7"/>
    </row>
    <row r="873" spans="1:48">
      <c r="A873" s="12">
        <v>42982</v>
      </c>
      <c r="B873" s="13">
        <v>5672.6</v>
      </c>
      <c r="C873" s="13">
        <v>1301.2</v>
      </c>
      <c r="D873" s="13">
        <v>2116.4</v>
      </c>
      <c r="E873" s="13">
        <v>9428.9</v>
      </c>
      <c r="F873" s="13">
        <v>9222.4</v>
      </c>
      <c r="G873" s="13">
        <v>6191.7</v>
      </c>
      <c r="H873" s="13">
        <v>22471.3</v>
      </c>
      <c r="I873" s="13">
        <v>5755.4</v>
      </c>
      <c r="J873" s="13">
        <v>870.5</v>
      </c>
      <c r="K873" s="13">
        <v>10658.9</v>
      </c>
      <c r="L873" s="13">
        <v>8396.4</v>
      </c>
      <c r="M873" s="13">
        <v>340</v>
      </c>
      <c r="N873" s="15"/>
      <c r="O873" s="7">
        <f t="shared" si="55"/>
        <v>3.9410304712584037E-3</v>
      </c>
      <c r="P873" s="7">
        <f t="shared" si="55"/>
        <v>-1.5333685394275178E-2</v>
      </c>
      <c r="Q873" s="7">
        <f t="shared" si="55"/>
        <v>5.5600199776542599E-3</v>
      </c>
      <c r="R873" s="7">
        <f t="shared" si="55"/>
        <v>-1.0876742722575624E-2</v>
      </c>
      <c r="S873" s="7">
        <f t="shared" si="56"/>
        <v>-1.0442080819395898E-2</v>
      </c>
      <c r="T873" s="7">
        <f t="shared" si="56"/>
        <v>2.8311288066401916E-2</v>
      </c>
      <c r="U873" s="7">
        <f t="shared" si="56"/>
        <v>-1.5632135900522824E-3</v>
      </c>
      <c r="V873" s="7">
        <f t="shared" si="56"/>
        <v>-1.4632016859697582E-2</v>
      </c>
      <c r="W873" s="7">
        <f t="shared" si="58"/>
        <v>3.2993615214829318E-2</v>
      </c>
      <c r="X873" s="7">
        <f t="shared" si="57"/>
        <v>-2.1977447323884066E-2</v>
      </c>
      <c r="Y873" s="7">
        <f t="shared" si="57"/>
        <v>-3.6173576295908706E-2</v>
      </c>
      <c r="Z873" s="15"/>
      <c r="AA873" s="7"/>
      <c r="AB873" s="7"/>
      <c r="AC873" s="7"/>
      <c r="AD873" s="7"/>
      <c r="AE873" s="7"/>
      <c r="AF873" s="7"/>
      <c r="AG873" s="7"/>
      <c r="AH873" s="7"/>
      <c r="AI873" s="7"/>
      <c r="AJ873" s="7"/>
      <c r="AK873" s="7"/>
      <c r="AL873" s="7"/>
      <c r="AM873" s="7"/>
      <c r="AN873" s="7"/>
      <c r="AO873" s="7"/>
      <c r="AP873" s="7"/>
      <c r="AQ873" s="7"/>
      <c r="AR873" s="7"/>
      <c r="AS873" s="7"/>
      <c r="AT873" s="7"/>
      <c r="AU873" s="7"/>
      <c r="AV873" s="7"/>
    </row>
    <row r="874" spans="1:48">
      <c r="A874" s="12">
        <v>42989</v>
      </c>
      <c r="B874" s="13">
        <v>5695</v>
      </c>
      <c r="C874" s="13">
        <v>1281.4000000000001</v>
      </c>
      <c r="D874" s="13">
        <v>2128.1999999999998</v>
      </c>
      <c r="E874" s="13">
        <v>9326.9</v>
      </c>
      <c r="F874" s="13">
        <v>9126.6</v>
      </c>
      <c r="G874" s="13">
        <v>6369.5</v>
      </c>
      <c r="H874" s="13">
        <v>22436.2</v>
      </c>
      <c r="I874" s="13">
        <v>5671.8</v>
      </c>
      <c r="J874" s="13">
        <v>899.7</v>
      </c>
      <c r="K874" s="13">
        <v>10427.200000000001</v>
      </c>
      <c r="L874" s="13">
        <v>8098.1</v>
      </c>
      <c r="M874" s="13">
        <v>339</v>
      </c>
      <c r="N874" s="15"/>
      <c r="O874" s="7">
        <f t="shared" si="55"/>
        <v>-2.2677141851994058E-3</v>
      </c>
      <c r="P874" s="7">
        <f t="shared" si="55"/>
        <v>-1.7238413412256424E-2</v>
      </c>
      <c r="Q874" s="7">
        <f t="shared" si="55"/>
        <v>-4.6999107882110617E-4</v>
      </c>
      <c r="R874" s="7">
        <f t="shared" si="55"/>
        <v>5.3594015903266252E-4</v>
      </c>
      <c r="S874" s="7">
        <f t="shared" si="56"/>
        <v>6.1280524717266215E-3</v>
      </c>
      <c r="T874" s="7">
        <f t="shared" si="56"/>
        <v>7.7725257777201536E-3</v>
      </c>
      <c r="U874" s="7">
        <f t="shared" si="56"/>
        <v>5.4406421153481762E-3</v>
      </c>
      <c r="V874" s="7">
        <f t="shared" si="56"/>
        <v>-6.8111115936081816E-3</v>
      </c>
      <c r="W874" s="7">
        <f t="shared" si="58"/>
        <v>-1.8396480671986626E-2</v>
      </c>
      <c r="X874" s="7">
        <f t="shared" si="57"/>
        <v>-1.571669424916142E-2</v>
      </c>
      <c r="Y874" s="7">
        <f t="shared" si="57"/>
        <v>-2.1960521230797215E-2</v>
      </c>
      <c r="Z874" s="15"/>
      <c r="AA874" s="7"/>
      <c r="AB874" s="7"/>
      <c r="AC874" s="7"/>
      <c r="AD874" s="7"/>
      <c r="AE874" s="7"/>
      <c r="AF874" s="7"/>
      <c r="AG874" s="7"/>
      <c r="AH874" s="7"/>
      <c r="AI874" s="7"/>
      <c r="AJ874" s="7"/>
      <c r="AK874" s="7"/>
      <c r="AL874" s="7"/>
      <c r="AM874" s="7"/>
      <c r="AN874" s="7"/>
      <c r="AO874" s="7"/>
      <c r="AP874" s="7"/>
      <c r="AQ874" s="7"/>
      <c r="AR874" s="7"/>
      <c r="AS874" s="7"/>
      <c r="AT874" s="7"/>
      <c r="AU874" s="7"/>
      <c r="AV874" s="7"/>
    </row>
    <row r="875" spans="1:48">
      <c r="A875" s="12">
        <v>42996</v>
      </c>
      <c r="B875" s="13">
        <v>5682.1</v>
      </c>
      <c r="C875" s="13">
        <v>1259.5</v>
      </c>
      <c r="D875" s="13">
        <v>2127.1999999999998</v>
      </c>
      <c r="E875" s="13">
        <v>9331.9</v>
      </c>
      <c r="F875" s="13">
        <v>9182.7000000000007</v>
      </c>
      <c r="G875" s="13">
        <v>6419.2</v>
      </c>
      <c r="H875" s="13">
        <v>22558.6</v>
      </c>
      <c r="I875" s="13">
        <v>5633.3</v>
      </c>
      <c r="J875" s="13">
        <v>883.3</v>
      </c>
      <c r="K875" s="13">
        <v>10264.6</v>
      </c>
      <c r="L875" s="13">
        <v>7922.2</v>
      </c>
      <c r="M875" s="13">
        <v>338</v>
      </c>
      <c r="N875" s="15"/>
      <c r="O875" s="7">
        <f t="shared" si="55"/>
        <v>-8.7999507259569278E-5</v>
      </c>
      <c r="P875" s="7">
        <f t="shared" si="55"/>
        <v>-2.3375497041285231E-2</v>
      </c>
      <c r="Q875" s="7">
        <f t="shared" si="55"/>
        <v>-4.7011259205213209E-5</v>
      </c>
      <c r="R875" s="7">
        <f t="shared" si="55"/>
        <v>-2.4139959043982711E-3</v>
      </c>
      <c r="S875" s="7">
        <f t="shared" si="56"/>
        <v>7.4752305038650576E-3</v>
      </c>
      <c r="T875" s="7">
        <f t="shared" si="56"/>
        <v>-3.0423850784656713E-3</v>
      </c>
      <c r="U875" s="7">
        <f t="shared" si="56"/>
        <v>5.1245770747610185E-3</v>
      </c>
      <c r="V875" s="7">
        <f t="shared" si="56"/>
        <v>4.516439518993786E-3</v>
      </c>
      <c r="W875" s="7">
        <f t="shared" si="58"/>
        <v>-9.2124620833696474E-3</v>
      </c>
      <c r="X875" s="7">
        <f t="shared" si="57"/>
        <v>-9.7426954218193663E-5</v>
      </c>
      <c r="Y875" s="7">
        <f t="shared" si="57"/>
        <v>1.712053431136595E-2</v>
      </c>
      <c r="Z875" s="15"/>
      <c r="AA875" s="7"/>
      <c r="AB875" s="7"/>
      <c r="AC875" s="7"/>
      <c r="AD875" s="7"/>
      <c r="AE875" s="7"/>
      <c r="AF875" s="7"/>
      <c r="AG875" s="7"/>
      <c r="AH875" s="7"/>
      <c r="AI875" s="7"/>
      <c r="AJ875" s="7"/>
      <c r="AK875" s="7"/>
      <c r="AL875" s="7"/>
      <c r="AM875" s="7"/>
      <c r="AN875" s="7"/>
      <c r="AO875" s="7"/>
      <c r="AP875" s="7"/>
      <c r="AQ875" s="7"/>
      <c r="AR875" s="7"/>
      <c r="AS875" s="7"/>
      <c r="AT875" s="7"/>
      <c r="AU875" s="7"/>
      <c r="AV875" s="7"/>
    </row>
    <row r="876" spans="1:48">
      <c r="A876" s="12">
        <v>43003</v>
      </c>
      <c r="B876" s="13">
        <v>5681.6</v>
      </c>
      <c r="C876" s="13">
        <v>1230.4000000000001</v>
      </c>
      <c r="D876" s="13">
        <v>2127.1</v>
      </c>
      <c r="E876" s="13">
        <v>9309.4</v>
      </c>
      <c r="F876" s="13">
        <v>9251.6</v>
      </c>
      <c r="G876" s="13">
        <v>6399.7</v>
      </c>
      <c r="H876" s="13">
        <v>22674.5</v>
      </c>
      <c r="I876" s="13">
        <v>5658.8</v>
      </c>
      <c r="J876" s="13">
        <v>875.2</v>
      </c>
      <c r="K876" s="13">
        <v>10263.6</v>
      </c>
      <c r="L876" s="13">
        <v>8059</v>
      </c>
      <c r="M876" s="13">
        <v>337</v>
      </c>
      <c r="N876" s="15"/>
      <c r="O876" s="7">
        <f t="shared" si="55"/>
        <v>5.1087248914120512E-3</v>
      </c>
      <c r="P876" s="7">
        <f t="shared" si="55"/>
        <v>-1.1361436527802277E-2</v>
      </c>
      <c r="Q876" s="7">
        <f t="shared" si="55"/>
        <v>-5.0902688031967255E-3</v>
      </c>
      <c r="R876" s="7">
        <f t="shared" si="55"/>
        <v>-2.2260347613757402E-3</v>
      </c>
      <c r="S876" s="7">
        <f t="shared" si="56"/>
        <v>-1.8500392053779798E-3</v>
      </c>
      <c r="T876" s="7">
        <f t="shared" si="56"/>
        <v>5.8580832791113131E-3</v>
      </c>
      <c r="U876" s="7">
        <f t="shared" si="56"/>
        <v>1.0782035724682715E-2</v>
      </c>
      <c r="V876" s="7">
        <f t="shared" si="56"/>
        <v>3.5985221403968485E-3</v>
      </c>
      <c r="W876" s="7">
        <f t="shared" si="58"/>
        <v>1.1419437120813803E-3</v>
      </c>
      <c r="X876" s="7">
        <f t="shared" si="57"/>
        <v>2.2457266658487338E-2</v>
      </c>
      <c r="Y876" s="7">
        <f t="shared" si="57"/>
        <v>-2.5257358206106233E-2</v>
      </c>
      <c r="Z876" s="15"/>
      <c r="AA876" s="7"/>
      <c r="AB876" s="7"/>
      <c r="AC876" s="7"/>
      <c r="AD876" s="7"/>
      <c r="AE876" s="7"/>
      <c r="AF876" s="7"/>
      <c r="AG876" s="7"/>
      <c r="AH876" s="7"/>
      <c r="AI876" s="7"/>
      <c r="AJ876" s="7"/>
      <c r="AK876" s="7"/>
      <c r="AL876" s="7"/>
      <c r="AM876" s="7"/>
      <c r="AN876" s="7"/>
      <c r="AO876" s="7"/>
      <c r="AP876" s="7"/>
      <c r="AQ876" s="7"/>
      <c r="AR876" s="7"/>
      <c r="AS876" s="7"/>
      <c r="AT876" s="7"/>
      <c r="AU876" s="7"/>
      <c r="AV876" s="7"/>
    </row>
    <row r="877" spans="1:48">
      <c r="A877" s="12">
        <v>43010</v>
      </c>
      <c r="B877" s="13">
        <v>5710.7</v>
      </c>
      <c r="C877" s="13">
        <v>1216.5</v>
      </c>
      <c r="D877" s="13">
        <v>2116.3000000000002</v>
      </c>
      <c r="E877" s="13">
        <v>9288.7000000000007</v>
      </c>
      <c r="F877" s="13">
        <v>9234.5</v>
      </c>
      <c r="G877" s="13">
        <v>6437.3</v>
      </c>
      <c r="H877" s="13">
        <v>22920.3</v>
      </c>
      <c r="I877" s="13">
        <v>5679.2</v>
      </c>
      <c r="J877" s="13">
        <v>876.2</v>
      </c>
      <c r="K877" s="13">
        <v>10496.7</v>
      </c>
      <c r="L877" s="13">
        <v>7858</v>
      </c>
      <c r="M877" s="13">
        <v>336</v>
      </c>
      <c r="N877" s="15"/>
      <c r="O877" s="7">
        <f t="shared" si="55"/>
        <v>1.7961593171730988E-2</v>
      </c>
      <c r="P877" s="7">
        <f t="shared" si="55"/>
        <v>2.0100770350647862E-2</v>
      </c>
      <c r="Q877" s="7">
        <f t="shared" si="55"/>
        <v>4.2825373176372764E-2</v>
      </c>
      <c r="R877" s="7">
        <f t="shared" si="55"/>
        <v>2.8328762449813045E-2</v>
      </c>
      <c r="S877" s="7">
        <f t="shared" si="56"/>
        <v>1.0727890656868279E-2</v>
      </c>
      <c r="T877" s="7">
        <f t="shared" si="56"/>
        <v>1.718789906647105E-2</v>
      </c>
      <c r="U877" s="7">
        <f t="shared" si="56"/>
        <v>2.6941467865538745E-2</v>
      </c>
      <c r="V877" s="7">
        <f t="shared" si="56"/>
        <v>3.0400218563603296E-2</v>
      </c>
      <c r="W877" s="7">
        <f t="shared" si="58"/>
        <v>3.1456199480706666E-2</v>
      </c>
      <c r="X877" s="7">
        <f t="shared" si="57"/>
        <v>6.3809222121138161E-4</v>
      </c>
      <c r="Y877" s="7">
        <f t="shared" si="57"/>
        <v>3.4041102470806571E-2</v>
      </c>
      <c r="Z877" s="15"/>
      <c r="AA877" s="7"/>
      <c r="AB877" s="7"/>
      <c r="AC877" s="7"/>
      <c r="AD877" s="7"/>
      <c r="AE877" s="7"/>
      <c r="AF877" s="7"/>
      <c r="AG877" s="7"/>
      <c r="AH877" s="7"/>
      <c r="AI877" s="7"/>
      <c r="AJ877" s="7"/>
      <c r="AK877" s="7"/>
      <c r="AL877" s="7"/>
      <c r="AM877" s="7"/>
      <c r="AN877" s="7"/>
      <c r="AO877" s="7"/>
      <c r="AP877" s="7"/>
      <c r="AQ877" s="7"/>
      <c r="AR877" s="7"/>
      <c r="AS877" s="7"/>
      <c r="AT877" s="7"/>
      <c r="AU877" s="7"/>
      <c r="AV877" s="7"/>
    </row>
    <row r="878" spans="1:48">
      <c r="A878" s="12">
        <v>43017</v>
      </c>
      <c r="B878" s="13">
        <v>5814.2</v>
      </c>
      <c r="C878" s="13">
        <v>1241.2</v>
      </c>
      <c r="D878" s="13">
        <v>2208.9</v>
      </c>
      <c r="E878" s="13">
        <v>9555.6</v>
      </c>
      <c r="F878" s="13">
        <v>9334.1</v>
      </c>
      <c r="G878" s="13">
        <v>6548.9</v>
      </c>
      <c r="H878" s="13">
        <v>23546.2</v>
      </c>
      <c r="I878" s="13">
        <v>5854.5</v>
      </c>
      <c r="J878" s="13">
        <v>904.2</v>
      </c>
      <c r="K878" s="13">
        <v>10503.4</v>
      </c>
      <c r="L878" s="13">
        <v>8130.1</v>
      </c>
      <c r="M878" s="13">
        <v>335</v>
      </c>
      <c r="N878" s="15"/>
      <c r="O878" s="7">
        <f t="shared" si="55"/>
        <v>1.5834887055268684E-2</v>
      </c>
      <c r="P878" s="7">
        <f t="shared" si="55"/>
        <v>7.1448945222922127E-3</v>
      </c>
      <c r="Q878" s="7">
        <f t="shared" si="55"/>
        <v>8.9686699827605364E-3</v>
      </c>
      <c r="R878" s="7">
        <f t="shared" si="55"/>
        <v>2.2148153489159331E-2</v>
      </c>
      <c r="S878" s="7">
        <f t="shared" si="56"/>
        <v>1.4929618136834839E-2</v>
      </c>
      <c r="T878" s="7">
        <f t="shared" si="56"/>
        <v>1.9566367529714513E-2</v>
      </c>
      <c r="U878" s="7">
        <f t="shared" si="56"/>
        <v>1.0737938627233816E-2</v>
      </c>
      <c r="V878" s="7">
        <f t="shared" si="56"/>
        <v>1.1075175629540801E-2</v>
      </c>
      <c r="W878" s="7">
        <f t="shared" si="58"/>
        <v>1.8952202249373041E-2</v>
      </c>
      <c r="X878" s="7">
        <f t="shared" si="57"/>
        <v>1.479002355836055E-2</v>
      </c>
      <c r="Y878" s="7">
        <f t="shared" si="57"/>
        <v>3.785922064136521E-2</v>
      </c>
      <c r="Z878" s="15"/>
      <c r="AA878" s="7"/>
      <c r="AB878" s="7"/>
      <c r="AC878" s="7"/>
      <c r="AD878" s="7"/>
      <c r="AE878" s="7"/>
      <c r="AF878" s="7"/>
      <c r="AG878" s="7"/>
      <c r="AH878" s="7"/>
      <c r="AI878" s="7"/>
      <c r="AJ878" s="7"/>
      <c r="AK878" s="7"/>
      <c r="AL878" s="7"/>
      <c r="AM878" s="7"/>
      <c r="AN878" s="7"/>
      <c r="AO878" s="7"/>
      <c r="AP878" s="7"/>
      <c r="AQ878" s="7"/>
      <c r="AR878" s="7"/>
      <c r="AS878" s="7"/>
      <c r="AT878" s="7"/>
      <c r="AU878" s="7"/>
      <c r="AV878" s="7"/>
    </row>
    <row r="879" spans="1:48">
      <c r="A879" s="12">
        <v>43024</v>
      </c>
      <c r="B879" s="13">
        <v>5907</v>
      </c>
      <c r="C879" s="13">
        <v>1250.0999999999999</v>
      </c>
      <c r="D879" s="13">
        <v>2228.8000000000002</v>
      </c>
      <c r="E879" s="13">
        <v>9769.6</v>
      </c>
      <c r="F879" s="13">
        <v>9474.5</v>
      </c>
      <c r="G879" s="13">
        <v>6678.3</v>
      </c>
      <c r="H879" s="13">
        <v>23800.400000000001</v>
      </c>
      <c r="I879" s="13">
        <v>5919.7</v>
      </c>
      <c r="J879" s="13">
        <v>921.5</v>
      </c>
      <c r="K879" s="13">
        <v>10659.9</v>
      </c>
      <c r="L879" s="13">
        <v>8443.7999999999993</v>
      </c>
      <c r="M879" s="13">
        <v>334</v>
      </c>
      <c r="N879" s="15"/>
      <c r="O879" s="7">
        <f t="shared" si="55"/>
        <v>-6.4351156307840816E-4</v>
      </c>
      <c r="P879" s="7">
        <f t="shared" si="55"/>
        <v>6.4585800394119488E-3</v>
      </c>
      <c r="Q879" s="7">
        <f t="shared" si="55"/>
        <v>1.0177750564330177E-2</v>
      </c>
      <c r="R879" s="7">
        <f t="shared" si="55"/>
        <v>-1.4278077895814558E-2</v>
      </c>
      <c r="S879" s="7">
        <f t="shared" si="56"/>
        <v>2.06104557246767E-2</v>
      </c>
      <c r="T879" s="7">
        <f t="shared" si="56"/>
        <v>-7.5000163687544367E-3</v>
      </c>
      <c r="U879" s="7">
        <f t="shared" si="56"/>
        <v>6.8252790930124502E-3</v>
      </c>
      <c r="V879" s="7">
        <f t="shared" si="56"/>
        <v>-1.5577567102131892E-2</v>
      </c>
      <c r="W879" s="7">
        <f t="shared" si="58"/>
        <v>1.7960368784479697E-2</v>
      </c>
      <c r="X879" s="7">
        <f t="shared" si="57"/>
        <v>1.0173312559701362E-2</v>
      </c>
      <c r="Y879" s="7">
        <f t="shared" si="57"/>
        <v>1.1599418962440554E-3</v>
      </c>
      <c r="Z879" s="15"/>
      <c r="AA879" s="7"/>
      <c r="AB879" s="7"/>
      <c r="AC879" s="7"/>
      <c r="AD879" s="7"/>
      <c r="AE879" s="7"/>
      <c r="AF879" s="7"/>
      <c r="AG879" s="7"/>
      <c r="AH879" s="7"/>
      <c r="AI879" s="7"/>
      <c r="AJ879" s="7"/>
      <c r="AK879" s="7"/>
      <c r="AL879" s="7"/>
      <c r="AM879" s="7"/>
      <c r="AN879" s="7"/>
      <c r="AO879" s="7"/>
      <c r="AP879" s="7"/>
      <c r="AQ879" s="7"/>
      <c r="AR879" s="7"/>
      <c r="AS879" s="7"/>
      <c r="AT879" s="7"/>
      <c r="AU879" s="7"/>
      <c r="AV879" s="7"/>
    </row>
    <row r="880" spans="1:48">
      <c r="A880" s="12">
        <v>43031</v>
      </c>
      <c r="B880" s="13">
        <v>5903.2</v>
      </c>
      <c r="C880" s="13">
        <v>1258.2</v>
      </c>
      <c r="D880" s="13">
        <v>2251.6</v>
      </c>
      <c r="E880" s="13">
        <v>9631.1</v>
      </c>
      <c r="F880" s="13">
        <v>9671.7999999999993</v>
      </c>
      <c r="G880" s="13">
        <v>6628.4</v>
      </c>
      <c r="H880" s="13">
        <v>23963.4</v>
      </c>
      <c r="I880" s="13">
        <v>5828.2</v>
      </c>
      <c r="J880" s="13">
        <v>938.2</v>
      </c>
      <c r="K880" s="13">
        <v>10768.9</v>
      </c>
      <c r="L880" s="13">
        <v>8453.6</v>
      </c>
      <c r="M880" s="13">
        <v>333</v>
      </c>
      <c r="N880" s="15"/>
      <c r="O880" s="7">
        <f t="shared" si="55"/>
        <v>9.5591256509876734E-3</v>
      </c>
      <c r="P880" s="7">
        <f t="shared" si="55"/>
        <v>-5.0996126453282361E-3</v>
      </c>
      <c r="Q880" s="7">
        <f t="shared" si="55"/>
        <v>1.8192714622193959E-3</v>
      </c>
      <c r="R880" s="7">
        <f t="shared" si="55"/>
        <v>1.8241715733900762E-2</v>
      </c>
      <c r="S880" s="7">
        <f t="shared" si="56"/>
        <v>4.4320489328088422E-2</v>
      </c>
      <c r="T880" s="7">
        <f t="shared" si="56"/>
        <v>-2.8554397361842962E-3</v>
      </c>
      <c r="U880" s="7">
        <f t="shared" si="56"/>
        <v>6.2358891419148953E-3</v>
      </c>
      <c r="V880" s="7">
        <f t="shared" si="56"/>
        <v>2.830098300329956E-2</v>
      </c>
      <c r="W880" s="7">
        <f t="shared" si="58"/>
        <v>1.3761199482214319E-2</v>
      </c>
      <c r="X880" s="7">
        <f t="shared" si="57"/>
        <v>2.4110596112323492E-2</v>
      </c>
      <c r="Y880" s="7">
        <f t="shared" si="57"/>
        <v>8.0821373269779548E-3</v>
      </c>
      <c r="Z880" s="15"/>
      <c r="AA880" s="7"/>
      <c r="AB880" s="7"/>
      <c r="AC880" s="7"/>
      <c r="AD880" s="7"/>
      <c r="AE880" s="7"/>
      <c r="AF880" s="7"/>
      <c r="AG880" s="7"/>
      <c r="AH880" s="7"/>
      <c r="AI880" s="7"/>
      <c r="AJ880" s="7"/>
      <c r="AK880" s="7"/>
      <c r="AL880" s="7"/>
      <c r="AM880" s="7"/>
      <c r="AN880" s="7"/>
      <c r="AO880" s="7"/>
      <c r="AP880" s="7"/>
      <c r="AQ880" s="7"/>
      <c r="AR880" s="7"/>
      <c r="AS880" s="7"/>
      <c r="AT880" s="7"/>
      <c r="AU880" s="7"/>
      <c r="AV880" s="7"/>
    </row>
    <row r="881" spans="1:48">
      <c r="A881" s="12">
        <v>43038</v>
      </c>
      <c r="B881" s="13">
        <v>5959.9</v>
      </c>
      <c r="C881" s="13">
        <v>1251.8</v>
      </c>
      <c r="D881" s="13">
        <v>2255.6999999999998</v>
      </c>
      <c r="E881" s="13">
        <v>9808.4</v>
      </c>
      <c r="F881" s="13">
        <v>10110.1</v>
      </c>
      <c r="G881" s="13">
        <v>6609.5</v>
      </c>
      <c r="H881" s="13">
        <v>24113.3</v>
      </c>
      <c r="I881" s="13">
        <v>5995.5</v>
      </c>
      <c r="J881" s="13">
        <v>951.2</v>
      </c>
      <c r="K881" s="13">
        <v>11031.7</v>
      </c>
      <c r="L881" s="13">
        <v>8522.2000000000007</v>
      </c>
      <c r="M881" s="13">
        <v>332</v>
      </c>
      <c r="N881" s="15"/>
      <c r="O881" s="7">
        <f t="shared" si="55"/>
        <v>1.1593800887823573E-2</v>
      </c>
      <c r="P881" s="7">
        <f t="shared" si="55"/>
        <v>-5.6879784836691054E-3</v>
      </c>
      <c r="Q881" s="7">
        <f t="shared" si="55"/>
        <v>1.1504259110178236E-2</v>
      </c>
      <c r="R881" s="7">
        <f t="shared" si="55"/>
        <v>1.2583115218148911E-2</v>
      </c>
      <c r="S881" s="7">
        <f t="shared" si="56"/>
        <v>1.43864766269153E-2</v>
      </c>
      <c r="T881" s="7">
        <f t="shared" si="56"/>
        <v>9.2767558340416389E-3</v>
      </c>
      <c r="U881" s="7">
        <f t="shared" si="56"/>
        <v>1.6725555574196558E-2</v>
      </c>
      <c r="V881" s="7">
        <f t="shared" si="56"/>
        <v>1.4850405769485656E-2</v>
      </c>
      <c r="W881" s="7">
        <f t="shared" si="58"/>
        <v>1.461098837430456E-2</v>
      </c>
      <c r="X881" s="7">
        <f t="shared" si="57"/>
        <v>4.9843899006015639E-4</v>
      </c>
      <c r="Y881" s="7">
        <f t="shared" si="57"/>
        <v>2.0016118368324537E-2</v>
      </c>
      <c r="Z881" s="15"/>
      <c r="AA881" s="7"/>
      <c r="AB881" s="7"/>
      <c r="AC881" s="7"/>
      <c r="AD881" s="7"/>
      <c r="AE881" s="7"/>
      <c r="AF881" s="7"/>
      <c r="AG881" s="7"/>
      <c r="AH881" s="7"/>
      <c r="AI881" s="7"/>
      <c r="AJ881" s="7"/>
      <c r="AK881" s="7"/>
      <c r="AL881" s="7"/>
      <c r="AM881" s="7"/>
      <c r="AN881" s="7"/>
      <c r="AO881" s="7"/>
      <c r="AP881" s="7"/>
      <c r="AQ881" s="7"/>
      <c r="AR881" s="7"/>
      <c r="AS881" s="7"/>
      <c r="AT881" s="7"/>
      <c r="AU881" s="7"/>
      <c r="AV881" s="7"/>
    </row>
    <row r="882" spans="1:48">
      <c r="A882" s="12">
        <v>43045</v>
      </c>
      <c r="B882" s="13">
        <v>6029.4</v>
      </c>
      <c r="C882" s="13">
        <v>1244.7</v>
      </c>
      <c r="D882" s="13">
        <v>2281.8000000000002</v>
      </c>
      <c r="E882" s="13">
        <v>9932.6</v>
      </c>
      <c r="F882" s="13">
        <v>10256.6</v>
      </c>
      <c r="G882" s="13">
        <v>6671.1</v>
      </c>
      <c r="H882" s="13">
        <v>24520</v>
      </c>
      <c r="I882" s="13">
        <v>6085.2</v>
      </c>
      <c r="J882" s="13">
        <v>965.2</v>
      </c>
      <c r="K882" s="13">
        <v>11037.2</v>
      </c>
      <c r="L882" s="13">
        <v>8694.5</v>
      </c>
      <c r="M882" s="13">
        <v>331</v>
      </c>
      <c r="N882" s="15"/>
      <c r="O882" s="7">
        <f t="shared" si="55"/>
        <v>-1.2030145002422896E-2</v>
      </c>
      <c r="P882" s="7">
        <f t="shared" si="55"/>
        <v>-2.4936665779777623E-3</v>
      </c>
      <c r="Q882" s="7">
        <f t="shared" si="55"/>
        <v>1.7077179848044523E-3</v>
      </c>
      <c r="R882" s="7">
        <f t="shared" si="55"/>
        <v>-1.2695270277734134E-2</v>
      </c>
      <c r="S882" s="7">
        <f t="shared" si="56"/>
        <v>-2.0716993293346021E-2</v>
      </c>
      <c r="T882" s="7">
        <f t="shared" si="56"/>
        <v>-1.2201066803808155E-2</v>
      </c>
      <c r="U882" s="7">
        <f t="shared" si="56"/>
        <v>-8.4038926213728573E-3</v>
      </c>
      <c r="V882" s="7">
        <f t="shared" si="56"/>
        <v>-1.3883481180947272E-2</v>
      </c>
      <c r="W882" s="7">
        <f t="shared" si="58"/>
        <v>1.9087290610362632E-2</v>
      </c>
      <c r="X882" s="7">
        <f t="shared" si="57"/>
        <v>-1.4685275432474713E-2</v>
      </c>
      <c r="Y882" s="7">
        <f t="shared" si="57"/>
        <v>-1.4539602153004753E-2</v>
      </c>
      <c r="Z882" s="15"/>
      <c r="AA882" s="7"/>
      <c r="AB882" s="7"/>
      <c r="AC882" s="7"/>
      <c r="AD882" s="7"/>
      <c r="AE882" s="7"/>
      <c r="AF882" s="7"/>
      <c r="AG882" s="7"/>
      <c r="AH882" s="7"/>
      <c r="AI882" s="7"/>
      <c r="AJ882" s="7"/>
      <c r="AK882" s="7"/>
      <c r="AL882" s="7"/>
      <c r="AM882" s="7"/>
      <c r="AN882" s="7"/>
      <c r="AO882" s="7"/>
      <c r="AP882" s="7"/>
      <c r="AQ882" s="7"/>
      <c r="AR882" s="7"/>
      <c r="AS882" s="7"/>
      <c r="AT882" s="7"/>
      <c r="AU882" s="7"/>
      <c r="AV882" s="7"/>
    </row>
    <row r="883" spans="1:48">
      <c r="A883" s="12">
        <v>43052</v>
      </c>
      <c r="B883" s="13">
        <v>5957.3</v>
      </c>
      <c r="C883" s="13">
        <v>1241.5999999999999</v>
      </c>
      <c r="D883" s="13">
        <v>2285.6999999999998</v>
      </c>
      <c r="E883" s="13">
        <v>9807.2999999999993</v>
      </c>
      <c r="F883" s="13">
        <v>10046.299999999999</v>
      </c>
      <c r="G883" s="13">
        <v>6590.2</v>
      </c>
      <c r="H883" s="13">
        <v>24314.799999999999</v>
      </c>
      <c r="I883" s="13">
        <v>6001.3</v>
      </c>
      <c r="J883" s="13">
        <v>983.8</v>
      </c>
      <c r="K883" s="13">
        <v>10876.3</v>
      </c>
      <c r="L883" s="13">
        <v>8569</v>
      </c>
      <c r="M883" s="13">
        <v>330</v>
      </c>
      <c r="N883" s="15"/>
      <c r="O883" s="7">
        <f t="shared" si="55"/>
        <v>4.2378977822573449E-3</v>
      </c>
      <c r="P883" s="7">
        <f t="shared" si="55"/>
        <v>7.4624217917414696E-3</v>
      </c>
      <c r="Q883" s="7">
        <f t="shared" si="55"/>
        <v>-5.8797887693214923E-3</v>
      </c>
      <c r="R883" s="7">
        <f t="shared" si="55"/>
        <v>1.3128094462250869E-2</v>
      </c>
      <c r="S883" s="7">
        <f t="shared" si="56"/>
        <v>2.2548281551089917E-2</v>
      </c>
      <c r="T883" s="7">
        <f t="shared" si="56"/>
        <v>-8.5490794450269209E-3</v>
      </c>
      <c r="U883" s="7">
        <f t="shared" si="56"/>
        <v>2.073376538629014E-2</v>
      </c>
      <c r="V883" s="7">
        <f t="shared" si="56"/>
        <v>2.5462032910935411E-3</v>
      </c>
      <c r="W883" s="7">
        <f t="shared" si="58"/>
        <v>5.3728143845556357E-3</v>
      </c>
      <c r="X883" s="7">
        <f t="shared" si="57"/>
        <v>2.024187428215753E-2</v>
      </c>
      <c r="Y883" s="7">
        <f t="shared" si="57"/>
        <v>-2.3903450376588978E-2</v>
      </c>
      <c r="Z883" s="15"/>
      <c r="AA883" s="7"/>
      <c r="AB883" s="7"/>
      <c r="AC883" s="7"/>
      <c r="AD883" s="7"/>
      <c r="AE883" s="7"/>
      <c r="AF883" s="7"/>
      <c r="AG883" s="7"/>
      <c r="AH883" s="7"/>
      <c r="AI883" s="7"/>
      <c r="AJ883" s="7"/>
      <c r="AK883" s="7"/>
      <c r="AL883" s="7"/>
      <c r="AM883" s="7"/>
      <c r="AN883" s="7"/>
      <c r="AO883" s="7"/>
      <c r="AP883" s="7"/>
      <c r="AQ883" s="7"/>
      <c r="AR883" s="7"/>
      <c r="AS883" s="7"/>
      <c r="AT883" s="7"/>
      <c r="AU883" s="7"/>
      <c r="AV883" s="7"/>
    </row>
    <row r="884" spans="1:48">
      <c r="A884" s="12">
        <v>43059</v>
      </c>
      <c r="B884" s="13">
        <v>5982.6</v>
      </c>
      <c r="C884" s="13">
        <v>1250.9000000000001</v>
      </c>
      <c r="D884" s="13">
        <v>2272.3000000000002</v>
      </c>
      <c r="E884" s="13">
        <v>9936.9</v>
      </c>
      <c r="F884" s="13">
        <v>10275.4</v>
      </c>
      <c r="G884" s="13">
        <v>6534.1</v>
      </c>
      <c r="H884" s="13">
        <v>24824.2</v>
      </c>
      <c r="I884" s="13">
        <v>6016.6</v>
      </c>
      <c r="J884" s="13">
        <v>989.1</v>
      </c>
      <c r="K884" s="13">
        <v>11098.7</v>
      </c>
      <c r="L884" s="13">
        <v>8366.6</v>
      </c>
      <c r="M884" s="13">
        <v>329</v>
      </c>
      <c r="N884" s="15"/>
      <c r="O884" s="7">
        <f t="shared" si="55"/>
        <v>1.2027665076321489E-3</v>
      </c>
      <c r="P884" s="7">
        <f t="shared" si="55"/>
        <v>-1.1659360962734419E-2</v>
      </c>
      <c r="Q884" s="7">
        <f t="shared" si="55"/>
        <v>2.3297225860756019E-3</v>
      </c>
      <c r="R884" s="7">
        <f t="shared" si="55"/>
        <v>1.4179107138270999E-2</v>
      </c>
      <c r="S884" s="7">
        <f t="shared" si="56"/>
        <v>1.4233430777764707E-2</v>
      </c>
      <c r="T884" s="7">
        <f t="shared" si="56"/>
        <v>-3.2958555745543831E-3</v>
      </c>
      <c r="U884" s="7">
        <f t="shared" si="56"/>
        <v>5.5517088919681589E-3</v>
      </c>
      <c r="V884" s="7">
        <f t="shared" si="56"/>
        <v>4.0306917518729227E-3</v>
      </c>
      <c r="W884" s="7">
        <f t="shared" si="58"/>
        <v>4.3379639274549551E-3</v>
      </c>
      <c r="X884" s="7">
        <f t="shared" si="57"/>
        <v>-1.218344399968593E-2</v>
      </c>
      <c r="Y884" s="7">
        <f t="shared" si="57"/>
        <v>4.3902846095275047E-2</v>
      </c>
      <c r="Z884" s="15"/>
      <c r="AA884" s="7"/>
      <c r="AB884" s="7"/>
      <c r="AC884" s="7"/>
      <c r="AD884" s="7"/>
      <c r="AE884" s="7"/>
      <c r="AF884" s="7"/>
      <c r="AG884" s="7"/>
      <c r="AH884" s="7"/>
      <c r="AI884" s="7"/>
      <c r="AJ884" s="7"/>
      <c r="AK884" s="7"/>
      <c r="AL884" s="7"/>
      <c r="AM884" s="7"/>
      <c r="AN884" s="7"/>
      <c r="AO884" s="7"/>
      <c r="AP884" s="7"/>
      <c r="AQ884" s="7"/>
      <c r="AR884" s="7"/>
      <c r="AS884" s="7"/>
      <c r="AT884" s="7"/>
      <c r="AU884" s="7"/>
      <c r="AV884" s="7"/>
    </row>
    <row r="885" spans="1:48">
      <c r="A885" s="12">
        <v>43066</v>
      </c>
      <c r="B885" s="13">
        <v>5989.8</v>
      </c>
      <c r="C885" s="13">
        <v>1236.4000000000001</v>
      </c>
      <c r="D885" s="13">
        <v>2277.6</v>
      </c>
      <c r="E885" s="13">
        <v>10078.799999999999</v>
      </c>
      <c r="F885" s="13">
        <v>10422.700000000001</v>
      </c>
      <c r="G885" s="13">
        <v>6512.6</v>
      </c>
      <c r="H885" s="13">
        <v>24962.400000000001</v>
      </c>
      <c r="I885" s="13">
        <v>6040.9</v>
      </c>
      <c r="J885" s="13">
        <v>993.4</v>
      </c>
      <c r="K885" s="13">
        <v>10964.3</v>
      </c>
      <c r="L885" s="13">
        <v>8742.1</v>
      </c>
      <c r="M885" s="13">
        <v>328</v>
      </c>
      <c r="N885" s="15"/>
      <c r="O885" s="7">
        <f t="shared" si="55"/>
        <v>7.6767747966631961E-4</v>
      </c>
      <c r="P885" s="7">
        <f t="shared" si="55"/>
        <v>6.7622365210373153E-2</v>
      </c>
      <c r="Q885" s="7">
        <f t="shared" si="55"/>
        <v>1.6287430556506614E-2</v>
      </c>
      <c r="R885" s="7">
        <f t="shared" si="55"/>
        <v>7.2463727019361187E-3</v>
      </c>
      <c r="S885" s="7">
        <f t="shared" si="56"/>
        <v>-4.0763407885219096E-3</v>
      </c>
      <c r="T885" s="7">
        <f t="shared" si="56"/>
        <v>2.162693625541202E-3</v>
      </c>
      <c r="U885" s="7">
        <f t="shared" si="56"/>
        <v>-1.047028781937091E-2</v>
      </c>
      <c r="V885" s="7">
        <f t="shared" si="56"/>
        <v>-1.3130239458637949E-2</v>
      </c>
      <c r="W885" s="7">
        <f t="shared" si="58"/>
        <v>1.7098319478662846E-3</v>
      </c>
      <c r="X885" s="7">
        <f t="shared" si="57"/>
        <v>-8.5458471208771127E-3</v>
      </c>
      <c r="Y885" s="7">
        <f t="shared" si="57"/>
        <v>2.1482039912954385E-3</v>
      </c>
      <c r="Z885" s="15"/>
      <c r="AA885" s="7"/>
      <c r="AB885" s="7"/>
      <c r="AC885" s="7"/>
      <c r="AD885" s="7"/>
      <c r="AE885" s="7"/>
      <c r="AF885" s="7"/>
      <c r="AG885" s="7"/>
      <c r="AH885" s="7"/>
      <c r="AI885" s="7"/>
      <c r="AJ885" s="7"/>
      <c r="AK885" s="7"/>
      <c r="AL885" s="7"/>
      <c r="AM885" s="7"/>
      <c r="AN885" s="7"/>
      <c r="AO885" s="7"/>
      <c r="AP885" s="7"/>
      <c r="AQ885" s="7"/>
      <c r="AR885" s="7"/>
      <c r="AS885" s="7"/>
      <c r="AT885" s="7"/>
      <c r="AU885" s="7"/>
      <c r="AV885" s="7"/>
    </row>
    <row r="886" spans="1:48">
      <c r="A886" s="12">
        <v>43073</v>
      </c>
      <c r="B886" s="13">
        <v>5994.4</v>
      </c>
      <c r="C886" s="13">
        <v>1322.9</v>
      </c>
      <c r="D886" s="13">
        <v>2315</v>
      </c>
      <c r="E886" s="13">
        <v>10152.1</v>
      </c>
      <c r="F886" s="13">
        <v>10380.299999999999</v>
      </c>
      <c r="G886" s="13">
        <v>6526.7</v>
      </c>
      <c r="H886" s="13">
        <v>24702.400000000001</v>
      </c>
      <c r="I886" s="13">
        <v>5962.1</v>
      </c>
      <c r="J886" s="13">
        <v>995.1</v>
      </c>
      <c r="K886" s="13">
        <v>10871</v>
      </c>
      <c r="L886" s="13">
        <v>8760.9</v>
      </c>
      <c r="M886" s="13">
        <v>327</v>
      </c>
      <c r="N886" s="15"/>
      <c r="O886" s="7">
        <f t="shared" si="55"/>
        <v>4.3364411840875617E-4</v>
      </c>
      <c r="P886" s="7">
        <f t="shared" si="55"/>
        <v>9.0668687737659702E-4</v>
      </c>
      <c r="Q886" s="7">
        <f t="shared" si="55"/>
        <v>-2.2920415682209068E-3</v>
      </c>
      <c r="R886" s="7">
        <f t="shared" si="55"/>
        <v>5.7262280469631555E-3</v>
      </c>
      <c r="S886" s="7">
        <f t="shared" si="56"/>
        <v>1.3235339551547001E-2</v>
      </c>
      <c r="T886" s="7">
        <f t="shared" si="56"/>
        <v>-5.3308060211661075E-3</v>
      </c>
      <c r="U886" s="7">
        <f t="shared" si="56"/>
        <v>-1.2153351615919166E-2</v>
      </c>
      <c r="V886" s="7">
        <f t="shared" si="56"/>
        <v>6.7033006787090175E-3</v>
      </c>
      <c r="W886" s="7">
        <f t="shared" si="58"/>
        <v>3.0102370714243003E-3</v>
      </c>
      <c r="X886" s="7">
        <f t="shared" si="57"/>
        <v>6.8388558027331191E-3</v>
      </c>
      <c r="Y886" s="7">
        <f t="shared" si="57"/>
        <v>-3.9237606537535739E-2</v>
      </c>
      <c r="Z886" s="15"/>
      <c r="AA886" s="7"/>
      <c r="AB886" s="7"/>
      <c r="AC886" s="7"/>
      <c r="AD886" s="7"/>
      <c r="AE886" s="7"/>
      <c r="AF886" s="7"/>
      <c r="AG886" s="7"/>
      <c r="AH886" s="7"/>
      <c r="AI886" s="7"/>
      <c r="AJ886" s="7"/>
      <c r="AK886" s="7"/>
      <c r="AL886" s="7"/>
      <c r="AM886" s="7"/>
      <c r="AN886" s="7"/>
      <c r="AO886" s="7"/>
      <c r="AP886" s="7"/>
      <c r="AQ886" s="7"/>
      <c r="AR886" s="7"/>
      <c r="AS886" s="7"/>
      <c r="AT886" s="7"/>
      <c r="AU886" s="7"/>
      <c r="AV886" s="7"/>
    </row>
    <row r="887" spans="1:48">
      <c r="A887" s="12">
        <v>43080</v>
      </c>
      <c r="B887" s="13">
        <v>5997</v>
      </c>
      <c r="C887" s="13">
        <v>1324.1</v>
      </c>
      <c r="D887" s="13">
        <v>2309.6999999999998</v>
      </c>
      <c r="E887" s="13">
        <v>10210.4</v>
      </c>
      <c r="F887" s="13">
        <v>10518.6</v>
      </c>
      <c r="G887" s="13">
        <v>6492</v>
      </c>
      <c r="H887" s="13">
        <v>24404</v>
      </c>
      <c r="I887" s="13">
        <v>6002.2</v>
      </c>
      <c r="J887" s="13">
        <v>998.1</v>
      </c>
      <c r="K887" s="13">
        <v>10945.6</v>
      </c>
      <c r="L887" s="13">
        <v>8423.7999999999993</v>
      </c>
      <c r="M887" s="13">
        <v>326</v>
      </c>
      <c r="N887" s="15"/>
      <c r="O887" s="7">
        <f t="shared" si="55"/>
        <v>1.2049836269918242E-2</v>
      </c>
      <c r="P887" s="7">
        <f t="shared" si="55"/>
        <v>-4.6934226958674037E-3</v>
      </c>
      <c r="Q887" s="7">
        <f t="shared" si="55"/>
        <v>2.4801373836840331E-2</v>
      </c>
      <c r="R887" s="7">
        <f t="shared" si="55"/>
        <v>4.4463410544192507E-3</v>
      </c>
      <c r="S887" s="7">
        <f t="shared" si="56"/>
        <v>2.489988939816035E-2</v>
      </c>
      <c r="T887" s="7">
        <f t="shared" si="56"/>
        <v>7.4582547278859695E-3</v>
      </c>
      <c r="U887" s="7">
        <f t="shared" si="56"/>
        <v>5.5410859418137661E-3</v>
      </c>
      <c r="V887" s="7">
        <f t="shared" si="56"/>
        <v>-4.0065493814675944E-3</v>
      </c>
      <c r="W887" s="7">
        <f t="shared" si="58"/>
        <v>2.9516974322569722E-2</v>
      </c>
      <c r="X887" s="7">
        <f t="shared" si="57"/>
        <v>4.3846213914933541E-2</v>
      </c>
      <c r="Y887" s="7">
        <f t="shared" si="57"/>
        <v>-1.1017520862886411E-2</v>
      </c>
      <c r="Z887" s="15"/>
      <c r="AA887" s="7"/>
      <c r="AB887" s="7"/>
      <c r="AC887" s="7"/>
      <c r="AD887" s="7"/>
      <c r="AE887" s="7"/>
      <c r="AF887" s="7"/>
      <c r="AG887" s="7"/>
      <c r="AH887" s="7"/>
      <c r="AI887" s="7"/>
      <c r="AJ887" s="7"/>
      <c r="AK887" s="7"/>
      <c r="AL887" s="7"/>
      <c r="AM887" s="7"/>
      <c r="AN887" s="7"/>
      <c r="AO887" s="7"/>
      <c r="AP887" s="7"/>
      <c r="AQ887" s="7"/>
      <c r="AR887" s="7"/>
      <c r="AS887" s="7"/>
      <c r="AT887" s="7"/>
      <c r="AU887" s="7"/>
      <c r="AV887" s="7"/>
    </row>
    <row r="888" spans="1:48">
      <c r="A888" s="12">
        <v>43087</v>
      </c>
      <c r="B888" s="13">
        <v>6069.7</v>
      </c>
      <c r="C888" s="13">
        <v>1317.9</v>
      </c>
      <c r="D888" s="13">
        <v>2367.6999999999998</v>
      </c>
      <c r="E888" s="13">
        <v>10255.9</v>
      </c>
      <c r="F888" s="13">
        <v>10783.8</v>
      </c>
      <c r="G888" s="13">
        <v>6540.6</v>
      </c>
      <c r="H888" s="13">
        <v>24539.599999999999</v>
      </c>
      <c r="I888" s="13">
        <v>5978.2</v>
      </c>
      <c r="J888" s="13">
        <v>1028</v>
      </c>
      <c r="K888" s="13">
        <v>11436.2</v>
      </c>
      <c r="L888" s="13">
        <v>8331.5</v>
      </c>
      <c r="M888" s="13">
        <v>325</v>
      </c>
      <c r="N888" s="15"/>
      <c r="O888" s="7">
        <f t="shared" si="55"/>
        <v>-7.581501500372505E-4</v>
      </c>
      <c r="P888" s="7">
        <f t="shared" si="55"/>
        <v>-7.6932245226680801E-3</v>
      </c>
      <c r="Q888" s="7">
        <f t="shared" si="55"/>
        <v>-4.7415524251682986E-3</v>
      </c>
      <c r="R888" s="7">
        <f t="shared" si="55"/>
        <v>-1.6003594465332112E-3</v>
      </c>
      <c r="S888" s="7">
        <f t="shared" si="56"/>
        <v>1.1057173172514596E-2</v>
      </c>
      <c r="T888" s="7">
        <f t="shared" si="56"/>
        <v>-1.7444800824879937E-3</v>
      </c>
      <c r="U888" s="7">
        <f t="shared" si="56"/>
        <v>-7.3377743747178082E-4</v>
      </c>
      <c r="V888" s="7">
        <f t="shared" si="56"/>
        <v>-1.3658814657733781E-2</v>
      </c>
      <c r="W888" s="7">
        <f t="shared" si="58"/>
        <v>-1.6180789407310315E-2</v>
      </c>
      <c r="X888" s="7">
        <f t="shared" si="57"/>
        <v>1.2841072703830515E-2</v>
      </c>
      <c r="Y888" s="7">
        <f t="shared" si="57"/>
        <v>-1.0654893948753043E-2</v>
      </c>
      <c r="Z888" s="15"/>
      <c r="AA888" s="7"/>
      <c r="AB888" s="7"/>
      <c r="AC888" s="7"/>
      <c r="AD888" s="7"/>
      <c r="AE888" s="7"/>
      <c r="AF888" s="7"/>
      <c r="AG888" s="7"/>
      <c r="AH888" s="7"/>
      <c r="AI888" s="7"/>
      <c r="AJ888" s="7"/>
      <c r="AK888" s="7"/>
      <c r="AL888" s="7"/>
      <c r="AM888" s="7"/>
      <c r="AN888" s="7"/>
      <c r="AO888" s="7"/>
      <c r="AP888" s="7"/>
      <c r="AQ888" s="7"/>
      <c r="AR888" s="7"/>
      <c r="AS888" s="7"/>
      <c r="AT888" s="7"/>
      <c r="AU888" s="7"/>
      <c r="AV888" s="7"/>
    </row>
    <row r="889" spans="1:48">
      <c r="A889" s="12">
        <v>43096</v>
      </c>
      <c r="B889" s="13">
        <v>6065.1</v>
      </c>
      <c r="C889" s="13">
        <v>1307.8</v>
      </c>
      <c r="D889" s="13">
        <v>2356.5</v>
      </c>
      <c r="E889" s="13">
        <v>10239.5</v>
      </c>
      <c r="F889" s="13">
        <v>10903.7</v>
      </c>
      <c r="G889" s="13">
        <v>6529.2</v>
      </c>
      <c r="H889" s="13">
        <v>24521.599999999999</v>
      </c>
      <c r="I889" s="13">
        <v>5897.1</v>
      </c>
      <c r="J889" s="13">
        <v>1011.5</v>
      </c>
      <c r="K889" s="13">
        <v>11584</v>
      </c>
      <c r="L889" s="13">
        <v>8243.2000000000007</v>
      </c>
      <c r="M889" s="13">
        <v>324</v>
      </c>
      <c r="N889" s="15"/>
      <c r="O889" s="7">
        <f t="shared" si="55"/>
        <v>9.3868126099270685E-3</v>
      </c>
      <c r="P889" s="7">
        <f t="shared" si="55"/>
        <v>2.5889215276584578E-2</v>
      </c>
      <c r="Q889" s="7">
        <f t="shared" si="55"/>
        <v>-3.8265352813675341E-3</v>
      </c>
      <c r="R889" s="7">
        <f t="shared" si="55"/>
        <v>1.8553872197506069E-4</v>
      </c>
      <c r="S889" s="7">
        <f t="shared" si="56"/>
        <v>2.8337218486598061E-2</v>
      </c>
      <c r="T889" s="7">
        <f t="shared" si="56"/>
        <v>6.5642075505666997E-3</v>
      </c>
      <c r="U889" s="7">
        <f t="shared" si="56"/>
        <v>8.4829378932577779E-3</v>
      </c>
      <c r="V889" s="7">
        <f t="shared" si="56"/>
        <v>-6.7832250869735478E-5</v>
      </c>
      <c r="W889" s="7">
        <f t="shared" si="58"/>
        <v>1.2184487972970953E-2</v>
      </c>
      <c r="X889" s="7">
        <f t="shared" si="57"/>
        <v>2.6434458124364256E-2</v>
      </c>
      <c r="Y889" s="7">
        <f t="shared" si="57"/>
        <v>-9.0053921611242156E-3</v>
      </c>
      <c r="Z889" s="15"/>
      <c r="AA889" s="7"/>
      <c r="AB889" s="7"/>
      <c r="AC889" s="7"/>
      <c r="AD889" s="7"/>
      <c r="AE889" s="7"/>
      <c r="AF889" s="7"/>
      <c r="AG889" s="7"/>
      <c r="AH889" s="7"/>
      <c r="AI889" s="7"/>
      <c r="AJ889" s="7"/>
      <c r="AK889" s="7"/>
      <c r="AL889" s="7"/>
      <c r="AM889" s="7"/>
      <c r="AN889" s="7"/>
      <c r="AO889" s="7"/>
      <c r="AP889" s="7"/>
      <c r="AQ889" s="7"/>
      <c r="AR889" s="7"/>
      <c r="AS889" s="7"/>
      <c r="AT889" s="7"/>
      <c r="AU889" s="7"/>
      <c r="AV889" s="7"/>
    </row>
    <row r="890" spans="1:48">
      <c r="A890" s="12">
        <v>43102</v>
      </c>
      <c r="B890" s="13">
        <v>6122.3</v>
      </c>
      <c r="C890" s="13">
        <v>1342.1</v>
      </c>
      <c r="D890" s="13">
        <v>2347.5</v>
      </c>
      <c r="E890" s="13">
        <v>10241.4</v>
      </c>
      <c r="F890" s="13">
        <v>11217.1</v>
      </c>
      <c r="G890" s="13">
        <v>6572.2</v>
      </c>
      <c r="H890" s="13">
        <v>24730.5</v>
      </c>
      <c r="I890" s="13">
        <v>5896.7</v>
      </c>
      <c r="J890" s="13">
        <v>1023.9</v>
      </c>
      <c r="K890" s="13">
        <v>11894.3</v>
      </c>
      <c r="L890" s="13">
        <v>8169.3</v>
      </c>
      <c r="M890" s="13">
        <v>323</v>
      </c>
      <c r="N890" s="15"/>
      <c r="O890" s="7">
        <f t="shared" si="55"/>
        <v>-8.562763515896488E-3</v>
      </c>
      <c r="P890" s="7">
        <f t="shared" si="55"/>
        <v>2.4558151877452782E-3</v>
      </c>
      <c r="Q890" s="7">
        <f t="shared" si="55"/>
        <v>-1.9702951752769753E-2</v>
      </c>
      <c r="R890" s="7">
        <f t="shared" si="55"/>
        <v>-2.2354359898423621E-2</v>
      </c>
      <c r="S890" s="7">
        <f t="shared" si="56"/>
        <v>2.0572382385274628E-3</v>
      </c>
      <c r="T890" s="7">
        <f t="shared" si="56"/>
        <v>-7.7442210201087618E-3</v>
      </c>
      <c r="U890" s="7">
        <f t="shared" si="56"/>
        <v>-1.177524969059149E-2</v>
      </c>
      <c r="V890" s="7">
        <f t="shared" si="56"/>
        <v>-2.253568187045327E-2</v>
      </c>
      <c r="W890" s="7">
        <f t="shared" si="58"/>
        <v>-1.7040550238511375E-2</v>
      </c>
      <c r="X890" s="7">
        <f t="shared" si="57"/>
        <v>7.7384080313492483E-3</v>
      </c>
      <c r="Y890" s="7">
        <f t="shared" si="57"/>
        <v>-1.30851279290488E-2</v>
      </c>
      <c r="Z890" s="15"/>
      <c r="AA890" s="7"/>
      <c r="AB890" s="7"/>
      <c r="AC890" s="7"/>
      <c r="AD890" s="7"/>
      <c r="AE890" s="7"/>
      <c r="AF890" s="7"/>
      <c r="AG890" s="7"/>
      <c r="AH890" s="7"/>
      <c r="AI890" s="7"/>
      <c r="AJ890" s="7"/>
      <c r="AK890" s="7"/>
      <c r="AL890" s="7"/>
      <c r="AM890" s="7"/>
      <c r="AN890" s="7"/>
      <c r="AO890" s="7"/>
      <c r="AP890" s="7"/>
      <c r="AQ890" s="7"/>
      <c r="AR890" s="7"/>
      <c r="AS890" s="7"/>
      <c r="AT890" s="7"/>
      <c r="AU890" s="7"/>
      <c r="AV890" s="7"/>
    </row>
    <row r="891" spans="1:48">
      <c r="A891" s="12">
        <v>43108</v>
      </c>
      <c r="B891" s="13">
        <v>6070.1</v>
      </c>
      <c r="C891" s="13">
        <v>1345.4</v>
      </c>
      <c r="D891" s="13">
        <v>2301.6999999999998</v>
      </c>
      <c r="E891" s="13">
        <v>10015</v>
      </c>
      <c r="F891" s="13">
        <v>11240.2</v>
      </c>
      <c r="G891" s="13">
        <v>6521.5</v>
      </c>
      <c r="H891" s="13">
        <v>24441</v>
      </c>
      <c r="I891" s="13">
        <v>5765.3</v>
      </c>
      <c r="J891" s="13">
        <v>1006.6</v>
      </c>
      <c r="K891" s="13">
        <v>11986.7</v>
      </c>
      <c r="L891" s="13">
        <v>8063.1</v>
      </c>
      <c r="M891" s="13">
        <v>322</v>
      </c>
      <c r="N891" s="15"/>
      <c r="O891" s="7">
        <f t="shared" si="55"/>
        <v>-1.0649410426904227E-2</v>
      </c>
      <c r="P891" s="7">
        <f t="shared" si="55"/>
        <v>-4.4999231890742689E-2</v>
      </c>
      <c r="Q891" s="7">
        <f t="shared" si="55"/>
        <v>9.5557964191133517E-3</v>
      </c>
      <c r="R891" s="7">
        <f t="shared" si="55"/>
        <v>8.5801593179283559E-3</v>
      </c>
      <c r="S891" s="7">
        <f t="shared" si="56"/>
        <v>-4.6145579614178596E-2</v>
      </c>
      <c r="T891" s="7">
        <f t="shared" si="56"/>
        <v>-6.723464282125201E-3</v>
      </c>
      <c r="U891" s="7">
        <f t="shared" si="56"/>
        <v>5.3211149701516544E-3</v>
      </c>
      <c r="V891" s="7">
        <f t="shared" si="56"/>
        <v>-6.490760870058042E-3</v>
      </c>
      <c r="W891" s="7">
        <f t="shared" si="58"/>
        <v>-5.6787201172865008E-3</v>
      </c>
      <c r="X891" s="7">
        <f t="shared" si="57"/>
        <v>-2.4516599650046406E-2</v>
      </c>
      <c r="Y891" s="7">
        <f t="shared" si="57"/>
        <v>-2.0827820558944308E-2</v>
      </c>
      <c r="Z891" s="15"/>
      <c r="AA891" s="7"/>
      <c r="AB891" s="7"/>
      <c r="AC891" s="7"/>
      <c r="AD891" s="7"/>
      <c r="AE891" s="7"/>
      <c r="AF891" s="7"/>
      <c r="AG891" s="7"/>
      <c r="AH891" s="7"/>
      <c r="AI891" s="7"/>
      <c r="AJ891" s="7"/>
      <c r="AK891" s="7"/>
      <c r="AL891" s="7"/>
      <c r="AM891" s="7"/>
      <c r="AN891" s="7"/>
      <c r="AO891" s="7"/>
      <c r="AP891" s="7"/>
      <c r="AQ891" s="7"/>
      <c r="AR891" s="7"/>
      <c r="AS891" s="7"/>
      <c r="AT891" s="7"/>
      <c r="AU891" s="7"/>
      <c r="AV891" s="7"/>
    </row>
    <row r="892" spans="1:48">
      <c r="A892" s="12">
        <v>43115</v>
      </c>
      <c r="B892" s="13">
        <v>6005.8</v>
      </c>
      <c r="C892" s="13">
        <v>1286.2</v>
      </c>
      <c r="D892" s="13">
        <v>2323.8000000000002</v>
      </c>
      <c r="E892" s="13">
        <v>10101.299999999999</v>
      </c>
      <c r="F892" s="13">
        <v>10733.3</v>
      </c>
      <c r="G892" s="13">
        <v>6477.8</v>
      </c>
      <c r="H892" s="13">
        <v>24571.4</v>
      </c>
      <c r="I892" s="13">
        <v>5728</v>
      </c>
      <c r="J892" s="13">
        <v>1000.9</v>
      </c>
      <c r="K892" s="13">
        <v>11696.4</v>
      </c>
      <c r="L892" s="13">
        <v>7896.9</v>
      </c>
      <c r="M892" s="13">
        <v>321</v>
      </c>
      <c r="N892" s="15"/>
      <c r="O892" s="7">
        <f t="shared" si="55"/>
        <v>7.3326030693699812E-3</v>
      </c>
      <c r="P892" s="7">
        <f t="shared" si="55"/>
        <v>-3.4267946306363343E-3</v>
      </c>
      <c r="Q892" s="7">
        <f t="shared" si="55"/>
        <v>6.7761978201090235E-3</v>
      </c>
      <c r="R892" s="7">
        <f t="shared" si="55"/>
        <v>1.4047563334570055E-2</v>
      </c>
      <c r="S892" s="7">
        <f t="shared" si="56"/>
        <v>2.533481099813285E-2</v>
      </c>
      <c r="T892" s="7">
        <f t="shared" si="56"/>
        <v>-1.2350634529555954E-4</v>
      </c>
      <c r="U892" s="7">
        <f t="shared" si="56"/>
        <v>2.2152830117015011E-2</v>
      </c>
      <c r="V892" s="7">
        <f t="shared" si="56"/>
        <v>1.342208923301064E-2</v>
      </c>
      <c r="W892" s="7">
        <f t="shared" si="58"/>
        <v>3.10834506102147E-2</v>
      </c>
      <c r="X892" s="7">
        <f t="shared" si="57"/>
        <v>8.5217751556034334E-3</v>
      </c>
      <c r="Y892" s="7">
        <f t="shared" si="57"/>
        <v>-4.3147822623549187E-3</v>
      </c>
      <c r="Z892" s="15"/>
      <c r="AA892" s="7"/>
      <c r="AB892" s="7"/>
      <c r="AC892" s="7"/>
      <c r="AD892" s="7"/>
      <c r="AE892" s="7"/>
      <c r="AF892" s="7"/>
      <c r="AG892" s="7"/>
      <c r="AH892" s="7"/>
      <c r="AI892" s="7"/>
      <c r="AJ892" s="7"/>
      <c r="AK892" s="7"/>
      <c r="AL892" s="7"/>
      <c r="AM892" s="7"/>
      <c r="AN892" s="7"/>
      <c r="AO892" s="7"/>
      <c r="AP892" s="7"/>
      <c r="AQ892" s="7"/>
      <c r="AR892" s="7"/>
      <c r="AS892" s="7"/>
      <c r="AT892" s="7"/>
      <c r="AU892" s="7"/>
      <c r="AV892" s="7"/>
    </row>
    <row r="893" spans="1:48">
      <c r="A893" s="12">
        <v>43122</v>
      </c>
      <c r="B893" s="13">
        <v>6050</v>
      </c>
      <c r="C893" s="13">
        <v>1281.8</v>
      </c>
      <c r="D893" s="13">
        <v>2339.6</v>
      </c>
      <c r="E893" s="13">
        <v>10244.200000000001</v>
      </c>
      <c r="F893" s="13">
        <v>11008.7</v>
      </c>
      <c r="G893" s="13">
        <v>6477</v>
      </c>
      <c r="H893" s="13">
        <v>25121.8</v>
      </c>
      <c r="I893" s="13">
        <v>5805.4</v>
      </c>
      <c r="J893" s="13">
        <v>1032.5</v>
      </c>
      <c r="K893" s="13">
        <v>11796.5</v>
      </c>
      <c r="L893" s="13">
        <v>7862.9</v>
      </c>
      <c r="M893" s="13">
        <v>320</v>
      </c>
      <c r="N893" s="15"/>
      <c r="O893" s="7">
        <f t="shared" si="55"/>
        <v>1.1732556490258729E-2</v>
      </c>
      <c r="P893" s="7">
        <f t="shared" si="55"/>
        <v>3.2467643275584643E-2</v>
      </c>
      <c r="Q893" s="7">
        <f t="shared" si="55"/>
        <v>2.1397069863909809E-2</v>
      </c>
      <c r="R893" s="7">
        <f t="shared" si="55"/>
        <v>1.2494584679411105E-2</v>
      </c>
      <c r="S893" s="7">
        <f t="shared" si="56"/>
        <v>2.0205614105195557E-2</v>
      </c>
      <c r="T893" s="7">
        <f t="shared" si="56"/>
        <v>1.8069508855815201E-2</v>
      </c>
      <c r="U893" s="7">
        <f t="shared" si="56"/>
        <v>1.4632605159881939E-2</v>
      </c>
      <c r="V893" s="7">
        <f t="shared" si="56"/>
        <v>6.8877641597581152E-4</v>
      </c>
      <c r="W893" s="7">
        <f t="shared" si="58"/>
        <v>1.6711875685707832E-2</v>
      </c>
      <c r="X893" s="7">
        <f t="shared" si="57"/>
        <v>2.0747334636089148E-3</v>
      </c>
      <c r="Y893" s="7">
        <f t="shared" si="57"/>
        <v>6.5915638780597828E-3</v>
      </c>
      <c r="Z893" s="15"/>
      <c r="AA893" s="7"/>
      <c r="AB893" s="7"/>
      <c r="AC893" s="7"/>
      <c r="AD893" s="7"/>
      <c r="AE893" s="7"/>
      <c r="AF893" s="7"/>
      <c r="AG893" s="7"/>
      <c r="AH893" s="7"/>
      <c r="AI893" s="7"/>
      <c r="AJ893" s="7"/>
      <c r="AK893" s="7"/>
      <c r="AL893" s="7"/>
      <c r="AM893" s="7"/>
      <c r="AN893" s="7"/>
      <c r="AO893" s="7"/>
      <c r="AP893" s="7"/>
      <c r="AQ893" s="7"/>
      <c r="AR893" s="7"/>
      <c r="AS893" s="7"/>
      <c r="AT893" s="7"/>
      <c r="AU893" s="7"/>
      <c r="AV893" s="7"/>
    </row>
    <row r="894" spans="1:48">
      <c r="A894" s="12">
        <v>43129</v>
      </c>
      <c r="B894" s="13">
        <v>6121.4</v>
      </c>
      <c r="C894" s="13">
        <v>1324.1</v>
      </c>
      <c r="D894" s="13">
        <v>2390.1999999999998</v>
      </c>
      <c r="E894" s="13">
        <v>10373</v>
      </c>
      <c r="F894" s="13">
        <v>11233.4</v>
      </c>
      <c r="G894" s="13">
        <v>6595.1</v>
      </c>
      <c r="H894" s="13">
        <v>25492.1</v>
      </c>
      <c r="I894" s="13">
        <v>5809.4</v>
      </c>
      <c r="J894" s="13">
        <v>1049.9000000000001</v>
      </c>
      <c r="K894" s="13">
        <v>11821</v>
      </c>
      <c r="L894" s="13">
        <v>7914.9</v>
      </c>
      <c r="M894" s="13">
        <v>319</v>
      </c>
      <c r="N894" s="15"/>
      <c r="O894" s="7">
        <f t="shared" si="55"/>
        <v>-4.7402556101085805E-2</v>
      </c>
      <c r="P894" s="7">
        <f t="shared" si="55"/>
        <v>-5.1607360371816818E-2</v>
      </c>
      <c r="Q894" s="7">
        <f t="shared" si="55"/>
        <v>-5.2963785058300815E-2</v>
      </c>
      <c r="R894" s="7">
        <f t="shared" si="55"/>
        <v>-4.8359812361035384E-2</v>
      </c>
      <c r="S894" s="7">
        <f t="shared" si="56"/>
        <v>-9.2453154374491656E-2</v>
      </c>
      <c r="T894" s="7">
        <f t="shared" si="56"/>
        <v>-4.4777815326024671E-2</v>
      </c>
      <c r="U894" s="7">
        <f t="shared" si="56"/>
        <v>-4.0810389685157607E-2</v>
      </c>
      <c r="V894" s="7">
        <f t="shared" si="56"/>
        <v>-4.0145160014862194E-2</v>
      </c>
      <c r="W894" s="7">
        <f t="shared" si="58"/>
        <v>-6.3605534274512848E-2</v>
      </c>
      <c r="X894" s="7">
        <f t="shared" si="57"/>
        <v>-4.442023212530221E-2</v>
      </c>
      <c r="Y894" s="7">
        <f t="shared" si="57"/>
        <v>-5.8883381324816311E-2</v>
      </c>
      <c r="Z894" s="15"/>
      <c r="AA894" s="7"/>
      <c r="AB894" s="7"/>
      <c r="AC894" s="7"/>
      <c r="AD894" s="7"/>
      <c r="AE894" s="7"/>
      <c r="AF894" s="7"/>
      <c r="AG894" s="7"/>
      <c r="AH894" s="7"/>
      <c r="AI894" s="7"/>
      <c r="AJ894" s="7"/>
      <c r="AK894" s="7"/>
      <c r="AL894" s="7"/>
      <c r="AM894" s="7"/>
      <c r="AN894" s="7"/>
      <c r="AO894" s="7"/>
      <c r="AP894" s="7"/>
      <c r="AQ894" s="7"/>
      <c r="AR894" s="7"/>
      <c r="AS894" s="7"/>
      <c r="AT894" s="7"/>
      <c r="AU894" s="7"/>
      <c r="AV894" s="7"/>
    </row>
    <row r="895" spans="1:48">
      <c r="A895" s="12">
        <v>43136</v>
      </c>
      <c r="B895" s="13">
        <v>5838</v>
      </c>
      <c r="C895" s="13">
        <v>1257.5</v>
      </c>
      <c r="D895" s="13">
        <v>2266.9</v>
      </c>
      <c r="E895" s="13">
        <v>9883.2999999999993</v>
      </c>
      <c r="F895" s="13">
        <v>10241.4</v>
      </c>
      <c r="G895" s="13">
        <v>6306.3</v>
      </c>
      <c r="H895" s="13">
        <v>24472.7</v>
      </c>
      <c r="I895" s="13">
        <v>5580.8</v>
      </c>
      <c r="J895" s="13">
        <v>985.2</v>
      </c>
      <c r="K895" s="13">
        <v>11307.4</v>
      </c>
      <c r="L895" s="13">
        <v>7462.3</v>
      </c>
      <c r="M895" s="13">
        <v>318</v>
      </c>
      <c r="N895" s="15"/>
      <c r="O895" s="7">
        <f t="shared" si="55"/>
        <v>1.1241814866248322E-2</v>
      </c>
      <c r="P895" s="7">
        <f t="shared" si="55"/>
        <v>-1.7811767431126266E-2</v>
      </c>
      <c r="Q895" s="7">
        <f t="shared" si="55"/>
        <v>-1.3679982380379666E-2</v>
      </c>
      <c r="R895" s="7">
        <f t="shared" si="55"/>
        <v>9.916970693120317E-3</v>
      </c>
      <c r="S895" s="7">
        <f t="shared" si="56"/>
        <v>1.1697288683230219E-2</v>
      </c>
      <c r="T895" s="7">
        <f t="shared" si="56"/>
        <v>-1.3487676690254096E-3</v>
      </c>
      <c r="U895" s="7">
        <f t="shared" si="56"/>
        <v>5.0445255653572274E-2</v>
      </c>
      <c r="V895" s="7">
        <f t="shared" si="56"/>
        <v>4.0949585587612934E-3</v>
      </c>
      <c r="W895" s="7">
        <f t="shared" si="58"/>
        <v>4.0090911266052506E-2</v>
      </c>
      <c r="X895" s="7">
        <f t="shared" si="57"/>
        <v>3.7978753693080132E-2</v>
      </c>
      <c r="Y895" s="7">
        <f t="shared" si="57"/>
        <v>2.3337571134081126E-2</v>
      </c>
      <c r="Z895" s="15"/>
      <c r="AA895" s="7"/>
      <c r="AB895" s="7"/>
      <c r="AC895" s="7"/>
      <c r="AD895" s="7"/>
      <c r="AE895" s="7"/>
      <c r="AF895" s="7"/>
      <c r="AG895" s="7"/>
      <c r="AH895" s="7"/>
      <c r="AI895" s="7"/>
      <c r="AJ895" s="7"/>
      <c r="AK895" s="7"/>
      <c r="AL895" s="7"/>
      <c r="AM895" s="7"/>
      <c r="AN895" s="7"/>
      <c r="AO895" s="7"/>
      <c r="AP895" s="7"/>
      <c r="AQ895" s="7"/>
      <c r="AR895" s="7"/>
      <c r="AS895" s="7"/>
      <c r="AT895" s="7"/>
      <c r="AU895" s="7"/>
      <c r="AV895" s="7"/>
    </row>
    <row r="896" spans="1:48">
      <c r="A896" s="12">
        <v>43143</v>
      </c>
      <c r="B896" s="13">
        <v>5904</v>
      </c>
      <c r="C896" s="13">
        <v>1235.3</v>
      </c>
      <c r="D896" s="13">
        <v>2236.1</v>
      </c>
      <c r="E896" s="13">
        <v>9981.7999999999993</v>
      </c>
      <c r="F896" s="13">
        <v>10361.9</v>
      </c>
      <c r="G896" s="13">
        <v>6297.8</v>
      </c>
      <c r="H896" s="13">
        <v>25738.9</v>
      </c>
      <c r="I896" s="13">
        <v>5603.7</v>
      </c>
      <c r="J896" s="13">
        <v>1025.5</v>
      </c>
      <c r="K896" s="13">
        <v>11745.1</v>
      </c>
      <c r="L896" s="13">
        <v>7638.5</v>
      </c>
      <c r="M896" s="13">
        <v>317</v>
      </c>
      <c r="N896" s="15"/>
      <c r="O896" s="7">
        <f t="shared" si="55"/>
        <v>1.6096048040982438E-2</v>
      </c>
      <c r="P896" s="7">
        <f t="shared" si="55"/>
        <v>8.704818406053862E-3</v>
      </c>
      <c r="Q896" s="7">
        <f t="shared" si="55"/>
        <v>3.7351016322353131E-2</v>
      </c>
      <c r="R896" s="7">
        <f t="shared" si="55"/>
        <v>3.7594125300398247E-2</v>
      </c>
      <c r="S896" s="7">
        <f t="shared" si="56"/>
        <v>-5.9237636080520873E-3</v>
      </c>
      <c r="T896" s="7">
        <f t="shared" si="56"/>
        <v>1.5941362095778087E-2</v>
      </c>
      <c r="U896" s="7">
        <f t="shared" si="56"/>
        <v>4.1200338489152638E-2</v>
      </c>
      <c r="V896" s="7">
        <f t="shared" si="56"/>
        <v>1.5388596882400969E-2</v>
      </c>
      <c r="W896" s="7">
        <f t="shared" si="58"/>
        <v>3.0443605217698837E-2</v>
      </c>
      <c r="X896" s="7">
        <f t="shared" si="57"/>
        <v>-2.8307134048792875E-3</v>
      </c>
      <c r="Y896" s="7">
        <f t="shared" si="57"/>
        <v>1.0990881292731452E-3</v>
      </c>
      <c r="Z896" s="15"/>
      <c r="AA896" s="7"/>
      <c r="AB896" s="7"/>
      <c r="AC896" s="7"/>
      <c r="AD896" s="7"/>
      <c r="AE896" s="7"/>
      <c r="AF896" s="7"/>
      <c r="AG896" s="7"/>
      <c r="AH896" s="7"/>
      <c r="AI896" s="7"/>
      <c r="AJ896" s="7"/>
      <c r="AK896" s="7"/>
      <c r="AL896" s="7"/>
      <c r="AM896" s="7"/>
      <c r="AN896" s="7"/>
      <c r="AO896" s="7"/>
      <c r="AP896" s="7"/>
      <c r="AQ896" s="7"/>
      <c r="AR896" s="7"/>
      <c r="AS896" s="7"/>
      <c r="AT896" s="7"/>
      <c r="AU896" s="7"/>
      <c r="AV896" s="7"/>
    </row>
    <row r="897" spans="1:48">
      <c r="A897" s="12">
        <v>43150</v>
      </c>
      <c r="B897" s="13">
        <v>5999.8</v>
      </c>
      <c r="C897" s="13">
        <v>1246.0999999999999</v>
      </c>
      <c r="D897" s="13">
        <v>2321.1999999999998</v>
      </c>
      <c r="E897" s="13">
        <v>10364.200000000001</v>
      </c>
      <c r="F897" s="13">
        <v>10300.700000000001</v>
      </c>
      <c r="G897" s="13">
        <v>6399</v>
      </c>
      <c r="H897" s="13">
        <v>26821.5</v>
      </c>
      <c r="I897" s="13">
        <v>5690.6</v>
      </c>
      <c r="J897" s="13">
        <v>1057.2</v>
      </c>
      <c r="K897" s="13">
        <v>11711.9</v>
      </c>
      <c r="L897" s="13">
        <v>7646.9</v>
      </c>
      <c r="M897" s="13">
        <v>316</v>
      </c>
      <c r="N897" s="15"/>
      <c r="O897" s="7">
        <f t="shared" si="55"/>
        <v>-1.1887437006792487E-2</v>
      </c>
      <c r="P897" s="7">
        <f t="shared" si="55"/>
        <v>-4.9179454281764221E-2</v>
      </c>
      <c r="Q897" s="7">
        <f t="shared" si="55"/>
        <v>-2.7781991217903673E-2</v>
      </c>
      <c r="R897" s="7">
        <f t="shared" si="55"/>
        <v>-1.5078080664593669E-2</v>
      </c>
      <c r="S897" s="7">
        <f t="shared" si="56"/>
        <v>-2.6501649349840294E-2</v>
      </c>
      <c r="T897" s="7">
        <f t="shared" si="56"/>
        <v>7.0298772666621111E-4</v>
      </c>
      <c r="U897" s="7">
        <f t="shared" si="56"/>
        <v>-1.1561082518708916E-2</v>
      </c>
      <c r="V897" s="7">
        <f t="shared" si="56"/>
        <v>-9.0912124251086024E-3</v>
      </c>
      <c r="W897" s="7">
        <f t="shared" si="58"/>
        <v>-3.337329481317735E-2</v>
      </c>
      <c r="X897" s="7">
        <f t="shared" si="57"/>
        <v>-2.5948748324201333E-2</v>
      </c>
      <c r="Y897" s="7">
        <f t="shared" si="57"/>
        <v>-1.9317319610478192E-2</v>
      </c>
      <c r="Z897" s="15"/>
      <c r="AA897" s="7"/>
      <c r="AB897" s="7"/>
      <c r="AC897" s="7"/>
      <c r="AD897" s="7"/>
      <c r="AE897" s="7"/>
      <c r="AF897" s="7"/>
      <c r="AG897" s="7"/>
      <c r="AH897" s="7"/>
      <c r="AI897" s="7"/>
      <c r="AJ897" s="7"/>
      <c r="AK897" s="7"/>
      <c r="AL897" s="7"/>
      <c r="AM897" s="7"/>
      <c r="AN897" s="7"/>
      <c r="AO897" s="7"/>
      <c r="AP897" s="7"/>
      <c r="AQ897" s="7"/>
      <c r="AR897" s="7"/>
      <c r="AS897" s="7"/>
      <c r="AT897" s="7"/>
      <c r="AU897" s="7"/>
      <c r="AV897" s="7"/>
    </row>
    <row r="898" spans="1:48">
      <c r="A898" s="12">
        <v>43157</v>
      </c>
      <c r="B898" s="13">
        <v>5928.9</v>
      </c>
      <c r="C898" s="13">
        <v>1186.3</v>
      </c>
      <c r="D898" s="13">
        <v>2257.6</v>
      </c>
      <c r="E898" s="13">
        <v>10209.1</v>
      </c>
      <c r="F898" s="13">
        <v>10031.299999999999</v>
      </c>
      <c r="G898" s="13">
        <v>6403.5</v>
      </c>
      <c r="H898" s="13">
        <v>26513.200000000001</v>
      </c>
      <c r="I898" s="13">
        <v>5639.1</v>
      </c>
      <c r="J898" s="13">
        <v>1022.5</v>
      </c>
      <c r="K898" s="13">
        <v>11411.9</v>
      </c>
      <c r="L898" s="13">
        <v>7500.6</v>
      </c>
      <c r="M898" s="13">
        <v>315</v>
      </c>
      <c r="N898" s="15"/>
      <c r="O898" s="7">
        <f t="shared" si="55"/>
        <v>5.7685514104956412E-3</v>
      </c>
      <c r="P898" s="7">
        <f t="shared" si="55"/>
        <v>4.9339942165273619E-2</v>
      </c>
      <c r="Q898" s="7">
        <f t="shared" si="55"/>
        <v>1.8476377528726773E-2</v>
      </c>
      <c r="R898" s="7">
        <f t="shared" si="55"/>
        <v>5.7722613914911805E-3</v>
      </c>
      <c r="S898" s="7">
        <f t="shared" si="56"/>
        <v>-9.4047877048057914E-3</v>
      </c>
      <c r="T898" s="7">
        <f t="shared" si="56"/>
        <v>4.9226650588958037E-3</v>
      </c>
      <c r="U898" s="7">
        <f t="shared" si="56"/>
        <v>2.4224075336309648E-2</v>
      </c>
      <c r="V898" s="7">
        <f t="shared" si="56"/>
        <v>1.6025955822956461E-2</v>
      </c>
      <c r="W898" s="7">
        <f t="shared" si="58"/>
        <v>3.2805596813258613E-2</v>
      </c>
      <c r="X898" s="7">
        <f t="shared" si="57"/>
        <v>-1.6584509006160365E-2</v>
      </c>
      <c r="Y898" s="7">
        <f t="shared" si="57"/>
        <v>1.0002338541341596E-2</v>
      </c>
      <c r="Z898" s="15"/>
      <c r="AA898" s="7"/>
      <c r="AB898" s="7"/>
      <c r="AC898" s="7"/>
      <c r="AD898" s="7"/>
      <c r="AE898" s="7"/>
      <c r="AF898" s="7"/>
      <c r="AG898" s="7"/>
      <c r="AH898" s="7"/>
      <c r="AI898" s="7"/>
      <c r="AJ898" s="7"/>
      <c r="AK898" s="7"/>
      <c r="AL898" s="7"/>
      <c r="AM898" s="7"/>
      <c r="AN898" s="7"/>
      <c r="AO898" s="7"/>
      <c r="AP898" s="7"/>
      <c r="AQ898" s="7"/>
      <c r="AR898" s="7"/>
      <c r="AS898" s="7"/>
      <c r="AT898" s="7"/>
      <c r="AU898" s="7"/>
      <c r="AV898" s="7"/>
    </row>
    <row r="899" spans="1:48">
      <c r="A899" s="12">
        <v>43164</v>
      </c>
      <c r="B899" s="13">
        <v>5963.2</v>
      </c>
      <c r="C899" s="13">
        <v>1246.3</v>
      </c>
      <c r="D899" s="13">
        <v>2299.6999999999998</v>
      </c>
      <c r="E899" s="13">
        <v>10268.200000000001</v>
      </c>
      <c r="F899" s="13">
        <v>9937.4</v>
      </c>
      <c r="G899" s="13">
        <v>6435.1</v>
      </c>
      <c r="H899" s="13">
        <v>27163.3</v>
      </c>
      <c r="I899" s="13">
        <v>5730.2</v>
      </c>
      <c r="J899" s="13">
        <v>1056.5999999999999</v>
      </c>
      <c r="K899" s="13">
        <v>11224.2</v>
      </c>
      <c r="L899" s="13">
        <v>7576</v>
      </c>
      <c r="M899" s="13">
        <v>314</v>
      </c>
      <c r="N899" s="15"/>
      <c r="O899" s="7">
        <f t="shared" si="55"/>
        <v>-2.3168756061815766E-3</v>
      </c>
      <c r="P899" s="7">
        <f t="shared" si="55"/>
        <v>-2.5599707660737433E-2</v>
      </c>
      <c r="Q899" s="7">
        <f t="shared" si="55"/>
        <v>4.3474481164692077E-4</v>
      </c>
      <c r="R899" s="7">
        <f t="shared" ref="R899:V962" si="59">LN(E900/E899)</f>
        <v>2.2075866644128521E-2</v>
      </c>
      <c r="S899" s="7">
        <f t="shared" si="56"/>
        <v>4.7284892352149707E-4</v>
      </c>
      <c r="T899" s="7">
        <f t="shared" si="56"/>
        <v>-1.9615856654800617E-2</v>
      </c>
      <c r="U899" s="7">
        <f t="shared" si="56"/>
        <v>5.5618823177865382E-3</v>
      </c>
      <c r="V899" s="7">
        <f t="shared" si="56"/>
        <v>4.3359840860162577E-3</v>
      </c>
      <c r="W899" s="7">
        <f t="shared" si="58"/>
        <v>5.0035506795845092E-3</v>
      </c>
      <c r="X899" s="7">
        <f t="shared" si="57"/>
        <v>1.3600715798214246E-2</v>
      </c>
      <c r="Y899" s="7">
        <f t="shared" si="57"/>
        <v>1.0151571489297245E-2</v>
      </c>
      <c r="Z899" s="15"/>
      <c r="AA899" s="7"/>
      <c r="AB899" s="7"/>
      <c r="AC899" s="7"/>
      <c r="AD899" s="7"/>
      <c r="AE899" s="7"/>
      <c r="AF899" s="7"/>
      <c r="AG899" s="7"/>
      <c r="AH899" s="7"/>
      <c r="AI899" s="7"/>
      <c r="AJ899" s="7"/>
      <c r="AK899" s="7"/>
      <c r="AL899" s="7"/>
      <c r="AM899" s="7"/>
      <c r="AN899" s="7"/>
      <c r="AO899" s="7"/>
      <c r="AP899" s="7"/>
      <c r="AQ899" s="7"/>
      <c r="AR899" s="7"/>
      <c r="AS899" s="7"/>
      <c r="AT899" s="7"/>
      <c r="AU899" s="7"/>
      <c r="AV899" s="7"/>
    </row>
    <row r="900" spans="1:48">
      <c r="A900" s="12">
        <v>43171</v>
      </c>
      <c r="B900" s="13">
        <v>5949.4</v>
      </c>
      <c r="C900" s="13">
        <v>1214.8</v>
      </c>
      <c r="D900" s="13">
        <v>2300.6999999999998</v>
      </c>
      <c r="E900" s="13">
        <v>10497.4</v>
      </c>
      <c r="F900" s="13">
        <v>9942.1</v>
      </c>
      <c r="G900" s="13">
        <v>6310.1</v>
      </c>
      <c r="H900" s="13">
        <v>27314.799999999999</v>
      </c>
      <c r="I900" s="13">
        <v>5755.1</v>
      </c>
      <c r="J900" s="13">
        <v>1061.9000000000001</v>
      </c>
      <c r="K900" s="13">
        <v>11377.9</v>
      </c>
      <c r="L900" s="13">
        <v>7653.3</v>
      </c>
      <c r="M900" s="13">
        <v>313</v>
      </c>
      <c r="N900" s="15"/>
      <c r="O900" s="7">
        <f t="shared" ref="O900:U963" si="60">LN(B901/B900)</f>
        <v>-2.186984471168716E-2</v>
      </c>
      <c r="P900" s="7">
        <f t="shared" si="60"/>
        <v>-3.8003147147359917E-2</v>
      </c>
      <c r="Q900" s="7">
        <f t="shared" si="60"/>
        <v>-2.6112753820995566E-2</v>
      </c>
      <c r="R900" s="7">
        <f t="shared" si="59"/>
        <v>-2.0139719942967791E-2</v>
      </c>
      <c r="S900" s="7">
        <f t="shared" si="59"/>
        <v>1.8821764111281784E-2</v>
      </c>
      <c r="T900" s="7">
        <f t="shared" si="59"/>
        <v>-2.2274420251412595E-2</v>
      </c>
      <c r="U900" s="7">
        <f t="shared" si="59"/>
        <v>-3.5023462512658726E-2</v>
      </c>
      <c r="V900" s="7">
        <f t="shared" si="59"/>
        <v>-2.7623437992096413E-2</v>
      </c>
      <c r="W900" s="7">
        <f t="shared" si="58"/>
        <v>-2.6238207952152141E-2</v>
      </c>
      <c r="X900" s="7">
        <f t="shared" si="57"/>
        <v>-1.9435491612047818E-2</v>
      </c>
      <c r="Y900" s="7">
        <f t="shared" si="57"/>
        <v>-3.1497099109520282E-2</v>
      </c>
      <c r="Z900" s="15"/>
      <c r="AA900" s="7"/>
      <c r="AB900" s="7"/>
      <c r="AC900" s="7"/>
      <c r="AD900" s="7"/>
      <c r="AE900" s="7"/>
      <c r="AF900" s="7"/>
      <c r="AG900" s="7"/>
      <c r="AH900" s="7"/>
      <c r="AI900" s="7"/>
      <c r="AJ900" s="7"/>
      <c r="AK900" s="7"/>
      <c r="AL900" s="7"/>
      <c r="AM900" s="7"/>
      <c r="AN900" s="7"/>
      <c r="AO900" s="7"/>
      <c r="AP900" s="7"/>
      <c r="AQ900" s="7"/>
      <c r="AR900" s="7"/>
      <c r="AS900" s="7"/>
      <c r="AT900" s="7"/>
      <c r="AU900" s="7"/>
      <c r="AV900" s="7"/>
    </row>
    <row r="901" spans="1:48">
      <c r="A901" s="12">
        <v>43178</v>
      </c>
      <c r="B901" s="13">
        <v>5820.7</v>
      </c>
      <c r="C901" s="13">
        <v>1169.5</v>
      </c>
      <c r="D901" s="13">
        <v>2241.4</v>
      </c>
      <c r="E901" s="13">
        <v>10288.1</v>
      </c>
      <c r="F901" s="13">
        <v>10131</v>
      </c>
      <c r="G901" s="13">
        <v>6171.1</v>
      </c>
      <c r="H901" s="13">
        <v>26374.7</v>
      </c>
      <c r="I901" s="13">
        <v>5598.3</v>
      </c>
      <c r="J901" s="13">
        <v>1034.4000000000001</v>
      </c>
      <c r="K901" s="13">
        <v>11158.9</v>
      </c>
      <c r="L901" s="13">
        <v>7416</v>
      </c>
      <c r="M901" s="13">
        <v>312</v>
      </c>
      <c r="N901" s="15"/>
      <c r="O901" s="7">
        <f t="shared" si="60"/>
        <v>-1.0587226809579067E-2</v>
      </c>
      <c r="P901" s="7">
        <f t="shared" si="60"/>
        <v>-2.5548044635692567E-2</v>
      </c>
      <c r="Q901" s="7">
        <f t="shared" si="60"/>
        <v>-4.7852330751915308E-3</v>
      </c>
      <c r="R901" s="7">
        <f t="shared" si="59"/>
        <v>-1.795753665464812E-2</v>
      </c>
      <c r="S901" s="7">
        <f t="shared" si="59"/>
        <v>-6.8539549640218621E-3</v>
      </c>
      <c r="T901" s="7">
        <f t="shared" si="59"/>
        <v>-1.5086246709924964E-2</v>
      </c>
      <c r="U901" s="7">
        <f t="shared" si="59"/>
        <v>-1.3647359561050211E-2</v>
      </c>
      <c r="V901" s="7">
        <f t="shared" si="59"/>
        <v>7.8110801486705296E-3</v>
      </c>
      <c r="W901" s="7">
        <f t="shared" si="58"/>
        <v>-1.5294243861627066E-2</v>
      </c>
      <c r="X901" s="7">
        <f t="shared" si="57"/>
        <v>-1.4569411546205569E-2</v>
      </c>
      <c r="Y901" s="7">
        <f t="shared" si="57"/>
        <v>1.8794758694057192E-2</v>
      </c>
      <c r="Z901" s="15"/>
      <c r="AA901" s="7"/>
      <c r="AB901" s="7"/>
      <c r="AC901" s="7"/>
      <c r="AD901" s="7"/>
      <c r="AE901" s="7"/>
      <c r="AF901" s="7"/>
      <c r="AG901" s="7"/>
      <c r="AH901" s="7"/>
      <c r="AI901" s="7"/>
      <c r="AJ901" s="7"/>
      <c r="AK901" s="7"/>
      <c r="AL901" s="7"/>
      <c r="AM901" s="7"/>
      <c r="AN901" s="7"/>
      <c r="AO901" s="7"/>
      <c r="AP901" s="7"/>
      <c r="AQ901" s="7"/>
      <c r="AR901" s="7"/>
      <c r="AS901" s="7"/>
      <c r="AT901" s="7"/>
      <c r="AU901" s="7"/>
      <c r="AV901" s="7"/>
    </row>
    <row r="902" spans="1:48">
      <c r="A902" s="12">
        <v>43185</v>
      </c>
      <c r="B902" s="13">
        <v>5759.4</v>
      </c>
      <c r="C902" s="13">
        <v>1140</v>
      </c>
      <c r="D902" s="13">
        <v>2230.6999999999998</v>
      </c>
      <c r="E902" s="13">
        <v>10105</v>
      </c>
      <c r="F902" s="13">
        <v>10061.799999999999</v>
      </c>
      <c r="G902" s="13">
        <v>6078.7</v>
      </c>
      <c r="H902" s="13">
        <v>26017.200000000001</v>
      </c>
      <c r="I902" s="13">
        <v>5642.2</v>
      </c>
      <c r="J902" s="13">
        <v>1018.7</v>
      </c>
      <c r="K902" s="13">
        <v>10997.5</v>
      </c>
      <c r="L902" s="13">
        <v>7556.7</v>
      </c>
      <c r="M902" s="13">
        <v>311</v>
      </c>
      <c r="N902" s="15"/>
      <c r="O902" s="7">
        <f t="shared" si="60"/>
        <v>5.0744387167958264E-3</v>
      </c>
      <c r="P902" s="7">
        <f t="shared" si="60"/>
        <v>-8.8991291733404622E-3</v>
      </c>
      <c r="Q902" s="7">
        <f t="shared" si="60"/>
        <v>-1.6087833984642159E-2</v>
      </c>
      <c r="R902" s="7">
        <f t="shared" si="59"/>
        <v>1.236265296444382E-2</v>
      </c>
      <c r="S902" s="7">
        <f t="shared" si="59"/>
        <v>3.2703898508152321E-2</v>
      </c>
      <c r="T902" s="7">
        <f t="shared" si="59"/>
        <v>5.5613572586217805E-3</v>
      </c>
      <c r="U902" s="7">
        <f t="shared" si="59"/>
        <v>5.9246374608387066E-3</v>
      </c>
      <c r="V902" s="7">
        <f t="shared" ref="V902:Y965" si="61">LN(I903/I902)</f>
        <v>-9.4557879581494211E-3</v>
      </c>
      <c r="W902" s="7">
        <f t="shared" si="58"/>
        <v>-3.0477337654973261E-3</v>
      </c>
      <c r="X902" s="7">
        <f t="shared" si="58"/>
        <v>6.2364799345804916E-3</v>
      </c>
      <c r="Y902" s="7">
        <f t="shared" si="58"/>
        <v>-1.9239841547507353E-2</v>
      </c>
      <c r="Z902" s="15"/>
      <c r="AA902" s="7"/>
      <c r="AB902" s="7"/>
      <c r="AC902" s="7"/>
      <c r="AD902" s="7"/>
      <c r="AE902" s="7"/>
      <c r="AF902" s="7"/>
      <c r="AG902" s="7"/>
      <c r="AH902" s="7"/>
      <c r="AI902" s="7"/>
      <c r="AJ902" s="7"/>
      <c r="AK902" s="7"/>
      <c r="AL902" s="7"/>
      <c r="AM902" s="7"/>
      <c r="AN902" s="7"/>
      <c r="AO902" s="7"/>
      <c r="AP902" s="7"/>
      <c r="AQ902" s="7"/>
      <c r="AR902" s="7"/>
      <c r="AS902" s="7"/>
      <c r="AT902" s="7"/>
      <c r="AU902" s="7"/>
      <c r="AV902" s="7"/>
    </row>
    <row r="903" spans="1:48">
      <c r="A903" s="12">
        <v>43193</v>
      </c>
      <c r="B903" s="13">
        <v>5788.7</v>
      </c>
      <c r="C903" s="13">
        <v>1129.9000000000001</v>
      </c>
      <c r="D903" s="13">
        <v>2195.1</v>
      </c>
      <c r="E903" s="13">
        <v>10230.700000000001</v>
      </c>
      <c r="F903" s="13">
        <v>10396.299999999999</v>
      </c>
      <c r="G903" s="13">
        <v>6112.6</v>
      </c>
      <c r="H903" s="13">
        <v>26171.8</v>
      </c>
      <c r="I903" s="13">
        <v>5589.1</v>
      </c>
      <c r="J903" s="13">
        <v>1015.6</v>
      </c>
      <c r="K903" s="13">
        <v>11066.3</v>
      </c>
      <c r="L903" s="13">
        <v>7412.7</v>
      </c>
      <c r="M903" s="13">
        <v>310</v>
      </c>
      <c r="N903" s="15"/>
      <c r="O903" s="7">
        <f t="shared" si="60"/>
        <v>6.9548731853560607E-3</v>
      </c>
      <c r="P903" s="7">
        <f t="shared" si="60"/>
        <v>1.5034272122114133E-3</v>
      </c>
      <c r="Q903" s="7">
        <f t="shared" si="60"/>
        <v>4.6812947664842952E-3</v>
      </c>
      <c r="R903" s="7">
        <f t="shared" si="59"/>
        <v>-7.4465037132832625E-3</v>
      </c>
      <c r="S903" s="7">
        <f t="shared" si="59"/>
        <v>1.8394083718507925E-2</v>
      </c>
      <c r="T903" s="7">
        <f t="shared" si="59"/>
        <v>-2.6865883402573888E-3</v>
      </c>
      <c r="U903" s="7">
        <f t="shared" si="59"/>
        <v>1.3118626072070415E-2</v>
      </c>
      <c r="V903" s="7">
        <f t="shared" si="61"/>
        <v>2.3589552908727753E-3</v>
      </c>
      <c r="W903" s="7">
        <f t="shared" si="61"/>
        <v>1.1746415405205027E-2</v>
      </c>
      <c r="X903" s="7">
        <f t="shared" si="61"/>
        <v>3.7111260597156387E-2</v>
      </c>
      <c r="Y903" s="7">
        <f t="shared" si="61"/>
        <v>-1.1942546977077103E-2</v>
      </c>
      <c r="Z903" s="15"/>
      <c r="AA903" s="7"/>
      <c r="AB903" s="7"/>
      <c r="AC903" s="7"/>
      <c r="AD903" s="7"/>
      <c r="AE903" s="7"/>
      <c r="AF903" s="7"/>
      <c r="AG903" s="7"/>
      <c r="AH903" s="7"/>
      <c r="AI903" s="7"/>
      <c r="AJ903" s="7"/>
      <c r="AK903" s="7"/>
      <c r="AL903" s="7"/>
      <c r="AM903" s="7"/>
      <c r="AN903" s="7"/>
      <c r="AO903" s="7"/>
      <c r="AP903" s="7"/>
      <c r="AQ903" s="7"/>
      <c r="AR903" s="7"/>
      <c r="AS903" s="7"/>
      <c r="AT903" s="7"/>
      <c r="AU903" s="7"/>
      <c r="AV903" s="7"/>
    </row>
    <row r="904" spans="1:48">
      <c r="A904" s="12">
        <v>43199</v>
      </c>
      <c r="B904" s="13">
        <v>5829.1</v>
      </c>
      <c r="C904" s="13">
        <v>1131.5999999999999</v>
      </c>
      <c r="D904" s="13">
        <v>2205.4</v>
      </c>
      <c r="E904" s="13">
        <v>10154.799999999999</v>
      </c>
      <c r="F904" s="13">
        <v>10589.3</v>
      </c>
      <c r="G904" s="13">
        <v>6096.2</v>
      </c>
      <c r="H904" s="13">
        <v>26517.4</v>
      </c>
      <c r="I904" s="13">
        <v>5602.3</v>
      </c>
      <c r="J904" s="13">
        <v>1027.5999999999999</v>
      </c>
      <c r="K904" s="13">
        <v>11484.7</v>
      </c>
      <c r="L904" s="13">
        <v>7324.7</v>
      </c>
      <c r="M904" s="13">
        <v>309</v>
      </c>
      <c r="N904" s="15"/>
      <c r="O904" s="7">
        <f t="shared" si="60"/>
        <v>6.7875691223930447E-3</v>
      </c>
      <c r="P904" s="7">
        <f t="shared" si="60"/>
        <v>-1.0482462512619195E-2</v>
      </c>
      <c r="Q904" s="7">
        <f t="shared" si="60"/>
        <v>1.5120439274176769E-2</v>
      </c>
      <c r="R904" s="7">
        <f t="shared" si="59"/>
        <v>8.6675706866619507E-3</v>
      </c>
      <c r="S904" s="7">
        <f t="shared" si="59"/>
        <v>3.049546984743981E-2</v>
      </c>
      <c r="T904" s="7">
        <f t="shared" si="59"/>
        <v>-1.0487530990197563E-2</v>
      </c>
      <c r="U904" s="7">
        <f t="shared" si="59"/>
        <v>2.2789220960733689E-3</v>
      </c>
      <c r="V904" s="7">
        <f t="shared" si="61"/>
        <v>1.2717108679867252E-2</v>
      </c>
      <c r="W904" s="7">
        <f t="shared" si="61"/>
        <v>4.4664604788982893E-3</v>
      </c>
      <c r="X904" s="7">
        <f t="shared" si="61"/>
        <v>3.3705909957160475E-2</v>
      </c>
      <c r="Y904" s="7">
        <f t="shared" si="61"/>
        <v>1.827755098676347E-3</v>
      </c>
      <c r="Z904" s="15"/>
      <c r="AA904" s="7"/>
      <c r="AB904" s="7"/>
      <c r="AC904" s="7"/>
      <c r="AD904" s="7"/>
      <c r="AE904" s="7"/>
      <c r="AF904" s="7"/>
      <c r="AG904" s="7"/>
      <c r="AH904" s="7"/>
      <c r="AI904" s="7"/>
      <c r="AJ904" s="7"/>
      <c r="AK904" s="7"/>
      <c r="AL904" s="7"/>
      <c r="AM904" s="7"/>
      <c r="AN904" s="7"/>
      <c r="AO904" s="7"/>
      <c r="AP904" s="7"/>
      <c r="AQ904" s="7"/>
      <c r="AR904" s="7"/>
      <c r="AS904" s="7"/>
      <c r="AT904" s="7"/>
      <c r="AU904" s="7"/>
      <c r="AV904" s="7"/>
    </row>
    <row r="905" spans="1:48">
      <c r="A905" s="12">
        <v>43206</v>
      </c>
      <c r="B905" s="13">
        <v>5868.8</v>
      </c>
      <c r="C905" s="13">
        <v>1119.8</v>
      </c>
      <c r="D905" s="13">
        <v>2239</v>
      </c>
      <c r="E905" s="13">
        <v>10243.200000000001</v>
      </c>
      <c r="F905" s="13">
        <v>10917.2</v>
      </c>
      <c r="G905" s="13">
        <v>6032.6</v>
      </c>
      <c r="H905" s="13">
        <v>26577.9</v>
      </c>
      <c r="I905" s="13">
        <v>5674</v>
      </c>
      <c r="J905" s="13">
        <v>1032.2</v>
      </c>
      <c r="K905" s="13">
        <v>11878.4</v>
      </c>
      <c r="L905" s="13">
        <v>7338.1</v>
      </c>
      <c r="M905" s="13">
        <v>308</v>
      </c>
      <c r="N905" s="15"/>
      <c r="O905" s="7">
        <f t="shared" si="60"/>
        <v>1.4345894970266955E-2</v>
      </c>
      <c r="P905" s="7">
        <f t="shared" si="60"/>
        <v>2.7915342345947062E-2</v>
      </c>
      <c r="Q905" s="7">
        <f t="shared" si="60"/>
        <v>2.4964909635452621E-2</v>
      </c>
      <c r="R905" s="7">
        <f t="shared" si="59"/>
        <v>3.5936603368072847E-2</v>
      </c>
      <c r="S905" s="7">
        <f t="shared" si="59"/>
        <v>2.0777048635626221E-2</v>
      </c>
      <c r="T905" s="7">
        <f t="shared" si="59"/>
        <v>1.2921396645829677E-3</v>
      </c>
      <c r="U905" s="7">
        <f t="shared" si="59"/>
        <v>4.9624916938305216E-2</v>
      </c>
      <c r="V905" s="7">
        <f t="shared" si="61"/>
        <v>2.7465658319697463E-2</v>
      </c>
      <c r="W905" s="7">
        <f t="shared" si="61"/>
        <v>1.4618456130760616E-2</v>
      </c>
      <c r="X905" s="7">
        <f t="shared" si="61"/>
        <v>-2.1490613505569917E-3</v>
      </c>
      <c r="Y905" s="7">
        <f t="shared" si="61"/>
        <v>4.1246537468550691E-2</v>
      </c>
      <c r="Z905" s="15"/>
      <c r="AA905" s="7"/>
      <c r="AB905" s="7"/>
      <c r="AC905" s="7"/>
      <c r="AD905" s="7"/>
      <c r="AE905" s="7"/>
      <c r="AF905" s="7"/>
      <c r="AG905" s="7"/>
      <c r="AH905" s="7"/>
      <c r="AI905" s="7"/>
      <c r="AJ905" s="7"/>
      <c r="AK905" s="7"/>
      <c r="AL905" s="7"/>
      <c r="AM905" s="7"/>
      <c r="AN905" s="7"/>
      <c r="AO905" s="7"/>
      <c r="AP905" s="7"/>
      <c r="AQ905" s="7"/>
      <c r="AR905" s="7"/>
      <c r="AS905" s="7"/>
      <c r="AT905" s="7"/>
      <c r="AU905" s="7"/>
      <c r="AV905" s="7"/>
    </row>
    <row r="906" spans="1:48">
      <c r="A906" s="12">
        <v>43213</v>
      </c>
      <c r="B906" s="13">
        <v>5953.6</v>
      </c>
      <c r="C906" s="13">
        <v>1151.5</v>
      </c>
      <c r="D906" s="13">
        <v>2295.6</v>
      </c>
      <c r="E906" s="13">
        <v>10618</v>
      </c>
      <c r="F906" s="13">
        <v>11146.4</v>
      </c>
      <c r="G906" s="13">
        <v>6040.4</v>
      </c>
      <c r="H906" s="13">
        <v>27930.1</v>
      </c>
      <c r="I906" s="13">
        <v>5832</v>
      </c>
      <c r="J906" s="13">
        <v>1047.4000000000001</v>
      </c>
      <c r="K906" s="13">
        <v>11852.9</v>
      </c>
      <c r="L906" s="13">
        <v>7647.1</v>
      </c>
      <c r="M906" s="13">
        <v>307</v>
      </c>
      <c r="N906" s="15"/>
      <c r="O906" s="7">
        <f t="shared" si="60"/>
        <v>1.8192154858280209E-2</v>
      </c>
      <c r="P906" s="7">
        <f t="shared" si="60"/>
        <v>3.0195169155926901E-2</v>
      </c>
      <c r="Q906" s="7">
        <f t="shared" si="60"/>
        <v>1.109004608224576E-2</v>
      </c>
      <c r="R906" s="7">
        <f t="shared" si="59"/>
        <v>1.8096705227337275E-2</v>
      </c>
      <c r="S906" s="7">
        <f t="shared" si="59"/>
        <v>3.9754363550607809E-3</v>
      </c>
      <c r="T906" s="7">
        <f t="shared" si="59"/>
        <v>2.4012406951398613E-2</v>
      </c>
      <c r="U906" s="7">
        <f t="shared" si="59"/>
        <v>4.6009118650916858E-3</v>
      </c>
      <c r="V906" s="7">
        <f t="shared" si="61"/>
        <v>2.0182473916666492E-2</v>
      </c>
      <c r="W906" s="7">
        <f t="shared" si="61"/>
        <v>3.9775046049878554E-2</v>
      </c>
      <c r="X906" s="7">
        <f t="shared" si="61"/>
        <v>1.2309086096417182E-2</v>
      </c>
      <c r="Y906" s="7">
        <f t="shared" si="61"/>
        <v>2.0438062967141409E-2</v>
      </c>
      <c r="Z906" s="15"/>
      <c r="AA906" s="7"/>
      <c r="AB906" s="7"/>
      <c r="AC906" s="7"/>
      <c r="AD906" s="7"/>
      <c r="AE906" s="7"/>
      <c r="AF906" s="7"/>
      <c r="AG906" s="7"/>
      <c r="AH906" s="7"/>
      <c r="AI906" s="7"/>
      <c r="AJ906" s="7"/>
      <c r="AK906" s="7"/>
      <c r="AL906" s="7"/>
      <c r="AM906" s="7"/>
      <c r="AN906" s="7"/>
      <c r="AO906" s="7"/>
      <c r="AP906" s="7"/>
      <c r="AQ906" s="7"/>
      <c r="AR906" s="7"/>
      <c r="AS906" s="7"/>
      <c r="AT906" s="7"/>
      <c r="AU906" s="7"/>
      <c r="AV906" s="7"/>
    </row>
    <row r="907" spans="1:48">
      <c r="A907" s="12">
        <v>43220</v>
      </c>
      <c r="B907" s="13">
        <v>6062.9</v>
      </c>
      <c r="C907" s="13">
        <v>1186.8</v>
      </c>
      <c r="D907" s="13">
        <v>2321.1999999999998</v>
      </c>
      <c r="E907" s="13">
        <v>10811.9</v>
      </c>
      <c r="F907" s="13">
        <v>11190.8</v>
      </c>
      <c r="G907" s="13">
        <v>6187.2</v>
      </c>
      <c r="H907" s="13">
        <v>28058.9</v>
      </c>
      <c r="I907" s="13">
        <v>5950.9</v>
      </c>
      <c r="J907" s="13">
        <v>1089.9000000000001</v>
      </c>
      <c r="K907" s="13">
        <v>11999.7</v>
      </c>
      <c r="L907" s="13">
        <v>7805</v>
      </c>
      <c r="M907" s="13">
        <v>306</v>
      </c>
      <c r="N907" s="15"/>
      <c r="O907" s="7">
        <f t="shared" si="60"/>
        <v>8.7527551754826814E-3</v>
      </c>
      <c r="P907" s="7">
        <f t="shared" si="60"/>
        <v>-1.0247813586826334E-2</v>
      </c>
      <c r="Q907" s="7">
        <f t="shared" si="60"/>
        <v>1.9031937795183525E-2</v>
      </c>
      <c r="R907" s="7">
        <f t="shared" si="59"/>
        <v>-2.3056739955250719E-3</v>
      </c>
      <c r="S907" s="7">
        <f t="shared" si="59"/>
        <v>2.7115883082579145E-2</v>
      </c>
      <c r="T907" s="7">
        <f t="shared" si="59"/>
        <v>-1.6661143767325065E-3</v>
      </c>
      <c r="U907" s="7">
        <f t="shared" si="59"/>
        <v>2.0666053619583891E-2</v>
      </c>
      <c r="V907" s="7">
        <f t="shared" si="61"/>
        <v>-1.5471809083333415E-3</v>
      </c>
      <c r="W907" s="7">
        <f t="shared" si="61"/>
        <v>-7.6445226065664611E-3</v>
      </c>
      <c r="X907" s="7">
        <f t="shared" si="61"/>
        <v>2.9098247798212205E-2</v>
      </c>
      <c r="Y907" s="7">
        <f t="shared" si="61"/>
        <v>-3.1439504899678505E-3</v>
      </c>
      <c r="Z907" s="15"/>
      <c r="AA907" s="7"/>
      <c r="AB907" s="7"/>
      <c r="AC907" s="7"/>
      <c r="AD907" s="7"/>
      <c r="AE907" s="7"/>
      <c r="AF907" s="7"/>
      <c r="AG907" s="7"/>
      <c r="AH907" s="7"/>
      <c r="AI907" s="7"/>
      <c r="AJ907" s="7"/>
      <c r="AK907" s="7"/>
      <c r="AL907" s="7"/>
      <c r="AM907" s="7"/>
      <c r="AN907" s="7"/>
      <c r="AO907" s="7"/>
      <c r="AP907" s="7"/>
      <c r="AQ907" s="7"/>
      <c r="AR907" s="7"/>
      <c r="AS907" s="7"/>
      <c r="AT907" s="7"/>
      <c r="AU907" s="7"/>
      <c r="AV907" s="7"/>
    </row>
    <row r="908" spans="1:48">
      <c r="A908" s="12">
        <v>43227</v>
      </c>
      <c r="B908" s="13">
        <v>6116.2</v>
      </c>
      <c r="C908" s="13">
        <v>1174.7</v>
      </c>
      <c r="D908" s="13">
        <v>2365.8000000000002</v>
      </c>
      <c r="E908" s="13">
        <v>10787</v>
      </c>
      <c r="F908" s="13">
        <v>11498.4</v>
      </c>
      <c r="G908" s="13">
        <v>6176.9</v>
      </c>
      <c r="H908" s="13">
        <v>28644.799999999999</v>
      </c>
      <c r="I908" s="13">
        <v>5941.7</v>
      </c>
      <c r="J908" s="13">
        <v>1081.5999999999999</v>
      </c>
      <c r="K908" s="13">
        <v>12354</v>
      </c>
      <c r="L908" s="13">
        <v>7780.5</v>
      </c>
      <c r="M908" s="13">
        <v>305</v>
      </c>
      <c r="N908" s="15"/>
      <c r="O908" s="7">
        <f t="shared" si="60"/>
        <v>-4.7199274749249601E-3</v>
      </c>
      <c r="P908" s="7">
        <f t="shared" si="60"/>
        <v>-0.10699820754146508</v>
      </c>
      <c r="Q908" s="7">
        <f t="shared" si="60"/>
        <v>5.7321239307890704E-3</v>
      </c>
      <c r="R908" s="7">
        <f t="shared" si="59"/>
        <v>-1.1064977984111367E-2</v>
      </c>
      <c r="S908" s="7">
        <f t="shared" si="59"/>
        <v>2.2530060242588548E-2</v>
      </c>
      <c r="T908" s="7">
        <f t="shared" si="59"/>
        <v>-6.6923564106302763E-3</v>
      </c>
      <c r="U908" s="7">
        <f t="shared" si="59"/>
        <v>2.3454828392934467E-2</v>
      </c>
      <c r="V908" s="7">
        <f t="shared" si="61"/>
        <v>-2.5241427685450346E-2</v>
      </c>
      <c r="W908" s="7">
        <f t="shared" si="61"/>
        <v>1.3499447391794827E-2</v>
      </c>
      <c r="X908" s="7">
        <f t="shared" si="61"/>
        <v>3.3858755008297132E-3</v>
      </c>
      <c r="Y908" s="7">
        <f t="shared" si="61"/>
        <v>-4.2252874433839731E-2</v>
      </c>
      <c r="Z908" s="15"/>
      <c r="AA908" s="7"/>
      <c r="AB908" s="7"/>
      <c r="AC908" s="7"/>
      <c r="AD908" s="7"/>
      <c r="AE908" s="7"/>
      <c r="AF908" s="7"/>
      <c r="AG908" s="7"/>
      <c r="AH908" s="7"/>
      <c r="AI908" s="7"/>
      <c r="AJ908" s="7"/>
      <c r="AK908" s="7"/>
      <c r="AL908" s="7"/>
      <c r="AM908" s="7"/>
      <c r="AN908" s="7"/>
      <c r="AO908" s="7"/>
      <c r="AP908" s="7"/>
      <c r="AQ908" s="7"/>
      <c r="AR908" s="7"/>
      <c r="AS908" s="7"/>
      <c r="AT908" s="7"/>
      <c r="AU908" s="7"/>
      <c r="AV908" s="7"/>
    </row>
    <row r="909" spans="1:48">
      <c r="A909" s="12">
        <v>43234</v>
      </c>
      <c r="B909" s="13">
        <v>6087.4</v>
      </c>
      <c r="C909" s="13">
        <v>1055.5</v>
      </c>
      <c r="D909" s="13">
        <v>2379.4</v>
      </c>
      <c r="E909" s="13">
        <v>10668.3</v>
      </c>
      <c r="F909" s="13">
        <v>11760.4</v>
      </c>
      <c r="G909" s="13">
        <v>6135.7</v>
      </c>
      <c r="H909" s="13">
        <v>29324.6</v>
      </c>
      <c r="I909" s="13">
        <v>5793.6</v>
      </c>
      <c r="J909" s="13">
        <v>1096.3</v>
      </c>
      <c r="K909" s="13">
        <v>12395.9</v>
      </c>
      <c r="L909" s="13">
        <v>7458.6</v>
      </c>
      <c r="M909" s="13">
        <v>304</v>
      </c>
      <c r="N909" s="15"/>
      <c r="O909" s="7">
        <f t="shared" si="60"/>
        <v>-9.0098132627587282E-3</v>
      </c>
      <c r="P909" s="7">
        <f t="shared" si="60"/>
        <v>9.147986651401813E-3</v>
      </c>
      <c r="Q909" s="7">
        <f t="shared" si="60"/>
        <v>2.0054759919274284E-2</v>
      </c>
      <c r="R909" s="7">
        <f t="shared" si="59"/>
        <v>6.2885943019123551E-3</v>
      </c>
      <c r="S909" s="7">
        <f t="shared" si="59"/>
        <v>-4.5170147017813397E-2</v>
      </c>
      <c r="T909" s="7">
        <f t="shared" si="59"/>
        <v>-1.462804048375568E-2</v>
      </c>
      <c r="U909" s="7">
        <f t="shared" si="59"/>
        <v>-1.5630495611036025E-3</v>
      </c>
      <c r="V909" s="7">
        <f t="shared" si="61"/>
        <v>5.3192988284549185E-3</v>
      </c>
      <c r="W909" s="7">
        <f t="shared" si="61"/>
        <v>-1.9341181284013697E-2</v>
      </c>
      <c r="X909" s="7">
        <f t="shared" si="61"/>
        <v>-2.8724438942248902E-2</v>
      </c>
      <c r="Y909" s="7">
        <f t="shared" si="61"/>
        <v>2.1224896740967399E-2</v>
      </c>
      <c r="Z909" s="15"/>
      <c r="AA909" s="7"/>
      <c r="AB909" s="7"/>
      <c r="AC909" s="7"/>
      <c r="AD909" s="7"/>
      <c r="AE909" s="7"/>
      <c r="AF909" s="7"/>
      <c r="AG909" s="7"/>
      <c r="AH909" s="7"/>
      <c r="AI909" s="7"/>
      <c r="AJ909" s="7"/>
      <c r="AK909" s="7"/>
      <c r="AL909" s="7"/>
      <c r="AM909" s="7"/>
      <c r="AN909" s="7"/>
      <c r="AO909" s="7"/>
      <c r="AP909" s="7"/>
      <c r="AQ909" s="7"/>
      <c r="AR909" s="7"/>
      <c r="AS909" s="7"/>
      <c r="AT909" s="7"/>
      <c r="AU909" s="7"/>
      <c r="AV909" s="7"/>
    </row>
    <row r="910" spans="1:48">
      <c r="A910" s="12">
        <v>43241</v>
      </c>
      <c r="B910" s="13">
        <v>6032.8</v>
      </c>
      <c r="C910" s="13">
        <v>1065.2</v>
      </c>
      <c r="D910" s="13">
        <v>2427.6</v>
      </c>
      <c r="E910" s="13">
        <v>10735.6</v>
      </c>
      <c r="F910" s="13">
        <v>11241</v>
      </c>
      <c r="G910" s="13">
        <v>6046.6</v>
      </c>
      <c r="H910" s="13">
        <v>29278.799999999999</v>
      </c>
      <c r="I910" s="13">
        <v>5824.5</v>
      </c>
      <c r="J910" s="13">
        <v>1075.3</v>
      </c>
      <c r="K910" s="13">
        <v>12044.9</v>
      </c>
      <c r="L910" s="13">
        <v>7618.6</v>
      </c>
      <c r="M910" s="13">
        <v>303</v>
      </c>
      <c r="N910" s="15"/>
      <c r="O910" s="7">
        <f t="shared" si="60"/>
        <v>-7.0530600452191226E-3</v>
      </c>
      <c r="P910" s="7">
        <f t="shared" si="60"/>
        <v>-2.953439397765607E-2</v>
      </c>
      <c r="Q910" s="7">
        <f t="shared" si="60"/>
        <v>-8.9374974270758668E-3</v>
      </c>
      <c r="R910" s="7">
        <f t="shared" si="59"/>
        <v>-1.4874034933175686E-2</v>
      </c>
      <c r="S910" s="7">
        <f t="shared" si="59"/>
        <v>-1.4399051714791116E-2</v>
      </c>
      <c r="T910" s="7">
        <f t="shared" si="59"/>
        <v>-2.0771243642182229E-2</v>
      </c>
      <c r="U910" s="7">
        <f t="shared" si="59"/>
        <v>1.3801743731041684E-2</v>
      </c>
      <c r="V910" s="7">
        <f t="shared" si="61"/>
        <v>6.0935094320402989E-3</v>
      </c>
      <c r="W910" s="7">
        <f t="shared" si="61"/>
        <v>-8.3112025319815441E-3</v>
      </c>
      <c r="X910" s="7">
        <f t="shared" si="61"/>
        <v>5.9433325069834187E-3</v>
      </c>
      <c r="Y910" s="7">
        <f t="shared" si="61"/>
        <v>1.5369688821112901E-2</v>
      </c>
      <c r="Z910" s="15"/>
      <c r="AA910" s="7"/>
      <c r="AB910" s="7"/>
      <c r="AC910" s="7"/>
      <c r="AD910" s="7"/>
      <c r="AE910" s="7"/>
      <c r="AF910" s="7"/>
      <c r="AG910" s="7"/>
      <c r="AH910" s="7"/>
      <c r="AI910" s="7"/>
      <c r="AJ910" s="7"/>
      <c r="AK910" s="7"/>
      <c r="AL910" s="7"/>
      <c r="AM910" s="7"/>
      <c r="AN910" s="7"/>
      <c r="AO910" s="7"/>
      <c r="AP910" s="7"/>
      <c r="AQ910" s="7"/>
      <c r="AR910" s="7"/>
      <c r="AS910" s="7"/>
      <c r="AT910" s="7"/>
      <c r="AU910" s="7"/>
      <c r="AV910" s="7"/>
    </row>
    <row r="911" spans="1:48">
      <c r="A911" s="12">
        <v>43248</v>
      </c>
      <c r="B911" s="13">
        <v>5990.4</v>
      </c>
      <c r="C911" s="13">
        <v>1034.2</v>
      </c>
      <c r="D911" s="13">
        <v>2406</v>
      </c>
      <c r="E911" s="13">
        <v>10577.1</v>
      </c>
      <c r="F911" s="13">
        <v>11080.3</v>
      </c>
      <c r="G911" s="13">
        <v>5922.3</v>
      </c>
      <c r="H911" s="13">
        <v>29685.7</v>
      </c>
      <c r="I911" s="13">
        <v>5860.1</v>
      </c>
      <c r="J911" s="13">
        <v>1066.4000000000001</v>
      </c>
      <c r="K911" s="13">
        <v>12116.7</v>
      </c>
      <c r="L911" s="13">
        <v>7736.6</v>
      </c>
      <c r="M911" s="13">
        <v>302</v>
      </c>
      <c r="N911" s="15"/>
      <c r="O911" s="7">
        <f t="shared" si="60"/>
        <v>9.1063808527474793E-3</v>
      </c>
      <c r="P911" s="7">
        <f t="shared" si="60"/>
        <v>-3.8752228306362549E-3</v>
      </c>
      <c r="Q911" s="7">
        <f t="shared" si="60"/>
        <v>1.2432782355718002E-2</v>
      </c>
      <c r="R911" s="7">
        <f t="shared" si="59"/>
        <v>2.3674941220978383E-2</v>
      </c>
      <c r="S911" s="7">
        <f t="shared" si="59"/>
        <v>3.211329931246016E-2</v>
      </c>
      <c r="T911" s="7">
        <f t="shared" si="59"/>
        <v>2.0260345508199659E-4</v>
      </c>
      <c r="U911" s="7">
        <f t="shared" si="59"/>
        <v>8.0020692085285561E-3</v>
      </c>
      <c r="V911" s="7">
        <f t="shared" si="61"/>
        <v>-1.9643519259866481E-3</v>
      </c>
      <c r="W911" s="7">
        <f t="shared" si="61"/>
        <v>2.2531202070198278E-2</v>
      </c>
      <c r="X911" s="7">
        <f t="shared" si="61"/>
        <v>2.3611681313370714E-2</v>
      </c>
      <c r="Y911" s="7">
        <f t="shared" si="61"/>
        <v>-3.0526102901744484E-2</v>
      </c>
      <c r="Z911" s="15"/>
      <c r="AA911" s="7"/>
      <c r="AB911" s="7"/>
      <c r="AC911" s="7"/>
      <c r="AD911" s="7"/>
      <c r="AE911" s="7"/>
      <c r="AF911" s="7"/>
      <c r="AG911" s="7"/>
      <c r="AH911" s="7"/>
      <c r="AI911" s="7"/>
      <c r="AJ911" s="7"/>
      <c r="AK911" s="7"/>
      <c r="AL911" s="7"/>
      <c r="AM911" s="7"/>
      <c r="AN911" s="7"/>
      <c r="AO911" s="7"/>
      <c r="AP911" s="7"/>
      <c r="AQ911" s="7"/>
      <c r="AR911" s="7"/>
      <c r="AS911" s="7"/>
      <c r="AT911" s="7"/>
      <c r="AU911" s="7"/>
      <c r="AV911" s="7"/>
    </row>
    <row r="912" spans="1:48">
      <c r="A912" s="12">
        <v>43255</v>
      </c>
      <c r="B912" s="13">
        <v>6045.2</v>
      </c>
      <c r="C912" s="13">
        <v>1030.2</v>
      </c>
      <c r="D912" s="13">
        <v>2436.1</v>
      </c>
      <c r="E912" s="13">
        <v>10830.5</v>
      </c>
      <c r="F912" s="13">
        <v>11441.9</v>
      </c>
      <c r="G912" s="13">
        <v>5923.5</v>
      </c>
      <c r="H912" s="13">
        <v>29924.2</v>
      </c>
      <c r="I912" s="13">
        <v>5848.6</v>
      </c>
      <c r="J912" s="13">
        <v>1090.7</v>
      </c>
      <c r="K912" s="13">
        <v>12406.2</v>
      </c>
      <c r="L912" s="13">
        <v>7504</v>
      </c>
      <c r="M912" s="13">
        <v>301</v>
      </c>
      <c r="N912" s="15"/>
      <c r="O912" s="7">
        <f t="shared" si="60"/>
        <v>8.0401118496887403E-3</v>
      </c>
      <c r="P912" s="7">
        <f t="shared" si="60"/>
        <v>5.5965917253189612E-2</v>
      </c>
      <c r="Q912" s="7">
        <f t="shared" si="60"/>
        <v>2.7055849906141806E-3</v>
      </c>
      <c r="R912" s="7">
        <f t="shared" si="59"/>
        <v>2.5461373690428491E-2</v>
      </c>
      <c r="S912" s="7">
        <f t="shared" si="59"/>
        <v>1.5239133566516174E-2</v>
      </c>
      <c r="T912" s="7">
        <f t="shared" si="59"/>
        <v>4.5981738882747E-3</v>
      </c>
      <c r="U912" s="7">
        <f t="shared" si="59"/>
        <v>-1.3477574069934313E-2</v>
      </c>
      <c r="V912" s="7">
        <f t="shared" si="61"/>
        <v>2.3655345574710471E-2</v>
      </c>
      <c r="W912" s="7">
        <f t="shared" si="61"/>
        <v>3.2562065067520123E-2</v>
      </c>
      <c r="X912" s="7">
        <f t="shared" si="61"/>
        <v>-6.6721099603718904E-3</v>
      </c>
      <c r="Y912" s="7">
        <f t="shared" si="61"/>
        <v>7.2531379695346315E-2</v>
      </c>
      <c r="Z912" s="15"/>
      <c r="AA912" s="7"/>
      <c r="AB912" s="7"/>
      <c r="AC912" s="7"/>
      <c r="AD912" s="7"/>
      <c r="AE912" s="7"/>
      <c r="AF912" s="7"/>
      <c r="AG912" s="7"/>
      <c r="AH912" s="7"/>
      <c r="AI912" s="7"/>
      <c r="AJ912" s="7"/>
      <c r="AK912" s="7"/>
      <c r="AL912" s="7"/>
      <c r="AM912" s="7"/>
      <c r="AN912" s="7"/>
      <c r="AO912" s="7"/>
      <c r="AP912" s="7"/>
      <c r="AQ912" s="7"/>
      <c r="AR912" s="7"/>
      <c r="AS912" s="7"/>
      <c r="AT912" s="7"/>
      <c r="AU912" s="7"/>
      <c r="AV912" s="7"/>
    </row>
    <row r="913" spans="1:48">
      <c r="A913" s="12">
        <v>43263</v>
      </c>
      <c r="B913" s="13">
        <v>6094</v>
      </c>
      <c r="C913" s="13">
        <v>1089.5</v>
      </c>
      <c r="D913" s="13">
        <v>2442.6999999999998</v>
      </c>
      <c r="E913" s="13">
        <v>11109.8</v>
      </c>
      <c r="F913" s="13">
        <v>11617.6</v>
      </c>
      <c r="G913" s="13">
        <v>5950.8</v>
      </c>
      <c r="H913" s="13">
        <v>29523.599999999999</v>
      </c>
      <c r="I913" s="13">
        <v>5988.6</v>
      </c>
      <c r="J913" s="13">
        <v>1126.8</v>
      </c>
      <c r="K913" s="13">
        <v>12323.7</v>
      </c>
      <c r="L913" s="13">
        <v>8068.5</v>
      </c>
      <c r="M913" s="13">
        <v>300</v>
      </c>
      <c r="N913" s="15"/>
      <c r="O913" s="7">
        <f t="shared" si="60"/>
        <v>2.1300889785200585E-2</v>
      </c>
      <c r="P913" s="7">
        <f t="shared" si="60"/>
        <v>-8.0432870973300249E-2</v>
      </c>
      <c r="Q913" s="7">
        <f t="shared" si="60"/>
        <v>1.728939170925187E-2</v>
      </c>
      <c r="R913" s="7">
        <f t="shared" si="59"/>
        <v>2.22708116036812E-2</v>
      </c>
      <c r="S913" s="7">
        <f t="shared" si="59"/>
        <v>5.1644445221124605E-5</v>
      </c>
      <c r="T913" s="7">
        <f t="shared" si="59"/>
        <v>5.1851886749360032E-2</v>
      </c>
      <c r="U913" s="7">
        <f t="shared" si="59"/>
        <v>5.0373437504529085E-2</v>
      </c>
      <c r="V913" s="7">
        <f t="shared" si="61"/>
        <v>8.9932699921990104E-3</v>
      </c>
      <c r="W913" s="7">
        <f t="shared" si="61"/>
        <v>2.1770522735803141E-2</v>
      </c>
      <c r="X913" s="7">
        <f t="shared" si="61"/>
        <v>-1.9848880708898731E-2</v>
      </c>
      <c r="Y913" s="7">
        <f t="shared" si="61"/>
        <v>3.2666423495169576E-3</v>
      </c>
      <c r="Z913" s="15"/>
      <c r="AA913" s="7"/>
      <c r="AB913" s="7"/>
      <c r="AC913" s="7"/>
      <c r="AD913" s="7"/>
      <c r="AE913" s="7"/>
      <c r="AF913" s="7"/>
      <c r="AG913" s="7"/>
      <c r="AH913" s="7"/>
      <c r="AI913" s="7"/>
      <c r="AJ913" s="7"/>
      <c r="AK913" s="7"/>
      <c r="AL913" s="7"/>
      <c r="AM913" s="7"/>
      <c r="AN913" s="7"/>
      <c r="AO913" s="7"/>
      <c r="AP913" s="7"/>
      <c r="AQ913" s="7"/>
      <c r="AR913" s="7"/>
      <c r="AS913" s="7"/>
      <c r="AT913" s="7"/>
      <c r="AU913" s="7"/>
      <c r="AV913" s="7"/>
    </row>
    <row r="914" spans="1:48">
      <c r="A914" s="12">
        <v>43269</v>
      </c>
      <c r="B914" s="13">
        <v>6225.2</v>
      </c>
      <c r="C914" s="13">
        <v>1005.3</v>
      </c>
      <c r="D914" s="13">
        <v>2485.3000000000002</v>
      </c>
      <c r="E914" s="13">
        <v>11360</v>
      </c>
      <c r="F914" s="13">
        <v>11618.2</v>
      </c>
      <c r="G914" s="13">
        <v>6267.5</v>
      </c>
      <c r="H914" s="13">
        <v>31048.9</v>
      </c>
      <c r="I914" s="13">
        <v>6042.7</v>
      </c>
      <c r="J914" s="13">
        <v>1151.5999999999999</v>
      </c>
      <c r="K914" s="13">
        <v>12081.5</v>
      </c>
      <c r="L914" s="13">
        <v>8094.9</v>
      </c>
      <c r="M914" s="13">
        <v>299</v>
      </c>
      <c r="N914" s="15"/>
      <c r="O914" s="7">
        <f t="shared" si="60"/>
        <v>-4.9276255523893883E-3</v>
      </c>
      <c r="P914" s="7">
        <f t="shared" si="60"/>
        <v>-2.1415386359120981E-2</v>
      </c>
      <c r="Q914" s="7">
        <f t="shared" si="60"/>
        <v>-9.703710962567157E-3</v>
      </c>
      <c r="R914" s="7">
        <f t="shared" si="59"/>
        <v>-4.8267709846086249E-3</v>
      </c>
      <c r="S914" s="7">
        <f t="shared" si="59"/>
        <v>3.5586852167061242E-2</v>
      </c>
      <c r="T914" s="7">
        <f t="shared" si="59"/>
        <v>-8.0739909640498743E-3</v>
      </c>
      <c r="U914" s="7">
        <f t="shared" si="59"/>
        <v>-2.4917444539100945E-2</v>
      </c>
      <c r="V914" s="7">
        <f t="shared" si="61"/>
        <v>-2.7175129486680081E-2</v>
      </c>
      <c r="W914" s="7">
        <f t="shared" si="61"/>
        <v>-1.9288691999043213E-2</v>
      </c>
      <c r="X914" s="7">
        <f t="shared" si="61"/>
        <v>1.5253676839121285E-2</v>
      </c>
      <c r="Y914" s="7">
        <f t="shared" si="61"/>
        <v>1.2082513364465929E-2</v>
      </c>
      <c r="Z914" s="15"/>
      <c r="AA914" s="7"/>
      <c r="AB914" s="7"/>
      <c r="AC914" s="7"/>
      <c r="AD914" s="7"/>
      <c r="AE914" s="7"/>
      <c r="AF914" s="7"/>
      <c r="AG914" s="7"/>
      <c r="AH914" s="7"/>
      <c r="AI914" s="7"/>
      <c r="AJ914" s="7"/>
      <c r="AK914" s="7"/>
      <c r="AL914" s="7"/>
      <c r="AM914" s="7"/>
      <c r="AN914" s="7"/>
      <c r="AO914" s="7"/>
      <c r="AP914" s="7"/>
      <c r="AQ914" s="7"/>
      <c r="AR914" s="7"/>
      <c r="AS914" s="7"/>
      <c r="AT914" s="7"/>
      <c r="AU914" s="7"/>
      <c r="AV914" s="7"/>
    </row>
    <row r="915" spans="1:48">
      <c r="A915" s="12">
        <v>43276</v>
      </c>
      <c r="B915" s="13">
        <v>6194.6</v>
      </c>
      <c r="C915" s="13">
        <v>984</v>
      </c>
      <c r="D915" s="13">
        <v>2461.3000000000002</v>
      </c>
      <c r="E915" s="13">
        <v>11305.3</v>
      </c>
      <c r="F915" s="13">
        <v>12039.1</v>
      </c>
      <c r="G915" s="13">
        <v>6217.1</v>
      </c>
      <c r="H915" s="13">
        <v>30284.799999999999</v>
      </c>
      <c r="I915" s="13">
        <v>5880.7</v>
      </c>
      <c r="J915" s="13">
        <v>1129.5999999999999</v>
      </c>
      <c r="K915" s="13">
        <v>12267.2</v>
      </c>
      <c r="L915" s="13">
        <v>8193.2999999999993</v>
      </c>
      <c r="M915" s="13">
        <v>298</v>
      </c>
      <c r="N915" s="15"/>
      <c r="O915" s="7">
        <f t="shared" si="60"/>
        <v>1.2465168740535396E-2</v>
      </c>
      <c r="P915" s="7">
        <f t="shared" si="60"/>
        <v>5.8805656210319926E-2</v>
      </c>
      <c r="Q915" s="7">
        <f t="shared" si="60"/>
        <v>3.7308936581636649E-3</v>
      </c>
      <c r="R915" s="7">
        <f t="shared" si="59"/>
        <v>9.2272857690748403E-3</v>
      </c>
      <c r="S915" s="7">
        <f t="shared" si="59"/>
        <v>1.3382817183298331E-2</v>
      </c>
      <c r="T915" s="7">
        <f t="shared" si="59"/>
        <v>2.0158634351338856E-2</v>
      </c>
      <c r="U915" s="7">
        <f t="shared" si="59"/>
        <v>1.8617224031879123E-2</v>
      </c>
      <c r="V915" s="7">
        <f t="shared" si="61"/>
        <v>2.1499330925239687E-2</v>
      </c>
      <c r="W915" s="7">
        <f t="shared" si="61"/>
        <v>-5.4147751135937439E-3</v>
      </c>
      <c r="X915" s="7">
        <f t="shared" si="61"/>
        <v>-1.2171067984118537E-2</v>
      </c>
      <c r="Y915" s="7">
        <f t="shared" si="61"/>
        <v>3.231607421632568E-2</v>
      </c>
      <c r="Z915" s="15"/>
      <c r="AA915" s="7"/>
      <c r="AB915" s="7"/>
      <c r="AC915" s="7"/>
      <c r="AD915" s="7"/>
      <c r="AE915" s="7"/>
      <c r="AF915" s="7"/>
      <c r="AG915" s="7"/>
      <c r="AH915" s="7"/>
      <c r="AI915" s="7"/>
      <c r="AJ915" s="7"/>
      <c r="AK915" s="7"/>
      <c r="AL915" s="7"/>
      <c r="AM915" s="7"/>
      <c r="AN915" s="7"/>
      <c r="AO915" s="7"/>
      <c r="AP915" s="7"/>
      <c r="AQ915" s="7"/>
      <c r="AR915" s="7"/>
      <c r="AS915" s="7"/>
      <c r="AT915" s="7"/>
      <c r="AU915" s="7"/>
      <c r="AV915" s="7"/>
    </row>
    <row r="916" spans="1:48">
      <c r="A916" s="12">
        <v>43283</v>
      </c>
      <c r="B916" s="13">
        <v>6272.3</v>
      </c>
      <c r="C916" s="13">
        <v>1043.5999999999999</v>
      </c>
      <c r="D916" s="13">
        <v>2470.5</v>
      </c>
      <c r="E916" s="13">
        <v>11410.1</v>
      </c>
      <c r="F916" s="13">
        <v>12201.3</v>
      </c>
      <c r="G916" s="13">
        <v>6343.7</v>
      </c>
      <c r="H916" s="13">
        <v>30853.9</v>
      </c>
      <c r="I916" s="13">
        <v>6008.5</v>
      </c>
      <c r="J916" s="13">
        <v>1123.5</v>
      </c>
      <c r="K916" s="13">
        <v>12118.8</v>
      </c>
      <c r="L916" s="13">
        <v>8462.4</v>
      </c>
      <c r="M916" s="13">
        <v>297</v>
      </c>
      <c r="N916" s="15"/>
      <c r="O916" s="7">
        <f t="shared" si="60"/>
        <v>-6.2197486993985666E-4</v>
      </c>
      <c r="P916" s="7">
        <f t="shared" si="60"/>
        <v>-1.4186003880808672E-2</v>
      </c>
      <c r="Q916" s="7">
        <f t="shared" si="60"/>
        <v>1.082963139524006E-2</v>
      </c>
      <c r="R916" s="7">
        <f t="shared" si="59"/>
        <v>-8.5641000660419998E-3</v>
      </c>
      <c r="S916" s="7">
        <f t="shared" si="59"/>
        <v>-2.1614895198589511E-2</v>
      </c>
      <c r="T916" s="7">
        <f t="shared" si="59"/>
        <v>-3.2209706539677433E-3</v>
      </c>
      <c r="U916" s="7">
        <f t="shared" si="59"/>
        <v>2.641609328133844E-2</v>
      </c>
      <c r="V916" s="7">
        <f t="shared" si="61"/>
        <v>-6.6594525061644755E-4</v>
      </c>
      <c r="W916" s="7">
        <f t="shared" si="61"/>
        <v>1.2032349005293146E-2</v>
      </c>
      <c r="X916" s="7">
        <f t="shared" si="61"/>
        <v>3.29522161951299E-3</v>
      </c>
      <c r="Y916" s="7">
        <f t="shared" si="61"/>
        <v>-5.4043587592283504E-2</v>
      </c>
      <c r="Z916" s="15"/>
      <c r="AA916" s="7"/>
      <c r="AB916" s="7"/>
      <c r="AC916" s="7"/>
      <c r="AD916" s="7"/>
      <c r="AE916" s="7"/>
      <c r="AF916" s="7"/>
      <c r="AG916" s="7"/>
      <c r="AH916" s="7"/>
      <c r="AI916" s="7"/>
      <c r="AJ916" s="7"/>
      <c r="AK916" s="7"/>
      <c r="AL916" s="7"/>
      <c r="AM916" s="7"/>
      <c r="AN916" s="7"/>
      <c r="AO916" s="7"/>
      <c r="AP916" s="7"/>
      <c r="AQ916" s="7"/>
      <c r="AR916" s="7"/>
      <c r="AS916" s="7"/>
      <c r="AT916" s="7"/>
      <c r="AU916" s="7"/>
      <c r="AV916" s="7"/>
    </row>
    <row r="917" spans="1:48">
      <c r="A917" s="12">
        <v>43290</v>
      </c>
      <c r="B917" s="13">
        <v>6268.4</v>
      </c>
      <c r="C917" s="13">
        <v>1028.9000000000001</v>
      </c>
      <c r="D917" s="13">
        <v>2497.4</v>
      </c>
      <c r="E917" s="13">
        <v>11312.8</v>
      </c>
      <c r="F917" s="13">
        <v>11940.4</v>
      </c>
      <c r="G917" s="13">
        <v>6323.3</v>
      </c>
      <c r="H917" s="13">
        <v>31679.8</v>
      </c>
      <c r="I917" s="13">
        <v>6004.5</v>
      </c>
      <c r="J917" s="13">
        <v>1137.0999999999999</v>
      </c>
      <c r="K917" s="13">
        <v>12158.8</v>
      </c>
      <c r="L917" s="13">
        <v>8017.2</v>
      </c>
      <c r="M917" s="13">
        <v>296</v>
      </c>
      <c r="N917" s="15"/>
      <c r="O917" s="7">
        <f t="shared" si="60"/>
        <v>2.7878912141109696E-3</v>
      </c>
      <c r="P917" s="7">
        <f t="shared" si="60"/>
        <v>1.5622304218693272E-2</v>
      </c>
      <c r="Q917" s="7">
        <f t="shared" si="60"/>
        <v>7.9367078630886087E-3</v>
      </c>
      <c r="R917" s="7">
        <f t="shared" si="59"/>
        <v>8.8269904597884988E-3</v>
      </c>
      <c r="S917" s="7">
        <f t="shared" si="59"/>
        <v>-2.232364098084497E-2</v>
      </c>
      <c r="T917" s="7">
        <f t="shared" si="59"/>
        <v>1.014869737518611E-2</v>
      </c>
      <c r="U917" s="7">
        <f t="shared" si="59"/>
        <v>2.3142538665825866E-3</v>
      </c>
      <c r="V917" s="7">
        <f t="shared" si="61"/>
        <v>1.6975588871970666E-2</v>
      </c>
      <c r="W917" s="7">
        <f t="shared" si="61"/>
        <v>1.379934560823087E-2</v>
      </c>
      <c r="X917" s="7">
        <f t="shared" si="61"/>
        <v>-1.1714230578262116E-2</v>
      </c>
      <c r="Y917" s="7">
        <f t="shared" si="61"/>
        <v>-2.3352096377815433E-3</v>
      </c>
      <c r="Z917" s="15"/>
      <c r="AA917" s="7"/>
      <c r="AB917" s="7"/>
      <c r="AC917" s="7"/>
      <c r="AD917" s="7"/>
      <c r="AE917" s="7"/>
      <c r="AF917" s="7"/>
      <c r="AG917" s="7"/>
      <c r="AH917" s="7"/>
      <c r="AI917" s="7"/>
      <c r="AJ917" s="7"/>
      <c r="AK917" s="7"/>
      <c r="AL917" s="7"/>
      <c r="AM917" s="7"/>
      <c r="AN917" s="7"/>
      <c r="AO917" s="7"/>
      <c r="AP917" s="7"/>
      <c r="AQ917" s="7"/>
      <c r="AR917" s="7"/>
      <c r="AS917" s="7"/>
      <c r="AT917" s="7"/>
      <c r="AU917" s="7"/>
      <c r="AV917" s="7"/>
    </row>
    <row r="918" spans="1:48">
      <c r="A918" s="12">
        <v>43297</v>
      </c>
      <c r="B918" s="13">
        <v>6285.9</v>
      </c>
      <c r="C918" s="13">
        <v>1045.0999999999999</v>
      </c>
      <c r="D918" s="13">
        <v>2517.3000000000002</v>
      </c>
      <c r="E918" s="13">
        <v>11413.1</v>
      </c>
      <c r="F918" s="13">
        <v>11676.8</v>
      </c>
      <c r="G918" s="13">
        <v>6387.8</v>
      </c>
      <c r="H918" s="13">
        <v>31753.200000000001</v>
      </c>
      <c r="I918" s="13">
        <v>6107.3</v>
      </c>
      <c r="J918" s="13">
        <v>1152.9000000000001</v>
      </c>
      <c r="K918" s="13">
        <v>12017.2</v>
      </c>
      <c r="L918" s="13">
        <v>7998.5</v>
      </c>
      <c r="M918" s="13">
        <v>295</v>
      </c>
      <c r="N918" s="15"/>
      <c r="O918" s="7">
        <f t="shared" si="60"/>
        <v>2.2723490443034033E-3</v>
      </c>
      <c r="P918" s="7">
        <f t="shared" si="60"/>
        <v>-1.0774515007810355E-2</v>
      </c>
      <c r="Q918" s="7">
        <f t="shared" si="60"/>
        <v>8.5440178000365744E-3</v>
      </c>
      <c r="R918" s="7">
        <f t="shared" si="59"/>
        <v>-1.2963601773221985E-2</v>
      </c>
      <c r="S918" s="7">
        <f t="shared" si="59"/>
        <v>2.8501963103490898E-2</v>
      </c>
      <c r="T918" s="7">
        <f t="shared" si="59"/>
        <v>-3.1358801451239066E-3</v>
      </c>
      <c r="U918" s="7">
        <f t="shared" si="59"/>
        <v>-1.1857815145725448E-2</v>
      </c>
      <c r="V918" s="7">
        <f t="shared" si="61"/>
        <v>5.584235006440297E-3</v>
      </c>
      <c r="W918" s="7">
        <f t="shared" si="61"/>
        <v>-2.8664514740929618E-3</v>
      </c>
      <c r="X918" s="7">
        <f t="shared" si="61"/>
        <v>1.9856143926158847E-2</v>
      </c>
      <c r="Y918" s="7">
        <f t="shared" si="61"/>
        <v>5.8837631252021674E-3</v>
      </c>
      <c r="Z918" s="15"/>
      <c r="AA918" s="7"/>
      <c r="AB918" s="7"/>
      <c r="AC918" s="7"/>
      <c r="AD918" s="7"/>
      <c r="AE918" s="7"/>
      <c r="AF918" s="7"/>
      <c r="AG918" s="7"/>
      <c r="AH918" s="7"/>
      <c r="AI918" s="7"/>
      <c r="AJ918" s="7"/>
      <c r="AK918" s="7"/>
      <c r="AL918" s="7"/>
      <c r="AM918" s="7"/>
      <c r="AN918" s="7"/>
      <c r="AO918" s="7"/>
      <c r="AP918" s="7"/>
      <c r="AQ918" s="7"/>
      <c r="AR918" s="7"/>
      <c r="AS918" s="7"/>
      <c r="AT918" s="7"/>
      <c r="AU918" s="7"/>
      <c r="AV918" s="7"/>
    </row>
    <row r="919" spans="1:48">
      <c r="A919" s="12">
        <v>43304</v>
      </c>
      <c r="B919" s="13">
        <v>6300.2</v>
      </c>
      <c r="C919" s="13">
        <v>1033.9000000000001</v>
      </c>
      <c r="D919" s="13">
        <v>2538.9</v>
      </c>
      <c r="E919" s="13">
        <v>11266.1</v>
      </c>
      <c r="F919" s="13">
        <v>12014.4</v>
      </c>
      <c r="G919" s="13">
        <v>6367.8</v>
      </c>
      <c r="H919" s="13">
        <v>31378.9</v>
      </c>
      <c r="I919" s="13">
        <v>6141.5</v>
      </c>
      <c r="J919" s="13">
        <v>1149.5999999999999</v>
      </c>
      <c r="K919" s="13">
        <v>12258.2</v>
      </c>
      <c r="L919" s="13">
        <v>8045.7</v>
      </c>
      <c r="M919" s="13">
        <v>294</v>
      </c>
      <c r="N919" s="15"/>
      <c r="O919" s="7">
        <f t="shared" si="60"/>
        <v>-1.0434877292579508E-2</v>
      </c>
      <c r="P919" s="7">
        <f t="shared" si="60"/>
        <v>2.029748955539885E-2</v>
      </c>
      <c r="Q919" s="7">
        <f t="shared" si="60"/>
        <v>-9.7762548634394552E-3</v>
      </c>
      <c r="R919" s="7">
        <f t="shared" si="59"/>
        <v>1.933138848002854E-3</v>
      </c>
      <c r="S919" s="7">
        <f t="shared" si="59"/>
        <v>1.1149162605381313E-2</v>
      </c>
      <c r="T919" s="7">
        <f t="shared" si="59"/>
        <v>-2.0658548000441618E-2</v>
      </c>
      <c r="U919" s="7">
        <f t="shared" si="59"/>
        <v>-6.6635578001252062E-3</v>
      </c>
      <c r="V919" s="7">
        <f t="shared" si="61"/>
        <v>1.9032597024468577E-3</v>
      </c>
      <c r="W919" s="7">
        <f t="shared" si="61"/>
        <v>-1.5604770056391624E-2</v>
      </c>
      <c r="X919" s="7">
        <f t="shared" si="61"/>
        <v>-2.4042239214405028E-2</v>
      </c>
      <c r="Y919" s="7">
        <f t="shared" si="61"/>
        <v>3.6846162608723016E-3</v>
      </c>
      <c r="Z919" s="15"/>
      <c r="AA919" s="7"/>
      <c r="AB919" s="7"/>
      <c r="AC919" s="7"/>
      <c r="AD919" s="7"/>
      <c r="AE919" s="7"/>
      <c r="AF919" s="7"/>
      <c r="AG919" s="7"/>
      <c r="AH919" s="7"/>
      <c r="AI919" s="7"/>
      <c r="AJ919" s="7"/>
      <c r="AK919" s="7"/>
      <c r="AL919" s="7"/>
      <c r="AM919" s="7"/>
      <c r="AN919" s="7"/>
      <c r="AO919" s="7"/>
      <c r="AP919" s="7"/>
      <c r="AQ919" s="7"/>
      <c r="AR919" s="7"/>
      <c r="AS919" s="7"/>
      <c r="AT919" s="7"/>
      <c r="AU919" s="7"/>
      <c r="AV919" s="7"/>
    </row>
    <row r="920" spans="1:48">
      <c r="A920" s="12">
        <v>43311</v>
      </c>
      <c r="B920" s="13">
        <v>6234.8</v>
      </c>
      <c r="C920" s="13">
        <v>1055.0999999999999</v>
      </c>
      <c r="D920" s="13">
        <v>2514.1999999999998</v>
      </c>
      <c r="E920" s="13">
        <v>11287.9</v>
      </c>
      <c r="F920" s="13">
        <v>12149.1</v>
      </c>
      <c r="G920" s="13">
        <v>6237.6</v>
      </c>
      <c r="H920" s="13">
        <v>31170.5</v>
      </c>
      <c r="I920" s="13">
        <v>6153.2</v>
      </c>
      <c r="J920" s="13">
        <v>1131.8</v>
      </c>
      <c r="K920" s="13">
        <v>11967</v>
      </c>
      <c r="L920" s="13">
        <v>8075.4</v>
      </c>
      <c r="M920" s="13">
        <v>293</v>
      </c>
      <c r="N920" s="15"/>
      <c r="O920" s="7">
        <f t="shared" si="60"/>
        <v>6.9686693160932152E-3</v>
      </c>
      <c r="P920" s="7">
        <f t="shared" si="60"/>
        <v>5.010646266824203E-3</v>
      </c>
      <c r="Q920" s="7">
        <f t="shared" si="60"/>
        <v>3.9695193437995361E-3</v>
      </c>
      <c r="R920" s="7">
        <f t="shared" si="59"/>
        <v>-1.4894279982049594E-3</v>
      </c>
      <c r="S920" s="7">
        <f t="shared" si="59"/>
        <v>-4.1818805144700402E-3</v>
      </c>
      <c r="T920" s="7">
        <f t="shared" si="59"/>
        <v>2.0721362070814018E-2</v>
      </c>
      <c r="U920" s="7">
        <f t="shared" si="59"/>
        <v>7.0522785314814521E-3</v>
      </c>
      <c r="V920" s="7">
        <f t="shared" si="61"/>
        <v>-4.8221128236698354E-3</v>
      </c>
      <c r="W920" s="7">
        <f t="shared" si="61"/>
        <v>-9.0530484280978447E-3</v>
      </c>
      <c r="X920" s="7">
        <f t="shared" si="61"/>
        <v>-9.6980243697682492E-4</v>
      </c>
      <c r="Y920" s="7">
        <f t="shared" si="61"/>
        <v>-2.5827875476069261E-2</v>
      </c>
      <c r="Z920" s="15"/>
      <c r="AA920" s="7"/>
      <c r="AB920" s="7"/>
      <c r="AC920" s="7"/>
      <c r="AD920" s="7"/>
      <c r="AE920" s="7"/>
      <c r="AF920" s="7"/>
      <c r="AG920" s="7"/>
      <c r="AH920" s="7"/>
      <c r="AI920" s="7"/>
      <c r="AJ920" s="7"/>
      <c r="AK920" s="7"/>
      <c r="AL920" s="7"/>
      <c r="AM920" s="7"/>
      <c r="AN920" s="7"/>
      <c r="AO920" s="7"/>
      <c r="AP920" s="7"/>
      <c r="AQ920" s="7"/>
      <c r="AR920" s="7"/>
      <c r="AS920" s="7"/>
      <c r="AT920" s="7"/>
      <c r="AU920" s="7"/>
      <c r="AV920" s="7"/>
    </row>
    <row r="921" spans="1:48">
      <c r="A921" s="12">
        <v>43318</v>
      </c>
      <c r="B921" s="13">
        <v>6278.4</v>
      </c>
      <c r="C921" s="13">
        <v>1060.4000000000001</v>
      </c>
      <c r="D921" s="13">
        <v>2524.1999999999998</v>
      </c>
      <c r="E921" s="13">
        <v>11271.1</v>
      </c>
      <c r="F921" s="13">
        <v>12098.4</v>
      </c>
      <c r="G921" s="13">
        <v>6368.2</v>
      </c>
      <c r="H921" s="13">
        <v>31391.1</v>
      </c>
      <c r="I921" s="13">
        <v>6123.6</v>
      </c>
      <c r="J921" s="13">
        <v>1121.5999999999999</v>
      </c>
      <c r="K921" s="13">
        <v>11955.4</v>
      </c>
      <c r="L921" s="13">
        <v>7869.5</v>
      </c>
      <c r="M921" s="13">
        <v>292</v>
      </c>
      <c r="N921" s="15"/>
      <c r="O921" s="7">
        <f t="shared" si="60"/>
        <v>9.6374065732426142E-3</v>
      </c>
      <c r="P921" s="7">
        <f t="shared" si="60"/>
        <v>7.2118874446819012E-2</v>
      </c>
      <c r="Q921" s="7">
        <f t="shared" si="60"/>
        <v>1.009074387949192E-2</v>
      </c>
      <c r="R921" s="7">
        <f t="shared" si="59"/>
        <v>2.5507877843852136E-2</v>
      </c>
      <c r="S921" s="7">
        <f t="shared" si="59"/>
        <v>-7.8166239021054181E-3</v>
      </c>
      <c r="T921" s="7">
        <f t="shared" si="59"/>
        <v>1.2096386735910323E-2</v>
      </c>
      <c r="U921" s="7">
        <f t="shared" si="59"/>
        <v>4.1810448564361051E-2</v>
      </c>
      <c r="V921" s="7">
        <f t="shared" si="61"/>
        <v>1.3108558892669616E-2</v>
      </c>
      <c r="W921" s="7">
        <f t="shared" si="61"/>
        <v>5.5239669805129198E-2</v>
      </c>
      <c r="X921" s="7">
        <f t="shared" si="61"/>
        <v>-3.3078715890506913E-2</v>
      </c>
      <c r="Y921" s="7">
        <f t="shared" si="61"/>
        <v>3.1852733820165534E-2</v>
      </c>
      <c r="Z921" s="15"/>
      <c r="AA921" s="7"/>
      <c r="AB921" s="7"/>
      <c r="AC921" s="7"/>
      <c r="AD921" s="7"/>
      <c r="AE921" s="7"/>
      <c r="AF921" s="7"/>
      <c r="AG921" s="7"/>
      <c r="AH921" s="7"/>
      <c r="AI921" s="7"/>
      <c r="AJ921" s="7"/>
      <c r="AK921" s="7"/>
      <c r="AL921" s="7"/>
      <c r="AM921" s="7"/>
      <c r="AN921" s="7"/>
      <c r="AO921" s="7"/>
      <c r="AP921" s="7"/>
      <c r="AQ921" s="7"/>
      <c r="AR921" s="7"/>
      <c r="AS921" s="7"/>
      <c r="AT921" s="7"/>
      <c r="AU921" s="7"/>
      <c r="AV921" s="7"/>
    </row>
    <row r="922" spans="1:48">
      <c r="A922" s="12">
        <v>43325</v>
      </c>
      <c r="B922" s="13">
        <v>6339.2</v>
      </c>
      <c r="C922" s="13">
        <v>1139.7</v>
      </c>
      <c r="D922" s="13">
        <v>2549.8000000000002</v>
      </c>
      <c r="E922" s="13">
        <v>11562.3</v>
      </c>
      <c r="F922" s="13">
        <v>12004.2</v>
      </c>
      <c r="G922" s="13">
        <v>6445.7</v>
      </c>
      <c r="H922" s="13">
        <v>32731.4</v>
      </c>
      <c r="I922" s="13">
        <v>6204.4</v>
      </c>
      <c r="J922" s="13">
        <v>1185.3</v>
      </c>
      <c r="K922" s="13">
        <v>11566.4</v>
      </c>
      <c r="L922" s="13">
        <v>8124.2</v>
      </c>
      <c r="M922" s="13">
        <v>291</v>
      </c>
      <c r="N922" s="15"/>
      <c r="O922" s="7">
        <f t="shared" si="60"/>
        <v>-1.4603207112667136E-2</v>
      </c>
      <c r="P922" s="7">
        <f t="shared" si="60"/>
        <v>5.5631506067541289E-2</v>
      </c>
      <c r="Q922" s="7">
        <f t="shared" si="60"/>
        <v>6.7229771671184716E-3</v>
      </c>
      <c r="R922" s="7">
        <f t="shared" si="59"/>
        <v>-1.2401114451990075E-2</v>
      </c>
      <c r="S922" s="7">
        <f t="shared" si="59"/>
        <v>-1.0147781244398975E-2</v>
      </c>
      <c r="T922" s="7">
        <f t="shared" si="59"/>
        <v>-4.6327214645913606E-2</v>
      </c>
      <c r="U922" s="7">
        <f t="shared" si="59"/>
        <v>3.0938845826502765E-2</v>
      </c>
      <c r="V922" s="7">
        <f t="shared" si="61"/>
        <v>2.6880222213088315E-3</v>
      </c>
      <c r="W922" s="7">
        <f t="shared" si="61"/>
        <v>3.9940816723610183E-2</v>
      </c>
      <c r="X922" s="7">
        <f t="shared" si="61"/>
        <v>-5.8094831688406288E-3</v>
      </c>
      <c r="Y922" s="7">
        <f t="shared" si="61"/>
        <v>-3.974964353936547E-2</v>
      </c>
      <c r="Z922" s="15"/>
      <c r="AA922" s="7"/>
      <c r="AB922" s="7"/>
      <c r="AC922" s="7"/>
      <c r="AD922" s="7"/>
      <c r="AE922" s="7"/>
      <c r="AF922" s="7"/>
      <c r="AG922" s="7"/>
      <c r="AH922" s="7"/>
      <c r="AI922" s="7"/>
      <c r="AJ922" s="7"/>
      <c r="AK922" s="7"/>
      <c r="AL922" s="7"/>
      <c r="AM922" s="7"/>
      <c r="AN922" s="7"/>
      <c r="AO922" s="7"/>
      <c r="AP922" s="7"/>
      <c r="AQ922" s="7"/>
      <c r="AR922" s="7"/>
      <c r="AS922" s="7"/>
      <c r="AT922" s="7"/>
      <c r="AU922" s="7"/>
      <c r="AV922" s="7"/>
    </row>
    <row r="923" spans="1:48">
      <c r="A923" s="12">
        <v>43332</v>
      </c>
      <c r="B923" s="13">
        <v>6247.3</v>
      </c>
      <c r="C923" s="13">
        <v>1204.9000000000001</v>
      </c>
      <c r="D923" s="13">
        <v>2567</v>
      </c>
      <c r="E923" s="13">
        <v>11419.8</v>
      </c>
      <c r="F923" s="13">
        <v>11883</v>
      </c>
      <c r="G923" s="13">
        <v>6153.9</v>
      </c>
      <c r="H923" s="13">
        <v>33759.9</v>
      </c>
      <c r="I923" s="13">
        <v>6221.1</v>
      </c>
      <c r="J923" s="13">
        <v>1233.5999999999999</v>
      </c>
      <c r="K923" s="13">
        <v>11499.4</v>
      </c>
      <c r="L923" s="13">
        <v>7807.6</v>
      </c>
      <c r="M923" s="13">
        <v>290</v>
      </c>
      <c r="N923" s="15"/>
      <c r="O923" s="7">
        <f t="shared" si="60"/>
        <v>1.1490720695616222E-2</v>
      </c>
      <c r="P923" s="7">
        <f t="shared" si="60"/>
        <v>-2.317289484507978E-2</v>
      </c>
      <c r="Q923" s="7">
        <f t="shared" si="60"/>
        <v>5.9038468694778308E-3</v>
      </c>
      <c r="R923" s="7">
        <f t="shared" si="59"/>
        <v>1.6274250907941594E-3</v>
      </c>
      <c r="S923" s="7">
        <f t="shared" si="59"/>
        <v>5.5526111317850556E-4</v>
      </c>
      <c r="T923" s="7">
        <f t="shared" si="59"/>
        <v>1.963087385403681E-2</v>
      </c>
      <c r="U923" s="7">
        <f t="shared" si="59"/>
        <v>1.2495692015964881E-2</v>
      </c>
      <c r="V923" s="7">
        <f t="shared" si="61"/>
        <v>6.3931767734059994E-3</v>
      </c>
      <c r="W923" s="7">
        <f t="shared" si="61"/>
        <v>1.6002914789283201E-2</v>
      </c>
      <c r="X923" s="7">
        <f t="shared" si="61"/>
        <v>9.6150010095537829E-3</v>
      </c>
      <c r="Y923" s="7">
        <f t="shared" si="61"/>
        <v>2.7090149057542607E-2</v>
      </c>
      <c r="Z923" s="15"/>
      <c r="AA923" s="7"/>
      <c r="AB923" s="7"/>
      <c r="AC923" s="7"/>
      <c r="AD923" s="7"/>
      <c r="AE923" s="7"/>
      <c r="AF923" s="7"/>
      <c r="AG923" s="7"/>
      <c r="AH923" s="7"/>
      <c r="AI923" s="7"/>
      <c r="AJ923" s="7"/>
      <c r="AK923" s="7"/>
      <c r="AL923" s="7"/>
      <c r="AM923" s="7"/>
      <c r="AN923" s="7"/>
      <c r="AO923" s="7"/>
      <c r="AP923" s="7"/>
      <c r="AQ923" s="7"/>
      <c r="AR923" s="7"/>
      <c r="AS923" s="7"/>
      <c r="AT923" s="7"/>
      <c r="AU923" s="7"/>
      <c r="AV923" s="7"/>
    </row>
    <row r="924" spans="1:48">
      <c r="A924" s="12">
        <v>43339</v>
      </c>
      <c r="B924" s="13">
        <v>6319.5</v>
      </c>
      <c r="C924" s="13">
        <v>1177.3</v>
      </c>
      <c r="D924" s="13">
        <v>2582.1999999999998</v>
      </c>
      <c r="E924" s="13">
        <v>11438.4</v>
      </c>
      <c r="F924" s="13">
        <v>11889.6</v>
      </c>
      <c r="G924" s="13">
        <v>6275.9</v>
      </c>
      <c r="H924" s="13">
        <v>34184.400000000001</v>
      </c>
      <c r="I924" s="13">
        <v>6261</v>
      </c>
      <c r="J924" s="13">
        <v>1253.5</v>
      </c>
      <c r="K924" s="13">
        <v>11610.5</v>
      </c>
      <c r="L924" s="13">
        <v>8022</v>
      </c>
      <c r="M924" s="13">
        <v>289</v>
      </c>
      <c r="N924" s="15"/>
      <c r="O924" s="7">
        <f t="shared" si="60"/>
        <v>-2.8196647872836739E-2</v>
      </c>
      <c r="P924" s="7">
        <f t="shared" si="60"/>
        <v>9.8048287803480481E-3</v>
      </c>
      <c r="Q924" s="7">
        <f t="shared" si="60"/>
        <v>-3.0073612140285672E-2</v>
      </c>
      <c r="R924" s="7">
        <f t="shared" si="59"/>
        <v>-1.5240034565370321E-2</v>
      </c>
      <c r="S924" s="7">
        <f t="shared" si="59"/>
        <v>-3.734251575079349E-2</v>
      </c>
      <c r="T924" s="7">
        <f t="shared" si="59"/>
        <v>-2.6282891535237024E-2</v>
      </c>
      <c r="U924" s="7">
        <f t="shared" si="59"/>
        <v>-5.747956129947384E-2</v>
      </c>
      <c r="V924" s="7">
        <f t="shared" si="61"/>
        <v>-1.9254622231621669E-2</v>
      </c>
      <c r="W924" s="7">
        <f t="shared" si="61"/>
        <v>-6.2376254750845198E-2</v>
      </c>
      <c r="X924" s="7">
        <f t="shared" si="61"/>
        <v>-3.2439913475793558E-2</v>
      </c>
      <c r="Y924" s="7">
        <f t="shared" si="61"/>
        <v>-3.9864151229604246E-2</v>
      </c>
      <c r="Z924" s="15"/>
      <c r="AA924" s="7"/>
      <c r="AB924" s="7"/>
      <c r="AC924" s="7"/>
      <c r="AD924" s="7"/>
      <c r="AE924" s="7"/>
      <c r="AF924" s="7"/>
      <c r="AG924" s="7"/>
      <c r="AH924" s="7"/>
      <c r="AI924" s="7"/>
      <c r="AJ924" s="7"/>
      <c r="AK924" s="7"/>
      <c r="AL924" s="7"/>
      <c r="AM924" s="7"/>
      <c r="AN924" s="7"/>
      <c r="AO924" s="7"/>
      <c r="AP924" s="7"/>
      <c r="AQ924" s="7"/>
      <c r="AR924" s="7"/>
      <c r="AS924" s="7"/>
      <c r="AT924" s="7"/>
      <c r="AU924" s="7"/>
      <c r="AV924" s="7"/>
    </row>
    <row r="925" spans="1:48">
      <c r="A925" s="12">
        <v>43346</v>
      </c>
      <c r="B925" s="13">
        <v>6143.8</v>
      </c>
      <c r="C925" s="13">
        <v>1188.9000000000001</v>
      </c>
      <c r="D925" s="13">
        <v>2505.6999999999998</v>
      </c>
      <c r="E925" s="13">
        <v>11265.4</v>
      </c>
      <c r="F925" s="13">
        <v>11453.8</v>
      </c>
      <c r="G925" s="13">
        <v>6113.1</v>
      </c>
      <c r="H925" s="13">
        <v>32274.9</v>
      </c>
      <c r="I925" s="13">
        <v>6141.6</v>
      </c>
      <c r="J925" s="13">
        <v>1177.7</v>
      </c>
      <c r="K925" s="13">
        <v>11239.9</v>
      </c>
      <c r="L925" s="13">
        <v>7708.5</v>
      </c>
      <c r="M925" s="13">
        <v>288</v>
      </c>
      <c r="N925" s="15"/>
      <c r="O925" s="7">
        <f t="shared" si="60"/>
        <v>3.4933540006400875E-3</v>
      </c>
      <c r="P925" s="7">
        <f t="shared" si="60"/>
        <v>1.5854804746733599E-2</v>
      </c>
      <c r="Q925" s="7">
        <f t="shared" si="60"/>
        <v>-1.2772283836691972E-2</v>
      </c>
      <c r="R925" s="7">
        <f t="shared" si="59"/>
        <v>-1.5611129202661111E-2</v>
      </c>
      <c r="S925" s="7">
        <f t="shared" si="59"/>
        <v>4.7917542351504624E-2</v>
      </c>
      <c r="T925" s="7">
        <f t="shared" si="59"/>
        <v>-3.4247450579328069E-3</v>
      </c>
      <c r="U925" s="7">
        <f t="shared" si="59"/>
        <v>1.0157535565347639E-3</v>
      </c>
      <c r="V925" s="7">
        <f t="shared" si="61"/>
        <v>3.543278798525052E-3</v>
      </c>
      <c r="W925" s="7">
        <f t="shared" si="61"/>
        <v>2.5568264857138027E-2</v>
      </c>
      <c r="X925" s="7">
        <f t="shared" si="61"/>
        <v>1.3406294064800837E-2</v>
      </c>
      <c r="Y925" s="7">
        <f t="shared" si="61"/>
        <v>-1.892346532204588E-2</v>
      </c>
      <c r="Z925" s="15"/>
      <c r="AA925" s="7"/>
      <c r="AB925" s="7"/>
      <c r="AC925" s="7"/>
      <c r="AD925" s="7"/>
      <c r="AE925" s="7"/>
      <c r="AF925" s="7"/>
      <c r="AG925" s="7"/>
      <c r="AH925" s="7"/>
      <c r="AI925" s="7"/>
      <c r="AJ925" s="7"/>
      <c r="AK925" s="7"/>
      <c r="AL925" s="7"/>
      <c r="AM925" s="7"/>
      <c r="AN925" s="7"/>
      <c r="AO925" s="7"/>
      <c r="AP925" s="7"/>
      <c r="AQ925" s="7"/>
      <c r="AR925" s="7"/>
      <c r="AS925" s="7"/>
      <c r="AT925" s="7"/>
      <c r="AU925" s="7"/>
      <c r="AV925" s="7"/>
    </row>
    <row r="926" spans="1:48">
      <c r="A926" s="12">
        <v>43353</v>
      </c>
      <c r="B926" s="13">
        <v>6165.3</v>
      </c>
      <c r="C926" s="13">
        <v>1207.9000000000001</v>
      </c>
      <c r="D926" s="13">
        <v>2473.9</v>
      </c>
      <c r="E926" s="13">
        <v>11090.9</v>
      </c>
      <c r="F926" s="13">
        <v>12016</v>
      </c>
      <c r="G926" s="13">
        <v>6092.2</v>
      </c>
      <c r="H926" s="13">
        <v>32307.7</v>
      </c>
      <c r="I926" s="13">
        <v>6163.4</v>
      </c>
      <c r="J926" s="13">
        <v>1208.2</v>
      </c>
      <c r="K926" s="13">
        <v>11391.6</v>
      </c>
      <c r="L926" s="13">
        <v>7564</v>
      </c>
      <c r="M926" s="13">
        <v>287</v>
      </c>
      <c r="N926" s="15"/>
      <c r="O926" s="7">
        <f t="shared" si="60"/>
        <v>4.7411475634810962E-3</v>
      </c>
      <c r="P926" s="7">
        <f t="shared" si="60"/>
        <v>-1.3418545298354265E-2</v>
      </c>
      <c r="Q926" s="7">
        <f t="shared" si="60"/>
        <v>-1.3592916436438382E-2</v>
      </c>
      <c r="R926" s="7">
        <f t="shared" si="59"/>
        <v>-2.6543414945146625E-3</v>
      </c>
      <c r="S926" s="7">
        <f t="shared" si="59"/>
        <v>-1.0953580277833368E-2</v>
      </c>
      <c r="T926" s="7">
        <f t="shared" si="59"/>
        <v>1.1002575937190133E-2</v>
      </c>
      <c r="U926" s="7">
        <f t="shared" si="59"/>
        <v>-1.3323601231131641E-2</v>
      </c>
      <c r="V926" s="7">
        <f t="shared" si="61"/>
        <v>-1.8173685734798314E-2</v>
      </c>
      <c r="W926" s="7">
        <f t="shared" si="61"/>
        <v>4.3770974620151648E-3</v>
      </c>
      <c r="X926" s="7">
        <f t="shared" si="61"/>
        <v>3.8717179032258776E-2</v>
      </c>
      <c r="Y926" s="7">
        <f t="shared" si="61"/>
        <v>1.0481628343834896E-2</v>
      </c>
      <c r="Z926" s="15"/>
      <c r="AA926" s="7"/>
      <c r="AB926" s="7"/>
      <c r="AC926" s="7"/>
      <c r="AD926" s="7"/>
      <c r="AE926" s="7"/>
      <c r="AF926" s="7"/>
      <c r="AG926" s="7"/>
      <c r="AH926" s="7"/>
      <c r="AI926" s="7"/>
      <c r="AJ926" s="7"/>
      <c r="AK926" s="7"/>
      <c r="AL926" s="7"/>
      <c r="AM926" s="7"/>
      <c r="AN926" s="7"/>
      <c r="AO926" s="7"/>
      <c r="AP926" s="7"/>
      <c r="AQ926" s="7"/>
      <c r="AR926" s="7"/>
      <c r="AS926" s="7"/>
      <c r="AT926" s="7"/>
      <c r="AU926" s="7"/>
      <c r="AV926" s="7"/>
    </row>
    <row r="927" spans="1:48">
      <c r="A927" s="12">
        <v>43360</v>
      </c>
      <c r="B927" s="13">
        <v>6194.6</v>
      </c>
      <c r="C927" s="13">
        <v>1191.8</v>
      </c>
      <c r="D927" s="13">
        <v>2440.5</v>
      </c>
      <c r="E927" s="13">
        <v>11061.5</v>
      </c>
      <c r="F927" s="13">
        <v>11885.1</v>
      </c>
      <c r="G927" s="13">
        <v>6159.6</v>
      </c>
      <c r="H927" s="13">
        <v>31880.1</v>
      </c>
      <c r="I927" s="13">
        <v>6052.4</v>
      </c>
      <c r="J927" s="13">
        <v>1213.5</v>
      </c>
      <c r="K927" s="13">
        <v>11841.3</v>
      </c>
      <c r="L927" s="13">
        <v>7643.7</v>
      </c>
      <c r="M927" s="13">
        <v>286</v>
      </c>
      <c r="N927" s="15"/>
      <c r="O927" s="7">
        <f t="shared" si="60"/>
        <v>2.0964030190043612E-3</v>
      </c>
      <c r="P927" s="7">
        <f t="shared" si="60"/>
        <v>1.1844328974252187E-2</v>
      </c>
      <c r="Q927" s="7">
        <f t="shared" si="60"/>
        <v>8.7304732080478922E-3</v>
      </c>
      <c r="R927" s="7">
        <f t="shared" si="59"/>
        <v>-9.9448962422504634E-5</v>
      </c>
      <c r="S927" s="7">
        <f t="shared" si="59"/>
        <v>3.9802720662045543E-2</v>
      </c>
      <c r="T927" s="7">
        <f t="shared" si="59"/>
        <v>-5.2576442235601041E-3</v>
      </c>
      <c r="U927" s="7">
        <f t="shared" si="59"/>
        <v>-1.754633605093223E-2</v>
      </c>
      <c r="V927" s="7">
        <f t="shared" si="61"/>
        <v>5.0759857166943279E-3</v>
      </c>
      <c r="W927" s="7">
        <f t="shared" si="61"/>
        <v>2.2328176613917821E-2</v>
      </c>
      <c r="X927" s="7">
        <f t="shared" si="61"/>
        <v>6.6326301378842184E-3</v>
      </c>
      <c r="Y927" s="7">
        <f t="shared" si="61"/>
        <v>1.1136523084561681E-2</v>
      </c>
      <c r="Z927" s="15"/>
      <c r="AA927" s="7"/>
      <c r="AB927" s="7"/>
      <c r="AC927" s="7"/>
      <c r="AD927" s="7"/>
      <c r="AE927" s="7"/>
      <c r="AF927" s="7"/>
      <c r="AG927" s="7"/>
      <c r="AH927" s="7"/>
      <c r="AI927" s="7"/>
      <c r="AJ927" s="7"/>
      <c r="AK927" s="7"/>
      <c r="AL927" s="7"/>
      <c r="AM927" s="7"/>
      <c r="AN927" s="7"/>
      <c r="AO927" s="7"/>
      <c r="AP927" s="7"/>
      <c r="AQ927" s="7"/>
      <c r="AR927" s="7"/>
      <c r="AS927" s="7"/>
      <c r="AT927" s="7"/>
      <c r="AU927" s="7"/>
      <c r="AV927" s="7"/>
    </row>
    <row r="928" spans="1:48">
      <c r="A928" s="12">
        <v>43367</v>
      </c>
      <c r="B928" s="13">
        <v>6207.6</v>
      </c>
      <c r="C928" s="13">
        <v>1206</v>
      </c>
      <c r="D928" s="13">
        <v>2461.9</v>
      </c>
      <c r="E928" s="13">
        <v>11060.4</v>
      </c>
      <c r="F928" s="13">
        <v>12367.7</v>
      </c>
      <c r="G928" s="13">
        <v>6127.3</v>
      </c>
      <c r="H928" s="13">
        <v>31325.599999999999</v>
      </c>
      <c r="I928" s="13">
        <v>6083.2</v>
      </c>
      <c r="J928" s="13">
        <v>1240.9000000000001</v>
      </c>
      <c r="K928" s="13">
        <v>11920.1</v>
      </c>
      <c r="L928" s="13">
        <v>7729.3</v>
      </c>
      <c r="M928" s="13">
        <v>285</v>
      </c>
      <c r="N928" s="15"/>
      <c r="O928" s="7">
        <f t="shared" si="60"/>
        <v>-3.5665044945834838E-3</v>
      </c>
      <c r="P928" s="7">
        <f t="shared" si="60"/>
        <v>6.4468361146239684E-3</v>
      </c>
      <c r="Q928" s="7">
        <f t="shared" si="60"/>
        <v>-2.2303008861634419E-2</v>
      </c>
      <c r="R928" s="7">
        <f t="shared" si="59"/>
        <v>-1.311843418343265E-3</v>
      </c>
      <c r="S928" s="7">
        <f t="shared" si="59"/>
        <v>1.9433634924204492E-2</v>
      </c>
      <c r="T928" s="7">
        <f t="shared" si="59"/>
        <v>-1.4399854309548632E-2</v>
      </c>
      <c r="U928" s="7">
        <f t="shared" si="59"/>
        <v>-1.2809232063606848E-3</v>
      </c>
      <c r="V928" s="7">
        <f t="shared" si="61"/>
        <v>-1.3288187518516521E-2</v>
      </c>
      <c r="W928" s="7">
        <f t="shared" si="61"/>
        <v>-1.2406402794247227E-2</v>
      </c>
      <c r="X928" s="7">
        <f t="shared" si="61"/>
        <v>1.8773846611624539E-2</v>
      </c>
      <c r="Y928" s="7">
        <f t="shared" si="61"/>
        <v>1.2164849240134624E-2</v>
      </c>
      <c r="Z928" s="15"/>
      <c r="AA928" s="7"/>
      <c r="AB928" s="7"/>
      <c r="AC928" s="7"/>
      <c r="AD928" s="7"/>
      <c r="AE928" s="7"/>
      <c r="AF928" s="7"/>
      <c r="AG928" s="7"/>
      <c r="AH928" s="7"/>
      <c r="AI928" s="7"/>
      <c r="AJ928" s="7"/>
      <c r="AK928" s="7"/>
      <c r="AL928" s="7"/>
      <c r="AM928" s="7"/>
      <c r="AN928" s="7"/>
      <c r="AO928" s="7"/>
      <c r="AP928" s="7"/>
      <c r="AQ928" s="7"/>
      <c r="AR928" s="7"/>
      <c r="AS928" s="7"/>
      <c r="AT928" s="7"/>
      <c r="AU928" s="7"/>
      <c r="AV928" s="7"/>
    </row>
    <row r="929" spans="1:48">
      <c r="A929" s="12">
        <v>43374</v>
      </c>
      <c r="B929" s="13">
        <v>6185.5</v>
      </c>
      <c r="C929" s="13">
        <v>1213.8</v>
      </c>
      <c r="D929" s="13">
        <v>2407.6</v>
      </c>
      <c r="E929" s="13">
        <v>11045.9</v>
      </c>
      <c r="F929" s="13">
        <v>12610.4</v>
      </c>
      <c r="G929" s="13">
        <v>6039.7</v>
      </c>
      <c r="H929" s="13">
        <v>31285.5</v>
      </c>
      <c r="I929" s="13">
        <v>6002.9</v>
      </c>
      <c r="J929" s="13">
        <v>1225.5999999999999</v>
      </c>
      <c r="K929" s="13">
        <v>12146</v>
      </c>
      <c r="L929" s="13">
        <v>7823.9</v>
      </c>
      <c r="M929" s="13">
        <v>284</v>
      </c>
      <c r="N929" s="15"/>
      <c r="O929" s="7">
        <f t="shared" si="60"/>
        <v>-4.7984571682111371E-2</v>
      </c>
      <c r="P929" s="7">
        <f t="shared" si="60"/>
        <v>-6.5450674266693806E-2</v>
      </c>
      <c r="Q929" s="7">
        <f t="shared" si="60"/>
        <v>-1.6922578587615845E-2</v>
      </c>
      <c r="R929" s="7">
        <f t="shared" si="59"/>
        <v>-4.5753379893452503E-2</v>
      </c>
      <c r="S929" s="7">
        <f t="shared" si="59"/>
        <v>-7.5702555305513661E-2</v>
      </c>
      <c r="T929" s="7">
        <f t="shared" si="59"/>
        <v>-5.0268150400927171E-2</v>
      </c>
      <c r="U929" s="7">
        <f t="shared" si="59"/>
        <v>-6.2684003837970487E-2</v>
      </c>
      <c r="V929" s="7">
        <f t="shared" si="61"/>
        <v>-4.5637498572511065E-2</v>
      </c>
      <c r="W929" s="7">
        <f t="shared" si="61"/>
        <v>-6.4103454783090486E-2</v>
      </c>
      <c r="X929" s="7">
        <f t="shared" si="61"/>
        <v>-4.1024413600488453E-2</v>
      </c>
      <c r="Y929" s="7">
        <f t="shared" si="61"/>
        <v>-4.0162374951476024E-2</v>
      </c>
      <c r="Z929" s="15"/>
      <c r="AA929" s="7"/>
      <c r="AB929" s="7"/>
      <c r="AC929" s="7"/>
      <c r="AD929" s="7"/>
      <c r="AE929" s="7"/>
      <c r="AF929" s="7"/>
      <c r="AG929" s="7"/>
      <c r="AH929" s="7"/>
      <c r="AI929" s="7"/>
      <c r="AJ929" s="7"/>
      <c r="AK929" s="7"/>
      <c r="AL929" s="7"/>
      <c r="AM929" s="7"/>
      <c r="AN929" s="7"/>
      <c r="AO929" s="7"/>
      <c r="AP929" s="7"/>
      <c r="AQ929" s="7"/>
      <c r="AR929" s="7"/>
      <c r="AS929" s="7"/>
      <c r="AT929" s="7"/>
      <c r="AU929" s="7"/>
      <c r="AV929" s="7"/>
    </row>
    <row r="930" spans="1:48">
      <c r="A930" s="12">
        <v>43381</v>
      </c>
      <c r="B930" s="13">
        <v>5895.7</v>
      </c>
      <c r="C930" s="13">
        <v>1136.9000000000001</v>
      </c>
      <c r="D930" s="13">
        <v>2367.1999999999998</v>
      </c>
      <c r="E930" s="13">
        <v>10551.9</v>
      </c>
      <c r="F930" s="13">
        <v>11691</v>
      </c>
      <c r="G930" s="13">
        <v>5743.6</v>
      </c>
      <c r="H930" s="13">
        <v>29384.6</v>
      </c>
      <c r="I930" s="13">
        <v>5735.1</v>
      </c>
      <c r="J930" s="13">
        <v>1149.5</v>
      </c>
      <c r="K930" s="13">
        <v>11657.8</v>
      </c>
      <c r="L930" s="13">
        <v>7515.9</v>
      </c>
      <c r="M930" s="13">
        <v>283</v>
      </c>
      <c r="N930" s="15"/>
      <c r="O930" s="7">
        <f t="shared" si="60"/>
        <v>7.4016831088193711E-3</v>
      </c>
      <c r="P930" s="7">
        <f t="shared" si="60"/>
        <v>2.1579189384368102E-2</v>
      </c>
      <c r="Q930" s="7">
        <f t="shared" si="60"/>
        <v>2.6471459609216815E-2</v>
      </c>
      <c r="R930" s="7">
        <f t="shared" si="59"/>
        <v>9.6200838110228372E-3</v>
      </c>
      <c r="S930" s="7">
        <f t="shared" si="59"/>
        <v>1.0584450309838777E-2</v>
      </c>
      <c r="T930" s="7">
        <f t="shared" si="59"/>
        <v>1.1580434242706467E-2</v>
      </c>
      <c r="U930" s="7">
        <f t="shared" si="59"/>
        <v>-3.5865305048196168E-3</v>
      </c>
      <c r="V930" s="7">
        <f t="shared" si="61"/>
        <v>1.2407236046953499E-2</v>
      </c>
      <c r="W930" s="7">
        <f t="shared" si="61"/>
        <v>-4.446583027280974E-3</v>
      </c>
      <c r="X930" s="7">
        <f t="shared" si="61"/>
        <v>-9.186156200022836E-3</v>
      </c>
      <c r="Y930" s="7">
        <f t="shared" si="61"/>
        <v>1.4398431140111728E-2</v>
      </c>
      <c r="Z930" s="15"/>
      <c r="AA930" s="7"/>
      <c r="AB930" s="7"/>
      <c r="AC930" s="7"/>
      <c r="AD930" s="7"/>
      <c r="AE930" s="7"/>
      <c r="AF930" s="7"/>
      <c r="AG930" s="7"/>
      <c r="AH930" s="7"/>
      <c r="AI930" s="7"/>
      <c r="AJ930" s="7"/>
      <c r="AK930" s="7"/>
      <c r="AL930" s="7"/>
      <c r="AM930" s="7"/>
      <c r="AN930" s="7"/>
      <c r="AO930" s="7"/>
      <c r="AP930" s="7"/>
      <c r="AQ930" s="7"/>
      <c r="AR930" s="7"/>
      <c r="AS930" s="7"/>
      <c r="AT930" s="7"/>
      <c r="AU930" s="7"/>
      <c r="AV930" s="7"/>
    </row>
    <row r="931" spans="1:48">
      <c r="A931" s="12">
        <v>43388</v>
      </c>
      <c r="B931" s="13">
        <v>5939.5</v>
      </c>
      <c r="C931" s="13">
        <v>1161.7</v>
      </c>
      <c r="D931" s="13">
        <v>2430.6999999999998</v>
      </c>
      <c r="E931" s="13">
        <v>10653.9</v>
      </c>
      <c r="F931" s="13">
        <v>11815.4</v>
      </c>
      <c r="G931" s="13">
        <v>5810.5</v>
      </c>
      <c r="H931" s="13">
        <v>29279.4</v>
      </c>
      <c r="I931" s="13">
        <v>5806.7</v>
      </c>
      <c r="J931" s="13">
        <v>1144.4000000000001</v>
      </c>
      <c r="K931" s="13">
        <v>11551.2</v>
      </c>
      <c r="L931" s="13">
        <v>7624.9</v>
      </c>
      <c r="M931" s="13">
        <v>282</v>
      </c>
      <c r="N931" s="15"/>
      <c r="O931" s="7">
        <f t="shared" si="60"/>
        <v>-4.728275638935299E-2</v>
      </c>
      <c r="P931" s="7">
        <f t="shared" si="60"/>
        <v>-4.52542004592092E-2</v>
      </c>
      <c r="Q931" s="7">
        <f t="shared" si="60"/>
        <v>-7.8405289221414654E-2</v>
      </c>
      <c r="R931" s="7">
        <f t="shared" si="59"/>
        <v>-4.0816519231990971E-2</v>
      </c>
      <c r="S931" s="7">
        <f t="shared" si="59"/>
        <v>-9.7983146565044033E-2</v>
      </c>
      <c r="T931" s="7">
        <f t="shared" si="59"/>
        <v>-4.5202253379287682E-2</v>
      </c>
      <c r="U931" s="7">
        <f t="shared" si="59"/>
        <v>-5.3334892509007359E-2</v>
      </c>
      <c r="V931" s="7">
        <f t="shared" si="61"/>
        <v>-2.7215295212526611E-2</v>
      </c>
      <c r="W931" s="7">
        <f t="shared" si="61"/>
        <v>-6.9935793553436196E-2</v>
      </c>
      <c r="X931" s="7">
        <f t="shared" si="61"/>
        <v>-4.7395178752765818E-2</v>
      </c>
      <c r="Y931" s="7">
        <f t="shared" si="61"/>
        <v>-5.0169493740076815E-2</v>
      </c>
      <c r="Z931" s="15"/>
      <c r="AA931" s="7"/>
      <c r="AB931" s="7"/>
      <c r="AC931" s="7"/>
      <c r="AD931" s="7"/>
      <c r="AE931" s="7"/>
      <c r="AF931" s="7"/>
      <c r="AG931" s="7"/>
      <c r="AH931" s="7"/>
      <c r="AI931" s="7"/>
      <c r="AJ931" s="7"/>
      <c r="AK931" s="7"/>
      <c r="AL931" s="7"/>
      <c r="AM931" s="7"/>
      <c r="AN931" s="7"/>
      <c r="AO931" s="7"/>
      <c r="AP931" s="7"/>
      <c r="AQ931" s="7"/>
      <c r="AR931" s="7"/>
      <c r="AS931" s="7"/>
      <c r="AT931" s="7"/>
      <c r="AU931" s="7"/>
      <c r="AV931" s="7"/>
    </row>
    <row r="932" spans="1:48">
      <c r="A932" s="12">
        <v>43395</v>
      </c>
      <c r="B932" s="13">
        <v>5665.2</v>
      </c>
      <c r="C932" s="13">
        <v>1110.3</v>
      </c>
      <c r="D932" s="13">
        <v>2247.4</v>
      </c>
      <c r="E932" s="13">
        <v>10227.799999999999</v>
      </c>
      <c r="F932" s="13">
        <v>10712.6</v>
      </c>
      <c r="G932" s="13">
        <v>5553.7</v>
      </c>
      <c r="H932" s="13">
        <v>27758.7</v>
      </c>
      <c r="I932" s="13">
        <v>5650.8</v>
      </c>
      <c r="J932" s="13">
        <v>1067.0999999999999</v>
      </c>
      <c r="K932" s="13">
        <v>11016.5</v>
      </c>
      <c r="L932" s="13">
        <v>7251.8</v>
      </c>
      <c r="M932" s="13">
        <v>281</v>
      </c>
      <c r="N932" s="15"/>
      <c r="O932" s="7">
        <f t="shared" si="60"/>
        <v>3.1962701397482751E-2</v>
      </c>
      <c r="P932" s="7">
        <f t="shared" si="60"/>
        <v>6.3743089648284953E-3</v>
      </c>
      <c r="Q932" s="7">
        <f t="shared" si="60"/>
        <v>2.143803902417539E-2</v>
      </c>
      <c r="R932" s="7">
        <f t="shared" si="59"/>
        <v>3.0030088656217153E-2</v>
      </c>
      <c r="S932" s="7">
        <f t="shared" si="59"/>
        <v>1.3306515216612792E-2</v>
      </c>
      <c r="T932" s="7">
        <f t="shared" si="59"/>
        <v>3.4509369989724953E-2</v>
      </c>
      <c r="U932" s="7">
        <f t="shared" si="59"/>
        <v>6.5140178448080469E-2</v>
      </c>
      <c r="V932" s="7">
        <f t="shared" si="61"/>
        <v>2.167186188435459E-2</v>
      </c>
      <c r="W932" s="7">
        <f t="shared" si="61"/>
        <v>5.3549205407406944E-2</v>
      </c>
      <c r="X932" s="7">
        <f t="shared" si="61"/>
        <v>4.9263368190772733E-2</v>
      </c>
      <c r="Y932" s="7">
        <f t="shared" si="61"/>
        <v>2.1324282259554274E-2</v>
      </c>
      <c r="Z932" s="15"/>
      <c r="AA932" s="7"/>
      <c r="AB932" s="7"/>
      <c r="AC932" s="7"/>
      <c r="AD932" s="7"/>
      <c r="AE932" s="7"/>
      <c r="AF932" s="7"/>
      <c r="AG932" s="7"/>
      <c r="AH932" s="7"/>
      <c r="AI932" s="7"/>
      <c r="AJ932" s="7"/>
      <c r="AK932" s="7"/>
      <c r="AL932" s="7"/>
      <c r="AM932" s="7"/>
      <c r="AN932" s="7"/>
      <c r="AO932" s="7"/>
      <c r="AP932" s="7"/>
      <c r="AQ932" s="7"/>
      <c r="AR932" s="7"/>
      <c r="AS932" s="7"/>
      <c r="AT932" s="7"/>
      <c r="AU932" s="7"/>
      <c r="AV932" s="7"/>
    </row>
    <row r="933" spans="1:48">
      <c r="A933" s="12">
        <v>43402</v>
      </c>
      <c r="B933" s="13">
        <v>5849.2</v>
      </c>
      <c r="C933" s="13">
        <v>1117.4000000000001</v>
      </c>
      <c r="D933" s="13">
        <v>2296.1</v>
      </c>
      <c r="E933" s="13">
        <v>10539.6</v>
      </c>
      <c r="F933" s="13">
        <v>10856.1</v>
      </c>
      <c r="G933" s="13">
        <v>5748.7</v>
      </c>
      <c r="H933" s="13">
        <v>29627.1</v>
      </c>
      <c r="I933" s="13">
        <v>5774.6</v>
      </c>
      <c r="J933" s="13">
        <v>1125.8</v>
      </c>
      <c r="K933" s="13">
        <v>11572.8</v>
      </c>
      <c r="L933" s="13">
        <v>7408.1</v>
      </c>
      <c r="M933" s="13">
        <v>280</v>
      </c>
      <c r="N933" s="15"/>
      <c r="O933" s="7">
        <f t="shared" si="60"/>
        <v>1.2335556979315241E-2</v>
      </c>
      <c r="P933" s="7">
        <f t="shared" si="60"/>
        <v>5.5332582050399521E-3</v>
      </c>
      <c r="Q933" s="7">
        <f t="shared" si="60"/>
        <v>-1.0331484446343554E-2</v>
      </c>
      <c r="R933" s="7">
        <f t="shared" si="59"/>
        <v>2.2914689400989004E-2</v>
      </c>
      <c r="S933" s="7">
        <f t="shared" si="59"/>
        <v>-1.8901244349811474E-3</v>
      </c>
      <c r="T933" s="7">
        <f t="shared" si="59"/>
        <v>2.7807443756113374E-2</v>
      </c>
      <c r="U933" s="7">
        <f t="shared" si="59"/>
        <v>-6.4676707596567507E-3</v>
      </c>
      <c r="V933" s="7">
        <f t="shared" si="61"/>
        <v>9.8910047666302282E-3</v>
      </c>
      <c r="W933" s="7">
        <f t="shared" si="61"/>
        <v>2.4826925396432779E-2</v>
      </c>
      <c r="X933" s="7">
        <f t="shared" si="61"/>
        <v>3.0025388814854041E-3</v>
      </c>
      <c r="Y933" s="7">
        <f t="shared" si="61"/>
        <v>-2.9660317902852187E-2</v>
      </c>
      <c r="Z933" s="15"/>
      <c r="AA933" s="7"/>
      <c r="AB933" s="7"/>
      <c r="AC933" s="7"/>
      <c r="AD933" s="7"/>
      <c r="AE933" s="7"/>
      <c r="AF933" s="7"/>
      <c r="AG933" s="7"/>
      <c r="AH933" s="7"/>
      <c r="AI933" s="7"/>
      <c r="AJ933" s="7"/>
      <c r="AK933" s="7"/>
      <c r="AL933" s="7"/>
      <c r="AM933" s="7"/>
      <c r="AN933" s="7"/>
      <c r="AO933" s="7"/>
      <c r="AP933" s="7"/>
      <c r="AQ933" s="7"/>
      <c r="AR933" s="7"/>
      <c r="AS933" s="7"/>
      <c r="AT933" s="7"/>
      <c r="AU933" s="7"/>
      <c r="AV933" s="7"/>
    </row>
    <row r="934" spans="1:48">
      <c r="A934" s="12">
        <v>43409</v>
      </c>
      <c r="B934" s="13">
        <v>5921.8</v>
      </c>
      <c r="C934" s="13">
        <v>1123.5999999999999</v>
      </c>
      <c r="D934" s="13">
        <v>2272.5</v>
      </c>
      <c r="E934" s="13">
        <v>10783.9</v>
      </c>
      <c r="F934" s="13">
        <v>10835.6</v>
      </c>
      <c r="G934" s="13">
        <v>5910.8</v>
      </c>
      <c r="H934" s="13">
        <v>29436.1</v>
      </c>
      <c r="I934" s="13">
        <v>5832</v>
      </c>
      <c r="J934" s="13">
        <v>1154.0999999999999</v>
      </c>
      <c r="K934" s="13">
        <v>11607.6</v>
      </c>
      <c r="L934" s="13">
        <v>7191.6</v>
      </c>
      <c r="M934" s="13">
        <v>279</v>
      </c>
      <c r="N934" s="15"/>
      <c r="O934" s="7">
        <f t="shared" si="60"/>
        <v>-3.2820219448292318E-2</v>
      </c>
      <c r="P934" s="7">
        <f t="shared" si="60"/>
        <v>-1.5335935738984187E-2</v>
      </c>
      <c r="Q934" s="7">
        <f t="shared" si="60"/>
        <v>-1.8520281536235198E-2</v>
      </c>
      <c r="R934" s="7">
        <f t="shared" si="59"/>
        <v>-3.8684131093878388E-2</v>
      </c>
      <c r="S934" s="7">
        <f t="shared" si="59"/>
        <v>-2.273801035645585E-2</v>
      </c>
      <c r="T934" s="7">
        <f t="shared" si="59"/>
        <v>-4.7677566850357192E-2</v>
      </c>
      <c r="U934" s="7">
        <f t="shared" si="59"/>
        <v>-3.7623001178567719E-2</v>
      </c>
      <c r="V934" s="7">
        <f t="shared" si="61"/>
        <v>-1.4629815394759743E-2</v>
      </c>
      <c r="W934" s="7">
        <f t="shared" si="61"/>
        <v>-1.8540102546916053E-2</v>
      </c>
      <c r="X934" s="7">
        <f t="shared" si="61"/>
        <v>-3.1469720926055551E-2</v>
      </c>
      <c r="Y934" s="7">
        <f t="shared" si="61"/>
        <v>1.5152432318669452E-2</v>
      </c>
      <c r="Z934" s="15"/>
      <c r="AA934" s="7"/>
      <c r="AB934" s="7"/>
      <c r="AC934" s="7"/>
      <c r="AD934" s="7"/>
      <c r="AE934" s="7"/>
      <c r="AF934" s="7"/>
      <c r="AG934" s="7"/>
      <c r="AH934" s="7"/>
      <c r="AI934" s="7"/>
      <c r="AJ934" s="7"/>
      <c r="AK934" s="7"/>
      <c r="AL934" s="7"/>
      <c r="AM934" s="7"/>
      <c r="AN934" s="7"/>
      <c r="AO934" s="7"/>
      <c r="AP934" s="7"/>
      <c r="AQ934" s="7"/>
      <c r="AR934" s="7"/>
      <c r="AS934" s="7"/>
      <c r="AT934" s="7"/>
      <c r="AU934" s="7"/>
      <c r="AV934" s="7"/>
    </row>
    <row r="935" spans="1:48">
      <c r="A935" s="12">
        <v>43416</v>
      </c>
      <c r="B935" s="13">
        <v>5730.6</v>
      </c>
      <c r="C935" s="13">
        <v>1106.5</v>
      </c>
      <c r="D935" s="13">
        <v>2230.8000000000002</v>
      </c>
      <c r="E935" s="13">
        <v>10374.700000000001</v>
      </c>
      <c r="F935" s="13">
        <v>10592</v>
      </c>
      <c r="G935" s="13">
        <v>5635.6</v>
      </c>
      <c r="H935" s="13">
        <v>28349.200000000001</v>
      </c>
      <c r="I935" s="13">
        <v>5747.3</v>
      </c>
      <c r="J935" s="13">
        <v>1132.9000000000001</v>
      </c>
      <c r="K935" s="13">
        <v>11248</v>
      </c>
      <c r="L935" s="13">
        <v>7301.4</v>
      </c>
      <c r="M935" s="13">
        <v>278</v>
      </c>
      <c r="N935" s="15"/>
      <c r="O935" s="7">
        <f t="shared" si="60"/>
        <v>-2.5159883279582689E-3</v>
      </c>
      <c r="P935" s="7">
        <f t="shared" si="60"/>
        <v>-2.6465534394950172E-2</v>
      </c>
      <c r="Q935" s="7">
        <f t="shared" si="60"/>
        <v>-2.0561387378753734E-2</v>
      </c>
      <c r="R935" s="7">
        <f t="shared" si="59"/>
        <v>1.450673734442543E-2</v>
      </c>
      <c r="S935" s="7">
        <f t="shared" si="59"/>
        <v>-3.8319306853216495E-2</v>
      </c>
      <c r="T935" s="7">
        <f t="shared" si="59"/>
        <v>1.6734068117109389E-2</v>
      </c>
      <c r="U935" s="7">
        <f t="shared" si="59"/>
        <v>7.7925974271524057E-4</v>
      </c>
      <c r="V935" s="7">
        <f t="shared" si="61"/>
        <v>-5.9683957840776635E-3</v>
      </c>
      <c r="W935" s="7">
        <f t="shared" si="61"/>
        <v>-8.3542808881061276E-2</v>
      </c>
      <c r="X935" s="7">
        <f t="shared" si="61"/>
        <v>-2.4242411670055187E-2</v>
      </c>
      <c r="Y935" s="7">
        <f t="shared" si="61"/>
        <v>5.0002153444181499E-3</v>
      </c>
      <c r="Z935" s="15"/>
      <c r="AA935" s="7"/>
      <c r="AB935" s="7"/>
      <c r="AC935" s="7"/>
      <c r="AD935" s="7"/>
      <c r="AE935" s="7"/>
      <c r="AF935" s="7"/>
      <c r="AG935" s="7"/>
      <c r="AH935" s="7"/>
      <c r="AI935" s="7"/>
      <c r="AJ935" s="7"/>
      <c r="AK935" s="7"/>
      <c r="AL935" s="7"/>
      <c r="AM935" s="7"/>
      <c r="AN935" s="7"/>
      <c r="AO935" s="7"/>
      <c r="AP935" s="7"/>
      <c r="AQ935" s="7"/>
      <c r="AR935" s="7"/>
      <c r="AS935" s="7"/>
      <c r="AT935" s="7"/>
      <c r="AU935" s="7"/>
      <c r="AV935" s="7"/>
    </row>
    <row r="936" spans="1:48">
      <c r="A936" s="12">
        <v>43423</v>
      </c>
      <c r="B936" s="13">
        <v>5716.2</v>
      </c>
      <c r="C936" s="13">
        <v>1077.5999999999999</v>
      </c>
      <c r="D936" s="13">
        <v>2185.4</v>
      </c>
      <c r="E936" s="13">
        <v>10526.3</v>
      </c>
      <c r="F936" s="13">
        <v>10193.799999999999</v>
      </c>
      <c r="G936" s="13">
        <v>5730.7</v>
      </c>
      <c r="H936" s="13">
        <v>28371.3</v>
      </c>
      <c r="I936" s="13">
        <v>5713.1</v>
      </c>
      <c r="J936" s="13">
        <v>1042.0999999999999</v>
      </c>
      <c r="K936" s="13">
        <v>10978.6</v>
      </c>
      <c r="L936" s="13">
        <v>7338</v>
      </c>
      <c r="M936" s="13">
        <v>277</v>
      </c>
      <c r="N936" s="15"/>
      <c r="O936" s="7">
        <f t="shared" si="60"/>
        <v>-8.609080352274345E-3</v>
      </c>
      <c r="P936" s="7">
        <f t="shared" si="60"/>
        <v>4.8139326439918771E-3</v>
      </c>
      <c r="Q936" s="7">
        <f t="shared" si="60"/>
        <v>-1.847286297331617E-2</v>
      </c>
      <c r="R936" s="7">
        <f t="shared" si="59"/>
        <v>-3.1479363216735182E-2</v>
      </c>
      <c r="S936" s="7">
        <f t="shared" si="59"/>
        <v>-2.6350139269560792E-2</v>
      </c>
      <c r="T936" s="7">
        <f t="shared" si="59"/>
        <v>2.0221396239426337E-3</v>
      </c>
      <c r="U936" s="7">
        <f t="shared" si="59"/>
        <v>-1.4807036901587793E-2</v>
      </c>
      <c r="V936" s="7">
        <f t="shared" si="61"/>
        <v>4.4709203170610404E-3</v>
      </c>
      <c r="W936" s="7">
        <f t="shared" si="61"/>
        <v>6.4202604441752437E-2</v>
      </c>
      <c r="X936" s="7">
        <f t="shared" si="61"/>
        <v>-2.09026436749476E-2</v>
      </c>
      <c r="Y936" s="7">
        <f t="shared" si="61"/>
        <v>-1.042482334696692E-2</v>
      </c>
      <c r="Z936" s="15"/>
      <c r="AA936" s="7"/>
      <c r="AB936" s="7"/>
      <c r="AC936" s="7"/>
      <c r="AD936" s="7"/>
      <c r="AE936" s="7"/>
      <c r="AF936" s="7"/>
      <c r="AG936" s="7"/>
      <c r="AH936" s="7"/>
      <c r="AI936" s="7"/>
      <c r="AJ936" s="7"/>
      <c r="AK936" s="7"/>
      <c r="AL936" s="7"/>
      <c r="AM936" s="7"/>
      <c r="AN936" s="7"/>
      <c r="AO936" s="7"/>
      <c r="AP936" s="7"/>
      <c r="AQ936" s="7"/>
      <c r="AR936" s="7"/>
      <c r="AS936" s="7"/>
      <c r="AT936" s="7"/>
      <c r="AU936" s="7"/>
      <c r="AV936" s="7"/>
    </row>
    <row r="937" spans="1:48">
      <c r="A937" s="12">
        <v>43430</v>
      </c>
      <c r="B937" s="13">
        <v>5667.2</v>
      </c>
      <c r="C937" s="13">
        <v>1082.8</v>
      </c>
      <c r="D937" s="13">
        <v>2145.4</v>
      </c>
      <c r="E937" s="13">
        <v>10200.1</v>
      </c>
      <c r="F937" s="13">
        <v>9928.7000000000007</v>
      </c>
      <c r="G937" s="13">
        <v>5742.3</v>
      </c>
      <c r="H937" s="13">
        <v>27954.3</v>
      </c>
      <c r="I937" s="13">
        <v>5738.7</v>
      </c>
      <c r="J937" s="13">
        <v>1111.2</v>
      </c>
      <c r="K937" s="13">
        <v>10751.5</v>
      </c>
      <c r="L937" s="13">
        <v>7261.9</v>
      </c>
      <c r="M937" s="13">
        <v>276</v>
      </c>
      <c r="N937" s="15"/>
      <c r="O937" s="7">
        <f t="shared" si="60"/>
        <v>2.5201137695493934E-3</v>
      </c>
      <c r="P937" s="7">
        <f t="shared" si="60"/>
        <v>2.8586379846568973E-2</v>
      </c>
      <c r="Q937" s="7">
        <f t="shared" si="60"/>
        <v>-2.6136484588226675E-3</v>
      </c>
      <c r="R937" s="7">
        <f t="shared" si="59"/>
        <v>2.6135602733017647E-2</v>
      </c>
      <c r="S937" s="7">
        <f t="shared" si="59"/>
        <v>1.240175444212367E-2</v>
      </c>
      <c r="T937" s="7">
        <f t="shared" si="59"/>
        <v>-2.1225717670443942E-2</v>
      </c>
      <c r="U937" s="7">
        <f t="shared" si="59"/>
        <v>2.3950446940080181E-2</v>
      </c>
      <c r="V937" s="7">
        <f t="shared" si="61"/>
        <v>1.0435540548562942E-2</v>
      </c>
      <c r="W937" s="7">
        <f t="shared" si="61"/>
        <v>-2.8757287687039317E-2</v>
      </c>
      <c r="X937" s="7">
        <f t="shared" si="61"/>
        <v>2.3132782207139694E-3</v>
      </c>
      <c r="Y937" s="7">
        <f t="shared" si="61"/>
        <v>3.2914637960164105E-2</v>
      </c>
      <c r="Z937" s="15"/>
      <c r="AA937" s="7"/>
      <c r="AB937" s="7"/>
      <c r="AC937" s="7"/>
      <c r="AD937" s="7"/>
      <c r="AE937" s="7"/>
      <c r="AF937" s="7"/>
      <c r="AG937" s="7"/>
      <c r="AH937" s="7"/>
      <c r="AI937" s="7"/>
      <c r="AJ937" s="7"/>
      <c r="AK937" s="7"/>
      <c r="AL937" s="7"/>
      <c r="AM937" s="7"/>
      <c r="AN937" s="7"/>
      <c r="AO937" s="7"/>
      <c r="AP937" s="7"/>
      <c r="AQ937" s="7"/>
      <c r="AR937" s="7"/>
      <c r="AS937" s="7"/>
      <c r="AT937" s="7"/>
      <c r="AU937" s="7"/>
      <c r="AV937" s="7"/>
    </row>
    <row r="938" spans="1:48">
      <c r="A938" s="12">
        <v>43437</v>
      </c>
      <c r="B938" s="13">
        <v>5681.5</v>
      </c>
      <c r="C938" s="13">
        <v>1114.2</v>
      </c>
      <c r="D938" s="13">
        <v>2139.8000000000002</v>
      </c>
      <c r="E938" s="13">
        <v>10470.200000000001</v>
      </c>
      <c r="F938" s="13">
        <v>10052.6</v>
      </c>
      <c r="G938" s="13">
        <v>5621.7</v>
      </c>
      <c r="H938" s="13">
        <v>28631.9</v>
      </c>
      <c r="I938" s="13">
        <v>5798.9</v>
      </c>
      <c r="J938" s="13">
        <v>1079.7</v>
      </c>
      <c r="K938" s="13">
        <v>10776.4</v>
      </c>
      <c r="L938" s="13">
        <v>7504.9</v>
      </c>
      <c r="M938" s="13">
        <v>275</v>
      </c>
      <c r="N938" s="15"/>
      <c r="O938" s="7">
        <f t="shared" si="60"/>
        <v>-1.4091605538009987E-2</v>
      </c>
      <c r="P938" s="7">
        <f t="shared" si="60"/>
        <v>-6.5172959172462297E-2</v>
      </c>
      <c r="Q938" s="7">
        <f t="shared" si="60"/>
        <v>-1.5257406539078939E-2</v>
      </c>
      <c r="R938" s="7">
        <f t="shared" si="59"/>
        <v>-2.946463464435399E-2</v>
      </c>
      <c r="S938" s="7">
        <f t="shared" si="59"/>
        <v>-4.2666944064529144E-3</v>
      </c>
      <c r="T938" s="7">
        <f t="shared" si="59"/>
        <v>-2.3123145593602949E-2</v>
      </c>
      <c r="U938" s="7">
        <f t="shared" si="59"/>
        <v>-1.3629813539270048E-2</v>
      </c>
      <c r="V938" s="7">
        <f t="shared" si="61"/>
        <v>-9.2164954322529399E-3</v>
      </c>
      <c r="W938" s="7">
        <f t="shared" si="61"/>
        <v>-8.8376778758904161E-3</v>
      </c>
      <c r="X938" s="7">
        <f t="shared" si="61"/>
        <v>1.490269169179992E-2</v>
      </c>
      <c r="Y938" s="7">
        <f t="shared" si="61"/>
        <v>-2.4740915533112657E-2</v>
      </c>
      <c r="Z938" s="15"/>
      <c r="AA938" s="7"/>
      <c r="AB938" s="7"/>
      <c r="AC938" s="7"/>
      <c r="AD938" s="7"/>
      <c r="AE938" s="7"/>
      <c r="AF938" s="7"/>
      <c r="AG938" s="7"/>
      <c r="AH938" s="7"/>
      <c r="AI938" s="7"/>
      <c r="AJ938" s="7"/>
      <c r="AK938" s="7"/>
      <c r="AL938" s="7"/>
      <c r="AM938" s="7"/>
      <c r="AN938" s="7"/>
      <c r="AO938" s="7"/>
      <c r="AP938" s="7"/>
      <c r="AQ938" s="7"/>
      <c r="AR938" s="7"/>
      <c r="AS938" s="7"/>
      <c r="AT938" s="7"/>
      <c r="AU938" s="7"/>
      <c r="AV938" s="7"/>
    </row>
    <row r="939" spans="1:48">
      <c r="A939" s="12">
        <v>43444</v>
      </c>
      <c r="B939" s="13">
        <v>5602</v>
      </c>
      <c r="C939" s="13">
        <v>1043.9000000000001</v>
      </c>
      <c r="D939" s="13">
        <v>2107.4</v>
      </c>
      <c r="E939" s="13">
        <v>10166.200000000001</v>
      </c>
      <c r="F939" s="13">
        <v>10009.799999999999</v>
      </c>
      <c r="G939" s="13">
        <v>5493.2</v>
      </c>
      <c r="H939" s="13">
        <v>28244.3</v>
      </c>
      <c r="I939" s="13">
        <v>5745.7</v>
      </c>
      <c r="J939" s="13">
        <v>1070.2</v>
      </c>
      <c r="K939" s="13">
        <v>10938.2</v>
      </c>
      <c r="L939" s="13">
        <v>7321.5</v>
      </c>
      <c r="M939" s="13">
        <v>274</v>
      </c>
      <c r="N939" s="15"/>
      <c r="O939" s="7">
        <f t="shared" si="60"/>
        <v>-2.4283913541555898E-2</v>
      </c>
      <c r="P939" s="7">
        <f t="shared" si="60"/>
        <v>-5.0089024374704423E-2</v>
      </c>
      <c r="Q939" s="7">
        <f t="shared" si="60"/>
        <v>-2.9275080512772278E-2</v>
      </c>
      <c r="R939" s="7">
        <f t="shared" si="59"/>
        <v>-5.3555441373031752E-3</v>
      </c>
      <c r="S939" s="7">
        <f t="shared" si="59"/>
        <v>-7.4087991934138536E-2</v>
      </c>
      <c r="T939" s="7">
        <f t="shared" si="59"/>
        <v>-3.5313697366358483E-2</v>
      </c>
      <c r="U939" s="7">
        <f t="shared" si="59"/>
        <v>-2.18158192628247E-2</v>
      </c>
      <c r="V939" s="7">
        <f t="shared" si="61"/>
        <v>-2.6632027937517115E-2</v>
      </c>
      <c r="W939" s="7">
        <f t="shared" si="61"/>
        <v>-5.6213462665359544E-2</v>
      </c>
      <c r="X939" s="7">
        <f t="shared" si="61"/>
        <v>2.9394870676870367E-3</v>
      </c>
      <c r="Y939" s="7">
        <f t="shared" si="61"/>
        <v>-2.5954334177972897E-4</v>
      </c>
      <c r="Z939" s="15"/>
      <c r="AA939" s="7"/>
      <c r="AB939" s="7"/>
      <c r="AC939" s="7"/>
      <c r="AD939" s="7"/>
      <c r="AE939" s="7"/>
      <c r="AF939" s="7"/>
      <c r="AG939" s="7"/>
      <c r="AH939" s="7"/>
      <c r="AI939" s="7"/>
      <c r="AJ939" s="7"/>
      <c r="AK939" s="7"/>
      <c r="AL939" s="7"/>
      <c r="AM939" s="7"/>
      <c r="AN939" s="7"/>
      <c r="AO939" s="7"/>
      <c r="AP939" s="7"/>
      <c r="AQ939" s="7"/>
      <c r="AR939" s="7"/>
      <c r="AS939" s="7"/>
      <c r="AT939" s="7"/>
      <c r="AU939" s="7"/>
      <c r="AV939" s="7"/>
    </row>
    <row r="940" spans="1:48">
      <c r="A940" s="12">
        <v>43451</v>
      </c>
      <c r="B940" s="13">
        <v>5467.6</v>
      </c>
      <c r="C940" s="13">
        <v>992.9</v>
      </c>
      <c r="D940" s="13">
        <v>2046.6</v>
      </c>
      <c r="E940" s="13">
        <v>10111.9</v>
      </c>
      <c r="F940" s="13">
        <v>9295</v>
      </c>
      <c r="G940" s="13">
        <v>5302.6</v>
      </c>
      <c r="H940" s="13">
        <v>27634.799999999999</v>
      </c>
      <c r="I940" s="13">
        <v>5594.7</v>
      </c>
      <c r="J940" s="13">
        <v>1011.7</v>
      </c>
      <c r="K940" s="13">
        <v>10970.4</v>
      </c>
      <c r="L940" s="13">
        <v>7319.6</v>
      </c>
      <c r="M940" s="13">
        <v>273</v>
      </c>
      <c r="N940" s="15"/>
      <c r="O940" s="7">
        <f t="shared" si="60"/>
        <v>3.3576554348103659E-2</v>
      </c>
      <c r="P940" s="7">
        <f t="shared" si="60"/>
        <v>2.9767055423413312E-2</v>
      </c>
      <c r="Q940" s="7">
        <f t="shared" si="60"/>
        <v>3.0934517159369835E-2</v>
      </c>
      <c r="R940" s="7">
        <f t="shared" si="59"/>
        <v>3.0618512035148256E-2</v>
      </c>
      <c r="S940" s="7">
        <f t="shared" si="59"/>
        <v>4.7965007611948295E-2</v>
      </c>
      <c r="T940" s="7">
        <f t="shared" si="59"/>
        <v>4.49157422624216E-2</v>
      </c>
      <c r="U940" s="7">
        <f t="shared" si="59"/>
        <v>4.4592721709907621E-2</v>
      </c>
      <c r="V940" s="7">
        <f t="shared" si="61"/>
        <v>2.1204582522805222E-2</v>
      </c>
      <c r="W940" s="7">
        <f t="shared" si="61"/>
        <v>4.2477241417324063E-2</v>
      </c>
      <c r="X940" s="7">
        <f t="shared" si="61"/>
        <v>2.7440362346968221E-2</v>
      </c>
      <c r="Y940" s="7">
        <f t="shared" si="61"/>
        <v>9.4637930309501416E-3</v>
      </c>
      <c r="Z940" s="15"/>
      <c r="AA940" s="7"/>
      <c r="AB940" s="7"/>
      <c r="AC940" s="7"/>
      <c r="AD940" s="7"/>
      <c r="AE940" s="7"/>
      <c r="AF940" s="7"/>
      <c r="AG940" s="7"/>
      <c r="AH940" s="7"/>
      <c r="AI940" s="7"/>
      <c r="AJ940" s="7"/>
      <c r="AK940" s="7"/>
      <c r="AL940" s="7"/>
      <c r="AM940" s="7"/>
      <c r="AN940" s="7"/>
      <c r="AO940" s="7"/>
      <c r="AP940" s="7"/>
      <c r="AQ940" s="7"/>
      <c r="AR940" s="7"/>
      <c r="AS940" s="7"/>
      <c r="AT940" s="7"/>
      <c r="AU940" s="7"/>
      <c r="AV940" s="7"/>
    </row>
    <row r="941" spans="1:48">
      <c r="A941" s="12">
        <v>43458</v>
      </c>
      <c r="B941" s="13">
        <v>5654.3</v>
      </c>
      <c r="C941" s="13">
        <v>1022.9</v>
      </c>
      <c r="D941" s="13">
        <v>2110.9</v>
      </c>
      <c r="E941" s="13">
        <v>10426.299999999999</v>
      </c>
      <c r="F941" s="13">
        <v>9751.7000000000007</v>
      </c>
      <c r="G941" s="13">
        <v>5546.2</v>
      </c>
      <c r="H941" s="13">
        <v>28895</v>
      </c>
      <c r="I941" s="13">
        <v>5714.6</v>
      </c>
      <c r="J941" s="13">
        <v>1055.5999999999999</v>
      </c>
      <c r="K941" s="13">
        <v>11275.6</v>
      </c>
      <c r="L941" s="13">
        <v>7389.2</v>
      </c>
      <c r="M941" s="13">
        <v>272</v>
      </c>
      <c r="N941" s="15"/>
      <c r="O941" s="7">
        <f t="shared" si="60"/>
        <v>-6.1914210041228365E-3</v>
      </c>
      <c r="P941" s="7">
        <f t="shared" si="60"/>
        <v>6.7228781490792739E-3</v>
      </c>
      <c r="Q941" s="7">
        <f t="shared" si="60"/>
        <v>-1.6045423271385747E-2</v>
      </c>
      <c r="R941" s="7">
        <f t="shared" si="59"/>
        <v>-2.1228309566803674E-2</v>
      </c>
      <c r="S941" s="7">
        <f t="shared" si="59"/>
        <v>1.0466279362539108E-2</v>
      </c>
      <c r="T941" s="7">
        <f t="shared" si="59"/>
        <v>-3.0517833265032452E-3</v>
      </c>
      <c r="U941" s="7">
        <f t="shared" si="59"/>
        <v>5.1708957842883123E-3</v>
      </c>
      <c r="V941" s="7">
        <f t="shared" si="61"/>
        <v>-2.1329708766410545E-2</v>
      </c>
      <c r="W941" s="7">
        <f t="shared" si="61"/>
        <v>-1.6813540903334992E-2</v>
      </c>
      <c r="X941" s="7">
        <f t="shared" si="61"/>
        <v>-3.5359898956990733E-3</v>
      </c>
      <c r="Y941" s="7">
        <f t="shared" si="61"/>
        <v>2.2296005555373435E-2</v>
      </c>
      <c r="Z941" s="15"/>
      <c r="AA941" s="7"/>
      <c r="AB941" s="7"/>
      <c r="AC941" s="7"/>
      <c r="AD941" s="7"/>
      <c r="AE941" s="7"/>
      <c r="AF941" s="7"/>
      <c r="AG941" s="7"/>
      <c r="AH941" s="7"/>
      <c r="AI941" s="7"/>
      <c r="AJ941" s="7"/>
      <c r="AK941" s="7"/>
      <c r="AL941" s="7"/>
      <c r="AM941" s="7"/>
      <c r="AN941" s="7"/>
      <c r="AO941" s="7"/>
      <c r="AP941" s="7"/>
      <c r="AQ941" s="7"/>
      <c r="AR941" s="7"/>
      <c r="AS941" s="7"/>
      <c r="AT941" s="7"/>
      <c r="AU941" s="7"/>
      <c r="AV941" s="7"/>
    </row>
    <row r="942" spans="1:48">
      <c r="A942" s="12">
        <v>43465</v>
      </c>
      <c r="B942" s="13">
        <v>5619.4</v>
      </c>
      <c r="C942" s="13">
        <v>1029.8</v>
      </c>
      <c r="D942" s="13">
        <v>2077.3000000000002</v>
      </c>
      <c r="E942" s="13">
        <v>10207.299999999999</v>
      </c>
      <c r="F942" s="13">
        <v>9854.2999999999993</v>
      </c>
      <c r="G942" s="13">
        <v>5529.3</v>
      </c>
      <c r="H942" s="13">
        <v>29044.799999999999</v>
      </c>
      <c r="I942" s="13">
        <v>5594</v>
      </c>
      <c r="J942" s="13">
        <v>1038</v>
      </c>
      <c r="K942" s="13">
        <v>11235.8</v>
      </c>
      <c r="L942" s="13">
        <v>7555.8</v>
      </c>
      <c r="M942" s="13">
        <v>271</v>
      </c>
      <c r="N942" s="15"/>
      <c r="O942" s="7">
        <f t="shared" si="60"/>
        <v>2.7244093299385101E-2</v>
      </c>
      <c r="P942" s="7">
        <f t="shared" si="60"/>
        <v>1.8663360380677715E-2</v>
      </c>
      <c r="Q942" s="7">
        <f t="shared" si="60"/>
        <v>3.0204036049043738E-2</v>
      </c>
      <c r="R942" s="7">
        <f t="shared" si="59"/>
        <v>6.5132814616352596E-3</v>
      </c>
      <c r="S942" s="7">
        <f t="shared" si="59"/>
        <v>5.3984432716734136E-2</v>
      </c>
      <c r="T942" s="7">
        <f t="shared" si="59"/>
        <v>2.0283726949633388E-2</v>
      </c>
      <c r="U942" s="7">
        <f t="shared" si="59"/>
        <v>3.1874465931585778E-2</v>
      </c>
      <c r="V942" s="7">
        <f t="shared" si="61"/>
        <v>3.1601207996158537E-2</v>
      </c>
      <c r="W942" s="7">
        <f t="shared" si="61"/>
        <v>6.5892373052471948E-2</v>
      </c>
      <c r="X942" s="7">
        <f t="shared" si="61"/>
        <v>2.6376139866195639E-2</v>
      </c>
      <c r="Y942" s="7">
        <f t="shared" si="61"/>
        <v>2.53902662500976E-2</v>
      </c>
      <c r="Z942" s="15"/>
      <c r="AA942" s="7"/>
      <c r="AB942" s="7"/>
      <c r="AC942" s="7"/>
      <c r="AD942" s="7"/>
      <c r="AE942" s="7"/>
      <c r="AF942" s="7"/>
      <c r="AG942" s="7"/>
      <c r="AH942" s="7"/>
      <c r="AI942" s="7"/>
      <c r="AJ942" s="7"/>
      <c r="AK942" s="7"/>
      <c r="AL942" s="7"/>
      <c r="AM942" s="7"/>
      <c r="AN942" s="7"/>
      <c r="AO942" s="7"/>
      <c r="AP942" s="7"/>
      <c r="AQ942" s="7"/>
      <c r="AR942" s="7"/>
      <c r="AS942" s="7"/>
      <c r="AT942" s="7"/>
      <c r="AU942" s="7"/>
      <c r="AV942" s="7"/>
    </row>
    <row r="943" spans="1:48">
      <c r="A943" s="12">
        <v>43472</v>
      </c>
      <c r="B943" s="13">
        <v>5774.6</v>
      </c>
      <c r="C943" s="13">
        <v>1049.2</v>
      </c>
      <c r="D943" s="13">
        <v>2141</v>
      </c>
      <c r="E943" s="13">
        <v>10274</v>
      </c>
      <c r="F943" s="13">
        <v>10400.9</v>
      </c>
      <c r="G943" s="13">
        <v>5642.6</v>
      </c>
      <c r="H943" s="13">
        <v>29985.5</v>
      </c>
      <c r="I943" s="13">
        <v>5773.6</v>
      </c>
      <c r="J943" s="13">
        <v>1108.7</v>
      </c>
      <c r="K943" s="13">
        <v>11536.1</v>
      </c>
      <c r="L943" s="13">
        <v>7750.1</v>
      </c>
      <c r="M943" s="13">
        <v>270</v>
      </c>
      <c r="N943" s="15"/>
      <c r="O943" s="7">
        <f t="shared" si="60"/>
        <v>1.801974244596885E-2</v>
      </c>
      <c r="P943" s="7">
        <f t="shared" si="60"/>
        <v>1.3819434315498409E-2</v>
      </c>
      <c r="Q943" s="7">
        <f t="shared" si="60"/>
        <v>1.4789671279707338E-2</v>
      </c>
      <c r="R943" s="7">
        <f t="shared" si="59"/>
        <v>3.1690296764975805E-2</v>
      </c>
      <c r="S943" s="7">
        <f t="shared" si="59"/>
        <v>2.2869110556092614E-2</v>
      </c>
      <c r="T943" s="7">
        <f t="shared" si="59"/>
        <v>2.5700979877007545E-2</v>
      </c>
      <c r="U943" s="7">
        <f t="shared" si="59"/>
        <v>1.166734331115672E-2</v>
      </c>
      <c r="V943" s="7">
        <f t="shared" si="61"/>
        <v>9.6182763382918531E-3</v>
      </c>
      <c r="W943" s="7">
        <f t="shared" si="61"/>
        <v>4.0998762516328655E-2</v>
      </c>
      <c r="X943" s="7">
        <f t="shared" si="61"/>
        <v>1.1780099946703582E-2</v>
      </c>
      <c r="Y943" s="7">
        <f t="shared" si="61"/>
        <v>-9.4638748253073092E-3</v>
      </c>
      <c r="Z943" s="15"/>
      <c r="AA943" s="7"/>
      <c r="AB943" s="7"/>
      <c r="AC943" s="7"/>
      <c r="AD943" s="7"/>
      <c r="AE943" s="7"/>
      <c r="AF943" s="7"/>
      <c r="AG943" s="7"/>
      <c r="AH943" s="7"/>
      <c r="AI943" s="7"/>
      <c r="AJ943" s="7"/>
      <c r="AK943" s="7"/>
      <c r="AL943" s="7"/>
      <c r="AM943" s="7"/>
      <c r="AN943" s="7"/>
      <c r="AO943" s="7"/>
      <c r="AP943" s="7"/>
      <c r="AQ943" s="7"/>
      <c r="AR943" s="7"/>
      <c r="AS943" s="7"/>
      <c r="AT943" s="7"/>
      <c r="AU943" s="7"/>
      <c r="AV943" s="7"/>
    </row>
    <row r="944" spans="1:48">
      <c r="A944" s="12">
        <v>43479</v>
      </c>
      <c r="B944" s="13">
        <v>5879.6</v>
      </c>
      <c r="C944" s="13">
        <v>1063.8</v>
      </c>
      <c r="D944" s="13">
        <v>2172.9</v>
      </c>
      <c r="E944" s="13">
        <v>10604.8</v>
      </c>
      <c r="F944" s="13">
        <v>10641.5</v>
      </c>
      <c r="G944" s="13">
        <v>5789.5</v>
      </c>
      <c r="H944" s="13">
        <v>30337.4</v>
      </c>
      <c r="I944" s="13">
        <v>5829.4</v>
      </c>
      <c r="J944" s="13">
        <v>1155.0999999999999</v>
      </c>
      <c r="K944" s="13">
        <v>11672.8</v>
      </c>
      <c r="L944" s="13">
        <v>7677.1</v>
      </c>
      <c r="M944" s="13">
        <v>269</v>
      </c>
      <c r="N944" s="15"/>
      <c r="O944" s="7">
        <f t="shared" si="60"/>
        <v>4.4123209079014666E-3</v>
      </c>
      <c r="P944" s="7">
        <f t="shared" si="60"/>
        <v>1.279613966968576E-2</v>
      </c>
      <c r="Q944" s="7">
        <f t="shared" si="60"/>
        <v>2.6297584646008686E-2</v>
      </c>
      <c r="R944" s="7">
        <f t="shared" si="59"/>
        <v>2.1437988099483052E-2</v>
      </c>
      <c r="S944" s="7">
        <f t="shared" si="59"/>
        <v>1.3413372522910669E-2</v>
      </c>
      <c r="T944" s="7">
        <f t="shared" si="59"/>
        <v>-7.4375564981188479E-3</v>
      </c>
      <c r="U944" s="7">
        <f t="shared" si="59"/>
        <v>9.0761458727433957E-3</v>
      </c>
      <c r="V944" s="7">
        <f t="shared" si="61"/>
        <v>1.6452244683842723E-2</v>
      </c>
      <c r="W944" s="7">
        <f t="shared" si="61"/>
        <v>1.0506469363983018E-2</v>
      </c>
      <c r="X944" s="7">
        <f t="shared" si="61"/>
        <v>-9.260759875655257E-3</v>
      </c>
      <c r="Y944" s="7">
        <f t="shared" si="61"/>
        <v>2.7987776025096625E-2</v>
      </c>
      <c r="Z944" s="15"/>
      <c r="AA944" s="7"/>
      <c r="AB944" s="7"/>
      <c r="AC944" s="7"/>
      <c r="AD944" s="7"/>
      <c r="AE944" s="7"/>
      <c r="AF944" s="7"/>
      <c r="AG944" s="7"/>
      <c r="AH944" s="7"/>
      <c r="AI944" s="7"/>
      <c r="AJ944" s="7"/>
      <c r="AK944" s="7"/>
      <c r="AL944" s="7"/>
      <c r="AM944" s="7"/>
      <c r="AN944" s="7"/>
      <c r="AO944" s="7"/>
      <c r="AP944" s="7"/>
      <c r="AQ944" s="7"/>
      <c r="AR944" s="7"/>
      <c r="AS944" s="7"/>
      <c r="AT944" s="7"/>
      <c r="AU944" s="7"/>
      <c r="AV944" s="7"/>
    </row>
    <row r="945" spans="1:48">
      <c r="A945" s="12">
        <v>43486</v>
      </c>
      <c r="B945" s="13">
        <v>5905.6</v>
      </c>
      <c r="C945" s="13">
        <v>1077.5</v>
      </c>
      <c r="D945" s="13">
        <v>2230.8000000000002</v>
      </c>
      <c r="E945" s="13">
        <v>10834.6</v>
      </c>
      <c r="F945" s="13">
        <v>10785.2</v>
      </c>
      <c r="G945" s="13">
        <v>5746.6</v>
      </c>
      <c r="H945" s="13">
        <v>30614</v>
      </c>
      <c r="I945" s="13">
        <v>5926.1</v>
      </c>
      <c r="J945" s="13">
        <v>1167.3</v>
      </c>
      <c r="K945" s="13">
        <v>11565.2</v>
      </c>
      <c r="L945" s="13">
        <v>7895</v>
      </c>
      <c r="M945" s="13">
        <v>268</v>
      </c>
      <c r="N945" s="15"/>
      <c r="O945" s="7">
        <f t="shared" si="60"/>
        <v>-7.2737481225885895E-3</v>
      </c>
      <c r="P945" s="7">
        <f t="shared" si="60"/>
        <v>2.1484484098454798E-2</v>
      </c>
      <c r="Q945" s="7">
        <f t="shared" si="60"/>
        <v>-1.7272211274959107E-2</v>
      </c>
      <c r="R945" s="7">
        <f t="shared" si="59"/>
        <v>-1.5843002395817492E-2</v>
      </c>
      <c r="S945" s="7">
        <f t="shared" si="59"/>
        <v>-2.6088222647788917E-3</v>
      </c>
      <c r="T945" s="7">
        <f t="shared" si="59"/>
        <v>-3.5729789197464605E-2</v>
      </c>
      <c r="U945" s="7">
        <f t="shared" si="59"/>
        <v>-2.3538741415965968E-2</v>
      </c>
      <c r="V945" s="7">
        <f t="shared" si="61"/>
        <v>-1.4412948990512925E-2</v>
      </c>
      <c r="W945" s="7">
        <f t="shared" si="61"/>
        <v>6.4896479149094263E-3</v>
      </c>
      <c r="X945" s="7">
        <f t="shared" si="61"/>
        <v>4.9929223317902907E-2</v>
      </c>
      <c r="Y945" s="7">
        <f t="shared" si="61"/>
        <v>3.6664811286990845E-3</v>
      </c>
      <c r="Z945" s="15"/>
      <c r="AA945" s="7"/>
      <c r="AB945" s="7"/>
      <c r="AC945" s="7"/>
      <c r="AD945" s="7"/>
      <c r="AE945" s="7"/>
      <c r="AF945" s="7"/>
      <c r="AG945" s="7"/>
      <c r="AH945" s="7"/>
      <c r="AI945" s="7"/>
      <c r="AJ945" s="7"/>
      <c r="AK945" s="7"/>
      <c r="AL945" s="7"/>
      <c r="AM945" s="7"/>
      <c r="AN945" s="7"/>
      <c r="AO945" s="7"/>
      <c r="AP945" s="7"/>
      <c r="AQ945" s="7"/>
      <c r="AR945" s="7"/>
      <c r="AS945" s="7"/>
      <c r="AT945" s="7"/>
      <c r="AU945" s="7"/>
      <c r="AV945" s="7"/>
    </row>
    <row r="946" spans="1:48">
      <c r="A946" s="12">
        <v>43494</v>
      </c>
      <c r="B946" s="13">
        <v>5862.8</v>
      </c>
      <c r="C946" s="13">
        <v>1100.9000000000001</v>
      </c>
      <c r="D946" s="13">
        <v>2192.6</v>
      </c>
      <c r="E946" s="13">
        <v>10664.3</v>
      </c>
      <c r="F946" s="13">
        <v>10757.1</v>
      </c>
      <c r="G946" s="13">
        <v>5544.9</v>
      </c>
      <c r="H946" s="13">
        <v>29901.8</v>
      </c>
      <c r="I946" s="13">
        <v>5841.3</v>
      </c>
      <c r="J946" s="13">
        <v>1174.9000000000001</v>
      </c>
      <c r="K946" s="13">
        <v>12157.3</v>
      </c>
      <c r="L946" s="13">
        <v>7924</v>
      </c>
      <c r="M946" s="13">
        <v>267</v>
      </c>
      <c r="N946" s="15"/>
      <c r="O946" s="7">
        <f t="shared" si="60"/>
        <v>3.4978386340728113E-2</v>
      </c>
      <c r="P946" s="7">
        <f t="shared" si="60"/>
        <v>3.3583579427436734E-2</v>
      </c>
      <c r="Q946" s="7">
        <f t="shared" si="60"/>
        <v>2.8593927930380163E-2</v>
      </c>
      <c r="R946" s="7">
        <f t="shared" si="59"/>
        <v>1.8884171073088946E-2</v>
      </c>
      <c r="S946" s="7">
        <f t="shared" si="59"/>
        <v>8.2211267085753135E-3</v>
      </c>
      <c r="T946" s="7">
        <f t="shared" si="59"/>
        <v>6.4088682378575568E-2</v>
      </c>
      <c r="U946" s="7">
        <f t="shared" si="59"/>
        <v>1.0674618404799833E-2</v>
      </c>
      <c r="V946" s="7">
        <f t="shared" si="61"/>
        <v>3.5402373645863849E-2</v>
      </c>
      <c r="W946" s="7">
        <f t="shared" si="61"/>
        <v>3.2325708593129103E-2</v>
      </c>
      <c r="X946" s="7">
        <f t="shared" si="61"/>
        <v>1.4608216990391207E-2</v>
      </c>
      <c r="Y946" s="7">
        <f t="shared" si="61"/>
        <v>3.7536730517214018E-3</v>
      </c>
      <c r="Z946" s="15"/>
      <c r="AA946" s="7"/>
      <c r="AB946" s="7"/>
      <c r="AC946" s="7"/>
      <c r="AD946" s="7"/>
      <c r="AE946" s="7"/>
      <c r="AF946" s="7"/>
      <c r="AG946" s="7"/>
      <c r="AH946" s="7"/>
      <c r="AI946" s="7"/>
      <c r="AJ946" s="7"/>
      <c r="AK946" s="7"/>
      <c r="AL946" s="7"/>
      <c r="AM946" s="7"/>
      <c r="AN946" s="7"/>
      <c r="AO946" s="7"/>
      <c r="AP946" s="7"/>
      <c r="AQ946" s="7"/>
      <c r="AR946" s="7"/>
      <c r="AS946" s="7"/>
      <c r="AT946" s="7"/>
      <c r="AU946" s="7"/>
      <c r="AV946" s="7"/>
    </row>
    <row r="947" spans="1:48">
      <c r="A947" s="12">
        <v>43500</v>
      </c>
      <c r="B947" s="13">
        <v>6071.5</v>
      </c>
      <c r="C947" s="13">
        <v>1138.5</v>
      </c>
      <c r="D947" s="13">
        <v>2256.1999999999998</v>
      </c>
      <c r="E947" s="13">
        <v>10867.6</v>
      </c>
      <c r="F947" s="13">
        <v>10845.9</v>
      </c>
      <c r="G947" s="13">
        <v>5911.9</v>
      </c>
      <c r="H947" s="13">
        <v>30222.7</v>
      </c>
      <c r="I947" s="13">
        <v>6051.8</v>
      </c>
      <c r="J947" s="13">
        <v>1213.5</v>
      </c>
      <c r="K947" s="13">
        <v>12336.2</v>
      </c>
      <c r="L947" s="13">
        <v>7953.8</v>
      </c>
      <c r="M947" s="13">
        <v>266</v>
      </c>
      <c r="N947" s="15"/>
      <c r="O947" s="7">
        <f t="shared" si="60"/>
        <v>-8.8979705317066308E-4</v>
      </c>
      <c r="P947" s="7">
        <f t="shared" si="60"/>
        <v>-4.4896417682753764E-3</v>
      </c>
      <c r="Q947" s="7">
        <f t="shared" si="60"/>
        <v>3.0977588165374353E-3</v>
      </c>
      <c r="R947" s="7">
        <f t="shared" si="59"/>
        <v>-5.9342425736685521E-3</v>
      </c>
      <c r="S947" s="7">
        <f t="shared" si="59"/>
        <v>4.8808165104163963E-2</v>
      </c>
      <c r="T947" s="7">
        <f t="shared" si="59"/>
        <v>-2.2598188743686919E-2</v>
      </c>
      <c r="U947" s="7">
        <f t="shared" si="59"/>
        <v>-3.0746429604444268E-2</v>
      </c>
      <c r="V947" s="7">
        <f t="shared" si="61"/>
        <v>8.8997683913940567E-3</v>
      </c>
      <c r="W947" s="7">
        <f t="shared" si="61"/>
        <v>1.8695185091305223E-2</v>
      </c>
      <c r="X947" s="7">
        <f t="shared" si="61"/>
        <v>2.8646554126177077E-2</v>
      </c>
      <c r="Y947" s="7">
        <f t="shared" si="61"/>
        <v>-7.4205905918712969E-4</v>
      </c>
      <c r="Z947" s="15"/>
      <c r="AA947" s="7"/>
      <c r="AB947" s="7"/>
      <c r="AC947" s="7"/>
      <c r="AD947" s="7"/>
      <c r="AE947" s="7"/>
      <c r="AF947" s="7"/>
      <c r="AG947" s="7"/>
      <c r="AH947" s="7"/>
      <c r="AI947" s="7"/>
      <c r="AJ947" s="7"/>
      <c r="AK947" s="7"/>
      <c r="AL947" s="7"/>
      <c r="AM947" s="7"/>
      <c r="AN947" s="7"/>
      <c r="AO947" s="7"/>
      <c r="AP947" s="7"/>
      <c r="AQ947" s="7"/>
      <c r="AR947" s="7"/>
      <c r="AS947" s="7"/>
      <c r="AT947" s="7"/>
      <c r="AU947" s="7"/>
      <c r="AV947" s="7"/>
    </row>
    <row r="948" spans="1:48">
      <c r="A948" s="12">
        <v>43507</v>
      </c>
      <c r="B948" s="13">
        <v>6066.1</v>
      </c>
      <c r="C948" s="13">
        <v>1133.4000000000001</v>
      </c>
      <c r="D948" s="13">
        <v>2263.1999999999998</v>
      </c>
      <c r="E948" s="13">
        <v>10803.3</v>
      </c>
      <c r="F948" s="13">
        <v>11388.4</v>
      </c>
      <c r="G948" s="13">
        <v>5779.8</v>
      </c>
      <c r="H948" s="13">
        <v>29307.599999999999</v>
      </c>
      <c r="I948" s="13">
        <v>6105.9</v>
      </c>
      <c r="J948" s="13">
        <v>1236.4000000000001</v>
      </c>
      <c r="K948" s="13">
        <v>12694.7</v>
      </c>
      <c r="L948" s="13">
        <v>7947.9</v>
      </c>
      <c r="M948" s="13">
        <v>265</v>
      </c>
      <c r="N948" s="15"/>
      <c r="O948" s="7">
        <f t="shared" si="60"/>
        <v>1.6545246386744782E-2</v>
      </c>
      <c r="P948" s="7">
        <f t="shared" si="60"/>
        <v>2.2594409940836828E-2</v>
      </c>
      <c r="Q948" s="7">
        <f t="shared" si="60"/>
        <v>3.8486289031160283E-2</v>
      </c>
      <c r="R948" s="7">
        <f t="shared" si="59"/>
        <v>-3.3977201920694922E-2</v>
      </c>
      <c r="S948" s="7">
        <f t="shared" si="59"/>
        <v>4.6780227403443782E-3</v>
      </c>
      <c r="T948" s="7">
        <f t="shared" si="59"/>
        <v>2.9122974800132147E-2</v>
      </c>
      <c r="U948" s="7">
        <f t="shared" si="59"/>
        <v>-7.475257758071057E-4</v>
      </c>
      <c r="V948" s="7">
        <f t="shared" si="61"/>
        <v>1.4373997501674804E-2</v>
      </c>
      <c r="W948" s="7">
        <f t="shared" si="61"/>
        <v>1.0219360713902195E-2</v>
      </c>
      <c r="X948" s="7">
        <f t="shared" si="61"/>
        <v>1.8790886176947044E-2</v>
      </c>
      <c r="Y948" s="7">
        <f t="shared" si="61"/>
        <v>1.7275895382899076E-2</v>
      </c>
      <c r="Z948" s="15"/>
      <c r="AA948" s="7"/>
      <c r="AB948" s="7"/>
      <c r="AC948" s="7"/>
      <c r="AD948" s="7"/>
      <c r="AE948" s="7"/>
      <c r="AF948" s="7"/>
      <c r="AG948" s="7"/>
      <c r="AH948" s="7"/>
      <c r="AI948" s="7"/>
      <c r="AJ948" s="7"/>
      <c r="AK948" s="7"/>
      <c r="AL948" s="7"/>
      <c r="AM948" s="7"/>
      <c r="AN948" s="7"/>
      <c r="AO948" s="7"/>
      <c r="AP948" s="7"/>
      <c r="AQ948" s="7"/>
      <c r="AR948" s="7"/>
      <c r="AS948" s="7"/>
      <c r="AT948" s="7"/>
      <c r="AU948" s="7"/>
      <c r="AV948" s="7"/>
    </row>
    <row r="949" spans="1:48">
      <c r="A949" s="12">
        <v>43514</v>
      </c>
      <c r="B949" s="13">
        <v>6167.3</v>
      </c>
      <c r="C949" s="13">
        <v>1159.3</v>
      </c>
      <c r="D949" s="13">
        <v>2352</v>
      </c>
      <c r="E949" s="13">
        <v>10442.4</v>
      </c>
      <c r="F949" s="13">
        <v>11441.8</v>
      </c>
      <c r="G949" s="13">
        <v>5950.6</v>
      </c>
      <c r="H949" s="13">
        <v>29285.7</v>
      </c>
      <c r="I949" s="13">
        <v>6194.3</v>
      </c>
      <c r="J949" s="13">
        <v>1249.0999999999999</v>
      </c>
      <c r="K949" s="13">
        <v>12935.5</v>
      </c>
      <c r="L949" s="13">
        <v>8086.4</v>
      </c>
      <c r="M949" s="13">
        <v>264</v>
      </c>
      <c r="N949" s="15"/>
      <c r="O949" s="7">
        <f t="shared" si="60"/>
        <v>4.1100381481551087E-3</v>
      </c>
      <c r="P949" s="7">
        <f t="shared" si="60"/>
        <v>-1.4947701619794473E-2</v>
      </c>
      <c r="Q949" s="7">
        <f t="shared" si="60"/>
        <v>-1.2062253269755924E-2</v>
      </c>
      <c r="R949" s="7">
        <f t="shared" si="59"/>
        <v>2.1045791914876448E-3</v>
      </c>
      <c r="S949" s="7">
        <f t="shared" si="59"/>
        <v>-6.6116812963323496E-3</v>
      </c>
      <c r="T949" s="7">
        <f t="shared" si="59"/>
        <v>1.3918085927241442E-2</v>
      </c>
      <c r="U949" s="7">
        <f t="shared" si="59"/>
        <v>3.639544867593817E-2</v>
      </c>
      <c r="V949" s="7">
        <f t="shared" si="61"/>
        <v>-9.686793678870819E-5</v>
      </c>
      <c r="W949" s="7">
        <f t="shared" si="61"/>
        <v>9.8781971092490352E-3</v>
      </c>
      <c r="X949" s="7">
        <f t="shared" si="61"/>
        <v>-1.1225853119713646E-2</v>
      </c>
      <c r="Y949" s="7">
        <f t="shared" si="61"/>
        <v>2.6799237997386432E-3</v>
      </c>
      <c r="Z949" s="15"/>
      <c r="AA949" s="7"/>
      <c r="AB949" s="7"/>
      <c r="AC949" s="7"/>
      <c r="AD949" s="7"/>
      <c r="AE949" s="7"/>
      <c r="AF949" s="7"/>
      <c r="AG949" s="7"/>
      <c r="AH949" s="7"/>
      <c r="AI949" s="7"/>
      <c r="AJ949" s="7"/>
      <c r="AK949" s="7"/>
      <c r="AL949" s="7"/>
      <c r="AM949" s="7"/>
      <c r="AN949" s="7"/>
      <c r="AO949" s="7"/>
      <c r="AP949" s="7"/>
      <c r="AQ949" s="7"/>
      <c r="AR949" s="7"/>
      <c r="AS949" s="7"/>
      <c r="AT949" s="7"/>
      <c r="AU949" s="7"/>
      <c r="AV949" s="7"/>
    </row>
    <row r="950" spans="1:48">
      <c r="A950" s="12">
        <v>43521</v>
      </c>
      <c r="B950" s="13">
        <v>6192.7</v>
      </c>
      <c r="C950" s="13">
        <v>1142.0999999999999</v>
      </c>
      <c r="D950" s="13">
        <v>2323.8000000000002</v>
      </c>
      <c r="E950" s="13">
        <v>10464.4</v>
      </c>
      <c r="F950" s="13">
        <v>11366.4</v>
      </c>
      <c r="G950" s="13">
        <v>6034</v>
      </c>
      <c r="H950" s="13">
        <v>30371.200000000001</v>
      </c>
      <c r="I950" s="13">
        <v>6193.7</v>
      </c>
      <c r="J950" s="13">
        <v>1261.5</v>
      </c>
      <c r="K950" s="13">
        <v>12791.1</v>
      </c>
      <c r="L950" s="13">
        <v>8108.1</v>
      </c>
      <c r="M950" s="13">
        <v>263</v>
      </c>
      <c r="N950" s="15"/>
      <c r="O950" s="7">
        <f t="shared" si="60"/>
        <v>1.7908285349149567E-3</v>
      </c>
      <c r="P950" s="7">
        <f t="shared" si="60"/>
        <v>1.3652979588342965E-2</v>
      </c>
      <c r="Q950" s="7">
        <f t="shared" si="60"/>
        <v>8.3137397647620008E-3</v>
      </c>
      <c r="R950" s="7">
        <f t="shared" si="59"/>
        <v>2.8386133964076729E-2</v>
      </c>
      <c r="S950" s="7">
        <f t="shared" si="59"/>
        <v>-2.0696374074341745E-3</v>
      </c>
      <c r="T950" s="7">
        <f t="shared" si="59"/>
        <v>-9.3742621424121996E-3</v>
      </c>
      <c r="U950" s="7">
        <f t="shared" si="59"/>
        <v>1.2678090111511314E-2</v>
      </c>
      <c r="V950" s="7">
        <f t="shared" si="61"/>
        <v>7.7840178168168796E-3</v>
      </c>
      <c r="W950" s="7">
        <f t="shared" si="61"/>
        <v>1.2212087951426904E-2</v>
      </c>
      <c r="X950" s="7">
        <f t="shared" si="61"/>
        <v>-3.0379690911357094E-3</v>
      </c>
      <c r="Y950" s="7">
        <f t="shared" si="61"/>
        <v>8.6296173805536333E-4</v>
      </c>
      <c r="Z950" s="15"/>
      <c r="AA950" s="7"/>
      <c r="AB950" s="7"/>
      <c r="AC950" s="7"/>
      <c r="AD950" s="7"/>
      <c r="AE950" s="7"/>
      <c r="AF950" s="7"/>
      <c r="AG950" s="7"/>
      <c r="AH950" s="7"/>
      <c r="AI950" s="7"/>
      <c r="AJ950" s="7"/>
      <c r="AK950" s="7"/>
      <c r="AL950" s="7"/>
      <c r="AM950" s="7"/>
      <c r="AN950" s="7"/>
      <c r="AO950" s="7"/>
      <c r="AP950" s="7"/>
      <c r="AQ950" s="7"/>
      <c r="AR950" s="7"/>
      <c r="AS950" s="7"/>
      <c r="AT950" s="7"/>
      <c r="AU950" s="7"/>
      <c r="AV950" s="7"/>
    </row>
    <row r="951" spans="1:48">
      <c r="A951" s="12">
        <v>43528</v>
      </c>
      <c r="B951" s="13">
        <v>6203.8</v>
      </c>
      <c r="C951" s="13">
        <v>1157.8</v>
      </c>
      <c r="D951" s="13">
        <v>2343.1999999999998</v>
      </c>
      <c r="E951" s="13">
        <v>10765.7</v>
      </c>
      <c r="F951" s="13">
        <v>11342.9</v>
      </c>
      <c r="G951" s="13">
        <v>5977.7</v>
      </c>
      <c r="H951" s="13">
        <v>30758.7</v>
      </c>
      <c r="I951" s="13">
        <v>6242.1</v>
      </c>
      <c r="J951" s="13">
        <v>1277</v>
      </c>
      <c r="K951" s="13">
        <v>12752.3</v>
      </c>
      <c r="L951" s="13">
        <v>8115.1</v>
      </c>
      <c r="M951" s="13">
        <v>262</v>
      </c>
      <c r="N951" s="15"/>
      <c r="O951" s="7">
        <f t="shared" si="60"/>
        <v>-4.6207368748737215E-3</v>
      </c>
      <c r="P951" s="7">
        <f t="shared" si="60"/>
        <v>7.5718826746330537E-3</v>
      </c>
      <c r="Q951" s="7">
        <f t="shared" si="60"/>
        <v>-1.4616372326745189E-2</v>
      </c>
      <c r="R951" s="7">
        <f t="shared" si="59"/>
        <v>-1.952544506076335E-3</v>
      </c>
      <c r="S951" s="7">
        <f t="shared" si="59"/>
        <v>2.4126951104647431E-3</v>
      </c>
      <c r="T951" s="7">
        <f t="shared" si="59"/>
        <v>-1.1762366901849969E-2</v>
      </c>
      <c r="U951" s="7">
        <f t="shared" si="59"/>
        <v>-8.7642808222185512E-3</v>
      </c>
      <c r="V951" s="7">
        <f t="shared" si="61"/>
        <v>1.4087891547963796E-3</v>
      </c>
      <c r="W951" s="7">
        <f t="shared" si="61"/>
        <v>1.700417538069908E-2</v>
      </c>
      <c r="X951" s="7">
        <f t="shared" si="61"/>
        <v>-2.3238479545170964E-3</v>
      </c>
      <c r="Y951" s="7">
        <f t="shared" si="61"/>
        <v>3.3952965978771722E-3</v>
      </c>
      <c r="Z951" s="15"/>
      <c r="AA951" s="7"/>
      <c r="AB951" s="7"/>
      <c r="AC951" s="7"/>
      <c r="AD951" s="7"/>
      <c r="AE951" s="7"/>
      <c r="AF951" s="7"/>
      <c r="AG951" s="7"/>
      <c r="AH951" s="7"/>
      <c r="AI951" s="7"/>
      <c r="AJ951" s="7"/>
      <c r="AK951" s="7"/>
      <c r="AL951" s="7"/>
      <c r="AM951" s="7"/>
      <c r="AN951" s="7"/>
      <c r="AO951" s="7"/>
      <c r="AP951" s="7"/>
      <c r="AQ951" s="7"/>
      <c r="AR951" s="7"/>
      <c r="AS951" s="7"/>
      <c r="AT951" s="7"/>
      <c r="AU951" s="7"/>
      <c r="AV951" s="7"/>
    </row>
    <row r="952" spans="1:48">
      <c r="A952" s="12">
        <v>43535</v>
      </c>
      <c r="B952" s="13">
        <v>6175.2</v>
      </c>
      <c r="C952" s="13">
        <v>1166.5999999999999</v>
      </c>
      <c r="D952" s="13">
        <v>2309.1999999999998</v>
      </c>
      <c r="E952" s="13">
        <v>10744.7</v>
      </c>
      <c r="F952" s="13">
        <v>11370.3</v>
      </c>
      <c r="G952" s="13">
        <v>5907.8</v>
      </c>
      <c r="H952" s="13">
        <v>30490.3</v>
      </c>
      <c r="I952" s="13">
        <v>6250.9</v>
      </c>
      <c r="J952" s="13">
        <v>1298.9000000000001</v>
      </c>
      <c r="K952" s="13">
        <v>12722.7</v>
      </c>
      <c r="L952" s="13">
        <v>8142.7</v>
      </c>
      <c r="M952" s="13">
        <v>261</v>
      </c>
      <c r="N952" s="15"/>
      <c r="O952" s="7">
        <f t="shared" si="60"/>
        <v>3.2335280065590383E-3</v>
      </c>
      <c r="P952" s="7">
        <f t="shared" si="60"/>
        <v>-3.8648220907092725E-3</v>
      </c>
      <c r="Q952" s="7">
        <f t="shared" si="60"/>
        <v>1.3164311426722849E-2</v>
      </c>
      <c r="R952" s="7">
        <f t="shared" si="59"/>
        <v>2.0732910916488679E-3</v>
      </c>
      <c r="S952" s="7">
        <f t="shared" si="59"/>
        <v>7.4478123608134588E-3</v>
      </c>
      <c r="T952" s="7">
        <f t="shared" si="59"/>
        <v>-6.7596514118719734E-3</v>
      </c>
      <c r="U952" s="7">
        <f t="shared" si="59"/>
        <v>6.736783630232294E-3</v>
      </c>
      <c r="V952" s="7">
        <f t="shared" si="61"/>
        <v>1.5996416836756025E-4</v>
      </c>
      <c r="W952" s="7">
        <f t="shared" si="61"/>
        <v>1.3307018018123683E-2</v>
      </c>
      <c r="X952" s="7">
        <f t="shared" si="61"/>
        <v>1.4505956372714873E-2</v>
      </c>
      <c r="Y952" s="7">
        <f t="shared" si="61"/>
        <v>6.5000075841176938E-3</v>
      </c>
      <c r="Z952" s="15"/>
      <c r="AA952" s="7"/>
      <c r="AB952" s="7"/>
      <c r="AC952" s="7"/>
      <c r="AD952" s="7"/>
      <c r="AE952" s="7"/>
      <c r="AF952" s="7"/>
      <c r="AG952" s="7"/>
      <c r="AH952" s="7"/>
      <c r="AI952" s="7"/>
      <c r="AJ952" s="7"/>
      <c r="AK952" s="7"/>
      <c r="AL952" s="7"/>
      <c r="AM952" s="7"/>
      <c r="AN952" s="7"/>
      <c r="AO952" s="7"/>
      <c r="AP952" s="7"/>
      <c r="AQ952" s="7"/>
      <c r="AR952" s="7"/>
      <c r="AS952" s="7"/>
      <c r="AT952" s="7"/>
      <c r="AU952" s="7"/>
      <c r="AV952" s="7"/>
    </row>
    <row r="953" spans="1:48">
      <c r="A953" s="12">
        <v>43542</v>
      </c>
      <c r="B953" s="13">
        <v>6195.2</v>
      </c>
      <c r="C953" s="13">
        <v>1162.0999999999999</v>
      </c>
      <c r="D953" s="13">
        <v>2339.8000000000002</v>
      </c>
      <c r="E953" s="13">
        <v>10767</v>
      </c>
      <c r="F953" s="13">
        <v>11455.3</v>
      </c>
      <c r="G953" s="13">
        <v>5868</v>
      </c>
      <c r="H953" s="13">
        <v>30696.400000000001</v>
      </c>
      <c r="I953" s="13">
        <v>6251.9</v>
      </c>
      <c r="J953" s="13">
        <v>1316.3</v>
      </c>
      <c r="K953" s="13">
        <v>12908.6</v>
      </c>
      <c r="L953" s="13">
        <v>8195.7999999999993</v>
      </c>
      <c r="M953" s="13">
        <v>260</v>
      </c>
      <c r="N953" s="15"/>
      <c r="O953" s="7">
        <f t="shared" si="60"/>
        <v>-2.3432649964569177E-3</v>
      </c>
      <c r="P953" s="7">
        <f t="shared" si="60"/>
        <v>1.307990436533321E-2</v>
      </c>
      <c r="Q953" s="7">
        <f t="shared" si="60"/>
        <v>-6.259398786305821E-3</v>
      </c>
      <c r="R953" s="7">
        <f t="shared" si="59"/>
        <v>-2.6008768817185277E-4</v>
      </c>
      <c r="S953" s="7">
        <f t="shared" si="59"/>
        <v>-4.1676039650972559E-2</v>
      </c>
      <c r="T953" s="7">
        <f t="shared" si="59"/>
        <v>-6.2910491948691537E-3</v>
      </c>
      <c r="U953" s="7">
        <f t="shared" si="59"/>
        <v>-1.1098485854256599E-2</v>
      </c>
      <c r="V953" s="7">
        <f t="shared" si="61"/>
        <v>4.7074680215543046E-3</v>
      </c>
      <c r="W953" s="7">
        <f t="shared" si="61"/>
        <v>-2.7574143791782104E-2</v>
      </c>
      <c r="X953" s="7">
        <f t="shared" si="61"/>
        <v>1.4703207004201895E-2</v>
      </c>
      <c r="Y953" s="7">
        <f t="shared" si="61"/>
        <v>-6.4508850356299764E-3</v>
      </c>
      <c r="Z953" s="15"/>
      <c r="AA953" s="7"/>
      <c r="AB953" s="7"/>
      <c r="AC953" s="7"/>
      <c r="AD953" s="7"/>
      <c r="AE953" s="7"/>
      <c r="AF953" s="7"/>
      <c r="AG953" s="7"/>
      <c r="AH953" s="7"/>
      <c r="AI953" s="7"/>
      <c r="AJ953" s="7"/>
      <c r="AK953" s="7"/>
      <c r="AL953" s="7"/>
      <c r="AM953" s="7"/>
      <c r="AN953" s="7"/>
      <c r="AO953" s="7"/>
      <c r="AP953" s="7"/>
      <c r="AQ953" s="7"/>
      <c r="AR953" s="7"/>
      <c r="AS953" s="7"/>
      <c r="AT953" s="7"/>
      <c r="AU953" s="7"/>
      <c r="AV953" s="7"/>
    </row>
    <row r="954" spans="1:48">
      <c r="A954" s="12">
        <v>43549</v>
      </c>
      <c r="B954" s="13">
        <v>6180.7</v>
      </c>
      <c r="C954" s="13">
        <v>1177.4000000000001</v>
      </c>
      <c r="D954" s="13">
        <v>2325.1999999999998</v>
      </c>
      <c r="E954" s="13">
        <v>10764.2</v>
      </c>
      <c r="F954" s="13">
        <v>10987.7</v>
      </c>
      <c r="G954" s="13">
        <v>5831.2</v>
      </c>
      <c r="H954" s="13">
        <v>30357.599999999999</v>
      </c>
      <c r="I954" s="13">
        <v>6281.4</v>
      </c>
      <c r="J954" s="13">
        <v>1280.5</v>
      </c>
      <c r="K954" s="13">
        <v>13099.8</v>
      </c>
      <c r="L954" s="13">
        <v>8143.1</v>
      </c>
      <c r="M954" s="13">
        <v>259</v>
      </c>
      <c r="N954" s="15"/>
      <c r="O954" s="7">
        <f t="shared" si="60"/>
        <v>9.7071671326851185E-5</v>
      </c>
      <c r="P954" s="7">
        <f t="shared" si="60"/>
        <v>-6.8178208525908829E-3</v>
      </c>
      <c r="Q954" s="7">
        <f t="shared" si="60"/>
        <v>6.9429842183767109E-3</v>
      </c>
      <c r="R954" s="7">
        <f t="shared" si="59"/>
        <v>2.5978378344351603E-3</v>
      </c>
      <c r="S954" s="7">
        <f t="shared" si="59"/>
        <v>-1.3450446953171113E-2</v>
      </c>
      <c r="T954" s="7">
        <f t="shared" si="59"/>
        <v>-3.7735202245336649E-4</v>
      </c>
      <c r="U954" s="7">
        <f t="shared" si="59"/>
        <v>3.1080592758308853E-3</v>
      </c>
      <c r="V954" s="7">
        <f t="shared" si="61"/>
        <v>-3.9080307827637989E-3</v>
      </c>
      <c r="W954" s="7">
        <f t="shared" si="61"/>
        <v>1.2340565627812345E-2</v>
      </c>
      <c r="X954" s="7">
        <f t="shared" si="61"/>
        <v>1.6564591568220616E-2</v>
      </c>
      <c r="Y954" s="7">
        <f t="shared" si="61"/>
        <v>-2.1800175586542622E-2</v>
      </c>
      <c r="Z954" s="15"/>
      <c r="AA954" s="7"/>
      <c r="AB954" s="7"/>
      <c r="AC954" s="7"/>
      <c r="AD954" s="7"/>
      <c r="AE954" s="7"/>
      <c r="AF954" s="7"/>
      <c r="AG954" s="7"/>
      <c r="AH954" s="7"/>
      <c r="AI954" s="7"/>
      <c r="AJ954" s="7"/>
      <c r="AK954" s="7"/>
      <c r="AL954" s="7"/>
      <c r="AM954" s="7"/>
      <c r="AN954" s="7"/>
      <c r="AO954" s="7"/>
      <c r="AP954" s="7"/>
      <c r="AQ954" s="7"/>
      <c r="AR954" s="7"/>
      <c r="AS954" s="7"/>
      <c r="AT954" s="7"/>
      <c r="AU954" s="7"/>
      <c r="AV954" s="7"/>
    </row>
    <row r="955" spans="1:48">
      <c r="A955" s="12">
        <v>43556</v>
      </c>
      <c r="B955" s="13">
        <v>6181.3</v>
      </c>
      <c r="C955" s="13">
        <v>1169.4000000000001</v>
      </c>
      <c r="D955" s="13">
        <v>2341.4</v>
      </c>
      <c r="E955" s="13">
        <v>10792.2</v>
      </c>
      <c r="F955" s="13">
        <v>10840.9</v>
      </c>
      <c r="G955" s="13">
        <v>5829</v>
      </c>
      <c r="H955" s="13">
        <v>30452.1</v>
      </c>
      <c r="I955" s="13">
        <v>6256.9</v>
      </c>
      <c r="J955" s="13">
        <v>1296.4000000000001</v>
      </c>
      <c r="K955" s="13">
        <v>13318.6</v>
      </c>
      <c r="L955" s="13">
        <v>7967.5</v>
      </c>
      <c r="M955" s="13">
        <v>258</v>
      </c>
      <c r="N955" s="15"/>
      <c r="O955" s="7">
        <f t="shared" si="60"/>
        <v>1.1260836784373209E-2</v>
      </c>
      <c r="P955" s="7">
        <f t="shared" si="60"/>
        <v>1.308318721201881E-2</v>
      </c>
      <c r="Q955" s="7">
        <f t="shared" si="60"/>
        <v>1.9832774717070095E-2</v>
      </c>
      <c r="R955" s="7">
        <f t="shared" si="59"/>
        <v>1.849873047488744E-2</v>
      </c>
      <c r="S955" s="7">
        <f t="shared" si="59"/>
        <v>3.5253845595898205E-2</v>
      </c>
      <c r="T955" s="7">
        <f t="shared" si="59"/>
        <v>5.5089017183203078E-3</v>
      </c>
      <c r="U955" s="7">
        <f t="shared" si="59"/>
        <v>3.2653732554392299E-3</v>
      </c>
      <c r="V955" s="7">
        <f t="shared" si="61"/>
        <v>1.9671312656242071E-2</v>
      </c>
      <c r="W955" s="7">
        <f t="shared" si="61"/>
        <v>3.1360529034148286E-2</v>
      </c>
      <c r="X955" s="7">
        <f t="shared" si="61"/>
        <v>9.9060434961023829E-4</v>
      </c>
      <c r="Y955" s="7">
        <f t="shared" si="61"/>
        <v>1.1952134696282568E-2</v>
      </c>
      <c r="Z955" s="15"/>
      <c r="AA955" s="7"/>
      <c r="AB955" s="7"/>
      <c r="AC955" s="7"/>
      <c r="AD955" s="7"/>
      <c r="AE955" s="7"/>
      <c r="AF955" s="7"/>
      <c r="AG955" s="7"/>
      <c r="AH955" s="7"/>
      <c r="AI955" s="7"/>
      <c r="AJ955" s="7"/>
      <c r="AK955" s="7"/>
      <c r="AL955" s="7"/>
      <c r="AM955" s="7"/>
      <c r="AN955" s="7"/>
      <c r="AO955" s="7"/>
      <c r="AP955" s="7"/>
      <c r="AQ955" s="7"/>
      <c r="AR955" s="7"/>
      <c r="AS955" s="7"/>
      <c r="AT955" s="7"/>
      <c r="AU955" s="7"/>
      <c r="AV955" s="7"/>
    </row>
    <row r="956" spans="1:48">
      <c r="A956" s="12">
        <v>43563</v>
      </c>
      <c r="B956" s="13">
        <v>6251.3</v>
      </c>
      <c r="C956" s="13">
        <v>1184.8</v>
      </c>
      <c r="D956" s="13">
        <v>2388.3000000000002</v>
      </c>
      <c r="E956" s="13">
        <v>10993.7</v>
      </c>
      <c r="F956" s="13">
        <v>11229.9</v>
      </c>
      <c r="G956" s="13">
        <v>5861.2</v>
      </c>
      <c r="H956" s="13">
        <v>30551.7</v>
      </c>
      <c r="I956" s="13">
        <v>6381.2</v>
      </c>
      <c r="J956" s="13">
        <v>1337.7</v>
      </c>
      <c r="K956" s="13">
        <v>13331.8</v>
      </c>
      <c r="L956" s="13">
        <v>8063.3</v>
      </c>
      <c r="M956" s="13">
        <v>257</v>
      </c>
      <c r="N956" s="15"/>
      <c r="O956" s="7">
        <f t="shared" si="60"/>
        <v>1.3587936005324025E-3</v>
      </c>
      <c r="P956" s="7">
        <f t="shared" si="60"/>
        <v>2.1294278790969137E-2</v>
      </c>
      <c r="Q956" s="7">
        <f t="shared" si="60"/>
        <v>2.3837913552761975E-3</v>
      </c>
      <c r="R956" s="7">
        <f t="shared" si="59"/>
        <v>2.0758689427289992E-2</v>
      </c>
      <c r="S956" s="7">
        <f t="shared" si="59"/>
        <v>4.7261670169058594E-3</v>
      </c>
      <c r="T956" s="7">
        <f t="shared" si="59"/>
        <v>2.1770439769861302E-2</v>
      </c>
      <c r="U956" s="7">
        <f t="shared" si="59"/>
        <v>-2.3587311387570135E-2</v>
      </c>
      <c r="V956" s="7">
        <f t="shared" si="61"/>
        <v>-1.756697860633441E-3</v>
      </c>
      <c r="W956" s="7">
        <f t="shared" si="61"/>
        <v>-1.5899065267764446E-2</v>
      </c>
      <c r="X956" s="7">
        <f t="shared" si="61"/>
        <v>-2.0988616611485902E-2</v>
      </c>
      <c r="Y956" s="7">
        <f t="shared" si="61"/>
        <v>-1.1374955830099889E-2</v>
      </c>
      <c r="Z956" s="15"/>
      <c r="AA956" s="7"/>
      <c r="AB956" s="7"/>
      <c r="AC956" s="7"/>
      <c r="AD956" s="7"/>
      <c r="AE956" s="7"/>
      <c r="AF956" s="7"/>
      <c r="AG956" s="7"/>
      <c r="AH956" s="7"/>
      <c r="AI956" s="7"/>
      <c r="AJ956" s="7"/>
      <c r="AK956" s="7"/>
      <c r="AL956" s="7"/>
      <c r="AM956" s="7"/>
      <c r="AN956" s="7"/>
      <c r="AO956" s="7"/>
      <c r="AP956" s="7"/>
      <c r="AQ956" s="7"/>
      <c r="AR956" s="7"/>
      <c r="AS956" s="7"/>
      <c r="AT956" s="7"/>
      <c r="AU956" s="7"/>
      <c r="AV956" s="7"/>
    </row>
    <row r="957" spans="1:48">
      <c r="A957" s="12">
        <v>43570</v>
      </c>
      <c r="B957" s="13">
        <v>6259.8</v>
      </c>
      <c r="C957" s="13">
        <v>1210.3</v>
      </c>
      <c r="D957" s="13">
        <v>2394</v>
      </c>
      <c r="E957" s="13">
        <v>11224.3</v>
      </c>
      <c r="F957" s="13">
        <v>11283.1</v>
      </c>
      <c r="G957" s="13">
        <v>5990.2</v>
      </c>
      <c r="H957" s="13">
        <v>29839.5</v>
      </c>
      <c r="I957" s="13">
        <v>6370</v>
      </c>
      <c r="J957" s="13">
        <v>1316.6</v>
      </c>
      <c r="K957" s="13">
        <v>13054.9</v>
      </c>
      <c r="L957" s="13">
        <v>7972.1</v>
      </c>
      <c r="M957" s="13">
        <v>256</v>
      </c>
      <c r="N957" s="15"/>
      <c r="O957" s="7">
        <f t="shared" si="60"/>
        <v>1.9897219592490883E-2</v>
      </c>
      <c r="P957" s="7">
        <f t="shared" si="60"/>
        <v>5.7820180853415106E-4</v>
      </c>
      <c r="Q957" s="7">
        <f t="shared" si="60"/>
        <v>2.0670434173567537E-2</v>
      </c>
      <c r="R957" s="7">
        <f t="shared" si="59"/>
        <v>2.791148540675404E-2</v>
      </c>
      <c r="S957" s="7">
        <f t="shared" si="59"/>
        <v>1.014941718881247E-2</v>
      </c>
      <c r="T957" s="7">
        <f t="shared" si="59"/>
        <v>2.520470018889277E-2</v>
      </c>
      <c r="U957" s="7">
        <f t="shared" si="59"/>
        <v>3.6927626955269167E-2</v>
      </c>
      <c r="V957" s="7">
        <f t="shared" si="61"/>
        <v>2.659760094470958E-2</v>
      </c>
      <c r="W957" s="7">
        <f t="shared" si="61"/>
        <v>3.5588820535052045E-2</v>
      </c>
      <c r="X957" s="7">
        <f t="shared" si="61"/>
        <v>-6.2778511167445959E-3</v>
      </c>
      <c r="Y957" s="7">
        <f t="shared" si="61"/>
        <v>4.4551562180934506E-2</v>
      </c>
      <c r="Z957" s="15"/>
      <c r="AA957" s="7"/>
      <c r="AB957" s="7"/>
      <c r="AC957" s="7"/>
      <c r="AD957" s="7"/>
      <c r="AE957" s="7"/>
      <c r="AF957" s="7"/>
      <c r="AG957" s="7"/>
      <c r="AH957" s="7"/>
      <c r="AI957" s="7"/>
      <c r="AJ957" s="7"/>
      <c r="AK957" s="7"/>
      <c r="AL957" s="7"/>
      <c r="AM957" s="7"/>
      <c r="AN957" s="7"/>
      <c r="AO957" s="7"/>
      <c r="AP957" s="7"/>
      <c r="AQ957" s="7"/>
      <c r="AR957" s="7"/>
      <c r="AS957" s="7"/>
      <c r="AT957" s="7"/>
      <c r="AU957" s="7"/>
      <c r="AV957" s="7"/>
    </row>
    <row r="958" spans="1:48">
      <c r="A958" s="12">
        <v>43578</v>
      </c>
      <c r="B958" s="13">
        <v>6385.6</v>
      </c>
      <c r="C958" s="13">
        <v>1211</v>
      </c>
      <c r="D958" s="13">
        <v>2444</v>
      </c>
      <c r="E958" s="13">
        <v>11542</v>
      </c>
      <c r="F958" s="13">
        <v>11398.2</v>
      </c>
      <c r="G958" s="13">
        <v>6143.1</v>
      </c>
      <c r="H958" s="13">
        <v>30962</v>
      </c>
      <c r="I958" s="13">
        <v>6541.7</v>
      </c>
      <c r="J958" s="13">
        <v>1364.3</v>
      </c>
      <c r="K958" s="13">
        <v>12973.2</v>
      </c>
      <c r="L958" s="13">
        <v>8335.2999999999993</v>
      </c>
      <c r="M958" s="13">
        <v>255</v>
      </c>
      <c r="N958" s="15"/>
      <c r="O958" s="7">
        <f t="shared" si="60"/>
        <v>-7.8293669549791452E-3</v>
      </c>
      <c r="P958" s="7">
        <f t="shared" si="60"/>
        <v>9.9042596409238824E-4</v>
      </c>
      <c r="Q958" s="7">
        <f t="shared" si="60"/>
        <v>-3.1555463350110011E-3</v>
      </c>
      <c r="R958" s="7">
        <f t="shared" si="59"/>
        <v>1.0300261299486541E-2</v>
      </c>
      <c r="S958" s="7">
        <f t="shared" si="59"/>
        <v>-3.3906997196422858E-2</v>
      </c>
      <c r="T958" s="7">
        <f t="shared" si="59"/>
        <v>-7.4014503508484904E-3</v>
      </c>
      <c r="U958" s="7">
        <f t="shared" si="59"/>
        <v>1.8999930140097113E-2</v>
      </c>
      <c r="V958" s="7">
        <f t="shared" si="61"/>
        <v>1.634324219557617E-3</v>
      </c>
      <c r="W958" s="7">
        <f t="shared" si="61"/>
        <v>2.9466998043466006E-2</v>
      </c>
      <c r="X958" s="7">
        <f t="shared" si="61"/>
        <v>-1.6876102539403214E-2</v>
      </c>
      <c r="Y958" s="7">
        <f t="shared" si="61"/>
        <v>-2.8252803845802643E-2</v>
      </c>
      <c r="Z958" s="15"/>
      <c r="AA958" s="7"/>
      <c r="AB958" s="7"/>
      <c r="AC958" s="7"/>
      <c r="AD958" s="7"/>
      <c r="AE958" s="7"/>
      <c r="AF958" s="7"/>
      <c r="AG958" s="7"/>
      <c r="AH958" s="7"/>
      <c r="AI958" s="7"/>
      <c r="AJ958" s="7"/>
      <c r="AK958" s="7"/>
      <c r="AL958" s="7"/>
      <c r="AM958" s="7"/>
      <c r="AN958" s="7"/>
      <c r="AO958" s="7"/>
      <c r="AP958" s="7"/>
      <c r="AQ958" s="7"/>
      <c r="AR958" s="7"/>
      <c r="AS958" s="7"/>
      <c r="AT958" s="7"/>
      <c r="AU958" s="7"/>
      <c r="AV958" s="7"/>
    </row>
    <row r="959" spans="1:48">
      <c r="A959" s="12">
        <v>43584</v>
      </c>
      <c r="B959" s="13">
        <v>6335.8</v>
      </c>
      <c r="C959" s="13">
        <v>1212.2</v>
      </c>
      <c r="D959" s="13">
        <v>2436.3000000000002</v>
      </c>
      <c r="E959" s="13">
        <v>11661.5</v>
      </c>
      <c r="F959" s="13">
        <v>11018.2</v>
      </c>
      <c r="G959" s="13">
        <v>6097.8</v>
      </c>
      <c r="H959" s="13">
        <v>31555.9</v>
      </c>
      <c r="I959" s="13">
        <v>6552.4</v>
      </c>
      <c r="J959" s="13">
        <v>1405.1</v>
      </c>
      <c r="K959" s="13">
        <v>12756.1</v>
      </c>
      <c r="L959" s="13">
        <v>8103.1</v>
      </c>
      <c r="M959" s="13">
        <v>254</v>
      </c>
      <c r="N959" s="15"/>
      <c r="O959" s="7">
        <f t="shared" si="60"/>
        <v>-3.9377912301797177E-3</v>
      </c>
      <c r="P959" s="7">
        <f t="shared" si="60"/>
        <v>1.9779139462901009E-3</v>
      </c>
      <c r="Q959" s="7">
        <f t="shared" si="60"/>
        <v>-7.6638199578997375E-3</v>
      </c>
      <c r="R959" s="7">
        <f t="shared" si="59"/>
        <v>-2.2135750376747976E-2</v>
      </c>
      <c r="S959" s="7">
        <f t="shared" si="59"/>
        <v>2.5742373085803475E-3</v>
      </c>
      <c r="T959" s="7">
        <f t="shared" si="59"/>
        <v>-4.4047142413417605E-3</v>
      </c>
      <c r="U959" s="7">
        <f t="shared" si="59"/>
        <v>-8.9543097553713338E-3</v>
      </c>
      <c r="V959" s="7">
        <f t="shared" si="61"/>
        <v>-8.1523023444107362E-3</v>
      </c>
      <c r="W959" s="7">
        <f t="shared" si="61"/>
        <v>-2.7197348132600878E-2</v>
      </c>
      <c r="X959" s="7">
        <f t="shared" si="61"/>
        <v>6.7396008945844687E-4</v>
      </c>
      <c r="Y959" s="7">
        <f t="shared" si="61"/>
        <v>4.0427499765893597E-2</v>
      </c>
      <c r="Z959" s="15"/>
      <c r="AA959" s="7"/>
      <c r="AB959" s="7"/>
      <c r="AC959" s="7"/>
      <c r="AD959" s="7"/>
      <c r="AE959" s="7"/>
      <c r="AF959" s="7"/>
      <c r="AG959" s="7"/>
      <c r="AH959" s="7"/>
      <c r="AI959" s="7"/>
      <c r="AJ959" s="7"/>
      <c r="AK959" s="7"/>
      <c r="AL959" s="7"/>
      <c r="AM959" s="7"/>
      <c r="AN959" s="7"/>
      <c r="AO959" s="7"/>
      <c r="AP959" s="7"/>
      <c r="AQ959" s="7"/>
      <c r="AR959" s="7"/>
      <c r="AS959" s="7"/>
      <c r="AT959" s="7"/>
      <c r="AU959" s="7"/>
      <c r="AV959" s="7"/>
    </row>
    <row r="960" spans="1:48">
      <c r="A960" s="12">
        <v>43591</v>
      </c>
      <c r="B960" s="13">
        <v>6310.9</v>
      </c>
      <c r="C960" s="13">
        <v>1214.5999999999999</v>
      </c>
      <c r="D960" s="13">
        <v>2417.6999999999998</v>
      </c>
      <c r="E960" s="13">
        <v>11406.2</v>
      </c>
      <c r="F960" s="13">
        <v>11046.6</v>
      </c>
      <c r="G960" s="13">
        <v>6071</v>
      </c>
      <c r="H960" s="13">
        <v>31274.6</v>
      </c>
      <c r="I960" s="13">
        <v>6499.2</v>
      </c>
      <c r="J960" s="13">
        <v>1367.4</v>
      </c>
      <c r="K960" s="13">
        <v>12764.7</v>
      </c>
      <c r="L960" s="13">
        <v>8437.4</v>
      </c>
      <c r="M960" s="13">
        <v>253</v>
      </c>
      <c r="N960" s="15"/>
      <c r="O960" s="7">
        <f t="shared" si="60"/>
        <v>8.5830665287490726E-3</v>
      </c>
      <c r="P960" s="7">
        <f t="shared" si="60"/>
        <v>3.542626828059333E-2</v>
      </c>
      <c r="Q960" s="7">
        <f t="shared" si="60"/>
        <v>6.6782340705538457E-3</v>
      </c>
      <c r="R960" s="7">
        <f t="shared" si="59"/>
        <v>3.0555378624174366E-2</v>
      </c>
      <c r="S960" s="7">
        <f t="shared" si="59"/>
        <v>3.746401911875049E-2</v>
      </c>
      <c r="T960" s="7">
        <f t="shared" si="59"/>
        <v>-4.1570366502906672E-2</v>
      </c>
      <c r="U960" s="7">
        <f t="shared" si="59"/>
        <v>3.2520991834876778E-2</v>
      </c>
      <c r="V960" s="7">
        <f t="shared" si="61"/>
        <v>1.341891725462748E-2</v>
      </c>
      <c r="W960" s="7">
        <f t="shared" si="61"/>
        <v>2.883290405275505E-2</v>
      </c>
      <c r="X960" s="7">
        <f t="shared" si="61"/>
        <v>4.7593068187698588E-2</v>
      </c>
      <c r="Y960" s="7">
        <f t="shared" si="61"/>
        <v>4.3842759241253463E-4</v>
      </c>
      <c r="Z960" s="15"/>
      <c r="AA960" s="7"/>
      <c r="AB960" s="7"/>
      <c r="AC960" s="7"/>
      <c r="AD960" s="7"/>
      <c r="AE960" s="7"/>
      <c r="AF960" s="7"/>
      <c r="AG960" s="7"/>
      <c r="AH960" s="7"/>
      <c r="AI960" s="7"/>
      <c r="AJ960" s="7"/>
      <c r="AK960" s="7"/>
      <c r="AL960" s="7"/>
      <c r="AM960" s="7"/>
      <c r="AN960" s="7"/>
      <c r="AO960" s="7"/>
      <c r="AP960" s="7"/>
      <c r="AQ960" s="7"/>
      <c r="AR960" s="7"/>
      <c r="AS960" s="7"/>
      <c r="AT960" s="7"/>
      <c r="AU960" s="7"/>
      <c r="AV960" s="7"/>
    </row>
    <row r="961" spans="1:48">
      <c r="A961" s="12">
        <v>43598</v>
      </c>
      <c r="B961" s="13">
        <v>6365.3</v>
      </c>
      <c r="C961" s="13">
        <v>1258.4000000000001</v>
      </c>
      <c r="D961" s="13">
        <v>2433.9</v>
      </c>
      <c r="E961" s="13">
        <v>11760.1</v>
      </c>
      <c r="F961" s="13">
        <v>11468.3</v>
      </c>
      <c r="G961" s="13">
        <v>5823.8</v>
      </c>
      <c r="H961" s="13">
        <v>32308.400000000001</v>
      </c>
      <c r="I961" s="13">
        <v>6587</v>
      </c>
      <c r="J961" s="13">
        <v>1407.4</v>
      </c>
      <c r="K961" s="13">
        <v>13386.9</v>
      </c>
      <c r="L961" s="13">
        <v>8441.1</v>
      </c>
      <c r="M961" s="13">
        <v>252</v>
      </c>
      <c r="N961" s="15"/>
      <c r="O961" s="7">
        <f t="shared" si="60"/>
        <v>1.4148567311725056E-2</v>
      </c>
      <c r="P961" s="7">
        <f t="shared" si="60"/>
        <v>1.428088493747034E-2</v>
      </c>
      <c r="Q961" s="7">
        <f t="shared" si="60"/>
        <v>3.0668315001036946E-2</v>
      </c>
      <c r="R961" s="7">
        <f t="shared" si="59"/>
        <v>-3.0888586277003541E-2</v>
      </c>
      <c r="S961" s="7">
        <f t="shared" si="59"/>
        <v>-4.3775422806962179E-2</v>
      </c>
      <c r="T961" s="7">
        <f t="shared" si="59"/>
        <v>5.9154923709230228E-2</v>
      </c>
      <c r="U961" s="7">
        <f t="shared" si="59"/>
        <v>3.6271438810148268E-3</v>
      </c>
      <c r="V961" s="7">
        <f t="shared" si="61"/>
        <v>-1.0699206909698491E-2</v>
      </c>
      <c r="W961" s="7">
        <f t="shared" si="61"/>
        <v>-5.17645990498471E-2</v>
      </c>
      <c r="X961" s="7">
        <f t="shared" si="61"/>
        <v>-1.2439887874541974E-2</v>
      </c>
      <c r="Y961" s="7">
        <f t="shared" si="61"/>
        <v>-2.4051610176877552E-2</v>
      </c>
      <c r="Z961" s="15"/>
      <c r="AA961" s="7"/>
      <c r="AB961" s="7"/>
      <c r="AC961" s="7"/>
      <c r="AD961" s="7"/>
      <c r="AE961" s="7"/>
      <c r="AF961" s="7"/>
      <c r="AG961" s="7"/>
      <c r="AH961" s="7"/>
      <c r="AI961" s="7"/>
      <c r="AJ961" s="7"/>
      <c r="AK961" s="7"/>
      <c r="AL961" s="7"/>
      <c r="AM961" s="7"/>
      <c r="AN961" s="7"/>
      <c r="AO961" s="7"/>
      <c r="AP961" s="7"/>
      <c r="AQ961" s="7"/>
      <c r="AR961" s="7"/>
      <c r="AS961" s="7"/>
      <c r="AT961" s="7"/>
      <c r="AU961" s="7"/>
      <c r="AV961" s="7"/>
    </row>
    <row r="962" spans="1:48">
      <c r="A962" s="12">
        <v>43605</v>
      </c>
      <c r="B962" s="13">
        <v>6456</v>
      </c>
      <c r="C962" s="13">
        <v>1276.5</v>
      </c>
      <c r="D962" s="13">
        <v>2509.6999999999998</v>
      </c>
      <c r="E962" s="13">
        <v>11402.4</v>
      </c>
      <c r="F962" s="13">
        <v>10977.1</v>
      </c>
      <c r="G962" s="13">
        <v>6178.7</v>
      </c>
      <c r="H962" s="13">
        <v>32425.8</v>
      </c>
      <c r="I962" s="13">
        <v>6516.9</v>
      </c>
      <c r="J962" s="13">
        <v>1336.4</v>
      </c>
      <c r="K962" s="13">
        <v>13221.4</v>
      </c>
      <c r="L962" s="13">
        <v>8240.5</v>
      </c>
      <c r="M962" s="13">
        <v>251</v>
      </c>
      <c r="N962" s="15"/>
      <c r="O962" s="7">
        <f t="shared" si="60"/>
        <v>-9.1964329494868633E-3</v>
      </c>
      <c r="P962" s="7">
        <f t="shared" si="60"/>
        <v>1.3616238379307305E-2</v>
      </c>
      <c r="Q962" s="7">
        <f t="shared" si="60"/>
        <v>-1.0977674343920728E-2</v>
      </c>
      <c r="R962" s="7">
        <f t="shared" si="59"/>
        <v>-2.978386790930589E-2</v>
      </c>
      <c r="S962" s="7">
        <f t="shared" si="59"/>
        <v>-2.3205848170024516E-2</v>
      </c>
      <c r="T962" s="7">
        <f t="shared" si="59"/>
        <v>-6.3482998975044553E-3</v>
      </c>
      <c r="U962" s="7">
        <f t="shared" si="59"/>
        <v>-6.2801257008670746E-3</v>
      </c>
      <c r="V962" s="7">
        <f t="shared" si="61"/>
        <v>-8.3206692785032493E-3</v>
      </c>
      <c r="W962" s="7">
        <f t="shared" si="61"/>
        <v>-1.3939870832757849E-2</v>
      </c>
      <c r="X962" s="7">
        <f t="shared" si="61"/>
        <v>-6.0509795041468437E-5</v>
      </c>
      <c r="Y962" s="7">
        <f t="shared" si="61"/>
        <v>-2.7284707715542769E-2</v>
      </c>
      <c r="Z962" s="15"/>
      <c r="AA962" s="7"/>
      <c r="AB962" s="7"/>
      <c r="AC962" s="7"/>
      <c r="AD962" s="7"/>
      <c r="AE962" s="7"/>
      <c r="AF962" s="7"/>
      <c r="AG962" s="7"/>
      <c r="AH962" s="7"/>
      <c r="AI962" s="7"/>
      <c r="AJ962" s="7"/>
      <c r="AK962" s="7"/>
      <c r="AL962" s="7"/>
      <c r="AM962" s="7"/>
      <c r="AN962" s="7"/>
      <c r="AO962" s="7"/>
      <c r="AP962" s="7"/>
      <c r="AQ962" s="7"/>
      <c r="AR962" s="7"/>
      <c r="AS962" s="7"/>
      <c r="AT962" s="7"/>
      <c r="AU962" s="7"/>
      <c r="AV962" s="7"/>
    </row>
    <row r="963" spans="1:48">
      <c r="A963" s="12">
        <v>43612</v>
      </c>
      <c r="B963" s="13">
        <v>6396.9</v>
      </c>
      <c r="C963" s="13">
        <v>1294</v>
      </c>
      <c r="D963" s="13">
        <v>2482.3000000000002</v>
      </c>
      <c r="E963" s="13">
        <v>11067.8</v>
      </c>
      <c r="F963" s="13">
        <v>10725.3</v>
      </c>
      <c r="G963" s="13">
        <v>6139.6</v>
      </c>
      <c r="H963" s="13">
        <v>32222.799999999999</v>
      </c>
      <c r="I963" s="13">
        <v>6462.9</v>
      </c>
      <c r="J963" s="13">
        <v>1317.9</v>
      </c>
      <c r="K963" s="13">
        <v>13220.6</v>
      </c>
      <c r="L963" s="13">
        <v>8018.7</v>
      </c>
      <c r="M963" s="13">
        <v>250</v>
      </c>
      <c r="N963" s="15"/>
      <c r="O963" s="7">
        <f t="shared" si="60"/>
        <v>7.3204488645491972E-3</v>
      </c>
      <c r="P963" s="7">
        <f t="shared" si="60"/>
        <v>1.6215593684834571E-3</v>
      </c>
      <c r="Q963" s="7">
        <f t="shared" si="60"/>
        <v>2.936505257827347E-3</v>
      </c>
      <c r="R963" s="7">
        <f t="shared" si="60"/>
        <v>1.7062000573257897E-3</v>
      </c>
      <c r="S963" s="7">
        <f t="shared" si="60"/>
        <v>-1.0554039290130511E-2</v>
      </c>
      <c r="T963" s="7">
        <f t="shared" si="60"/>
        <v>1.4311716904678171E-2</v>
      </c>
      <c r="U963" s="7">
        <f t="shared" si="60"/>
        <v>-2.5355802535060716E-3</v>
      </c>
      <c r="V963" s="7">
        <f t="shared" si="61"/>
        <v>1.2485746886930061E-2</v>
      </c>
      <c r="W963" s="7">
        <f t="shared" si="61"/>
        <v>-7.5881170124192038E-5</v>
      </c>
      <c r="X963" s="7">
        <f t="shared" si="61"/>
        <v>-3.7815537290524057E-3</v>
      </c>
      <c r="Y963" s="7">
        <f t="shared" si="61"/>
        <v>3.9119022595641609E-2</v>
      </c>
      <c r="Z963" s="15"/>
      <c r="AA963" s="7"/>
      <c r="AB963" s="7"/>
      <c r="AC963" s="7"/>
      <c r="AD963" s="7"/>
      <c r="AE963" s="7"/>
      <c r="AF963" s="7"/>
      <c r="AG963" s="7"/>
      <c r="AH963" s="7"/>
      <c r="AI963" s="7"/>
      <c r="AJ963" s="7"/>
      <c r="AK963" s="7"/>
      <c r="AL963" s="7"/>
      <c r="AM963" s="7"/>
      <c r="AN963" s="7"/>
      <c r="AO963" s="7"/>
      <c r="AP963" s="7"/>
      <c r="AQ963" s="7"/>
      <c r="AR963" s="7"/>
      <c r="AS963" s="7"/>
      <c r="AT963" s="7"/>
      <c r="AU963" s="7"/>
      <c r="AV963" s="7"/>
    </row>
    <row r="964" spans="1:48">
      <c r="A964" s="12">
        <v>43619</v>
      </c>
      <c r="B964" s="13">
        <v>6443.9</v>
      </c>
      <c r="C964" s="13">
        <v>1296.0999999999999</v>
      </c>
      <c r="D964" s="13">
        <v>2489.6</v>
      </c>
      <c r="E964" s="13">
        <v>11086.7</v>
      </c>
      <c r="F964" s="13">
        <v>10612.7</v>
      </c>
      <c r="G964" s="13">
        <v>6228.1</v>
      </c>
      <c r="H964" s="13">
        <v>32141.200000000001</v>
      </c>
      <c r="I964" s="13">
        <v>6544.1</v>
      </c>
      <c r="J964" s="13">
        <v>1317.8</v>
      </c>
      <c r="K964" s="13">
        <v>13170.7</v>
      </c>
      <c r="L964" s="13">
        <v>8338.6</v>
      </c>
      <c r="M964" s="13">
        <v>249</v>
      </c>
      <c r="N964" s="15"/>
      <c r="O964" s="7">
        <f t="shared" ref="O964:R1027" si="62">LN(B965/B964)</f>
        <v>1.694160339391286E-2</v>
      </c>
      <c r="P964" s="7">
        <f t="shared" si="62"/>
        <v>3.6588061421621319E-2</v>
      </c>
      <c r="Q964" s="7">
        <f t="shared" si="62"/>
        <v>-1.963233331373257E-2</v>
      </c>
      <c r="R964" s="7">
        <f t="shared" si="62"/>
        <v>1.831289474858153E-2</v>
      </c>
      <c r="S964" s="7">
        <f t="shared" ref="S964:W1027" si="63">LN(F965/F964)</f>
        <v>1.1169217431560262E-2</v>
      </c>
      <c r="T964" s="7">
        <f t="shared" si="63"/>
        <v>1.8287406039778362E-3</v>
      </c>
      <c r="U964" s="7">
        <f t="shared" si="63"/>
        <v>3.6373199997431341E-2</v>
      </c>
      <c r="V964" s="7">
        <f t="shared" si="61"/>
        <v>2.1212572989806312E-2</v>
      </c>
      <c r="W964" s="7">
        <f t="shared" si="61"/>
        <v>-3.3444847228471372E-3</v>
      </c>
      <c r="X964" s="7">
        <f t="shared" si="61"/>
        <v>5.0499931552980923E-2</v>
      </c>
      <c r="Y964" s="7">
        <f t="shared" si="61"/>
        <v>-6.0987167649254152E-3</v>
      </c>
      <c r="Z964" s="15"/>
      <c r="AA964" s="7"/>
      <c r="AB964" s="7"/>
      <c r="AC964" s="7"/>
      <c r="AD964" s="7"/>
      <c r="AE964" s="7"/>
      <c r="AF964" s="7"/>
      <c r="AG964" s="7"/>
      <c r="AH964" s="7"/>
      <c r="AI964" s="7"/>
      <c r="AJ964" s="7"/>
      <c r="AK964" s="7"/>
      <c r="AL964" s="7"/>
      <c r="AM964" s="7"/>
      <c r="AN964" s="7"/>
      <c r="AO964" s="7"/>
      <c r="AP964" s="7"/>
      <c r="AQ964" s="7"/>
      <c r="AR964" s="7"/>
      <c r="AS964" s="7"/>
      <c r="AT964" s="7"/>
      <c r="AU964" s="7"/>
      <c r="AV964" s="7"/>
    </row>
    <row r="965" spans="1:48">
      <c r="A965" s="12">
        <v>43627</v>
      </c>
      <c r="B965" s="13">
        <v>6554</v>
      </c>
      <c r="C965" s="13">
        <v>1344.4</v>
      </c>
      <c r="D965" s="13">
        <v>2441.1999999999998</v>
      </c>
      <c r="E965" s="13">
        <v>11291.6</v>
      </c>
      <c r="F965" s="13">
        <v>10731.9</v>
      </c>
      <c r="G965" s="13">
        <v>6239.5</v>
      </c>
      <c r="H965" s="13">
        <v>33331.800000000003</v>
      </c>
      <c r="I965" s="13">
        <v>6684.4</v>
      </c>
      <c r="J965" s="13">
        <v>1313.4</v>
      </c>
      <c r="K965" s="13">
        <v>13852.9</v>
      </c>
      <c r="L965" s="13">
        <v>8287.9</v>
      </c>
      <c r="M965" s="13">
        <v>248</v>
      </c>
      <c r="N965" s="15"/>
      <c r="O965" s="7">
        <f t="shared" si="62"/>
        <v>1.4661597907464482E-2</v>
      </c>
      <c r="P965" s="7">
        <f t="shared" si="62"/>
        <v>-1.8619156496524389E-2</v>
      </c>
      <c r="Q965" s="7">
        <f t="shared" si="62"/>
        <v>8.4030680058555553E-3</v>
      </c>
      <c r="R965" s="7">
        <f t="shared" si="62"/>
        <v>1.0089213556076827E-2</v>
      </c>
      <c r="S965" s="7">
        <f t="shared" si="63"/>
        <v>3.0539246026244117E-2</v>
      </c>
      <c r="T965" s="7">
        <f t="shared" si="63"/>
        <v>1.9301267405941343E-2</v>
      </c>
      <c r="U965" s="7">
        <f t="shared" si="63"/>
        <v>3.2648151133667291E-3</v>
      </c>
      <c r="V965" s="7">
        <f t="shared" si="61"/>
        <v>2.9525104899448054E-2</v>
      </c>
      <c r="W965" s="7">
        <f t="shared" si="61"/>
        <v>3.2362374755106865E-2</v>
      </c>
      <c r="X965" s="7">
        <f t="shared" si="61"/>
        <v>1.0519874557319831E-2</v>
      </c>
      <c r="Y965" s="7">
        <f t="shared" si="61"/>
        <v>2.9331869494380446E-2</v>
      </c>
      <c r="Z965" s="15"/>
      <c r="AA965" s="7"/>
      <c r="AB965" s="7"/>
      <c r="AC965" s="7"/>
      <c r="AD965" s="7"/>
      <c r="AE965" s="7"/>
      <c r="AF965" s="7"/>
      <c r="AG965" s="7"/>
      <c r="AH965" s="7"/>
      <c r="AI965" s="7"/>
      <c r="AJ965" s="7"/>
      <c r="AK965" s="7"/>
      <c r="AL965" s="7"/>
      <c r="AM965" s="7"/>
      <c r="AN965" s="7"/>
      <c r="AO965" s="7"/>
      <c r="AP965" s="7"/>
      <c r="AQ965" s="7"/>
      <c r="AR965" s="7"/>
      <c r="AS965" s="7"/>
      <c r="AT965" s="7"/>
      <c r="AU965" s="7"/>
      <c r="AV965" s="7"/>
    </row>
    <row r="966" spans="1:48">
      <c r="A966" s="12">
        <v>43633</v>
      </c>
      <c r="B966" s="13">
        <v>6650.8</v>
      </c>
      <c r="C966" s="13">
        <v>1319.6</v>
      </c>
      <c r="D966" s="13">
        <v>2461.8000000000002</v>
      </c>
      <c r="E966" s="13">
        <v>11406.1</v>
      </c>
      <c r="F966" s="13">
        <v>11064.7</v>
      </c>
      <c r="G966" s="13">
        <v>6361.1</v>
      </c>
      <c r="H966" s="13">
        <v>33440.800000000003</v>
      </c>
      <c r="I966" s="13">
        <v>6884.7</v>
      </c>
      <c r="J966" s="13">
        <v>1356.6</v>
      </c>
      <c r="K966" s="13">
        <v>13999.4</v>
      </c>
      <c r="L966" s="13">
        <v>8534.6</v>
      </c>
      <c r="M966" s="13">
        <v>247</v>
      </c>
      <c r="N966" s="15"/>
      <c r="O966" s="7">
        <f t="shared" si="62"/>
        <v>-4.8230635485352275E-3</v>
      </c>
      <c r="P966" s="7">
        <f t="shared" si="62"/>
        <v>5.1398450266043035E-3</v>
      </c>
      <c r="Q966" s="7">
        <f t="shared" si="62"/>
        <v>-6.5205219209258673E-3</v>
      </c>
      <c r="R966" s="7">
        <f t="shared" si="62"/>
        <v>-3.5952140197232203E-4</v>
      </c>
      <c r="S966" s="7">
        <f t="shared" si="63"/>
        <v>-1.0758361000300046E-2</v>
      </c>
      <c r="T966" s="7">
        <f t="shared" si="63"/>
        <v>-1.1325207659555912E-3</v>
      </c>
      <c r="U966" s="7">
        <f t="shared" si="63"/>
        <v>4.0765102365460963E-3</v>
      </c>
      <c r="V966" s="7">
        <f t="shared" si="63"/>
        <v>-1.9522044413902911E-2</v>
      </c>
      <c r="W966" s="7">
        <f t="shared" si="63"/>
        <v>-1.9351601204191993E-2</v>
      </c>
      <c r="X966" s="7">
        <f t="shared" ref="X966:Y1029" si="64">LN(K967/K966)</f>
        <v>3.6577450487260072E-3</v>
      </c>
      <c r="Y966" s="7">
        <f t="shared" si="64"/>
        <v>-3.9872391247377348E-2</v>
      </c>
      <c r="Z966" s="15"/>
      <c r="AA966" s="7"/>
      <c r="AB966" s="7"/>
      <c r="AC966" s="7"/>
      <c r="AD966" s="7"/>
      <c r="AE966" s="7"/>
      <c r="AF966" s="7"/>
      <c r="AG966" s="7"/>
      <c r="AH966" s="7"/>
      <c r="AI966" s="7"/>
      <c r="AJ966" s="7"/>
      <c r="AK966" s="7"/>
      <c r="AL966" s="7"/>
      <c r="AM966" s="7"/>
      <c r="AN966" s="7"/>
      <c r="AO966" s="7"/>
      <c r="AP966" s="7"/>
      <c r="AQ966" s="7"/>
      <c r="AR966" s="7"/>
      <c r="AS966" s="7"/>
      <c r="AT966" s="7"/>
      <c r="AU966" s="7"/>
      <c r="AV966" s="7"/>
    </row>
    <row r="967" spans="1:48">
      <c r="A967" s="12">
        <v>43640</v>
      </c>
      <c r="B967" s="13">
        <v>6618.8</v>
      </c>
      <c r="C967" s="13">
        <v>1326.4</v>
      </c>
      <c r="D967" s="13">
        <v>2445.8000000000002</v>
      </c>
      <c r="E967" s="13">
        <v>11402</v>
      </c>
      <c r="F967" s="13">
        <v>10946.3</v>
      </c>
      <c r="G967" s="13">
        <v>6353.9</v>
      </c>
      <c r="H967" s="13">
        <v>33577.4</v>
      </c>
      <c r="I967" s="13">
        <v>6751.6</v>
      </c>
      <c r="J967" s="13">
        <v>1330.6</v>
      </c>
      <c r="K967" s="13">
        <v>14050.7</v>
      </c>
      <c r="L967" s="13">
        <v>8201</v>
      </c>
      <c r="M967" s="13">
        <v>246</v>
      </c>
      <c r="N967" s="15"/>
      <c r="O967" s="7">
        <f t="shared" si="62"/>
        <v>1.9820994297906479E-2</v>
      </c>
      <c r="P967" s="7">
        <f t="shared" si="62"/>
        <v>1.0947098900647875E-2</v>
      </c>
      <c r="Q967" s="7">
        <f t="shared" si="62"/>
        <v>1.2070128046208202E-2</v>
      </c>
      <c r="R967" s="7">
        <f t="shared" si="62"/>
        <v>3.0311240039206079E-2</v>
      </c>
      <c r="S967" s="7">
        <f t="shared" si="63"/>
        <v>5.6298658338345704E-3</v>
      </c>
      <c r="T967" s="7">
        <f t="shared" si="63"/>
        <v>9.6949004027711456E-3</v>
      </c>
      <c r="U967" s="7">
        <f t="shared" si="63"/>
        <v>3.8392890947508196E-2</v>
      </c>
      <c r="V967" s="7">
        <f t="shared" si="63"/>
        <v>2.634000590225518E-2</v>
      </c>
      <c r="W967" s="7">
        <f t="shared" ref="W967:Y1030" si="65">LN(J968/J967)</f>
        <v>4.1008359236543231E-2</v>
      </c>
      <c r="X967" s="7">
        <f t="shared" si="64"/>
        <v>7.7206226762703651E-3</v>
      </c>
      <c r="Y967" s="7">
        <f t="shared" si="64"/>
        <v>3.8582688755353367E-2</v>
      </c>
      <c r="Z967" s="15"/>
      <c r="AA967" s="7"/>
      <c r="AB967" s="7"/>
      <c r="AC967" s="7"/>
      <c r="AD967" s="7"/>
      <c r="AE967" s="7"/>
      <c r="AF967" s="7"/>
      <c r="AG967" s="7"/>
      <c r="AH967" s="7"/>
      <c r="AI967" s="7"/>
      <c r="AJ967" s="7"/>
      <c r="AK967" s="7"/>
      <c r="AL967" s="7"/>
      <c r="AM967" s="7"/>
      <c r="AN967" s="7"/>
      <c r="AO967" s="7"/>
      <c r="AP967" s="7"/>
      <c r="AQ967" s="7"/>
      <c r="AR967" s="7"/>
      <c r="AS967" s="7"/>
      <c r="AT967" s="7"/>
      <c r="AU967" s="7"/>
      <c r="AV967" s="7"/>
    </row>
    <row r="968" spans="1:48">
      <c r="A968" s="12">
        <v>43647</v>
      </c>
      <c r="B968" s="13">
        <v>6751.3</v>
      </c>
      <c r="C968" s="13">
        <v>1341</v>
      </c>
      <c r="D968" s="13">
        <v>2475.5</v>
      </c>
      <c r="E968" s="13">
        <v>11752.9</v>
      </c>
      <c r="F968" s="13">
        <v>11008.1</v>
      </c>
      <c r="G968" s="13">
        <v>6415.8</v>
      </c>
      <c r="H968" s="13">
        <v>34891.599999999999</v>
      </c>
      <c r="I968" s="13">
        <v>6931.8</v>
      </c>
      <c r="J968" s="13">
        <v>1386.3</v>
      </c>
      <c r="K968" s="13">
        <v>14159.6</v>
      </c>
      <c r="L968" s="13">
        <v>8523.6</v>
      </c>
      <c r="M968" s="13">
        <v>245</v>
      </c>
      <c r="N968" s="15"/>
      <c r="O968" s="7">
        <f t="shared" si="62"/>
        <v>-8.1500770884188559E-3</v>
      </c>
      <c r="P968" s="7">
        <f t="shared" si="62"/>
        <v>5.2186231474759409E-4</v>
      </c>
      <c r="Q968" s="7">
        <f t="shared" si="62"/>
        <v>1.419885879207256E-2</v>
      </c>
      <c r="R968" s="7">
        <f t="shared" si="62"/>
        <v>1.6103924059186876E-2</v>
      </c>
      <c r="S968" s="7">
        <f t="shared" si="63"/>
        <v>3.0748184098015395E-3</v>
      </c>
      <c r="T968" s="7">
        <f t="shared" si="63"/>
        <v>-1.1537986596490791E-2</v>
      </c>
      <c r="U968" s="7">
        <f t="shared" si="63"/>
        <v>-1.0067242615488642E-2</v>
      </c>
      <c r="V968" s="7">
        <f t="shared" si="63"/>
        <v>-1.4136205124320258E-2</v>
      </c>
      <c r="W968" s="7">
        <f t="shared" si="65"/>
        <v>-2.0940903778459237E-3</v>
      </c>
      <c r="X968" s="7">
        <f t="shared" si="64"/>
        <v>-1.14283711180941E-2</v>
      </c>
      <c r="Y968" s="7">
        <f t="shared" si="64"/>
        <v>-2.2639252657623985E-2</v>
      </c>
      <c r="Z968" s="15"/>
      <c r="AA968" s="7"/>
      <c r="AB968" s="7"/>
      <c r="AC968" s="7"/>
      <c r="AD968" s="7"/>
      <c r="AE968" s="7"/>
      <c r="AF968" s="7"/>
      <c r="AG968" s="7"/>
      <c r="AH968" s="7"/>
      <c r="AI968" s="7"/>
      <c r="AJ968" s="7"/>
      <c r="AK968" s="7"/>
      <c r="AL968" s="7"/>
      <c r="AM968" s="7"/>
      <c r="AN968" s="7"/>
      <c r="AO968" s="7"/>
      <c r="AP968" s="7"/>
      <c r="AQ968" s="7"/>
      <c r="AR968" s="7"/>
      <c r="AS968" s="7"/>
      <c r="AT968" s="7"/>
      <c r="AU968" s="7"/>
      <c r="AV968" s="7"/>
    </row>
    <row r="969" spans="1:48">
      <c r="A969" s="12">
        <v>43654</v>
      </c>
      <c r="B969" s="13">
        <v>6696.5</v>
      </c>
      <c r="C969" s="13">
        <v>1341.7</v>
      </c>
      <c r="D969" s="13">
        <v>2510.9</v>
      </c>
      <c r="E969" s="13">
        <v>11943.7</v>
      </c>
      <c r="F969" s="13">
        <v>11042</v>
      </c>
      <c r="G969" s="13">
        <v>6342.2</v>
      </c>
      <c r="H969" s="13">
        <v>34542.1</v>
      </c>
      <c r="I969" s="13">
        <v>6834.5</v>
      </c>
      <c r="J969" s="13">
        <v>1383.4</v>
      </c>
      <c r="K969" s="13">
        <v>13998.7</v>
      </c>
      <c r="L969" s="13">
        <v>8332.7999999999993</v>
      </c>
      <c r="M969" s="13">
        <v>244</v>
      </c>
      <c r="N969" s="15"/>
      <c r="O969" s="7">
        <f t="shared" si="62"/>
        <v>5.6729966886319926E-4</v>
      </c>
      <c r="P969" s="7">
        <f t="shared" si="62"/>
        <v>-1.8049674045219441E-2</v>
      </c>
      <c r="Q969" s="7">
        <f t="shared" si="62"/>
        <v>6.312425430995262E-3</v>
      </c>
      <c r="R969" s="7">
        <f t="shared" si="62"/>
        <v>1.1413472771659234E-2</v>
      </c>
      <c r="S969" s="7">
        <f t="shared" si="63"/>
        <v>-4.2126579347998967E-2</v>
      </c>
      <c r="T969" s="7">
        <f t="shared" si="63"/>
        <v>2.6800987067347374E-4</v>
      </c>
      <c r="U969" s="7">
        <f t="shared" si="63"/>
        <v>9.014859961530999E-3</v>
      </c>
      <c r="V969" s="7">
        <f t="shared" si="63"/>
        <v>-5.3842841872051971E-3</v>
      </c>
      <c r="W969" s="7">
        <f t="shared" si="65"/>
        <v>-1.742725209395906E-2</v>
      </c>
      <c r="X969" s="7">
        <f t="shared" si="64"/>
        <v>1.41507278481255E-2</v>
      </c>
      <c r="Y969" s="7">
        <f t="shared" si="64"/>
        <v>-7.6834425600918121E-4</v>
      </c>
      <c r="Z969" s="15"/>
      <c r="AA969" s="7"/>
      <c r="AB969" s="7"/>
      <c r="AC969" s="7"/>
      <c r="AD969" s="7"/>
      <c r="AE969" s="7"/>
      <c r="AF969" s="7"/>
      <c r="AG969" s="7"/>
      <c r="AH969" s="7"/>
      <c r="AI969" s="7"/>
      <c r="AJ969" s="7"/>
      <c r="AK969" s="7"/>
      <c r="AL969" s="7"/>
      <c r="AM969" s="7"/>
      <c r="AN969" s="7"/>
      <c r="AO969" s="7"/>
      <c r="AP969" s="7"/>
      <c r="AQ969" s="7"/>
      <c r="AR969" s="7"/>
      <c r="AS969" s="7"/>
      <c r="AT969" s="7"/>
      <c r="AU969" s="7"/>
      <c r="AV969" s="7"/>
    </row>
    <row r="970" spans="1:48">
      <c r="A970" s="12">
        <v>43661</v>
      </c>
      <c r="B970" s="13">
        <v>6700.3</v>
      </c>
      <c r="C970" s="13">
        <v>1317.7</v>
      </c>
      <c r="D970" s="13">
        <v>2526.8000000000002</v>
      </c>
      <c r="E970" s="13">
        <v>12080.8</v>
      </c>
      <c r="F970" s="13">
        <v>10586.5</v>
      </c>
      <c r="G970" s="13">
        <v>6343.9</v>
      </c>
      <c r="H970" s="13">
        <v>34854.9</v>
      </c>
      <c r="I970" s="13">
        <v>6797.8</v>
      </c>
      <c r="J970" s="13">
        <v>1359.5</v>
      </c>
      <c r="K970" s="13">
        <v>14198.2</v>
      </c>
      <c r="L970" s="13">
        <v>8326.4</v>
      </c>
      <c r="M970" s="13">
        <v>243</v>
      </c>
      <c r="N970" s="15"/>
      <c r="O970" s="7">
        <f t="shared" si="62"/>
        <v>1.3799251107102586E-2</v>
      </c>
      <c r="P970" s="7">
        <f t="shared" si="62"/>
        <v>9.3663348080439517E-3</v>
      </c>
      <c r="Q970" s="7">
        <f t="shared" si="62"/>
        <v>2.4742804962299726E-2</v>
      </c>
      <c r="R970" s="7">
        <f t="shared" si="62"/>
        <v>2.453754703448191E-2</v>
      </c>
      <c r="S970" s="7">
        <f t="shared" si="63"/>
        <v>3.8942744358484702E-2</v>
      </c>
      <c r="T970" s="7">
        <f t="shared" si="63"/>
        <v>1.8089155804962873E-2</v>
      </c>
      <c r="U970" s="7">
        <f t="shared" si="63"/>
        <v>8.9968732440506433E-3</v>
      </c>
      <c r="V970" s="7">
        <f t="shared" si="63"/>
        <v>2.3307418149071071E-2</v>
      </c>
      <c r="W970" s="7">
        <f t="shared" si="65"/>
        <v>2.6780511158355638E-2</v>
      </c>
      <c r="X970" s="7">
        <f t="shared" si="64"/>
        <v>-3.5065846060730742E-3</v>
      </c>
      <c r="Y970" s="7">
        <f t="shared" si="64"/>
        <v>1.6560070024736139E-3</v>
      </c>
      <c r="Z970" s="15"/>
      <c r="AA970" s="7"/>
      <c r="AB970" s="7"/>
      <c r="AC970" s="7"/>
      <c r="AD970" s="7"/>
      <c r="AE970" s="7"/>
      <c r="AF970" s="7"/>
      <c r="AG970" s="7"/>
      <c r="AH970" s="7"/>
      <c r="AI970" s="7"/>
      <c r="AJ970" s="7"/>
      <c r="AK970" s="7"/>
      <c r="AL970" s="7"/>
      <c r="AM970" s="7"/>
      <c r="AN970" s="7"/>
      <c r="AO970" s="7"/>
      <c r="AP970" s="7"/>
      <c r="AQ970" s="7"/>
      <c r="AR970" s="7"/>
      <c r="AS970" s="7"/>
      <c r="AT970" s="7"/>
      <c r="AU970" s="7"/>
      <c r="AV970" s="7"/>
    </row>
    <row r="971" spans="1:48">
      <c r="A971" s="12">
        <v>43668</v>
      </c>
      <c r="B971" s="13">
        <v>6793.4</v>
      </c>
      <c r="C971" s="13">
        <v>1330.1</v>
      </c>
      <c r="D971" s="13">
        <v>2590.1</v>
      </c>
      <c r="E971" s="13">
        <v>12380.9</v>
      </c>
      <c r="F971" s="13">
        <v>11006.9</v>
      </c>
      <c r="G971" s="13">
        <v>6459.7</v>
      </c>
      <c r="H971" s="13">
        <v>35169.9</v>
      </c>
      <c r="I971" s="13">
        <v>6958.1</v>
      </c>
      <c r="J971" s="13">
        <v>1396.4</v>
      </c>
      <c r="K971" s="13">
        <v>14148.5</v>
      </c>
      <c r="L971" s="13">
        <v>8340.2000000000007</v>
      </c>
      <c r="M971" s="13">
        <v>242</v>
      </c>
      <c r="N971" s="15"/>
      <c r="O971" s="7">
        <f t="shared" si="62"/>
        <v>-3.6572817642128359E-3</v>
      </c>
      <c r="P971" s="7">
        <f t="shared" si="62"/>
        <v>2.5460644185240189E-2</v>
      </c>
      <c r="Q971" s="7">
        <f t="shared" si="62"/>
        <v>-2.1502847961561544E-2</v>
      </c>
      <c r="R971" s="7">
        <f t="shared" si="62"/>
        <v>3.402680270664306E-3</v>
      </c>
      <c r="S971" s="7">
        <f t="shared" si="63"/>
        <v>-1.8448576190093383E-2</v>
      </c>
      <c r="T971" s="7">
        <f t="shared" si="63"/>
        <v>-4.8572033948967074E-3</v>
      </c>
      <c r="U971" s="7">
        <f t="shared" si="63"/>
        <v>1.8338127125385545E-2</v>
      </c>
      <c r="V971" s="7">
        <f t="shared" si="63"/>
        <v>1.84544387781795E-2</v>
      </c>
      <c r="W971" s="7">
        <f t="shared" si="65"/>
        <v>-1.7992464853223113E-2</v>
      </c>
      <c r="X971" s="7">
        <f t="shared" si="64"/>
        <v>-2.5693926544917967E-2</v>
      </c>
      <c r="Y971" s="7">
        <f t="shared" si="64"/>
        <v>-3.0621642790774626E-3</v>
      </c>
      <c r="Z971" s="15"/>
      <c r="AA971" s="7"/>
      <c r="AB971" s="7"/>
      <c r="AC971" s="7"/>
      <c r="AD971" s="7"/>
      <c r="AE971" s="7"/>
      <c r="AF971" s="7"/>
      <c r="AG971" s="7"/>
      <c r="AH971" s="7"/>
      <c r="AI971" s="7"/>
      <c r="AJ971" s="7"/>
      <c r="AK971" s="7"/>
      <c r="AL971" s="7"/>
      <c r="AM971" s="7"/>
      <c r="AN971" s="7"/>
      <c r="AO971" s="7"/>
      <c r="AP971" s="7"/>
      <c r="AQ971" s="7"/>
      <c r="AR971" s="7"/>
      <c r="AS971" s="7"/>
      <c r="AT971" s="7"/>
      <c r="AU971" s="7"/>
      <c r="AV971" s="7"/>
    </row>
    <row r="972" spans="1:48">
      <c r="A972" s="12">
        <v>43675</v>
      </c>
      <c r="B972" s="13">
        <v>6768.6</v>
      </c>
      <c r="C972" s="13">
        <v>1364.4</v>
      </c>
      <c r="D972" s="13">
        <v>2535</v>
      </c>
      <c r="E972" s="13">
        <v>12423.1</v>
      </c>
      <c r="F972" s="13">
        <v>10805.7</v>
      </c>
      <c r="G972" s="13">
        <v>6428.4</v>
      </c>
      <c r="H972" s="13">
        <v>35820.800000000003</v>
      </c>
      <c r="I972" s="13">
        <v>7087.7</v>
      </c>
      <c r="J972" s="13">
        <v>1371.5</v>
      </c>
      <c r="K972" s="13">
        <v>13789.6</v>
      </c>
      <c r="L972" s="13">
        <v>8314.7000000000007</v>
      </c>
      <c r="M972" s="13">
        <v>241</v>
      </c>
      <c r="N972" s="15"/>
      <c r="O972" s="7">
        <f t="shared" si="62"/>
        <v>-2.7591055985999723E-2</v>
      </c>
      <c r="P972" s="7">
        <f t="shared" si="62"/>
        <v>-7.8731873527501384E-3</v>
      </c>
      <c r="Q972" s="7">
        <f t="shared" si="62"/>
        <v>-1.7067908512147997E-2</v>
      </c>
      <c r="R972" s="7">
        <f t="shared" si="62"/>
        <v>-3.1107279373223235E-2</v>
      </c>
      <c r="S972" s="7">
        <f t="shared" si="63"/>
        <v>-3.1617056032142994E-2</v>
      </c>
      <c r="T972" s="7">
        <f t="shared" si="63"/>
        <v>-2.8032216215999509E-2</v>
      </c>
      <c r="U972" s="7">
        <f t="shared" si="63"/>
        <v>-4.5969808416168885E-2</v>
      </c>
      <c r="V972" s="7">
        <f t="shared" si="63"/>
        <v>-3.8574731965823124E-2</v>
      </c>
      <c r="W972" s="7">
        <f t="shared" si="65"/>
        <v>-7.3508023159424521E-2</v>
      </c>
      <c r="X972" s="7">
        <f t="shared" si="64"/>
        <v>-1.5625888914422525E-2</v>
      </c>
      <c r="Y972" s="7">
        <f t="shared" si="64"/>
        <v>-3.8708498752705808E-2</v>
      </c>
      <c r="Z972" s="15"/>
      <c r="AA972" s="7"/>
      <c r="AB972" s="7"/>
      <c r="AC972" s="7"/>
      <c r="AD972" s="7"/>
      <c r="AE972" s="7"/>
      <c r="AF972" s="7"/>
      <c r="AG972" s="7"/>
      <c r="AH972" s="7"/>
      <c r="AI972" s="7"/>
      <c r="AJ972" s="7"/>
      <c r="AK972" s="7"/>
      <c r="AL972" s="7"/>
      <c r="AM972" s="7"/>
      <c r="AN972" s="7"/>
      <c r="AO972" s="7"/>
      <c r="AP972" s="7"/>
      <c r="AQ972" s="7"/>
      <c r="AR972" s="7"/>
      <c r="AS972" s="7"/>
      <c r="AT972" s="7"/>
      <c r="AU972" s="7"/>
      <c r="AV972" s="7"/>
    </row>
    <row r="973" spans="1:48">
      <c r="A973" s="12">
        <v>43682</v>
      </c>
      <c r="B973" s="13">
        <v>6584.4</v>
      </c>
      <c r="C973" s="13">
        <v>1353.7</v>
      </c>
      <c r="D973" s="13">
        <v>2492.1</v>
      </c>
      <c r="E973" s="13">
        <v>12042.6</v>
      </c>
      <c r="F973" s="13">
        <v>10469.4</v>
      </c>
      <c r="G973" s="13">
        <v>6250.7</v>
      </c>
      <c r="H973" s="13">
        <v>34211.4</v>
      </c>
      <c r="I973" s="13">
        <v>6819.5</v>
      </c>
      <c r="J973" s="13">
        <v>1274.3</v>
      </c>
      <c r="K973" s="13">
        <v>13575.8</v>
      </c>
      <c r="L973" s="13">
        <v>7999</v>
      </c>
      <c r="M973" s="13">
        <v>240</v>
      </c>
      <c r="N973" s="15"/>
      <c r="O973" s="7">
        <f t="shared" si="62"/>
        <v>-2.7546218556441529E-2</v>
      </c>
      <c r="P973" s="7">
        <f t="shared" si="62"/>
        <v>-5.1460491484154304E-2</v>
      </c>
      <c r="Q973" s="7">
        <f t="shared" si="62"/>
        <v>-1.7486784387715445E-2</v>
      </c>
      <c r="R973" s="7">
        <f t="shared" si="62"/>
        <v>-1.5051339764968488E-2</v>
      </c>
      <c r="S973" s="7">
        <f t="shared" si="63"/>
        <v>-5.1849455342592769E-2</v>
      </c>
      <c r="T973" s="7">
        <f t="shared" si="63"/>
        <v>-3.1858627529050658E-2</v>
      </c>
      <c r="U973" s="7">
        <f t="shared" si="63"/>
        <v>1.8012033119553992E-2</v>
      </c>
      <c r="V973" s="7">
        <f t="shared" si="63"/>
        <v>-2.4658153179704712E-2</v>
      </c>
      <c r="W973" s="7">
        <f t="shared" si="65"/>
        <v>-3.3109003212327417E-2</v>
      </c>
      <c r="X973" s="7">
        <f t="shared" si="64"/>
        <v>-3.9370402459850913E-2</v>
      </c>
      <c r="Y973" s="7">
        <f t="shared" si="64"/>
        <v>-1.9644120044141108E-2</v>
      </c>
      <c r="Z973" s="15"/>
      <c r="AA973" s="7"/>
      <c r="AB973" s="7"/>
      <c r="AC973" s="7"/>
      <c r="AD973" s="7"/>
      <c r="AE973" s="7"/>
      <c r="AF973" s="7"/>
      <c r="AG973" s="7"/>
      <c r="AH973" s="7"/>
      <c r="AI973" s="7"/>
      <c r="AJ973" s="7"/>
      <c r="AK973" s="7"/>
      <c r="AL973" s="7"/>
      <c r="AM973" s="7"/>
      <c r="AN973" s="7"/>
      <c r="AO973" s="7"/>
      <c r="AP973" s="7"/>
      <c r="AQ973" s="7"/>
      <c r="AR973" s="7"/>
      <c r="AS973" s="7"/>
      <c r="AT973" s="7"/>
      <c r="AU973" s="7"/>
      <c r="AV973" s="7"/>
    </row>
    <row r="974" spans="1:48">
      <c r="A974" s="12">
        <v>43689</v>
      </c>
      <c r="B974" s="13">
        <v>6405.5</v>
      </c>
      <c r="C974" s="13">
        <v>1285.8</v>
      </c>
      <c r="D974" s="13">
        <v>2448.9</v>
      </c>
      <c r="E974" s="13">
        <v>11862.7</v>
      </c>
      <c r="F974" s="13">
        <v>9940.4</v>
      </c>
      <c r="G974" s="13">
        <v>6054.7</v>
      </c>
      <c r="H974" s="13">
        <v>34833.199999999997</v>
      </c>
      <c r="I974" s="13">
        <v>6653.4</v>
      </c>
      <c r="J974" s="13">
        <v>1232.8</v>
      </c>
      <c r="K974" s="13">
        <v>13051.7</v>
      </c>
      <c r="L974" s="13">
        <v>7843.4</v>
      </c>
      <c r="M974" s="13">
        <v>239</v>
      </c>
      <c r="N974" s="15"/>
      <c r="O974" s="7">
        <f t="shared" si="62"/>
        <v>1.8192726751560636E-2</v>
      </c>
      <c r="P974" s="7">
        <f t="shared" si="62"/>
        <v>1.8340654349338733E-2</v>
      </c>
      <c r="Q974" s="7">
        <f t="shared" si="62"/>
        <v>3.3528525544551512E-2</v>
      </c>
      <c r="R974" s="7">
        <f t="shared" si="62"/>
        <v>2.4497886179847859E-2</v>
      </c>
      <c r="S974" s="7">
        <f t="shared" si="63"/>
        <v>5.3338403046373786E-2</v>
      </c>
      <c r="T974" s="7">
        <f t="shared" si="63"/>
        <v>1.7177010424393114E-2</v>
      </c>
      <c r="U974" s="7">
        <f t="shared" si="63"/>
        <v>4.2821303665028877E-2</v>
      </c>
      <c r="V974" s="7">
        <f t="shared" si="63"/>
        <v>1.2768704652008996E-2</v>
      </c>
      <c r="W974" s="7">
        <f t="shared" si="65"/>
        <v>6.7964871937472818E-2</v>
      </c>
      <c r="X974" s="7">
        <f t="shared" si="64"/>
        <v>-2.5169100817990481E-2</v>
      </c>
      <c r="Y974" s="7">
        <f t="shared" si="64"/>
        <v>1.4693769990509746E-2</v>
      </c>
      <c r="Z974" s="15"/>
      <c r="AA974" s="7"/>
      <c r="AB974" s="7"/>
      <c r="AC974" s="7"/>
      <c r="AD974" s="7"/>
      <c r="AE974" s="7"/>
      <c r="AF974" s="7"/>
      <c r="AG974" s="7"/>
      <c r="AH974" s="7"/>
      <c r="AI974" s="7"/>
      <c r="AJ974" s="7"/>
      <c r="AK974" s="7"/>
      <c r="AL974" s="7"/>
      <c r="AM974" s="7"/>
      <c r="AN974" s="7"/>
      <c r="AO974" s="7"/>
      <c r="AP974" s="7"/>
      <c r="AQ974" s="7"/>
      <c r="AR974" s="7"/>
      <c r="AS974" s="7"/>
      <c r="AT974" s="7"/>
      <c r="AU974" s="7"/>
      <c r="AV974" s="7"/>
    </row>
    <row r="975" spans="1:48">
      <c r="A975" s="12">
        <v>43696</v>
      </c>
      <c r="B975" s="13">
        <v>6523.1</v>
      </c>
      <c r="C975" s="13">
        <v>1309.5999999999999</v>
      </c>
      <c r="D975" s="13">
        <v>2532.4</v>
      </c>
      <c r="E975" s="13">
        <v>12156.9</v>
      </c>
      <c r="F975" s="13">
        <v>10485</v>
      </c>
      <c r="G975" s="13">
        <v>6159.6</v>
      </c>
      <c r="H975" s="13">
        <v>36357.199999999997</v>
      </c>
      <c r="I975" s="13">
        <v>6738.9</v>
      </c>
      <c r="J975" s="13">
        <v>1319.5</v>
      </c>
      <c r="K975" s="13">
        <v>12727.3</v>
      </c>
      <c r="L975" s="13">
        <v>7959.5</v>
      </c>
      <c r="M975" s="13">
        <v>238</v>
      </c>
      <c r="N975" s="15"/>
      <c r="O975" s="7">
        <f t="shared" si="62"/>
        <v>1.235608720935205E-2</v>
      </c>
      <c r="P975" s="7">
        <f t="shared" si="62"/>
        <v>-4.5920790935186709E-3</v>
      </c>
      <c r="Q975" s="7">
        <f t="shared" si="62"/>
        <v>1.9330538398003778E-3</v>
      </c>
      <c r="R975" s="7">
        <f t="shared" si="62"/>
        <v>2.384780917970062E-2</v>
      </c>
      <c r="S975" s="7">
        <f t="shared" si="63"/>
        <v>-6.1322593976955572E-3</v>
      </c>
      <c r="T975" s="7">
        <f t="shared" si="63"/>
        <v>1.1524993189964068E-2</v>
      </c>
      <c r="U975" s="7">
        <f t="shared" si="63"/>
        <v>1.2708665512496414E-2</v>
      </c>
      <c r="V975" s="7">
        <f t="shared" si="63"/>
        <v>7.8929107878079417E-3</v>
      </c>
      <c r="W975" s="7">
        <f t="shared" si="65"/>
        <v>5.6501383592922373E-2</v>
      </c>
      <c r="X975" s="7">
        <f t="shared" si="64"/>
        <v>2.6111063002383392E-2</v>
      </c>
      <c r="Y975" s="7">
        <f t="shared" si="64"/>
        <v>5.7876041591613967E-3</v>
      </c>
      <c r="Z975" s="15"/>
      <c r="AA975" s="7"/>
      <c r="AB975" s="7"/>
      <c r="AC975" s="7"/>
      <c r="AD975" s="7"/>
      <c r="AE975" s="7"/>
      <c r="AF975" s="7"/>
      <c r="AG975" s="7"/>
      <c r="AH975" s="7"/>
      <c r="AI975" s="7"/>
      <c r="AJ975" s="7"/>
      <c r="AK975" s="7"/>
      <c r="AL975" s="7"/>
      <c r="AM975" s="7"/>
      <c r="AN975" s="7"/>
      <c r="AO975" s="7"/>
      <c r="AP975" s="7"/>
      <c r="AQ975" s="7"/>
      <c r="AR975" s="7"/>
      <c r="AS975" s="7"/>
      <c r="AT975" s="7"/>
      <c r="AU975" s="7"/>
      <c r="AV975" s="7"/>
    </row>
    <row r="976" spans="1:48">
      <c r="A976" s="12">
        <v>43703</v>
      </c>
      <c r="B976" s="13">
        <v>6604.2</v>
      </c>
      <c r="C976" s="13">
        <v>1303.5999999999999</v>
      </c>
      <c r="D976" s="13">
        <v>2537.3000000000002</v>
      </c>
      <c r="E976" s="13">
        <v>12450.3</v>
      </c>
      <c r="F976" s="13">
        <v>10420.9</v>
      </c>
      <c r="G976" s="13">
        <v>6231</v>
      </c>
      <c r="H976" s="13">
        <v>36822.199999999997</v>
      </c>
      <c r="I976" s="13">
        <v>6792.3</v>
      </c>
      <c r="J976" s="13">
        <v>1396.2</v>
      </c>
      <c r="K976" s="13">
        <v>13064</v>
      </c>
      <c r="L976" s="13">
        <v>8005.7</v>
      </c>
      <c r="M976" s="13">
        <v>237</v>
      </c>
      <c r="N976" s="15"/>
      <c r="O976" s="7">
        <f t="shared" si="62"/>
        <v>6.5049469084823277E-3</v>
      </c>
      <c r="P976" s="7">
        <f t="shared" si="62"/>
        <v>-1.546103772770465E-2</v>
      </c>
      <c r="Q976" s="7">
        <f t="shared" si="62"/>
        <v>1.4632498946478025E-2</v>
      </c>
      <c r="R976" s="7">
        <f t="shared" si="62"/>
        <v>2.3308006741134642E-2</v>
      </c>
      <c r="S976" s="7">
        <f t="shared" si="63"/>
        <v>1.1914271435943955E-2</v>
      </c>
      <c r="T976" s="7">
        <f t="shared" si="63"/>
        <v>1.0298258897533335E-2</v>
      </c>
      <c r="U976" s="7">
        <f t="shared" si="63"/>
        <v>1.56576303221157E-3</v>
      </c>
      <c r="V976" s="7">
        <f t="shared" si="63"/>
        <v>1.80923642229766E-3</v>
      </c>
      <c r="W976" s="7">
        <f t="shared" si="65"/>
        <v>3.3247181101871921E-2</v>
      </c>
      <c r="X976" s="7">
        <f t="shared" si="64"/>
        <v>1.1492192388088584E-2</v>
      </c>
      <c r="Y976" s="7">
        <f t="shared" si="64"/>
        <v>-1.3949473074399369E-2</v>
      </c>
      <c r="Z976" s="15"/>
      <c r="AA976" s="7"/>
      <c r="AB976" s="7"/>
      <c r="AC976" s="7"/>
      <c r="AD976" s="7"/>
      <c r="AE976" s="7"/>
      <c r="AF976" s="7"/>
      <c r="AG976" s="7"/>
      <c r="AH976" s="7"/>
      <c r="AI976" s="7"/>
      <c r="AJ976" s="7"/>
      <c r="AK976" s="7"/>
      <c r="AL976" s="7"/>
      <c r="AM976" s="7"/>
      <c r="AN976" s="7"/>
      <c r="AO976" s="7"/>
      <c r="AP976" s="7"/>
      <c r="AQ976" s="7"/>
      <c r="AR976" s="7"/>
      <c r="AS976" s="7"/>
      <c r="AT976" s="7"/>
      <c r="AU976" s="7"/>
      <c r="AV976" s="7"/>
    </row>
    <row r="977" spans="1:48">
      <c r="A977" s="12">
        <v>43710</v>
      </c>
      <c r="B977" s="13">
        <v>6647.3</v>
      </c>
      <c r="C977" s="13">
        <v>1283.5999999999999</v>
      </c>
      <c r="D977" s="13">
        <v>2574.6999999999998</v>
      </c>
      <c r="E977" s="13">
        <v>12743.9</v>
      </c>
      <c r="F977" s="13">
        <v>10545.8</v>
      </c>
      <c r="G977" s="13">
        <v>6295.5</v>
      </c>
      <c r="H977" s="13">
        <v>36879.9</v>
      </c>
      <c r="I977" s="13">
        <v>6804.6</v>
      </c>
      <c r="J977" s="13">
        <v>1443.4</v>
      </c>
      <c r="K977" s="13">
        <v>13215</v>
      </c>
      <c r="L977" s="13">
        <v>7894.8</v>
      </c>
      <c r="M977" s="13">
        <v>236</v>
      </c>
      <c r="N977" s="15"/>
      <c r="O977" s="7">
        <f t="shared" si="62"/>
        <v>3.2891555204202644E-3</v>
      </c>
      <c r="P977" s="7">
        <f t="shared" si="62"/>
        <v>5.9808326169041469E-3</v>
      </c>
      <c r="Q977" s="7">
        <f t="shared" si="62"/>
        <v>5.4227967261216243E-3</v>
      </c>
      <c r="R977" s="7">
        <f t="shared" si="62"/>
        <v>-3.0724823630165359E-2</v>
      </c>
      <c r="S977" s="7">
        <f t="shared" si="63"/>
        <v>3.5685081859563195E-3</v>
      </c>
      <c r="T977" s="7">
        <f t="shared" si="63"/>
        <v>2.6428698936542098E-2</v>
      </c>
      <c r="U977" s="7">
        <f t="shared" si="63"/>
        <v>-4.2249490021773563E-2</v>
      </c>
      <c r="V977" s="7">
        <f t="shared" si="63"/>
        <v>-1.031074026569513E-2</v>
      </c>
      <c r="W977" s="7">
        <f t="shared" si="65"/>
        <v>-5.5407549157942132E-2</v>
      </c>
      <c r="X977" s="7">
        <f t="shared" si="64"/>
        <v>1.2064650820682079E-2</v>
      </c>
      <c r="Y977" s="7">
        <f t="shared" si="64"/>
        <v>1.65068756496431E-2</v>
      </c>
      <c r="Z977" s="15"/>
      <c r="AA977" s="7"/>
      <c r="AB977" s="7"/>
      <c r="AC977" s="7"/>
      <c r="AD977" s="7"/>
      <c r="AE977" s="7"/>
      <c r="AF977" s="7"/>
      <c r="AG977" s="7"/>
      <c r="AH977" s="7"/>
      <c r="AI977" s="7"/>
      <c r="AJ977" s="7"/>
      <c r="AK977" s="7"/>
      <c r="AL977" s="7"/>
      <c r="AM977" s="7"/>
      <c r="AN977" s="7"/>
      <c r="AO977" s="7"/>
      <c r="AP977" s="7"/>
      <c r="AQ977" s="7"/>
      <c r="AR977" s="7"/>
      <c r="AS977" s="7"/>
      <c r="AT977" s="7"/>
      <c r="AU977" s="7"/>
      <c r="AV977" s="7"/>
    </row>
    <row r="978" spans="1:48">
      <c r="A978" s="12">
        <v>43717</v>
      </c>
      <c r="B978" s="13">
        <v>6669.2</v>
      </c>
      <c r="C978" s="13">
        <v>1291.3</v>
      </c>
      <c r="D978" s="13">
        <v>2588.6999999999998</v>
      </c>
      <c r="E978" s="13">
        <v>12358.3</v>
      </c>
      <c r="F978" s="13">
        <v>10583.5</v>
      </c>
      <c r="G978" s="13">
        <v>6464.1</v>
      </c>
      <c r="H978" s="13">
        <v>35354.199999999997</v>
      </c>
      <c r="I978" s="13">
        <v>6734.8</v>
      </c>
      <c r="J978" s="13">
        <v>1365.6</v>
      </c>
      <c r="K978" s="13">
        <v>13375.4</v>
      </c>
      <c r="L978" s="13">
        <v>8026.2</v>
      </c>
      <c r="M978" s="13">
        <v>235</v>
      </c>
      <c r="N978" s="15"/>
      <c r="O978" s="7">
        <f t="shared" si="62"/>
        <v>9.1940946159877208E-3</v>
      </c>
      <c r="P978" s="7">
        <f t="shared" si="62"/>
        <v>6.4840057349367973E-3</v>
      </c>
      <c r="Q978" s="7">
        <f t="shared" si="62"/>
        <v>5.6240518039663697E-3</v>
      </c>
      <c r="R978" s="7">
        <f t="shared" si="62"/>
        <v>1.8122103151465622E-2</v>
      </c>
      <c r="S978" s="7">
        <f t="shared" si="63"/>
        <v>2.9916044928002403E-2</v>
      </c>
      <c r="T978" s="7">
        <f t="shared" si="63"/>
        <v>4.8612332126353368E-3</v>
      </c>
      <c r="U978" s="7">
        <f t="shared" si="63"/>
        <v>1.1110694101058907E-2</v>
      </c>
      <c r="V978" s="7">
        <f t="shared" si="63"/>
        <v>8.103915871822593E-3</v>
      </c>
      <c r="W978" s="7">
        <f t="shared" si="65"/>
        <v>1.6990171274112977E-2</v>
      </c>
      <c r="X978" s="7">
        <f t="shared" si="64"/>
        <v>1.1736116005422013E-2</v>
      </c>
      <c r="Y978" s="7">
        <f t="shared" si="64"/>
        <v>9.6342367374003431E-3</v>
      </c>
      <c r="Z978" s="15"/>
      <c r="AA978" s="7"/>
      <c r="AB978" s="7"/>
      <c r="AC978" s="7"/>
      <c r="AD978" s="7"/>
      <c r="AE978" s="7"/>
      <c r="AF978" s="7"/>
      <c r="AG978" s="7"/>
      <c r="AH978" s="7"/>
      <c r="AI978" s="7"/>
      <c r="AJ978" s="7"/>
      <c r="AK978" s="7"/>
      <c r="AL978" s="7"/>
      <c r="AM978" s="7"/>
      <c r="AN978" s="7"/>
      <c r="AO978" s="7"/>
      <c r="AP978" s="7"/>
      <c r="AQ978" s="7"/>
      <c r="AR978" s="7"/>
      <c r="AS978" s="7"/>
      <c r="AT978" s="7"/>
      <c r="AU978" s="7"/>
      <c r="AV978" s="7"/>
    </row>
    <row r="979" spans="1:48">
      <c r="A979" s="12">
        <v>43724</v>
      </c>
      <c r="B979" s="13">
        <v>6730.8</v>
      </c>
      <c r="C979" s="13">
        <v>1299.7</v>
      </c>
      <c r="D979" s="13">
        <v>2603.3000000000002</v>
      </c>
      <c r="E979" s="13">
        <v>12584.3</v>
      </c>
      <c r="F979" s="13">
        <v>10904.9</v>
      </c>
      <c r="G979" s="13">
        <v>6495.6</v>
      </c>
      <c r="H979" s="13">
        <v>35749.199999999997</v>
      </c>
      <c r="I979" s="13">
        <v>6789.6</v>
      </c>
      <c r="J979" s="13">
        <v>1389</v>
      </c>
      <c r="K979" s="13">
        <v>13533.3</v>
      </c>
      <c r="L979" s="13">
        <v>8103.9</v>
      </c>
      <c r="M979" s="13">
        <v>234</v>
      </c>
      <c r="N979" s="15"/>
      <c r="O979" s="7">
        <f t="shared" si="62"/>
        <v>-2.1863784003460069E-3</v>
      </c>
      <c r="P979" s="7">
        <f t="shared" si="62"/>
        <v>-2.9514946928677763E-2</v>
      </c>
      <c r="Q979" s="7">
        <f t="shared" si="62"/>
        <v>9.4812806445944194E-3</v>
      </c>
      <c r="R979" s="7">
        <f t="shared" si="62"/>
        <v>-3.0321743850064455E-3</v>
      </c>
      <c r="S979" s="7">
        <f t="shared" si="63"/>
        <v>-9.8420367786232772E-3</v>
      </c>
      <c r="T979" s="7">
        <f t="shared" si="63"/>
        <v>4.2093682051634745E-3</v>
      </c>
      <c r="U979" s="7">
        <f t="shared" si="63"/>
        <v>-8.5912942177549195E-4</v>
      </c>
      <c r="V979" s="7">
        <f t="shared" si="63"/>
        <v>-1.9165284278826603E-3</v>
      </c>
      <c r="W979" s="7">
        <f t="shared" si="65"/>
        <v>9.2443956201464124E-3</v>
      </c>
      <c r="X979" s="7">
        <f t="shared" si="64"/>
        <v>-1.9097504758022271E-2</v>
      </c>
      <c r="Y979" s="7">
        <f t="shared" si="64"/>
        <v>4.7149864834302082E-3</v>
      </c>
      <c r="Z979" s="15"/>
      <c r="AA979" s="7"/>
      <c r="AB979" s="7"/>
      <c r="AC979" s="7"/>
      <c r="AD979" s="7"/>
      <c r="AE979" s="7"/>
      <c r="AF979" s="7"/>
      <c r="AG979" s="7"/>
      <c r="AH979" s="7"/>
      <c r="AI979" s="7"/>
      <c r="AJ979" s="7"/>
      <c r="AK979" s="7"/>
      <c r="AL979" s="7"/>
      <c r="AM979" s="7"/>
      <c r="AN979" s="7"/>
      <c r="AO979" s="7"/>
      <c r="AP979" s="7"/>
      <c r="AQ979" s="7"/>
      <c r="AR979" s="7"/>
      <c r="AS979" s="7"/>
      <c r="AT979" s="7"/>
      <c r="AU979" s="7"/>
      <c r="AV979" s="7"/>
    </row>
    <row r="980" spans="1:48">
      <c r="A980" s="12">
        <v>43731</v>
      </c>
      <c r="B980" s="13">
        <v>6716.1</v>
      </c>
      <c r="C980" s="13">
        <v>1261.9000000000001</v>
      </c>
      <c r="D980" s="13">
        <v>2628.1</v>
      </c>
      <c r="E980" s="13">
        <v>12546.2</v>
      </c>
      <c r="F980" s="13">
        <v>10798.1</v>
      </c>
      <c r="G980" s="13">
        <v>6523</v>
      </c>
      <c r="H980" s="13">
        <v>35718.5</v>
      </c>
      <c r="I980" s="13">
        <v>6776.6</v>
      </c>
      <c r="J980" s="13">
        <v>1401.9</v>
      </c>
      <c r="K980" s="13">
        <v>13277.3</v>
      </c>
      <c r="L980" s="13">
        <v>8142.2</v>
      </c>
      <c r="M980" s="13">
        <v>233</v>
      </c>
      <c r="N980" s="15"/>
      <c r="O980" s="7">
        <f t="shared" si="62"/>
        <v>-3.0078137203632459E-2</v>
      </c>
      <c r="P980" s="7">
        <f t="shared" si="62"/>
        <v>-2.4304384608519729E-2</v>
      </c>
      <c r="Q980" s="7">
        <f t="shared" si="62"/>
        <v>-2.2160719135372813E-2</v>
      </c>
      <c r="R980" s="7">
        <f t="shared" si="62"/>
        <v>-2.5803924740789148E-2</v>
      </c>
      <c r="S980" s="7">
        <f t="shared" si="63"/>
        <v>-3.7968314301805792E-2</v>
      </c>
      <c r="T980" s="7">
        <f t="shared" si="63"/>
        <v>-4.9560044998626207E-2</v>
      </c>
      <c r="U980" s="7">
        <f t="shared" si="63"/>
        <v>3.1837502032828146E-3</v>
      </c>
      <c r="V980" s="7">
        <f t="shared" si="63"/>
        <v>-2.0047322698115891E-2</v>
      </c>
      <c r="W980" s="7">
        <f t="shared" si="65"/>
        <v>-4.0542650797877514E-2</v>
      </c>
      <c r="X980" s="7">
        <f t="shared" si="64"/>
        <v>-2.8518469301426659E-2</v>
      </c>
      <c r="Y980" s="7">
        <f t="shared" si="64"/>
        <v>-2.0711148250044342E-2</v>
      </c>
      <c r="Z980" s="15"/>
      <c r="AA980" s="7"/>
      <c r="AB980" s="7"/>
      <c r="AC980" s="7"/>
      <c r="AD980" s="7"/>
      <c r="AE980" s="7"/>
      <c r="AF980" s="7"/>
      <c r="AG980" s="7"/>
      <c r="AH980" s="7"/>
      <c r="AI980" s="7"/>
      <c r="AJ980" s="7"/>
      <c r="AK980" s="7"/>
      <c r="AL980" s="7"/>
      <c r="AM980" s="7"/>
      <c r="AN980" s="7"/>
      <c r="AO980" s="7"/>
      <c r="AP980" s="7"/>
      <c r="AQ980" s="7"/>
      <c r="AR980" s="7"/>
      <c r="AS980" s="7"/>
      <c r="AT980" s="7"/>
      <c r="AU980" s="7"/>
      <c r="AV980" s="7"/>
    </row>
    <row r="981" spans="1:48">
      <c r="A981" s="12">
        <v>43738</v>
      </c>
      <c r="B981" s="13">
        <v>6517.1</v>
      </c>
      <c r="C981" s="13">
        <v>1231.5999999999999</v>
      </c>
      <c r="D981" s="13">
        <v>2570.5</v>
      </c>
      <c r="E981" s="13">
        <v>12226.6</v>
      </c>
      <c r="F981" s="13">
        <v>10395.799999999999</v>
      </c>
      <c r="G981" s="13">
        <v>6207.6</v>
      </c>
      <c r="H981" s="13">
        <v>35832.400000000001</v>
      </c>
      <c r="I981" s="13">
        <v>6642.1</v>
      </c>
      <c r="J981" s="13">
        <v>1346.2</v>
      </c>
      <c r="K981" s="13">
        <v>12904</v>
      </c>
      <c r="L981" s="13">
        <v>7975.3</v>
      </c>
      <c r="M981" s="13">
        <v>232</v>
      </c>
      <c r="N981" s="15"/>
      <c r="O981" s="7">
        <f t="shared" si="62"/>
        <v>1.3669929948622119E-2</v>
      </c>
      <c r="P981" s="7">
        <f t="shared" si="62"/>
        <v>2.9757434830238256E-2</v>
      </c>
      <c r="Q981" s="7">
        <f t="shared" si="62"/>
        <v>4.2314549055279572E-3</v>
      </c>
      <c r="R981" s="7">
        <f t="shared" si="62"/>
        <v>1.449377223430663E-2</v>
      </c>
      <c r="S981" s="7">
        <f t="shared" si="63"/>
        <v>8.62008249300583E-3</v>
      </c>
      <c r="T981" s="7">
        <f t="shared" si="63"/>
        <v>1.0273102456151843E-2</v>
      </c>
      <c r="U981" s="7">
        <f t="shared" si="63"/>
        <v>3.1335404483392441E-2</v>
      </c>
      <c r="V981" s="7">
        <f t="shared" si="63"/>
        <v>1.837842799017398E-2</v>
      </c>
      <c r="W981" s="7">
        <f t="shared" si="65"/>
        <v>2.400027127108284E-2</v>
      </c>
      <c r="X981" s="7">
        <f t="shared" si="64"/>
        <v>1.2812790782560051E-2</v>
      </c>
      <c r="Y981" s="7">
        <f t="shared" si="64"/>
        <v>1.2696012304285919E-2</v>
      </c>
      <c r="Z981" s="15"/>
      <c r="AA981" s="7"/>
      <c r="AB981" s="7"/>
      <c r="AC981" s="7"/>
      <c r="AD981" s="7"/>
      <c r="AE981" s="7"/>
      <c r="AF981" s="7"/>
      <c r="AG981" s="7"/>
      <c r="AH981" s="7"/>
      <c r="AI981" s="7"/>
      <c r="AJ981" s="7"/>
      <c r="AK981" s="7"/>
      <c r="AL981" s="7"/>
      <c r="AM981" s="7"/>
      <c r="AN981" s="7"/>
      <c r="AO981" s="7"/>
      <c r="AP981" s="7"/>
      <c r="AQ981" s="7"/>
      <c r="AR981" s="7"/>
      <c r="AS981" s="7"/>
      <c r="AT981" s="7"/>
      <c r="AU981" s="7"/>
      <c r="AV981" s="7"/>
    </row>
    <row r="982" spans="1:48">
      <c r="A982" s="12">
        <v>43745</v>
      </c>
      <c r="B982" s="13">
        <v>6606.8</v>
      </c>
      <c r="C982" s="13">
        <v>1268.8</v>
      </c>
      <c r="D982" s="13">
        <v>2581.4</v>
      </c>
      <c r="E982" s="13">
        <v>12405.1</v>
      </c>
      <c r="F982" s="13">
        <v>10485.8</v>
      </c>
      <c r="G982" s="13">
        <v>6271.7</v>
      </c>
      <c r="H982" s="13">
        <v>36973</v>
      </c>
      <c r="I982" s="13">
        <v>6765.3</v>
      </c>
      <c r="J982" s="13">
        <v>1378.9</v>
      </c>
      <c r="K982" s="13">
        <v>13070.4</v>
      </c>
      <c r="L982" s="13">
        <v>8077.2</v>
      </c>
      <c r="M982" s="13">
        <v>231</v>
      </c>
      <c r="N982" s="15"/>
      <c r="O982" s="7">
        <f t="shared" si="62"/>
        <v>6.472319203397487E-3</v>
      </c>
      <c r="P982" s="7">
        <f t="shared" si="62"/>
        <v>-7.8845703051757231E-4</v>
      </c>
      <c r="Q982" s="7">
        <f t="shared" si="62"/>
        <v>1.6291761245842556E-2</v>
      </c>
      <c r="R982" s="7">
        <f t="shared" si="62"/>
        <v>5.2822332268027588E-3</v>
      </c>
      <c r="S982" s="7">
        <f t="shared" si="63"/>
        <v>2.6371059220098247E-2</v>
      </c>
      <c r="T982" s="7">
        <f t="shared" si="63"/>
        <v>1.6744400764853999E-2</v>
      </c>
      <c r="U982" s="7">
        <f t="shared" si="63"/>
        <v>2.0975026858262923E-2</v>
      </c>
      <c r="V982" s="7">
        <f t="shared" si="63"/>
        <v>1.1463464892760114E-2</v>
      </c>
      <c r="W982" s="7">
        <f t="shared" si="65"/>
        <v>-1.0351455603627444E-2</v>
      </c>
      <c r="X982" s="7">
        <f t="shared" si="64"/>
        <v>-2.7198158877280252E-2</v>
      </c>
      <c r="Y982" s="7">
        <f t="shared" si="64"/>
        <v>-2.5660587910439673E-3</v>
      </c>
      <c r="Z982" s="15"/>
      <c r="AA982" s="7"/>
      <c r="AB982" s="7"/>
      <c r="AC982" s="7"/>
      <c r="AD982" s="7"/>
      <c r="AE982" s="7"/>
      <c r="AF982" s="7"/>
      <c r="AG982" s="7"/>
      <c r="AH982" s="7"/>
      <c r="AI982" s="7"/>
      <c r="AJ982" s="7"/>
      <c r="AK982" s="7"/>
      <c r="AL982" s="7"/>
      <c r="AM982" s="7"/>
      <c r="AN982" s="7"/>
      <c r="AO982" s="7"/>
      <c r="AP982" s="7"/>
      <c r="AQ982" s="7"/>
      <c r="AR982" s="7"/>
      <c r="AS982" s="7"/>
      <c r="AT982" s="7"/>
      <c r="AU982" s="7"/>
      <c r="AV982" s="7"/>
    </row>
    <row r="983" spans="1:48">
      <c r="A983" s="12">
        <v>43752</v>
      </c>
      <c r="B983" s="13">
        <v>6649.7</v>
      </c>
      <c r="C983" s="13">
        <v>1267.8</v>
      </c>
      <c r="D983" s="13">
        <v>2623.8</v>
      </c>
      <c r="E983" s="13">
        <v>12470.8</v>
      </c>
      <c r="F983" s="13">
        <v>10766</v>
      </c>
      <c r="G983" s="13">
        <v>6377.6</v>
      </c>
      <c r="H983" s="13">
        <v>37756.699999999997</v>
      </c>
      <c r="I983" s="13">
        <v>6843.3</v>
      </c>
      <c r="J983" s="13">
        <v>1364.7</v>
      </c>
      <c r="K983" s="13">
        <v>12719.7</v>
      </c>
      <c r="L983" s="13">
        <v>8056.5</v>
      </c>
      <c r="M983" s="13">
        <v>230</v>
      </c>
      <c r="N983" s="15"/>
      <c r="O983" s="7">
        <f t="shared" si="62"/>
        <v>1.3369482649268818E-2</v>
      </c>
      <c r="P983" s="7">
        <f t="shared" si="62"/>
        <v>-4.8230969163704143E-3</v>
      </c>
      <c r="Q983" s="7">
        <f t="shared" si="62"/>
        <v>1.83907152522702E-2</v>
      </c>
      <c r="R983" s="7">
        <f t="shared" si="62"/>
        <v>-2.6496888068648695E-3</v>
      </c>
      <c r="S983" s="7">
        <f t="shared" si="63"/>
        <v>2.1920347064139249E-2</v>
      </c>
      <c r="T983" s="7">
        <f t="shared" si="63"/>
        <v>1.0512785354812055E-2</v>
      </c>
      <c r="U983" s="7">
        <f t="shared" si="63"/>
        <v>1.6855452940302617E-2</v>
      </c>
      <c r="V983" s="7">
        <f t="shared" si="63"/>
        <v>1.4651107759547932E-2</v>
      </c>
      <c r="W983" s="7">
        <f t="shared" si="65"/>
        <v>-2.9597639369990561E-2</v>
      </c>
      <c r="X983" s="7">
        <f t="shared" si="64"/>
        <v>2.4117767484935847E-2</v>
      </c>
      <c r="Y983" s="7">
        <f t="shared" si="64"/>
        <v>2.1683395451775805E-2</v>
      </c>
      <c r="Z983" s="15"/>
      <c r="AA983" s="7"/>
      <c r="AB983" s="7"/>
      <c r="AC983" s="7"/>
      <c r="AD983" s="7"/>
      <c r="AE983" s="7"/>
      <c r="AF983" s="7"/>
      <c r="AG983" s="7"/>
      <c r="AH983" s="7"/>
      <c r="AI983" s="7"/>
      <c r="AJ983" s="7"/>
      <c r="AK983" s="7"/>
      <c r="AL983" s="7"/>
      <c r="AM983" s="7"/>
      <c r="AN983" s="7"/>
      <c r="AO983" s="7"/>
      <c r="AP983" s="7"/>
      <c r="AQ983" s="7"/>
      <c r="AR983" s="7"/>
      <c r="AS983" s="7"/>
      <c r="AT983" s="7"/>
      <c r="AU983" s="7"/>
      <c r="AV983" s="7"/>
    </row>
    <row r="984" spans="1:48">
      <c r="A984" s="12">
        <v>43759</v>
      </c>
      <c r="B984" s="13">
        <v>6739.2</v>
      </c>
      <c r="C984" s="13">
        <v>1261.7</v>
      </c>
      <c r="D984" s="13">
        <v>2672.5</v>
      </c>
      <c r="E984" s="13">
        <v>12437.8</v>
      </c>
      <c r="F984" s="13">
        <v>11004.6</v>
      </c>
      <c r="G984" s="13">
        <v>6445</v>
      </c>
      <c r="H984" s="13">
        <v>38398.5</v>
      </c>
      <c r="I984" s="13">
        <v>6944.3</v>
      </c>
      <c r="J984" s="13">
        <v>1324.9</v>
      </c>
      <c r="K984" s="13">
        <v>13030.2</v>
      </c>
      <c r="L984" s="13">
        <v>8233.1</v>
      </c>
      <c r="M984" s="13">
        <v>229</v>
      </c>
      <c r="N984" s="15"/>
      <c r="O984" s="7">
        <f t="shared" si="62"/>
        <v>-1.0456305227878595E-2</v>
      </c>
      <c r="P984" s="7">
        <f t="shared" si="62"/>
        <v>-8.037285138968564E-3</v>
      </c>
      <c r="Q984" s="7">
        <f t="shared" si="62"/>
        <v>-1.7933467873476227E-2</v>
      </c>
      <c r="R984" s="7">
        <f t="shared" si="62"/>
        <v>-9.0537093490118525E-3</v>
      </c>
      <c r="S984" s="7">
        <f t="shared" si="63"/>
        <v>-3.9059882222172286E-3</v>
      </c>
      <c r="T984" s="7">
        <f t="shared" si="63"/>
        <v>-3.1459443623810132E-2</v>
      </c>
      <c r="U984" s="7">
        <f t="shared" si="63"/>
        <v>9.4529466235340684E-3</v>
      </c>
      <c r="V984" s="7">
        <f t="shared" si="63"/>
        <v>7.4459653223565596E-3</v>
      </c>
      <c r="W984" s="7">
        <f t="shared" si="65"/>
        <v>-6.040015283665113E-4</v>
      </c>
      <c r="X984" s="7">
        <f t="shared" si="64"/>
        <v>1.3191399894303792E-3</v>
      </c>
      <c r="Y984" s="7">
        <f t="shared" si="64"/>
        <v>-1.3856141458942174E-3</v>
      </c>
      <c r="Z984" s="15"/>
      <c r="AA984" s="7"/>
      <c r="AB984" s="7"/>
      <c r="AC984" s="7"/>
      <c r="AD984" s="7"/>
      <c r="AE984" s="7"/>
      <c r="AF984" s="7"/>
      <c r="AG984" s="7"/>
      <c r="AH984" s="7"/>
      <c r="AI984" s="7"/>
      <c r="AJ984" s="7"/>
      <c r="AK984" s="7"/>
      <c r="AL984" s="7"/>
      <c r="AM984" s="7"/>
      <c r="AN984" s="7"/>
      <c r="AO984" s="7"/>
      <c r="AP984" s="7"/>
      <c r="AQ984" s="7"/>
      <c r="AR984" s="7"/>
      <c r="AS984" s="7"/>
      <c r="AT984" s="7"/>
      <c r="AU984" s="7"/>
      <c r="AV984" s="7"/>
    </row>
    <row r="985" spans="1:48">
      <c r="A985" s="12">
        <v>43766</v>
      </c>
      <c r="B985" s="13">
        <v>6669.1</v>
      </c>
      <c r="C985" s="13">
        <v>1251.5999999999999</v>
      </c>
      <c r="D985" s="13">
        <v>2625</v>
      </c>
      <c r="E985" s="13">
        <v>12325.7</v>
      </c>
      <c r="F985" s="13">
        <v>10961.7</v>
      </c>
      <c r="G985" s="13">
        <v>6245.4</v>
      </c>
      <c r="H985" s="13">
        <v>38763.199999999997</v>
      </c>
      <c r="I985" s="13">
        <v>6996.2</v>
      </c>
      <c r="J985" s="13">
        <v>1324.1</v>
      </c>
      <c r="K985" s="13">
        <v>13047.4</v>
      </c>
      <c r="L985" s="13">
        <v>8221.7000000000007</v>
      </c>
      <c r="M985" s="13">
        <v>228</v>
      </c>
      <c r="N985" s="15"/>
      <c r="O985" s="7">
        <f t="shared" si="62"/>
        <v>8.2131692461351741E-3</v>
      </c>
      <c r="P985" s="7">
        <f t="shared" si="62"/>
        <v>-7.6997493013028911E-3</v>
      </c>
      <c r="Q985" s="7">
        <f t="shared" si="62"/>
        <v>1.1552064836729747E-2</v>
      </c>
      <c r="R985" s="7">
        <f t="shared" si="62"/>
        <v>5.0740374540880484E-3</v>
      </c>
      <c r="S985" s="7">
        <f t="shared" si="63"/>
        <v>2.6271812395826055E-2</v>
      </c>
      <c r="T985" s="7">
        <f t="shared" si="63"/>
        <v>4.6326701489790307E-3</v>
      </c>
      <c r="U985" s="7">
        <f t="shared" si="63"/>
        <v>7.7888598109719411E-3</v>
      </c>
      <c r="V985" s="7">
        <f t="shared" si="63"/>
        <v>-6.1220145756416483E-3</v>
      </c>
      <c r="W985" s="7">
        <f t="shared" si="65"/>
        <v>3.1007354181277813E-2</v>
      </c>
      <c r="X985" s="7">
        <f t="shared" si="64"/>
        <v>2.9199926642118842E-2</v>
      </c>
      <c r="Y985" s="7">
        <f t="shared" si="64"/>
        <v>-1.4863557162212097E-2</v>
      </c>
      <c r="Z985" s="15"/>
      <c r="AA985" s="7"/>
      <c r="AB985" s="7"/>
      <c r="AC985" s="7"/>
      <c r="AD985" s="7"/>
      <c r="AE985" s="7"/>
      <c r="AF985" s="7"/>
      <c r="AG985" s="7"/>
      <c r="AH985" s="7"/>
      <c r="AI985" s="7"/>
      <c r="AJ985" s="7"/>
      <c r="AK985" s="7"/>
      <c r="AL985" s="7"/>
      <c r="AM985" s="7"/>
      <c r="AN985" s="7"/>
      <c r="AO985" s="7"/>
      <c r="AP985" s="7"/>
      <c r="AQ985" s="7"/>
      <c r="AR985" s="7"/>
      <c r="AS985" s="7"/>
      <c r="AT985" s="7"/>
      <c r="AU985" s="7"/>
      <c r="AV985" s="7"/>
    </row>
    <row r="986" spans="1:48">
      <c r="A986" s="12">
        <v>43773</v>
      </c>
      <c r="B986" s="13">
        <v>6724.1</v>
      </c>
      <c r="C986" s="13">
        <v>1242</v>
      </c>
      <c r="D986" s="13">
        <v>2655.5</v>
      </c>
      <c r="E986" s="13">
        <v>12388.4</v>
      </c>
      <c r="F986" s="13">
        <v>11253.5</v>
      </c>
      <c r="G986" s="13">
        <v>6274.4</v>
      </c>
      <c r="H986" s="13">
        <v>39066.300000000003</v>
      </c>
      <c r="I986" s="13">
        <v>6953.5</v>
      </c>
      <c r="J986" s="13">
        <v>1365.8</v>
      </c>
      <c r="K986" s="13">
        <v>13434</v>
      </c>
      <c r="L986" s="13">
        <v>8100.4</v>
      </c>
      <c r="M986" s="13">
        <v>227</v>
      </c>
      <c r="N986" s="15"/>
      <c r="O986" s="7">
        <f t="shared" si="62"/>
        <v>1.0297624618966873E-2</v>
      </c>
      <c r="P986" s="7">
        <f t="shared" si="62"/>
        <v>1.7320942271210931E-2</v>
      </c>
      <c r="Q986" s="7">
        <f t="shared" si="62"/>
        <v>1.6544735312272831E-2</v>
      </c>
      <c r="R986" s="7">
        <f t="shared" si="62"/>
        <v>3.5680129003464532E-2</v>
      </c>
      <c r="S986" s="7">
        <f t="shared" si="63"/>
        <v>3.7871946000703777E-3</v>
      </c>
      <c r="T986" s="7">
        <f t="shared" si="63"/>
        <v>-8.7722669147954572E-3</v>
      </c>
      <c r="U986" s="7">
        <f t="shared" si="63"/>
        <v>4.2443458971958684E-2</v>
      </c>
      <c r="V986" s="7">
        <f t="shared" si="63"/>
        <v>1.7929902824636603E-2</v>
      </c>
      <c r="W986" s="7">
        <f t="shared" si="65"/>
        <v>5.7337373110923226E-2</v>
      </c>
      <c r="X986" s="7">
        <f t="shared" si="64"/>
        <v>-1.132098077177692E-3</v>
      </c>
      <c r="Y986" s="7">
        <f t="shared" si="64"/>
        <v>8.1147321130680804E-3</v>
      </c>
      <c r="Z986" s="15"/>
      <c r="AA986" s="7"/>
      <c r="AB986" s="7"/>
      <c r="AC986" s="7"/>
      <c r="AD986" s="7"/>
      <c r="AE986" s="7"/>
      <c r="AF986" s="7"/>
      <c r="AG986" s="7"/>
      <c r="AH986" s="7"/>
      <c r="AI986" s="7"/>
      <c r="AJ986" s="7"/>
      <c r="AK986" s="7"/>
      <c r="AL986" s="7"/>
      <c r="AM986" s="7"/>
      <c r="AN986" s="7"/>
      <c r="AO986" s="7"/>
      <c r="AP986" s="7"/>
      <c r="AQ986" s="7"/>
      <c r="AR986" s="7"/>
      <c r="AS986" s="7"/>
      <c r="AT986" s="7"/>
      <c r="AU986" s="7"/>
      <c r="AV986" s="7"/>
    </row>
    <row r="987" spans="1:48">
      <c r="A987" s="12">
        <v>43780</v>
      </c>
      <c r="B987" s="13">
        <v>6793.7</v>
      </c>
      <c r="C987" s="13">
        <v>1263.7</v>
      </c>
      <c r="D987" s="13">
        <v>2699.8</v>
      </c>
      <c r="E987" s="13">
        <v>12838.4</v>
      </c>
      <c r="F987" s="13">
        <v>11296.2</v>
      </c>
      <c r="G987" s="13">
        <v>6219.6</v>
      </c>
      <c r="H987" s="13">
        <v>40760.1</v>
      </c>
      <c r="I987" s="13">
        <v>7079.3</v>
      </c>
      <c r="J987" s="13">
        <v>1446.4</v>
      </c>
      <c r="K987" s="13">
        <v>13418.8</v>
      </c>
      <c r="L987" s="13">
        <v>8166.4</v>
      </c>
      <c r="M987" s="13">
        <v>226</v>
      </c>
      <c r="N987" s="15"/>
      <c r="O987" s="7">
        <f t="shared" si="62"/>
        <v>-1.2426567874627373E-2</v>
      </c>
      <c r="P987" s="7">
        <f t="shared" si="62"/>
        <v>-7.5460066557145851E-3</v>
      </c>
      <c r="Q987" s="7">
        <f t="shared" si="62"/>
        <v>1.3319303567714444E-2</v>
      </c>
      <c r="R987" s="7">
        <f t="shared" si="62"/>
        <v>1.3316043855957957E-2</v>
      </c>
      <c r="S987" s="7">
        <f t="shared" si="63"/>
        <v>-7.4371585916696674E-3</v>
      </c>
      <c r="T987" s="7">
        <f t="shared" si="63"/>
        <v>-3.0494348095223889E-2</v>
      </c>
      <c r="U987" s="7">
        <f t="shared" si="63"/>
        <v>-1.5063786876222975E-2</v>
      </c>
      <c r="V987" s="7">
        <f t="shared" si="63"/>
        <v>-1.2438339954709478E-3</v>
      </c>
      <c r="W987" s="7">
        <f t="shared" si="65"/>
        <v>-1.0285010746041419E-2</v>
      </c>
      <c r="X987" s="7">
        <f t="shared" si="64"/>
        <v>-4.2942400036361282E-3</v>
      </c>
      <c r="Y987" s="7">
        <f t="shared" si="64"/>
        <v>-2.4557005112283654E-2</v>
      </c>
      <c r="Z987" s="15"/>
      <c r="AA987" s="7"/>
      <c r="AB987" s="7"/>
      <c r="AC987" s="7"/>
      <c r="AD987" s="7"/>
      <c r="AE987" s="7"/>
      <c r="AF987" s="7"/>
      <c r="AG987" s="7"/>
      <c r="AH987" s="7"/>
      <c r="AI987" s="7"/>
      <c r="AJ987" s="7"/>
      <c r="AK987" s="7"/>
      <c r="AL987" s="7"/>
      <c r="AM987" s="7"/>
      <c r="AN987" s="7"/>
      <c r="AO987" s="7"/>
      <c r="AP987" s="7"/>
      <c r="AQ987" s="7"/>
      <c r="AR987" s="7"/>
      <c r="AS987" s="7"/>
      <c r="AT987" s="7"/>
      <c r="AU987" s="7"/>
      <c r="AV987" s="7"/>
    </row>
    <row r="988" spans="1:48">
      <c r="A988" s="12">
        <v>43787</v>
      </c>
      <c r="B988" s="13">
        <v>6709.8</v>
      </c>
      <c r="C988" s="13">
        <v>1254.2</v>
      </c>
      <c r="D988" s="13">
        <v>2736</v>
      </c>
      <c r="E988" s="13">
        <v>13010.5</v>
      </c>
      <c r="F988" s="13">
        <v>11212.5</v>
      </c>
      <c r="G988" s="13">
        <v>6032.8</v>
      </c>
      <c r="H988" s="13">
        <v>40150.699999999997</v>
      </c>
      <c r="I988" s="13">
        <v>7070.5</v>
      </c>
      <c r="J988" s="13">
        <v>1431.6</v>
      </c>
      <c r="K988" s="13">
        <v>13361.3</v>
      </c>
      <c r="L988" s="13">
        <v>7968.3</v>
      </c>
      <c r="M988" s="13">
        <v>225</v>
      </c>
      <c r="N988" s="15"/>
      <c r="O988" s="7">
        <f t="shared" si="62"/>
        <v>2.009539582793286E-2</v>
      </c>
      <c r="P988" s="7">
        <f t="shared" si="62"/>
        <v>6.2358463552766301E-2</v>
      </c>
      <c r="Q988" s="7">
        <f t="shared" si="62"/>
        <v>4.4491521552328644E-3</v>
      </c>
      <c r="R988" s="7">
        <f t="shared" si="62"/>
        <v>2.0645482342252618E-2</v>
      </c>
      <c r="S988" s="7">
        <f t="shared" si="63"/>
        <v>4.0634686009211544E-2</v>
      </c>
      <c r="T988" s="7">
        <f t="shared" si="63"/>
        <v>6.8555083437989882E-3</v>
      </c>
      <c r="U988" s="7">
        <f t="shared" si="63"/>
        <v>3.9191304286352521E-2</v>
      </c>
      <c r="V988" s="7">
        <f t="shared" si="63"/>
        <v>2.1782111406788297E-2</v>
      </c>
      <c r="W988" s="7">
        <f t="shared" si="65"/>
        <v>2.9322769863317718E-2</v>
      </c>
      <c r="X988" s="7">
        <f t="shared" si="64"/>
        <v>1.8427652714392825E-2</v>
      </c>
      <c r="Y988" s="7">
        <f t="shared" si="64"/>
        <v>2.3613672382805147E-2</v>
      </c>
      <c r="Z988" s="15"/>
      <c r="AA988" s="7"/>
      <c r="AB988" s="7"/>
      <c r="AC988" s="7"/>
      <c r="AD988" s="7"/>
      <c r="AE988" s="7"/>
      <c r="AF988" s="7"/>
      <c r="AG988" s="7"/>
      <c r="AH988" s="7"/>
      <c r="AI988" s="7"/>
      <c r="AJ988" s="7"/>
      <c r="AK988" s="7"/>
      <c r="AL988" s="7"/>
      <c r="AM988" s="7"/>
      <c r="AN988" s="7"/>
      <c r="AO988" s="7"/>
      <c r="AP988" s="7"/>
      <c r="AQ988" s="7"/>
      <c r="AR988" s="7"/>
      <c r="AS988" s="7"/>
      <c r="AT988" s="7"/>
      <c r="AU988" s="7"/>
      <c r="AV988" s="7"/>
    </row>
    <row r="989" spans="1:48">
      <c r="A989" s="12">
        <v>43794</v>
      </c>
      <c r="B989" s="13">
        <v>6846</v>
      </c>
      <c r="C989" s="13">
        <v>1334.9</v>
      </c>
      <c r="D989" s="13">
        <v>2748.2</v>
      </c>
      <c r="E989" s="13">
        <v>13281.9</v>
      </c>
      <c r="F989" s="13">
        <v>11677.5</v>
      </c>
      <c r="G989" s="13">
        <v>6074.3</v>
      </c>
      <c r="H989" s="13">
        <v>41755.5</v>
      </c>
      <c r="I989" s="13">
        <v>7226.2</v>
      </c>
      <c r="J989" s="13">
        <v>1474.2</v>
      </c>
      <c r="K989" s="13">
        <v>13609.8</v>
      </c>
      <c r="L989" s="13">
        <v>8158.7</v>
      </c>
      <c r="M989" s="13">
        <v>224</v>
      </c>
      <c r="N989" s="15"/>
      <c r="O989" s="7">
        <f t="shared" si="62"/>
        <v>-2.0512782990393379E-2</v>
      </c>
      <c r="P989" s="7">
        <f t="shared" si="62"/>
        <v>-2.7800666295478997E-2</v>
      </c>
      <c r="Q989" s="7">
        <f t="shared" si="62"/>
        <v>-2.4905501853277674E-2</v>
      </c>
      <c r="R989" s="7">
        <f t="shared" si="62"/>
        <v>-4.317161825923807E-2</v>
      </c>
      <c r="S989" s="7">
        <f t="shared" si="63"/>
        <v>-2.3208807102223939E-2</v>
      </c>
      <c r="T989" s="7">
        <f t="shared" si="63"/>
        <v>-1.8794953157598583E-2</v>
      </c>
      <c r="U989" s="7">
        <f t="shared" si="63"/>
        <v>-1.3043469294715126E-2</v>
      </c>
      <c r="V989" s="7">
        <f t="shared" si="63"/>
        <v>-1.8661323170233196E-2</v>
      </c>
      <c r="W989" s="7">
        <f t="shared" si="65"/>
        <v>-2.3750172550312913E-2</v>
      </c>
      <c r="X989" s="7">
        <f t="shared" si="64"/>
        <v>-1.8914250693009178E-2</v>
      </c>
      <c r="Y989" s="7">
        <f t="shared" si="64"/>
        <v>-1.9393332123702537E-2</v>
      </c>
      <c r="Z989" s="15"/>
      <c r="AA989" s="7"/>
      <c r="AB989" s="7"/>
      <c r="AC989" s="7"/>
      <c r="AD989" s="7"/>
      <c r="AE989" s="7"/>
      <c r="AF989" s="7"/>
      <c r="AG989" s="7"/>
      <c r="AH989" s="7"/>
      <c r="AI989" s="7"/>
      <c r="AJ989" s="7"/>
      <c r="AK989" s="7"/>
      <c r="AL989" s="7"/>
      <c r="AM989" s="7"/>
      <c r="AN989" s="7"/>
      <c r="AO989" s="7"/>
      <c r="AP989" s="7"/>
      <c r="AQ989" s="7"/>
      <c r="AR989" s="7"/>
      <c r="AS989" s="7"/>
      <c r="AT989" s="7"/>
      <c r="AU989" s="7"/>
      <c r="AV989" s="7"/>
    </row>
    <row r="990" spans="1:48">
      <c r="A990" s="12">
        <v>43801</v>
      </c>
      <c r="B990" s="13">
        <v>6707</v>
      </c>
      <c r="C990" s="13">
        <v>1298.3</v>
      </c>
      <c r="D990" s="13">
        <v>2680.6</v>
      </c>
      <c r="E990" s="13">
        <v>12720.7</v>
      </c>
      <c r="F990" s="13">
        <v>11409.6</v>
      </c>
      <c r="G990" s="13">
        <v>5961.2</v>
      </c>
      <c r="H990" s="13">
        <v>41214.400000000001</v>
      </c>
      <c r="I990" s="13">
        <v>7092.6</v>
      </c>
      <c r="J990" s="13">
        <v>1439.6</v>
      </c>
      <c r="K990" s="13">
        <v>13354.8</v>
      </c>
      <c r="L990" s="13">
        <v>8002</v>
      </c>
      <c r="M990" s="13">
        <v>223</v>
      </c>
      <c r="N990" s="15"/>
      <c r="O990" s="7">
        <f t="shared" si="62"/>
        <v>4.863656430242151E-3</v>
      </c>
      <c r="P990" s="7">
        <f t="shared" si="62"/>
        <v>-2.5450212325695545E-3</v>
      </c>
      <c r="Q990" s="7">
        <f t="shared" si="62"/>
        <v>3.1287272244684282E-3</v>
      </c>
      <c r="R990" s="7">
        <f t="shared" si="62"/>
        <v>-1.4713833928452458E-2</v>
      </c>
      <c r="S990" s="7">
        <f t="shared" si="63"/>
        <v>2.1434594425605524E-2</v>
      </c>
      <c r="T990" s="7">
        <f t="shared" si="63"/>
        <v>1.1425455165178107E-2</v>
      </c>
      <c r="U990" s="7">
        <f t="shared" si="63"/>
        <v>-9.4244879223480352E-3</v>
      </c>
      <c r="V990" s="7">
        <f t="shared" si="63"/>
        <v>-6.1662242105107005E-3</v>
      </c>
      <c r="W990" s="7">
        <f t="shared" si="65"/>
        <v>-1.4483373691607862E-2</v>
      </c>
      <c r="X990" s="7">
        <f t="shared" si="64"/>
        <v>3.2075072625291898E-2</v>
      </c>
      <c r="Y990" s="7">
        <f t="shared" si="64"/>
        <v>1.3048710513570365E-2</v>
      </c>
      <c r="Z990" s="15"/>
      <c r="AA990" s="7"/>
      <c r="AB990" s="7"/>
      <c r="AC990" s="7"/>
      <c r="AD990" s="7"/>
      <c r="AE990" s="7"/>
      <c r="AF990" s="7"/>
      <c r="AG990" s="7"/>
      <c r="AH990" s="7"/>
      <c r="AI990" s="7"/>
      <c r="AJ990" s="7"/>
      <c r="AK990" s="7"/>
      <c r="AL990" s="7"/>
      <c r="AM990" s="7"/>
      <c r="AN990" s="7"/>
      <c r="AO990" s="7"/>
      <c r="AP990" s="7"/>
      <c r="AQ990" s="7"/>
      <c r="AR990" s="7"/>
      <c r="AS990" s="7"/>
      <c r="AT990" s="7"/>
      <c r="AU990" s="7"/>
      <c r="AV990" s="7"/>
    </row>
    <row r="991" spans="1:48">
      <c r="A991" s="12">
        <v>43808</v>
      </c>
      <c r="B991" s="13">
        <v>6739.7</v>
      </c>
      <c r="C991" s="13">
        <v>1295</v>
      </c>
      <c r="D991" s="13">
        <v>2689</v>
      </c>
      <c r="E991" s="13">
        <v>12534.9</v>
      </c>
      <c r="F991" s="13">
        <v>11656.8</v>
      </c>
      <c r="G991" s="13">
        <v>6029.7</v>
      </c>
      <c r="H991" s="13">
        <v>40827.800000000003</v>
      </c>
      <c r="I991" s="13">
        <v>7049</v>
      </c>
      <c r="J991" s="13">
        <v>1418.9</v>
      </c>
      <c r="K991" s="13">
        <v>13790.1</v>
      </c>
      <c r="L991" s="13">
        <v>8107.1</v>
      </c>
      <c r="M991" s="13">
        <v>222</v>
      </c>
      <c r="N991" s="15"/>
      <c r="O991" s="7">
        <f t="shared" si="62"/>
        <v>1.1301389095087966E-2</v>
      </c>
      <c r="P991" s="7">
        <f t="shared" si="62"/>
        <v>6.3120831541973428E-3</v>
      </c>
      <c r="Q991" s="7">
        <f t="shared" si="62"/>
        <v>1.736417151325435E-2</v>
      </c>
      <c r="R991" s="7">
        <f t="shared" si="62"/>
        <v>1.3791951036435854E-3</v>
      </c>
      <c r="S991" s="7">
        <f t="shared" si="63"/>
        <v>2.732862423495702E-3</v>
      </c>
      <c r="T991" s="7">
        <f t="shared" si="63"/>
        <v>5.0950466707508088E-3</v>
      </c>
      <c r="U991" s="7">
        <f t="shared" si="63"/>
        <v>1.786878012904582E-2</v>
      </c>
      <c r="V991" s="7">
        <f t="shared" si="63"/>
        <v>1.9652406972756543E-2</v>
      </c>
      <c r="W991" s="7">
        <f t="shared" si="65"/>
        <v>1.0585818646297943E-2</v>
      </c>
      <c r="X991" s="7">
        <f t="shared" si="64"/>
        <v>1.3927119714673131E-2</v>
      </c>
      <c r="Y991" s="7">
        <f t="shared" si="64"/>
        <v>4.4309633351535496E-2</v>
      </c>
      <c r="Z991" s="15"/>
      <c r="AA991" s="7"/>
      <c r="AB991" s="7"/>
      <c r="AC991" s="7"/>
      <c r="AD991" s="7"/>
      <c r="AE991" s="7"/>
      <c r="AF991" s="7"/>
      <c r="AG991" s="7"/>
      <c r="AH991" s="7"/>
      <c r="AI991" s="7"/>
      <c r="AJ991" s="7"/>
      <c r="AK991" s="7"/>
      <c r="AL991" s="7"/>
      <c r="AM991" s="7"/>
      <c r="AN991" s="7"/>
      <c r="AO991" s="7"/>
      <c r="AP991" s="7"/>
      <c r="AQ991" s="7"/>
      <c r="AR991" s="7"/>
      <c r="AS991" s="7"/>
      <c r="AT991" s="7"/>
      <c r="AU991" s="7"/>
      <c r="AV991" s="7"/>
    </row>
    <row r="992" spans="1:48">
      <c r="A992" s="12">
        <v>43815</v>
      </c>
      <c r="B992" s="13">
        <v>6816.3</v>
      </c>
      <c r="C992" s="13">
        <v>1303.2</v>
      </c>
      <c r="D992" s="13">
        <v>2736.1</v>
      </c>
      <c r="E992" s="13">
        <v>12552.2</v>
      </c>
      <c r="F992" s="13">
        <v>11688.7</v>
      </c>
      <c r="G992" s="13">
        <v>6060.5</v>
      </c>
      <c r="H992" s="13">
        <v>41563.9</v>
      </c>
      <c r="I992" s="13">
        <v>7188.9</v>
      </c>
      <c r="J992" s="13">
        <v>1434</v>
      </c>
      <c r="K992" s="13">
        <v>13983.5</v>
      </c>
      <c r="L992" s="13">
        <v>8474.4</v>
      </c>
      <c r="M992" s="13">
        <v>221</v>
      </c>
      <c r="N992" s="15"/>
      <c r="O992" s="7">
        <f t="shared" si="62"/>
        <v>7.9190501278782047E-4</v>
      </c>
      <c r="P992" s="7">
        <f t="shared" si="62"/>
        <v>-1.9201972181403151E-3</v>
      </c>
      <c r="Q992" s="7">
        <f t="shared" si="62"/>
        <v>-5.1180815623328086E-4</v>
      </c>
      <c r="R992" s="7">
        <f t="shared" si="62"/>
        <v>1.5523070793700079E-3</v>
      </c>
      <c r="S992" s="7">
        <f t="shared" si="63"/>
        <v>1.1884761972286138E-3</v>
      </c>
      <c r="T992" s="7">
        <f t="shared" si="63"/>
        <v>-3.1355463946433415E-4</v>
      </c>
      <c r="U992" s="7">
        <f t="shared" si="63"/>
        <v>-3.7554881915076725E-3</v>
      </c>
      <c r="V992" s="7">
        <f t="shared" si="63"/>
        <v>-3.4781883163529129E-4</v>
      </c>
      <c r="W992" s="7">
        <f t="shared" si="65"/>
        <v>9.4392705300217049E-3</v>
      </c>
      <c r="X992" s="7">
        <f t="shared" si="64"/>
        <v>2.9847784291131213E-3</v>
      </c>
      <c r="Y992" s="7">
        <f t="shared" si="64"/>
        <v>-8.9491094068453771E-3</v>
      </c>
      <c r="Z992" s="15"/>
      <c r="AA992" s="7"/>
      <c r="AB992" s="7"/>
      <c r="AC992" s="7"/>
      <c r="AD992" s="7"/>
      <c r="AE992" s="7"/>
      <c r="AF992" s="7"/>
      <c r="AG992" s="7"/>
      <c r="AH992" s="7"/>
      <c r="AI992" s="7"/>
      <c r="AJ992" s="7"/>
      <c r="AK992" s="7"/>
      <c r="AL992" s="7"/>
      <c r="AM992" s="7"/>
      <c r="AN992" s="7"/>
      <c r="AO992" s="7"/>
      <c r="AP992" s="7"/>
      <c r="AQ992" s="7"/>
      <c r="AR992" s="7"/>
      <c r="AS992" s="7"/>
      <c r="AT992" s="7"/>
      <c r="AU992" s="7"/>
      <c r="AV992" s="7"/>
    </row>
    <row r="993" spans="1:48">
      <c r="A993" s="12">
        <v>43822</v>
      </c>
      <c r="B993" s="13">
        <v>6821.7</v>
      </c>
      <c r="C993" s="13">
        <v>1300.7</v>
      </c>
      <c r="D993" s="13">
        <v>2734.7</v>
      </c>
      <c r="E993" s="13">
        <v>12571.7</v>
      </c>
      <c r="F993" s="13">
        <v>11702.6</v>
      </c>
      <c r="G993" s="13">
        <v>6058.6</v>
      </c>
      <c r="H993" s="13">
        <v>41408.1</v>
      </c>
      <c r="I993" s="13">
        <v>7186.4</v>
      </c>
      <c r="J993" s="13">
        <v>1447.6</v>
      </c>
      <c r="K993" s="13">
        <v>14025.3</v>
      </c>
      <c r="L993" s="13">
        <v>8398.9</v>
      </c>
      <c r="M993" s="13">
        <v>220</v>
      </c>
      <c r="N993" s="15"/>
      <c r="O993" s="7">
        <f t="shared" si="62"/>
        <v>-1.3013639747758775E-2</v>
      </c>
      <c r="P993" s="7">
        <f t="shared" si="62"/>
        <v>-1.721506533845385E-2</v>
      </c>
      <c r="Q993" s="7">
        <f t="shared" si="62"/>
        <v>-1.0808928764760183E-2</v>
      </c>
      <c r="R993" s="7">
        <f t="shared" si="62"/>
        <v>-2.6559256603672299E-2</v>
      </c>
      <c r="S993" s="7">
        <f t="shared" si="63"/>
        <v>9.0537164855063006E-4</v>
      </c>
      <c r="T993" s="7">
        <f t="shared" si="63"/>
        <v>-7.9208991195308907E-3</v>
      </c>
      <c r="U993" s="7">
        <f t="shared" si="63"/>
        <v>-1.3555004787148352E-2</v>
      </c>
      <c r="V993" s="7">
        <f t="shared" si="63"/>
        <v>-2.8253576272069255E-2</v>
      </c>
      <c r="W993" s="7">
        <f t="shared" si="65"/>
        <v>-1.6788384971495048E-2</v>
      </c>
      <c r="X993" s="7">
        <f t="shared" si="64"/>
        <v>-9.2977948403017187E-3</v>
      </c>
      <c r="Y993" s="7">
        <f t="shared" si="64"/>
        <v>-2.8660516706778799E-2</v>
      </c>
      <c r="Z993" s="15"/>
      <c r="AA993" s="7"/>
      <c r="AB993" s="7"/>
      <c r="AC993" s="7"/>
      <c r="AD993" s="7"/>
      <c r="AE993" s="7"/>
      <c r="AF993" s="7"/>
      <c r="AG993" s="7"/>
      <c r="AH993" s="7"/>
      <c r="AI993" s="7"/>
      <c r="AJ993" s="7"/>
      <c r="AK993" s="7"/>
      <c r="AL993" s="7"/>
      <c r="AM993" s="7"/>
      <c r="AN993" s="7"/>
      <c r="AO993" s="7"/>
      <c r="AP993" s="7"/>
      <c r="AQ993" s="7"/>
      <c r="AR993" s="7"/>
      <c r="AS993" s="7"/>
      <c r="AT993" s="7"/>
      <c r="AU993" s="7"/>
      <c r="AV993" s="7"/>
    </row>
    <row r="994" spans="1:48">
      <c r="A994" s="12">
        <v>43829</v>
      </c>
      <c r="B994" s="13">
        <v>6733.5</v>
      </c>
      <c r="C994" s="13">
        <v>1278.5</v>
      </c>
      <c r="D994" s="13">
        <v>2705.3</v>
      </c>
      <c r="E994" s="13">
        <v>12242.2</v>
      </c>
      <c r="F994" s="13">
        <v>11713.2</v>
      </c>
      <c r="G994" s="13">
        <v>6010.8</v>
      </c>
      <c r="H994" s="13">
        <v>40850.6</v>
      </c>
      <c r="I994" s="13">
        <v>6986.2</v>
      </c>
      <c r="J994" s="13">
        <v>1423.5</v>
      </c>
      <c r="K994" s="13">
        <v>13895.5</v>
      </c>
      <c r="L994" s="13">
        <v>8161.6</v>
      </c>
      <c r="M994" s="13">
        <v>219</v>
      </c>
      <c r="N994" s="15"/>
      <c r="O994" s="7">
        <f t="shared" si="62"/>
        <v>2.8620434737284758E-2</v>
      </c>
      <c r="P994" s="7">
        <f t="shared" si="62"/>
        <v>5.8556645001654833E-2</v>
      </c>
      <c r="Q994" s="7">
        <f t="shared" si="62"/>
        <v>3.9998086650738889E-2</v>
      </c>
      <c r="R994" s="7">
        <f t="shared" si="62"/>
        <v>3.7193193615636624E-2</v>
      </c>
      <c r="S994" s="7">
        <f t="shared" si="63"/>
        <v>3.2100536405469553E-2</v>
      </c>
      <c r="T994" s="7">
        <f t="shared" si="63"/>
        <v>1.8004245354800292E-2</v>
      </c>
      <c r="U994" s="7">
        <f t="shared" si="63"/>
        <v>6.2915288205579775E-2</v>
      </c>
      <c r="V994" s="7">
        <f t="shared" si="63"/>
        <v>2.6652049605539432E-2</v>
      </c>
      <c r="W994" s="7">
        <f t="shared" si="65"/>
        <v>3.6488064437751377E-2</v>
      </c>
      <c r="X994" s="7">
        <f t="shared" si="64"/>
        <v>1.6466182462162558E-2</v>
      </c>
      <c r="Y994" s="7">
        <f t="shared" si="64"/>
        <v>1.2129627244832875E-2</v>
      </c>
      <c r="Z994" s="15"/>
      <c r="AA994" s="7"/>
      <c r="AB994" s="7"/>
      <c r="AC994" s="7"/>
      <c r="AD994" s="7"/>
      <c r="AE994" s="7"/>
      <c r="AF994" s="7"/>
      <c r="AG994" s="7"/>
      <c r="AH994" s="7"/>
      <c r="AI994" s="7"/>
      <c r="AJ994" s="7"/>
      <c r="AK994" s="7"/>
      <c r="AL994" s="7"/>
      <c r="AM994" s="7"/>
      <c r="AN994" s="7"/>
      <c r="AO994" s="7"/>
      <c r="AP994" s="7"/>
      <c r="AQ994" s="7"/>
      <c r="AR994" s="7"/>
      <c r="AS994" s="7"/>
      <c r="AT994" s="7"/>
      <c r="AU994" s="7"/>
      <c r="AV994" s="7"/>
    </row>
    <row r="995" spans="1:48">
      <c r="A995" s="12">
        <v>43836</v>
      </c>
      <c r="B995" s="13">
        <v>6929</v>
      </c>
      <c r="C995" s="13">
        <v>1355.6</v>
      </c>
      <c r="D995" s="13">
        <v>2815.7</v>
      </c>
      <c r="E995" s="13">
        <v>12706.1</v>
      </c>
      <c r="F995" s="13">
        <v>12095.3</v>
      </c>
      <c r="G995" s="13">
        <v>6120</v>
      </c>
      <c r="H995" s="13">
        <v>43503.3</v>
      </c>
      <c r="I995" s="13">
        <v>7174.9</v>
      </c>
      <c r="J995" s="13">
        <v>1476.4</v>
      </c>
      <c r="K995" s="13">
        <v>14126.2</v>
      </c>
      <c r="L995" s="13">
        <v>8261.2000000000007</v>
      </c>
      <c r="M995" s="13">
        <v>218</v>
      </c>
      <c r="N995" s="15"/>
      <c r="O995" s="7">
        <f t="shared" si="62"/>
        <v>1.9310116841606117E-2</v>
      </c>
      <c r="P995" s="7">
        <f t="shared" si="62"/>
        <v>1.7114438060405687E-2</v>
      </c>
      <c r="Q995" s="7">
        <f t="shared" si="62"/>
        <v>1.6763907287025776E-2</v>
      </c>
      <c r="R995" s="7">
        <f t="shared" si="62"/>
        <v>2.8397994916318905E-2</v>
      </c>
      <c r="S995" s="7">
        <f t="shared" si="63"/>
        <v>-5.1142103022506023E-3</v>
      </c>
      <c r="T995" s="7">
        <f t="shared" si="63"/>
        <v>1.8071025131901872E-2</v>
      </c>
      <c r="U995" s="7">
        <f t="shared" si="63"/>
        <v>1.185725484632315E-2</v>
      </c>
      <c r="V995" s="7">
        <f t="shared" si="63"/>
        <v>2.0199083567068832E-2</v>
      </c>
      <c r="W995" s="7">
        <f t="shared" si="65"/>
        <v>3.7489436060752494E-2</v>
      </c>
      <c r="X995" s="7">
        <f t="shared" si="64"/>
        <v>2.6648313784191937E-2</v>
      </c>
      <c r="Y995" s="7">
        <f t="shared" si="64"/>
        <v>1.0440154794742734E-2</v>
      </c>
      <c r="Z995" s="15"/>
      <c r="AA995" s="7"/>
      <c r="AB995" s="7"/>
      <c r="AC995" s="7"/>
      <c r="AD995" s="7"/>
      <c r="AE995" s="7"/>
      <c r="AF995" s="7"/>
      <c r="AG995" s="7"/>
      <c r="AH995" s="7"/>
      <c r="AI995" s="7"/>
      <c r="AJ995" s="7"/>
      <c r="AK995" s="7"/>
      <c r="AL995" s="7"/>
      <c r="AM995" s="7"/>
      <c r="AN995" s="7"/>
      <c r="AO995" s="7"/>
      <c r="AP995" s="7"/>
      <c r="AQ995" s="7"/>
      <c r="AR995" s="7"/>
      <c r="AS995" s="7"/>
      <c r="AT995" s="7"/>
      <c r="AU995" s="7"/>
      <c r="AV995" s="7"/>
    </row>
    <row r="996" spans="1:48">
      <c r="A996" s="12">
        <v>43843</v>
      </c>
      <c r="B996" s="13">
        <v>7064.1</v>
      </c>
      <c r="C996" s="13">
        <v>1379</v>
      </c>
      <c r="D996" s="13">
        <v>2863.3</v>
      </c>
      <c r="E996" s="13">
        <v>13072.1</v>
      </c>
      <c r="F996" s="13">
        <v>12033.6</v>
      </c>
      <c r="G996" s="13">
        <v>6231.6</v>
      </c>
      <c r="H996" s="13">
        <v>44022.2</v>
      </c>
      <c r="I996" s="13">
        <v>7321.3</v>
      </c>
      <c r="J996" s="13">
        <v>1532.8</v>
      </c>
      <c r="K996" s="13">
        <v>14507.7</v>
      </c>
      <c r="L996" s="13">
        <v>8347.9</v>
      </c>
      <c r="M996" s="13">
        <v>217</v>
      </c>
      <c r="N996" s="15"/>
      <c r="O996" s="7">
        <f t="shared" si="62"/>
        <v>3.7302404324132087E-3</v>
      </c>
      <c r="P996" s="7">
        <f t="shared" si="62"/>
        <v>-5.5994037874934881E-3</v>
      </c>
      <c r="Q996" s="7">
        <f t="shared" si="62"/>
        <v>-6.2711505818236375E-3</v>
      </c>
      <c r="R996" s="7">
        <f t="shared" si="62"/>
        <v>3.2942561993025657E-2</v>
      </c>
      <c r="S996" s="7">
        <f t="shared" si="63"/>
        <v>-1.1113918075504551E-2</v>
      </c>
      <c r="T996" s="7">
        <f t="shared" si="63"/>
        <v>5.2177650028665517E-3</v>
      </c>
      <c r="U996" s="7">
        <f t="shared" si="63"/>
        <v>2.6263644460297265E-2</v>
      </c>
      <c r="V996" s="7">
        <f t="shared" si="63"/>
        <v>-2.2277926860844552E-2</v>
      </c>
      <c r="W996" s="7">
        <f t="shared" si="65"/>
        <v>1.0900704876189937E-2</v>
      </c>
      <c r="X996" s="7">
        <f t="shared" si="64"/>
        <v>-2.3438577247805842E-4</v>
      </c>
      <c r="Y996" s="7">
        <f t="shared" si="64"/>
        <v>-1.8656648499951765E-2</v>
      </c>
      <c r="Z996" s="15"/>
      <c r="AA996" s="7"/>
      <c r="AB996" s="7"/>
      <c r="AC996" s="7"/>
      <c r="AD996" s="7"/>
      <c r="AE996" s="7"/>
      <c r="AF996" s="7"/>
      <c r="AG996" s="7"/>
      <c r="AH996" s="7"/>
      <c r="AI996" s="7"/>
      <c r="AJ996" s="7"/>
      <c r="AK996" s="7"/>
      <c r="AL996" s="7"/>
      <c r="AM996" s="7"/>
      <c r="AN996" s="7"/>
      <c r="AO996" s="7"/>
      <c r="AP996" s="7"/>
      <c r="AQ996" s="7"/>
      <c r="AR996" s="7"/>
      <c r="AS996" s="7"/>
      <c r="AT996" s="7"/>
      <c r="AU996" s="7"/>
      <c r="AV996" s="7"/>
    </row>
    <row r="997" spans="1:48">
      <c r="A997" s="12">
        <v>43850</v>
      </c>
      <c r="B997" s="13">
        <v>7090.5</v>
      </c>
      <c r="C997" s="13">
        <v>1371.3</v>
      </c>
      <c r="D997" s="13">
        <v>2845.4</v>
      </c>
      <c r="E997" s="13">
        <v>13509.9</v>
      </c>
      <c r="F997" s="13">
        <v>11900.6</v>
      </c>
      <c r="G997" s="13">
        <v>6264.2</v>
      </c>
      <c r="H997" s="13">
        <v>45193.7</v>
      </c>
      <c r="I997" s="13">
        <v>7160</v>
      </c>
      <c r="J997" s="13">
        <v>1549.6</v>
      </c>
      <c r="K997" s="13">
        <v>14504.3</v>
      </c>
      <c r="L997" s="13">
        <v>8193.6</v>
      </c>
      <c r="M997" s="13">
        <v>216</v>
      </c>
      <c r="N997" s="15"/>
      <c r="O997" s="7">
        <f t="shared" si="62"/>
        <v>-1.0391581846371092E-2</v>
      </c>
      <c r="P997" s="7">
        <f t="shared" si="62"/>
        <v>-8.7157690932703896E-3</v>
      </c>
      <c r="Q997" s="7">
        <f t="shared" si="62"/>
        <v>-1.5084737720687783E-2</v>
      </c>
      <c r="R997" s="7">
        <f t="shared" si="62"/>
        <v>-2.266818624495302E-2</v>
      </c>
      <c r="S997" s="7">
        <f t="shared" si="63"/>
        <v>-2.7128016160795507E-2</v>
      </c>
      <c r="T997" s="7">
        <f t="shared" si="63"/>
        <v>-1.4057959438415004E-3</v>
      </c>
      <c r="U997" s="7">
        <f t="shared" si="63"/>
        <v>7.3676282550315039E-3</v>
      </c>
      <c r="V997" s="7">
        <f t="shared" si="63"/>
        <v>-9.7964320816664816E-3</v>
      </c>
      <c r="W997" s="7">
        <f t="shared" si="65"/>
        <v>8.5462367553619783E-3</v>
      </c>
      <c r="X997" s="7">
        <f t="shared" si="64"/>
        <v>-3.0912144117475445E-2</v>
      </c>
      <c r="Y997" s="7">
        <f t="shared" si="64"/>
        <v>1.4269252187905181E-3</v>
      </c>
      <c r="Z997" s="15"/>
      <c r="AA997" s="7"/>
      <c r="AB997" s="7"/>
      <c r="AC997" s="7"/>
      <c r="AD997" s="7"/>
      <c r="AE997" s="7"/>
      <c r="AF997" s="7"/>
      <c r="AG997" s="7"/>
      <c r="AH997" s="7"/>
      <c r="AI997" s="7"/>
      <c r="AJ997" s="7"/>
      <c r="AK997" s="7"/>
      <c r="AL997" s="7"/>
      <c r="AM997" s="7"/>
      <c r="AN997" s="7"/>
      <c r="AO997" s="7"/>
      <c r="AP997" s="7"/>
      <c r="AQ997" s="7"/>
      <c r="AR997" s="7"/>
      <c r="AS997" s="7"/>
      <c r="AT997" s="7"/>
      <c r="AU997" s="7"/>
      <c r="AV997" s="7"/>
    </row>
    <row r="998" spans="1:48">
      <c r="A998" s="12">
        <v>43858</v>
      </c>
      <c r="B998" s="13">
        <v>7017.2</v>
      </c>
      <c r="C998" s="13">
        <v>1359.4</v>
      </c>
      <c r="D998" s="13">
        <v>2802.8</v>
      </c>
      <c r="E998" s="13">
        <v>13207.1</v>
      </c>
      <c r="F998" s="13">
        <v>11582.1</v>
      </c>
      <c r="G998" s="13">
        <v>6255.4</v>
      </c>
      <c r="H998" s="13">
        <v>45527.9</v>
      </c>
      <c r="I998" s="13">
        <v>7090.2</v>
      </c>
      <c r="J998" s="13">
        <v>1562.9</v>
      </c>
      <c r="K998" s="13">
        <v>14062.8</v>
      </c>
      <c r="L998" s="13">
        <v>8205.2999999999993</v>
      </c>
      <c r="M998" s="13">
        <v>215</v>
      </c>
      <c r="N998" s="15"/>
      <c r="O998" s="7">
        <f t="shared" si="62"/>
        <v>7.6924176502238327E-4</v>
      </c>
      <c r="P998" s="7">
        <f t="shared" si="62"/>
        <v>-6.5685316798676377E-3</v>
      </c>
      <c r="Q998" s="7">
        <f t="shared" si="62"/>
        <v>6.2598013485067345E-3</v>
      </c>
      <c r="R998" s="7">
        <f t="shared" si="62"/>
        <v>1.2333618857268691E-2</v>
      </c>
      <c r="S998" s="7">
        <f t="shared" si="63"/>
        <v>-4.726569669359066E-2</v>
      </c>
      <c r="T998" s="7">
        <f t="shared" si="63"/>
        <v>7.9899011904842711E-4</v>
      </c>
      <c r="U998" s="7">
        <f t="shared" si="63"/>
        <v>1.9420155591741435E-2</v>
      </c>
      <c r="V998" s="7">
        <f t="shared" si="63"/>
        <v>8.7064527951506172E-3</v>
      </c>
      <c r="W998" s="7">
        <f t="shared" si="65"/>
        <v>1.5806340442865111E-2</v>
      </c>
      <c r="X998" s="7">
        <f t="shared" si="64"/>
        <v>-8.6773552712674819E-3</v>
      </c>
      <c r="Y998" s="7">
        <f t="shared" si="64"/>
        <v>-1.4349350465501873E-2</v>
      </c>
      <c r="Z998" s="15"/>
      <c r="AA998" s="7"/>
      <c r="AB998" s="7"/>
      <c r="AC998" s="7"/>
      <c r="AD998" s="7"/>
      <c r="AE998" s="7"/>
      <c r="AF998" s="7"/>
      <c r="AG998" s="7"/>
      <c r="AH998" s="7"/>
      <c r="AI998" s="7"/>
      <c r="AJ998" s="7"/>
      <c r="AK998" s="7"/>
      <c r="AL998" s="7"/>
      <c r="AM998" s="7"/>
      <c r="AN998" s="7"/>
      <c r="AO998" s="7"/>
      <c r="AP998" s="7"/>
      <c r="AQ998" s="7"/>
      <c r="AR998" s="7"/>
      <c r="AS998" s="7"/>
      <c r="AT998" s="7"/>
      <c r="AU998" s="7"/>
      <c r="AV998" s="7"/>
    </row>
    <row r="999" spans="1:48">
      <c r="A999" s="12">
        <v>43864</v>
      </c>
      <c r="B999" s="13">
        <v>7022.6</v>
      </c>
      <c r="C999" s="13">
        <v>1350.5</v>
      </c>
      <c r="D999" s="13">
        <v>2820.4</v>
      </c>
      <c r="E999" s="13">
        <v>13371</v>
      </c>
      <c r="F999" s="13">
        <v>11047.4</v>
      </c>
      <c r="G999" s="13">
        <v>6260.4</v>
      </c>
      <c r="H999" s="13">
        <v>46420.7</v>
      </c>
      <c r="I999" s="13">
        <v>7152.2</v>
      </c>
      <c r="J999" s="13">
        <v>1587.8</v>
      </c>
      <c r="K999" s="13">
        <v>13941.3</v>
      </c>
      <c r="L999" s="13">
        <v>8088.4</v>
      </c>
      <c r="M999" s="13">
        <v>214</v>
      </c>
      <c r="N999" s="15"/>
      <c r="O999" s="7">
        <f t="shared" si="62"/>
        <v>1.5205764685765583E-2</v>
      </c>
      <c r="P999" s="7">
        <f t="shared" si="62"/>
        <v>9.6214343358346941E-4</v>
      </c>
      <c r="Q999" s="7">
        <f t="shared" si="62"/>
        <v>2.2542189555199314E-2</v>
      </c>
      <c r="R999" s="7">
        <f t="shared" si="62"/>
        <v>2.4276842489660169E-3</v>
      </c>
      <c r="S999" s="7">
        <f t="shared" si="63"/>
        <v>-1.4350169215241786E-2</v>
      </c>
      <c r="T999" s="7">
        <f t="shared" si="63"/>
        <v>3.5494429710433442E-2</v>
      </c>
      <c r="U999" s="7">
        <f t="shared" si="63"/>
        <v>2.418561391412085E-2</v>
      </c>
      <c r="V999" s="7">
        <f t="shared" si="63"/>
        <v>7.3829858812278692E-3</v>
      </c>
      <c r="W999" s="7">
        <f t="shared" si="65"/>
        <v>-6.9302255096906362E-4</v>
      </c>
      <c r="X999" s="7">
        <f t="shared" si="64"/>
        <v>-8.0299735430312356E-3</v>
      </c>
      <c r="Y999" s="7">
        <f t="shared" si="64"/>
        <v>3.130351739064987E-2</v>
      </c>
      <c r="Z999" s="15"/>
      <c r="AA999" s="7"/>
      <c r="AB999" s="7"/>
      <c r="AC999" s="7"/>
      <c r="AD999" s="7"/>
      <c r="AE999" s="7"/>
      <c r="AF999" s="7"/>
      <c r="AG999" s="7"/>
      <c r="AH999" s="7"/>
      <c r="AI999" s="7"/>
      <c r="AJ999" s="7"/>
      <c r="AK999" s="7"/>
      <c r="AL999" s="7"/>
      <c r="AM999" s="7"/>
      <c r="AN999" s="7"/>
      <c r="AO999" s="7"/>
      <c r="AP999" s="7"/>
      <c r="AQ999" s="7"/>
      <c r="AR999" s="7"/>
      <c r="AS999" s="7"/>
      <c r="AT999" s="7"/>
      <c r="AU999" s="7"/>
      <c r="AV999" s="7"/>
    </row>
    <row r="1000" spans="1:48">
      <c r="A1000" s="12">
        <v>43871</v>
      </c>
      <c r="B1000" s="13">
        <v>7130.2</v>
      </c>
      <c r="C1000" s="13">
        <v>1351.8</v>
      </c>
      <c r="D1000" s="13">
        <v>2884.7</v>
      </c>
      <c r="E1000" s="13">
        <v>13403.5</v>
      </c>
      <c r="F1000" s="13">
        <v>10890</v>
      </c>
      <c r="G1000" s="13">
        <v>6486.6</v>
      </c>
      <c r="H1000" s="13">
        <v>47557.1</v>
      </c>
      <c r="I1000" s="13">
        <v>7205.2</v>
      </c>
      <c r="J1000" s="13">
        <v>1586.7</v>
      </c>
      <c r="K1000" s="13">
        <v>13829.8</v>
      </c>
      <c r="L1000" s="13">
        <v>8345.6</v>
      </c>
      <c r="M1000" s="13">
        <v>213</v>
      </c>
      <c r="N1000" s="15"/>
      <c r="O1000" s="7">
        <f t="shared" si="62"/>
        <v>1.233425996642934E-3</v>
      </c>
      <c r="P1000" s="7">
        <f t="shared" si="62"/>
        <v>-7.4250415374660216E-3</v>
      </c>
      <c r="Q1000" s="7">
        <f t="shared" si="62"/>
        <v>-3.994517199438382E-3</v>
      </c>
      <c r="R1000" s="7">
        <f t="shared" si="62"/>
        <v>5.2460356569738022E-3</v>
      </c>
      <c r="S1000" s="7">
        <f t="shared" si="63"/>
        <v>-1.2680212300776952E-3</v>
      </c>
      <c r="T1000" s="7">
        <f t="shared" si="63"/>
        <v>1.1863585580524682E-3</v>
      </c>
      <c r="U1000" s="7">
        <f t="shared" si="63"/>
        <v>7.6435948095700725E-3</v>
      </c>
      <c r="V1000" s="7">
        <f t="shared" si="63"/>
        <v>3.2977264508938105E-3</v>
      </c>
      <c r="W1000" s="7">
        <f t="shared" si="65"/>
        <v>-5.9530180915257094E-2</v>
      </c>
      <c r="X1000" s="7">
        <f t="shared" si="64"/>
        <v>3.2629753763770597E-3</v>
      </c>
      <c r="Y1000" s="7">
        <f t="shared" si="64"/>
        <v>3.7673386781079377E-3</v>
      </c>
      <c r="Z1000" s="15"/>
      <c r="AA1000" s="7"/>
      <c r="AB1000" s="7"/>
      <c r="AC1000" s="7"/>
      <c r="AD1000" s="7"/>
      <c r="AE1000" s="7"/>
      <c r="AF1000" s="7"/>
      <c r="AG1000" s="7"/>
      <c r="AH1000" s="7"/>
      <c r="AI1000" s="7"/>
      <c r="AJ1000" s="7"/>
      <c r="AK1000" s="7"/>
      <c r="AL1000" s="7"/>
      <c r="AM1000" s="7"/>
      <c r="AN1000" s="7"/>
      <c r="AO1000" s="7"/>
      <c r="AP1000" s="7"/>
      <c r="AQ1000" s="7"/>
      <c r="AR1000" s="7"/>
      <c r="AS1000" s="7"/>
      <c r="AT1000" s="7"/>
      <c r="AU1000" s="7"/>
      <c r="AV1000" s="7"/>
    </row>
    <row r="1001" spans="1:48">
      <c r="A1001" s="12">
        <v>43878</v>
      </c>
      <c r="B1001" s="13">
        <v>7139</v>
      </c>
      <c r="C1001" s="13">
        <v>1341.8</v>
      </c>
      <c r="D1001" s="13">
        <v>2873.2</v>
      </c>
      <c r="E1001" s="13">
        <v>13474</v>
      </c>
      <c r="F1001" s="13">
        <v>10876.2</v>
      </c>
      <c r="G1001" s="13">
        <v>6494.3</v>
      </c>
      <c r="H1001" s="13">
        <v>47922</v>
      </c>
      <c r="I1001" s="13">
        <v>7229</v>
      </c>
      <c r="J1001" s="13">
        <v>1495</v>
      </c>
      <c r="K1001" s="13">
        <v>13875</v>
      </c>
      <c r="L1001" s="13">
        <v>8377.1</v>
      </c>
      <c r="M1001" s="13">
        <v>212</v>
      </c>
      <c r="N1001" s="15"/>
      <c r="O1001" s="7">
        <f t="shared" si="62"/>
        <v>-0.10285785235861959</v>
      </c>
      <c r="P1001" s="7">
        <f t="shared" si="62"/>
        <v>-9.1887812056516305E-2</v>
      </c>
      <c r="Q1001" s="7">
        <f t="shared" si="62"/>
        <v>-0.12657487729949626</v>
      </c>
      <c r="R1001" s="7">
        <f t="shared" si="62"/>
        <v>-9.8457475574047396E-2</v>
      </c>
      <c r="S1001" s="7">
        <f t="shared" si="63"/>
        <v>-0.13748754066349628</v>
      </c>
      <c r="T1001" s="7">
        <f t="shared" si="63"/>
        <v>-9.5243970087331806E-2</v>
      </c>
      <c r="U1001" s="7">
        <f t="shared" si="63"/>
        <v>-8.9557383678033647E-2</v>
      </c>
      <c r="V1001" s="7">
        <f t="shared" si="63"/>
        <v>-0.10822346552615311</v>
      </c>
      <c r="W1001" s="7">
        <f t="shared" si="65"/>
        <v>-0.14942385328689561</v>
      </c>
      <c r="X1001" s="7">
        <f t="shared" si="64"/>
        <v>-0.11315053901383412</v>
      </c>
      <c r="Y1001" s="7">
        <f t="shared" si="64"/>
        <v>-6.7194514398645044E-2</v>
      </c>
      <c r="Z1001" s="15"/>
      <c r="AA1001" s="7"/>
      <c r="AB1001" s="7"/>
      <c r="AC1001" s="7"/>
      <c r="AD1001" s="7"/>
      <c r="AE1001" s="7"/>
      <c r="AF1001" s="7"/>
      <c r="AG1001" s="7"/>
      <c r="AH1001" s="7"/>
      <c r="AI1001" s="7"/>
      <c r="AJ1001" s="7"/>
      <c r="AK1001" s="7"/>
      <c r="AL1001" s="7"/>
      <c r="AM1001" s="7"/>
      <c r="AN1001" s="7"/>
      <c r="AO1001" s="7"/>
      <c r="AP1001" s="7"/>
      <c r="AQ1001" s="7"/>
      <c r="AR1001" s="7"/>
      <c r="AS1001" s="7"/>
      <c r="AT1001" s="7"/>
      <c r="AU1001" s="7"/>
      <c r="AV1001" s="7"/>
    </row>
    <row r="1002" spans="1:48">
      <c r="A1002" s="12">
        <v>43885</v>
      </c>
      <c r="B1002" s="13">
        <v>6441.2</v>
      </c>
      <c r="C1002" s="13">
        <v>1224</v>
      </c>
      <c r="D1002" s="13">
        <v>2531.6</v>
      </c>
      <c r="E1002" s="13">
        <v>12210.6</v>
      </c>
      <c r="F1002" s="13">
        <v>9479.1</v>
      </c>
      <c r="G1002" s="13">
        <v>5904.3</v>
      </c>
      <c r="H1002" s="13">
        <v>43816.800000000003</v>
      </c>
      <c r="I1002" s="13">
        <v>6487.5</v>
      </c>
      <c r="J1002" s="13">
        <v>1287.5</v>
      </c>
      <c r="K1002" s="13">
        <v>12390.6</v>
      </c>
      <c r="L1002" s="13">
        <v>7832.7</v>
      </c>
      <c r="M1002" s="13">
        <v>211</v>
      </c>
      <c r="N1002" s="15"/>
      <c r="O1002" s="7">
        <f t="shared" si="62"/>
        <v>-3.5556070581787808E-2</v>
      </c>
      <c r="P1002" s="7">
        <f t="shared" si="62"/>
        <v>2.0459210365512081E-2</v>
      </c>
      <c r="Q1002" s="7">
        <f t="shared" si="62"/>
        <v>-5.1218453735736746E-2</v>
      </c>
      <c r="R1002" s="7">
        <f t="shared" si="62"/>
        <v>1.1853534429027856E-2</v>
      </c>
      <c r="S1002" s="7">
        <f t="shared" si="63"/>
        <v>-4.2409638944320635E-2</v>
      </c>
      <c r="T1002" s="7">
        <f t="shared" si="63"/>
        <v>-8.9726488684285718E-2</v>
      </c>
      <c r="U1002" s="7">
        <f t="shared" si="63"/>
        <v>1.1946575961582585E-2</v>
      </c>
      <c r="V1002" s="7">
        <f t="shared" si="63"/>
        <v>-3.4866737269637148E-2</v>
      </c>
      <c r="W1002" s="7">
        <f t="shared" si="65"/>
        <v>-3.7510332029164588E-2</v>
      </c>
      <c r="X1002" s="7">
        <f t="shared" si="64"/>
        <v>-1.5977691758604022E-2</v>
      </c>
      <c r="Y1002" s="7">
        <f t="shared" si="64"/>
        <v>6.4646895458490136E-3</v>
      </c>
      <c r="Z1002" s="15"/>
      <c r="AA1002" s="7"/>
      <c r="AB1002" s="7"/>
      <c r="AC1002" s="7"/>
      <c r="AD1002" s="7"/>
      <c r="AE1002" s="7"/>
      <c r="AF1002" s="7"/>
      <c r="AG1002" s="7"/>
      <c r="AH1002" s="7"/>
      <c r="AI1002" s="7"/>
      <c r="AJ1002" s="7"/>
      <c r="AK1002" s="7"/>
      <c r="AL1002" s="7"/>
      <c r="AM1002" s="7"/>
      <c r="AN1002" s="7"/>
      <c r="AO1002" s="7"/>
      <c r="AP1002" s="7"/>
      <c r="AQ1002" s="7"/>
      <c r="AR1002" s="7"/>
      <c r="AS1002" s="7"/>
      <c r="AT1002" s="7"/>
      <c r="AU1002" s="7"/>
      <c r="AV1002" s="7"/>
    </row>
    <row r="1003" spans="1:48">
      <c r="A1003" s="12">
        <v>43892</v>
      </c>
      <c r="B1003" s="13">
        <v>6216.2</v>
      </c>
      <c r="C1003" s="13">
        <v>1249.3</v>
      </c>
      <c r="D1003" s="13">
        <v>2405.1999999999998</v>
      </c>
      <c r="E1003" s="13">
        <v>12356.2</v>
      </c>
      <c r="F1003" s="13">
        <v>9085.5</v>
      </c>
      <c r="G1003" s="13">
        <v>5397.6</v>
      </c>
      <c r="H1003" s="13">
        <v>44343.4</v>
      </c>
      <c r="I1003" s="13">
        <v>6265.2</v>
      </c>
      <c r="J1003" s="13">
        <v>1240.0999999999999</v>
      </c>
      <c r="K1003" s="13">
        <v>12194.2</v>
      </c>
      <c r="L1003" s="13">
        <v>7883.5</v>
      </c>
      <c r="M1003" s="13">
        <v>210</v>
      </c>
      <c r="N1003" s="15"/>
      <c r="O1003" s="7">
        <f t="shared" si="62"/>
        <v>-0.11529064859464998</v>
      </c>
      <c r="P1003" s="7">
        <f t="shared" si="62"/>
        <v>-7.4939552543084306E-2</v>
      </c>
      <c r="Q1003" s="7">
        <f t="shared" si="62"/>
        <v>-8.1342820706462662E-2</v>
      </c>
      <c r="R1003" s="7">
        <f t="shared" si="62"/>
        <v>-2.6073034350390302E-2</v>
      </c>
      <c r="S1003" s="7">
        <f t="shared" si="63"/>
        <v>-0.23123852444589713</v>
      </c>
      <c r="T1003" s="7">
        <f t="shared" si="63"/>
        <v>-0.13403968414064441</v>
      </c>
      <c r="U1003" s="7">
        <f t="shared" si="63"/>
        <v>-1.5854532553374316E-2</v>
      </c>
      <c r="V1003" s="7">
        <f t="shared" si="63"/>
        <v>-0.15791395031445468</v>
      </c>
      <c r="W1003" s="7">
        <f t="shared" si="65"/>
        <v>-0.12654032393202691</v>
      </c>
      <c r="X1003" s="7">
        <f t="shared" si="64"/>
        <v>-0.14970898888542347</v>
      </c>
      <c r="Y1003" s="7">
        <f t="shared" si="64"/>
        <v>-0.11569540844077637</v>
      </c>
      <c r="Z1003" s="15"/>
      <c r="AA1003" s="7"/>
      <c r="AB1003" s="7"/>
      <c r="AC1003" s="7"/>
      <c r="AD1003" s="7"/>
      <c r="AE1003" s="7"/>
      <c r="AF1003" s="7"/>
      <c r="AG1003" s="7"/>
      <c r="AH1003" s="7"/>
      <c r="AI1003" s="7"/>
      <c r="AJ1003" s="7"/>
      <c r="AK1003" s="7"/>
      <c r="AL1003" s="7"/>
      <c r="AM1003" s="7"/>
      <c r="AN1003" s="7"/>
      <c r="AO1003" s="7"/>
      <c r="AP1003" s="7"/>
      <c r="AQ1003" s="7"/>
      <c r="AR1003" s="7"/>
      <c r="AS1003" s="7"/>
      <c r="AT1003" s="7"/>
      <c r="AU1003" s="7"/>
      <c r="AV1003" s="7"/>
    </row>
    <row r="1004" spans="1:48">
      <c r="A1004" s="12">
        <v>43899</v>
      </c>
      <c r="B1004" s="13">
        <v>5539.3</v>
      </c>
      <c r="C1004" s="13">
        <v>1159.0999999999999</v>
      </c>
      <c r="D1004" s="13">
        <v>2217.3000000000002</v>
      </c>
      <c r="E1004" s="13">
        <v>12038.2</v>
      </c>
      <c r="F1004" s="13">
        <v>7209.8</v>
      </c>
      <c r="G1004" s="13">
        <v>4720.5</v>
      </c>
      <c r="H1004" s="13">
        <v>43645.9</v>
      </c>
      <c r="I1004" s="13">
        <v>5350</v>
      </c>
      <c r="J1004" s="13">
        <v>1092.7</v>
      </c>
      <c r="K1004" s="13">
        <v>10498.7</v>
      </c>
      <c r="L1004" s="13">
        <v>7022.2</v>
      </c>
      <c r="M1004" s="13">
        <v>209</v>
      </c>
      <c r="N1004" s="15"/>
      <c r="O1004" s="7">
        <f t="shared" si="62"/>
        <v>-0.13979985402116951</v>
      </c>
      <c r="P1004" s="7">
        <f t="shared" si="62"/>
        <v>-0.11682369957267603</v>
      </c>
      <c r="Q1004" s="7">
        <f t="shared" si="62"/>
        <v>-0.24096937582427191</v>
      </c>
      <c r="R1004" s="7">
        <f t="shared" si="62"/>
        <v>1.1135457384401172E-2</v>
      </c>
      <c r="S1004" s="7">
        <f t="shared" si="63"/>
        <v>-0.28335475891708817</v>
      </c>
      <c r="T1004" s="7">
        <f t="shared" si="63"/>
        <v>-0.1470439794976082</v>
      </c>
      <c r="U1004" s="7">
        <f t="shared" si="63"/>
        <v>-0.15897297319244691</v>
      </c>
      <c r="V1004" s="7">
        <f t="shared" si="63"/>
        <v>-0.16955849250266028</v>
      </c>
      <c r="W1004" s="7">
        <f t="shared" si="65"/>
        <v>-0.17846700191692672</v>
      </c>
      <c r="X1004" s="7">
        <f t="shared" si="64"/>
        <v>-3.7449491775425718E-2</v>
      </c>
      <c r="Y1004" s="7">
        <f t="shared" si="64"/>
        <v>-1.5391634551536074E-3</v>
      </c>
      <c r="Z1004" s="15"/>
      <c r="AA1004" s="7"/>
      <c r="AB1004" s="7"/>
      <c r="AC1004" s="7"/>
      <c r="AD1004" s="7"/>
      <c r="AE1004" s="7"/>
      <c r="AF1004" s="7"/>
      <c r="AG1004" s="7"/>
      <c r="AH1004" s="7"/>
      <c r="AI1004" s="7"/>
      <c r="AJ1004" s="7"/>
      <c r="AK1004" s="7"/>
      <c r="AL1004" s="7"/>
      <c r="AM1004" s="7"/>
      <c r="AN1004" s="7"/>
      <c r="AO1004" s="7"/>
      <c r="AP1004" s="7"/>
      <c r="AQ1004" s="7"/>
      <c r="AR1004" s="7"/>
      <c r="AS1004" s="7"/>
      <c r="AT1004" s="7"/>
      <c r="AU1004" s="7"/>
      <c r="AV1004" s="7"/>
    </row>
    <row r="1005" spans="1:48">
      <c r="A1005" s="12">
        <v>43906</v>
      </c>
      <c r="B1005" s="13">
        <v>4816.6000000000004</v>
      </c>
      <c r="C1005" s="13">
        <v>1031.3</v>
      </c>
      <c r="D1005" s="13">
        <v>1742.5</v>
      </c>
      <c r="E1005" s="13">
        <v>12173</v>
      </c>
      <c r="F1005" s="13">
        <v>5430.8</v>
      </c>
      <c r="G1005" s="13">
        <v>4075</v>
      </c>
      <c r="H1005" s="13">
        <v>37230.800000000003</v>
      </c>
      <c r="I1005" s="13">
        <v>4515.6000000000004</v>
      </c>
      <c r="J1005" s="13">
        <v>914.1</v>
      </c>
      <c r="K1005" s="13">
        <v>10112.799999999999</v>
      </c>
      <c r="L1005" s="13">
        <v>7011.4</v>
      </c>
      <c r="M1005" s="13">
        <v>208</v>
      </c>
      <c r="N1005" s="15"/>
      <c r="O1005" s="7">
        <f t="shared" si="62"/>
        <v>5.3421806312438621E-3</v>
      </c>
      <c r="P1005" s="7">
        <f t="shared" si="62"/>
        <v>-1.573450492184535E-2</v>
      </c>
      <c r="Q1005" s="7">
        <f t="shared" si="62"/>
        <v>6.8060544689994961E-3</v>
      </c>
      <c r="R1005" s="7">
        <f t="shared" si="62"/>
        <v>-5.7699777412635704E-2</v>
      </c>
      <c r="S1005" s="7">
        <f t="shared" si="63"/>
        <v>3.8559733625602874E-2</v>
      </c>
      <c r="T1005" s="7">
        <f t="shared" si="63"/>
        <v>-3.4781989919868889E-2</v>
      </c>
      <c r="U1005" s="7">
        <f t="shared" si="63"/>
        <v>3.3199735792392555E-2</v>
      </c>
      <c r="V1005" s="7">
        <f t="shared" si="63"/>
        <v>8.9402071198864924E-2</v>
      </c>
      <c r="W1005" s="7">
        <f t="shared" si="65"/>
        <v>8.1379825501262437E-2</v>
      </c>
      <c r="X1005" s="7">
        <f t="shared" si="64"/>
        <v>3.9238588283328199E-2</v>
      </c>
      <c r="Y1005" s="7">
        <f t="shared" si="64"/>
        <v>-1.3396230344154988E-2</v>
      </c>
      <c r="Z1005" s="15"/>
      <c r="AA1005" s="7"/>
      <c r="AB1005" s="7"/>
      <c r="AC1005" s="7"/>
      <c r="AD1005" s="7"/>
      <c r="AE1005" s="7"/>
      <c r="AF1005" s="7"/>
      <c r="AG1005" s="7"/>
      <c r="AH1005" s="7"/>
      <c r="AI1005" s="7"/>
      <c r="AJ1005" s="7"/>
      <c r="AK1005" s="7"/>
      <c r="AL1005" s="7"/>
      <c r="AM1005" s="7"/>
      <c r="AN1005" s="7"/>
      <c r="AO1005" s="7"/>
      <c r="AP1005" s="7"/>
      <c r="AQ1005" s="7"/>
      <c r="AR1005" s="7"/>
      <c r="AS1005" s="7"/>
      <c r="AT1005" s="7"/>
      <c r="AU1005" s="7"/>
      <c r="AV1005" s="7"/>
    </row>
    <row r="1006" spans="1:48">
      <c r="A1006" s="12">
        <v>43913</v>
      </c>
      <c r="B1006" s="13">
        <v>4842.3999999999996</v>
      </c>
      <c r="C1006" s="13">
        <v>1015.2</v>
      </c>
      <c r="D1006" s="13">
        <v>1754.4</v>
      </c>
      <c r="E1006" s="13">
        <v>11490.5</v>
      </c>
      <c r="F1006" s="13">
        <v>5644.3</v>
      </c>
      <c r="G1006" s="13">
        <v>3935.7</v>
      </c>
      <c r="H1006" s="13">
        <v>38487.599999999999</v>
      </c>
      <c r="I1006" s="13">
        <v>4937.8999999999996</v>
      </c>
      <c r="J1006" s="13">
        <v>991.6</v>
      </c>
      <c r="K1006" s="13">
        <v>10517.5</v>
      </c>
      <c r="L1006" s="13">
        <v>6918.1</v>
      </c>
      <c r="M1006" s="13">
        <v>207</v>
      </c>
      <c r="N1006" s="15"/>
      <c r="O1006" s="7">
        <f t="shared" si="62"/>
        <v>4.543713374867777E-2</v>
      </c>
      <c r="P1006" s="7">
        <f t="shared" si="62"/>
        <v>3.1320735396114789E-2</v>
      </c>
      <c r="Q1006" s="7">
        <f t="shared" si="62"/>
        <v>6.188452360354172E-2</v>
      </c>
      <c r="R1006" s="7">
        <f t="shared" si="62"/>
        <v>3.2889479428867704E-2</v>
      </c>
      <c r="S1006" s="7">
        <f t="shared" si="63"/>
        <v>0.12019946698429963</v>
      </c>
      <c r="T1006" s="7">
        <f t="shared" si="63"/>
        <v>4.070307594732088E-2</v>
      </c>
      <c r="U1006" s="7">
        <f t="shared" si="63"/>
        <v>7.9949166679127562E-2</v>
      </c>
      <c r="V1006" s="7">
        <f t="shared" si="63"/>
        <v>-1.9942777662359534E-2</v>
      </c>
      <c r="W1006" s="7">
        <f t="shared" si="65"/>
        <v>3.6828553322319338E-2</v>
      </c>
      <c r="X1006" s="7">
        <f t="shared" si="64"/>
        <v>4.0481551503608902E-2</v>
      </c>
      <c r="Y1006" s="7">
        <f t="shared" si="64"/>
        <v>5.4527387782609731E-2</v>
      </c>
      <c r="Z1006" s="15"/>
      <c r="AA1006" s="7"/>
      <c r="AB1006" s="7"/>
      <c r="AC1006" s="7"/>
      <c r="AD1006" s="7"/>
      <c r="AE1006" s="7"/>
      <c r="AF1006" s="7"/>
      <c r="AG1006" s="7"/>
      <c r="AH1006" s="7"/>
      <c r="AI1006" s="7"/>
      <c r="AJ1006" s="7"/>
      <c r="AK1006" s="7"/>
      <c r="AL1006" s="7"/>
      <c r="AM1006" s="7"/>
      <c r="AN1006" s="7"/>
      <c r="AO1006" s="7"/>
      <c r="AP1006" s="7"/>
      <c r="AQ1006" s="7"/>
      <c r="AR1006" s="7"/>
      <c r="AS1006" s="7"/>
      <c r="AT1006" s="7"/>
      <c r="AU1006" s="7"/>
      <c r="AV1006" s="7"/>
    </row>
    <row r="1007" spans="1:48">
      <c r="A1007" s="12">
        <v>43920</v>
      </c>
      <c r="B1007" s="13">
        <v>5067.5</v>
      </c>
      <c r="C1007" s="13">
        <v>1047.5</v>
      </c>
      <c r="D1007" s="13">
        <v>1866.4</v>
      </c>
      <c r="E1007" s="13">
        <v>11874.7</v>
      </c>
      <c r="F1007" s="13">
        <v>6365.2</v>
      </c>
      <c r="G1007" s="13">
        <v>4099.2</v>
      </c>
      <c r="H1007" s="13">
        <v>41691</v>
      </c>
      <c r="I1007" s="13">
        <v>4840.3999999999996</v>
      </c>
      <c r="J1007" s="13">
        <v>1028.8</v>
      </c>
      <c r="K1007" s="13">
        <v>10952</v>
      </c>
      <c r="L1007" s="13">
        <v>7305.8</v>
      </c>
      <c r="M1007" s="13">
        <v>206</v>
      </c>
      <c r="N1007" s="15"/>
      <c r="O1007" s="7">
        <f t="shared" si="62"/>
        <v>6.119673242693599E-2</v>
      </c>
      <c r="P1007" s="7">
        <f t="shared" si="62"/>
        <v>3.0276851956801874E-2</v>
      </c>
      <c r="Q1007" s="7">
        <f t="shared" si="62"/>
        <v>9.4462296780870939E-2</v>
      </c>
      <c r="R1007" s="7">
        <f t="shared" si="62"/>
        <v>2.9934855231584247E-3</v>
      </c>
      <c r="S1007" s="7">
        <f t="shared" si="63"/>
        <v>8.7104326020244788E-2</v>
      </c>
      <c r="T1007" s="7">
        <f t="shared" si="63"/>
        <v>4.6380289033049395E-2</v>
      </c>
      <c r="U1007" s="7">
        <f t="shared" si="63"/>
        <v>6.5902543303743913E-2</v>
      </c>
      <c r="V1007" s="7">
        <f t="shared" si="63"/>
        <v>7.2180359661199719E-2</v>
      </c>
      <c r="W1007" s="7">
        <f t="shared" si="65"/>
        <v>0.10866957588712203</v>
      </c>
      <c r="X1007" s="7">
        <f t="shared" si="64"/>
        <v>5.252245100972483E-2</v>
      </c>
      <c r="Y1007" s="7">
        <f t="shared" si="64"/>
        <v>4.0111073639683699E-2</v>
      </c>
      <c r="Z1007" s="15"/>
      <c r="AA1007" s="7"/>
      <c r="AB1007" s="7"/>
      <c r="AC1007" s="7"/>
      <c r="AD1007" s="7"/>
      <c r="AE1007" s="7"/>
      <c r="AF1007" s="7"/>
      <c r="AG1007" s="7"/>
      <c r="AH1007" s="7"/>
      <c r="AI1007" s="7"/>
      <c r="AJ1007" s="7"/>
      <c r="AK1007" s="7"/>
      <c r="AL1007" s="7"/>
      <c r="AM1007" s="7"/>
      <c r="AN1007" s="7"/>
      <c r="AO1007" s="7"/>
      <c r="AP1007" s="7"/>
      <c r="AQ1007" s="7"/>
      <c r="AR1007" s="7"/>
      <c r="AS1007" s="7"/>
      <c r="AT1007" s="7"/>
      <c r="AU1007" s="7"/>
      <c r="AV1007" s="7"/>
    </row>
    <row r="1008" spans="1:48">
      <c r="A1008" s="12">
        <v>43927</v>
      </c>
      <c r="B1008" s="13">
        <v>5387.3</v>
      </c>
      <c r="C1008" s="13">
        <v>1079.7</v>
      </c>
      <c r="D1008" s="13">
        <v>2051.3000000000002</v>
      </c>
      <c r="E1008" s="13">
        <v>11910.3</v>
      </c>
      <c r="F1008" s="13">
        <v>6944.5</v>
      </c>
      <c r="G1008" s="13">
        <v>4293.8</v>
      </c>
      <c r="H1008" s="13">
        <v>44531.1</v>
      </c>
      <c r="I1008" s="13">
        <v>5202.7</v>
      </c>
      <c r="J1008" s="13">
        <v>1146.9000000000001</v>
      </c>
      <c r="K1008" s="13">
        <v>11542.6</v>
      </c>
      <c r="L1008" s="13">
        <v>7604.8</v>
      </c>
      <c r="M1008" s="13">
        <v>205</v>
      </c>
      <c r="N1008" s="15"/>
      <c r="O1008" s="7">
        <f t="shared" si="62"/>
        <v>1.8428446630335577E-2</v>
      </c>
      <c r="P1008" s="7">
        <f t="shared" si="62"/>
        <v>1.2791781656645001E-2</v>
      </c>
      <c r="Q1008" s="7">
        <f t="shared" si="62"/>
        <v>1.9407773394161745E-2</v>
      </c>
      <c r="R1008" s="7">
        <f t="shared" si="62"/>
        <v>5.0291138366365312E-2</v>
      </c>
      <c r="S1008" s="7">
        <f t="shared" si="63"/>
        <v>-2.3663190866389815E-2</v>
      </c>
      <c r="T1008" s="7">
        <f t="shared" si="63"/>
        <v>1.9776416678118406E-3</v>
      </c>
      <c r="U1008" s="7">
        <f t="shared" si="63"/>
        <v>1.7079475123892046E-2</v>
      </c>
      <c r="V1008" s="7">
        <f t="shared" si="63"/>
        <v>6.0051225684097875E-2</v>
      </c>
      <c r="W1008" s="7">
        <f t="shared" si="65"/>
        <v>6.5061533701794586E-2</v>
      </c>
      <c r="X1008" s="7">
        <f t="shared" si="64"/>
        <v>2.034166115474868E-2</v>
      </c>
      <c r="Y1008" s="7">
        <f t="shared" si="64"/>
        <v>1.6393916682904266E-2</v>
      </c>
      <c r="Z1008" s="15"/>
      <c r="AA1008" s="7"/>
      <c r="AB1008" s="7"/>
      <c r="AC1008" s="7"/>
      <c r="AD1008" s="7"/>
      <c r="AE1008" s="7"/>
      <c r="AF1008" s="7"/>
      <c r="AG1008" s="7"/>
      <c r="AH1008" s="7"/>
      <c r="AI1008" s="7"/>
      <c r="AJ1008" s="7"/>
      <c r="AK1008" s="7"/>
      <c r="AL1008" s="7"/>
      <c r="AM1008" s="7"/>
      <c r="AN1008" s="7"/>
      <c r="AO1008" s="7"/>
      <c r="AP1008" s="7"/>
      <c r="AQ1008" s="7"/>
      <c r="AR1008" s="7"/>
      <c r="AS1008" s="7"/>
      <c r="AT1008" s="7"/>
      <c r="AU1008" s="7"/>
      <c r="AV1008" s="7"/>
    </row>
    <row r="1009" spans="1:48">
      <c r="A1009" s="12">
        <v>43935</v>
      </c>
      <c r="B1009" s="13">
        <v>5487.5</v>
      </c>
      <c r="C1009" s="13">
        <v>1093.5999999999999</v>
      </c>
      <c r="D1009" s="13">
        <v>2091.5</v>
      </c>
      <c r="E1009" s="13">
        <v>12524.6</v>
      </c>
      <c r="F1009" s="13">
        <v>6782.1</v>
      </c>
      <c r="G1009" s="13">
        <v>4302.3</v>
      </c>
      <c r="H1009" s="13">
        <v>45298.2</v>
      </c>
      <c r="I1009" s="13">
        <v>5524.7</v>
      </c>
      <c r="J1009" s="13">
        <v>1224</v>
      </c>
      <c r="K1009" s="13">
        <v>11779.8</v>
      </c>
      <c r="L1009" s="13">
        <v>7730.5</v>
      </c>
      <c r="M1009" s="13">
        <v>204</v>
      </c>
      <c r="N1009" s="15"/>
      <c r="O1009" s="7">
        <f t="shared" si="62"/>
        <v>-4.565521992041438E-2</v>
      </c>
      <c r="P1009" s="7">
        <f t="shared" si="62"/>
        <v>-3.9447512827954521E-2</v>
      </c>
      <c r="Q1009" s="7">
        <f t="shared" si="62"/>
        <v>-5.6149234155469185E-2</v>
      </c>
      <c r="R1009" s="7">
        <f t="shared" si="62"/>
        <v>-4.1838511509626523E-2</v>
      </c>
      <c r="S1009" s="7">
        <f t="shared" si="63"/>
        <v>-3.7573613399528132E-2</v>
      </c>
      <c r="T1009" s="7">
        <f t="shared" si="63"/>
        <v>-4.2859802265868233E-2</v>
      </c>
      <c r="U1009" s="7">
        <f t="shared" si="63"/>
        <v>-4.9036893148836462E-2</v>
      </c>
      <c r="V1009" s="7">
        <f t="shared" si="63"/>
        <v>-7.3908886138856753E-2</v>
      </c>
      <c r="W1009" s="7">
        <f t="shared" si="65"/>
        <v>-4.7173824092311765E-2</v>
      </c>
      <c r="X1009" s="7">
        <f t="shared" si="64"/>
        <v>-2.5326950142897178E-2</v>
      </c>
      <c r="Y1009" s="7">
        <f t="shared" si="64"/>
        <v>-1.6472817333875584E-2</v>
      </c>
      <c r="Z1009" s="15"/>
      <c r="AA1009" s="7"/>
      <c r="AB1009" s="7"/>
      <c r="AC1009" s="7"/>
      <c r="AD1009" s="7"/>
      <c r="AE1009" s="7"/>
      <c r="AF1009" s="7"/>
      <c r="AG1009" s="7"/>
      <c r="AH1009" s="7"/>
      <c r="AI1009" s="7"/>
      <c r="AJ1009" s="7"/>
      <c r="AK1009" s="7"/>
      <c r="AL1009" s="7"/>
      <c r="AM1009" s="7"/>
      <c r="AN1009" s="7"/>
      <c r="AO1009" s="7"/>
      <c r="AP1009" s="7"/>
      <c r="AQ1009" s="7"/>
      <c r="AR1009" s="7"/>
      <c r="AS1009" s="7"/>
      <c r="AT1009" s="7"/>
      <c r="AU1009" s="7"/>
      <c r="AV1009" s="7"/>
    </row>
    <row r="1010" spans="1:48">
      <c r="A1010" s="12">
        <v>43941</v>
      </c>
      <c r="B1010" s="13">
        <v>5242.6000000000004</v>
      </c>
      <c r="C1010" s="13">
        <v>1051.3</v>
      </c>
      <c r="D1010" s="13">
        <v>1977.3</v>
      </c>
      <c r="E1010" s="13">
        <v>12011.4</v>
      </c>
      <c r="F1010" s="13">
        <v>6532</v>
      </c>
      <c r="G1010" s="13">
        <v>4121.8</v>
      </c>
      <c r="H1010" s="13">
        <v>43130.5</v>
      </c>
      <c r="I1010" s="13">
        <v>5131.1000000000004</v>
      </c>
      <c r="J1010" s="13">
        <v>1167.5999999999999</v>
      </c>
      <c r="K1010" s="13">
        <v>11485.2</v>
      </c>
      <c r="L1010" s="13">
        <v>7604.2</v>
      </c>
      <c r="M1010" s="13">
        <v>203</v>
      </c>
      <c r="N1010" s="15"/>
      <c r="O1010" s="7">
        <f t="shared" si="62"/>
        <v>6.2926063953681823E-4</v>
      </c>
      <c r="P1010" s="7">
        <f t="shared" si="62"/>
        <v>6.54185788824621E-3</v>
      </c>
      <c r="Q1010" s="7">
        <f t="shared" si="62"/>
        <v>4.9144119625305668E-2</v>
      </c>
      <c r="R1010" s="7">
        <f t="shared" si="62"/>
        <v>-3.8192885154738253E-2</v>
      </c>
      <c r="S1010" s="7">
        <f t="shared" si="63"/>
        <v>5.2341428308008364E-2</v>
      </c>
      <c r="T1010" s="7">
        <f t="shared" si="63"/>
        <v>3.6084073783971124E-3</v>
      </c>
      <c r="U1010" s="7">
        <f t="shared" si="63"/>
        <v>-2.9837576561116307E-2</v>
      </c>
      <c r="V1010" s="7">
        <f t="shared" si="63"/>
        <v>3.6547901159366042E-2</v>
      </c>
      <c r="W1010" s="7">
        <f t="shared" si="65"/>
        <v>6.4024514444167444E-2</v>
      </c>
      <c r="X1010" s="7">
        <f t="shared" si="64"/>
        <v>-2.2826733487716491E-2</v>
      </c>
      <c r="Y1010" s="7">
        <f t="shared" si="64"/>
        <v>-3.342914763359927E-2</v>
      </c>
      <c r="Z1010" s="15"/>
      <c r="AA1010" s="7"/>
      <c r="AB1010" s="7"/>
      <c r="AC1010" s="7"/>
      <c r="AD1010" s="7"/>
      <c r="AE1010" s="7"/>
      <c r="AF1010" s="7"/>
      <c r="AG1010" s="7"/>
      <c r="AH1010" s="7"/>
      <c r="AI1010" s="7"/>
      <c r="AJ1010" s="7"/>
      <c r="AK1010" s="7"/>
      <c r="AL1010" s="7"/>
      <c r="AM1010" s="7"/>
      <c r="AN1010" s="7"/>
      <c r="AO1010" s="7"/>
      <c r="AP1010" s="7"/>
      <c r="AQ1010" s="7"/>
      <c r="AR1010" s="7"/>
      <c r="AS1010" s="7"/>
      <c r="AT1010" s="7"/>
      <c r="AU1010" s="7"/>
      <c r="AV1010" s="7"/>
    </row>
    <row r="1011" spans="1:48">
      <c r="A1011" s="12">
        <v>43948</v>
      </c>
      <c r="B1011" s="13">
        <v>5245.9</v>
      </c>
      <c r="C1011" s="13">
        <v>1058.2</v>
      </c>
      <c r="D1011" s="13">
        <v>2076.9</v>
      </c>
      <c r="E1011" s="13">
        <v>11561.3</v>
      </c>
      <c r="F1011" s="13">
        <v>6883</v>
      </c>
      <c r="G1011" s="13">
        <v>4136.7</v>
      </c>
      <c r="H1011" s="13">
        <v>41862.6</v>
      </c>
      <c r="I1011" s="13">
        <v>5322.1</v>
      </c>
      <c r="J1011" s="13">
        <v>1244.8</v>
      </c>
      <c r="K1011" s="13">
        <v>11226</v>
      </c>
      <c r="L1011" s="13">
        <v>7354.2</v>
      </c>
      <c r="M1011" s="13">
        <v>202</v>
      </c>
      <c r="N1011" s="15"/>
      <c r="O1011" s="7">
        <f t="shared" si="62"/>
        <v>2.7302626611323186E-2</v>
      </c>
      <c r="P1011" s="7">
        <f t="shared" si="62"/>
        <v>2.767988095700576E-2</v>
      </c>
      <c r="Q1011" s="7">
        <f t="shared" si="62"/>
        <v>3.4963468583433646E-2</v>
      </c>
      <c r="R1011" s="7">
        <f t="shared" si="62"/>
        <v>1.2036633073588963E-2</v>
      </c>
      <c r="S1011" s="7">
        <f t="shared" si="63"/>
        <v>3.8169635142569325E-2</v>
      </c>
      <c r="T1011" s="7">
        <f t="shared" si="63"/>
        <v>1.7017811584624429E-2</v>
      </c>
      <c r="U1011" s="7">
        <f t="shared" si="63"/>
        <v>1.1218978089485014E-2</v>
      </c>
      <c r="V1011" s="7">
        <f t="shared" si="63"/>
        <v>8.7923344017680621E-3</v>
      </c>
      <c r="W1011" s="7">
        <f t="shared" si="65"/>
        <v>0.10737487365062982</v>
      </c>
      <c r="X1011" s="7">
        <f t="shared" si="64"/>
        <v>4.1920268801763513E-2</v>
      </c>
      <c r="Y1011" s="7">
        <f t="shared" si="64"/>
        <v>3.5937768223537114E-2</v>
      </c>
      <c r="Z1011" s="15"/>
      <c r="AA1011" s="7"/>
      <c r="AB1011" s="7"/>
      <c r="AC1011" s="7"/>
      <c r="AD1011" s="7"/>
      <c r="AE1011" s="7"/>
      <c r="AF1011" s="7"/>
      <c r="AG1011" s="7"/>
      <c r="AH1011" s="7"/>
      <c r="AI1011" s="7"/>
      <c r="AJ1011" s="7"/>
      <c r="AK1011" s="7"/>
      <c r="AL1011" s="7"/>
      <c r="AM1011" s="7"/>
      <c r="AN1011" s="7"/>
      <c r="AO1011" s="7"/>
      <c r="AP1011" s="7"/>
      <c r="AQ1011" s="7"/>
      <c r="AR1011" s="7"/>
      <c r="AS1011" s="7"/>
      <c r="AT1011" s="7"/>
      <c r="AU1011" s="7"/>
      <c r="AV1011" s="7"/>
    </row>
    <row r="1012" spans="1:48">
      <c r="A1012" s="12">
        <v>43955</v>
      </c>
      <c r="B1012" s="13">
        <v>5391.1</v>
      </c>
      <c r="C1012" s="13">
        <v>1087.9000000000001</v>
      </c>
      <c r="D1012" s="13">
        <v>2150.8000000000002</v>
      </c>
      <c r="E1012" s="13">
        <v>11701.3</v>
      </c>
      <c r="F1012" s="13">
        <v>7150.8</v>
      </c>
      <c r="G1012" s="13">
        <v>4207.7</v>
      </c>
      <c r="H1012" s="13">
        <v>42334.9</v>
      </c>
      <c r="I1012" s="13">
        <v>5369.1</v>
      </c>
      <c r="J1012" s="13">
        <v>1385.9</v>
      </c>
      <c r="K1012" s="13">
        <v>11706.6</v>
      </c>
      <c r="L1012" s="13">
        <v>7623.3</v>
      </c>
      <c r="M1012" s="13">
        <v>201</v>
      </c>
      <c r="N1012" s="15"/>
      <c r="O1012" s="7">
        <f t="shared" si="62"/>
        <v>2.5380018996086066E-3</v>
      </c>
      <c r="P1012" s="7">
        <f t="shared" si="62"/>
        <v>2.1461221977214232E-2</v>
      </c>
      <c r="Q1012" s="7">
        <f t="shared" si="62"/>
        <v>-1.5820579354879152E-3</v>
      </c>
      <c r="R1012" s="7">
        <f t="shared" si="62"/>
        <v>6.4570212076954028E-3</v>
      </c>
      <c r="S1012" s="7">
        <f t="shared" si="63"/>
        <v>-2.4648212949546854E-2</v>
      </c>
      <c r="T1012" s="7">
        <f t="shared" si="63"/>
        <v>-1.1785795213203953E-2</v>
      </c>
      <c r="U1012" s="7">
        <f t="shared" si="63"/>
        <v>1.0529022443016676E-2</v>
      </c>
      <c r="V1012" s="7">
        <f t="shared" si="63"/>
        <v>7.4224237147348729E-3</v>
      </c>
      <c r="W1012" s="7">
        <f t="shared" si="65"/>
        <v>-2.4542901595442819E-2</v>
      </c>
      <c r="X1012" s="7">
        <f t="shared" si="64"/>
        <v>2.7832454075826765E-2</v>
      </c>
      <c r="Y1012" s="7">
        <f t="shared" si="64"/>
        <v>3.9537127330502853E-3</v>
      </c>
      <c r="Z1012" s="15"/>
      <c r="AA1012" s="7"/>
      <c r="AB1012" s="7"/>
      <c r="AC1012" s="7"/>
      <c r="AD1012" s="7"/>
      <c r="AE1012" s="7"/>
      <c r="AF1012" s="7"/>
      <c r="AG1012" s="7"/>
      <c r="AH1012" s="7"/>
      <c r="AI1012" s="7"/>
      <c r="AJ1012" s="7"/>
      <c r="AK1012" s="7"/>
      <c r="AL1012" s="7"/>
      <c r="AM1012" s="7"/>
      <c r="AN1012" s="7"/>
      <c r="AO1012" s="7"/>
      <c r="AP1012" s="7"/>
      <c r="AQ1012" s="7"/>
      <c r="AR1012" s="7"/>
      <c r="AS1012" s="7"/>
      <c r="AT1012" s="7"/>
      <c r="AU1012" s="7"/>
      <c r="AV1012" s="7"/>
    </row>
    <row r="1013" spans="1:48">
      <c r="A1013" s="12">
        <v>43962</v>
      </c>
      <c r="B1013" s="13">
        <v>5404.8</v>
      </c>
      <c r="C1013" s="13">
        <v>1111.5</v>
      </c>
      <c r="D1013" s="13">
        <v>2147.4</v>
      </c>
      <c r="E1013" s="13">
        <v>11777.1</v>
      </c>
      <c r="F1013" s="13">
        <v>6976.7</v>
      </c>
      <c r="G1013" s="13">
        <v>4158.3999999999996</v>
      </c>
      <c r="H1013" s="13">
        <v>42783</v>
      </c>
      <c r="I1013" s="13">
        <v>5409.1</v>
      </c>
      <c r="J1013" s="13">
        <v>1352.3</v>
      </c>
      <c r="K1013" s="13">
        <v>12037</v>
      </c>
      <c r="L1013" s="13">
        <v>7653.5</v>
      </c>
      <c r="M1013" s="13">
        <v>200</v>
      </c>
      <c r="N1013" s="15"/>
      <c r="O1013" s="7">
        <f t="shared" si="62"/>
        <v>1.6915041247179477E-2</v>
      </c>
      <c r="P1013" s="7">
        <f t="shared" si="62"/>
        <v>2.7851417311845392E-3</v>
      </c>
      <c r="Q1013" s="7">
        <f t="shared" si="62"/>
        <v>3.2573483818929022E-2</v>
      </c>
      <c r="R1013" s="7">
        <f t="shared" si="62"/>
        <v>-1.8709916322516357E-2</v>
      </c>
      <c r="S1013" s="7">
        <f t="shared" si="63"/>
        <v>5.0231340658768435E-2</v>
      </c>
      <c r="T1013" s="7">
        <f t="shared" si="63"/>
        <v>-6.4898477459866396E-3</v>
      </c>
      <c r="U1013" s="7">
        <f t="shared" si="63"/>
        <v>-2.3531610447478084E-2</v>
      </c>
      <c r="V1013" s="7">
        <f t="shared" si="63"/>
        <v>3.5968765779907666E-2</v>
      </c>
      <c r="W1013" s="7">
        <f t="shared" si="65"/>
        <v>5.5657785555804362E-2</v>
      </c>
      <c r="X1013" s="7">
        <f t="shared" si="64"/>
        <v>5.9340499618067914E-2</v>
      </c>
      <c r="Y1013" s="7">
        <f t="shared" si="64"/>
        <v>-2.36925901428367E-2</v>
      </c>
      <c r="Z1013" s="15"/>
      <c r="AA1013" s="7"/>
      <c r="AB1013" s="7"/>
      <c r="AC1013" s="7"/>
      <c r="AD1013" s="7"/>
      <c r="AE1013" s="7"/>
      <c r="AF1013" s="7"/>
      <c r="AG1013" s="7"/>
      <c r="AH1013" s="7"/>
      <c r="AI1013" s="7"/>
      <c r="AJ1013" s="7"/>
      <c r="AK1013" s="7"/>
      <c r="AL1013" s="7"/>
      <c r="AM1013" s="7"/>
      <c r="AN1013" s="7"/>
      <c r="AO1013" s="7"/>
      <c r="AP1013" s="7"/>
      <c r="AQ1013" s="7"/>
      <c r="AR1013" s="7"/>
      <c r="AS1013" s="7"/>
      <c r="AT1013" s="7"/>
      <c r="AU1013" s="7"/>
      <c r="AV1013" s="7"/>
    </row>
    <row r="1014" spans="1:48">
      <c r="A1014" s="12">
        <v>43969</v>
      </c>
      <c r="B1014" s="13">
        <v>5497</v>
      </c>
      <c r="C1014" s="13">
        <v>1114.5999999999999</v>
      </c>
      <c r="D1014" s="13">
        <v>2218.5</v>
      </c>
      <c r="E1014" s="13">
        <v>11558.8</v>
      </c>
      <c r="F1014" s="13">
        <v>7336.1</v>
      </c>
      <c r="G1014" s="13">
        <v>4131.5</v>
      </c>
      <c r="H1014" s="13">
        <v>41788</v>
      </c>
      <c r="I1014" s="13">
        <v>5607.2</v>
      </c>
      <c r="J1014" s="13">
        <v>1429.7</v>
      </c>
      <c r="K1014" s="13">
        <v>12772.9</v>
      </c>
      <c r="L1014" s="13">
        <v>7474.3</v>
      </c>
      <c r="M1014" s="13">
        <v>199</v>
      </c>
      <c r="N1014" s="15"/>
      <c r="O1014" s="7">
        <f t="shared" si="62"/>
        <v>4.5988179260878628E-2</v>
      </c>
      <c r="P1014" s="7">
        <f t="shared" si="62"/>
        <v>5.6679801805685097E-2</v>
      </c>
      <c r="Q1014" s="7">
        <f t="shared" si="62"/>
        <v>4.0762493088146473E-2</v>
      </c>
      <c r="R1014" s="7">
        <f t="shared" si="62"/>
        <v>2.9721402065260156E-2</v>
      </c>
      <c r="S1014" s="7">
        <f t="shared" si="63"/>
        <v>4.6150665265929466E-2</v>
      </c>
      <c r="T1014" s="7">
        <f t="shared" si="63"/>
        <v>0.10556623091233781</v>
      </c>
      <c r="U1014" s="7">
        <f t="shared" si="63"/>
        <v>-2.5006148863222631E-2</v>
      </c>
      <c r="V1014" s="7">
        <f t="shared" si="63"/>
        <v>3.8107513247786329E-2</v>
      </c>
      <c r="W1014" s="7">
        <f t="shared" si="65"/>
        <v>3.5995368927750779E-2</v>
      </c>
      <c r="X1014" s="7">
        <f t="shared" si="64"/>
        <v>1.8500157250387853E-2</v>
      </c>
      <c r="Y1014" s="7">
        <f t="shared" si="64"/>
        <v>3.301724300951922E-2</v>
      </c>
      <c r="Z1014" s="15"/>
      <c r="AA1014" s="7"/>
      <c r="AB1014" s="7"/>
      <c r="AC1014" s="7"/>
      <c r="AD1014" s="7"/>
      <c r="AE1014" s="7"/>
      <c r="AF1014" s="7"/>
      <c r="AG1014" s="7"/>
      <c r="AH1014" s="7"/>
      <c r="AI1014" s="7"/>
      <c r="AJ1014" s="7"/>
      <c r="AK1014" s="7"/>
      <c r="AL1014" s="7"/>
      <c r="AM1014" s="7"/>
      <c r="AN1014" s="7"/>
      <c r="AO1014" s="7"/>
      <c r="AP1014" s="7"/>
      <c r="AQ1014" s="7"/>
      <c r="AR1014" s="7"/>
      <c r="AS1014" s="7"/>
      <c r="AT1014" s="7"/>
      <c r="AU1014" s="7"/>
      <c r="AV1014" s="7"/>
    </row>
    <row r="1015" spans="1:48">
      <c r="A1015" s="12">
        <v>43976</v>
      </c>
      <c r="B1015" s="13">
        <v>5755.7</v>
      </c>
      <c r="C1015" s="13">
        <v>1179.5999999999999</v>
      </c>
      <c r="D1015" s="13">
        <v>2310.8000000000002</v>
      </c>
      <c r="E1015" s="13">
        <v>11907.5</v>
      </c>
      <c r="F1015" s="13">
        <v>7682.6</v>
      </c>
      <c r="G1015" s="13">
        <v>4591.5</v>
      </c>
      <c r="H1015" s="13">
        <v>40756</v>
      </c>
      <c r="I1015" s="13">
        <v>5825</v>
      </c>
      <c r="J1015" s="13">
        <v>1482.1</v>
      </c>
      <c r="K1015" s="13">
        <v>13011.4</v>
      </c>
      <c r="L1015" s="13">
        <v>7725.2</v>
      </c>
      <c r="M1015" s="13">
        <v>198</v>
      </c>
      <c r="N1015" s="15"/>
      <c r="O1015" s="7">
        <f t="shared" si="62"/>
        <v>4.1352110946373206E-2</v>
      </c>
      <c r="P1015" s="7">
        <f t="shared" si="62"/>
        <v>3.3007520129175274E-3</v>
      </c>
      <c r="Q1015" s="7">
        <f t="shared" si="62"/>
        <v>4.7164999336019024E-2</v>
      </c>
      <c r="R1015" s="7">
        <f t="shared" si="62"/>
        <v>3.239828783149299E-2</v>
      </c>
      <c r="S1015" s="7">
        <f t="shared" si="63"/>
        <v>4.7248078773742007E-2</v>
      </c>
      <c r="T1015" s="7">
        <f t="shared" si="63"/>
        <v>7.1253916431801109E-2</v>
      </c>
      <c r="U1015" s="7">
        <f t="shared" si="63"/>
        <v>1.6701443220091577E-2</v>
      </c>
      <c r="V1015" s="7">
        <f t="shared" si="63"/>
        <v>3.5731635706530901E-2</v>
      </c>
      <c r="W1015" s="7">
        <f t="shared" si="65"/>
        <v>2.4460548394777997E-2</v>
      </c>
      <c r="X1015" s="7">
        <f t="shared" si="64"/>
        <v>3.1181006042832072E-2</v>
      </c>
      <c r="Y1015" s="7">
        <f t="shared" si="64"/>
        <v>3.875873692667143E-3</v>
      </c>
      <c r="Z1015" s="15"/>
      <c r="AA1015" s="7"/>
      <c r="AB1015" s="7"/>
      <c r="AC1015" s="7"/>
      <c r="AD1015" s="7"/>
      <c r="AE1015" s="7"/>
      <c r="AF1015" s="7"/>
      <c r="AG1015" s="7"/>
      <c r="AH1015" s="7"/>
      <c r="AI1015" s="7"/>
      <c r="AJ1015" s="7"/>
      <c r="AK1015" s="7"/>
      <c r="AL1015" s="7"/>
      <c r="AM1015" s="7"/>
      <c r="AN1015" s="7"/>
      <c r="AO1015" s="7"/>
      <c r="AP1015" s="7"/>
      <c r="AQ1015" s="7"/>
      <c r="AR1015" s="7"/>
      <c r="AS1015" s="7"/>
      <c r="AT1015" s="7"/>
      <c r="AU1015" s="7"/>
      <c r="AV1015" s="7"/>
    </row>
    <row r="1016" spans="1:48">
      <c r="A1016" s="12">
        <v>43983</v>
      </c>
      <c r="B1016" s="13">
        <v>5998.7</v>
      </c>
      <c r="C1016" s="13">
        <v>1183.5</v>
      </c>
      <c r="D1016" s="13">
        <v>2422.4</v>
      </c>
      <c r="E1016" s="13">
        <v>12299.6</v>
      </c>
      <c r="F1016" s="13">
        <v>8054.3</v>
      </c>
      <c r="G1016" s="13">
        <v>4930.6000000000004</v>
      </c>
      <c r="H1016" s="13">
        <v>41442.400000000001</v>
      </c>
      <c r="I1016" s="13">
        <v>6036.9</v>
      </c>
      <c r="J1016" s="13">
        <v>1518.8</v>
      </c>
      <c r="K1016" s="13">
        <v>13423.5</v>
      </c>
      <c r="L1016" s="13">
        <v>7755.2</v>
      </c>
      <c r="M1016" s="13">
        <v>197</v>
      </c>
      <c r="N1016" s="15"/>
      <c r="O1016" s="7">
        <f t="shared" si="62"/>
        <v>-2.5477256949523876E-2</v>
      </c>
      <c r="P1016" s="7">
        <f t="shared" si="62"/>
        <v>-2.1609074162349123E-2</v>
      </c>
      <c r="Q1016" s="7">
        <f t="shared" si="62"/>
        <v>-1.4930926797178433E-2</v>
      </c>
      <c r="R1016" s="7">
        <f t="shared" si="62"/>
        <v>-3.5021741108457846E-3</v>
      </c>
      <c r="S1016" s="7">
        <f t="shared" si="63"/>
        <v>-7.2704070681053112E-2</v>
      </c>
      <c r="T1016" s="7">
        <f t="shared" si="63"/>
        <v>-3.8474632071564825E-2</v>
      </c>
      <c r="U1016" s="7">
        <f t="shared" si="63"/>
        <v>-7.6323767587819476E-3</v>
      </c>
      <c r="V1016" s="7">
        <f t="shared" si="63"/>
        <v>-3.1192596525611325E-2</v>
      </c>
      <c r="W1016" s="7">
        <f t="shared" si="65"/>
        <v>-2.6419148284732064E-2</v>
      </c>
      <c r="X1016" s="7">
        <f t="shared" si="64"/>
        <v>-1.4323420436480954E-2</v>
      </c>
      <c r="Y1016" s="7">
        <f t="shared" si="64"/>
        <v>-5.495265285007698E-3</v>
      </c>
      <c r="Z1016" s="15"/>
      <c r="AA1016" s="7"/>
      <c r="AB1016" s="7"/>
      <c r="AC1016" s="7"/>
      <c r="AD1016" s="7"/>
      <c r="AE1016" s="7"/>
      <c r="AF1016" s="7"/>
      <c r="AG1016" s="7"/>
      <c r="AH1016" s="7"/>
      <c r="AI1016" s="7"/>
      <c r="AJ1016" s="7"/>
      <c r="AK1016" s="7"/>
      <c r="AL1016" s="7"/>
      <c r="AM1016" s="7"/>
      <c r="AN1016" s="7"/>
      <c r="AO1016" s="7"/>
      <c r="AP1016" s="7"/>
      <c r="AQ1016" s="7"/>
      <c r="AR1016" s="7"/>
      <c r="AS1016" s="7"/>
      <c r="AT1016" s="7"/>
      <c r="AU1016" s="7"/>
      <c r="AV1016" s="7"/>
    </row>
    <row r="1017" spans="1:48">
      <c r="A1017" s="12">
        <v>43991</v>
      </c>
      <c r="B1017" s="13">
        <v>5847.8</v>
      </c>
      <c r="C1017" s="13">
        <v>1158.2</v>
      </c>
      <c r="D1017" s="13">
        <v>2386.5</v>
      </c>
      <c r="E1017" s="13">
        <v>12256.6</v>
      </c>
      <c r="F1017" s="13">
        <v>7489.5</v>
      </c>
      <c r="G1017" s="13">
        <v>4744.5</v>
      </c>
      <c r="H1017" s="13">
        <v>41127.300000000003</v>
      </c>
      <c r="I1017" s="13">
        <v>5851.5</v>
      </c>
      <c r="J1017" s="13">
        <v>1479.2</v>
      </c>
      <c r="K1017" s="13">
        <v>13232.6</v>
      </c>
      <c r="L1017" s="13">
        <v>7712.7</v>
      </c>
      <c r="M1017" s="13">
        <v>196</v>
      </c>
      <c r="N1017" s="15"/>
      <c r="O1017" s="7">
        <f t="shared" si="62"/>
        <v>1.6081225908743627E-2</v>
      </c>
      <c r="P1017" s="7">
        <f t="shared" si="62"/>
        <v>3.0358183559653296E-2</v>
      </c>
      <c r="Q1017" s="7">
        <f t="shared" si="62"/>
        <v>2.5729414023428467E-2</v>
      </c>
      <c r="R1017" s="7">
        <f t="shared" si="62"/>
        <v>1.5278474182176571E-2</v>
      </c>
      <c r="S1017" s="7">
        <f t="shared" si="63"/>
        <v>3.4822862012213573E-2</v>
      </c>
      <c r="T1017" s="7">
        <f t="shared" si="63"/>
        <v>2.0630901012588073E-2</v>
      </c>
      <c r="U1017" s="7">
        <f t="shared" si="63"/>
        <v>1.9863507668816942E-2</v>
      </c>
      <c r="V1017" s="7">
        <f t="shared" si="63"/>
        <v>2.4010878959192038E-2</v>
      </c>
      <c r="W1017" s="7">
        <f t="shared" si="65"/>
        <v>7.5435029105487314E-2</v>
      </c>
      <c r="X1017" s="7">
        <f t="shared" si="64"/>
        <v>-1.6819158504479868E-2</v>
      </c>
      <c r="Y1017" s="7">
        <f t="shared" si="64"/>
        <v>9.70292633647191E-3</v>
      </c>
      <c r="Z1017" s="15"/>
      <c r="AA1017" s="7"/>
      <c r="AB1017" s="7"/>
      <c r="AC1017" s="7"/>
      <c r="AD1017" s="7"/>
      <c r="AE1017" s="7"/>
      <c r="AF1017" s="7"/>
      <c r="AG1017" s="7"/>
      <c r="AH1017" s="7"/>
      <c r="AI1017" s="7"/>
      <c r="AJ1017" s="7"/>
      <c r="AK1017" s="7"/>
      <c r="AL1017" s="7"/>
      <c r="AM1017" s="7"/>
      <c r="AN1017" s="7"/>
      <c r="AO1017" s="7"/>
      <c r="AP1017" s="7"/>
      <c r="AQ1017" s="7"/>
      <c r="AR1017" s="7"/>
      <c r="AS1017" s="7"/>
      <c r="AT1017" s="7"/>
      <c r="AU1017" s="7"/>
      <c r="AV1017" s="7"/>
    </row>
    <row r="1018" spans="1:48">
      <c r="A1018" s="12">
        <v>43997</v>
      </c>
      <c r="B1018" s="13">
        <v>5942.6</v>
      </c>
      <c r="C1018" s="13">
        <v>1193.9000000000001</v>
      </c>
      <c r="D1018" s="13">
        <v>2448.6999999999998</v>
      </c>
      <c r="E1018" s="13">
        <v>12445.3</v>
      </c>
      <c r="F1018" s="13">
        <v>7754.9</v>
      </c>
      <c r="G1018" s="13">
        <v>4843.3999999999996</v>
      </c>
      <c r="H1018" s="13">
        <v>41952.4</v>
      </c>
      <c r="I1018" s="13">
        <v>5993.7</v>
      </c>
      <c r="J1018" s="13">
        <v>1595.1</v>
      </c>
      <c r="K1018" s="13">
        <v>13011.9</v>
      </c>
      <c r="L1018" s="13">
        <v>7787.9</v>
      </c>
      <c r="M1018" s="13">
        <v>195</v>
      </c>
      <c r="N1018" s="15"/>
      <c r="O1018" s="7">
        <f t="shared" si="62"/>
        <v>-6.499723220887545E-3</v>
      </c>
      <c r="P1018" s="7">
        <f t="shared" si="62"/>
        <v>-2.2360548808290262E-2</v>
      </c>
      <c r="Q1018" s="7">
        <f t="shared" si="62"/>
        <v>-1.6511605643000232E-2</v>
      </c>
      <c r="R1018" s="7">
        <f t="shared" si="62"/>
        <v>-1.2435075017790329E-2</v>
      </c>
      <c r="S1018" s="7">
        <f t="shared" si="63"/>
        <v>-4.3728141951988792E-2</v>
      </c>
      <c r="T1018" s="7">
        <f t="shared" si="63"/>
        <v>-5.2580492515844892E-3</v>
      </c>
      <c r="U1018" s="7">
        <f t="shared" si="63"/>
        <v>1.4155963589492813E-2</v>
      </c>
      <c r="V1018" s="7">
        <f t="shared" si="63"/>
        <v>-4.3772491972141808E-2</v>
      </c>
      <c r="W1018" s="7">
        <f t="shared" si="65"/>
        <v>-2.7392008435238334E-2</v>
      </c>
      <c r="X1018" s="7">
        <f t="shared" si="64"/>
        <v>2.028939343635968E-2</v>
      </c>
      <c r="Y1018" s="7">
        <f t="shared" si="64"/>
        <v>-1.0922438682733158E-2</v>
      </c>
      <c r="Z1018" s="15"/>
      <c r="AA1018" s="7"/>
      <c r="AB1018" s="7"/>
      <c r="AC1018" s="7"/>
      <c r="AD1018" s="7"/>
      <c r="AE1018" s="7"/>
      <c r="AF1018" s="7"/>
      <c r="AG1018" s="7"/>
      <c r="AH1018" s="7"/>
      <c r="AI1018" s="7"/>
      <c r="AJ1018" s="7"/>
      <c r="AK1018" s="7"/>
      <c r="AL1018" s="7"/>
      <c r="AM1018" s="7"/>
      <c r="AN1018" s="7"/>
      <c r="AO1018" s="7"/>
      <c r="AP1018" s="7"/>
      <c r="AQ1018" s="7"/>
      <c r="AR1018" s="7"/>
      <c r="AS1018" s="7"/>
      <c r="AT1018" s="7"/>
      <c r="AU1018" s="7"/>
      <c r="AV1018" s="7"/>
    </row>
    <row r="1019" spans="1:48">
      <c r="A1019" s="12">
        <v>44004</v>
      </c>
      <c r="B1019" s="13">
        <v>5904.1</v>
      </c>
      <c r="C1019" s="13">
        <v>1167.5</v>
      </c>
      <c r="D1019" s="13">
        <v>2408.6</v>
      </c>
      <c r="E1019" s="13">
        <v>12291.5</v>
      </c>
      <c r="F1019" s="13">
        <v>7423.1</v>
      </c>
      <c r="G1019" s="13">
        <v>4818</v>
      </c>
      <c r="H1019" s="13">
        <v>42550.5</v>
      </c>
      <c r="I1019" s="13">
        <v>5737</v>
      </c>
      <c r="J1019" s="13">
        <v>1552</v>
      </c>
      <c r="K1019" s="13">
        <v>13278.6</v>
      </c>
      <c r="L1019" s="13">
        <v>7703.3</v>
      </c>
      <c r="M1019" s="13">
        <v>194</v>
      </c>
      <c r="N1019" s="15"/>
      <c r="O1019" s="7">
        <f t="shared" si="62"/>
        <v>2.5716180546642192E-2</v>
      </c>
      <c r="P1019" s="7">
        <f t="shared" si="62"/>
        <v>5.8066875676877731E-2</v>
      </c>
      <c r="Q1019" s="7">
        <f t="shared" si="62"/>
        <v>3.8324483249476633E-2</v>
      </c>
      <c r="R1019" s="7">
        <f t="shared" si="62"/>
        <v>4.177862097108323E-2</v>
      </c>
      <c r="S1019" s="7">
        <f t="shared" si="63"/>
        <v>1.7824593893525746E-2</v>
      </c>
      <c r="T1019" s="7">
        <f t="shared" si="63"/>
        <v>2.4034294720612248E-2</v>
      </c>
      <c r="U1019" s="7">
        <f t="shared" si="63"/>
        <v>2.510151216480442E-2</v>
      </c>
      <c r="V1019" s="7">
        <f t="shared" si="63"/>
        <v>1.026610479961002E-2</v>
      </c>
      <c r="W1019" s="7">
        <f t="shared" si="65"/>
        <v>7.0580956890570354E-2</v>
      </c>
      <c r="X1019" s="7">
        <f t="shared" si="64"/>
        <v>1.6632260300205107E-2</v>
      </c>
      <c r="Y1019" s="7">
        <f t="shared" si="64"/>
        <v>1.2115886412147329E-2</v>
      </c>
      <c r="Z1019" s="15"/>
      <c r="AA1019" s="7"/>
      <c r="AB1019" s="7"/>
      <c r="AC1019" s="7"/>
      <c r="AD1019" s="7"/>
      <c r="AE1019" s="7"/>
      <c r="AF1019" s="7"/>
      <c r="AG1019" s="7"/>
      <c r="AH1019" s="7"/>
      <c r="AI1019" s="7"/>
      <c r="AJ1019" s="7"/>
      <c r="AK1019" s="7"/>
      <c r="AL1019" s="7"/>
      <c r="AM1019" s="7"/>
      <c r="AN1019" s="7"/>
      <c r="AO1019" s="7"/>
      <c r="AP1019" s="7"/>
      <c r="AQ1019" s="7"/>
      <c r="AR1019" s="7"/>
      <c r="AS1019" s="7"/>
      <c r="AT1019" s="7"/>
      <c r="AU1019" s="7"/>
      <c r="AV1019" s="7"/>
    </row>
    <row r="1020" spans="1:48">
      <c r="A1020" s="12">
        <v>44011</v>
      </c>
      <c r="B1020" s="13">
        <v>6057.9</v>
      </c>
      <c r="C1020" s="13">
        <v>1237.3</v>
      </c>
      <c r="D1020" s="13">
        <v>2502.6999999999998</v>
      </c>
      <c r="E1020" s="13">
        <v>12815.9</v>
      </c>
      <c r="F1020" s="13">
        <v>7556.6</v>
      </c>
      <c r="G1020" s="13">
        <v>4935.2</v>
      </c>
      <c r="H1020" s="13">
        <v>43632.1</v>
      </c>
      <c r="I1020" s="13">
        <v>5796.2</v>
      </c>
      <c r="J1020" s="13">
        <v>1665.5</v>
      </c>
      <c r="K1020" s="13">
        <v>13501.3</v>
      </c>
      <c r="L1020" s="13">
        <v>7797.2</v>
      </c>
      <c r="M1020" s="13">
        <v>193</v>
      </c>
      <c r="N1020" s="15"/>
      <c r="O1020" s="7">
        <f t="shared" si="62"/>
        <v>-2.3161900741545633E-2</v>
      </c>
      <c r="P1020" s="7">
        <f t="shared" si="62"/>
        <v>8.6908087044779321E-3</v>
      </c>
      <c r="Q1020" s="7">
        <f t="shared" si="62"/>
        <v>-3.8781284403575568E-2</v>
      </c>
      <c r="R1020" s="7">
        <f t="shared" si="62"/>
        <v>4.0492505821706406E-3</v>
      </c>
      <c r="S1020" s="7">
        <f t="shared" si="63"/>
        <v>-3.0827902473746404E-2</v>
      </c>
      <c r="T1020" s="7">
        <f t="shared" si="63"/>
        <v>-3.2078183301152266E-2</v>
      </c>
      <c r="U1020" s="7">
        <f t="shared" si="63"/>
        <v>-4.5618181475354645E-2</v>
      </c>
      <c r="V1020" s="7">
        <f t="shared" si="63"/>
        <v>-4.6942384770425935E-2</v>
      </c>
      <c r="W1020" s="7">
        <f t="shared" si="65"/>
        <v>1.885445569443547E-2</v>
      </c>
      <c r="X1020" s="7">
        <f t="shared" si="64"/>
        <v>7.1735154370265045E-3</v>
      </c>
      <c r="Y1020" s="7">
        <f t="shared" si="64"/>
        <v>-3.3701676729517203E-2</v>
      </c>
      <c r="Z1020" s="15"/>
      <c r="AA1020" s="7"/>
      <c r="AB1020" s="7"/>
      <c r="AC1020" s="7"/>
      <c r="AD1020" s="7"/>
      <c r="AE1020" s="7"/>
      <c r="AF1020" s="7"/>
      <c r="AG1020" s="7"/>
      <c r="AH1020" s="7"/>
      <c r="AI1020" s="7"/>
      <c r="AJ1020" s="7"/>
      <c r="AK1020" s="7"/>
      <c r="AL1020" s="7"/>
      <c r="AM1020" s="7"/>
      <c r="AN1020" s="7"/>
      <c r="AO1020" s="7"/>
      <c r="AP1020" s="7"/>
      <c r="AQ1020" s="7"/>
      <c r="AR1020" s="7"/>
      <c r="AS1020" s="7"/>
      <c r="AT1020" s="7"/>
      <c r="AU1020" s="7"/>
      <c r="AV1020" s="7"/>
    </row>
    <row r="1021" spans="1:48">
      <c r="A1021" s="12">
        <v>44018</v>
      </c>
      <c r="B1021" s="13">
        <v>5919.2</v>
      </c>
      <c r="C1021" s="13">
        <v>1248.0999999999999</v>
      </c>
      <c r="D1021" s="13">
        <v>2407.5</v>
      </c>
      <c r="E1021" s="13">
        <v>12867.9</v>
      </c>
      <c r="F1021" s="13">
        <v>7327.2</v>
      </c>
      <c r="G1021" s="13">
        <v>4779.3999999999996</v>
      </c>
      <c r="H1021" s="13">
        <v>41686.400000000001</v>
      </c>
      <c r="I1021" s="13">
        <v>5530.4</v>
      </c>
      <c r="J1021" s="13">
        <v>1697.2</v>
      </c>
      <c r="K1021" s="13">
        <v>13598.5</v>
      </c>
      <c r="L1021" s="13">
        <v>7538.8</v>
      </c>
      <c r="M1021" s="13">
        <v>192</v>
      </c>
      <c r="N1021" s="15"/>
      <c r="O1021" s="7">
        <f t="shared" si="62"/>
        <v>1.9142542892751663E-2</v>
      </c>
      <c r="P1021" s="7">
        <f t="shared" si="62"/>
        <v>1.8411051828589621E-3</v>
      </c>
      <c r="Q1021" s="7">
        <f t="shared" si="62"/>
        <v>2.6438674905300795E-2</v>
      </c>
      <c r="R1021" s="7">
        <f t="shared" si="62"/>
        <v>1.3822384152445227E-2</v>
      </c>
      <c r="S1021" s="7">
        <f t="shared" si="63"/>
        <v>7.1801875057404463E-3</v>
      </c>
      <c r="T1021" s="7">
        <f t="shared" si="63"/>
        <v>2.0481782905509942E-2</v>
      </c>
      <c r="U1021" s="7">
        <f t="shared" si="63"/>
        <v>3.3121375824810193E-3</v>
      </c>
      <c r="V1021" s="7">
        <f t="shared" si="63"/>
        <v>2.3004723321940854E-2</v>
      </c>
      <c r="W1021" s="7">
        <f t="shared" si="65"/>
        <v>-3.6420019386934649E-2</v>
      </c>
      <c r="X1021" s="7">
        <f t="shared" si="64"/>
        <v>4.1174618299192001E-2</v>
      </c>
      <c r="Y1021" s="7">
        <f t="shared" si="64"/>
        <v>2.9911092103514728E-2</v>
      </c>
      <c r="Z1021" s="15"/>
      <c r="AA1021" s="7"/>
      <c r="AB1021" s="7"/>
      <c r="AC1021" s="7"/>
      <c r="AD1021" s="7"/>
      <c r="AE1021" s="7"/>
      <c r="AF1021" s="7"/>
      <c r="AG1021" s="7"/>
      <c r="AH1021" s="7"/>
      <c r="AI1021" s="7"/>
      <c r="AJ1021" s="7"/>
      <c r="AK1021" s="7"/>
      <c r="AL1021" s="7"/>
      <c r="AM1021" s="7"/>
      <c r="AN1021" s="7"/>
      <c r="AO1021" s="7"/>
      <c r="AP1021" s="7"/>
      <c r="AQ1021" s="7"/>
      <c r="AR1021" s="7"/>
      <c r="AS1021" s="7"/>
      <c r="AT1021" s="7"/>
      <c r="AU1021" s="7"/>
      <c r="AV1021" s="7"/>
    </row>
    <row r="1022" spans="1:48">
      <c r="A1022" s="12">
        <v>44025</v>
      </c>
      <c r="B1022" s="13">
        <v>6033.6</v>
      </c>
      <c r="C1022" s="13">
        <v>1250.4000000000001</v>
      </c>
      <c r="D1022" s="13">
        <v>2472</v>
      </c>
      <c r="E1022" s="13">
        <v>13047</v>
      </c>
      <c r="F1022" s="13">
        <v>7380</v>
      </c>
      <c r="G1022" s="13">
        <v>4878.3</v>
      </c>
      <c r="H1022" s="13">
        <v>41824.699999999997</v>
      </c>
      <c r="I1022" s="13">
        <v>5659.1</v>
      </c>
      <c r="J1022" s="13">
        <v>1636.5</v>
      </c>
      <c r="K1022" s="13">
        <v>14170.1</v>
      </c>
      <c r="L1022" s="13">
        <v>7767.7</v>
      </c>
      <c r="M1022" s="13">
        <v>191</v>
      </c>
      <c r="N1022" s="15"/>
      <c r="O1022" s="7">
        <f t="shared" si="62"/>
        <v>-1.5923570243631946E-3</v>
      </c>
      <c r="P1022" s="7">
        <f t="shared" si="62"/>
        <v>-2.3138318891600423E-2</v>
      </c>
      <c r="Q1022" s="7">
        <f t="shared" si="62"/>
        <v>1.1623127494258522E-2</v>
      </c>
      <c r="R1022" s="7">
        <f t="shared" si="62"/>
        <v>-4.7325728686165693E-3</v>
      </c>
      <c r="S1022" s="7">
        <f t="shared" si="63"/>
        <v>7.4921885342201363E-3</v>
      </c>
      <c r="T1022" s="7">
        <f t="shared" si="63"/>
        <v>-1.3538463606348943E-3</v>
      </c>
      <c r="U1022" s="7">
        <f t="shared" si="63"/>
        <v>-1.1122071497964974E-2</v>
      </c>
      <c r="V1022" s="7">
        <f t="shared" si="63"/>
        <v>-1.1927864039349872E-2</v>
      </c>
      <c r="W1022" s="7">
        <f t="shared" si="65"/>
        <v>1.9005535141892245E-2</v>
      </c>
      <c r="X1022" s="7">
        <f t="shared" si="64"/>
        <v>1.9757964993872082E-4</v>
      </c>
      <c r="Y1022" s="7">
        <f t="shared" si="64"/>
        <v>-5.9784155183133791E-3</v>
      </c>
      <c r="Z1022" s="15"/>
      <c r="AA1022" s="7"/>
      <c r="AB1022" s="7"/>
      <c r="AC1022" s="7"/>
      <c r="AD1022" s="7"/>
      <c r="AE1022" s="7"/>
      <c r="AF1022" s="7"/>
      <c r="AG1022" s="7"/>
      <c r="AH1022" s="7"/>
      <c r="AI1022" s="7"/>
      <c r="AJ1022" s="7"/>
      <c r="AK1022" s="7"/>
      <c r="AL1022" s="7"/>
      <c r="AM1022" s="7"/>
      <c r="AN1022" s="7"/>
      <c r="AO1022" s="7"/>
      <c r="AP1022" s="7"/>
      <c r="AQ1022" s="7"/>
      <c r="AR1022" s="7"/>
      <c r="AS1022" s="7"/>
      <c r="AT1022" s="7"/>
      <c r="AU1022" s="7"/>
      <c r="AV1022" s="7"/>
    </row>
    <row r="1023" spans="1:48">
      <c r="A1023" s="12">
        <v>44032</v>
      </c>
      <c r="B1023" s="13">
        <v>6024</v>
      </c>
      <c r="C1023" s="13">
        <v>1221.8</v>
      </c>
      <c r="D1023" s="13">
        <v>2500.9</v>
      </c>
      <c r="E1023" s="13">
        <v>12985.4</v>
      </c>
      <c r="F1023" s="13">
        <v>7435.5</v>
      </c>
      <c r="G1023" s="13">
        <v>4871.7</v>
      </c>
      <c r="H1023" s="13">
        <v>41362.1</v>
      </c>
      <c r="I1023" s="13">
        <v>5592</v>
      </c>
      <c r="J1023" s="13">
        <v>1667.9</v>
      </c>
      <c r="K1023" s="13">
        <v>14172.9</v>
      </c>
      <c r="L1023" s="13">
        <v>7721.4</v>
      </c>
      <c r="M1023" s="13">
        <v>190</v>
      </c>
      <c r="N1023" s="15"/>
      <c r="O1023" s="7">
        <f t="shared" si="62"/>
        <v>-1.6098341264585172E-2</v>
      </c>
      <c r="P1023" s="7">
        <f t="shared" si="62"/>
        <v>-4.9119935494368967E-4</v>
      </c>
      <c r="Q1023" s="7">
        <f t="shared" si="62"/>
        <v>-4.3993841571839278E-4</v>
      </c>
      <c r="R1023" s="7">
        <f t="shared" si="62"/>
        <v>-4.6312817237455436E-3</v>
      </c>
      <c r="S1023" s="7">
        <f t="shared" si="63"/>
        <v>-5.5368136580248847E-2</v>
      </c>
      <c r="T1023" s="7">
        <f t="shared" si="63"/>
        <v>-2.7215961055983881E-2</v>
      </c>
      <c r="U1023" s="7">
        <f t="shared" si="63"/>
        <v>-1.9881011301395319E-2</v>
      </c>
      <c r="V1023" s="7">
        <f t="shared" si="63"/>
        <v>-1.433690491265646E-2</v>
      </c>
      <c r="W1023" s="7">
        <f t="shared" si="65"/>
        <v>-1.4858934895883292E-2</v>
      </c>
      <c r="X1023" s="7">
        <f t="shared" si="64"/>
        <v>-6.661570665528087E-3</v>
      </c>
      <c r="Y1023" s="7">
        <f t="shared" si="64"/>
        <v>-1.5505400694756448E-2</v>
      </c>
      <c r="Z1023" s="15"/>
      <c r="AA1023" s="7"/>
      <c r="AB1023" s="7"/>
      <c r="AC1023" s="7"/>
      <c r="AD1023" s="7"/>
      <c r="AE1023" s="7"/>
      <c r="AF1023" s="7"/>
      <c r="AG1023" s="7"/>
      <c r="AH1023" s="7"/>
      <c r="AI1023" s="7"/>
      <c r="AJ1023" s="7"/>
      <c r="AK1023" s="7"/>
      <c r="AL1023" s="7"/>
      <c r="AM1023" s="7"/>
      <c r="AN1023" s="7"/>
      <c r="AO1023" s="7"/>
      <c r="AP1023" s="7"/>
      <c r="AQ1023" s="7"/>
      <c r="AR1023" s="7"/>
      <c r="AS1023" s="7"/>
      <c r="AT1023" s="7"/>
      <c r="AU1023" s="7"/>
      <c r="AV1023" s="7"/>
    </row>
    <row r="1024" spans="1:48">
      <c r="A1024" s="12">
        <v>44039</v>
      </c>
      <c r="B1024" s="13">
        <v>5927.8</v>
      </c>
      <c r="C1024" s="13">
        <v>1221.2</v>
      </c>
      <c r="D1024" s="13">
        <v>2499.8000000000002</v>
      </c>
      <c r="E1024" s="13">
        <v>12925.4</v>
      </c>
      <c r="F1024" s="13">
        <v>7035</v>
      </c>
      <c r="G1024" s="13">
        <v>4740.8999999999996</v>
      </c>
      <c r="H1024" s="13">
        <v>40547.9</v>
      </c>
      <c r="I1024" s="13">
        <v>5512.4</v>
      </c>
      <c r="J1024" s="13">
        <v>1643.3</v>
      </c>
      <c r="K1024" s="13">
        <v>14078.8</v>
      </c>
      <c r="L1024" s="13">
        <v>7602.6</v>
      </c>
      <c r="M1024" s="13">
        <v>189</v>
      </c>
      <c r="N1024" s="15"/>
      <c r="O1024" s="7">
        <f t="shared" si="62"/>
        <v>1.2906000165612119E-2</v>
      </c>
      <c r="P1024" s="7">
        <f t="shared" si="62"/>
        <v>1.220817636445019E-2</v>
      </c>
      <c r="Q1024" s="7">
        <f t="shared" si="62"/>
        <v>1.4022355322876139E-2</v>
      </c>
      <c r="R1024" s="7">
        <f t="shared" si="62"/>
        <v>6.6238429772300985E-3</v>
      </c>
      <c r="S1024" s="7">
        <f t="shared" si="63"/>
        <v>4.7835296813274426E-2</v>
      </c>
      <c r="T1024" s="7">
        <f t="shared" si="63"/>
        <v>-8.8347096388120914E-3</v>
      </c>
      <c r="U1024" s="7">
        <f t="shared" si="63"/>
        <v>8.4039886550496736E-3</v>
      </c>
      <c r="V1024" s="7">
        <f t="shared" si="63"/>
        <v>4.3263075796951848E-3</v>
      </c>
      <c r="W1024" s="7">
        <f t="shared" si="65"/>
        <v>2.2622949052104397E-2</v>
      </c>
      <c r="X1024" s="7">
        <f t="shared" si="64"/>
        <v>4.3231794247468647E-2</v>
      </c>
      <c r="Y1024" s="7">
        <f t="shared" si="64"/>
        <v>7.1169080497756514E-3</v>
      </c>
      <c r="Z1024" s="15"/>
      <c r="AA1024" s="7"/>
      <c r="AB1024" s="7"/>
      <c r="AC1024" s="7"/>
      <c r="AD1024" s="7"/>
      <c r="AE1024" s="7"/>
      <c r="AF1024" s="7"/>
      <c r="AG1024" s="7"/>
      <c r="AH1024" s="7"/>
      <c r="AI1024" s="7"/>
      <c r="AJ1024" s="7"/>
      <c r="AK1024" s="7"/>
      <c r="AL1024" s="7"/>
      <c r="AM1024" s="7"/>
      <c r="AN1024" s="7"/>
      <c r="AO1024" s="7"/>
      <c r="AP1024" s="7"/>
      <c r="AQ1024" s="7"/>
      <c r="AR1024" s="7"/>
      <c r="AS1024" s="7"/>
      <c r="AT1024" s="7"/>
      <c r="AU1024" s="7"/>
      <c r="AV1024" s="7"/>
    </row>
    <row r="1025" spans="1:48">
      <c r="A1025" s="12">
        <v>44046</v>
      </c>
      <c r="B1025" s="13">
        <v>6004.8</v>
      </c>
      <c r="C1025" s="13">
        <v>1236.2</v>
      </c>
      <c r="D1025" s="13">
        <v>2535.1</v>
      </c>
      <c r="E1025" s="13">
        <v>13011.3</v>
      </c>
      <c r="F1025" s="13">
        <v>7379.7</v>
      </c>
      <c r="G1025" s="13">
        <v>4699.2</v>
      </c>
      <c r="H1025" s="13">
        <v>40890.1</v>
      </c>
      <c r="I1025" s="13">
        <v>5536.3</v>
      </c>
      <c r="J1025" s="13">
        <v>1680.9</v>
      </c>
      <c r="K1025" s="13">
        <v>14700.8</v>
      </c>
      <c r="L1025" s="13">
        <v>7656.9</v>
      </c>
      <c r="M1025" s="13">
        <v>188</v>
      </c>
      <c r="N1025" s="15"/>
      <c r="O1025" s="7">
        <f t="shared" si="62"/>
        <v>2.0015506210021333E-2</v>
      </c>
      <c r="P1025" s="7">
        <f t="shared" si="62"/>
        <v>-4.9838278368182137E-2</v>
      </c>
      <c r="Q1025" s="7">
        <f t="shared" si="62"/>
        <v>2.8005408485050936E-2</v>
      </c>
      <c r="R1025" s="7">
        <f t="shared" si="62"/>
        <v>4.1003666241799207E-2</v>
      </c>
      <c r="S1025" s="7">
        <f t="shared" si="63"/>
        <v>1.8101500012385113E-2</v>
      </c>
      <c r="T1025" s="7">
        <f t="shared" si="63"/>
        <v>3.7998809813328767E-2</v>
      </c>
      <c r="U1025" s="7">
        <f t="shared" si="63"/>
        <v>2.2321707601996591E-2</v>
      </c>
      <c r="V1025" s="7">
        <f t="shared" si="63"/>
        <v>2.3880346669891819E-2</v>
      </c>
      <c r="W1025" s="7">
        <f t="shared" si="65"/>
        <v>2.827167767139498E-2</v>
      </c>
      <c r="X1025" s="7">
        <f t="shared" si="64"/>
        <v>-2.7519328567099624E-3</v>
      </c>
      <c r="Y1025" s="7">
        <f t="shared" si="64"/>
        <v>-2.3481367705587404E-2</v>
      </c>
      <c r="Z1025" s="15"/>
      <c r="AA1025" s="7"/>
      <c r="AB1025" s="7"/>
      <c r="AC1025" s="7"/>
      <c r="AD1025" s="7"/>
      <c r="AE1025" s="7"/>
      <c r="AF1025" s="7"/>
      <c r="AG1025" s="7"/>
      <c r="AH1025" s="7"/>
      <c r="AI1025" s="7"/>
      <c r="AJ1025" s="7"/>
      <c r="AK1025" s="7"/>
      <c r="AL1025" s="7"/>
      <c r="AM1025" s="7"/>
      <c r="AN1025" s="7"/>
      <c r="AO1025" s="7"/>
      <c r="AP1025" s="7"/>
      <c r="AQ1025" s="7"/>
      <c r="AR1025" s="7"/>
      <c r="AS1025" s="7"/>
      <c r="AT1025" s="7"/>
      <c r="AU1025" s="7"/>
      <c r="AV1025" s="7"/>
    </row>
    <row r="1026" spans="1:48">
      <c r="A1026" s="12">
        <v>44053</v>
      </c>
      <c r="B1026" s="13">
        <v>6126.2</v>
      </c>
      <c r="C1026" s="13">
        <v>1176.0999999999999</v>
      </c>
      <c r="D1026" s="13">
        <v>2607.1</v>
      </c>
      <c r="E1026" s="13">
        <v>13555.9</v>
      </c>
      <c r="F1026" s="13">
        <v>7514.5</v>
      </c>
      <c r="G1026" s="13">
        <v>4881.2</v>
      </c>
      <c r="H1026" s="13">
        <v>41813.1</v>
      </c>
      <c r="I1026" s="13">
        <v>5670.1</v>
      </c>
      <c r="J1026" s="13">
        <v>1729.1</v>
      </c>
      <c r="K1026" s="13">
        <v>14660.4</v>
      </c>
      <c r="L1026" s="13">
        <v>7479.2</v>
      </c>
      <c r="M1026" s="13">
        <v>187</v>
      </c>
      <c r="N1026" s="15"/>
      <c r="O1026" s="7">
        <f t="shared" si="62"/>
        <v>-2.4515023636277659E-3</v>
      </c>
      <c r="P1026" s="7">
        <f t="shared" si="62"/>
        <v>4.157657340371451E-3</v>
      </c>
      <c r="Q1026" s="7">
        <f t="shared" si="62"/>
        <v>4.1510645382325552E-2</v>
      </c>
      <c r="R1026" s="7">
        <f t="shared" si="62"/>
        <v>-3.2851790381518406E-2</v>
      </c>
      <c r="S1026" s="7">
        <f t="shared" si="63"/>
        <v>-2.6087556727506369E-2</v>
      </c>
      <c r="T1026" s="7">
        <f t="shared" si="63"/>
        <v>-2.1599290727194433E-2</v>
      </c>
      <c r="U1026" s="7">
        <f t="shared" si="63"/>
        <v>4.2033225355294322E-2</v>
      </c>
      <c r="V1026" s="7">
        <f t="shared" si="63"/>
        <v>2.3428909294567831E-3</v>
      </c>
      <c r="W1026" s="7">
        <f t="shared" si="65"/>
        <v>4.4620220041378181E-2</v>
      </c>
      <c r="X1026" s="7">
        <f t="shared" si="64"/>
        <v>-1.9527229353621785E-2</v>
      </c>
      <c r="Y1026" s="7">
        <f t="shared" si="64"/>
        <v>-4.1265901694985474E-3</v>
      </c>
      <c r="Z1026" s="15"/>
      <c r="AA1026" s="7"/>
      <c r="AB1026" s="7"/>
      <c r="AC1026" s="7"/>
      <c r="AD1026" s="7"/>
      <c r="AE1026" s="7"/>
      <c r="AF1026" s="7"/>
      <c r="AG1026" s="7"/>
      <c r="AH1026" s="7"/>
      <c r="AI1026" s="7"/>
      <c r="AJ1026" s="7"/>
      <c r="AK1026" s="7"/>
      <c r="AL1026" s="7"/>
      <c r="AM1026" s="7"/>
      <c r="AN1026" s="7"/>
      <c r="AO1026" s="7"/>
      <c r="AP1026" s="7"/>
      <c r="AQ1026" s="7"/>
      <c r="AR1026" s="7"/>
      <c r="AS1026" s="7"/>
      <c r="AT1026" s="7"/>
      <c r="AU1026" s="7"/>
      <c r="AV1026" s="7"/>
    </row>
    <row r="1027" spans="1:48">
      <c r="A1027" s="12">
        <v>44060</v>
      </c>
      <c r="B1027" s="13">
        <v>6111.2</v>
      </c>
      <c r="C1027" s="13">
        <v>1181</v>
      </c>
      <c r="D1027" s="13">
        <v>2717.6</v>
      </c>
      <c r="E1027" s="13">
        <v>13117.8</v>
      </c>
      <c r="F1027" s="13">
        <v>7321</v>
      </c>
      <c r="G1027" s="13">
        <v>4776.8999999999996</v>
      </c>
      <c r="H1027" s="13">
        <v>43608.1</v>
      </c>
      <c r="I1027" s="13">
        <v>5683.4</v>
      </c>
      <c r="J1027" s="13">
        <v>1808</v>
      </c>
      <c r="K1027" s="13">
        <v>14376.9</v>
      </c>
      <c r="L1027" s="13">
        <v>7448.4</v>
      </c>
      <c r="M1027" s="13">
        <v>186</v>
      </c>
      <c r="N1027" s="15"/>
      <c r="O1027" s="7">
        <f t="shared" si="62"/>
        <v>-6.1387143943888783E-3</v>
      </c>
      <c r="P1027" s="7">
        <f t="shared" si="62"/>
        <v>-1.8976550302166988E-2</v>
      </c>
      <c r="Q1027" s="7">
        <f t="shared" si="62"/>
        <v>1.397315910384002E-3</v>
      </c>
      <c r="R1027" s="7">
        <f t="shared" ref="R1027:V1090" si="66">LN(E1028/E1027)</f>
        <v>-1.2534587751635934E-2</v>
      </c>
      <c r="S1027" s="7">
        <f t="shared" si="63"/>
        <v>-3.4759160413653553E-2</v>
      </c>
      <c r="T1027" s="7">
        <f t="shared" si="63"/>
        <v>3.6359117286829021E-3</v>
      </c>
      <c r="U1027" s="7">
        <f t="shared" si="63"/>
        <v>-2.1538260011027426E-2</v>
      </c>
      <c r="V1027" s="7">
        <f t="shared" si="63"/>
        <v>2.8638966785704957E-3</v>
      </c>
      <c r="W1027" s="7">
        <f t="shared" si="65"/>
        <v>3.4358674317847421E-2</v>
      </c>
      <c r="X1027" s="7">
        <f t="shared" si="64"/>
        <v>-1.5547768681877634E-2</v>
      </c>
      <c r="Y1027" s="7">
        <f t="shared" si="64"/>
        <v>-4.8989555723745477E-2</v>
      </c>
      <c r="Z1027" s="15"/>
      <c r="AA1027" s="7"/>
      <c r="AB1027" s="7"/>
      <c r="AC1027" s="7"/>
      <c r="AD1027" s="7"/>
      <c r="AE1027" s="7"/>
      <c r="AF1027" s="7"/>
      <c r="AG1027" s="7"/>
      <c r="AH1027" s="7"/>
      <c r="AI1027" s="7"/>
      <c r="AJ1027" s="7"/>
      <c r="AK1027" s="7"/>
      <c r="AL1027" s="7"/>
      <c r="AM1027" s="7"/>
      <c r="AN1027" s="7"/>
      <c r="AO1027" s="7"/>
      <c r="AP1027" s="7"/>
      <c r="AQ1027" s="7"/>
      <c r="AR1027" s="7"/>
      <c r="AS1027" s="7"/>
      <c r="AT1027" s="7"/>
      <c r="AU1027" s="7"/>
      <c r="AV1027" s="7"/>
    </row>
    <row r="1028" spans="1:48">
      <c r="A1028" s="12">
        <v>44067</v>
      </c>
      <c r="B1028" s="13">
        <v>6073.8</v>
      </c>
      <c r="C1028" s="13">
        <v>1158.8</v>
      </c>
      <c r="D1028" s="13">
        <v>2721.4</v>
      </c>
      <c r="E1028" s="13">
        <v>12954.4</v>
      </c>
      <c r="F1028" s="13">
        <v>7070.9</v>
      </c>
      <c r="G1028" s="13">
        <v>4794.3</v>
      </c>
      <c r="H1028" s="13">
        <v>42678.9</v>
      </c>
      <c r="I1028" s="13">
        <v>5699.7</v>
      </c>
      <c r="J1028" s="13">
        <v>1871.2</v>
      </c>
      <c r="K1028" s="13">
        <v>14155.1</v>
      </c>
      <c r="L1028" s="13">
        <v>7092.3</v>
      </c>
      <c r="M1028" s="13">
        <v>185</v>
      </c>
      <c r="N1028" s="15"/>
      <c r="O1028" s="7">
        <f t="shared" ref="O1028:U1091" si="67">LN(B1029/B1028)</f>
        <v>-2.471936720425778E-2</v>
      </c>
      <c r="P1028" s="7">
        <f t="shared" si="67"/>
        <v>-1.6269009055521338E-2</v>
      </c>
      <c r="Q1028" s="7">
        <f t="shared" si="67"/>
        <v>-1.551624382185318E-2</v>
      </c>
      <c r="R1028" s="7">
        <f t="shared" si="66"/>
        <v>-4.1024970613681384E-2</v>
      </c>
      <c r="S1028" s="7">
        <f t="shared" si="66"/>
        <v>-2.0488772495855696E-2</v>
      </c>
      <c r="T1028" s="7">
        <f t="shared" si="66"/>
        <v>-3.3920971476758606E-2</v>
      </c>
      <c r="U1028" s="7">
        <f t="shared" si="66"/>
        <v>-3.3050407067461131E-2</v>
      </c>
      <c r="V1028" s="7">
        <f t="shared" si="66"/>
        <v>1.7375407780434771E-2</v>
      </c>
      <c r="W1028" s="7">
        <f t="shared" si="65"/>
        <v>-7.5111534059824958E-2</v>
      </c>
      <c r="X1028" s="7">
        <f t="shared" si="64"/>
        <v>-2.7328526992624474E-2</v>
      </c>
      <c r="Y1028" s="7">
        <f t="shared" si="64"/>
        <v>1.0365839564555996E-2</v>
      </c>
      <c r="Z1028" s="15"/>
      <c r="AA1028" s="7"/>
      <c r="AB1028" s="7"/>
      <c r="AC1028" s="7"/>
      <c r="AD1028" s="7"/>
      <c r="AE1028" s="7"/>
      <c r="AF1028" s="7"/>
      <c r="AG1028" s="7"/>
      <c r="AH1028" s="7"/>
      <c r="AI1028" s="7"/>
      <c r="AJ1028" s="7"/>
      <c r="AK1028" s="7"/>
      <c r="AL1028" s="7"/>
      <c r="AM1028" s="7"/>
      <c r="AN1028" s="7"/>
      <c r="AO1028" s="7"/>
      <c r="AP1028" s="7"/>
      <c r="AQ1028" s="7"/>
      <c r="AR1028" s="7"/>
      <c r="AS1028" s="7"/>
      <c r="AT1028" s="7"/>
      <c r="AU1028" s="7"/>
      <c r="AV1028" s="7"/>
    </row>
    <row r="1029" spans="1:48">
      <c r="A1029" s="12">
        <v>44074</v>
      </c>
      <c r="B1029" s="13">
        <v>5925.5</v>
      </c>
      <c r="C1029" s="13">
        <v>1140.0999999999999</v>
      </c>
      <c r="D1029" s="13">
        <v>2679.5</v>
      </c>
      <c r="E1029" s="13">
        <v>12433.7</v>
      </c>
      <c r="F1029" s="13">
        <v>6927.5</v>
      </c>
      <c r="G1029" s="13">
        <v>4634.3999999999996</v>
      </c>
      <c r="H1029" s="13">
        <v>41291.4</v>
      </c>
      <c r="I1029" s="13">
        <v>5799.6</v>
      </c>
      <c r="J1029" s="13">
        <v>1735.8</v>
      </c>
      <c r="K1029" s="13">
        <v>13773.5</v>
      </c>
      <c r="L1029" s="13">
        <v>7166.2</v>
      </c>
      <c r="M1029" s="13">
        <v>184</v>
      </c>
      <c r="N1029" s="15"/>
      <c r="O1029" s="7">
        <f t="shared" si="67"/>
        <v>-1.1217862378062889E-2</v>
      </c>
      <c r="P1029" s="7">
        <f t="shared" si="67"/>
        <v>-5.1002572746772423E-3</v>
      </c>
      <c r="Q1029" s="7">
        <f t="shared" si="67"/>
        <v>-2.7238302059977383E-2</v>
      </c>
      <c r="R1029" s="7">
        <f t="shared" si="66"/>
        <v>-2.045928461554631E-2</v>
      </c>
      <c r="S1029" s="7">
        <f t="shared" si="66"/>
        <v>-5.8954238542574276E-2</v>
      </c>
      <c r="T1029" s="7">
        <f t="shared" si="66"/>
        <v>-1.5592187235981604E-2</v>
      </c>
      <c r="U1029" s="7">
        <f t="shared" si="66"/>
        <v>8.7719649216418966E-3</v>
      </c>
      <c r="V1029" s="7">
        <f t="shared" si="66"/>
        <v>-2.8295031166371661E-2</v>
      </c>
      <c r="W1029" s="7">
        <f t="shared" si="65"/>
        <v>-3.6790209146526733E-2</v>
      </c>
      <c r="X1029" s="7">
        <f t="shared" si="64"/>
        <v>9.7249480384265386E-3</v>
      </c>
      <c r="Y1029" s="7">
        <f t="shared" si="64"/>
        <v>-1.512879650851686E-2</v>
      </c>
      <c r="Z1029" s="15"/>
      <c r="AA1029" s="7"/>
      <c r="AB1029" s="7"/>
      <c r="AC1029" s="7"/>
      <c r="AD1029" s="7"/>
      <c r="AE1029" s="7"/>
      <c r="AF1029" s="7"/>
      <c r="AG1029" s="7"/>
      <c r="AH1029" s="7"/>
      <c r="AI1029" s="7"/>
      <c r="AJ1029" s="7"/>
      <c r="AK1029" s="7"/>
      <c r="AL1029" s="7"/>
      <c r="AM1029" s="7"/>
      <c r="AN1029" s="7"/>
      <c r="AO1029" s="7"/>
      <c r="AP1029" s="7"/>
      <c r="AQ1029" s="7"/>
      <c r="AR1029" s="7"/>
      <c r="AS1029" s="7"/>
      <c r="AT1029" s="7"/>
      <c r="AU1029" s="7"/>
      <c r="AV1029" s="7"/>
    </row>
    <row r="1030" spans="1:48">
      <c r="A1030" s="12">
        <v>44081</v>
      </c>
      <c r="B1030" s="13">
        <v>5859.4</v>
      </c>
      <c r="C1030" s="13">
        <v>1134.3</v>
      </c>
      <c r="D1030" s="13">
        <v>2607.5</v>
      </c>
      <c r="E1030" s="13">
        <v>12181.9</v>
      </c>
      <c r="F1030" s="13">
        <v>6530.9</v>
      </c>
      <c r="G1030" s="13">
        <v>4562.7</v>
      </c>
      <c r="H1030" s="13">
        <v>41655.199999999997</v>
      </c>
      <c r="I1030" s="13">
        <v>5637.8</v>
      </c>
      <c r="J1030" s="13">
        <v>1673.1</v>
      </c>
      <c r="K1030" s="13">
        <v>13908.1</v>
      </c>
      <c r="L1030" s="13">
        <v>7058.6</v>
      </c>
      <c r="M1030" s="13">
        <v>183</v>
      </c>
      <c r="N1030" s="15"/>
      <c r="O1030" s="7">
        <f t="shared" si="67"/>
        <v>8.7001771111933914E-4</v>
      </c>
      <c r="P1030" s="7">
        <f t="shared" si="67"/>
        <v>-4.2406636569388692E-3</v>
      </c>
      <c r="Q1030" s="7">
        <f t="shared" si="67"/>
        <v>-1.3815867416182002E-3</v>
      </c>
      <c r="R1030" s="7">
        <f t="shared" si="66"/>
        <v>-8.4993937238926013E-3</v>
      </c>
      <c r="S1030" s="7">
        <f t="shared" si="66"/>
        <v>8.4621577896570807E-3</v>
      </c>
      <c r="T1030" s="7">
        <f t="shared" si="66"/>
        <v>-1.7956741749016337E-2</v>
      </c>
      <c r="U1030" s="7">
        <f t="shared" si="66"/>
        <v>-4.1299890614071095E-4</v>
      </c>
      <c r="V1030" s="7">
        <f t="shared" ref="V1030:Y1093" si="68">LN(I1031/I1030)</f>
        <v>-9.5827942951063412E-4</v>
      </c>
      <c r="W1030" s="7">
        <f t="shared" si="65"/>
        <v>1.0701011692021294E-2</v>
      </c>
      <c r="X1030" s="7">
        <f t="shared" si="65"/>
        <v>2.360456895146518E-2</v>
      </c>
      <c r="Y1030" s="7">
        <f t="shared" si="65"/>
        <v>-7.6653792383390767E-3</v>
      </c>
      <c r="Z1030" s="15"/>
      <c r="AA1030" s="7"/>
      <c r="AB1030" s="7"/>
      <c r="AC1030" s="7"/>
      <c r="AD1030" s="7"/>
      <c r="AE1030" s="7"/>
      <c r="AF1030" s="7"/>
      <c r="AG1030" s="7"/>
      <c r="AH1030" s="7"/>
      <c r="AI1030" s="7"/>
      <c r="AJ1030" s="7"/>
      <c r="AK1030" s="7"/>
      <c r="AL1030" s="7"/>
      <c r="AM1030" s="7"/>
      <c r="AN1030" s="7"/>
      <c r="AO1030" s="7"/>
      <c r="AP1030" s="7"/>
      <c r="AQ1030" s="7"/>
      <c r="AR1030" s="7"/>
      <c r="AS1030" s="7"/>
      <c r="AT1030" s="7"/>
      <c r="AU1030" s="7"/>
      <c r="AV1030" s="7"/>
    </row>
    <row r="1031" spans="1:48">
      <c r="A1031" s="12">
        <v>44088</v>
      </c>
      <c r="B1031" s="13">
        <v>5864.5</v>
      </c>
      <c r="C1031" s="13">
        <v>1129.5</v>
      </c>
      <c r="D1031" s="13">
        <v>2603.9</v>
      </c>
      <c r="E1031" s="13">
        <v>12078.8</v>
      </c>
      <c r="F1031" s="13">
        <v>6586.4</v>
      </c>
      <c r="G1031" s="13">
        <v>4481.5</v>
      </c>
      <c r="H1031" s="13">
        <v>41638</v>
      </c>
      <c r="I1031" s="13">
        <v>5632.4</v>
      </c>
      <c r="J1031" s="13">
        <v>1691.1</v>
      </c>
      <c r="K1031" s="13">
        <v>14240.3</v>
      </c>
      <c r="L1031" s="13">
        <v>7004.7</v>
      </c>
      <c r="M1031" s="13">
        <v>182</v>
      </c>
      <c r="N1031" s="15"/>
      <c r="O1031" s="7">
        <f t="shared" si="67"/>
        <v>1.6975063970585288E-2</v>
      </c>
      <c r="P1031" s="7">
        <f t="shared" si="67"/>
        <v>1.2580995573157741E-2</v>
      </c>
      <c r="Q1031" s="7">
        <f t="shared" si="67"/>
        <v>2.4731015785521886E-2</v>
      </c>
      <c r="R1031" s="7">
        <f t="shared" si="66"/>
        <v>3.3828694102269956E-2</v>
      </c>
      <c r="S1031" s="7">
        <f t="shared" si="66"/>
        <v>6.4168753389211262E-3</v>
      </c>
      <c r="T1031" s="7">
        <f t="shared" si="66"/>
        <v>2.9137347936282521E-2</v>
      </c>
      <c r="U1031" s="7">
        <f t="shared" si="66"/>
        <v>4.0994514341731202E-2</v>
      </c>
      <c r="V1031" s="7">
        <f t="shared" si="68"/>
        <v>3.6879854827433604E-2</v>
      </c>
      <c r="W1031" s="7">
        <f t="shared" si="68"/>
        <v>1.7584416520296017E-2</v>
      </c>
      <c r="X1031" s="7">
        <f t="shared" si="68"/>
        <v>-2.2813975534021012E-2</v>
      </c>
      <c r="Y1031" s="7">
        <f t="shared" si="68"/>
        <v>3.4544246773717695E-2</v>
      </c>
      <c r="Z1031" s="15"/>
      <c r="AA1031" s="7"/>
      <c r="AB1031" s="7"/>
      <c r="AC1031" s="7"/>
      <c r="AD1031" s="7"/>
      <c r="AE1031" s="7"/>
      <c r="AF1031" s="7"/>
      <c r="AG1031" s="7"/>
      <c r="AH1031" s="7"/>
      <c r="AI1031" s="7"/>
      <c r="AJ1031" s="7"/>
      <c r="AK1031" s="7"/>
      <c r="AL1031" s="7"/>
      <c r="AM1031" s="7"/>
      <c r="AN1031" s="7"/>
      <c r="AO1031" s="7"/>
      <c r="AP1031" s="7"/>
      <c r="AQ1031" s="7"/>
      <c r="AR1031" s="7"/>
      <c r="AS1031" s="7"/>
      <c r="AT1031" s="7"/>
      <c r="AU1031" s="7"/>
      <c r="AV1031" s="7"/>
    </row>
    <row r="1032" spans="1:48">
      <c r="A1032" s="12">
        <v>44095</v>
      </c>
      <c r="B1032" s="13">
        <v>5964.9</v>
      </c>
      <c r="C1032" s="13">
        <v>1143.8</v>
      </c>
      <c r="D1032" s="13">
        <v>2669.1</v>
      </c>
      <c r="E1032" s="13">
        <v>12494.4</v>
      </c>
      <c r="F1032" s="13">
        <v>6628.8</v>
      </c>
      <c r="G1032" s="13">
        <v>4614</v>
      </c>
      <c r="H1032" s="13">
        <v>43380.4</v>
      </c>
      <c r="I1032" s="13">
        <v>5844</v>
      </c>
      <c r="J1032" s="13">
        <v>1721.1</v>
      </c>
      <c r="K1032" s="13">
        <v>13919.1</v>
      </c>
      <c r="L1032" s="13">
        <v>7250.9</v>
      </c>
      <c r="M1032" s="13">
        <v>181</v>
      </c>
      <c r="N1032" s="15"/>
      <c r="O1032" s="7">
        <f t="shared" si="67"/>
        <v>-2.9500965559744342E-2</v>
      </c>
      <c r="P1032" s="7">
        <f t="shared" si="67"/>
        <v>-1.0811866407623758E-2</v>
      </c>
      <c r="Q1032" s="7">
        <f t="shared" si="67"/>
        <v>-1.4681448010966863E-2</v>
      </c>
      <c r="R1032" s="7">
        <f t="shared" si="66"/>
        <v>-4.9995029182327927E-2</v>
      </c>
      <c r="S1032" s="7">
        <f t="shared" si="66"/>
        <v>-7.1951884546409439E-2</v>
      </c>
      <c r="T1032" s="7">
        <f t="shared" si="66"/>
        <v>-3.801294691454378E-2</v>
      </c>
      <c r="U1032" s="7">
        <f t="shared" si="66"/>
        <v>-3.613578616254811E-2</v>
      </c>
      <c r="V1032" s="7">
        <f t="shared" si="68"/>
        <v>-2.7514008563079461E-2</v>
      </c>
      <c r="W1032" s="7">
        <f t="shared" si="68"/>
        <v>2.4677024026425222E-2</v>
      </c>
      <c r="X1032" s="7">
        <f t="shared" si="68"/>
        <v>-2.9839247623411315E-2</v>
      </c>
      <c r="Y1032" s="7">
        <f t="shared" si="68"/>
        <v>-5.0691735177327751E-2</v>
      </c>
      <c r="Z1032" s="15"/>
      <c r="AA1032" s="7"/>
      <c r="AB1032" s="7"/>
      <c r="AC1032" s="7"/>
      <c r="AD1032" s="7"/>
      <c r="AE1032" s="7"/>
      <c r="AF1032" s="7"/>
      <c r="AG1032" s="7"/>
      <c r="AH1032" s="7"/>
      <c r="AI1032" s="7"/>
      <c r="AJ1032" s="7"/>
      <c r="AK1032" s="7"/>
      <c r="AL1032" s="7"/>
      <c r="AM1032" s="7"/>
      <c r="AN1032" s="7"/>
      <c r="AO1032" s="7"/>
      <c r="AP1032" s="7"/>
      <c r="AQ1032" s="7"/>
      <c r="AR1032" s="7"/>
      <c r="AS1032" s="7"/>
      <c r="AT1032" s="7"/>
      <c r="AU1032" s="7"/>
      <c r="AV1032" s="7"/>
    </row>
    <row r="1033" spans="1:48">
      <c r="A1033" s="12">
        <v>44102</v>
      </c>
      <c r="B1033" s="13">
        <v>5791.5</v>
      </c>
      <c r="C1033" s="13">
        <v>1131.5</v>
      </c>
      <c r="D1033" s="13">
        <v>2630.2</v>
      </c>
      <c r="E1033" s="13">
        <v>11885.1</v>
      </c>
      <c r="F1033" s="13">
        <v>6168.6</v>
      </c>
      <c r="G1033" s="13">
        <v>4441.8999999999996</v>
      </c>
      <c r="H1033" s="13">
        <v>41840.800000000003</v>
      </c>
      <c r="I1033" s="13">
        <v>5685.4</v>
      </c>
      <c r="J1033" s="13">
        <v>1764.1</v>
      </c>
      <c r="K1033" s="13">
        <v>13509.9</v>
      </c>
      <c r="L1033" s="13">
        <v>6892.5</v>
      </c>
      <c r="M1033" s="13">
        <v>180</v>
      </c>
      <c r="N1033" s="15"/>
      <c r="O1033" s="7">
        <f t="shared" si="67"/>
        <v>5.225803650605914E-2</v>
      </c>
      <c r="P1033" s="7">
        <f t="shared" si="67"/>
        <v>2.9863360537857233E-2</v>
      </c>
      <c r="Q1033" s="7">
        <f t="shared" si="67"/>
        <v>4.7155783103632221E-2</v>
      </c>
      <c r="R1033" s="7">
        <f t="shared" si="66"/>
        <v>3.6733581700589671E-2</v>
      </c>
      <c r="S1033" s="7">
        <f t="shared" si="66"/>
        <v>8.6166690456620135E-2</v>
      </c>
      <c r="T1033" s="7">
        <f t="shared" si="66"/>
        <v>7.2709587711334886E-2</v>
      </c>
      <c r="U1033" s="7">
        <f t="shared" si="66"/>
        <v>3.8567107180102048E-2</v>
      </c>
      <c r="V1033" s="7">
        <f t="shared" si="68"/>
        <v>3.7525329281783711E-2</v>
      </c>
      <c r="W1033" s="7">
        <f t="shared" si="68"/>
        <v>7.4949811622569903E-2</v>
      </c>
      <c r="X1033" s="7">
        <f t="shared" si="68"/>
        <v>5.1086017487078715E-2</v>
      </c>
      <c r="Y1033" s="7">
        <f t="shared" si="68"/>
        <v>1.9994633440966168E-2</v>
      </c>
      <c r="Z1033" s="15"/>
      <c r="AA1033" s="7"/>
      <c r="AB1033" s="7"/>
      <c r="AC1033" s="7"/>
      <c r="AD1033" s="7"/>
      <c r="AE1033" s="7"/>
      <c r="AF1033" s="7"/>
      <c r="AG1033" s="7"/>
      <c r="AH1033" s="7"/>
      <c r="AI1033" s="7"/>
      <c r="AJ1033" s="7"/>
      <c r="AK1033" s="7"/>
      <c r="AL1033" s="7"/>
      <c r="AM1033" s="7"/>
      <c r="AN1033" s="7"/>
      <c r="AO1033" s="7"/>
      <c r="AP1033" s="7"/>
      <c r="AQ1033" s="7"/>
      <c r="AR1033" s="7"/>
      <c r="AS1033" s="7"/>
      <c r="AT1033" s="7"/>
      <c r="AU1033" s="7"/>
      <c r="AV1033" s="7"/>
    </row>
    <row r="1034" spans="1:48">
      <c r="A1034" s="12">
        <v>44109</v>
      </c>
      <c r="B1034" s="13">
        <v>6102.2</v>
      </c>
      <c r="C1034" s="13">
        <v>1165.8</v>
      </c>
      <c r="D1034" s="13">
        <v>2757.2</v>
      </c>
      <c r="E1034" s="13">
        <v>12329.8</v>
      </c>
      <c r="F1034" s="13">
        <v>6723.7</v>
      </c>
      <c r="G1034" s="13">
        <v>4776.8999999999996</v>
      </c>
      <c r="H1034" s="13">
        <v>43486</v>
      </c>
      <c r="I1034" s="13">
        <v>5902.8</v>
      </c>
      <c r="J1034" s="13">
        <v>1901.4</v>
      </c>
      <c r="K1034" s="13">
        <v>14218</v>
      </c>
      <c r="L1034" s="13">
        <v>7031.7</v>
      </c>
      <c r="M1034" s="13">
        <v>179</v>
      </c>
      <c r="N1034" s="15"/>
      <c r="O1034" s="7">
        <f t="shared" si="67"/>
        <v>1.215097611614626E-2</v>
      </c>
      <c r="P1034" s="7">
        <f t="shared" si="67"/>
        <v>1.5153094914605109E-2</v>
      </c>
      <c r="Q1034" s="7">
        <f t="shared" si="67"/>
        <v>2.4575838320210874E-2</v>
      </c>
      <c r="R1034" s="7">
        <f t="shared" si="66"/>
        <v>2.4293341403365084E-2</v>
      </c>
      <c r="S1034" s="7">
        <f t="shared" si="66"/>
        <v>3.3407851471179252E-3</v>
      </c>
      <c r="T1034" s="7">
        <f t="shared" si="66"/>
        <v>2.3972936204253208E-2</v>
      </c>
      <c r="U1034" s="7">
        <f t="shared" si="66"/>
        <v>1.4029805493582913E-2</v>
      </c>
      <c r="V1034" s="7">
        <f t="shared" si="68"/>
        <v>-1.577739929733616E-2</v>
      </c>
      <c r="W1034" s="7">
        <f t="shared" si="68"/>
        <v>4.3431398674563672E-2</v>
      </c>
      <c r="X1034" s="7">
        <f t="shared" si="68"/>
        <v>-5.3879592677550311E-3</v>
      </c>
      <c r="Y1034" s="7">
        <f t="shared" si="68"/>
        <v>1.9114469455216606E-2</v>
      </c>
      <c r="Z1034" s="15"/>
      <c r="AA1034" s="7"/>
      <c r="AB1034" s="7"/>
      <c r="AC1034" s="7"/>
      <c r="AD1034" s="7"/>
      <c r="AE1034" s="7"/>
      <c r="AF1034" s="7"/>
      <c r="AG1034" s="7"/>
      <c r="AH1034" s="7"/>
      <c r="AI1034" s="7"/>
      <c r="AJ1034" s="7"/>
      <c r="AK1034" s="7"/>
      <c r="AL1034" s="7"/>
      <c r="AM1034" s="7"/>
      <c r="AN1034" s="7"/>
      <c r="AO1034" s="7"/>
      <c r="AP1034" s="7"/>
      <c r="AQ1034" s="7"/>
      <c r="AR1034" s="7"/>
      <c r="AS1034" s="7"/>
      <c r="AT1034" s="7"/>
      <c r="AU1034" s="7"/>
      <c r="AV1034" s="7"/>
    </row>
    <row r="1035" spans="1:48">
      <c r="A1035" s="12">
        <v>44116</v>
      </c>
      <c r="B1035" s="13">
        <v>6176.8</v>
      </c>
      <c r="C1035" s="13">
        <v>1183.5999999999999</v>
      </c>
      <c r="D1035" s="13">
        <v>2825.8</v>
      </c>
      <c r="E1035" s="13">
        <v>12633</v>
      </c>
      <c r="F1035" s="13">
        <v>6746.2</v>
      </c>
      <c r="G1035" s="13">
        <v>4892.8</v>
      </c>
      <c r="H1035" s="13">
        <v>44100.4</v>
      </c>
      <c r="I1035" s="13">
        <v>5810.4</v>
      </c>
      <c r="J1035" s="13">
        <v>1985.8</v>
      </c>
      <c r="K1035" s="13">
        <v>14141.6</v>
      </c>
      <c r="L1035" s="13">
        <v>7167.4</v>
      </c>
      <c r="M1035" s="13">
        <v>178</v>
      </c>
      <c r="N1035" s="15"/>
      <c r="O1035" s="7">
        <f t="shared" si="67"/>
        <v>-1.5878420031132697E-3</v>
      </c>
      <c r="P1035" s="7">
        <f t="shared" si="67"/>
        <v>-1.5496265817080659E-2</v>
      </c>
      <c r="Q1035" s="7">
        <f t="shared" si="67"/>
        <v>-7.281025222196676E-3</v>
      </c>
      <c r="R1035" s="7">
        <f t="shared" si="66"/>
        <v>-1.2946582728833408E-2</v>
      </c>
      <c r="S1035" s="7">
        <f t="shared" si="66"/>
        <v>5.5138095448975513E-3</v>
      </c>
      <c r="T1035" s="7">
        <f t="shared" si="66"/>
        <v>6.5392330967775827E-3</v>
      </c>
      <c r="U1035" s="7">
        <f t="shared" si="66"/>
        <v>-4.2926079328695814E-3</v>
      </c>
      <c r="V1035" s="7">
        <f t="shared" si="68"/>
        <v>4.5161533257946892E-3</v>
      </c>
      <c r="W1035" s="7">
        <f t="shared" si="68"/>
        <v>1.7817954481331853E-2</v>
      </c>
      <c r="X1035" s="7">
        <f t="shared" si="68"/>
        <v>-6.7404346273460206E-3</v>
      </c>
      <c r="Y1035" s="7">
        <f t="shared" si="68"/>
        <v>-2.1492253257573261E-2</v>
      </c>
      <c r="Z1035" s="15"/>
      <c r="AA1035" s="7"/>
      <c r="AB1035" s="7"/>
      <c r="AC1035" s="7"/>
      <c r="AD1035" s="7"/>
      <c r="AE1035" s="7"/>
      <c r="AF1035" s="7"/>
      <c r="AG1035" s="7"/>
      <c r="AH1035" s="7"/>
      <c r="AI1035" s="7"/>
      <c r="AJ1035" s="7"/>
      <c r="AK1035" s="7"/>
      <c r="AL1035" s="7"/>
      <c r="AM1035" s="7"/>
      <c r="AN1035" s="7"/>
      <c r="AO1035" s="7"/>
      <c r="AP1035" s="7"/>
      <c r="AQ1035" s="7"/>
      <c r="AR1035" s="7"/>
      <c r="AS1035" s="7"/>
      <c r="AT1035" s="7"/>
      <c r="AU1035" s="7"/>
      <c r="AV1035" s="7"/>
    </row>
    <row r="1036" spans="1:48">
      <c r="A1036" s="12">
        <v>44123</v>
      </c>
      <c r="B1036" s="13">
        <v>6167</v>
      </c>
      <c r="C1036" s="13">
        <v>1165.4000000000001</v>
      </c>
      <c r="D1036" s="13">
        <v>2805.3</v>
      </c>
      <c r="E1036" s="13">
        <v>12470.5</v>
      </c>
      <c r="F1036" s="13">
        <v>6783.5</v>
      </c>
      <c r="G1036" s="13">
        <v>4924.8999999999996</v>
      </c>
      <c r="H1036" s="13">
        <v>43911.5</v>
      </c>
      <c r="I1036" s="13">
        <v>5836.7</v>
      </c>
      <c r="J1036" s="13">
        <v>2021.5</v>
      </c>
      <c r="K1036" s="13">
        <v>14046.6</v>
      </c>
      <c r="L1036" s="13">
        <v>7015</v>
      </c>
      <c r="M1036" s="13">
        <v>177</v>
      </c>
      <c r="N1036" s="15"/>
      <c r="O1036" s="7">
        <f t="shared" si="67"/>
        <v>-3.9593086675469319E-2</v>
      </c>
      <c r="P1036" s="7">
        <f t="shared" si="67"/>
        <v>-3.6348576030876101E-2</v>
      </c>
      <c r="Q1036" s="7">
        <f t="shared" si="67"/>
        <v>-5.3974147816440922E-2</v>
      </c>
      <c r="R1036" s="7">
        <f t="shared" si="66"/>
        <v>-5.133429163126453E-4</v>
      </c>
      <c r="S1036" s="7">
        <f t="shared" si="66"/>
        <v>-6.8561244826778223E-2</v>
      </c>
      <c r="T1036" s="7">
        <f t="shared" si="66"/>
        <v>-3.7402229118113625E-2</v>
      </c>
      <c r="U1036" s="7">
        <f t="shared" si="66"/>
        <v>-2.5180303084913883E-2</v>
      </c>
      <c r="V1036" s="7">
        <f t="shared" si="68"/>
        <v>-6.1711013634995537E-2</v>
      </c>
      <c r="W1036" s="7">
        <f t="shared" si="68"/>
        <v>-5.0889819290156221E-2</v>
      </c>
      <c r="X1036" s="7">
        <f t="shared" si="68"/>
        <v>-4.4993612740188683E-2</v>
      </c>
      <c r="Y1036" s="7">
        <f t="shared" si="68"/>
        <v>-3.276178805322226E-2</v>
      </c>
      <c r="Z1036" s="15"/>
      <c r="AA1036" s="7"/>
      <c r="AB1036" s="7"/>
      <c r="AC1036" s="7"/>
      <c r="AD1036" s="7"/>
      <c r="AE1036" s="7"/>
      <c r="AF1036" s="7"/>
      <c r="AG1036" s="7"/>
      <c r="AH1036" s="7"/>
      <c r="AI1036" s="7"/>
      <c r="AJ1036" s="7"/>
      <c r="AK1036" s="7"/>
      <c r="AL1036" s="7"/>
      <c r="AM1036" s="7"/>
      <c r="AN1036" s="7"/>
      <c r="AO1036" s="7"/>
      <c r="AP1036" s="7"/>
      <c r="AQ1036" s="7"/>
      <c r="AR1036" s="7"/>
      <c r="AS1036" s="7"/>
      <c r="AT1036" s="7"/>
      <c r="AU1036" s="7"/>
      <c r="AV1036" s="7"/>
    </row>
    <row r="1037" spans="1:48">
      <c r="A1037" s="12">
        <v>44130</v>
      </c>
      <c r="B1037" s="13">
        <v>5927.6</v>
      </c>
      <c r="C1037" s="13">
        <v>1123.8</v>
      </c>
      <c r="D1037" s="13">
        <v>2657.9</v>
      </c>
      <c r="E1037" s="13">
        <v>12464.1</v>
      </c>
      <c r="F1037" s="13">
        <v>6334</v>
      </c>
      <c r="G1037" s="13">
        <v>4744.1000000000004</v>
      </c>
      <c r="H1037" s="13">
        <v>42819.6</v>
      </c>
      <c r="I1037" s="13">
        <v>5487.4</v>
      </c>
      <c r="J1037" s="13">
        <v>1921.2</v>
      </c>
      <c r="K1037" s="13">
        <v>13428.6</v>
      </c>
      <c r="L1037" s="13">
        <v>6788.9</v>
      </c>
      <c r="M1037" s="13">
        <v>176</v>
      </c>
      <c r="N1037" s="15"/>
      <c r="O1037" s="7">
        <f t="shared" si="67"/>
        <v>4.3347987018361636E-2</v>
      </c>
      <c r="P1037" s="7">
        <f t="shared" si="67"/>
        <v>5.2773778282615626E-2</v>
      </c>
      <c r="Q1037" s="7">
        <f t="shared" si="67"/>
        <v>6.5457527594164538E-2</v>
      </c>
      <c r="R1037" s="7">
        <f t="shared" si="66"/>
        <v>2.0810348341653344E-2</v>
      </c>
      <c r="S1037" s="7">
        <f t="shared" si="66"/>
        <v>3.7509916334460547E-2</v>
      </c>
      <c r="T1037" s="7">
        <f t="shared" si="66"/>
        <v>2.8776124138491614E-2</v>
      </c>
      <c r="U1037" s="7">
        <f t="shared" si="66"/>
        <v>4.6131417977005179E-2</v>
      </c>
      <c r="V1037" s="7">
        <f t="shared" si="68"/>
        <v>6.2447460057551925E-2</v>
      </c>
      <c r="W1037" s="7">
        <f t="shared" si="68"/>
        <v>5.5282827169453853E-2</v>
      </c>
      <c r="X1037" s="7">
        <f t="shared" si="68"/>
        <v>3.743303162288357E-2</v>
      </c>
      <c r="Y1037" s="7">
        <f t="shared" si="68"/>
        <v>3.267625339024792E-2</v>
      </c>
      <c r="Z1037" s="15"/>
      <c r="AA1037" s="7"/>
      <c r="AB1037" s="7"/>
      <c r="AC1037" s="7"/>
      <c r="AD1037" s="7"/>
      <c r="AE1037" s="7"/>
      <c r="AF1037" s="7"/>
      <c r="AG1037" s="7"/>
      <c r="AH1037" s="7"/>
      <c r="AI1037" s="7"/>
      <c r="AJ1037" s="7"/>
      <c r="AK1037" s="7"/>
      <c r="AL1037" s="7"/>
      <c r="AM1037" s="7"/>
      <c r="AN1037" s="7"/>
      <c r="AO1037" s="7"/>
      <c r="AP1037" s="7"/>
      <c r="AQ1037" s="7"/>
      <c r="AR1037" s="7"/>
      <c r="AS1037" s="7"/>
      <c r="AT1037" s="7"/>
      <c r="AU1037" s="7"/>
      <c r="AV1037" s="7"/>
    </row>
    <row r="1038" spans="1:48">
      <c r="A1038" s="12">
        <v>44137</v>
      </c>
      <c r="B1038" s="13">
        <v>6190.2</v>
      </c>
      <c r="C1038" s="13">
        <v>1184.7</v>
      </c>
      <c r="D1038" s="13">
        <v>2837.7</v>
      </c>
      <c r="E1038" s="13">
        <v>12726.2</v>
      </c>
      <c r="F1038" s="13">
        <v>6576.1</v>
      </c>
      <c r="G1038" s="13">
        <v>4882.6000000000004</v>
      </c>
      <c r="H1038" s="13">
        <v>44841.2</v>
      </c>
      <c r="I1038" s="13">
        <v>5841</v>
      </c>
      <c r="J1038" s="13">
        <v>2030.4</v>
      </c>
      <c r="K1038" s="13">
        <v>13940.8</v>
      </c>
      <c r="L1038" s="13">
        <v>7014.4</v>
      </c>
      <c r="M1038" s="13">
        <v>175</v>
      </c>
      <c r="N1038" s="15"/>
      <c r="O1038" s="7">
        <f t="shared" si="67"/>
        <v>3.4142764113936457E-2</v>
      </c>
      <c r="P1038" s="7">
        <f t="shared" si="67"/>
        <v>8.4842514791650295E-2</v>
      </c>
      <c r="Q1038" s="7">
        <f t="shared" si="67"/>
        <v>1.2850091912074514E-2</v>
      </c>
      <c r="R1038" s="7">
        <f t="shared" si="66"/>
        <v>-7.952202716568383E-3</v>
      </c>
      <c r="S1038" s="7">
        <f t="shared" si="66"/>
        <v>0.13239405413995678</v>
      </c>
      <c r="T1038" s="7">
        <f t="shared" si="66"/>
        <v>5.1180643140330828E-2</v>
      </c>
      <c r="U1038" s="7">
        <f t="shared" si="66"/>
        <v>1.6069577995423544E-2</v>
      </c>
      <c r="V1038" s="7">
        <f t="shared" si="68"/>
        <v>6.5645381377143056E-2</v>
      </c>
      <c r="W1038" s="7">
        <f t="shared" si="68"/>
        <v>6.7736969348527187E-3</v>
      </c>
      <c r="X1038" s="7">
        <f t="shared" si="68"/>
        <v>1.0673921941063421E-2</v>
      </c>
      <c r="Y1038" s="7">
        <f t="shared" si="68"/>
        <v>-1.5053429907511122E-2</v>
      </c>
      <c r="Z1038" s="15"/>
      <c r="AA1038" s="7"/>
      <c r="AB1038" s="7"/>
      <c r="AC1038" s="7"/>
      <c r="AD1038" s="7"/>
      <c r="AE1038" s="7"/>
      <c r="AF1038" s="7"/>
      <c r="AG1038" s="7"/>
      <c r="AH1038" s="7"/>
      <c r="AI1038" s="7"/>
      <c r="AJ1038" s="7"/>
      <c r="AK1038" s="7"/>
      <c r="AL1038" s="7"/>
      <c r="AM1038" s="7"/>
      <c r="AN1038" s="7"/>
      <c r="AO1038" s="7"/>
      <c r="AP1038" s="7"/>
      <c r="AQ1038" s="7"/>
      <c r="AR1038" s="7"/>
      <c r="AS1038" s="7"/>
      <c r="AT1038" s="7"/>
      <c r="AU1038" s="7"/>
      <c r="AV1038" s="7"/>
    </row>
    <row r="1039" spans="1:48">
      <c r="A1039" s="12">
        <v>44144</v>
      </c>
      <c r="B1039" s="13">
        <v>6405.2</v>
      </c>
      <c r="C1039" s="13">
        <v>1289.5999999999999</v>
      </c>
      <c r="D1039" s="13">
        <v>2874.4</v>
      </c>
      <c r="E1039" s="13">
        <v>12625.4</v>
      </c>
      <c r="F1039" s="13">
        <v>7507</v>
      </c>
      <c r="G1039" s="13">
        <v>5139</v>
      </c>
      <c r="H1039" s="13">
        <v>45567.6</v>
      </c>
      <c r="I1039" s="13">
        <v>6237.3</v>
      </c>
      <c r="J1039" s="13">
        <v>2044.2</v>
      </c>
      <c r="K1039" s="13">
        <v>14090.4</v>
      </c>
      <c r="L1039" s="13">
        <v>6909.6</v>
      </c>
      <c r="M1039" s="13">
        <v>174</v>
      </c>
      <c r="N1039" s="15"/>
      <c r="O1039" s="7">
        <f t="shared" si="67"/>
        <v>2.0704673361691201E-2</v>
      </c>
      <c r="P1039" s="7">
        <f t="shared" si="67"/>
        <v>-6.5349540173606745E-3</v>
      </c>
      <c r="Q1039" s="7">
        <f t="shared" si="67"/>
        <v>1.4128773641773014E-2</v>
      </c>
      <c r="R1039" s="7">
        <f t="shared" si="66"/>
        <v>4.1023347536867909E-3</v>
      </c>
      <c r="S1039" s="7">
        <f t="shared" si="66"/>
        <v>3.0152246829751147E-2</v>
      </c>
      <c r="T1039" s="7">
        <f t="shared" si="66"/>
        <v>5.9967377159223886E-2</v>
      </c>
      <c r="U1039" s="7">
        <f t="shared" si="66"/>
        <v>5.7092306712449624E-3</v>
      </c>
      <c r="V1039" s="7">
        <f t="shared" si="68"/>
        <v>8.5090592348981801E-3</v>
      </c>
      <c r="W1039" s="7">
        <f t="shared" si="68"/>
        <v>-1.647386207655574E-2</v>
      </c>
      <c r="X1039" s="7">
        <f t="shared" si="68"/>
        <v>4.8991248430553871E-3</v>
      </c>
      <c r="Y1039" s="7">
        <f t="shared" si="68"/>
        <v>-4.5692979693496717E-3</v>
      </c>
      <c r="Z1039" s="15"/>
      <c r="AA1039" s="7"/>
      <c r="AB1039" s="7"/>
      <c r="AC1039" s="7"/>
      <c r="AD1039" s="7"/>
      <c r="AE1039" s="7"/>
      <c r="AF1039" s="7"/>
      <c r="AG1039" s="7"/>
      <c r="AH1039" s="7"/>
      <c r="AI1039" s="7"/>
      <c r="AJ1039" s="7"/>
      <c r="AK1039" s="7"/>
      <c r="AL1039" s="7"/>
      <c r="AM1039" s="7"/>
      <c r="AN1039" s="7"/>
      <c r="AO1039" s="7"/>
      <c r="AP1039" s="7"/>
      <c r="AQ1039" s="7"/>
      <c r="AR1039" s="7"/>
      <c r="AS1039" s="7"/>
      <c r="AT1039" s="7"/>
      <c r="AU1039" s="7"/>
      <c r="AV1039" s="7"/>
    </row>
    <row r="1040" spans="1:48">
      <c r="A1040" s="12">
        <v>44151</v>
      </c>
      <c r="B1040" s="13">
        <v>6539.2</v>
      </c>
      <c r="C1040" s="13">
        <v>1281.2</v>
      </c>
      <c r="D1040" s="13">
        <v>2915.3</v>
      </c>
      <c r="E1040" s="13">
        <v>12677.3</v>
      </c>
      <c r="F1040" s="13">
        <v>7736.8</v>
      </c>
      <c r="G1040" s="13">
        <v>5456.6</v>
      </c>
      <c r="H1040" s="13">
        <v>45828.5</v>
      </c>
      <c r="I1040" s="13">
        <v>6290.6</v>
      </c>
      <c r="J1040" s="13">
        <v>2010.8</v>
      </c>
      <c r="K1040" s="13">
        <v>14159.6</v>
      </c>
      <c r="L1040" s="13">
        <v>6878.1</v>
      </c>
      <c r="M1040" s="13">
        <v>173</v>
      </c>
      <c r="N1040" s="15"/>
      <c r="O1040" s="7">
        <f t="shared" si="67"/>
        <v>9.4214679838249115E-3</v>
      </c>
      <c r="P1040" s="7">
        <f t="shared" si="67"/>
        <v>4.0504806896989164E-3</v>
      </c>
      <c r="Q1040" s="7">
        <f t="shared" si="67"/>
        <v>5.3368126393288804E-3</v>
      </c>
      <c r="R1040" s="7">
        <f t="shared" si="66"/>
        <v>-1.0961230287293403E-2</v>
      </c>
      <c r="S1040" s="7">
        <f t="shared" si="66"/>
        <v>6.0667198172574412E-2</v>
      </c>
      <c r="T1040" s="7">
        <f t="shared" si="66"/>
        <v>1.7206249394705657E-2</v>
      </c>
      <c r="U1040" s="7">
        <f t="shared" si="66"/>
        <v>-2.8702627628394314E-2</v>
      </c>
      <c r="V1040" s="7">
        <f t="shared" si="68"/>
        <v>-9.4072868997491805E-3</v>
      </c>
      <c r="W1040" s="7">
        <f t="shared" si="68"/>
        <v>-3.9864513626304658E-3</v>
      </c>
      <c r="X1040" s="7">
        <f t="shared" si="68"/>
        <v>3.1340764616690643E-2</v>
      </c>
      <c r="Y1040" s="7">
        <f t="shared" si="68"/>
        <v>1.5537066274299247E-2</v>
      </c>
      <c r="Z1040" s="15"/>
      <c r="AA1040" s="7"/>
      <c r="AB1040" s="7"/>
      <c r="AC1040" s="7"/>
      <c r="AD1040" s="7"/>
      <c r="AE1040" s="7"/>
      <c r="AF1040" s="7"/>
      <c r="AG1040" s="7"/>
      <c r="AH1040" s="7"/>
      <c r="AI1040" s="7"/>
      <c r="AJ1040" s="7"/>
      <c r="AK1040" s="7"/>
      <c r="AL1040" s="7"/>
      <c r="AM1040" s="7"/>
      <c r="AN1040" s="7"/>
      <c r="AO1040" s="7"/>
      <c r="AP1040" s="7"/>
      <c r="AQ1040" s="7"/>
      <c r="AR1040" s="7"/>
      <c r="AS1040" s="7"/>
      <c r="AT1040" s="7"/>
      <c r="AU1040" s="7"/>
      <c r="AV1040" s="7"/>
    </row>
    <row r="1041" spans="1:48">
      <c r="A1041" s="12">
        <v>44158</v>
      </c>
      <c r="B1041" s="13">
        <v>6601.1</v>
      </c>
      <c r="C1041" s="13">
        <v>1286.4000000000001</v>
      </c>
      <c r="D1041" s="13">
        <v>2930.9</v>
      </c>
      <c r="E1041" s="13">
        <v>12539.1</v>
      </c>
      <c r="F1041" s="13">
        <v>8220.7000000000007</v>
      </c>
      <c r="G1041" s="13">
        <v>5551.3</v>
      </c>
      <c r="H1041" s="13">
        <v>44531.8</v>
      </c>
      <c r="I1041" s="13">
        <v>6231.7</v>
      </c>
      <c r="J1041" s="13">
        <v>2002.8</v>
      </c>
      <c r="K1041" s="13">
        <v>14610.4</v>
      </c>
      <c r="L1041" s="13">
        <v>6985.8</v>
      </c>
      <c r="M1041" s="13">
        <v>172</v>
      </c>
      <c r="N1041" s="15"/>
      <c r="O1041" s="7">
        <f t="shared" si="67"/>
        <v>4.9867124614739926E-3</v>
      </c>
      <c r="P1041" s="7">
        <f t="shared" si="67"/>
        <v>-9.6860622925933285E-3</v>
      </c>
      <c r="Q1041" s="7">
        <f t="shared" si="67"/>
        <v>-1.1185184888837288E-2</v>
      </c>
      <c r="R1041" s="7">
        <f t="shared" si="66"/>
        <v>5.1027324644357908E-4</v>
      </c>
      <c r="S1041" s="7">
        <f t="shared" si="66"/>
        <v>1.0876444833780119E-2</v>
      </c>
      <c r="T1041" s="7">
        <f t="shared" si="66"/>
        <v>-2.3987098152521103E-3</v>
      </c>
      <c r="U1041" s="7">
        <f t="shared" si="66"/>
        <v>-2.4636418372135628E-2</v>
      </c>
      <c r="V1041" s="7">
        <f t="shared" si="68"/>
        <v>-9.545226533266938E-3</v>
      </c>
      <c r="W1041" s="7">
        <f t="shared" si="68"/>
        <v>2.8419733435472942E-3</v>
      </c>
      <c r="X1041" s="7">
        <f t="shared" si="68"/>
        <v>5.1282343224263255E-2</v>
      </c>
      <c r="Y1041" s="7">
        <f t="shared" si="68"/>
        <v>-2.2086432198122834E-2</v>
      </c>
      <c r="Z1041" s="15"/>
      <c r="AA1041" s="7"/>
      <c r="AB1041" s="7"/>
      <c r="AC1041" s="7"/>
      <c r="AD1041" s="7"/>
      <c r="AE1041" s="7"/>
      <c r="AF1041" s="7"/>
      <c r="AG1041" s="7"/>
      <c r="AH1041" s="7"/>
      <c r="AI1041" s="7"/>
      <c r="AJ1041" s="7"/>
      <c r="AK1041" s="7"/>
      <c r="AL1041" s="7"/>
      <c r="AM1041" s="7"/>
      <c r="AN1041" s="7"/>
      <c r="AO1041" s="7"/>
      <c r="AP1041" s="7"/>
      <c r="AQ1041" s="7"/>
      <c r="AR1041" s="7"/>
      <c r="AS1041" s="7"/>
      <c r="AT1041" s="7"/>
      <c r="AU1041" s="7"/>
      <c r="AV1041" s="7"/>
    </row>
    <row r="1042" spans="1:48">
      <c r="A1042" s="12">
        <v>44165</v>
      </c>
      <c r="B1042" s="13">
        <v>6634.1</v>
      </c>
      <c r="C1042" s="13">
        <v>1274</v>
      </c>
      <c r="D1042" s="13">
        <v>2898.3</v>
      </c>
      <c r="E1042" s="13">
        <v>12545.5</v>
      </c>
      <c r="F1042" s="13">
        <v>8310.6</v>
      </c>
      <c r="G1042" s="13">
        <v>5538</v>
      </c>
      <c r="H1042" s="13">
        <v>43448.1</v>
      </c>
      <c r="I1042" s="13">
        <v>6172.5</v>
      </c>
      <c r="J1042" s="13">
        <v>2008.5</v>
      </c>
      <c r="K1042" s="13">
        <v>15379.2</v>
      </c>
      <c r="L1042" s="13">
        <v>6833.2</v>
      </c>
      <c r="M1042" s="13">
        <v>171</v>
      </c>
      <c r="N1042" s="15"/>
      <c r="O1042" s="7">
        <f t="shared" si="67"/>
        <v>1.280438838164542E-3</v>
      </c>
      <c r="P1042" s="7">
        <f t="shared" si="67"/>
        <v>-9.7808004832801373E-3</v>
      </c>
      <c r="Q1042" s="7">
        <f t="shared" si="67"/>
        <v>-1.1940025921739421E-2</v>
      </c>
      <c r="R1042" s="7">
        <f t="shared" si="66"/>
        <v>1.449725083986029E-2</v>
      </c>
      <c r="S1042" s="7">
        <f t="shared" si="66"/>
        <v>1.1663718511776694E-2</v>
      </c>
      <c r="T1042" s="7">
        <f t="shared" si="66"/>
        <v>-1.9158825243315134E-3</v>
      </c>
      <c r="U1042" s="7">
        <f t="shared" si="66"/>
        <v>-8.4455979128541317E-3</v>
      </c>
      <c r="V1042" s="7">
        <f t="shared" si="68"/>
        <v>-1.5411795097421738E-2</v>
      </c>
      <c r="W1042" s="7">
        <f t="shared" si="68"/>
        <v>3.059512057820276E-2</v>
      </c>
      <c r="X1042" s="7">
        <f t="shared" si="68"/>
        <v>2.0351728672711449E-2</v>
      </c>
      <c r="Y1042" s="7">
        <f t="shared" si="68"/>
        <v>1.7399827467317293E-3</v>
      </c>
      <c r="Z1042" s="15"/>
      <c r="AA1042" s="7"/>
      <c r="AB1042" s="7"/>
      <c r="AC1042" s="7"/>
      <c r="AD1042" s="7"/>
      <c r="AE1042" s="7"/>
      <c r="AF1042" s="7"/>
      <c r="AG1042" s="7"/>
      <c r="AH1042" s="7"/>
      <c r="AI1042" s="7"/>
      <c r="AJ1042" s="7"/>
      <c r="AK1042" s="7"/>
      <c r="AL1042" s="7"/>
      <c r="AM1042" s="7"/>
      <c r="AN1042" s="7"/>
      <c r="AO1042" s="7"/>
      <c r="AP1042" s="7"/>
      <c r="AQ1042" s="7"/>
      <c r="AR1042" s="7"/>
      <c r="AS1042" s="7"/>
      <c r="AT1042" s="7"/>
      <c r="AU1042" s="7"/>
      <c r="AV1042" s="7"/>
    </row>
    <row r="1043" spans="1:48">
      <c r="A1043" s="12">
        <v>44172</v>
      </c>
      <c r="B1043" s="13">
        <v>6642.6</v>
      </c>
      <c r="C1043" s="13">
        <v>1261.5999999999999</v>
      </c>
      <c r="D1043" s="13">
        <v>2863.9</v>
      </c>
      <c r="E1043" s="13">
        <v>12728.7</v>
      </c>
      <c r="F1043" s="13">
        <v>8408.1</v>
      </c>
      <c r="G1043" s="13">
        <v>5527.4</v>
      </c>
      <c r="H1043" s="13">
        <v>43082.7</v>
      </c>
      <c r="I1043" s="13">
        <v>6078.1</v>
      </c>
      <c r="J1043" s="13">
        <v>2070.9</v>
      </c>
      <c r="K1043" s="13">
        <v>15695.4</v>
      </c>
      <c r="L1043" s="13">
        <v>6845.1</v>
      </c>
      <c r="M1043" s="13">
        <v>170</v>
      </c>
      <c r="N1043" s="15"/>
      <c r="O1043" s="7">
        <f t="shared" si="67"/>
        <v>4.9406547366734471E-3</v>
      </c>
      <c r="P1043" s="7">
        <f t="shared" si="67"/>
        <v>1.4479321264834344E-2</v>
      </c>
      <c r="Q1043" s="7">
        <f t="shared" si="67"/>
        <v>2.1657007388491984E-2</v>
      </c>
      <c r="R1043" s="7">
        <f t="shared" si="66"/>
        <v>-2.8401399036556553E-3</v>
      </c>
      <c r="S1043" s="7">
        <f t="shared" si="66"/>
        <v>-2.4220263085768162E-2</v>
      </c>
      <c r="T1043" s="7">
        <f t="shared" si="66"/>
        <v>1.0668403554187347E-3</v>
      </c>
      <c r="U1043" s="7">
        <f t="shared" si="66"/>
        <v>-6.1395951032151199E-3</v>
      </c>
      <c r="V1043" s="7">
        <f t="shared" si="68"/>
        <v>1.3153353534807073E-3</v>
      </c>
      <c r="W1043" s="7">
        <f t="shared" si="68"/>
        <v>5.7697486567475677E-2</v>
      </c>
      <c r="X1043" s="7">
        <f t="shared" si="68"/>
        <v>8.1664185823802082E-3</v>
      </c>
      <c r="Y1043" s="7">
        <f t="shared" si="68"/>
        <v>2.2181047225158855E-3</v>
      </c>
      <c r="Z1043" s="15"/>
      <c r="AA1043" s="7"/>
      <c r="AB1043" s="7"/>
      <c r="AC1043" s="7"/>
      <c r="AD1043" s="7"/>
      <c r="AE1043" s="7"/>
      <c r="AF1043" s="7"/>
      <c r="AG1043" s="7"/>
      <c r="AH1043" s="7"/>
      <c r="AI1043" s="7"/>
      <c r="AJ1043" s="7"/>
      <c r="AK1043" s="7"/>
      <c r="AL1043" s="7"/>
      <c r="AM1043" s="7"/>
      <c r="AN1043" s="7"/>
      <c r="AO1043" s="7"/>
      <c r="AP1043" s="7"/>
      <c r="AQ1043" s="7"/>
      <c r="AR1043" s="7"/>
      <c r="AS1043" s="7"/>
      <c r="AT1043" s="7"/>
      <c r="AU1043" s="7"/>
      <c r="AV1043" s="7"/>
    </row>
    <row r="1044" spans="1:48">
      <c r="A1044" s="12">
        <v>44179</v>
      </c>
      <c r="B1044" s="13">
        <v>6675.5</v>
      </c>
      <c r="C1044" s="13">
        <v>1280</v>
      </c>
      <c r="D1044" s="13">
        <v>2926.6</v>
      </c>
      <c r="E1044" s="13">
        <v>12692.6</v>
      </c>
      <c r="F1044" s="13">
        <v>8206.9</v>
      </c>
      <c r="G1044" s="13">
        <v>5533.3</v>
      </c>
      <c r="H1044" s="13">
        <v>42819</v>
      </c>
      <c r="I1044" s="13">
        <v>6086.1</v>
      </c>
      <c r="J1044" s="13">
        <v>2193.9</v>
      </c>
      <c r="K1044" s="13">
        <v>15824.1</v>
      </c>
      <c r="L1044" s="13">
        <v>6860.3</v>
      </c>
      <c r="M1044" s="13">
        <v>169</v>
      </c>
      <c r="N1044" s="15"/>
      <c r="O1044" s="7">
        <f t="shared" si="67"/>
        <v>-1.6041621694501929E-3</v>
      </c>
      <c r="P1044" s="7">
        <f t="shared" si="67"/>
        <v>-1.0161410965402338E-3</v>
      </c>
      <c r="Q1044" s="7">
        <f t="shared" si="67"/>
        <v>8.7770592375712372E-3</v>
      </c>
      <c r="R1044" s="7">
        <f t="shared" si="66"/>
        <v>3.7510512705801243E-3</v>
      </c>
      <c r="S1044" s="7">
        <f t="shared" si="66"/>
        <v>-1.5781430730465444E-2</v>
      </c>
      <c r="T1044" s="7">
        <f t="shared" si="66"/>
        <v>-3.8931339970439296E-3</v>
      </c>
      <c r="U1044" s="7">
        <f t="shared" si="66"/>
        <v>-2.4060309660137906E-3</v>
      </c>
      <c r="V1044" s="7">
        <f t="shared" si="68"/>
        <v>-4.3306862569842241E-3</v>
      </c>
      <c r="W1044" s="7">
        <f t="shared" si="68"/>
        <v>-1.0032835573420449E-3</v>
      </c>
      <c r="X1044" s="7">
        <f t="shared" si="68"/>
        <v>-4.9604313319519481E-3</v>
      </c>
      <c r="Y1044" s="7">
        <f t="shared" si="68"/>
        <v>-3.8075646502131612E-2</v>
      </c>
      <c r="Z1044" s="15"/>
      <c r="AA1044" s="7"/>
      <c r="AB1044" s="7"/>
      <c r="AC1044" s="7"/>
      <c r="AD1044" s="7"/>
      <c r="AE1044" s="7"/>
      <c r="AF1044" s="7"/>
      <c r="AG1044" s="7"/>
      <c r="AH1044" s="7"/>
      <c r="AI1044" s="7"/>
      <c r="AJ1044" s="7"/>
      <c r="AK1044" s="7"/>
      <c r="AL1044" s="7"/>
      <c r="AM1044" s="7"/>
      <c r="AN1044" s="7"/>
      <c r="AO1044" s="7"/>
      <c r="AP1044" s="7"/>
      <c r="AQ1044" s="7"/>
      <c r="AR1044" s="7"/>
      <c r="AS1044" s="7"/>
      <c r="AT1044" s="7"/>
      <c r="AU1044" s="7"/>
      <c r="AV1044" s="7"/>
    </row>
    <row r="1045" spans="1:48">
      <c r="A1045" s="12">
        <v>44186</v>
      </c>
      <c r="B1045" s="13">
        <v>6664.8</v>
      </c>
      <c r="C1045" s="13">
        <v>1278.7</v>
      </c>
      <c r="D1045" s="13">
        <v>2952.4</v>
      </c>
      <c r="E1045" s="13">
        <v>12740.3</v>
      </c>
      <c r="F1045" s="13">
        <v>8078.4</v>
      </c>
      <c r="G1045" s="13">
        <v>5511.8</v>
      </c>
      <c r="H1045" s="13">
        <v>42716.1</v>
      </c>
      <c r="I1045" s="13">
        <v>6059.8</v>
      </c>
      <c r="J1045" s="13">
        <v>2191.6999999999998</v>
      </c>
      <c r="K1045" s="13">
        <v>15745.8</v>
      </c>
      <c r="L1045" s="13">
        <v>6604</v>
      </c>
      <c r="M1045" s="13">
        <v>168</v>
      </c>
      <c r="N1045" s="15"/>
      <c r="O1045" s="7">
        <f t="shared" si="67"/>
        <v>-1.1726754717298593E-2</v>
      </c>
      <c r="P1045" s="7">
        <f t="shared" si="67"/>
        <v>-7.6935534142536337E-3</v>
      </c>
      <c r="Q1045" s="7">
        <f t="shared" si="67"/>
        <v>-1.4602784223118039E-2</v>
      </c>
      <c r="R1045" s="7">
        <f t="shared" si="66"/>
        <v>-7.7297735408922638E-3</v>
      </c>
      <c r="S1045" s="7">
        <f t="shared" si="66"/>
        <v>-2.3547210622421079E-3</v>
      </c>
      <c r="T1045" s="7">
        <f t="shared" si="66"/>
        <v>-1.3498291655261084E-2</v>
      </c>
      <c r="U1045" s="7">
        <f t="shared" si="66"/>
        <v>-2.0648989559517439E-2</v>
      </c>
      <c r="V1045" s="7">
        <f t="shared" si="68"/>
        <v>-1.4293555409196289E-2</v>
      </c>
      <c r="W1045" s="7">
        <f t="shared" si="68"/>
        <v>3.3252131670879841E-3</v>
      </c>
      <c r="X1045" s="7">
        <f t="shared" si="68"/>
        <v>-4.9149533595081851E-3</v>
      </c>
      <c r="Y1045" s="7">
        <f t="shared" si="68"/>
        <v>-3.117443131934497E-2</v>
      </c>
      <c r="Z1045" s="15"/>
      <c r="AA1045" s="7"/>
      <c r="AB1045" s="7"/>
      <c r="AC1045" s="7"/>
      <c r="AD1045" s="7"/>
      <c r="AE1045" s="7"/>
      <c r="AF1045" s="7"/>
      <c r="AG1045" s="7"/>
      <c r="AH1045" s="7"/>
      <c r="AI1045" s="7"/>
      <c r="AJ1045" s="7"/>
      <c r="AK1045" s="7"/>
      <c r="AL1045" s="7"/>
      <c r="AM1045" s="7"/>
      <c r="AN1045" s="7"/>
      <c r="AO1045" s="7"/>
      <c r="AP1045" s="7"/>
      <c r="AQ1045" s="7"/>
      <c r="AR1045" s="7"/>
      <c r="AS1045" s="7"/>
      <c r="AT1045" s="7"/>
      <c r="AU1045" s="7"/>
      <c r="AV1045" s="7"/>
    </row>
    <row r="1046" spans="1:48">
      <c r="A1046" s="12">
        <v>44194</v>
      </c>
      <c r="B1046" s="13">
        <v>6587.1</v>
      </c>
      <c r="C1046" s="13">
        <v>1268.9000000000001</v>
      </c>
      <c r="D1046" s="13">
        <v>2909.6</v>
      </c>
      <c r="E1046" s="13">
        <v>12642.2</v>
      </c>
      <c r="F1046" s="13">
        <v>8059.4</v>
      </c>
      <c r="G1046" s="13">
        <v>5437.9</v>
      </c>
      <c r="H1046" s="13">
        <v>41843.1</v>
      </c>
      <c r="I1046" s="13">
        <v>5973.8</v>
      </c>
      <c r="J1046" s="13">
        <v>2199</v>
      </c>
      <c r="K1046" s="13">
        <v>15668.6</v>
      </c>
      <c r="L1046" s="13">
        <v>6401.3</v>
      </c>
      <c r="M1046" s="13">
        <v>167</v>
      </c>
      <c r="N1046" s="15"/>
      <c r="O1046" s="7">
        <f t="shared" si="67"/>
        <v>2.5598999944052521E-2</v>
      </c>
      <c r="P1046" s="7">
        <f t="shared" si="67"/>
        <v>3.9326777128722559E-3</v>
      </c>
      <c r="Q1046" s="7">
        <f t="shared" si="67"/>
        <v>2.1555929325318364E-2</v>
      </c>
      <c r="R1046" s="7">
        <f t="shared" si="66"/>
        <v>2.2749492354690898E-2</v>
      </c>
      <c r="S1046" s="7">
        <f t="shared" si="66"/>
        <v>7.5345334630680064E-2</v>
      </c>
      <c r="T1046" s="7">
        <f t="shared" si="66"/>
        <v>3.4041301743944957E-2</v>
      </c>
      <c r="U1046" s="7">
        <f t="shared" si="66"/>
        <v>-6.9114642373997613E-3</v>
      </c>
      <c r="V1046" s="7">
        <f t="shared" si="68"/>
        <v>4.3762284009790297E-3</v>
      </c>
      <c r="W1046" s="7">
        <f t="shared" si="68"/>
        <v>-3.8522457672517919E-2</v>
      </c>
      <c r="X1046" s="7">
        <f t="shared" si="68"/>
        <v>6.3857788361933329E-2</v>
      </c>
      <c r="Y1046" s="7">
        <f t="shared" si="68"/>
        <v>1.7728901853099006E-2</v>
      </c>
      <c r="Z1046" s="15"/>
      <c r="AA1046" s="7"/>
      <c r="AB1046" s="7"/>
      <c r="AC1046" s="7"/>
      <c r="AD1046" s="7"/>
      <c r="AE1046" s="7"/>
      <c r="AF1046" s="7"/>
      <c r="AG1046" s="7"/>
      <c r="AH1046" s="7"/>
      <c r="AI1046" s="7"/>
      <c r="AJ1046" s="7"/>
      <c r="AK1046" s="7"/>
      <c r="AL1046" s="7"/>
      <c r="AM1046" s="7"/>
      <c r="AN1046" s="7"/>
      <c r="AO1046" s="7"/>
      <c r="AP1046" s="7"/>
      <c r="AQ1046" s="7"/>
      <c r="AR1046" s="7"/>
      <c r="AS1046" s="7"/>
      <c r="AT1046" s="7"/>
      <c r="AU1046" s="7"/>
      <c r="AV1046" s="7"/>
    </row>
    <row r="1047" spans="1:48">
      <c r="A1047" s="12">
        <v>44200</v>
      </c>
      <c r="B1047" s="13">
        <v>6757.9</v>
      </c>
      <c r="C1047" s="13">
        <v>1273.9000000000001</v>
      </c>
      <c r="D1047" s="13">
        <v>2973</v>
      </c>
      <c r="E1047" s="13">
        <v>12933.1</v>
      </c>
      <c r="F1047" s="13">
        <v>8690.1</v>
      </c>
      <c r="G1047" s="13">
        <v>5626.2</v>
      </c>
      <c r="H1047" s="13">
        <v>41554.9</v>
      </c>
      <c r="I1047" s="13">
        <v>6000</v>
      </c>
      <c r="J1047" s="13">
        <v>2115.9</v>
      </c>
      <c r="K1047" s="13">
        <v>16701.8</v>
      </c>
      <c r="L1047" s="13">
        <v>6515.8</v>
      </c>
      <c r="M1047" s="13">
        <v>166</v>
      </c>
      <c r="N1047" s="15"/>
      <c r="O1047" s="7">
        <f t="shared" si="67"/>
        <v>-6.3087945731763505E-3</v>
      </c>
      <c r="P1047" s="7">
        <f t="shared" si="67"/>
        <v>5.245656968960434E-3</v>
      </c>
      <c r="Q1047" s="7">
        <f t="shared" si="67"/>
        <v>-2.4550510342940812E-2</v>
      </c>
      <c r="R1047" s="7">
        <f t="shared" si="66"/>
        <v>-3.2494500281472646E-2</v>
      </c>
      <c r="S1047" s="7">
        <f t="shared" si="66"/>
        <v>4.0027672156306468E-2</v>
      </c>
      <c r="T1047" s="7">
        <f t="shared" si="66"/>
        <v>1.282136768944204E-2</v>
      </c>
      <c r="U1047" s="7">
        <f t="shared" si="66"/>
        <v>-3.496103594523018E-2</v>
      </c>
      <c r="V1047" s="7">
        <f t="shared" si="68"/>
        <v>-2.4190238801217557E-2</v>
      </c>
      <c r="W1047" s="7">
        <f t="shared" si="68"/>
        <v>2.4186443718634612E-2</v>
      </c>
      <c r="X1047" s="7">
        <f t="shared" si="68"/>
        <v>-1.2653210366326219E-2</v>
      </c>
      <c r="Y1047" s="7">
        <f t="shared" si="68"/>
        <v>-2.0967859769638914E-2</v>
      </c>
      <c r="Z1047" s="15"/>
      <c r="AA1047" s="7"/>
      <c r="AB1047" s="7"/>
      <c r="AC1047" s="7"/>
      <c r="AD1047" s="7"/>
      <c r="AE1047" s="7"/>
      <c r="AF1047" s="7"/>
      <c r="AG1047" s="7"/>
      <c r="AH1047" s="7"/>
      <c r="AI1047" s="7"/>
      <c r="AJ1047" s="7"/>
      <c r="AK1047" s="7"/>
      <c r="AL1047" s="7"/>
      <c r="AM1047" s="7"/>
      <c r="AN1047" s="7"/>
      <c r="AO1047" s="7"/>
      <c r="AP1047" s="7"/>
      <c r="AQ1047" s="7"/>
      <c r="AR1047" s="7"/>
      <c r="AS1047" s="7"/>
      <c r="AT1047" s="7"/>
      <c r="AU1047" s="7"/>
      <c r="AV1047" s="7"/>
    </row>
    <row r="1048" spans="1:48">
      <c r="A1048" s="12">
        <v>44207</v>
      </c>
      <c r="B1048" s="13">
        <v>6715.4</v>
      </c>
      <c r="C1048" s="13">
        <v>1280.5999999999999</v>
      </c>
      <c r="D1048" s="13">
        <v>2900.9</v>
      </c>
      <c r="E1048" s="13">
        <v>12519.6</v>
      </c>
      <c r="F1048" s="13">
        <v>9045</v>
      </c>
      <c r="G1048" s="13">
        <v>5698.8</v>
      </c>
      <c r="H1048" s="13">
        <v>40127.199999999997</v>
      </c>
      <c r="I1048" s="13">
        <v>5856.6</v>
      </c>
      <c r="J1048" s="13">
        <v>2167.6999999999998</v>
      </c>
      <c r="K1048" s="13">
        <v>16491.8</v>
      </c>
      <c r="L1048" s="13">
        <v>6380.6</v>
      </c>
      <c r="M1048" s="13">
        <v>165</v>
      </c>
      <c r="N1048" s="15"/>
      <c r="O1048" s="7">
        <f t="shared" si="67"/>
        <v>1.257803764929666E-2</v>
      </c>
      <c r="P1048" s="7">
        <f t="shared" si="67"/>
        <v>2.901430967922258E-2</v>
      </c>
      <c r="Q1048" s="7">
        <f t="shared" si="67"/>
        <v>4.6474574159196702E-2</v>
      </c>
      <c r="R1048" s="7">
        <f t="shared" si="66"/>
        <v>1.9419468303852591E-2</v>
      </c>
      <c r="S1048" s="7">
        <f t="shared" si="66"/>
        <v>-9.5758294010799081E-3</v>
      </c>
      <c r="T1048" s="7">
        <f t="shared" si="66"/>
        <v>3.1885659208947337E-3</v>
      </c>
      <c r="U1048" s="7">
        <f t="shared" si="66"/>
        <v>3.276152531066201E-2</v>
      </c>
      <c r="V1048" s="7">
        <f t="shared" si="68"/>
        <v>1.4022050885589641E-2</v>
      </c>
      <c r="W1048" s="7">
        <f t="shared" si="68"/>
        <v>4.8796754411260967E-2</v>
      </c>
      <c r="X1048" s="7">
        <f t="shared" si="68"/>
        <v>-1.4866913545937836E-3</v>
      </c>
      <c r="Y1048" s="7">
        <f t="shared" si="68"/>
        <v>-1.0461071546427725E-2</v>
      </c>
      <c r="Z1048" s="15"/>
      <c r="AA1048" s="7"/>
      <c r="AB1048" s="7"/>
      <c r="AC1048" s="7"/>
      <c r="AD1048" s="7"/>
      <c r="AE1048" s="7"/>
      <c r="AF1048" s="7"/>
      <c r="AG1048" s="7"/>
      <c r="AH1048" s="7"/>
      <c r="AI1048" s="7"/>
      <c r="AJ1048" s="7"/>
      <c r="AK1048" s="7"/>
      <c r="AL1048" s="7"/>
      <c r="AM1048" s="7"/>
      <c r="AN1048" s="7"/>
      <c r="AO1048" s="7"/>
      <c r="AP1048" s="7"/>
      <c r="AQ1048" s="7"/>
      <c r="AR1048" s="7"/>
      <c r="AS1048" s="7"/>
      <c r="AT1048" s="7"/>
      <c r="AU1048" s="7"/>
      <c r="AV1048" s="7"/>
    </row>
    <row r="1049" spans="1:48">
      <c r="A1049" s="12">
        <v>44214</v>
      </c>
      <c r="B1049" s="13">
        <v>6800.4</v>
      </c>
      <c r="C1049" s="13">
        <v>1318.3</v>
      </c>
      <c r="D1049" s="13">
        <v>3038.9</v>
      </c>
      <c r="E1049" s="13">
        <v>12765.1</v>
      </c>
      <c r="F1049" s="13">
        <v>8958.7999999999993</v>
      </c>
      <c r="G1049" s="13">
        <v>5717</v>
      </c>
      <c r="H1049" s="13">
        <v>41463.599999999999</v>
      </c>
      <c r="I1049" s="13">
        <v>5939.3</v>
      </c>
      <c r="J1049" s="13">
        <v>2276.1</v>
      </c>
      <c r="K1049" s="13">
        <v>16467.3</v>
      </c>
      <c r="L1049" s="13">
        <v>6314.2</v>
      </c>
      <c r="M1049" s="13">
        <v>164</v>
      </c>
      <c r="N1049" s="15"/>
      <c r="O1049" s="7">
        <f t="shared" si="67"/>
        <v>-2.8791200916718489E-2</v>
      </c>
      <c r="P1049" s="7">
        <f t="shared" si="67"/>
        <v>-1.1520249476088811E-2</v>
      </c>
      <c r="Q1049" s="7">
        <f t="shared" si="67"/>
        <v>2.103810644141774E-3</v>
      </c>
      <c r="R1049" s="7">
        <f t="shared" si="66"/>
        <v>1.107041061693341E-2</v>
      </c>
      <c r="S1049" s="7">
        <f t="shared" si="66"/>
        <v>-9.3073543770128594E-2</v>
      </c>
      <c r="T1049" s="7">
        <f t="shared" si="66"/>
        <v>-2.8277831885300121E-2</v>
      </c>
      <c r="U1049" s="7">
        <f t="shared" si="66"/>
        <v>-9.5501803603811001E-3</v>
      </c>
      <c r="V1049" s="7">
        <f t="shared" si="68"/>
        <v>-2.4613060924995503E-2</v>
      </c>
      <c r="W1049" s="7">
        <f t="shared" si="68"/>
        <v>-3.0693402864972595E-2</v>
      </c>
      <c r="X1049" s="7">
        <f t="shared" si="68"/>
        <v>-6.08204836661334E-2</v>
      </c>
      <c r="Y1049" s="7">
        <f t="shared" si="68"/>
        <v>1.279355278174168E-2</v>
      </c>
      <c r="Z1049" s="15"/>
      <c r="AA1049" s="7"/>
      <c r="AB1049" s="7"/>
      <c r="AC1049" s="7"/>
      <c r="AD1049" s="7"/>
      <c r="AE1049" s="7"/>
      <c r="AF1049" s="7"/>
      <c r="AG1049" s="7"/>
      <c r="AH1049" s="7"/>
      <c r="AI1049" s="7"/>
      <c r="AJ1049" s="7"/>
      <c r="AK1049" s="7"/>
      <c r="AL1049" s="7"/>
      <c r="AM1049" s="7"/>
      <c r="AN1049" s="7"/>
      <c r="AO1049" s="7"/>
      <c r="AP1049" s="7"/>
      <c r="AQ1049" s="7"/>
      <c r="AR1049" s="7"/>
      <c r="AS1049" s="7"/>
      <c r="AT1049" s="7"/>
      <c r="AU1049" s="7"/>
      <c r="AV1049" s="7"/>
    </row>
    <row r="1050" spans="1:48">
      <c r="A1050" s="12">
        <v>44221</v>
      </c>
      <c r="B1050" s="13">
        <v>6607.4</v>
      </c>
      <c r="C1050" s="13">
        <v>1303.2</v>
      </c>
      <c r="D1050" s="13">
        <v>3045.3</v>
      </c>
      <c r="E1050" s="13">
        <v>12907.2</v>
      </c>
      <c r="F1050" s="13">
        <v>8162.6</v>
      </c>
      <c r="G1050" s="13">
        <v>5557.6</v>
      </c>
      <c r="H1050" s="13">
        <v>41069.5</v>
      </c>
      <c r="I1050" s="13">
        <v>5794.9</v>
      </c>
      <c r="J1050" s="13">
        <v>2207.3000000000002</v>
      </c>
      <c r="K1050" s="13">
        <v>15495.6</v>
      </c>
      <c r="L1050" s="13">
        <v>6395.5</v>
      </c>
      <c r="M1050" s="13">
        <v>163</v>
      </c>
      <c r="N1050" s="15"/>
      <c r="O1050" s="7">
        <f t="shared" si="67"/>
        <v>3.4670595313313367E-2</v>
      </c>
      <c r="P1050" s="7">
        <f t="shared" si="67"/>
        <v>4.1705581942442414E-2</v>
      </c>
      <c r="Q1050" s="7">
        <f t="shared" si="67"/>
        <v>4.3344669419801404E-2</v>
      </c>
      <c r="R1050" s="7">
        <f t="shared" si="66"/>
        <v>5.7476750426170052E-3</v>
      </c>
      <c r="S1050" s="7">
        <f t="shared" si="66"/>
        <v>2.7966332435770999E-2</v>
      </c>
      <c r="T1050" s="7">
        <f t="shared" si="66"/>
        <v>5.5011900797916492E-2</v>
      </c>
      <c r="U1050" s="7">
        <f t="shared" si="66"/>
        <v>2.0144170681774442E-2</v>
      </c>
      <c r="V1050" s="7">
        <f t="shared" si="68"/>
        <v>3.8075815790053577E-2</v>
      </c>
      <c r="W1050" s="7">
        <f t="shared" si="68"/>
        <v>5.8722702118693806E-2</v>
      </c>
      <c r="X1050" s="7">
        <f t="shared" si="68"/>
        <v>1.8979031132249202E-2</v>
      </c>
      <c r="Y1050" s="7">
        <f t="shared" si="68"/>
        <v>-1.0183803497075592E-2</v>
      </c>
      <c r="Z1050" s="15"/>
      <c r="AA1050" s="7"/>
      <c r="AB1050" s="7"/>
      <c r="AC1050" s="7"/>
      <c r="AD1050" s="7"/>
      <c r="AE1050" s="7"/>
      <c r="AF1050" s="7"/>
      <c r="AG1050" s="7"/>
      <c r="AH1050" s="7"/>
      <c r="AI1050" s="7"/>
      <c r="AJ1050" s="7"/>
      <c r="AK1050" s="7"/>
      <c r="AL1050" s="7"/>
      <c r="AM1050" s="7"/>
      <c r="AN1050" s="7"/>
      <c r="AO1050" s="7"/>
      <c r="AP1050" s="7"/>
      <c r="AQ1050" s="7"/>
      <c r="AR1050" s="7"/>
      <c r="AS1050" s="7"/>
      <c r="AT1050" s="7"/>
      <c r="AU1050" s="7"/>
      <c r="AV1050" s="7"/>
    </row>
    <row r="1051" spans="1:48">
      <c r="A1051" s="12">
        <v>44228</v>
      </c>
      <c r="B1051" s="13">
        <v>6840.5</v>
      </c>
      <c r="C1051" s="13">
        <v>1358.7</v>
      </c>
      <c r="D1051" s="13">
        <v>3180.2</v>
      </c>
      <c r="E1051" s="13">
        <v>12981.6</v>
      </c>
      <c r="F1051" s="13">
        <v>8394.1</v>
      </c>
      <c r="G1051" s="13">
        <v>5871.9</v>
      </c>
      <c r="H1051" s="13">
        <v>41905.199999999997</v>
      </c>
      <c r="I1051" s="13">
        <v>6019.8</v>
      </c>
      <c r="J1051" s="13">
        <v>2340.8000000000002</v>
      </c>
      <c r="K1051" s="13">
        <v>15792.5</v>
      </c>
      <c r="L1051" s="13">
        <v>6330.7</v>
      </c>
      <c r="M1051" s="13">
        <v>162</v>
      </c>
      <c r="N1051" s="15"/>
      <c r="O1051" s="7">
        <f t="shared" si="67"/>
        <v>-4.9534071619655303E-3</v>
      </c>
      <c r="P1051" s="7">
        <f t="shared" si="67"/>
        <v>2.1407545350785706E-2</v>
      </c>
      <c r="Q1051" s="7">
        <f t="shared" si="67"/>
        <v>-1.3804677177972331E-2</v>
      </c>
      <c r="R1051" s="7">
        <f t="shared" si="66"/>
        <v>-2.4603483891455198E-3</v>
      </c>
      <c r="S1051" s="7">
        <f t="shared" si="66"/>
        <v>-1.6031853991853456E-2</v>
      </c>
      <c r="T1051" s="7">
        <f t="shared" si="66"/>
        <v>-6.6982462559676504E-3</v>
      </c>
      <c r="U1051" s="7">
        <f t="shared" si="66"/>
        <v>-5.9597071614485558E-3</v>
      </c>
      <c r="V1051" s="7">
        <f t="shared" si="68"/>
        <v>-3.8818123018476675E-2</v>
      </c>
      <c r="W1051" s="7">
        <f t="shared" si="68"/>
        <v>-3.5520975443610095E-3</v>
      </c>
      <c r="X1051" s="7">
        <f t="shared" si="68"/>
        <v>1.5244925692920712E-2</v>
      </c>
      <c r="Y1051" s="7">
        <f t="shared" si="68"/>
        <v>-1.9475386865041914E-2</v>
      </c>
      <c r="Z1051" s="15"/>
      <c r="AA1051" s="7"/>
      <c r="AB1051" s="7"/>
      <c r="AC1051" s="7"/>
      <c r="AD1051" s="7"/>
      <c r="AE1051" s="7"/>
      <c r="AF1051" s="7"/>
      <c r="AG1051" s="7"/>
      <c r="AH1051" s="7"/>
      <c r="AI1051" s="7"/>
      <c r="AJ1051" s="7"/>
      <c r="AK1051" s="7"/>
      <c r="AL1051" s="7"/>
      <c r="AM1051" s="7"/>
      <c r="AN1051" s="7"/>
      <c r="AO1051" s="7"/>
      <c r="AP1051" s="7"/>
      <c r="AQ1051" s="7"/>
      <c r="AR1051" s="7"/>
      <c r="AS1051" s="7"/>
      <c r="AT1051" s="7"/>
      <c r="AU1051" s="7"/>
      <c r="AV1051" s="7"/>
    </row>
    <row r="1052" spans="1:48">
      <c r="A1052" s="12">
        <v>44235</v>
      </c>
      <c r="B1052" s="13">
        <v>6806.7</v>
      </c>
      <c r="C1052" s="13">
        <v>1388.1</v>
      </c>
      <c r="D1052" s="13">
        <v>3136.6</v>
      </c>
      <c r="E1052" s="13">
        <v>12949.7</v>
      </c>
      <c r="F1052" s="13">
        <v>8260.6</v>
      </c>
      <c r="G1052" s="13">
        <v>5832.7</v>
      </c>
      <c r="H1052" s="13">
        <v>41656.199999999997</v>
      </c>
      <c r="I1052" s="13">
        <v>5790.6</v>
      </c>
      <c r="J1052" s="13">
        <v>2332.5</v>
      </c>
      <c r="K1052" s="13">
        <v>16035.1</v>
      </c>
      <c r="L1052" s="13">
        <v>6208.6</v>
      </c>
      <c r="M1052" s="13">
        <v>161</v>
      </c>
      <c r="N1052" s="15"/>
      <c r="O1052" s="7">
        <f t="shared" si="67"/>
        <v>-1.8969896501543518E-3</v>
      </c>
      <c r="P1052" s="7">
        <f t="shared" si="67"/>
        <v>-4.4041802534483402E-3</v>
      </c>
      <c r="Q1052" s="7">
        <f t="shared" si="67"/>
        <v>-2.8734734499653125E-3</v>
      </c>
      <c r="R1052" s="7">
        <f t="shared" si="66"/>
        <v>-3.2165035739773182E-2</v>
      </c>
      <c r="S1052" s="7">
        <f t="shared" si="66"/>
        <v>-1.6613036259273715E-2</v>
      </c>
      <c r="T1052" s="7">
        <f t="shared" si="66"/>
        <v>4.9255285912627967E-3</v>
      </c>
      <c r="U1052" s="7">
        <f t="shared" si="66"/>
        <v>-2.237462676087619E-3</v>
      </c>
      <c r="V1052" s="7">
        <f t="shared" si="68"/>
        <v>-1.1428298826745389E-2</v>
      </c>
      <c r="W1052" s="7">
        <f t="shared" si="68"/>
        <v>-1.3814163125975592E-2</v>
      </c>
      <c r="X1052" s="7">
        <f t="shared" si="68"/>
        <v>1.8095231556350365E-2</v>
      </c>
      <c r="Y1052" s="7">
        <f t="shared" si="68"/>
        <v>-4.2208130164402502E-2</v>
      </c>
      <c r="Z1052" s="15"/>
      <c r="AA1052" s="7"/>
      <c r="AB1052" s="7"/>
      <c r="AC1052" s="7"/>
      <c r="AD1052" s="7"/>
      <c r="AE1052" s="7"/>
      <c r="AF1052" s="7"/>
      <c r="AG1052" s="7"/>
      <c r="AH1052" s="7"/>
      <c r="AI1052" s="7"/>
      <c r="AJ1052" s="7"/>
      <c r="AK1052" s="7"/>
      <c r="AL1052" s="7"/>
      <c r="AM1052" s="7"/>
      <c r="AN1052" s="7"/>
      <c r="AO1052" s="7"/>
      <c r="AP1052" s="7"/>
      <c r="AQ1052" s="7"/>
      <c r="AR1052" s="7"/>
      <c r="AS1052" s="7"/>
      <c r="AT1052" s="7"/>
      <c r="AU1052" s="7"/>
      <c r="AV1052" s="7"/>
    </row>
    <row r="1053" spans="1:48">
      <c r="A1053" s="12">
        <v>44242</v>
      </c>
      <c r="B1053" s="13">
        <v>6793.8</v>
      </c>
      <c r="C1053" s="13">
        <v>1382</v>
      </c>
      <c r="D1053" s="13">
        <v>3127.6</v>
      </c>
      <c r="E1053" s="13">
        <v>12539.8</v>
      </c>
      <c r="F1053" s="13">
        <v>8124.5</v>
      </c>
      <c r="G1053" s="13">
        <v>5861.5</v>
      </c>
      <c r="H1053" s="13">
        <v>41563.1</v>
      </c>
      <c r="I1053" s="13">
        <v>5724.8</v>
      </c>
      <c r="J1053" s="13">
        <v>2300.5</v>
      </c>
      <c r="K1053" s="13">
        <v>16327.9</v>
      </c>
      <c r="L1053" s="13">
        <v>5952</v>
      </c>
      <c r="M1053" s="13">
        <v>160</v>
      </c>
      <c r="N1053" s="15"/>
      <c r="O1053" s="7">
        <f t="shared" si="67"/>
        <v>-1.7895941364417078E-2</v>
      </c>
      <c r="P1053" s="7">
        <f t="shared" si="67"/>
        <v>-7.3941004016420064E-2</v>
      </c>
      <c r="Q1053" s="7">
        <f t="shared" si="67"/>
        <v>-6.693726913461151E-2</v>
      </c>
      <c r="R1053" s="7">
        <f t="shared" si="66"/>
        <v>-2.2826701094864392E-2</v>
      </c>
      <c r="S1053" s="7">
        <f t="shared" si="66"/>
        <v>2.503929052629255E-2</v>
      </c>
      <c r="T1053" s="7">
        <f t="shared" si="66"/>
        <v>-8.8938218518115637E-3</v>
      </c>
      <c r="U1053" s="7">
        <f t="shared" si="66"/>
        <v>-4.2198259630408956E-2</v>
      </c>
      <c r="V1053" s="7">
        <f t="shared" si="68"/>
        <v>-6.4313411138536098E-3</v>
      </c>
      <c r="W1053" s="7">
        <f t="shared" si="68"/>
        <v>-0.13688410514613847</v>
      </c>
      <c r="X1053" s="7">
        <f t="shared" si="68"/>
        <v>1.6955013723671548E-2</v>
      </c>
      <c r="Y1053" s="7">
        <f t="shared" si="68"/>
        <v>-1.9853031792271433E-2</v>
      </c>
      <c r="Z1053" s="15"/>
      <c r="AA1053" s="7"/>
      <c r="AB1053" s="7"/>
      <c r="AC1053" s="7"/>
      <c r="AD1053" s="7"/>
      <c r="AE1053" s="7"/>
      <c r="AF1053" s="7"/>
      <c r="AG1053" s="7"/>
      <c r="AH1053" s="7"/>
      <c r="AI1053" s="7"/>
      <c r="AJ1053" s="7"/>
      <c r="AK1053" s="7"/>
      <c r="AL1053" s="7"/>
      <c r="AM1053" s="7"/>
      <c r="AN1053" s="7"/>
      <c r="AO1053" s="7"/>
      <c r="AP1053" s="7"/>
      <c r="AQ1053" s="7"/>
      <c r="AR1053" s="7"/>
      <c r="AS1053" s="7"/>
      <c r="AT1053" s="7"/>
      <c r="AU1053" s="7"/>
      <c r="AV1053" s="7"/>
    </row>
    <row r="1054" spans="1:48">
      <c r="A1054" s="12">
        <v>44249</v>
      </c>
      <c r="B1054" s="13">
        <v>6673.3</v>
      </c>
      <c r="C1054" s="13">
        <v>1283.5</v>
      </c>
      <c r="D1054" s="13">
        <v>2925.1</v>
      </c>
      <c r="E1054" s="13">
        <v>12256.8</v>
      </c>
      <c r="F1054" s="13">
        <v>8330.5</v>
      </c>
      <c r="G1054" s="13">
        <v>5809.6</v>
      </c>
      <c r="H1054" s="13">
        <v>39845.699999999997</v>
      </c>
      <c r="I1054" s="13">
        <v>5688.1</v>
      </c>
      <c r="J1054" s="13">
        <v>2006.2</v>
      </c>
      <c r="K1054" s="13">
        <v>16607.099999999999</v>
      </c>
      <c r="L1054" s="13">
        <v>5835</v>
      </c>
      <c r="M1054" s="13">
        <v>159</v>
      </c>
      <c r="N1054" s="15"/>
      <c r="O1054" s="7">
        <f t="shared" si="67"/>
        <v>5.6036787126134959E-3</v>
      </c>
      <c r="P1054" s="7">
        <f t="shared" si="67"/>
        <v>3.1892991134578608E-3</v>
      </c>
      <c r="Q1054" s="7">
        <f t="shared" si="67"/>
        <v>4.1621239123879978E-3</v>
      </c>
      <c r="R1054" s="7">
        <f t="shared" si="66"/>
        <v>-3.16242617972071E-3</v>
      </c>
      <c r="S1054" s="7">
        <f t="shared" si="66"/>
        <v>2.8927514665017178E-2</v>
      </c>
      <c r="T1054" s="7">
        <f t="shared" si="66"/>
        <v>4.6692911981617007E-2</v>
      </c>
      <c r="U1054" s="7">
        <f t="shared" si="66"/>
        <v>-4.562995310392505E-2</v>
      </c>
      <c r="V1054" s="7">
        <f t="shared" si="68"/>
        <v>-5.1114042475503023E-3</v>
      </c>
      <c r="W1054" s="7">
        <f t="shared" si="68"/>
        <v>-2.3297912224821932E-2</v>
      </c>
      <c r="X1054" s="7">
        <f t="shared" si="68"/>
        <v>-2.7947417487923603E-2</v>
      </c>
      <c r="Y1054" s="7">
        <f t="shared" si="68"/>
        <v>1.0315082296071665E-2</v>
      </c>
      <c r="Z1054" s="15"/>
      <c r="AA1054" s="7"/>
      <c r="AB1054" s="7"/>
      <c r="AC1054" s="7"/>
      <c r="AD1054" s="7"/>
      <c r="AE1054" s="7"/>
      <c r="AF1054" s="7"/>
      <c r="AG1054" s="7"/>
      <c r="AH1054" s="7"/>
      <c r="AI1054" s="7"/>
      <c r="AJ1054" s="7"/>
      <c r="AK1054" s="7"/>
      <c r="AL1054" s="7"/>
      <c r="AM1054" s="7"/>
      <c r="AN1054" s="7"/>
      <c r="AO1054" s="7"/>
      <c r="AP1054" s="7"/>
      <c r="AQ1054" s="7"/>
      <c r="AR1054" s="7"/>
      <c r="AS1054" s="7"/>
      <c r="AT1054" s="7"/>
      <c r="AU1054" s="7"/>
      <c r="AV1054" s="7"/>
    </row>
    <row r="1055" spans="1:48">
      <c r="A1055" s="12">
        <v>44256</v>
      </c>
      <c r="B1055" s="13">
        <v>6710.8</v>
      </c>
      <c r="C1055" s="13">
        <v>1287.5999999999999</v>
      </c>
      <c r="D1055" s="13">
        <v>2937.3</v>
      </c>
      <c r="E1055" s="13">
        <v>12218.1</v>
      </c>
      <c r="F1055" s="13">
        <v>8575</v>
      </c>
      <c r="G1055" s="13">
        <v>6087.3</v>
      </c>
      <c r="H1055" s="13">
        <v>38068.400000000001</v>
      </c>
      <c r="I1055" s="13">
        <v>5659.1</v>
      </c>
      <c r="J1055" s="13">
        <v>1960</v>
      </c>
      <c r="K1055" s="13">
        <v>16149.4</v>
      </c>
      <c r="L1055" s="13">
        <v>5895.5</v>
      </c>
      <c r="M1055" s="13">
        <v>158</v>
      </c>
      <c r="N1055" s="15"/>
      <c r="O1055" s="7">
        <f t="shared" si="67"/>
        <v>8.3101327048912665E-3</v>
      </c>
      <c r="P1055" s="7">
        <f t="shared" si="67"/>
        <v>9.7380783457152922E-3</v>
      </c>
      <c r="Q1055" s="7">
        <f t="shared" si="67"/>
        <v>4.0303016038040172E-2</v>
      </c>
      <c r="R1055" s="7">
        <f t="shared" si="66"/>
        <v>6.2660834078377969E-3</v>
      </c>
      <c r="S1055" s="7">
        <f t="shared" si="66"/>
        <v>-9.9973290421136521E-3</v>
      </c>
      <c r="T1055" s="7">
        <f t="shared" si="66"/>
        <v>-1.4302273540015553E-3</v>
      </c>
      <c r="U1055" s="7">
        <f t="shared" si="66"/>
        <v>1.5221740003907658E-2</v>
      </c>
      <c r="V1055" s="7">
        <f t="shared" si="68"/>
        <v>3.6180822660611643E-2</v>
      </c>
      <c r="W1055" s="7">
        <f t="shared" si="68"/>
        <v>9.2428670811775127E-3</v>
      </c>
      <c r="X1055" s="7">
        <f t="shared" si="68"/>
        <v>5.4959104366791916E-3</v>
      </c>
      <c r="Y1055" s="7">
        <f t="shared" si="68"/>
        <v>2.5637492271222962E-2</v>
      </c>
      <c r="Z1055" s="15"/>
      <c r="AA1055" s="7"/>
      <c r="AB1055" s="7"/>
      <c r="AC1055" s="7"/>
      <c r="AD1055" s="7"/>
      <c r="AE1055" s="7"/>
      <c r="AF1055" s="7"/>
      <c r="AG1055" s="7"/>
      <c r="AH1055" s="7"/>
      <c r="AI1055" s="7"/>
      <c r="AJ1055" s="7"/>
      <c r="AK1055" s="7"/>
      <c r="AL1055" s="7"/>
      <c r="AM1055" s="7"/>
      <c r="AN1055" s="7"/>
      <c r="AO1055" s="7"/>
      <c r="AP1055" s="7"/>
      <c r="AQ1055" s="7"/>
      <c r="AR1055" s="7"/>
      <c r="AS1055" s="7"/>
      <c r="AT1055" s="7"/>
      <c r="AU1055" s="7"/>
      <c r="AV1055" s="7"/>
    </row>
    <row r="1056" spans="1:48">
      <c r="A1056" s="12">
        <v>44263</v>
      </c>
      <c r="B1056" s="13">
        <v>6766.8</v>
      </c>
      <c r="C1056" s="13">
        <v>1300.2</v>
      </c>
      <c r="D1056" s="13">
        <v>3058.1</v>
      </c>
      <c r="E1056" s="13">
        <v>12294.9</v>
      </c>
      <c r="F1056" s="13">
        <v>8489.7000000000007</v>
      </c>
      <c r="G1056" s="13">
        <v>6078.6</v>
      </c>
      <c r="H1056" s="13">
        <v>38652.300000000003</v>
      </c>
      <c r="I1056" s="13">
        <v>5867.6</v>
      </c>
      <c r="J1056" s="13">
        <v>1978.2</v>
      </c>
      <c r="K1056" s="13">
        <v>16238.4</v>
      </c>
      <c r="L1056" s="13">
        <v>6048.6</v>
      </c>
      <c r="M1056" s="13">
        <v>157</v>
      </c>
      <c r="N1056" s="15"/>
      <c r="O1056" s="7">
        <f t="shared" si="67"/>
        <v>-8.6976429564057482E-3</v>
      </c>
      <c r="P1056" s="7">
        <f t="shared" si="67"/>
        <v>1.8214884575342587E-2</v>
      </c>
      <c r="Q1056" s="7">
        <f t="shared" si="67"/>
        <v>1.0700855065940703E-2</v>
      </c>
      <c r="R1056" s="7">
        <f t="shared" si="66"/>
        <v>-5.97966417814775E-3</v>
      </c>
      <c r="S1056" s="7">
        <f t="shared" si="66"/>
        <v>-2.588063912126173E-2</v>
      </c>
      <c r="T1056" s="7">
        <f t="shared" si="66"/>
        <v>-5.8076388281427874E-3</v>
      </c>
      <c r="U1056" s="7">
        <f t="shared" si="66"/>
        <v>1.25182406392341E-2</v>
      </c>
      <c r="V1056" s="7">
        <f t="shared" si="68"/>
        <v>-2.2073593108056323E-2</v>
      </c>
      <c r="W1056" s="7">
        <f t="shared" si="68"/>
        <v>3.9855764990053459E-3</v>
      </c>
      <c r="X1056" s="7">
        <f t="shared" si="68"/>
        <v>-4.0627259073131729E-2</v>
      </c>
      <c r="Y1056" s="7">
        <f t="shared" si="68"/>
        <v>2.124868325629414E-2</v>
      </c>
      <c r="Z1056" s="15"/>
      <c r="AA1056" s="7"/>
      <c r="AB1056" s="7"/>
      <c r="AC1056" s="7"/>
      <c r="AD1056" s="7"/>
      <c r="AE1056" s="7"/>
      <c r="AF1056" s="7"/>
      <c r="AG1056" s="7"/>
      <c r="AH1056" s="7"/>
      <c r="AI1056" s="7"/>
      <c r="AJ1056" s="7"/>
      <c r="AK1056" s="7"/>
      <c r="AL1056" s="7"/>
      <c r="AM1056" s="7"/>
      <c r="AN1056" s="7"/>
      <c r="AO1056" s="7"/>
      <c r="AP1056" s="7"/>
      <c r="AQ1056" s="7"/>
      <c r="AR1056" s="7"/>
      <c r="AS1056" s="7"/>
      <c r="AT1056" s="7"/>
      <c r="AU1056" s="7"/>
      <c r="AV1056" s="7"/>
    </row>
    <row r="1057" spans="1:48">
      <c r="A1057" s="12">
        <v>44270</v>
      </c>
      <c r="B1057" s="13">
        <v>6708.2</v>
      </c>
      <c r="C1057" s="13">
        <v>1324.1</v>
      </c>
      <c r="D1057" s="13">
        <v>3091</v>
      </c>
      <c r="E1057" s="13">
        <v>12221.6</v>
      </c>
      <c r="F1057" s="13">
        <v>8272.7999999999993</v>
      </c>
      <c r="G1057" s="13">
        <v>6043.4</v>
      </c>
      <c r="H1057" s="13">
        <v>39139.199999999997</v>
      </c>
      <c r="I1057" s="13">
        <v>5739.5</v>
      </c>
      <c r="J1057" s="13">
        <v>1986.1</v>
      </c>
      <c r="K1057" s="13">
        <v>15591.9</v>
      </c>
      <c r="L1057" s="13">
        <v>6178.5</v>
      </c>
      <c r="M1057" s="13">
        <v>156</v>
      </c>
      <c r="N1057" s="15"/>
      <c r="O1057" s="7">
        <f t="shared" si="67"/>
        <v>1.7144459420867442E-2</v>
      </c>
      <c r="P1057" s="7">
        <f t="shared" si="67"/>
        <v>3.0860909134519793E-2</v>
      </c>
      <c r="Q1057" s="7">
        <f t="shared" si="67"/>
        <v>2.9863429915084339E-2</v>
      </c>
      <c r="R1057" s="7">
        <f t="shared" si="66"/>
        <v>2.8569454183127719E-2</v>
      </c>
      <c r="S1057" s="7">
        <f t="shared" si="66"/>
        <v>1.9950040258217273E-2</v>
      </c>
      <c r="T1057" s="7">
        <f t="shared" si="66"/>
        <v>4.7377415185170134E-3</v>
      </c>
      <c r="U1057" s="7">
        <f t="shared" si="66"/>
        <v>4.9438189902967652E-2</v>
      </c>
      <c r="V1057" s="7">
        <f t="shared" si="68"/>
        <v>5.2653193507905503E-3</v>
      </c>
      <c r="W1057" s="7">
        <f t="shared" si="68"/>
        <v>-3.5251164912424829E-4</v>
      </c>
      <c r="X1057" s="7">
        <f t="shared" si="68"/>
        <v>1.2460604892164877E-2</v>
      </c>
      <c r="Y1057" s="7">
        <f t="shared" si="68"/>
        <v>3.4784871072470476E-2</v>
      </c>
      <c r="Z1057" s="15"/>
      <c r="AA1057" s="7"/>
      <c r="AB1057" s="7"/>
      <c r="AC1057" s="7"/>
      <c r="AD1057" s="7"/>
      <c r="AE1057" s="7"/>
      <c r="AF1057" s="7"/>
      <c r="AG1057" s="7"/>
      <c r="AH1057" s="7"/>
      <c r="AI1057" s="7"/>
      <c r="AJ1057" s="7"/>
      <c r="AK1057" s="7"/>
      <c r="AL1057" s="7"/>
      <c r="AM1057" s="7"/>
      <c r="AN1057" s="7"/>
      <c r="AO1057" s="7"/>
      <c r="AP1057" s="7"/>
      <c r="AQ1057" s="7"/>
      <c r="AR1057" s="7"/>
      <c r="AS1057" s="7"/>
      <c r="AT1057" s="7"/>
      <c r="AU1057" s="7"/>
      <c r="AV1057" s="7"/>
    </row>
    <row r="1058" spans="1:48">
      <c r="A1058" s="12">
        <v>44277</v>
      </c>
      <c r="B1058" s="13">
        <v>6824.2</v>
      </c>
      <c r="C1058" s="13">
        <v>1365.6</v>
      </c>
      <c r="D1058" s="13">
        <v>3184.7</v>
      </c>
      <c r="E1058" s="13">
        <v>12575.8</v>
      </c>
      <c r="F1058" s="13">
        <v>8439.5</v>
      </c>
      <c r="G1058" s="13">
        <v>6072.1</v>
      </c>
      <c r="H1058" s="13">
        <v>41122.800000000003</v>
      </c>
      <c r="I1058" s="13">
        <v>5769.8</v>
      </c>
      <c r="J1058" s="13">
        <v>1985.4</v>
      </c>
      <c r="K1058" s="13">
        <v>15787.4</v>
      </c>
      <c r="L1058" s="13">
        <v>6397.2</v>
      </c>
      <c r="M1058" s="13">
        <v>155</v>
      </c>
      <c r="N1058" s="15"/>
      <c r="O1058" s="7">
        <f t="shared" si="67"/>
        <v>6.5920063326547899E-4</v>
      </c>
      <c r="P1058" s="7">
        <f t="shared" si="67"/>
        <v>-9.5241591140240371E-4</v>
      </c>
      <c r="Q1058" s="7">
        <f t="shared" si="67"/>
        <v>-1.3371253887053923E-2</v>
      </c>
      <c r="R1058" s="7">
        <f t="shared" si="66"/>
        <v>-3.7762650335552194E-3</v>
      </c>
      <c r="S1058" s="7">
        <f t="shared" si="66"/>
        <v>-1.816264334265497E-2</v>
      </c>
      <c r="T1058" s="7">
        <f t="shared" si="66"/>
        <v>1.3001869821517168E-3</v>
      </c>
      <c r="U1058" s="7">
        <f t="shared" si="66"/>
        <v>-1.408611959391323E-2</v>
      </c>
      <c r="V1058" s="7">
        <f t="shared" si="68"/>
        <v>1.5375657623849445E-2</v>
      </c>
      <c r="W1058" s="7">
        <f t="shared" si="68"/>
        <v>3.9209822516279129E-3</v>
      </c>
      <c r="X1058" s="7">
        <f t="shared" si="68"/>
        <v>1.3726507472619238E-2</v>
      </c>
      <c r="Y1058" s="7">
        <f t="shared" si="68"/>
        <v>-1.78536742412038E-2</v>
      </c>
      <c r="Z1058" s="15"/>
      <c r="AA1058" s="7"/>
      <c r="AB1058" s="7"/>
      <c r="AC1058" s="7"/>
      <c r="AD1058" s="7"/>
      <c r="AE1058" s="7"/>
      <c r="AF1058" s="7"/>
      <c r="AG1058" s="7"/>
      <c r="AH1058" s="7"/>
      <c r="AI1058" s="7"/>
      <c r="AJ1058" s="7"/>
      <c r="AK1058" s="7"/>
      <c r="AL1058" s="7"/>
      <c r="AM1058" s="7"/>
      <c r="AN1058" s="7"/>
      <c r="AO1058" s="7"/>
      <c r="AP1058" s="7"/>
      <c r="AQ1058" s="7"/>
      <c r="AR1058" s="7"/>
      <c r="AS1058" s="7"/>
      <c r="AT1058" s="7"/>
      <c r="AU1058" s="7"/>
      <c r="AV1058" s="7"/>
    </row>
    <row r="1059" spans="1:48">
      <c r="A1059" s="12">
        <v>44284</v>
      </c>
      <c r="B1059" s="13">
        <v>6828.7</v>
      </c>
      <c r="C1059" s="13">
        <v>1364.3</v>
      </c>
      <c r="D1059" s="13">
        <v>3142.4</v>
      </c>
      <c r="E1059" s="13">
        <v>12528.4</v>
      </c>
      <c r="F1059" s="13">
        <v>8287.6</v>
      </c>
      <c r="G1059" s="13">
        <v>6080</v>
      </c>
      <c r="H1059" s="13">
        <v>40547.599999999999</v>
      </c>
      <c r="I1059" s="13">
        <v>5859.2</v>
      </c>
      <c r="J1059" s="13">
        <v>1993.2</v>
      </c>
      <c r="K1059" s="13">
        <v>16005.6</v>
      </c>
      <c r="L1059" s="13">
        <v>6284</v>
      </c>
      <c r="M1059" s="13">
        <v>154</v>
      </c>
      <c r="N1059" s="15"/>
      <c r="O1059" s="7">
        <f t="shared" si="67"/>
        <v>2.4089880843300857E-2</v>
      </c>
      <c r="P1059" s="7">
        <f t="shared" si="67"/>
        <v>2.8612601409077277E-2</v>
      </c>
      <c r="Q1059" s="7">
        <f t="shared" si="67"/>
        <v>3.2713855809063774E-2</v>
      </c>
      <c r="R1059" s="7">
        <f t="shared" si="66"/>
        <v>4.0147899963232378E-3</v>
      </c>
      <c r="S1059" s="7">
        <f t="shared" si="66"/>
        <v>1.0072658110270439E-2</v>
      </c>
      <c r="T1059" s="7">
        <f t="shared" si="66"/>
        <v>1.8156536389510841E-2</v>
      </c>
      <c r="U1059" s="7">
        <f t="shared" si="66"/>
        <v>7.1217355745077284E-3</v>
      </c>
      <c r="V1059" s="7">
        <f t="shared" si="68"/>
        <v>2.9513067791000994E-2</v>
      </c>
      <c r="W1059" s="7">
        <f t="shared" si="68"/>
        <v>7.5121620676432951E-2</v>
      </c>
      <c r="X1059" s="7">
        <f t="shared" si="68"/>
        <v>3.2322941737345345E-2</v>
      </c>
      <c r="Y1059" s="7">
        <f t="shared" si="68"/>
        <v>3.5106985168576301E-3</v>
      </c>
      <c r="Z1059" s="15"/>
      <c r="AA1059" s="7"/>
      <c r="AB1059" s="7"/>
      <c r="AC1059" s="7"/>
      <c r="AD1059" s="7"/>
      <c r="AE1059" s="7"/>
      <c r="AF1059" s="7"/>
      <c r="AG1059" s="7"/>
      <c r="AH1059" s="7"/>
      <c r="AI1059" s="7"/>
      <c r="AJ1059" s="7"/>
      <c r="AK1059" s="7"/>
      <c r="AL1059" s="7"/>
      <c r="AM1059" s="7"/>
      <c r="AN1059" s="7"/>
      <c r="AO1059" s="7"/>
      <c r="AP1059" s="7"/>
      <c r="AQ1059" s="7"/>
      <c r="AR1059" s="7"/>
      <c r="AS1059" s="7"/>
      <c r="AT1059" s="7"/>
      <c r="AU1059" s="7"/>
      <c r="AV1059" s="7"/>
    </row>
    <row r="1060" spans="1:48">
      <c r="A1060" s="12">
        <v>44292</v>
      </c>
      <c r="B1060" s="13">
        <v>6995.2</v>
      </c>
      <c r="C1060" s="13">
        <v>1403.9</v>
      </c>
      <c r="D1060" s="13">
        <v>3246.9</v>
      </c>
      <c r="E1060" s="13">
        <v>12578.8</v>
      </c>
      <c r="F1060" s="13">
        <v>8371.5</v>
      </c>
      <c r="G1060" s="13">
        <v>6191.4</v>
      </c>
      <c r="H1060" s="13">
        <v>40837.4</v>
      </c>
      <c r="I1060" s="13">
        <v>6034.7</v>
      </c>
      <c r="J1060" s="13">
        <v>2148.6999999999998</v>
      </c>
      <c r="K1060" s="13">
        <v>16531.400000000001</v>
      </c>
      <c r="L1060" s="13">
        <v>6306.1</v>
      </c>
      <c r="M1060" s="13">
        <v>153</v>
      </c>
      <c r="N1060" s="15"/>
      <c r="O1060" s="7">
        <f t="shared" si="67"/>
        <v>9.7164798095543525E-3</v>
      </c>
      <c r="P1060" s="7">
        <f t="shared" si="67"/>
        <v>9.9672512879368531E-4</v>
      </c>
      <c r="Q1060" s="7">
        <f t="shared" si="67"/>
        <v>1.0996021786346219E-2</v>
      </c>
      <c r="R1060" s="7">
        <f t="shared" si="66"/>
        <v>9.5970102340219316E-3</v>
      </c>
      <c r="S1060" s="7">
        <f t="shared" si="66"/>
        <v>-1.1751270690669542E-2</v>
      </c>
      <c r="T1060" s="7">
        <f t="shared" si="66"/>
        <v>5.6692050695683191E-3</v>
      </c>
      <c r="U1060" s="7">
        <f t="shared" si="66"/>
        <v>1.8857545032651211E-2</v>
      </c>
      <c r="V1060" s="7">
        <f t="shared" si="68"/>
        <v>2.3196474239945303E-4</v>
      </c>
      <c r="W1060" s="7">
        <f t="shared" si="68"/>
        <v>4.2549918586743202E-2</v>
      </c>
      <c r="X1060" s="7">
        <f t="shared" si="68"/>
        <v>1.4598273412801226E-2</v>
      </c>
      <c r="Y1060" s="7">
        <f t="shared" si="68"/>
        <v>-2.5683414241002053E-2</v>
      </c>
      <c r="Z1060" s="15"/>
      <c r="AA1060" s="7"/>
      <c r="AB1060" s="7"/>
      <c r="AC1060" s="7"/>
      <c r="AD1060" s="7"/>
      <c r="AE1060" s="7"/>
      <c r="AF1060" s="7"/>
      <c r="AG1060" s="7"/>
      <c r="AH1060" s="7"/>
      <c r="AI1060" s="7"/>
      <c r="AJ1060" s="7"/>
      <c r="AK1060" s="7"/>
      <c r="AL1060" s="7"/>
      <c r="AM1060" s="7"/>
      <c r="AN1060" s="7"/>
      <c r="AO1060" s="7"/>
      <c r="AP1060" s="7"/>
      <c r="AQ1060" s="7"/>
      <c r="AR1060" s="7"/>
      <c r="AS1060" s="7"/>
      <c r="AT1060" s="7"/>
      <c r="AU1060" s="7"/>
      <c r="AV1060" s="7"/>
    </row>
    <row r="1061" spans="1:48">
      <c r="A1061" s="12">
        <v>44298</v>
      </c>
      <c r="B1061" s="13">
        <v>7063.5</v>
      </c>
      <c r="C1061" s="13">
        <v>1405.3</v>
      </c>
      <c r="D1061" s="13">
        <v>3282.8</v>
      </c>
      <c r="E1061" s="13">
        <v>12700.1</v>
      </c>
      <c r="F1061" s="13">
        <v>8273.7000000000007</v>
      </c>
      <c r="G1061" s="13">
        <v>6226.6</v>
      </c>
      <c r="H1061" s="13">
        <v>41614.800000000003</v>
      </c>
      <c r="I1061" s="13">
        <v>6036.1</v>
      </c>
      <c r="J1061" s="13">
        <v>2242.1</v>
      </c>
      <c r="K1061" s="13">
        <v>16774.5</v>
      </c>
      <c r="L1061" s="13">
        <v>6146.2</v>
      </c>
      <c r="M1061" s="13">
        <v>152</v>
      </c>
      <c r="N1061" s="15"/>
      <c r="O1061" s="7">
        <f t="shared" si="67"/>
        <v>-3.9648263783856092E-4</v>
      </c>
      <c r="P1061" s="7">
        <f t="shared" si="67"/>
        <v>2.7003995943596657E-3</v>
      </c>
      <c r="Q1061" s="7">
        <f t="shared" si="67"/>
        <v>-5.9884077522080557E-3</v>
      </c>
      <c r="R1061" s="7">
        <f t="shared" si="66"/>
        <v>-3.4073464365680655E-3</v>
      </c>
      <c r="S1061" s="7">
        <f t="shared" si="66"/>
        <v>-4.429684773248431E-2</v>
      </c>
      <c r="T1061" s="7">
        <f t="shared" si="66"/>
        <v>-6.1047120632544362E-4</v>
      </c>
      <c r="U1061" s="7">
        <f t="shared" si="66"/>
        <v>1.559571782867805E-2</v>
      </c>
      <c r="V1061" s="7">
        <f t="shared" si="68"/>
        <v>9.4316988519575901E-3</v>
      </c>
      <c r="W1061" s="7">
        <f t="shared" si="68"/>
        <v>-2.6621236276297089E-2</v>
      </c>
      <c r="X1061" s="7">
        <f t="shared" si="68"/>
        <v>9.4576537691138662E-3</v>
      </c>
      <c r="Y1061" s="7">
        <f t="shared" si="68"/>
        <v>-3.3572938524536566E-3</v>
      </c>
      <c r="Z1061" s="15"/>
      <c r="AA1061" s="7"/>
      <c r="AB1061" s="7"/>
      <c r="AC1061" s="7"/>
      <c r="AD1061" s="7"/>
      <c r="AE1061" s="7"/>
      <c r="AF1061" s="7"/>
      <c r="AG1061" s="7"/>
      <c r="AH1061" s="7"/>
      <c r="AI1061" s="7"/>
      <c r="AJ1061" s="7"/>
      <c r="AK1061" s="7"/>
      <c r="AL1061" s="7"/>
      <c r="AM1061" s="7"/>
      <c r="AN1061" s="7"/>
      <c r="AO1061" s="7"/>
      <c r="AP1061" s="7"/>
      <c r="AQ1061" s="7"/>
      <c r="AR1061" s="7"/>
      <c r="AS1061" s="7"/>
      <c r="AT1061" s="7"/>
      <c r="AU1061" s="7"/>
      <c r="AV1061" s="7"/>
    </row>
    <row r="1062" spans="1:48">
      <c r="A1062" s="12">
        <v>44305</v>
      </c>
      <c r="B1062" s="13">
        <v>7060.7</v>
      </c>
      <c r="C1062" s="13">
        <v>1409.1</v>
      </c>
      <c r="D1062" s="13">
        <v>3263.2</v>
      </c>
      <c r="E1062" s="13">
        <v>12656.9</v>
      </c>
      <c r="F1062" s="13">
        <v>7915.2</v>
      </c>
      <c r="G1062" s="13">
        <v>6222.8</v>
      </c>
      <c r="H1062" s="13">
        <v>42268.9</v>
      </c>
      <c r="I1062" s="13">
        <v>6093.3</v>
      </c>
      <c r="J1062" s="13">
        <v>2183.1999999999998</v>
      </c>
      <c r="K1062" s="13">
        <v>16933.900000000001</v>
      </c>
      <c r="L1062" s="13">
        <v>6125.6</v>
      </c>
      <c r="M1062" s="13">
        <v>151</v>
      </c>
      <c r="N1062" s="15"/>
      <c r="O1062" s="7">
        <f t="shared" si="67"/>
        <v>-4.955108992096593E-3</v>
      </c>
      <c r="P1062" s="7">
        <f t="shared" si="67"/>
        <v>-9.7700901959227437E-3</v>
      </c>
      <c r="Q1062" s="7">
        <f t="shared" si="67"/>
        <v>-1.5285387692859007E-2</v>
      </c>
      <c r="R1062" s="7">
        <f t="shared" si="66"/>
        <v>-3.5014007546713043E-2</v>
      </c>
      <c r="S1062" s="7">
        <f t="shared" si="66"/>
        <v>-4.3428509453804932E-3</v>
      </c>
      <c r="T1062" s="7">
        <f t="shared" si="66"/>
        <v>3.3369728712917628E-3</v>
      </c>
      <c r="U1062" s="7">
        <f t="shared" si="66"/>
        <v>-8.8182714727796756E-3</v>
      </c>
      <c r="V1062" s="7">
        <f t="shared" si="68"/>
        <v>3.3914165852300692E-3</v>
      </c>
      <c r="W1062" s="7">
        <f t="shared" si="68"/>
        <v>-2.2840398986549427E-2</v>
      </c>
      <c r="X1062" s="7">
        <f t="shared" si="68"/>
        <v>-4.9965471557330259E-3</v>
      </c>
      <c r="Y1062" s="7">
        <f t="shared" si="68"/>
        <v>5.632533734060188E-3</v>
      </c>
      <c r="Z1062" s="15"/>
      <c r="AA1062" s="7"/>
      <c r="AB1062" s="7"/>
      <c r="AC1062" s="7"/>
      <c r="AD1062" s="7"/>
      <c r="AE1062" s="7"/>
      <c r="AF1062" s="7"/>
      <c r="AG1062" s="7"/>
      <c r="AH1062" s="7"/>
      <c r="AI1062" s="7"/>
      <c r="AJ1062" s="7"/>
      <c r="AK1062" s="7"/>
      <c r="AL1062" s="7"/>
      <c r="AM1062" s="7"/>
      <c r="AN1062" s="7"/>
      <c r="AO1062" s="7"/>
      <c r="AP1062" s="7"/>
      <c r="AQ1062" s="7"/>
      <c r="AR1062" s="7"/>
      <c r="AS1062" s="7"/>
      <c r="AT1062" s="7"/>
      <c r="AU1062" s="7"/>
      <c r="AV1062" s="7"/>
    </row>
    <row r="1063" spans="1:48">
      <c r="A1063" s="12">
        <v>44312</v>
      </c>
      <c r="B1063" s="13">
        <v>7025.8</v>
      </c>
      <c r="C1063" s="13">
        <v>1395.4</v>
      </c>
      <c r="D1063" s="13">
        <v>3213.7</v>
      </c>
      <c r="E1063" s="13">
        <v>12221.4</v>
      </c>
      <c r="F1063" s="13">
        <v>7880.9</v>
      </c>
      <c r="G1063" s="13">
        <v>6243.6</v>
      </c>
      <c r="H1063" s="13">
        <v>41897.800000000003</v>
      </c>
      <c r="I1063" s="13">
        <v>6114</v>
      </c>
      <c r="J1063" s="13">
        <v>2133.9</v>
      </c>
      <c r="K1063" s="13">
        <v>16849.5</v>
      </c>
      <c r="L1063" s="13">
        <v>6160.2</v>
      </c>
      <c r="M1063" s="13">
        <v>150</v>
      </c>
      <c r="N1063" s="15"/>
      <c r="O1063" s="7">
        <f t="shared" si="67"/>
        <v>7.797807932883395E-3</v>
      </c>
      <c r="P1063" s="7">
        <f t="shared" si="67"/>
        <v>4.0765298720494853E-3</v>
      </c>
      <c r="Q1063" s="7">
        <f t="shared" si="67"/>
        <v>-5.2413310642230341E-3</v>
      </c>
      <c r="R1063" s="7">
        <f t="shared" si="66"/>
        <v>-4.4529257415706286E-3</v>
      </c>
      <c r="S1063" s="7">
        <f t="shared" si="66"/>
        <v>1.8082174593814469E-2</v>
      </c>
      <c r="T1063" s="7">
        <f t="shared" si="66"/>
        <v>1.7448903060330867E-2</v>
      </c>
      <c r="U1063" s="7">
        <f t="shared" si="66"/>
        <v>-8.0494373613725131E-3</v>
      </c>
      <c r="V1063" s="7">
        <f t="shared" si="68"/>
        <v>-9.4326369439023047E-3</v>
      </c>
      <c r="W1063" s="7">
        <f t="shared" si="68"/>
        <v>-0.1110051297662108</v>
      </c>
      <c r="X1063" s="7">
        <f t="shared" si="68"/>
        <v>3.8428319180141716E-2</v>
      </c>
      <c r="Y1063" s="7">
        <f t="shared" si="68"/>
        <v>-1.0394408532654635E-2</v>
      </c>
      <c r="Z1063" s="15"/>
      <c r="AA1063" s="7"/>
      <c r="AB1063" s="7"/>
      <c r="AC1063" s="7"/>
      <c r="AD1063" s="7"/>
      <c r="AE1063" s="7"/>
      <c r="AF1063" s="7"/>
      <c r="AG1063" s="7"/>
      <c r="AH1063" s="7"/>
      <c r="AI1063" s="7"/>
      <c r="AJ1063" s="7"/>
      <c r="AK1063" s="7"/>
      <c r="AL1063" s="7"/>
      <c r="AM1063" s="7"/>
      <c r="AN1063" s="7"/>
      <c r="AO1063" s="7"/>
      <c r="AP1063" s="7"/>
      <c r="AQ1063" s="7"/>
      <c r="AR1063" s="7"/>
      <c r="AS1063" s="7"/>
      <c r="AT1063" s="7"/>
      <c r="AU1063" s="7"/>
      <c r="AV1063" s="7"/>
    </row>
    <row r="1064" spans="1:48">
      <c r="A1064" s="12">
        <v>44319</v>
      </c>
      <c r="B1064" s="13">
        <v>7080.8</v>
      </c>
      <c r="C1064" s="13">
        <v>1401.1</v>
      </c>
      <c r="D1064" s="13">
        <v>3196.9</v>
      </c>
      <c r="E1064" s="13">
        <v>12167.1</v>
      </c>
      <c r="F1064" s="13">
        <v>8024.7</v>
      </c>
      <c r="G1064" s="13">
        <v>6353.5</v>
      </c>
      <c r="H1064" s="13">
        <v>41561.9</v>
      </c>
      <c r="I1064" s="13">
        <v>6056.6</v>
      </c>
      <c r="J1064" s="13">
        <v>1909.7</v>
      </c>
      <c r="K1064" s="13">
        <v>17509.599999999999</v>
      </c>
      <c r="L1064" s="13">
        <v>6096.5</v>
      </c>
      <c r="M1064" s="13">
        <v>149</v>
      </c>
      <c r="N1064" s="15"/>
      <c r="O1064" s="7">
        <f t="shared" si="67"/>
        <v>-9.4502299612996693E-3</v>
      </c>
      <c r="P1064" s="7">
        <f t="shared" si="67"/>
        <v>-1.7568311308288155E-2</v>
      </c>
      <c r="Q1064" s="7">
        <f t="shared" si="67"/>
        <v>-2.0039459378650708E-3</v>
      </c>
      <c r="R1064" s="7">
        <f t="shared" si="66"/>
        <v>1.0725453719742562E-2</v>
      </c>
      <c r="S1064" s="7">
        <f t="shared" si="66"/>
        <v>-1.95678797197676E-2</v>
      </c>
      <c r="T1064" s="7">
        <f t="shared" si="66"/>
        <v>-3.7845980677060887E-3</v>
      </c>
      <c r="U1064" s="7">
        <f t="shared" si="66"/>
        <v>7.5767471484787657E-3</v>
      </c>
      <c r="V1064" s="7">
        <f t="shared" si="68"/>
        <v>-1.0923627388636996E-2</v>
      </c>
      <c r="W1064" s="7">
        <f t="shared" si="68"/>
        <v>-7.1400783179466243E-2</v>
      </c>
      <c r="X1064" s="7">
        <f t="shared" si="68"/>
        <v>-1.5708470347665419E-2</v>
      </c>
      <c r="Y1064" s="7">
        <f t="shared" si="68"/>
        <v>-2.5635400843433753E-2</v>
      </c>
      <c r="Z1064" s="15"/>
      <c r="AA1064" s="7"/>
      <c r="AB1064" s="7"/>
      <c r="AC1064" s="7"/>
      <c r="AD1064" s="7"/>
      <c r="AE1064" s="7"/>
      <c r="AF1064" s="7"/>
      <c r="AG1064" s="7"/>
      <c r="AH1064" s="7"/>
      <c r="AI1064" s="7"/>
      <c r="AJ1064" s="7"/>
      <c r="AK1064" s="7"/>
      <c r="AL1064" s="7"/>
      <c r="AM1064" s="7"/>
      <c r="AN1064" s="7"/>
      <c r="AO1064" s="7"/>
      <c r="AP1064" s="7"/>
      <c r="AQ1064" s="7"/>
      <c r="AR1064" s="7"/>
      <c r="AS1064" s="7"/>
      <c r="AT1064" s="7"/>
      <c r="AU1064" s="7"/>
      <c r="AV1064" s="7"/>
    </row>
    <row r="1065" spans="1:48">
      <c r="A1065" s="12">
        <v>44326</v>
      </c>
      <c r="B1065" s="13">
        <v>7014.2</v>
      </c>
      <c r="C1065" s="13">
        <v>1376.7</v>
      </c>
      <c r="D1065" s="13">
        <v>3190.5</v>
      </c>
      <c r="E1065" s="13">
        <v>12298.3</v>
      </c>
      <c r="F1065" s="13">
        <v>7869.2</v>
      </c>
      <c r="G1065" s="13">
        <v>6329.5</v>
      </c>
      <c r="H1065" s="13">
        <v>41878</v>
      </c>
      <c r="I1065" s="13">
        <v>5990.8</v>
      </c>
      <c r="J1065" s="13">
        <v>1778.1</v>
      </c>
      <c r="K1065" s="13">
        <v>17236.7</v>
      </c>
      <c r="L1065" s="13">
        <v>5942.2</v>
      </c>
      <c r="M1065" s="13">
        <v>148</v>
      </c>
      <c r="N1065" s="15"/>
      <c r="O1065" s="7">
        <f t="shared" si="67"/>
        <v>2.2927134540236659E-3</v>
      </c>
      <c r="P1065" s="7">
        <f t="shared" si="67"/>
        <v>-2.7640401653382138E-3</v>
      </c>
      <c r="Q1065" s="7">
        <f t="shared" si="67"/>
        <v>1.323285441703149E-2</v>
      </c>
      <c r="R1065" s="7">
        <f t="shared" si="66"/>
        <v>1.404112610317859E-2</v>
      </c>
      <c r="S1065" s="7">
        <f t="shared" si="66"/>
        <v>-2.1826989783726297E-2</v>
      </c>
      <c r="T1065" s="7">
        <f t="shared" si="66"/>
        <v>7.2412752467136462E-3</v>
      </c>
      <c r="U1065" s="7">
        <f t="shared" si="66"/>
        <v>1.5693583272662924E-2</v>
      </c>
      <c r="V1065" s="7">
        <f t="shared" si="68"/>
        <v>-5.0089327011898369E-4</v>
      </c>
      <c r="W1065" s="7">
        <f t="shared" si="68"/>
        <v>5.8011020666542623E-2</v>
      </c>
      <c r="X1065" s="7">
        <f t="shared" si="68"/>
        <v>-2.1877448773167781E-2</v>
      </c>
      <c r="Y1065" s="7">
        <f t="shared" si="68"/>
        <v>-2.3583789979399427E-2</v>
      </c>
      <c r="Z1065" s="15"/>
      <c r="AA1065" s="7"/>
      <c r="AB1065" s="7"/>
      <c r="AC1065" s="7"/>
      <c r="AD1065" s="7"/>
      <c r="AE1065" s="7"/>
      <c r="AF1065" s="7"/>
      <c r="AG1065" s="7"/>
      <c r="AH1065" s="7"/>
      <c r="AI1065" s="7"/>
      <c r="AJ1065" s="7"/>
      <c r="AK1065" s="7"/>
      <c r="AL1065" s="7"/>
      <c r="AM1065" s="7"/>
      <c r="AN1065" s="7"/>
      <c r="AO1065" s="7"/>
      <c r="AP1065" s="7"/>
      <c r="AQ1065" s="7"/>
      <c r="AR1065" s="7"/>
      <c r="AS1065" s="7"/>
      <c r="AT1065" s="7"/>
      <c r="AU1065" s="7"/>
      <c r="AV1065" s="7"/>
    </row>
    <row r="1066" spans="1:48">
      <c r="A1066" s="12">
        <v>44333</v>
      </c>
      <c r="B1066" s="13">
        <v>7030.3</v>
      </c>
      <c r="C1066" s="13">
        <v>1372.9</v>
      </c>
      <c r="D1066" s="13">
        <v>3233</v>
      </c>
      <c r="E1066" s="13">
        <v>12472.2</v>
      </c>
      <c r="F1066" s="13">
        <v>7699.3</v>
      </c>
      <c r="G1066" s="13">
        <v>6375.5</v>
      </c>
      <c r="H1066" s="13">
        <v>42540.4</v>
      </c>
      <c r="I1066" s="13">
        <v>5987.8</v>
      </c>
      <c r="J1066" s="13">
        <v>1884.3</v>
      </c>
      <c r="K1066" s="13">
        <v>16863.7</v>
      </c>
      <c r="L1066" s="13">
        <v>5803.7</v>
      </c>
      <c r="M1066" s="13">
        <v>147</v>
      </c>
      <c r="N1066" s="15"/>
      <c r="O1066" s="7">
        <f t="shared" si="67"/>
        <v>2.1000363587040327E-2</v>
      </c>
      <c r="P1066" s="7">
        <f t="shared" si="67"/>
        <v>3.5701470170740872E-2</v>
      </c>
      <c r="Q1066" s="7">
        <f t="shared" si="67"/>
        <v>3.1421935994521991E-2</v>
      </c>
      <c r="R1066" s="7">
        <f t="shared" si="66"/>
        <v>6.847782061407813E-3</v>
      </c>
      <c r="S1066" s="7">
        <f t="shared" si="66"/>
        <v>2.1560090955861221E-2</v>
      </c>
      <c r="T1066" s="7">
        <f t="shared" si="66"/>
        <v>2.7582514753955935E-2</v>
      </c>
      <c r="U1066" s="7">
        <f t="shared" si="66"/>
        <v>1.4520166896587564E-2</v>
      </c>
      <c r="V1066" s="7">
        <f t="shared" si="68"/>
        <v>1.5165491904994817E-2</v>
      </c>
      <c r="W1066" s="7">
        <f t="shared" si="68"/>
        <v>2.9698423548600975E-2</v>
      </c>
      <c r="X1066" s="7">
        <f t="shared" si="68"/>
        <v>1.3675285851355457E-2</v>
      </c>
      <c r="Y1066" s="7">
        <f t="shared" si="68"/>
        <v>-9.7306675401497254E-3</v>
      </c>
      <c r="Z1066" s="15"/>
      <c r="AA1066" s="7"/>
      <c r="AB1066" s="7"/>
      <c r="AC1066" s="7"/>
      <c r="AD1066" s="7"/>
      <c r="AE1066" s="7"/>
      <c r="AF1066" s="7"/>
      <c r="AG1066" s="7"/>
      <c r="AH1066" s="7"/>
      <c r="AI1066" s="7"/>
      <c r="AJ1066" s="7"/>
      <c r="AK1066" s="7"/>
      <c r="AL1066" s="7"/>
      <c r="AM1066" s="7"/>
      <c r="AN1066" s="7"/>
      <c r="AO1066" s="7"/>
      <c r="AP1066" s="7"/>
      <c r="AQ1066" s="7"/>
      <c r="AR1066" s="7"/>
      <c r="AS1066" s="7"/>
      <c r="AT1066" s="7"/>
      <c r="AU1066" s="7"/>
      <c r="AV1066" s="7"/>
    </row>
    <row r="1067" spans="1:48">
      <c r="A1067" s="12">
        <v>44340</v>
      </c>
      <c r="B1067" s="13">
        <v>7179.5</v>
      </c>
      <c r="C1067" s="13">
        <v>1422.8</v>
      </c>
      <c r="D1067" s="13">
        <v>3336.2</v>
      </c>
      <c r="E1067" s="13">
        <v>12557.9</v>
      </c>
      <c r="F1067" s="13">
        <v>7867.1</v>
      </c>
      <c r="G1067" s="13">
        <v>6553.8</v>
      </c>
      <c r="H1067" s="13">
        <v>43162.6</v>
      </c>
      <c r="I1067" s="13">
        <v>6079.3</v>
      </c>
      <c r="J1067" s="13">
        <v>1941.1</v>
      </c>
      <c r="K1067" s="13">
        <v>17095.900000000001</v>
      </c>
      <c r="L1067" s="13">
        <v>5747.5</v>
      </c>
      <c r="M1067" s="13">
        <v>146</v>
      </c>
      <c r="N1067" s="15"/>
      <c r="O1067" s="7">
        <f t="shared" si="67"/>
        <v>1.6014269795995986E-2</v>
      </c>
      <c r="P1067" s="7">
        <f t="shared" si="67"/>
        <v>7.422483485518795E-3</v>
      </c>
      <c r="Q1067" s="7">
        <f t="shared" si="67"/>
        <v>1.108431682816416E-3</v>
      </c>
      <c r="R1067" s="7">
        <f t="shared" si="66"/>
        <v>2.947862669648843E-2</v>
      </c>
      <c r="S1067" s="7">
        <f t="shared" si="66"/>
        <v>8.1579576954783406E-2</v>
      </c>
      <c r="T1067" s="7">
        <f t="shared" si="66"/>
        <v>1.6314661844057134E-2</v>
      </c>
      <c r="U1067" s="7">
        <f t="shared" si="66"/>
        <v>6.8090694741831347E-3</v>
      </c>
      <c r="V1067" s="7">
        <f t="shared" si="68"/>
        <v>2.4887978644596492E-2</v>
      </c>
      <c r="W1067" s="7">
        <f t="shared" si="68"/>
        <v>-1.0721325020260323E-2</v>
      </c>
      <c r="X1067" s="7">
        <f t="shared" si="68"/>
        <v>1.0184335614069994E-2</v>
      </c>
      <c r="Y1067" s="7">
        <f t="shared" si="68"/>
        <v>5.6387733683851519E-2</v>
      </c>
      <c r="Z1067" s="15"/>
      <c r="AA1067" s="7"/>
      <c r="AB1067" s="7"/>
      <c r="AC1067" s="7"/>
      <c r="AD1067" s="7"/>
      <c r="AE1067" s="7"/>
      <c r="AF1067" s="7"/>
      <c r="AG1067" s="7"/>
      <c r="AH1067" s="7"/>
      <c r="AI1067" s="7"/>
      <c r="AJ1067" s="7"/>
      <c r="AK1067" s="7"/>
      <c r="AL1067" s="7"/>
      <c r="AM1067" s="7"/>
      <c r="AN1067" s="7"/>
      <c r="AO1067" s="7"/>
      <c r="AP1067" s="7"/>
      <c r="AQ1067" s="7"/>
      <c r="AR1067" s="7"/>
      <c r="AS1067" s="7"/>
      <c r="AT1067" s="7"/>
      <c r="AU1067" s="7"/>
      <c r="AV1067" s="7"/>
    </row>
    <row r="1068" spans="1:48">
      <c r="A1068" s="12">
        <v>44347</v>
      </c>
      <c r="B1068" s="13">
        <v>7295.4</v>
      </c>
      <c r="C1068" s="13">
        <v>1433.4</v>
      </c>
      <c r="D1068" s="13">
        <v>3339.9</v>
      </c>
      <c r="E1068" s="13">
        <v>12933.6</v>
      </c>
      <c r="F1068" s="13">
        <v>8535.7999999999993</v>
      </c>
      <c r="G1068" s="13">
        <v>6661.6</v>
      </c>
      <c r="H1068" s="13">
        <v>43457.5</v>
      </c>
      <c r="I1068" s="13">
        <v>6232.5</v>
      </c>
      <c r="J1068" s="13">
        <v>1920.4</v>
      </c>
      <c r="K1068" s="13">
        <v>17270.900000000001</v>
      </c>
      <c r="L1068" s="13">
        <v>6080.9</v>
      </c>
      <c r="M1068" s="13">
        <v>145</v>
      </c>
      <c r="N1068" s="15"/>
      <c r="O1068" s="7">
        <f t="shared" si="67"/>
        <v>2.3138492083042196E-3</v>
      </c>
      <c r="P1068" s="7">
        <f t="shared" si="67"/>
        <v>1.1583274994030619E-2</v>
      </c>
      <c r="Q1068" s="7">
        <f t="shared" si="67"/>
        <v>-7.8452992675743845E-3</v>
      </c>
      <c r="R1068" s="7">
        <f t="shared" si="66"/>
        <v>-1.0156868541095519E-2</v>
      </c>
      <c r="S1068" s="7">
        <f t="shared" si="66"/>
        <v>-6.1106209082720745E-3</v>
      </c>
      <c r="T1068" s="7">
        <f t="shared" si="66"/>
        <v>-1.9370992350581005E-2</v>
      </c>
      <c r="U1068" s="7">
        <f t="shared" si="66"/>
        <v>1.898224243665286E-2</v>
      </c>
      <c r="V1068" s="7">
        <f t="shared" si="68"/>
        <v>4.1310463206374708E-3</v>
      </c>
      <c r="W1068" s="7">
        <f t="shared" si="68"/>
        <v>6.7255613831718283E-2</v>
      </c>
      <c r="X1068" s="7">
        <f t="shared" si="68"/>
        <v>1.1330456921998128E-2</v>
      </c>
      <c r="Y1068" s="7">
        <f t="shared" si="68"/>
        <v>2.8452228478898414E-2</v>
      </c>
      <c r="Z1068" s="15"/>
      <c r="AA1068" s="7"/>
      <c r="AB1068" s="7"/>
      <c r="AC1068" s="7"/>
      <c r="AD1068" s="7"/>
      <c r="AE1068" s="7"/>
      <c r="AF1068" s="7"/>
      <c r="AG1068" s="7"/>
      <c r="AH1068" s="7"/>
      <c r="AI1068" s="7"/>
      <c r="AJ1068" s="7"/>
      <c r="AK1068" s="7"/>
      <c r="AL1068" s="7"/>
      <c r="AM1068" s="7"/>
      <c r="AN1068" s="7"/>
      <c r="AO1068" s="7"/>
      <c r="AP1068" s="7"/>
      <c r="AQ1068" s="7"/>
      <c r="AR1068" s="7"/>
      <c r="AS1068" s="7"/>
      <c r="AT1068" s="7"/>
      <c r="AU1068" s="7"/>
      <c r="AV1068" s="7"/>
    </row>
    <row r="1069" spans="1:48">
      <c r="A1069" s="12">
        <v>44354</v>
      </c>
      <c r="B1069" s="13">
        <v>7312.3</v>
      </c>
      <c r="C1069" s="13">
        <v>1450.1</v>
      </c>
      <c r="D1069" s="13">
        <v>3313.8</v>
      </c>
      <c r="E1069" s="13">
        <v>12802.9</v>
      </c>
      <c r="F1069" s="13">
        <v>8483.7999999999993</v>
      </c>
      <c r="G1069" s="13">
        <v>6533.8</v>
      </c>
      <c r="H1069" s="13">
        <v>44290.3</v>
      </c>
      <c r="I1069" s="13">
        <v>6258.3</v>
      </c>
      <c r="J1069" s="13">
        <v>2054</v>
      </c>
      <c r="K1069" s="13">
        <v>17467.7</v>
      </c>
      <c r="L1069" s="13">
        <v>6256.4</v>
      </c>
      <c r="M1069" s="13">
        <v>144</v>
      </c>
      <c r="N1069" s="15"/>
      <c r="O1069" s="7">
        <f t="shared" si="67"/>
        <v>7.7105795738606764E-3</v>
      </c>
      <c r="P1069" s="7">
        <f t="shared" si="67"/>
        <v>8.0360334924419428E-3</v>
      </c>
      <c r="Q1069" s="7">
        <f t="shared" si="67"/>
        <v>3.9437730694836727E-2</v>
      </c>
      <c r="R1069" s="7">
        <f t="shared" si="66"/>
        <v>1.599919174667571E-3</v>
      </c>
      <c r="S1069" s="7">
        <f t="shared" si="66"/>
        <v>-2.2324723517914553E-2</v>
      </c>
      <c r="T1069" s="7">
        <f t="shared" si="66"/>
        <v>2.1275626284435106E-2</v>
      </c>
      <c r="U1069" s="7">
        <f t="shared" si="66"/>
        <v>3.8518976356388103E-2</v>
      </c>
      <c r="V1069" s="7">
        <f t="shared" si="68"/>
        <v>1.3206750789133928E-2</v>
      </c>
      <c r="W1069" s="7">
        <f t="shared" si="68"/>
        <v>5.9398141145963368E-2</v>
      </c>
      <c r="X1069" s="7">
        <f t="shared" si="68"/>
        <v>-4.2743573327027058E-2</v>
      </c>
      <c r="Y1069" s="7">
        <f t="shared" si="68"/>
        <v>2.5570542874113689E-4</v>
      </c>
      <c r="Z1069" s="15"/>
      <c r="AA1069" s="7"/>
      <c r="AB1069" s="7"/>
      <c r="AC1069" s="7"/>
      <c r="AD1069" s="7"/>
      <c r="AE1069" s="7"/>
      <c r="AF1069" s="7"/>
      <c r="AG1069" s="7"/>
      <c r="AH1069" s="7"/>
      <c r="AI1069" s="7"/>
      <c r="AJ1069" s="7"/>
      <c r="AK1069" s="7"/>
      <c r="AL1069" s="7"/>
      <c r="AM1069" s="7"/>
      <c r="AN1069" s="7"/>
      <c r="AO1069" s="7"/>
      <c r="AP1069" s="7"/>
      <c r="AQ1069" s="7"/>
      <c r="AR1069" s="7"/>
      <c r="AS1069" s="7"/>
      <c r="AT1069" s="7"/>
      <c r="AU1069" s="7"/>
      <c r="AV1069" s="7"/>
    </row>
    <row r="1070" spans="1:48">
      <c r="A1070" s="12">
        <v>44362</v>
      </c>
      <c r="B1070" s="13">
        <v>7368.9</v>
      </c>
      <c r="C1070" s="13">
        <v>1461.8</v>
      </c>
      <c r="D1070" s="13">
        <v>3447.1</v>
      </c>
      <c r="E1070" s="13">
        <v>12823.4</v>
      </c>
      <c r="F1070" s="13">
        <v>8296.5</v>
      </c>
      <c r="G1070" s="13">
        <v>6674.3</v>
      </c>
      <c r="H1070" s="13">
        <v>46029.599999999999</v>
      </c>
      <c r="I1070" s="13">
        <v>6341.5</v>
      </c>
      <c r="J1070" s="13">
        <v>2179.6999999999998</v>
      </c>
      <c r="K1070" s="13">
        <v>16736.8</v>
      </c>
      <c r="L1070" s="13">
        <v>6258</v>
      </c>
      <c r="M1070" s="13">
        <v>143</v>
      </c>
      <c r="N1070" s="15"/>
      <c r="O1070" s="7">
        <f t="shared" si="67"/>
        <v>-8.2988028146950658E-3</v>
      </c>
      <c r="P1070" s="7">
        <f t="shared" si="67"/>
        <v>3.0054667431948915E-3</v>
      </c>
      <c r="Q1070" s="7">
        <f t="shared" si="67"/>
        <v>-3.0215892131284735E-3</v>
      </c>
      <c r="R1070" s="7">
        <f t="shared" si="66"/>
        <v>6.7305779197194158E-3</v>
      </c>
      <c r="S1070" s="7">
        <f t="shared" si="66"/>
        <v>-2.1749920703999361E-2</v>
      </c>
      <c r="T1070" s="7">
        <f t="shared" si="66"/>
        <v>-2.6954581887262481E-2</v>
      </c>
      <c r="U1070" s="7">
        <f t="shared" si="66"/>
        <v>-4.3952505004922968E-2</v>
      </c>
      <c r="V1070" s="7">
        <f t="shared" si="68"/>
        <v>-1.7915581323447258E-2</v>
      </c>
      <c r="W1070" s="7">
        <f t="shared" si="68"/>
        <v>3.0497744155567053E-2</v>
      </c>
      <c r="X1070" s="7">
        <f t="shared" si="68"/>
        <v>2.2234364201721257E-2</v>
      </c>
      <c r="Y1070" s="7">
        <f t="shared" si="68"/>
        <v>-2.0323376477074648E-2</v>
      </c>
      <c r="Z1070" s="15"/>
      <c r="AA1070" s="7"/>
      <c r="AB1070" s="7"/>
      <c r="AC1070" s="7"/>
      <c r="AD1070" s="7"/>
      <c r="AE1070" s="7"/>
      <c r="AF1070" s="7"/>
      <c r="AG1070" s="7"/>
      <c r="AH1070" s="7"/>
      <c r="AI1070" s="7"/>
      <c r="AJ1070" s="7"/>
      <c r="AK1070" s="7"/>
      <c r="AL1070" s="7"/>
      <c r="AM1070" s="7"/>
      <c r="AN1070" s="7"/>
      <c r="AO1070" s="7"/>
      <c r="AP1070" s="7"/>
      <c r="AQ1070" s="7"/>
      <c r="AR1070" s="7"/>
      <c r="AS1070" s="7"/>
      <c r="AT1070" s="7"/>
      <c r="AU1070" s="7"/>
      <c r="AV1070" s="7"/>
    </row>
    <row r="1071" spans="1:48">
      <c r="A1071" s="12">
        <v>44368</v>
      </c>
      <c r="B1071" s="13">
        <v>7308</v>
      </c>
      <c r="C1071" s="13">
        <v>1466.2</v>
      </c>
      <c r="D1071" s="13">
        <v>3436.7</v>
      </c>
      <c r="E1071" s="13">
        <v>12910</v>
      </c>
      <c r="F1071" s="13">
        <v>8118</v>
      </c>
      <c r="G1071" s="13">
        <v>6496.8</v>
      </c>
      <c r="H1071" s="13">
        <v>44050.3</v>
      </c>
      <c r="I1071" s="13">
        <v>6228.9</v>
      </c>
      <c r="J1071" s="13">
        <v>2247.1999999999998</v>
      </c>
      <c r="K1071" s="13">
        <v>17113.099999999999</v>
      </c>
      <c r="L1071" s="13">
        <v>6132.1</v>
      </c>
      <c r="M1071" s="13">
        <v>142</v>
      </c>
      <c r="N1071" s="15"/>
      <c r="O1071" s="7">
        <f t="shared" si="67"/>
        <v>8.2098436070967692E-5</v>
      </c>
      <c r="P1071" s="7">
        <f t="shared" si="67"/>
        <v>3.1816899508127543E-2</v>
      </c>
      <c r="Q1071" s="7">
        <f t="shared" si="67"/>
        <v>1.0305489960546612E-2</v>
      </c>
      <c r="R1071" s="7">
        <f t="shared" si="66"/>
        <v>8.4153051087058565E-3</v>
      </c>
      <c r="S1071" s="7">
        <f t="shared" si="66"/>
        <v>4.9397379908522254E-3</v>
      </c>
      <c r="T1071" s="7">
        <f t="shared" si="66"/>
        <v>7.6958004055171689E-5</v>
      </c>
      <c r="U1071" s="7">
        <f t="shared" si="66"/>
        <v>-2.2090064594242208E-3</v>
      </c>
      <c r="V1071" s="7">
        <f t="shared" si="68"/>
        <v>-1.8801075752941545E-3</v>
      </c>
      <c r="W1071" s="7">
        <f t="shared" si="68"/>
        <v>-3.1232059668851588E-2</v>
      </c>
      <c r="X1071" s="7">
        <f t="shared" si="68"/>
        <v>6.0297825841738933E-3</v>
      </c>
      <c r="Y1071" s="7">
        <f t="shared" si="68"/>
        <v>-3.9534521130819816E-2</v>
      </c>
      <c r="Z1071" s="15"/>
      <c r="AA1071" s="7"/>
      <c r="AB1071" s="7"/>
      <c r="AC1071" s="7"/>
      <c r="AD1071" s="7"/>
      <c r="AE1071" s="7"/>
      <c r="AF1071" s="7"/>
      <c r="AG1071" s="7"/>
      <c r="AH1071" s="7"/>
      <c r="AI1071" s="7"/>
      <c r="AJ1071" s="7"/>
      <c r="AK1071" s="7"/>
      <c r="AL1071" s="7"/>
      <c r="AM1071" s="7"/>
      <c r="AN1071" s="7"/>
      <c r="AO1071" s="7"/>
      <c r="AP1071" s="7"/>
      <c r="AQ1071" s="7"/>
      <c r="AR1071" s="7"/>
      <c r="AS1071" s="7"/>
      <c r="AT1071" s="7"/>
      <c r="AU1071" s="7"/>
      <c r="AV1071" s="7"/>
    </row>
    <row r="1072" spans="1:48">
      <c r="A1072" s="12">
        <v>44375</v>
      </c>
      <c r="B1072" s="13">
        <v>7308.6</v>
      </c>
      <c r="C1072" s="13">
        <v>1513.6</v>
      </c>
      <c r="D1072" s="13">
        <v>3472.3</v>
      </c>
      <c r="E1072" s="13">
        <v>13019.1</v>
      </c>
      <c r="F1072" s="13">
        <v>8158.2</v>
      </c>
      <c r="G1072" s="13">
        <v>6497.3</v>
      </c>
      <c r="H1072" s="13">
        <v>43953.1</v>
      </c>
      <c r="I1072" s="13">
        <v>6217.2</v>
      </c>
      <c r="J1072" s="13">
        <v>2178.1</v>
      </c>
      <c r="K1072" s="13">
        <v>17216.599999999999</v>
      </c>
      <c r="L1072" s="13">
        <v>5894.4</v>
      </c>
      <c r="M1072" s="13">
        <v>141</v>
      </c>
      <c r="N1072" s="15"/>
      <c r="O1072" s="7">
        <f t="shared" si="67"/>
        <v>-4.8416281769386128E-3</v>
      </c>
      <c r="P1072" s="7">
        <f t="shared" si="67"/>
        <v>-1.6789201825146222E-2</v>
      </c>
      <c r="Q1072" s="7">
        <f t="shared" si="67"/>
        <v>-2.703025043600803E-2</v>
      </c>
      <c r="R1072" s="7">
        <f t="shared" si="66"/>
        <v>1.392052440068473E-2</v>
      </c>
      <c r="S1072" s="7">
        <f t="shared" si="66"/>
        <v>1.3187646601704447E-2</v>
      </c>
      <c r="T1072" s="7">
        <f t="shared" si="66"/>
        <v>-1.2233420861087883E-2</v>
      </c>
      <c r="U1072" s="7">
        <f t="shared" si="66"/>
        <v>-2.169980975260687E-2</v>
      </c>
      <c r="V1072" s="7">
        <f t="shared" si="68"/>
        <v>3.1989432862683291E-2</v>
      </c>
      <c r="W1072" s="7">
        <f t="shared" si="68"/>
        <v>-1.7086517601956099E-2</v>
      </c>
      <c r="X1072" s="7">
        <f t="shared" si="68"/>
        <v>6.2303332904478283E-3</v>
      </c>
      <c r="Y1072" s="7">
        <f t="shared" si="68"/>
        <v>4.5026059108431446E-3</v>
      </c>
      <c r="Z1072" s="15"/>
      <c r="AA1072" s="7"/>
      <c r="AB1072" s="7"/>
      <c r="AC1072" s="7"/>
      <c r="AD1072" s="7"/>
      <c r="AE1072" s="7"/>
      <c r="AF1072" s="7"/>
      <c r="AG1072" s="7"/>
      <c r="AH1072" s="7"/>
      <c r="AI1072" s="7"/>
      <c r="AJ1072" s="7"/>
      <c r="AK1072" s="7"/>
      <c r="AL1072" s="7"/>
      <c r="AM1072" s="7"/>
      <c r="AN1072" s="7"/>
      <c r="AO1072" s="7"/>
      <c r="AP1072" s="7"/>
      <c r="AQ1072" s="7"/>
      <c r="AR1072" s="7"/>
      <c r="AS1072" s="7"/>
      <c r="AT1072" s="7"/>
      <c r="AU1072" s="7"/>
      <c r="AV1072" s="7"/>
    </row>
    <row r="1073" spans="1:48">
      <c r="A1073" s="12">
        <v>44382</v>
      </c>
      <c r="B1073" s="13">
        <v>7273.3</v>
      </c>
      <c r="C1073" s="13">
        <v>1488.4</v>
      </c>
      <c r="D1073" s="13">
        <v>3379.7</v>
      </c>
      <c r="E1073" s="13">
        <v>13201.6</v>
      </c>
      <c r="F1073" s="13">
        <v>8266.5</v>
      </c>
      <c r="G1073" s="13">
        <v>6418.3</v>
      </c>
      <c r="H1073" s="13">
        <v>43009.599999999999</v>
      </c>
      <c r="I1073" s="13">
        <v>6419.3</v>
      </c>
      <c r="J1073" s="13">
        <v>2141.1999999999998</v>
      </c>
      <c r="K1073" s="13">
        <v>17324.2</v>
      </c>
      <c r="L1073" s="13">
        <v>5921</v>
      </c>
      <c r="M1073" s="13">
        <v>140</v>
      </c>
      <c r="N1073" s="15"/>
      <c r="O1073" s="7">
        <f t="shared" si="67"/>
        <v>1.0231667630728788E-2</v>
      </c>
      <c r="P1073" s="7">
        <f t="shared" si="67"/>
        <v>1.0744024670373247E-3</v>
      </c>
      <c r="Q1073" s="7">
        <f t="shared" si="67"/>
        <v>1.7044783752612699E-2</v>
      </c>
      <c r="R1073" s="7">
        <f t="shared" si="66"/>
        <v>8.2827765797480728E-3</v>
      </c>
      <c r="S1073" s="7">
        <f t="shared" si="66"/>
        <v>-1.2085070136594097E-2</v>
      </c>
      <c r="T1073" s="7">
        <f t="shared" si="66"/>
        <v>-3.8245143049565455E-3</v>
      </c>
      <c r="U1073" s="7">
        <f t="shared" si="66"/>
        <v>6.1494436669537224E-3</v>
      </c>
      <c r="V1073" s="7">
        <f t="shared" si="68"/>
        <v>1.4153259045916959E-2</v>
      </c>
      <c r="W1073" s="7">
        <f t="shared" si="68"/>
        <v>-3.0971624950477276E-2</v>
      </c>
      <c r="X1073" s="7">
        <f t="shared" si="68"/>
        <v>4.3708117849091503E-2</v>
      </c>
      <c r="Y1073" s="7">
        <f t="shared" si="68"/>
        <v>4.1080025743464657E-2</v>
      </c>
      <c r="Z1073" s="15"/>
      <c r="AA1073" s="7"/>
      <c r="AB1073" s="7"/>
      <c r="AC1073" s="7"/>
      <c r="AD1073" s="7"/>
      <c r="AE1073" s="7"/>
      <c r="AF1073" s="7"/>
      <c r="AG1073" s="7"/>
      <c r="AH1073" s="7"/>
      <c r="AI1073" s="7"/>
      <c r="AJ1073" s="7"/>
      <c r="AK1073" s="7"/>
      <c r="AL1073" s="7"/>
      <c r="AM1073" s="7"/>
      <c r="AN1073" s="7"/>
      <c r="AO1073" s="7"/>
      <c r="AP1073" s="7"/>
      <c r="AQ1073" s="7"/>
      <c r="AR1073" s="7"/>
      <c r="AS1073" s="7"/>
      <c r="AT1073" s="7"/>
      <c r="AU1073" s="7"/>
      <c r="AV1073" s="7"/>
    </row>
    <row r="1074" spans="1:48">
      <c r="A1074" s="12">
        <v>44389</v>
      </c>
      <c r="B1074" s="13">
        <v>7348.1</v>
      </c>
      <c r="C1074" s="13">
        <v>1490</v>
      </c>
      <c r="D1074" s="13">
        <v>3437.8</v>
      </c>
      <c r="E1074" s="13">
        <v>13311.4</v>
      </c>
      <c r="F1074" s="13">
        <v>8167.2</v>
      </c>
      <c r="G1074" s="13">
        <v>6393.8</v>
      </c>
      <c r="H1074" s="13">
        <v>43274.9</v>
      </c>
      <c r="I1074" s="13">
        <v>6510.8</v>
      </c>
      <c r="J1074" s="13">
        <v>2075.9</v>
      </c>
      <c r="K1074" s="13">
        <v>18098.2</v>
      </c>
      <c r="L1074" s="13">
        <v>6169.3</v>
      </c>
      <c r="M1074" s="13">
        <v>139</v>
      </c>
      <c r="N1074" s="15"/>
      <c r="O1074" s="7">
        <f t="shared" si="67"/>
        <v>6.2811805628093485E-3</v>
      </c>
      <c r="P1074" s="7">
        <f t="shared" si="67"/>
        <v>0</v>
      </c>
      <c r="Q1074" s="7">
        <f t="shared" si="67"/>
        <v>1.787409209359039E-2</v>
      </c>
      <c r="R1074" s="7">
        <f t="shared" si="66"/>
        <v>2.1706301625905238E-2</v>
      </c>
      <c r="S1074" s="7">
        <f t="shared" si="66"/>
        <v>-1.7414942325209994E-2</v>
      </c>
      <c r="T1074" s="7">
        <f t="shared" si="66"/>
        <v>4.7277723243828486E-3</v>
      </c>
      <c r="U1074" s="7">
        <f t="shared" si="66"/>
        <v>4.5990280092075432E-2</v>
      </c>
      <c r="V1074" s="7">
        <f t="shared" si="68"/>
        <v>-7.4615707081948594E-3</v>
      </c>
      <c r="W1074" s="7">
        <f t="shared" si="68"/>
        <v>1.5202510974252483E-2</v>
      </c>
      <c r="X1074" s="7">
        <f t="shared" si="68"/>
        <v>-1.1587357577485533E-2</v>
      </c>
      <c r="Y1074" s="7">
        <f t="shared" si="68"/>
        <v>-4.1744897337675389E-3</v>
      </c>
      <c r="Z1074" s="15"/>
      <c r="AA1074" s="7"/>
      <c r="AB1074" s="7"/>
      <c r="AC1074" s="7"/>
      <c r="AD1074" s="7"/>
      <c r="AE1074" s="7"/>
      <c r="AF1074" s="7"/>
      <c r="AG1074" s="7"/>
      <c r="AH1074" s="7"/>
      <c r="AI1074" s="7"/>
      <c r="AJ1074" s="7"/>
      <c r="AK1074" s="7"/>
      <c r="AL1074" s="7"/>
      <c r="AM1074" s="7"/>
      <c r="AN1074" s="7"/>
      <c r="AO1074" s="7"/>
      <c r="AP1074" s="7"/>
      <c r="AQ1074" s="7"/>
      <c r="AR1074" s="7"/>
      <c r="AS1074" s="7"/>
      <c r="AT1074" s="7"/>
      <c r="AU1074" s="7"/>
      <c r="AV1074" s="7"/>
    </row>
    <row r="1075" spans="1:48">
      <c r="A1075" s="12">
        <v>44396</v>
      </c>
      <c r="B1075" s="13">
        <v>7394.4</v>
      </c>
      <c r="C1075" s="13">
        <v>1490</v>
      </c>
      <c r="D1075" s="13">
        <v>3499.8</v>
      </c>
      <c r="E1075" s="13">
        <v>13603.5</v>
      </c>
      <c r="F1075" s="13">
        <v>8026.2</v>
      </c>
      <c r="G1075" s="13">
        <v>6424.1</v>
      </c>
      <c r="H1075" s="13">
        <v>45311.6</v>
      </c>
      <c r="I1075" s="13">
        <v>6462.4</v>
      </c>
      <c r="J1075" s="13">
        <v>2107.6999999999998</v>
      </c>
      <c r="K1075" s="13">
        <v>17889.7</v>
      </c>
      <c r="L1075" s="13">
        <v>6143.6</v>
      </c>
      <c r="M1075" s="13">
        <v>138</v>
      </c>
      <c r="N1075" s="15"/>
      <c r="O1075" s="7">
        <f t="shared" si="67"/>
        <v>-2.4345709189021043E-4</v>
      </c>
      <c r="P1075" s="7">
        <f t="shared" si="67"/>
        <v>-5.7885333603159899E-3</v>
      </c>
      <c r="Q1075" s="7">
        <f t="shared" si="67"/>
        <v>-1.2825481341155643E-2</v>
      </c>
      <c r="R1075" s="7">
        <f t="shared" si="66"/>
        <v>-1.7455840757913153E-2</v>
      </c>
      <c r="S1075" s="7">
        <f t="shared" si="66"/>
        <v>-2.2477952808920506E-2</v>
      </c>
      <c r="T1075" s="7">
        <f t="shared" si="66"/>
        <v>-1.8385222217798881E-3</v>
      </c>
      <c r="U1075" s="7">
        <f t="shared" si="66"/>
        <v>-1.1178607187964934E-2</v>
      </c>
      <c r="V1075" s="7">
        <f t="shared" si="68"/>
        <v>6.8062991830294224E-4</v>
      </c>
      <c r="W1075" s="7">
        <f t="shared" si="68"/>
        <v>-3.7069022962616639E-2</v>
      </c>
      <c r="X1075" s="7">
        <f t="shared" si="68"/>
        <v>2.7761339633322099E-2</v>
      </c>
      <c r="Y1075" s="7">
        <f t="shared" si="68"/>
        <v>-3.3415601844646106E-2</v>
      </c>
      <c r="Z1075" s="15"/>
      <c r="AA1075" s="7"/>
      <c r="AB1075" s="7"/>
      <c r="AC1075" s="7"/>
      <c r="AD1075" s="7"/>
      <c r="AE1075" s="7"/>
      <c r="AF1075" s="7"/>
      <c r="AG1075" s="7"/>
      <c r="AH1075" s="7"/>
      <c r="AI1075" s="7"/>
      <c r="AJ1075" s="7"/>
      <c r="AK1075" s="7"/>
      <c r="AL1075" s="7"/>
      <c r="AM1075" s="7"/>
      <c r="AN1075" s="7"/>
      <c r="AO1075" s="7"/>
      <c r="AP1075" s="7"/>
      <c r="AQ1075" s="7"/>
      <c r="AR1075" s="7"/>
      <c r="AS1075" s="7"/>
      <c r="AT1075" s="7"/>
      <c r="AU1075" s="7"/>
      <c r="AV1075" s="7"/>
    </row>
    <row r="1076" spans="1:48">
      <c r="A1076" s="12">
        <v>44403</v>
      </c>
      <c r="B1076" s="13">
        <v>7392.6</v>
      </c>
      <c r="C1076" s="13">
        <v>1481.4</v>
      </c>
      <c r="D1076" s="13">
        <v>3455.2</v>
      </c>
      <c r="E1076" s="13">
        <v>13368.1</v>
      </c>
      <c r="F1076" s="13">
        <v>7847.8</v>
      </c>
      <c r="G1076" s="13">
        <v>6412.3</v>
      </c>
      <c r="H1076" s="13">
        <v>44807.9</v>
      </c>
      <c r="I1076" s="13">
        <v>6466.8</v>
      </c>
      <c r="J1076" s="13">
        <v>2031</v>
      </c>
      <c r="K1076" s="13">
        <v>18393.3</v>
      </c>
      <c r="L1076" s="13">
        <v>5941.7</v>
      </c>
      <c r="M1076" s="13">
        <v>137</v>
      </c>
      <c r="N1076" s="15"/>
      <c r="O1076" s="7">
        <f t="shared" si="67"/>
        <v>1.9530458033868874E-2</v>
      </c>
      <c r="P1076" s="7">
        <f t="shared" si="67"/>
        <v>8.6033599625119223E-3</v>
      </c>
      <c r="Q1076" s="7">
        <f t="shared" si="67"/>
        <v>2.5516763648580836E-2</v>
      </c>
      <c r="R1076" s="7">
        <f t="shared" si="66"/>
        <v>2.8705589347184077E-2</v>
      </c>
      <c r="S1076" s="7">
        <f t="shared" si="66"/>
        <v>7.4013756772628994E-3</v>
      </c>
      <c r="T1076" s="7">
        <f t="shared" si="66"/>
        <v>3.0380761415522053E-2</v>
      </c>
      <c r="U1076" s="7">
        <f t="shared" si="66"/>
        <v>2.7328098556450946E-2</v>
      </c>
      <c r="V1076" s="7">
        <f t="shared" si="68"/>
        <v>6.458347753567583E-3</v>
      </c>
      <c r="W1076" s="7">
        <f t="shared" si="68"/>
        <v>0.12828624777411063</v>
      </c>
      <c r="X1076" s="7">
        <f t="shared" si="68"/>
        <v>-1.8663513484308086E-2</v>
      </c>
      <c r="Y1076" s="7">
        <f t="shared" si="68"/>
        <v>1.7533918777725564E-2</v>
      </c>
      <c r="Z1076" s="15"/>
      <c r="AA1076" s="7"/>
      <c r="AB1076" s="7"/>
      <c r="AC1076" s="7"/>
      <c r="AD1076" s="7"/>
      <c r="AE1076" s="7"/>
      <c r="AF1076" s="7"/>
      <c r="AG1076" s="7"/>
      <c r="AH1076" s="7"/>
      <c r="AI1076" s="7"/>
      <c r="AJ1076" s="7"/>
      <c r="AK1076" s="7"/>
      <c r="AL1076" s="7"/>
      <c r="AM1076" s="7"/>
      <c r="AN1076" s="7"/>
      <c r="AO1076" s="7"/>
      <c r="AP1076" s="7"/>
      <c r="AQ1076" s="7"/>
      <c r="AR1076" s="7"/>
      <c r="AS1076" s="7"/>
      <c r="AT1076" s="7"/>
      <c r="AU1076" s="7"/>
      <c r="AV1076" s="7"/>
    </row>
    <row r="1077" spans="1:48">
      <c r="A1077" s="12">
        <v>44410</v>
      </c>
      <c r="B1077" s="13">
        <v>7538.4</v>
      </c>
      <c r="C1077" s="13">
        <v>1494.2</v>
      </c>
      <c r="D1077" s="13">
        <v>3544.5</v>
      </c>
      <c r="E1077" s="13">
        <v>13757.4</v>
      </c>
      <c r="F1077" s="13">
        <v>7906.1</v>
      </c>
      <c r="G1077" s="13">
        <v>6610.1</v>
      </c>
      <c r="H1077" s="13">
        <v>46049.3</v>
      </c>
      <c r="I1077" s="13">
        <v>6508.7</v>
      </c>
      <c r="J1077" s="13">
        <v>2309</v>
      </c>
      <c r="K1077" s="13">
        <v>18053.2</v>
      </c>
      <c r="L1077" s="13">
        <v>6046.8</v>
      </c>
      <c r="M1077" s="13">
        <v>136</v>
      </c>
      <c r="N1077" s="15"/>
      <c r="O1077" s="7">
        <f t="shared" si="67"/>
        <v>1.1933709233939275E-2</v>
      </c>
      <c r="P1077" s="7">
        <f t="shared" si="67"/>
        <v>2.0796828744508378E-2</v>
      </c>
      <c r="Q1077" s="7">
        <f t="shared" si="67"/>
        <v>1.4953235610712878E-2</v>
      </c>
      <c r="R1077" s="7">
        <f t="shared" si="66"/>
        <v>1.8594133811144605E-2</v>
      </c>
      <c r="S1077" s="7">
        <f t="shared" si="66"/>
        <v>7.0832894276215436E-3</v>
      </c>
      <c r="T1077" s="7">
        <f t="shared" si="66"/>
        <v>3.054195621294795E-2</v>
      </c>
      <c r="U1077" s="7">
        <f t="shared" si="66"/>
        <v>1.9893639622046298E-3</v>
      </c>
      <c r="V1077" s="7">
        <f t="shared" si="68"/>
        <v>-1.0533566644876301E-2</v>
      </c>
      <c r="W1077" s="7">
        <f t="shared" si="68"/>
        <v>-2.1677875387135503E-3</v>
      </c>
      <c r="X1077" s="7">
        <f t="shared" si="68"/>
        <v>1.1846834018600244E-3</v>
      </c>
      <c r="Y1077" s="7">
        <f t="shared" si="68"/>
        <v>2.2630135126722732E-2</v>
      </c>
      <c r="Z1077" s="15"/>
      <c r="AA1077" s="7"/>
      <c r="AB1077" s="7"/>
      <c r="AC1077" s="7"/>
      <c r="AD1077" s="7"/>
      <c r="AE1077" s="7"/>
      <c r="AF1077" s="7"/>
      <c r="AG1077" s="7"/>
      <c r="AH1077" s="7"/>
      <c r="AI1077" s="7"/>
      <c r="AJ1077" s="7"/>
      <c r="AK1077" s="7"/>
      <c r="AL1077" s="7"/>
      <c r="AM1077" s="7"/>
      <c r="AN1077" s="7"/>
      <c r="AO1077" s="7"/>
      <c r="AP1077" s="7"/>
      <c r="AQ1077" s="7"/>
      <c r="AR1077" s="7"/>
      <c r="AS1077" s="7"/>
      <c r="AT1077" s="7"/>
      <c r="AU1077" s="7"/>
      <c r="AV1077" s="7"/>
    </row>
    <row r="1078" spans="1:48">
      <c r="A1078" s="12">
        <v>44417</v>
      </c>
      <c r="B1078" s="13">
        <v>7628.9</v>
      </c>
      <c r="C1078" s="13">
        <v>1525.6</v>
      </c>
      <c r="D1078" s="13">
        <v>3597.9</v>
      </c>
      <c r="E1078" s="13">
        <v>14015.6</v>
      </c>
      <c r="F1078" s="13">
        <v>7962.3</v>
      </c>
      <c r="G1078" s="13">
        <v>6815.1</v>
      </c>
      <c r="H1078" s="13">
        <v>46141</v>
      </c>
      <c r="I1078" s="13">
        <v>6440.5</v>
      </c>
      <c r="J1078" s="13">
        <v>2304</v>
      </c>
      <c r="K1078" s="13">
        <v>18074.599999999999</v>
      </c>
      <c r="L1078" s="13">
        <v>6185.2</v>
      </c>
      <c r="M1078" s="13">
        <v>135</v>
      </c>
      <c r="N1078" s="15"/>
      <c r="O1078" s="7">
        <f t="shared" si="67"/>
        <v>-2.2267616773877393E-2</v>
      </c>
      <c r="P1078" s="7">
        <f t="shared" si="67"/>
        <v>2.7668216131967328E-2</v>
      </c>
      <c r="Q1078" s="7">
        <f t="shared" si="67"/>
        <v>9.928590762555093E-3</v>
      </c>
      <c r="R1078" s="7">
        <f t="shared" si="66"/>
        <v>2.9166097455296018E-2</v>
      </c>
      <c r="S1078" s="7">
        <f t="shared" si="66"/>
        <v>-8.114747940447703E-2</v>
      </c>
      <c r="T1078" s="7">
        <f t="shared" si="66"/>
        <v>-2.6104079106902548E-2</v>
      </c>
      <c r="U1078" s="7">
        <f t="shared" si="66"/>
        <v>2.2047691614769879E-2</v>
      </c>
      <c r="V1078" s="7">
        <f t="shared" si="68"/>
        <v>1.8506369886058874E-2</v>
      </c>
      <c r="W1078" s="7">
        <f t="shared" si="68"/>
        <v>-8.6809323375797997E-5</v>
      </c>
      <c r="X1078" s="7">
        <f t="shared" si="68"/>
        <v>-0.10069572909481792</v>
      </c>
      <c r="Y1078" s="7">
        <f t="shared" si="68"/>
        <v>-1.3590036066693199E-3</v>
      </c>
      <c r="Z1078" s="15"/>
      <c r="AA1078" s="7"/>
      <c r="AB1078" s="7"/>
      <c r="AC1078" s="7"/>
      <c r="AD1078" s="7"/>
      <c r="AE1078" s="7"/>
      <c r="AF1078" s="7"/>
      <c r="AG1078" s="7"/>
      <c r="AH1078" s="7"/>
      <c r="AI1078" s="7"/>
      <c r="AJ1078" s="7"/>
      <c r="AK1078" s="7"/>
      <c r="AL1078" s="7"/>
      <c r="AM1078" s="7"/>
      <c r="AN1078" s="7"/>
      <c r="AO1078" s="7"/>
      <c r="AP1078" s="7"/>
      <c r="AQ1078" s="7"/>
      <c r="AR1078" s="7"/>
      <c r="AS1078" s="7"/>
      <c r="AT1078" s="7"/>
      <c r="AU1078" s="7"/>
      <c r="AV1078" s="7"/>
    </row>
    <row r="1079" spans="1:48">
      <c r="A1079" s="12">
        <v>44424</v>
      </c>
      <c r="B1079" s="13">
        <v>7460.9</v>
      </c>
      <c r="C1079" s="13">
        <v>1568.4</v>
      </c>
      <c r="D1079" s="13">
        <v>3633.8</v>
      </c>
      <c r="E1079" s="13">
        <v>14430.4</v>
      </c>
      <c r="F1079" s="13">
        <v>7341.7</v>
      </c>
      <c r="G1079" s="13">
        <v>6639.5</v>
      </c>
      <c r="H1079" s="13">
        <v>47169.599999999999</v>
      </c>
      <c r="I1079" s="13">
        <v>6560.8</v>
      </c>
      <c r="J1079" s="13">
        <v>2303.8000000000002</v>
      </c>
      <c r="K1079" s="13">
        <v>16343.2</v>
      </c>
      <c r="L1079" s="13">
        <v>6176.8</v>
      </c>
      <c r="M1079" s="13">
        <v>134</v>
      </c>
      <c r="N1079" s="15"/>
      <c r="O1079" s="7">
        <f t="shared" si="67"/>
        <v>3.665752104839104E-3</v>
      </c>
      <c r="P1079" s="7">
        <f t="shared" si="67"/>
        <v>-2.269893691177657E-2</v>
      </c>
      <c r="Q1079" s="7">
        <f t="shared" si="67"/>
        <v>-1.3548353026453802E-2</v>
      </c>
      <c r="R1079" s="7">
        <f t="shared" si="66"/>
        <v>-3.0815620645929059E-2</v>
      </c>
      <c r="S1079" s="7">
        <f t="shared" si="66"/>
        <v>2.1265928214331455E-2</v>
      </c>
      <c r="T1079" s="7">
        <f t="shared" si="66"/>
        <v>1.0577194553951959E-2</v>
      </c>
      <c r="U1079" s="7">
        <f t="shared" si="66"/>
        <v>7.0369342362724E-3</v>
      </c>
      <c r="V1079" s="7">
        <f t="shared" si="68"/>
        <v>6.856568480046888E-4</v>
      </c>
      <c r="W1079" s="7">
        <f t="shared" si="68"/>
        <v>1.5932817773453838E-2</v>
      </c>
      <c r="X1079" s="7">
        <f t="shared" si="68"/>
        <v>8.5540385359756926E-3</v>
      </c>
      <c r="Y1079" s="7">
        <f t="shared" si="68"/>
        <v>-1.5779194801228743E-2</v>
      </c>
      <c r="Z1079" s="15"/>
      <c r="AA1079" s="7"/>
      <c r="AB1079" s="7"/>
      <c r="AC1079" s="7"/>
      <c r="AD1079" s="7"/>
      <c r="AE1079" s="7"/>
      <c r="AF1079" s="7"/>
      <c r="AG1079" s="7"/>
      <c r="AH1079" s="7"/>
      <c r="AI1079" s="7"/>
      <c r="AJ1079" s="7"/>
      <c r="AK1079" s="7"/>
      <c r="AL1079" s="7"/>
      <c r="AM1079" s="7"/>
      <c r="AN1079" s="7"/>
      <c r="AO1079" s="7"/>
      <c r="AP1079" s="7"/>
      <c r="AQ1079" s="7"/>
      <c r="AR1079" s="7"/>
      <c r="AS1079" s="7"/>
      <c r="AT1079" s="7"/>
      <c r="AU1079" s="7"/>
      <c r="AV1079" s="7"/>
    </row>
    <row r="1080" spans="1:48">
      <c r="A1080" s="12">
        <v>44431</v>
      </c>
      <c r="B1080" s="13">
        <v>7488.3</v>
      </c>
      <c r="C1080" s="13">
        <v>1533.2</v>
      </c>
      <c r="D1080" s="13">
        <v>3584.9</v>
      </c>
      <c r="E1080" s="13">
        <v>13992.5</v>
      </c>
      <c r="F1080" s="13">
        <v>7499.5</v>
      </c>
      <c r="G1080" s="13">
        <v>6710.1</v>
      </c>
      <c r="H1080" s="13">
        <v>47502.7</v>
      </c>
      <c r="I1080" s="13">
        <v>6565.3</v>
      </c>
      <c r="J1080" s="13">
        <v>2340.8000000000002</v>
      </c>
      <c r="K1080" s="13">
        <v>16483.599999999999</v>
      </c>
      <c r="L1080" s="13">
        <v>6080.1</v>
      </c>
      <c r="M1080" s="13">
        <v>133</v>
      </c>
      <c r="N1080" s="15"/>
      <c r="O1080" s="7">
        <f t="shared" si="67"/>
        <v>4.6098994449735326E-3</v>
      </c>
      <c r="P1080" s="7">
        <f t="shared" si="67"/>
        <v>1.2831489642287058E-2</v>
      </c>
      <c r="Q1080" s="7">
        <f t="shared" si="67"/>
        <v>-1.2716853248691385E-2</v>
      </c>
      <c r="R1080" s="7">
        <f t="shared" si="66"/>
        <v>-8.6850962240824451E-3</v>
      </c>
      <c r="S1080" s="7">
        <f t="shared" si="66"/>
        <v>1.9882367995155779E-2</v>
      </c>
      <c r="T1080" s="7">
        <f t="shared" si="66"/>
        <v>6.4174203038931685E-3</v>
      </c>
      <c r="U1080" s="7">
        <f t="shared" si="66"/>
        <v>-4.7393653652600658E-3</v>
      </c>
      <c r="V1080" s="7">
        <f t="shared" si="68"/>
        <v>1.2442640546968689E-2</v>
      </c>
      <c r="W1080" s="7">
        <f t="shared" si="68"/>
        <v>1.2565965993495664E-2</v>
      </c>
      <c r="X1080" s="7">
        <f t="shared" si="68"/>
        <v>5.2339191959959999E-3</v>
      </c>
      <c r="Y1080" s="7">
        <f t="shared" si="68"/>
        <v>-1.9229445762976728E-2</v>
      </c>
      <c r="Z1080" s="15"/>
      <c r="AA1080" s="7"/>
      <c r="AB1080" s="7"/>
      <c r="AC1080" s="7"/>
      <c r="AD1080" s="7"/>
      <c r="AE1080" s="7"/>
      <c r="AF1080" s="7"/>
      <c r="AG1080" s="7"/>
      <c r="AH1080" s="7"/>
      <c r="AI1080" s="7"/>
      <c r="AJ1080" s="7"/>
      <c r="AK1080" s="7"/>
      <c r="AL1080" s="7"/>
      <c r="AM1080" s="7"/>
      <c r="AN1080" s="7"/>
      <c r="AO1080" s="7"/>
      <c r="AP1080" s="7"/>
      <c r="AQ1080" s="7"/>
      <c r="AR1080" s="7"/>
      <c r="AS1080" s="7"/>
      <c r="AT1080" s="7"/>
      <c r="AU1080" s="7"/>
      <c r="AV1080" s="7"/>
    </row>
    <row r="1081" spans="1:48">
      <c r="A1081" s="12">
        <v>44438</v>
      </c>
      <c r="B1081" s="13">
        <v>7522.9</v>
      </c>
      <c r="C1081" s="13">
        <v>1553</v>
      </c>
      <c r="D1081" s="13">
        <v>3539.6</v>
      </c>
      <c r="E1081" s="13">
        <v>13871.5</v>
      </c>
      <c r="F1081" s="13">
        <v>7650.1</v>
      </c>
      <c r="G1081" s="13">
        <v>6753.3</v>
      </c>
      <c r="H1081" s="13">
        <v>47278.1</v>
      </c>
      <c r="I1081" s="13">
        <v>6647.5</v>
      </c>
      <c r="J1081" s="13">
        <v>2370.4</v>
      </c>
      <c r="K1081" s="13">
        <v>16570.099999999999</v>
      </c>
      <c r="L1081" s="13">
        <v>5964.3</v>
      </c>
      <c r="M1081" s="13">
        <v>132</v>
      </c>
      <c r="N1081" s="15"/>
      <c r="O1081" s="7">
        <f t="shared" si="67"/>
        <v>-1.5580207317507828E-2</v>
      </c>
      <c r="P1081" s="7">
        <f t="shared" si="67"/>
        <v>-4.1295709737520225E-3</v>
      </c>
      <c r="Q1081" s="7">
        <f t="shared" si="67"/>
        <v>-5.6095565970844989E-3</v>
      </c>
      <c r="R1081" s="7">
        <f t="shared" si="66"/>
        <v>-1.9648942678337753E-2</v>
      </c>
      <c r="S1081" s="7">
        <f t="shared" si="66"/>
        <v>-1.9175903818828628E-2</v>
      </c>
      <c r="T1081" s="7">
        <f t="shared" si="66"/>
        <v>-8.3716093781772624E-3</v>
      </c>
      <c r="U1081" s="7">
        <f t="shared" si="66"/>
        <v>-1.2619988207161082E-2</v>
      </c>
      <c r="V1081" s="7">
        <f t="shared" si="68"/>
        <v>-5.8690130068663844E-3</v>
      </c>
      <c r="W1081" s="7">
        <f t="shared" si="68"/>
        <v>-1.8650742876689507E-2</v>
      </c>
      <c r="X1081" s="7">
        <f t="shared" si="68"/>
        <v>-3.4130282256302366E-2</v>
      </c>
      <c r="Y1081" s="7">
        <f t="shared" si="68"/>
        <v>-9.8737112175634866E-3</v>
      </c>
      <c r="Z1081" s="15"/>
      <c r="AA1081" s="7"/>
      <c r="AB1081" s="7"/>
      <c r="AC1081" s="7"/>
      <c r="AD1081" s="7"/>
      <c r="AE1081" s="7"/>
      <c r="AF1081" s="7"/>
      <c r="AG1081" s="7"/>
      <c r="AH1081" s="7"/>
      <c r="AI1081" s="7"/>
      <c r="AJ1081" s="7"/>
      <c r="AK1081" s="7"/>
      <c r="AL1081" s="7"/>
      <c r="AM1081" s="7"/>
      <c r="AN1081" s="7"/>
      <c r="AO1081" s="7"/>
      <c r="AP1081" s="7"/>
      <c r="AQ1081" s="7"/>
      <c r="AR1081" s="7"/>
      <c r="AS1081" s="7"/>
      <c r="AT1081" s="7"/>
      <c r="AU1081" s="7"/>
      <c r="AV1081" s="7"/>
    </row>
    <row r="1082" spans="1:48">
      <c r="A1082" s="12">
        <v>44445</v>
      </c>
      <c r="B1082" s="13">
        <v>7406.6</v>
      </c>
      <c r="C1082" s="13">
        <v>1546.6</v>
      </c>
      <c r="D1082" s="13">
        <v>3519.8</v>
      </c>
      <c r="E1082" s="13">
        <v>13601.6</v>
      </c>
      <c r="F1082" s="13">
        <v>7504.8</v>
      </c>
      <c r="G1082" s="13">
        <v>6697</v>
      </c>
      <c r="H1082" s="13">
        <v>46685.2</v>
      </c>
      <c r="I1082" s="13">
        <v>6608.6</v>
      </c>
      <c r="J1082" s="13">
        <v>2326.6</v>
      </c>
      <c r="K1082" s="13">
        <v>16014.1</v>
      </c>
      <c r="L1082" s="13">
        <v>5905.7</v>
      </c>
      <c r="M1082" s="13">
        <v>131</v>
      </c>
      <c r="N1082" s="15"/>
      <c r="O1082" s="7">
        <f t="shared" si="67"/>
        <v>-3.9161935100085691E-4</v>
      </c>
      <c r="P1082" s="7">
        <f t="shared" si="67"/>
        <v>3.8787252409485257E-4</v>
      </c>
      <c r="Q1082" s="7">
        <f t="shared" si="67"/>
        <v>-8.5235747924342948E-5</v>
      </c>
      <c r="R1082" s="7">
        <f t="shared" si="66"/>
        <v>-1.3731954601305439E-2</v>
      </c>
      <c r="S1082" s="7">
        <f t="shared" si="66"/>
        <v>3.3671450230135423E-2</v>
      </c>
      <c r="T1082" s="7">
        <f t="shared" si="66"/>
        <v>4.7668792782679069E-3</v>
      </c>
      <c r="U1082" s="7">
        <f t="shared" si="66"/>
        <v>1.7014050428626672E-2</v>
      </c>
      <c r="V1082" s="7">
        <f t="shared" si="68"/>
        <v>6.4404931559656729E-3</v>
      </c>
      <c r="W1082" s="7">
        <f t="shared" si="68"/>
        <v>2.1431213977528018E-2</v>
      </c>
      <c r="X1082" s="7">
        <f t="shared" si="68"/>
        <v>-3.7570780245026643E-2</v>
      </c>
      <c r="Y1082" s="7">
        <f t="shared" si="68"/>
        <v>-1.7749771997734996E-2</v>
      </c>
      <c r="Z1082" s="15"/>
      <c r="AA1082" s="7"/>
      <c r="AB1082" s="7"/>
      <c r="AC1082" s="7"/>
      <c r="AD1082" s="7"/>
      <c r="AE1082" s="7"/>
      <c r="AF1082" s="7"/>
      <c r="AG1082" s="7"/>
      <c r="AH1082" s="7"/>
      <c r="AI1082" s="7"/>
      <c r="AJ1082" s="7"/>
      <c r="AK1082" s="7"/>
      <c r="AL1082" s="7"/>
      <c r="AM1082" s="7"/>
      <c r="AN1082" s="7"/>
      <c r="AO1082" s="7"/>
      <c r="AP1082" s="7"/>
      <c r="AQ1082" s="7"/>
      <c r="AR1082" s="7"/>
      <c r="AS1082" s="7"/>
      <c r="AT1082" s="7"/>
      <c r="AU1082" s="7"/>
      <c r="AV1082" s="7"/>
    </row>
    <row r="1083" spans="1:48">
      <c r="A1083" s="12">
        <v>44452</v>
      </c>
      <c r="B1083" s="13">
        <v>7403.7</v>
      </c>
      <c r="C1083" s="13">
        <v>1547.2</v>
      </c>
      <c r="D1083" s="13">
        <v>3519.5</v>
      </c>
      <c r="E1083" s="13">
        <v>13416.1</v>
      </c>
      <c r="F1083" s="13">
        <v>7761.8</v>
      </c>
      <c r="G1083" s="13">
        <v>6729</v>
      </c>
      <c r="H1083" s="13">
        <v>47486.3</v>
      </c>
      <c r="I1083" s="13">
        <v>6651.3</v>
      </c>
      <c r="J1083" s="13">
        <v>2377</v>
      </c>
      <c r="K1083" s="13">
        <v>15423.6</v>
      </c>
      <c r="L1083" s="13">
        <v>5801.8</v>
      </c>
      <c r="M1083" s="13">
        <v>130</v>
      </c>
      <c r="N1083" s="15"/>
      <c r="O1083" s="7">
        <f t="shared" si="67"/>
        <v>-8.2868719144172688E-3</v>
      </c>
      <c r="P1083" s="7">
        <f t="shared" si="67"/>
        <v>1.2077751851718438E-2</v>
      </c>
      <c r="Q1083" s="7">
        <f t="shared" si="67"/>
        <v>1.1926398505894963E-3</v>
      </c>
      <c r="R1083" s="7">
        <f t="shared" si="66"/>
        <v>6.0045511661820216E-3</v>
      </c>
      <c r="S1083" s="7">
        <f t="shared" si="66"/>
        <v>4.7846147708549461E-2</v>
      </c>
      <c r="T1083" s="7">
        <f t="shared" si="66"/>
        <v>-1.3585701805188593E-2</v>
      </c>
      <c r="U1083" s="7">
        <f t="shared" si="66"/>
        <v>-5.0012929401849803E-3</v>
      </c>
      <c r="V1083" s="7">
        <f t="shared" si="68"/>
        <v>-1.3745504720503612E-2</v>
      </c>
      <c r="W1083" s="7">
        <f t="shared" si="68"/>
        <v>1.0961994209621618E-2</v>
      </c>
      <c r="X1083" s="7">
        <f t="shared" si="68"/>
        <v>-2.6842442502173526E-2</v>
      </c>
      <c r="Y1083" s="7">
        <f t="shared" si="68"/>
        <v>3.7450465320810353E-2</v>
      </c>
      <c r="Z1083" s="15"/>
      <c r="AA1083" s="7"/>
      <c r="AB1083" s="7"/>
      <c r="AC1083" s="7"/>
      <c r="AD1083" s="7"/>
      <c r="AE1083" s="7"/>
      <c r="AF1083" s="7"/>
      <c r="AG1083" s="7"/>
      <c r="AH1083" s="7"/>
      <c r="AI1083" s="7"/>
      <c r="AJ1083" s="7"/>
      <c r="AK1083" s="7"/>
      <c r="AL1083" s="7"/>
      <c r="AM1083" s="7"/>
      <c r="AN1083" s="7"/>
      <c r="AO1083" s="7"/>
      <c r="AP1083" s="7"/>
      <c r="AQ1083" s="7"/>
      <c r="AR1083" s="7"/>
      <c r="AS1083" s="7"/>
      <c r="AT1083" s="7"/>
      <c r="AU1083" s="7"/>
      <c r="AV1083" s="7"/>
    </row>
    <row r="1084" spans="1:48">
      <c r="A1084" s="12">
        <v>44459</v>
      </c>
      <c r="B1084" s="13">
        <v>7342.6</v>
      </c>
      <c r="C1084" s="13">
        <v>1566</v>
      </c>
      <c r="D1084" s="13">
        <v>3523.7</v>
      </c>
      <c r="E1084" s="13">
        <v>13496.9</v>
      </c>
      <c r="F1084" s="13">
        <v>8142.2</v>
      </c>
      <c r="G1084" s="13">
        <v>6638.2</v>
      </c>
      <c r="H1084" s="13">
        <v>47249.4</v>
      </c>
      <c r="I1084" s="13">
        <v>6560.5</v>
      </c>
      <c r="J1084" s="13">
        <v>2403.1999999999998</v>
      </c>
      <c r="K1084" s="13">
        <v>15015.1</v>
      </c>
      <c r="L1084" s="13">
        <v>6023.2</v>
      </c>
      <c r="M1084" s="13">
        <v>129</v>
      </c>
      <c r="N1084" s="15"/>
      <c r="O1084" s="7">
        <f t="shared" si="67"/>
        <v>-2.1627896805193343E-2</v>
      </c>
      <c r="P1084" s="7">
        <f t="shared" si="67"/>
        <v>-1.9082580078998674E-2</v>
      </c>
      <c r="Q1084" s="7">
        <f t="shared" si="67"/>
        <v>-2.2065309533164081E-2</v>
      </c>
      <c r="R1084" s="7">
        <f t="shared" si="66"/>
        <v>-2.633698751040618E-3</v>
      </c>
      <c r="S1084" s="7">
        <f t="shared" si="66"/>
        <v>4.930352410974792E-2</v>
      </c>
      <c r="T1084" s="7">
        <f t="shared" si="66"/>
        <v>-9.7487904997540925E-3</v>
      </c>
      <c r="U1084" s="7">
        <f t="shared" si="66"/>
        <v>-6.0078864366083992E-2</v>
      </c>
      <c r="V1084" s="7">
        <f t="shared" si="68"/>
        <v>-1.2701310476552504E-2</v>
      </c>
      <c r="W1084" s="7">
        <f t="shared" si="68"/>
        <v>-6.4183502051566518E-2</v>
      </c>
      <c r="X1084" s="7">
        <f t="shared" si="68"/>
        <v>-2.6857443907999358E-2</v>
      </c>
      <c r="Y1084" s="7">
        <f t="shared" si="68"/>
        <v>9.4846957658600763E-3</v>
      </c>
      <c r="Z1084" s="15"/>
      <c r="AA1084" s="7"/>
      <c r="AB1084" s="7"/>
      <c r="AC1084" s="7"/>
      <c r="AD1084" s="7"/>
      <c r="AE1084" s="7"/>
      <c r="AF1084" s="7"/>
      <c r="AG1084" s="7"/>
      <c r="AH1084" s="7"/>
      <c r="AI1084" s="7"/>
      <c r="AJ1084" s="7"/>
      <c r="AK1084" s="7"/>
      <c r="AL1084" s="7"/>
      <c r="AM1084" s="7"/>
      <c r="AN1084" s="7"/>
      <c r="AO1084" s="7"/>
      <c r="AP1084" s="7"/>
      <c r="AQ1084" s="7"/>
      <c r="AR1084" s="7"/>
      <c r="AS1084" s="7"/>
      <c r="AT1084" s="7"/>
      <c r="AU1084" s="7"/>
      <c r="AV1084" s="7"/>
    </row>
    <row r="1085" spans="1:48">
      <c r="A1085" s="12">
        <v>44466</v>
      </c>
      <c r="B1085" s="13">
        <v>7185.5</v>
      </c>
      <c r="C1085" s="13">
        <v>1536.4</v>
      </c>
      <c r="D1085" s="13">
        <v>3446.8</v>
      </c>
      <c r="E1085" s="13">
        <v>13461.4</v>
      </c>
      <c r="F1085" s="13">
        <v>8553.7000000000007</v>
      </c>
      <c r="G1085" s="13">
        <v>6573.8</v>
      </c>
      <c r="H1085" s="13">
        <v>44494.3</v>
      </c>
      <c r="I1085" s="13">
        <v>6477.7</v>
      </c>
      <c r="J1085" s="13">
        <v>2253.8000000000002</v>
      </c>
      <c r="K1085" s="13">
        <v>14617.2</v>
      </c>
      <c r="L1085" s="13">
        <v>6080.6</v>
      </c>
      <c r="M1085" s="13">
        <v>128</v>
      </c>
      <c r="N1085" s="15"/>
      <c r="O1085" s="7">
        <f t="shared" si="67"/>
        <v>1.8558882549928143E-2</v>
      </c>
      <c r="P1085" s="7">
        <f t="shared" si="67"/>
        <v>7.134085643604334E-3</v>
      </c>
      <c r="Q1085" s="7">
        <f t="shared" si="67"/>
        <v>7.2269270688369181E-3</v>
      </c>
      <c r="R1085" s="7">
        <f t="shared" si="66"/>
        <v>1.498221639438658E-2</v>
      </c>
      <c r="S1085" s="7">
        <f t="shared" si="66"/>
        <v>4.5222553055360423E-2</v>
      </c>
      <c r="T1085" s="7">
        <f t="shared" si="66"/>
        <v>3.2417798096233963E-2</v>
      </c>
      <c r="U1085" s="7">
        <f t="shared" si="66"/>
        <v>-9.6013426769042979E-4</v>
      </c>
      <c r="V1085" s="7">
        <f t="shared" si="68"/>
        <v>3.652029237958993E-3</v>
      </c>
      <c r="W1085" s="7">
        <f t="shared" si="68"/>
        <v>7.998805269637756E-3</v>
      </c>
      <c r="X1085" s="7">
        <f t="shared" si="68"/>
        <v>1.9766139934485463E-2</v>
      </c>
      <c r="Y1085" s="7">
        <f t="shared" si="68"/>
        <v>2.8789228508735495E-2</v>
      </c>
      <c r="Z1085" s="15"/>
      <c r="AA1085" s="7"/>
      <c r="AB1085" s="7"/>
      <c r="AC1085" s="7"/>
      <c r="AD1085" s="7"/>
      <c r="AE1085" s="7"/>
      <c r="AF1085" s="7"/>
      <c r="AG1085" s="7"/>
      <c r="AH1085" s="7"/>
      <c r="AI1085" s="7"/>
      <c r="AJ1085" s="7"/>
      <c r="AK1085" s="7"/>
      <c r="AL1085" s="7"/>
      <c r="AM1085" s="7"/>
      <c r="AN1085" s="7"/>
      <c r="AO1085" s="7"/>
      <c r="AP1085" s="7"/>
      <c r="AQ1085" s="7"/>
      <c r="AR1085" s="7"/>
      <c r="AS1085" s="7"/>
      <c r="AT1085" s="7"/>
      <c r="AU1085" s="7"/>
      <c r="AV1085" s="7"/>
    </row>
    <row r="1086" spans="1:48">
      <c r="A1086" s="12">
        <v>44473</v>
      </c>
      <c r="B1086" s="13">
        <v>7320.1</v>
      </c>
      <c r="C1086" s="13">
        <v>1547.4</v>
      </c>
      <c r="D1086" s="13">
        <v>3471.8</v>
      </c>
      <c r="E1086" s="13">
        <v>13664.6</v>
      </c>
      <c r="F1086" s="13">
        <v>8949.4</v>
      </c>
      <c r="G1086" s="13">
        <v>6790.4</v>
      </c>
      <c r="H1086" s="13">
        <v>44451.6</v>
      </c>
      <c r="I1086" s="13">
        <v>6501.4</v>
      </c>
      <c r="J1086" s="13">
        <v>2271.9</v>
      </c>
      <c r="K1086" s="13">
        <v>14909</v>
      </c>
      <c r="L1086" s="13">
        <v>6258.2</v>
      </c>
      <c r="M1086" s="13">
        <v>127</v>
      </c>
      <c r="N1086" s="15"/>
      <c r="O1086" s="7">
        <f t="shared" si="67"/>
        <v>5.7076458747366901E-3</v>
      </c>
      <c r="P1086" s="7">
        <f t="shared" si="67"/>
        <v>-1.940617725272783E-3</v>
      </c>
      <c r="Q1086" s="7">
        <f t="shared" si="67"/>
        <v>2.9910864980493227E-3</v>
      </c>
      <c r="R1086" s="7">
        <f t="shared" si="66"/>
        <v>1.131550711417967E-2</v>
      </c>
      <c r="S1086" s="7">
        <f t="shared" si="66"/>
        <v>-1.5879586889175614E-3</v>
      </c>
      <c r="T1086" s="7">
        <f t="shared" si="66"/>
        <v>-7.7318639240715826E-3</v>
      </c>
      <c r="U1086" s="7">
        <f t="shared" si="66"/>
        <v>1.0597927711277719E-2</v>
      </c>
      <c r="V1086" s="7">
        <f t="shared" si="68"/>
        <v>-4.8105183889116318E-3</v>
      </c>
      <c r="W1086" s="7">
        <f t="shared" si="68"/>
        <v>1.7409956072280162E-2</v>
      </c>
      <c r="X1086" s="7">
        <f t="shared" si="68"/>
        <v>2.9547731783614896E-2</v>
      </c>
      <c r="Y1086" s="7">
        <f t="shared" si="68"/>
        <v>-1.6887829244278452E-2</v>
      </c>
      <c r="Z1086" s="15"/>
      <c r="AA1086" s="7"/>
      <c r="AB1086" s="7"/>
      <c r="AC1086" s="7"/>
      <c r="AD1086" s="7"/>
      <c r="AE1086" s="7"/>
      <c r="AF1086" s="7"/>
      <c r="AG1086" s="7"/>
      <c r="AH1086" s="7"/>
      <c r="AI1086" s="7"/>
      <c r="AJ1086" s="7"/>
      <c r="AK1086" s="7"/>
      <c r="AL1086" s="7"/>
      <c r="AM1086" s="7"/>
      <c r="AN1086" s="7"/>
      <c r="AO1086" s="7"/>
      <c r="AP1086" s="7"/>
      <c r="AQ1086" s="7"/>
      <c r="AR1086" s="7"/>
      <c r="AS1086" s="7"/>
      <c r="AT1086" s="7"/>
      <c r="AU1086" s="7"/>
      <c r="AV1086" s="7"/>
    </row>
    <row r="1087" spans="1:48">
      <c r="A1087" s="12">
        <v>44480</v>
      </c>
      <c r="B1087" s="13">
        <v>7362</v>
      </c>
      <c r="C1087" s="13">
        <v>1544.4</v>
      </c>
      <c r="D1087" s="13">
        <v>3482.2</v>
      </c>
      <c r="E1087" s="13">
        <v>13820.1</v>
      </c>
      <c r="F1087" s="13">
        <v>8935.2000000000007</v>
      </c>
      <c r="G1087" s="13">
        <v>6738.1</v>
      </c>
      <c r="H1087" s="13">
        <v>44925.2</v>
      </c>
      <c r="I1087" s="13">
        <v>6470.2</v>
      </c>
      <c r="J1087" s="13">
        <v>2311.8000000000002</v>
      </c>
      <c r="K1087" s="13">
        <v>15356.1</v>
      </c>
      <c r="L1087" s="13">
        <v>6153.4</v>
      </c>
      <c r="M1087" s="13">
        <v>126</v>
      </c>
      <c r="N1087" s="15"/>
      <c r="O1087" s="7">
        <f t="shared" si="67"/>
        <v>7.2407692430508782E-3</v>
      </c>
      <c r="P1087" s="7">
        <f t="shared" si="67"/>
        <v>-9.4984775023157133E-3</v>
      </c>
      <c r="Q1087" s="7">
        <f t="shared" si="67"/>
        <v>1.9424160689650277E-2</v>
      </c>
      <c r="R1087" s="7">
        <f t="shared" si="66"/>
        <v>2.9262286647010259E-3</v>
      </c>
      <c r="S1087" s="7">
        <f t="shared" si="66"/>
        <v>-4.4078945270641504E-2</v>
      </c>
      <c r="T1087" s="7">
        <f t="shared" si="66"/>
        <v>1.992454869020354E-2</v>
      </c>
      <c r="U1087" s="7">
        <f t="shared" si="66"/>
        <v>3.0359964200004775E-3</v>
      </c>
      <c r="V1087" s="7">
        <f t="shared" si="68"/>
        <v>4.0257641228906597E-3</v>
      </c>
      <c r="W1087" s="7">
        <f t="shared" si="68"/>
        <v>1.9363182075964158E-2</v>
      </c>
      <c r="X1087" s="7">
        <f t="shared" si="68"/>
        <v>-1.398101398844878E-2</v>
      </c>
      <c r="Y1087" s="7">
        <f t="shared" si="68"/>
        <v>1.2580204183942571E-2</v>
      </c>
      <c r="Z1087" s="15"/>
      <c r="AA1087" s="7"/>
      <c r="AB1087" s="7"/>
      <c r="AC1087" s="7"/>
      <c r="AD1087" s="7"/>
      <c r="AE1087" s="7"/>
      <c r="AF1087" s="7"/>
      <c r="AG1087" s="7"/>
      <c r="AH1087" s="7"/>
      <c r="AI1087" s="7"/>
      <c r="AJ1087" s="7"/>
      <c r="AK1087" s="7"/>
      <c r="AL1087" s="7"/>
      <c r="AM1087" s="7"/>
      <c r="AN1087" s="7"/>
      <c r="AO1087" s="7"/>
      <c r="AP1087" s="7"/>
      <c r="AQ1087" s="7"/>
      <c r="AR1087" s="7"/>
      <c r="AS1087" s="7"/>
      <c r="AT1087" s="7"/>
      <c r="AU1087" s="7"/>
      <c r="AV1087" s="7"/>
    </row>
    <row r="1088" spans="1:48">
      <c r="A1088" s="12">
        <v>44487</v>
      </c>
      <c r="B1088" s="13">
        <v>7415.5</v>
      </c>
      <c r="C1088" s="13">
        <v>1529.8</v>
      </c>
      <c r="D1088" s="13">
        <v>3550.5</v>
      </c>
      <c r="E1088" s="13">
        <v>13860.6</v>
      </c>
      <c r="F1088" s="13">
        <v>8549.9</v>
      </c>
      <c r="G1088" s="13">
        <v>6873.7</v>
      </c>
      <c r="H1088" s="13">
        <v>45061.8</v>
      </c>
      <c r="I1088" s="13">
        <v>6496.3</v>
      </c>
      <c r="J1088" s="13">
        <v>2357</v>
      </c>
      <c r="K1088" s="13">
        <v>15142.9</v>
      </c>
      <c r="L1088" s="13">
        <v>6231.3</v>
      </c>
      <c r="M1088" s="13">
        <v>125</v>
      </c>
      <c r="N1088" s="15"/>
      <c r="O1088" s="7">
        <f t="shared" si="67"/>
        <v>-1.2456739449924904E-2</v>
      </c>
      <c r="P1088" s="7">
        <f t="shared" si="67"/>
        <v>4.7605163431208245E-3</v>
      </c>
      <c r="Q1088" s="7">
        <f t="shared" si="67"/>
        <v>-3.4985787456062859E-3</v>
      </c>
      <c r="R1088" s="7">
        <f t="shared" si="66"/>
        <v>-4.1406555628947815E-2</v>
      </c>
      <c r="S1088" s="7">
        <f t="shared" si="66"/>
        <v>-1.3909314621221257E-2</v>
      </c>
      <c r="T1088" s="7">
        <f t="shared" si="66"/>
        <v>-8.6938646200855983E-3</v>
      </c>
      <c r="U1088" s="7">
        <f t="shared" si="66"/>
        <v>1.3152717931831932E-2</v>
      </c>
      <c r="V1088" s="7">
        <f t="shared" si="68"/>
        <v>-2.173914084677625E-2</v>
      </c>
      <c r="W1088" s="7">
        <f t="shared" si="68"/>
        <v>-1.3497556701623236E-2</v>
      </c>
      <c r="X1088" s="7">
        <f t="shared" si="68"/>
        <v>-2.1824097337604476E-2</v>
      </c>
      <c r="Y1088" s="7">
        <f t="shared" si="68"/>
        <v>-3.027078513587101E-2</v>
      </c>
      <c r="Z1088" s="15"/>
      <c r="AA1088" s="7"/>
      <c r="AB1088" s="7"/>
      <c r="AC1088" s="7"/>
      <c r="AD1088" s="7"/>
      <c r="AE1088" s="7"/>
      <c r="AF1088" s="7"/>
      <c r="AG1088" s="7"/>
      <c r="AH1088" s="7"/>
      <c r="AI1088" s="7"/>
      <c r="AJ1088" s="7"/>
      <c r="AK1088" s="7"/>
      <c r="AL1088" s="7"/>
      <c r="AM1088" s="7"/>
      <c r="AN1088" s="7"/>
      <c r="AO1088" s="7"/>
      <c r="AP1088" s="7"/>
      <c r="AQ1088" s="7"/>
      <c r="AR1088" s="7"/>
      <c r="AS1088" s="7"/>
      <c r="AT1088" s="7"/>
      <c r="AU1088" s="7"/>
      <c r="AV1088" s="7"/>
    </row>
    <row r="1089" spans="1:48">
      <c r="A1089" s="12">
        <v>44494</v>
      </c>
      <c r="B1089" s="13">
        <v>7323.7</v>
      </c>
      <c r="C1089" s="13">
        <v>1537.1</v>
      </c>
      <c r="D1089" s="13">
        <v>3538.1</v>
      </c>
      <c r="E1089" s="13">
        <v>13298.4</v>
      </c>
      <c r="F1089" s="13">
        <v>8431.7999999999993</v>
      </c>
      <c r="G1089" s="13">
        <v>6814.2</v>
      </c>
      <c r="H1089" s="13">
        <v>45658.400000000001</v>
      </c>
      <c r="I1089" s="13">
        <v>6356.6</v>
      </c>
      <c r="J1089" s="13">
        <v>2325.4</v>
      </c>
      <c r="K1089" s="13">
        <v>14816</v>
      </c>
      <c r="L1089" s="13">
        <v>6045.5</v>
      </c>
      <c r="M1089" s="13">
        <v>124</v>
      </c>
      <c r="N1089" s="15"/>
      <c r="O1089" s="7">
        <f t="shared" si="67"/>
        <v>1.8024113503198085E-2</v>
      </c>
      <c r="P1089" s="7">
        <f t="shared" si="67"/>
        <v>4.5342371792232695E-2</v>
      </c>
      <c r="Q1089" s="7">
        <f t="shared" si="67"/>
        <v>3.0918105594777284E-2</v>
      </c>
      <c r="R1089" s="7">
        <f t="shared" si="66"/>
        <v>3.6945151602096431E-2</v>
      </c>
      <c r="S1089" s="7">
        <f t="shared" si="66"/>
        <v>-1.9146043634471061E-2</v>
      </c>
      <c r="T1089" s="7">
        <f t="shared" si="66"/>
        <v>5.7362093544821016E-3</v>
      </c>
      <c r="U1089" s="7">
        <f t="shared" si="66"/>
        <v>3.8564792638383999E-2</v>
      </c>
      <c r="V1089" s="7">
        <f t="shared" si="68"/>
        <v>2.8030592976606077E-2</v>
      </c>
      <c r="W1089" s="7">
        <f t="shared" si="68"/>
        <v>8.2227444032201228E-3</v>
      </c>
      <c r="X1089" s="7">
        <f t="shared" si="68"/>
        <v>3.0326538726086903E-3</v>
      </c>
      <c r="Y1089" s="7">
        <f t="shared" si="68"/>
        <v>2.8664694496228639E-2</v>
      </c>
      <c r="Z1089" s="15"/>
      <c r="AA1089" s="7"/>
      <c r="AB1089" s="7"/>
      <c r="AC1089" s="7"/>
      <c r="AD1089" s="7"/>
      <c r="AE1089" s="7"/>
      <c r="AF1089" s="7"/>
      <c r="AG1089" s="7"/>
      <c r="AH1089" s="7"/>
      <c r="AI1089" s="7"/>
      <c r="AJ1089" s="7"/>
      <c r="AK1089" s="7"/>
      <c r="AL1089" s="7"/>
      <c r="AM1089" s="7"/>
      <c r="AN1089" s="7"/>
      <c r="AO1089" s="7"/>
      <c r="AP1089" s="7"/>
      <c r="AQ1089" s="7"/>
      <c r="AR1089" s="7"/>
      <c r="AS1089" s="7"/>
      <c r="AT1089" s="7"/>
      <c r="AU1089" s="7"/>
      <c r="AV1089" s="7"/>
    </row>
    <row r="1090" spans="1:48">
      <c r="A1090" s="12">
        <v>44501</v>
      </c>
      <c r="B1090" s="13">
        <v>7456.9</v>
      </c>
      <c r="C1090" s="13">
        <v>1608.4</v>
      </c>
      <c r="D1090" s="13">
        <v>3649.2</v>
      </c>
      <c r="E1090" s="13">
        <v>13798.9</v>
      </c>
      <c r="F1090" s="13">
        <v>8271.9</v>
      </c>
      <c r="G1090" s="13">
        <v>6853.4</v>
      </c>
      <c r="H1090" s="13">
        <v>47453.599999999999</v>
      </c>
      <c r="I1090" s="13">
        <v>6537.3</v>
      </c>
      <c r="J1090" s="13">
        <v>2344.6</v>
      </c>
      <c r="K1090" s="13">
        <v>14861</v>
      </c>
      <c r="L1090" s="13">
        <v>6221.3</v>
      </c>
      <c r="M1090" s="13">
        <v>123</v>
      </c>
      <c r="N1090" s="15"/>
      <c r="O1090" s="7">
        <f t="shared" si="67"/>
        <v>-1.8657848753797271E-3</v>
      </c>
      <c r="P1090" s="7">
        <f t="shared" si="67"/>
        <v>-6.049097052272738E-3</v>
      </c>
      <c r="Q1090" s="7">
        <f t="shared" si="67"/>
        <v>-1.2324900626685922E-2</v>
      </c>
      <c r="R1090" s="7">
        <f t="shared" si="66"/>
        <v>-8.4566177003363059E-3</v>
      </c>
      <c r="S1090" s="7">
        <f t="shared" si="66"/>
        <v>-8.3399066708468739E-3</v>
      </c>
      <c r="T1090" s="7">
        <f t="shared" si="66"/>
        <v>-5.5747947754603367E-3</v>
      </c>
      <c r="U1090" s="7">
        <f t="shared" si="66"/>
        <v>-3.488331869074561E-2</v>
      </c>
      <c r="V1090" s="7">
        <f t="shared" si="68"/>
        <v>-1.1632357629103947E-3</v>
      </c>
      <c r="W1090" s="7">
        <f t="shared" si="68"/>
        <v>-1.807589239816379E-2</v>
      </c>
      <c r="X1090" s="7">
        <f t="shared" si="68"/>
        <v>4.6027452260940509E-2</v>
      </c>
      <c r="Y1090" s="7">
        <f t="shared" si="68"/>
        <v>-6.9357354066346211E-3</v>
      </c>
      <c r="Z1090" s="15"/>
      <c r="AA1090" s="7"/>
      <c r="AB1090" s="7"/>
      <c r="AC1090" s="7"/>
      <c r="AD1090" s="7"/>
      <c r="AE1090" s="7"/>
      <c r="AF1090" s="7"/>
      <c r="AG1090" s="7"/>
      <c r="AH1090" s="7"/>
      <c r="AI1090" s="7"/>
      <c r="AJ1090" s="7"/>
      <c r="AK1090" s="7"/>
      <c r="AL1090" s="7"/>
      <c r="AM1090" s="7"/>
      <c r="AN1090" s="7"/>
      <c r="AO1090" s="7"/>
      <c r="AP1090" s="7"/>
      <c r="AQ1090" s="7"/>
      <c r="AR1090" s="7"/>
      <c r="AS1090" s="7"/>
      <c r="AT1090" s="7"/>
      <c r="AU1090" s="7"/>
      <c r="AV1090" s="7"/>
    </row>
    <row r="1091" spans="1:48">
      <c r="A1091" s="12">
        <v>44508</v>
      </c>
      <c r="B1091" s="13">
        <v>7443</v>
      </c>
      <c r="C1091" s="13">
        <v>1598.7</v>
      </c>
      <c r="D1091" s="13">
        <v>3604.5</v>
      </c>
      <c r="E1091" s="13">
        <v>13682.7</v>
      </c>
      <c r="F1091" s="13">
        <v>8203.2000000000007</v>
      </c>
      <c r="G1091" s="13">
        <v>6815.3</v>
      </c>
      <c r="H1091" s="13">
        <v>45826.8</v>
      </c>
      <c r="I1091" s="13">
        <v>6529.7</v>
      </c>
      <c r="J1091" s="13">
        <v>2302.6</v>
      </c>
      <c r="K1091" s="13">
        <v>15561</v>
      </c>
      <c r="L1091" s="13">
        <v>6178.3</v>
      </c>
      <c r="M1091" s="13">
        <v>122</v>
      </c>
      <c r="N1091" s="15"/>
      <c r="O1091" s="7">
        <f t="shared" si="67"/>
        <v>-6.2670780276201628E-3</v>
      </c>
      <c r="P1091" s="7">
        <f t="shared" si="67"/>
        <v>1.8345726799328256E-2</v>
      </c>
      <c r="Q1091" s="7">
        <f t="shared" si="67"/>
        <v>6.1676519272679097E-3</v>
      </c>
      <c r="R1091" s="7">
        <f t="shared" si="67"/>
        <v>1.7768941325015313E-2</v>
      </c>
      <c r="S1091" s="7">
        <f t="shared" si="67"/>
        <v>-1.5380004906078002E-2</v>
      </c>
      <c r="T1091" s="7">
        <f t="shared" si="67"/>
        <v>-3.6351884547518726E-2</v>
      </c>
      <c r="U1091" s="7">
        <f t="shared" si="67"/>
        <v>2.8956861900398891E-2</v>
      </c>
      <c r="V1091" s="7">
        <f t="shared" si="68"/>
        <v>2.2181607546769961E-3</v>
      </c>
      <c r="W1091" s="7">
        <f t="shared" si="68"/>
        <v>3.0073916558147774E-2</v>
      </c>
      <c r="X1091" s="7">
        <f t="shared" si="68"/>
        <v>-1.6666620463643523E-2</v>
      </c>
      <c r="Y1091" s="7">
        <f t="shared" si="68"/>
        <v>4.9889104483929443E-3</v>
      </c>
      <c r="Z1091" s="15"/>
      <c r="AA1091" s="7"/>
      <c r="AB1091" s="7"/>
      <c r="AC1091" s="7"/>
      <c r="AD1091" s="7"/>
      <c r="AE1091" s="7"/>
      <c r="AF1091" s="7"/>
      <c r="AG1091" s="7"/>
      <c r="AH1091" s="7"/>
      <c r="AI1091" s="7"/>
      <c r="AJ1091" s="7"/>
      <c r="AK1091" s="7"/>
      <c r="AL1091" s="7"/>
      <c r="AM1091" s="7"/>
      <c r="AN1091" s="7"/>
      <c r="AO1091" s="7"/>
      <c r="AP1091" s="7"/>
      <c r="AQ1091" s="7"/>
      <c r="AR1091" s="7"/>
      <c r="AS1091" s="7"/>
      <c r="AT1091" s="7"/>
      <c r="AU1091" s="7"/>
      <c r="AV1091" s="7"/>
    </row>
    <row r="1092" spans="1:48">
      <c r="A1092" s="12">
        <v>44515</v>
      </c>
      <c r="B1092" s="13">
        <v>7396.5</v>
      </c>
      <c r="C1092" s="13">
        <v>1628.3</v>
      </c>
      <c r="D1092" s="13">
        <v>3626.8</v>
      </c>
      <c r="E1092" s="13">
        <v>13928</v>
      </c>
      <c r="F1092" s="13">
        <v>8078</v>
      </c>
      <c r="G1092" s="13">
        <v>6572</v>
      </c>
      <c r="H1092" s="13">
        <v>47173.2</v>
      </c>
      <c r="I1092" s="13">
        <v>6544.2</v>
      </c>
      <c r="J1092" s="13">
        <v>2372.9</v>
      </c>
      <c r="K1092" s="13">
        <v>15303.8</v>
      </c>
      <c r="L1092" s="13">
        <v>6209.2</v>
      </c>
      <c r="M1092" s="13">
        <v>121</v>
      </c>
      <c r="N1092" s="15"/>
      <c r="O1092" s="7">
        <f t="shared" ref="O1092:R1155" si="69">LN(B1093/B1092)</f>
        <v>-1.5972211610790089E-2</v>
      </c>
      <c r="P1092" s="7">
        <f t="shared" si="69"/>
        <v>-1.7095492217522591E-2</v>
      </c>
      <c r="Q1092" s="7">
        <f t="shared" si="69"/>
        <v>-2.6203348412755866E-2</v>
      </c>
      <c r="R1092" s="7">
        <f t="shared" si="69"/>
        <v>-5.9481549638113447E-3</v>
      </c>
      <c r="S1092" s="7">
        <f t="shared" ref="S1092:W1155" si="70">LN(F1093/F1092)</f>
        <v>-3.0658317107976989E-2</v>
      </c>
      <c r="T1092" s="7">
        <f t="shared" si="70"/>
        <v>-3.6775743482206254E-2</v>
      </c>
      <c r="U1092" s="7">
        <f t="shared" si="70"/>
        <v>-1.0418015009781505E-2</v>
      </c>
      <c r="V1092" s="7">
        <f t="shared" si="68"/>
        <v>-1.250102771026103E-2</v>
      </c>
      <c r="W1092" s="7">
        <f t="shared" si="68"/>
        <v>-6.2290638629973472E-2</v>
      </c>
      <c r="X1092" s="7">
        <f t="shared" si="68"/>
        <v>1.6698751558513421E-2</v>
      </c>
      <c r="Y1092" s="7">
        <f t="shared" si="68"/>
        <v>2.0231374045708864E-2</v>
      </c>
      <c r="Z1092" s="15"/>
      <c r="AA1092" s="7"/>
      <c r="AB1092" s="7"/>
      <c r="AC1092" s="7"/>
      <c r="AD1092" s="7"/>
      <c r="AE1092" s="7"/>
      <c r="AF1092" s="7"/>
      <c r="AG1092" s="7"/>
      <c r="AH1092" s="7"/>
      <c r="AI1092" s="7"/>
      <c r="AJ1092" s="7"/>
      <c r="AK1092" s="7"/>
      <c r="AL1092" s="7"/>
      <c r="AM1092" s="7"/>
      <c r="AN1092" s="7"/>
      <c r="AO1092" s="7"/>
      <c r="AP1092" s="7"/>
      <c r="AQ1092" s="7"/>
      <c r="AR1092" s="7"/>
      <c r="AS1092" s="7"/>
      <c r="AT1092" s="7"/>
      <c r="AU1092" s="7"/>
      <c r="AV1092" s="7"/>
    </row>
    <row r="1093" spans="1:48">
      <c r="A1093" s="12">
        <v>44522</v>
      </c>
      <c r="B1093" s="13">
        <v>7279.3</v>
      </c>
      <c r="C1093" s="13">
        <v>1600.7</v>
      </c>
      <c r="D1093" s="13">
        <v>3533</v>
      </c>
      <c r="E1093" s="13">
        <v>13845.4</v>
      </c>
      <c r="F1093" s="13">
        <v>7834.1</v>
      </c>
      <c r="G1093" s="13">
        <v>6334.7</v>
      </c>
      <c r="H1093" s="13">
        <v>46684.3</v>
      </c>
      <c r="I1093" s="13">
        <v>6462.9</v>
      </c>
      <c r="J1093" s="13">
        <v>2229.6</v>
      </c>
      <c r="K1093" s="13">
        <v>15561.5</v>
      </c>
      <c r="L1093" s="13">
        <v>6336.1</v>
      </c>
      <c r="M1093" s="13">
        <v>120</v>
      </c>
      <c r="N1093" s="15"/>
      <c r="O1093" s="7">
        <f t="shared" si="69"/>
        <v>-5.2477652197116427E-3</v>
      </c>
      <c r="P1093" s="7">
        <f t="shared" si="69"/>
        <v>-1.2502345818055762E-3</v>
      </c>
      <c r="Q1093" s="7">
        <f t="shared" si="69"/>
        <v>-1.3507172555912906E-2</v>
      </c>
      <c r="R1093" s="7">
        <f t="shared" si="69"/>
        <v>-2.8654289945985404E-2</v>
      </c>
      <c r="S1093" s="7">
        <f t="shared" si="70"/>
        <v>-6.0046399361913692E-3</v>
      </c>
      <c r="T1093" s="7">
        <f t="shared" si="70"/>
        <v>5.8866288916041062E-3</v>
      </c>
      <c r="U1093" s="7">
        <f t="shared" si="70"/>
        <v>-3.2833093123784067E-2</v>
      </c>
      <c r="V1093" s="7">
        <f t="shared" si="68"/>
        <v>-4.295212874158327E-3</v>
      </c>
      <c r="W1093" s="7">
        <f t="shared" si="68"/>
        <v>-2.5299407704604971E-2</v>
      </c>
      <c r="X1093" s="7">
        <f t="shared" si="68"/>
        <v>1.2535565644724351E-2</v>
      </c>
      <c r="Y1093" s="7">
        <f t="shared" si="68"/>
        <v>-1.018409817240944E-2</v>
      </c>
      <c r="Z1093" s="15"/>
      <c r="AA1093" s="7"/>
      <c r="AB1093" s="7"/>
      <c r="AC1093" s="7"/>
      <c r="AD1093" s="7"/>
      <c r="AE1093" s="7"/>
      <c r="AF1093" s="7"/>
      <c r="AG1093" s="7"/>
      <c r="AH1093" s="7"/>
      <c r="AI1093" s="7"/>
      <c r="AJ1093" s="7"/>
      <c r="AK1093" s="7"/>
      <c r="AL1093" s="7"/>
      <c r="AM1093" s="7"/>
      <c r="AN1093" s="7"/>
      <c r="AO1093" s="7"/>
      <c r="AP1093" s="7"/>
      <c r="AQ1093" s="7"/>
      <c r="AR1093" s="7"/>
      <c r="AS1093" s="7"/>
      <c r="AT1093" s="7"/>
      <c r="AU1093" s="7"/>
      <c r="AV1093" s="7"/>
    </row>
    <row r="1094" spans="1:48">
      <c r="A1094" s="12">
        <v>44529</v>
      </c>
      <c r="B1094" s="13">
        <v>7241.2</v>
      </c>
      <c r="C1094" s="13">
        <v>1598.7</v>
      </c>
      <c r="D1094" s="13">
        <v>3485.6</v>
      </c>
      <c r="E1094" s="13">
        <v>13454.3</v>
      </c>
      <c r="F1094" s="13">
        <v>7787.2</v>
      </c>
      <c r="G1094" s="13">
        <v>6372.1</v>
      </c>
      <c r="H1094" s="13">
        <v>45176.4</v>
      </c>
      <c r="I1094" s="13">
        <v>6435.2</v>
      </c>
      <c r="J1094" s="13">
        <v>2173.9</v>
      </c>
      <c r="K1094" s="13">
        <v>15757.8</v>
      </c>
      <c r="L1094" s="13">
        <v>6271.9</v>
      </c>
      <c r="M1094" s="13">
        <v>119</v>
      </c>
      <c r="N1094" s="15"/>
      <c r="O1094" s="7">
        <f t="shared" si="69"/>
        <v>1.5389451838579716E-2</v>
      </c>
      <c r="P1094" s="7">
        <f t="shared" si="69"/>
        <v>1.6686179413316349E-2</v>
      </c>
      <c r="Q1094" s="7">
        <f t="shared" si="69"/>
        <v>2.4653426211551831E-2</v>
      </c>
      <c r="R1094" s="7">
        <f t="shared" si="69"/>
        <v>2.9765954597647585E-2</v>
      </c>
      <c r="S1094" s="7">
        <f t="shared" si="70"/>
        <v>1.526708299173711E-2</v>
      </c>
      <c r="T1094" s="7">
        <f t="shared" si="70"/>
        <v>1.1654798082006534E-2</v>
      </c>
      <c r="U1094" s="7">
        <f t="shared" si="70"/>
        <v>9.9861852581638495E-3</v>
      </c>
      <c r="V1094" s="7">
        <f t="shared" si="70"/>
        <v>1.6994870041820875E-2</v>
      </c>
      <c r="W1094" s="7">
        <f t="shared" si="70"/>
        <v>3.2195010051574828E-4</v>
      </c>
      <c r="X1094" s="7">
        <f t="shared" ref="X1094:Y1157" si="71">LN(K1095/K1094)</f>
        <v>1.4008717363859374E-2</v>
      </c>
      <c r="Y1094" s="7">
        <f t="shared" si="71"/>
        <v>2.8233322866313037E-2</v>
      </c>
      <c r="Z1094" s="15"/>
      <c r="AA1094" s="7"/>
      <c r="AB1094" s="7"/>
      <c r="AC1094" s="7"/>
      <c r="AD1094" s="7"/>
      <c r="AE1094" s="7"/>
      <c r="AF1094" s="7"/>
      <c r="AG1094" s="7"/>
      <c r="AH1094" s="7"/>
      <c r="AI1094" s="7"/>
      <c r="AJ1094" s="7"/>
      <c r="AK1094" s="7"/>
      <c r="AL1094" s="7"/>
      <c r="AM1094" s="7"/>
      <c r="AN1094" s="7"/>
      <c r="AO1094" s="7"/>
      <c r="AP1094" s="7"/>
      <c r="AQ1094" s="7"/>
      <c r="AR1094" s="7"/>
      <c r="AS1094" s="7"/>
      <c r="AT1094" s="7"/>
      <c r="AU1094" s="7"/>
      <c r="AV1094" s="7"/>
    </row>
    <row r="1095" spans="1:48">
      <c r="A1095" s="12">
        <v>44536</v>
      </c>
      <c r="B1095" s="13">
        <v>7353.5</v>
      </c>
      <c r="C1095" s="13">
        <v>1625.6</v>
      </c>
      <c r="D1095" s="13">
        <v>3572.6</v>
      </c>
      <c r="E1095" s="13">
        <v>13860.8</v>
      </c>
      <c r="F1095" s="13">
        <v>7907</v>
      </c>
      <c r="G1095" s="13">
        <v>6446.8</v>
      </c>
      <c r="H1095" s="13">
        <v>45629.8</v>
      </c>
      <c r="I1095" s="13">
        <v>6545.5</v>
      </c>
      <c r="J1095" s="13">
        <v>2174.6</v>
      </c>
      <c r="K1095" s="13">
        <v>15980.1</v>
      </c>
      <c r="L1095" s="13">
        <v>6451.5</v>
      </c>
      <c r="M1095" s="13">
        <v>118</v>
      </c>
      <c r="N1095" s="15"/>
      <c r="O1095" s="7">
        <f t="shared" si="69"/>
        <v>-6.7542470655640322E-3</v>
      </c>
      <c r="P1095" s="7">
        <f t="shared" si="69"/>
        <v>-2.0383504634176184E-2</v>
      </c>
      <c r="Q1095" s="7">
        <f t="shared" si="69"/>
        <v>-3.2371913928508869E-2</v>
      </c>
      <c r="R1095" s="7">
        <f t="shared" si="69"/>
        <v>-3.6096198636250437E-2</v>
      </c>
      <c r="S1095" s="7">
        <f t="shared" si="70"/>
        <v>6.0687285348048979E-4</v>
      </c>
      <c r="T1095" s="7">
        <f t="shared" si="70"/>
        <v>6.0312880972650971E-3</v>
      </c>
      <c r="U1095" s="7">
        <f t="shared" si="70"/>
        <v>-6.6940713315627273E-2</v>
      </c>
      <c r="V1095" s="7">
        <f t="shared" si="70"/>
        <v>-5.8070659851383955E-3</v>
      </c>
      <c r="W1095" s="7">
        <f t="shared" ref="W1095:Y1158" si="72">LN(J1096/J1095)</f>
        <v>-4.6257276047721611E-2</v>
      </c>
      <c r="X1095" s="7">
        <f t="shared" si="71"/>
        <v>2.30182467254357E-2</v>
      </c>
      <c r="Y1095" s="7">
        <f t="shared" si="71"/>
        <v>1.3930267206428499E-2</v>
      </c>
      <c r="Z1095" s="15"/>
      <c r="AA1095" s="7"/>
      <c r="AB1095" s="7"/>
      <c r="AC1095" s="7"/>
      <c r="AD1095" s="7"/>
      <c r="AE1095" s="7"/>
      <c r="AF1095" s="7"/>
      <c r="AG1095" s="7"/>
      <c r="AH1095" s="7"/>
      <c r="AI1095" s="7"/>
      <c r="AJ1095" s="7"/>
      <c r="AK1095" s="7"/>
      <c r="AL1095" s="7"/>
      <c r="AM1095" s="7"/>
      <c r="AN1095" s="7"/>
      <c r="AO1095" s="7"/>
      <c r="AP1095" s="7"/>
      <c r="AQ1095" s="7"/>
      <c r="AR1095" s="7"/>
      <c r="AS1095" s="7"/>
      <c r="AT1095" s="7"/>
      <c r="AU1095" s="7"/>
      <c r="AV1095" s="7"/>
    </row>
    <row r="1096" spans="1:48">
      <c r="A1096" s="12">
        <v>44543</v>
      </c>
      <c r="B1096" s="13">
        <v>7304</v>
      </c>
      <c r="C1096" s="13">
        <v>1592.8</v>
      </c>
      <c r="D1096" s="13">
        <v>3458.8</v>
      </c>
      <c r="E1096" s="13">
        <v>13369.4</v>
      </c>
      <c r="F1096" s="13">
        <v>7911.8</v>
      </c>
      <c r="G1096" s="13">
        <v>6485.8</v>
      </c>
      <c r="H1096" s="13">
        <v>42675.3</v>
      </c>
      <c r="I1096" s="13">
        <v>6507.6</v>
      </c>
      <c r="J1096" s="13">
        <v>2076.3000000000002</v>
      </c>
      <c r="K1096" s="13">
        <v>16352.2</v>
      </c>
      <c r="L1096" s="13">
        <v>6542</v>
      </c>
      <c r="M1096" s="13">
        <v>117</v>
      </c>
      <c r="N1096" s="15"/>
      <c r="O1096" s="7">
        <f t="shared" si="69"/>
        <v>1.5797344336146438E-2</v>
      </c>
      <c r="P1096" s="7">
        <f t="shared" si="69"/>
        <v>2.2595623024270966E-2</v>
      </c>
      <c r="Q1096" s="7">
        <f t="shared" si="69"/>
        <v>2.2724677707414879E-2</v>
      </c>
      <c r="R1096" s="7">
        <f t="shared" si="69"/>
        <v>2.0473589505419607E-3</v>
      </c>
      <c r="S1096" s="7">
        <f t="shared" si="70"/>
        <v>-7.5838968626381159E-5</v>
      </c>
      <c r="T1096" s="7">
        <f t="shared" si="70"/>
        <v>4.9217239219321108E-3</v>
      </c>
      <c r="U1096" s="7">
        <f t="shared" si="70"/>
        <v>6.0878077005322676E-2</v>
      </c>
      <c r="V1096" s="7">
        <f t="shared" si="70"/>
        <v>1.4507931633720706E-2</v>
      </c>
      <c r="W1096" s="7">
        <f t="shared" si="72"/>
        <v>3.4461686315232866E-2</v>
      </c>
      <c r="X1096" s="7">
        <f t="shared" si="71"/>
        <v>1.2597510398311562E-2</v>
      </c>
      <c r="Y1096" s="7">
        <f t="shared" si="71"/>
        <v>2.5803015840422293E-2</v>
      </c>
      <c r="Z1096" s="15"/>
      <c r="AA1096" s="7"/>
      <c r="AB1096" s="7"/>
      <c r="AC1096" s="7"/>
      <c r="AD1096" s="7"/>
      <c r="AE1096" s="7"/>
      <c r="AF1096" s="7"/>
      <c r="AG1096" s="7"/>
      <c r="AH1096" s="7"/>
      <c r="AI1096" s="7"/>
      <c r="AJ1096" s="7"/>
      <c r="AK1096" s="7"/>
      <c r="AL1096" s="7"/>
      <c r="AM1096" s="7"/>
      <c r="AN1096" s="7"/>
      <c r="AO1096" s="7"/>
      <c r="AP1096" s="7"/>
      <c r="AQ1096" s="7"/>
      <c r="AR1096" s="7"/>
      <c r="AS1096" s="7"/>
      <c r="AT1096" s="7"/>
      <c r="AU1096" s="7"/>
      <c r="AV1096" s="7"/>
    </row>
    <row r="1097" spans="1:48">
      <c r="A1097" s="12">
        <v>44550</v>
      </c>
      <c r="B1097" s="13">
        <v>7420.3</v>
      </c>
      <c r="C1097" s="13">
        <v>1629.2</v>
      </c>
      <c r="D1097" s="13">
        <v>3538.3</v>
      </c>
      <c r="E1097" s="13">
        <v>13396.8</v>
      </c>
      <c r="F1097" s="13">
        <v>7911.2</v>
      </c>
      <c r="G1097" s="13">
        <v>6517.8</v>
      </c>
      <c r="H1097" s="13">
        <v>45354</v>
      </c>
      <c r="I1097" s="13">
        <v>6602.7</v>
      </c>
      <c r="J1097" s="13">
        <v>2149.1</v>
      </c>
      <c r="K1097" s="13">
        <v>16559.5</v>
      </c>
      <c r="L1097" s="13">
        <v>6713</v>
      </c>
      <c r="M1097" s="13">
        <v>116</v>
      </c>
      <c r="N1097" s="15"/>
      <c r="O1097" s="7">
        <f t="shared" si="69"/>
        <v>3.2694497300125342E-3</v>
      </c>
      <c r="P1097" s="7">
        <f t="shared" si="69"/>
        <v>4.9091802655036956E-4</v>
      </c>
      <c r="Q1097" s="7">
        <f t="shared" si="69"/>
        <v>-2.4618357345068112E-3</v>
      </c>
      <c r="R1097" s="7">
        <f t="shared" si="69"/>
        <v>1.0920388992369086E-2</v>
      </c>
      <c r="S1097" s="7">
        <f t="shared" si="70"/>
        <v>-1.3660858710784296E-3</v>
      </c>
      <c r="T1097" s="7">
        <f t="shared" si="70"/>
        <v>2.8496595098688291E-3</v>
      </c>
      <c r="U1097" s="7">
        <f t="shared" si="70"/>
        <v>-3.775252420935691E-3</v>
      </c>
      <c r="V1097" s="7">
        <f t="shared" si="70"/>
        <v>6.4462297027413967E-3</v>
      </c>
      <c r="W1097" s="7">
        <f t="shared" si="72"/>
        <v>-5.3186651459253909E-3</v>
      </c>
      <c r="X1097" s="7">
        <f t="shared" si="71"/>
        <v>1.0841109796755557E-2</v>
      </c>
      <c r="Y1097" s="7">
        <f t="shared" si="71"/>
        <v>-2.9986819328436877E-3</v>
      </c>
      <c r="Z1097" s="15"/>
      <c r="AA1097" s="7"/>
      <c r="AB1097" s="7"/>
      <c r="AC1097" s="7"/>
      <c r="AD1097" s="7"/>
      <c r="AE1097" s="7"/>
      <c r="AF1097" s="7"/>
      <c r="AG1097" s="7"/>
      <c r="AH1097" s="7"/>
      <c r="AI1097" s="7"/>
      <c r="AJ1097" s="7"/>
      <c r="AK1097" s="7"/>
      <c r="AL1097" s="7"/>
      <c r="AM1097" s="7"/>
      <c r="AN1097" s="7"/>
      <c r="AO1097" s="7"/>
      <c r="AP1097" s="7"/>
      <c r="AQ1097" s="7"/>
      <c r="AR1097" s="7"/>
      <c r="AS1097" s="7"/>
      <c r="AT1097" s="7"/>
      <c r="AU1097" s="7"/>
      <c r="AV1097" s="7"/>
    </row>
    <row r="1098" spans="1:48">
      <c r="A1098" s="12">
        <v>44559</v>
      </c>
      <c r="B1098" s="13">
        <v>7444.6</v>
      </c>
      <c r="C1098" s="13">
        <v>1630</v>
      </c>
      <c r="D1098" s="13">
        <v>3529.6</v>
      </c>
      <c r="E1098" s="13">
        <v>13543.9</v>
      </c>
      <c r="F1098" s="13">
        <v>7900.4</v>
      </c>
      <c r="G1098" s="13">
        <v>6536.4</v>
      </c>
      <c r="H1098" s="13">
        <v>45183.1</v>
      </c>
      <c r="I1098" s="13">
        <v>6645.4</v>
      </c>
      <c r="J1098" s="13">
        <v>2137.6999999999998</v>
      </c>
      <c r="K1098" s="13">
        <v>16740</v>
      </c>
      <c r="L1098" s="13">
        <v>6692.9</v>
      </c>
      <c r="M1098" s="13">
        <v>115</v>
      </c>
      <c r="N1098" s="15"/>
      <c r="O1098" s="7">
        <f t="shared" si="69"/>
        <v>1.1679499780475357E-3</v>
      </c>
      <c r="P1098" s="7">
        <f t="shared" si="69"/>
        <v>-2.0453145585795578E-2</v>
      </c>
      <c r="Q1098" s="7">
        <f t="shared" si="69"/>
        <v>-1.0709912099690539E-2</v>
      </c>
      <c r="R1098" s="7">
        <f t="shared" si="69"/>
        <v>-1.6692119124314606E-2</v>
      </c>
      <c r="S1098" s="7">
        <f t="shared" si="70"/>
        <v>4.1795648257838477E-2</v>
      </c>
      <c r="T1098" s="7">
        <f t="shared" si="70"/>
        <v>2.0383218531886394E-2</v>
      </c>
      <c r="U1098" s="7">
        <f t="shared" si="70"/>
        <v>-3.4089234815649759E-2</v>
      </c>
      <c r="V1098" s="7">
        <f t="shared" si="70"/>
        <v>-5.643849770663424E-3</v>
      </c>
      <c r="W1098" s="7">
        <f t="shared" si="72"/>
        <v>-6.3438254999079707E-2</v>
      </c>
      <c r="X1098" s="7">
        <f t="shared" si="71"/>
        <v>2.2621523945504849E-2</v>
      </c>
      <c r="Y1098" s="7">
        <f t="shared" si="71"/>
        <v>2.0262769163309786E-2</v>
      </c>
      <c r="Z1098" s="15"/>
      <c r="AA1098" s="7"/>
      <c r="AB1098" s="7"/>
      <c r="AC1098" s="7"/>
      <c r="AD1098" s="7"/>
      <c r="AE1098" s="7"/>
      <c r="AF1098" s="7"/>
      <c r="AG1098" s="7"/>
      <c r="AH1098" s="7"/>
      <c r="AI1098" s="7"/>
      <c r="AJ1098" s="7"/>
      <c r="AK1098" s="7"/>
      <c r="AL1098" s="7"/>
      <c r="AM1098" s="7"/>
      <c r="AN1098" s="7"/>
      <c r="AO1098" s="7"/>
      <c r="AP1098" s="7"/>
      <c r="AQ1098" s="7"/>
      <c r="AR1098" s="7"/>
      <c r="AS1098" s="7"/>
      <c r="AT1098" s="7"/>
      <c r="AU1098" s="7"/>
      <c r="AV1098" s="7"/>
    </row>
    <row r="1099" spans="1:48">
      <c r="A1099" s="12">
        <v>44565</v>
      </c>
      <c r="B1099" s="13">
        <v>7453.3</v>
      </c>
      <c r="C1099" s="13">
        <v>1597</v>
      </c>
      <c r="D1099" s="13">
        <v>3492</v>
      </c>
      <c r="E1099" s="13">
        <v>13319.7</v>
      </c>
      <c r="F1099" s="13">
        <v>8237.6</v>
      </c>
      <c r="G1099" s="13">
        <v>6671</v>
      </c>
      <c r="H1099" s="13">
        <v>43668.800000000003</v>
      </c>
      <c r="I1099" s="13">
        <v>6608</v>
      </c>
      <c r="J1099" s="13">
        <v>2006.3</v>
      </c>
      <c r="K1099" s="13">
        <v>17123</v>
      </c>
      <c r="L1099" s="13">
        <v>6829.9</v>
      </c>
      <c r="M1099" s="13">
        <v>114</v>
      </c>
      <c r="N1099" s="15"/>
      <c r="O1099" s="7">
        <f t="shared" si="69"/>
        <v>-8.0015513931979507E-3</v>
      </c>
      <c r="P1099" s="7">
        <f t="shared" si="69"/>
        <v>-6.8486963054982643E-3</v>
      </c>
      <c r="Q1099" s="7">
        <f t="shared" si="69"/>
        <v>-4.6361843450505154E-2</v>
      </c>
      <c r="R1099" s="7">
        <f t="shared" si="69"/>
        <v>-5.6945130245483845E-2</v>
      </c>
      <c r="S1099" s="7">
        <f t="shared" si="70"/>
        <v>4.0200261029594564E-2</v>
      </c>
      <c r="T1099" s="7">
        <f t="shared" si="70"/>
        <v>-1.1928151138184623E-2</v>
      </c>
      <c r="U1099" s="7">
        <f t="shared" si="70"/>
        <v>-2.807614235308379E-2</v>
      </c>
      <c r="V1099" s="7">
        <f t="shared" si="70"/>
        <v>-2.0455988389819966E-2</v>
      </c>
      <c r="W1099" s="7">
        <f t="shared" si="72"/>
        <v>-4.7514996880013365E-2</v>
      </c>
      <c r="X1099" s="7">
        <f t="shared" si="71"/>
        <v>4.5656635803973514E-2</v>
      </c>
      <c r="Y1099" s="7">
        <f t="shared" si="71"/>
        <v>3.5031237356919008E-2</v>
      </c>
      <c r="Z1099" s="15"/>
      <c r="AA1099" s="7"/>
      <c r="AB1099" s="7"/>
      <c r="AC1099" s="7"/>
      <c r="AD1099" s="7"/>
      <c r="AE1099" s="7"/>
      <c r="AF1099" s="7"/>
      <c r="AG1099" s="7"/>
      <c r="AH1099" s="7"/>
      <c r="AI1099" s="7"/>
      <c r="AJ1099" s="7"/>
      <c r="AK1099" s="7"/>
      <c r="AL1099" s="7"/>
      <c r="AM1099" s="7"/>
      <c r="AN1099" s="7"/>
      <c r="AO1099" s="7"/>
      <c r="AP1099" s="7"/>
      <c r="AQ1099" s="7"/>
      <c r="AR1099" s="7"/>
      <c r="AS1099" s="7"/>
      <c r="AT1099" s="7"/>
      <c r="AU1099" s="7"/>
      <c r="AV1099" s="7"/>
    </row>
    <row r="1100" spans="1:48">
      <c r="A1100" s="12">
        <v>44571</v>
      </c>
      <c r="B1100" s="13">
        <v>7393.9</v>
      </c>
      <c r="C1100" s="13">
        <v>1586.1</v>
      </c>
      <c r="D1100" s="13">
        <v>3333.8</v>
      </c>
      <c r="E1100" s="13">
        <v>12582.4</v>
      </c>
      <c r="F1100" s="13">
        <v>8575.5</v>
      </c>
      <c r="G1100" s="13">
        <v>6591.9</v>
      </c>
      <c r="H1100" s="13">
        <v>42459.8</v>
      </c>
      <c r="I1100" s="13">
        <v>6474.2</v>
      </c>
      <c r="J1100" s="13">
        <v>1913.2</v>
      </c>
      <c r="K1100" s="13">
        <v>17922.900000000001</v>
      </c>
      <c r="L1100" s="13">
        <v>7073.4</v>
      </c>
      <c r="M1100" s="13">
        <v>113</v>
      </c>
      <c r="N1100" s="15"/>
      <c r="O1100" s="7">
        <f t="shared" si="69"/>
        <v>-2.9941082255620134E-2</v>
      </c>
      <c r="P1100" s="7">
        <f t="shared" si="69"/>
        <v>-3.7449380802254836E-2</v>
      </c>
      <c r="Q1100" s="7">
        <f t="shared" si="69"/>
        <v>-2.3859076821507487E-2</v>
      </c>
      <c r="R1100" s="7">
        <f t="shared" si="69"/>
        <v>-1.4014003023751201E-2</v>
      </c>
      <c r="S1100" s="7">
        <f t="shared" si="70"/>
        <v>-1.7390192348355619E-3</v>
      </c>
      <c r="T1100" s="7">
        <f t="shared" si="70"/>
        <v>-3.6410908078753086E-2</v>
      </c>
      <c r="U1100" s="7">
        <f t="shared" si="70"/>
        <v>-4.4427675906371797E-2</v>
      </c>
      <c r="V1100" s="7">
        <f t="shared" si="70"/>
        <v>-2.7815242652090968E-2</v>
      </c>
      <c r="W1100" s="7">
        <f t="shared" si="72"/>
        <v>-4.5117218765595657E-2</v>
      </c>
      <c r="X1100" s="7">
        <f t="shared" si="71"/>
        <v>-2.0751808020904084E-2</v>
      </c>
      <c r="Y1100" s="7">
        <f t="shared" si="71"/>
        <v>-2.4689431664053952E-2</v>
      </c>
      <c r="Z1100" s="15"/>
      <c r="AA1100" s="7"/>
      <c r="AB1100" s="7"/>
      <c r="AC1100" s="7"/>
      <c r="AD1100" s="7"/>
      <c r="AE1100" s="7"/>
      <c r="AF1100" s="7"/>
      <c r="AG1100" s="7"/>
      <c r="AH1100" s="7"/>
      <c r="AI1100" s="7"/>
      <c r="AJ1100" s="7"/>
      <c r="AK1100" s="7"/>
      <c r="AL1100" s="7"/>
      <c r="AM1100" s="7"/>
      <c r="AN1100" s="7"/>
      <c r="AO1100" s="7"/>
      <c r="AP1100" s="7"/>
      <c r="AQ1100" s="7"/>
      <c r="AR1100" s="7"/>
      <c r="AS1100" s="7"/>
      <c r="AT1100" s="7"/>
      <c r="AU1100" s="7"/>
      <c r="AV1100" s="7"/>
    </row>
    <row r="1101" spans="1:48">
      <c r="A1101" s="12">
        <v>44578</v>
      </c>
      <c r="B1101" s="13">
        <v>7175.8</v>
      </c>
      <c r="C1101" s="13">
        <v>1527.8</v>
      </c>
      <c r="D1101" s="13">
        <v>3255.2</v>
      </c>
      <c r="E1101" s="13">
        <v>12407.3</v>
      </c>
      <c r="F1101" s="13">
        <v>8560.6</v>
      </c>
      <c r="G1101" s="13">
        <v>6356.2</v>
      </c>
      <c r="H1101" s="13">
        <v>40614.699999999997</v>
      </c>
      <c r="I1101" s="13">
        <v>6296.6</v>
      </c>
      <c r="J1101" s="13">
        <v>1828.8</v>
      </c>
      <c r="K1101" s="13">
        <v>17554.8</v>
      </c>
      <c r="L1101" s="13">
        <v>6900.9</v>
      </c>
      <c r="M1101" s="13">
        <v>112</v>
      </c>
      <c r="N1101" s="15"/>
      <c r="O1101" s="7">
        <f t="shared" si="69"/>
        <v>-2.6505551272499948E-2</v>
      </c>
      <c r="P1101" s="7">
        <f t="shared" si="69"/>
        <v>-2.5119788513965683E-2</v>
      </c>
      <c r="Q1101" s="7">
        <f t="shared" si="69"/>
        <v>-2.2680936213724034E-2</v>
      </c>
      <c r="R1101" s="7">
        <f t="shared" si="69"/>
        <v>-3.6275549468540579E-4</v>
      </c>
      <c r="S1101" s="7">
        <f t="shared" si="70"/>
        <v>-1.7891504628155513E-2</v>
      </c>
      <c r="T1101" s="7">
        <f t="shared" si="70"/>
        <v>-2.1082197051769981E-2</v>
      </c>
      <c r="U1101" s="7">
        <f t="shared" si="70"/>
        <v>-3.095579922507833E-2</v>
      </c>
      <c r="V1101" s="7">
        <f t="shared" si="70"/>
        <v>-2.3443908697262397E-2</v>
      </c>
      <c r="W1101" s="7">
        <f t="shared" si="72"/>
        <v>-8.3854827511841853E-2</v>
      </c>
      <c r="X1101" s="7">
        <f t="shared" si="71"/>
        <v>-3.5218887687166328E-2</v>
      </c>
      <c r="Y1101" s="7">
        <f t="shared" si="71"/>
        <v>-5.0847074713364325E-3</v>
      </c>
      <c r="Z1101" s="15"/>
      <c r="AA1101" s="7"/>
      <c r="AB1101" s="7"/>
      <c r="AC1101" s="7"/>
      <c r="AD1101" s="7"/>
      <c r="AE1101" s="7"/>
      <c r="AF1101" s="7"/>
      <c r="AG1101" s="7"/>
      <c r="AH1101" s="7"/>
      <c r="AI1101" s="7"/>
      <c r="AJ1101" s="7"/>
      <c r="AK1101" s="7"/>
      <c r="AL1101" s="7"/>
      <c r="AM1101" s="7"/>
      <c r="AN1101" s="7"/>
      <c r="AO1101" s="7"/>
      <c r="AP1101" s="7"/>
      <c r="AQ1101" s="7"/>
      <c r="AR1101" s="7"/>
      <c r="AS1101" s="7"/>
      <c r="AT1101" s="7"/>
      <c r="AU1101" s="7"/>
      <c r="AV1101" s="7"/>
    </row>
    <row r="1102" spans="1:48">
      <c r="A1102" s="12">
        <v>44585</v>
      </c>
      <c r="B1102" s="13">
        <v>6988.1</v>
      </c>
      <c r="C1102" s="13">
        <v>1489.9</v>
      </c>
      <c r="D1102" s="13">
        <v>3182.2</v>
      </c>
      <c r="E1102" s="13">
        <v>12402.8</v>
      </c>
      <c r="F1102" s="13">
        <v>8408.7999999999993</v>
      </c>
      <c r="G1102" s="13">
        <v>6223.6</v>
      </c>
      <c r="H1102" s="13">
        <v>39376.699999999997</v>
      </c>
      <c r="I1102" s="13">
        <v>6150.7</v>
      </c>
      <c r="J1102" s="13">
        <v>1681.7</v>
      </c>
      <c r="K1102" s="13">
        <v>16947.3</v>
      </c>
      <c r="L1102" s="13">
        <v>6865.9</v>
      </c>
      <c r="M1102" s="13">
        <v>111</v>
      </c>
      <c r="N1102" s="15"/>
      <c r="O1102" s="7">
        <f t="shared" si="69"/>
        <v>1.8727112501455399E-2</v>
      </c>
      <c r="P1102" s="7">
        <f t="shared" si="69"/>
        <v>2.4465038277781122E-2</v>
      </c>
      <c r="Q1102" s="7">
        <f t="shared" si="69"/>
        <v>3.583440272953424E-2</v>
      </c>
      <c r="R1102" s="7">
        <f t="shared" si="69"/>
        <v>9.6367146708132203E-3</v>
      </c>
      <c r="S1102" s="7">
        <f t="shared" si="70"/>
        <v>4.812850673880896E-2</v>
      </c>
      <c r="T1102" s="7">
        <f t="shared" si="70"/>
        <v>9.8014135579946038E-3</v>
      </c>
      <c r="U1102" s="7">
        <f t="shared" si="70"/>
        <v>1.1915511553377257E-2</v>
      </c>
      <c r="V1102" s="7">
        <f t="shared" si="70"/>
        <v>1.9290199802463857E-2</v>
      </c>
      <c r="W1102" s="7">
        <f t="shared" si="72"/>
        <v>1.0470061040736766E-2</v>
      </c>
      <c r="X1102" s="7">
        <f t="shared" si="71"/>
        <v>2.0389858261201536E-2</v>
      </c>
      <c r="Y1102" s="7">
        <f t="shared" si="71"/>
        <v>4.3840490247091371E-2</v>
      </c>
      <c r="Z1102" s="15"/>
      <c r="AA1102" s="7"/>
      <c r="AB1102" s="7"/>
      <c r="AC1102" s="7"/>
      <c r="AD1102" s="7"/>
      <c r="AE1102" s="7"/>
      <c r="AF1102" s="7"/>
      <c r="AG1102" s="7"/>
      <c r="AH1102" s="7"/>
      <c r="AI1102" s="7"/>
      <c r="AJ1102" s="7"/>
      <c r="AK1102" s="7"/>
      <c r="AL1102" s="7"/>
      <c r="AM1102" s="7"/>
      <c r="AN1102" s="7"/>
      <c r="AO1102" s="7"/>
      <c r="AP1102" s="7"/>
      <c r="AQ1102" s="7"/>
      <c r="AR1102" s="7"/>
      <c r="AS1102" s="7"/>
      <c r="AT1102" s="7"/>
      <c r="AU1102" s="7"/>
      <c r="AV1102" s="7"/>
    </row>
    <row r="1103" spans="1:48">
      <c r="A1103" s="12">
        <v>44592</v>
      </c>
      <c r="B1103" s="13">
        <v>7120.2</v>
      </c>
      <c r="C1103" s="13">
        <v>1526.8</v>
      </c>
      <c r="D1103" s="13">
        <v>3298.3</v>
      </c>
      <c r="E1103" s="13">
        <v>12522.9</v>
      </c>
      <c r="F1103" s="13">
        <v>8823.4</v>
      </c>
      <c r="G1103" s="13">
        <v>6284.9</v>
      </c>
      <c r="H1103" s="13">
        <v>39848.699999999997</v>
      </c>
      <c r="I1103" s="13">
        <v>6270.5</v>
      </c>
      <c r="J1103" s="13">
        <v>1699.4</v>
      </c>
      <c r="K1103" s="13">
        <v>17296.400000000001</v>
      </c>
      <c r="L1103" s="13">
        <v>7173.6</v>
      </c>
      <c r="M1103" s="13">
        <v>110</v>
      </c>
      <c r="N1103" s="15"/>
      <c r="O1103" s="7">
        <f t="shared" si="69"/>
        <v>1.3545106827953015E-2</v>
      </c>
      <c r="P1103" s="7">
        <f t="shared" si="69"/>
        <v>-1.2456087499324713E-2</v>
      </c>
      <c r="Q1103" s="7">
        <f t="shared" si="69"/>
        <v>-3.8883368653677137E-3</v>
      </c>
      <c r="R1103" s="7">
        <f t="shared" si="69"/>
        <v>-2.3560728199456746E-2</v>
      </c>
      <c r="S1103" s="7">
        <f t="shared" si="70"/>
        <v>6.2591294715519984E-3</v>
      </c>
      <c r="T1103" s="7">
        <f t="shared" si="70"/>
        <v>3.9328413613927311E-2</v>
      </c>
      <c r="U1103" s="7">
        <f t="shared" si="70"/>
        <v>-3.1389419776652806E-2</v>
      </c>
      <c r="V1103" s="7">
        <f t="shared" si="70"/>
        <v>-8.3273761703087021E-3</v>
      </c>
      <c r="W1103" s="7">
        <f t="shared" si="72"/>
        <v>1.790396272003561E-2</v>
      </c>
      <c r="X1103" s="7">
        <f t="shared" si="71"/>
        <v>3.2378688769965365E-2</v>
      </c>
      <c r="Y1103" s="7">
        <f t="shared" si="71"/>
        <v>-1.1228748885797673E-2</v>
      </c>
      <c r="Z1103" s="15"/>
      <c r="AA1103" s="7"/>
      <c r="AB1103" s="7"/>
      <c r="AC1103" s="7"/>
      <c r="AD1103" s="7"/>
      <c r="AE1103" s="7"/>
      <c r="AF1103" s="7"/>
      <c r="AG1103" s="7"/>
      <c r="AH1103" s="7"/>
      <c r="AI1103" s="7"/>
      <c r="AJ1103" s="7"/>
      <c r="AK1103" s="7"/>
      <c r="AL1103" s="7"/>
      <c r="AM1103" s="7"/>
      <c r="AN1103" s="7"/>
      <c r="AO1103" s="7"/>
      <c r="AP1103" s="7"/>
      <c r="AQ1103" s="7"/>
      <c r="AR1103" s="7"/>
      <c r="AS1103" s="7"/>
      <c r="AT1103" s="7"/>
      <c r="AU1103" s="7"/>
      <c r="AV1103" s="7"/>
    </row>
    <row r="1104" spans="1:48">
      <c r="A1104" s="12">
        <v>44599</v>
      </c>
      <c r="B1104" s="13">
        <v>7217.3</v>
      </c>
      <c r="C1104" s="13">
        <v>1507.9</v>
      </c>
      <c r="D1104" s="13">
        <v>3285.5</v>
      </c>
      <c r="E1104" s="13">
        <v>12231.3</v>
      </c>
      <c r="F1104" s="13">
        <v>8878.7999999999993</v>
      </c>
      <c r="G1104" s="13">
        <v>6537</v>
      </c>
      <c r="H1104" s="13">
        <v>38617.300000000003</v>
      </c>
      <c r="I1104" s="13">
        <v>6218.5</v>
      </c>
      <c r="J1104" s="13">
        <v>1730.1</v>
      </c>
      <c r="K1104" s="13">
        <v>17865.599999999999</v>
      </c>
      <c r="L1104" s="13">
        <v>7093.5</v>
      </c>
      <c r="M1104" s="13">
        <v>109</v>
      </c>
      <c r="N1104" s="15"/>
      <c r="O1104" s="7">
        <f t="shared" si="69"/>
        <v>6.0946050781849291E-4</v>
      </c>
      <c r="P1104" s="7">
        <f t="shared" si="69"/>
        <v>-2.7566623878032756E-2</v>
      </c>
      <c r="Q1104" s="7">
        <f t="shared" si="69"/>
        <v>-1.7377325399560255E-2</v>
      </c>
      <c r="R1104" s="7">
        <f t="shared" si="69"/>
        <v>2.1954379180480453E-2</v>
      </c>
      <c r="S1104" s="7">
        <f t="shared" si="70"/>
        <v>-4.9905824671425897E-3</v>
      </c>
      <c r="T1104" s="7">
        <f t="shared" si="70"/>
        <v>3.3293147629839029E-3</v>
      </c>
      <c r="U1104" s="7">
        <f t="shared" si="70"/>
        <v>3.8695402047797478E-2</v>
      </c>
      <c r="V1104" s="7">
        <f t="shared" si="70"/>
        <v>1.0318853309151338E-2</v>
      </c>
      <c r="W1104" s="7">
        <f t="shared" si="72"/>
        <v>-3.0636198793824499E-2</v>
      </c>
      <c r="X1104" s="7">
        <f t="shared" si="71"/>
        <v>-1.4029760339969735E-2</v>
      </c>
      <c r="Y1104" s="7">
        <f t="shared" si="71"/>
        <v>-2.2064434682477027E-2</v>
      </c>
      <c r="Z1104" s="15"/>
      <c r="AA1104" s="7"/>
      <c r="AB1104" s="7"/>
      <c r="AC1104" s="7"/>
      <c r="AD1104" s="7"/>
      <c r="AE1104" s="7"/>
      <c r="AF1104" s="7"/>
      <c r="AG1104" s="7"/>
      <c r="AH1104" s="7"/>
      <c r="AI1104" s="7"/>
      <c r="AJ1104" s="7"/>
      <c r="AK1104" s="7"/>
      <c r="AL1104" s="7"/>
      <c r="AM1104" s="7"/>
      <c r="AN1104" s="7"/>
      <c r="AO1104" s="7"/>
      <c r="AP1104" s="7"/>
      <c r="AQ1104" s="7"/>
      <c r="AR1104" s="7"/>
      <c r="AS1104" s="7"/>
      <c r="AT1104" s="7"/>
      <c r="AU1104" s="7"/>
      <c r="AV1104" s="7"/>
    </row>
    <row r="1105" spans="1:48">
      <c r="A1105" s="12">
        <v>44606</v>
      </c>
      <c r="B1105" s="13">
        <v>7221.7</v>
      </c>
      <c r="C1105" s="13">
        <v>1466.9</v>
      </c>
      <c r="D1105" s="13">
        <v>3228.9</v>
      </c>
      <c r="E1105" s="13">
        <v>12502.8</v>
      </c>
      <c r="F1105" s="13">
        <v>8834.6</v>
      </c>
      <c r="G1105" s="13">
        <v>6558.8</v>
      </c>
      <c r="H1105" s="13">
        <v>40140.9</v>
      </c>
      <c r="I1105" s="13">
        <v>6283</v>
      </c>
      <c r="J1105" s="13">
        <v>1677.9</v>
      </c>
      <c r="K1105" s="13">
        <v>17616.7</v>
      </c>
      <c r="L1105" s="13">
        <v>6938.7</v>
      </c>
      <c r="M1105" s="13">
        <v>108</v>
      </c>
      <c r="N1105" s="15"/>
      <c r="O1105" s="7">
        <f t="shared" si="69"/>
        <v>-3.1494568309860679E-2</v>
      </c>
      <c r="P1105" s="7">
        <f t="shared" si="69"/>
        <v>-1.637443225928943E-3</v>
      </c>
      <c r="Q1105" s="7">
        <f t="shared" si="69"/>
        <v>-6.2787136756213419E-2</v>
      </c>
      <c r="R1105" s="7">
        <f t="shared" si="69"/>
        <v>3.3303640187702675E-2</v>
      </c>
      <c r="S1105" s="7">
        <f t="shared" si="70"/>
        <v>7.1394635699145838E-3</v>
      </c>
      <c r="T1105" s="7">
        <f t="shared" si="70"/>
        <v>-4.4042957599061003E-2</v>
      </c>
      <c r="U1105" s="7">
        <f t="shared" si="70"/>
        <v>-1.2998625917053648E-2</v>
      </c>
      <c r="V1105" s="7">
        <f t="shared" si="70"/>
        <v>-1.9949383249728943E-2</v>
      </c>
      <c r="W1105" s="7">
        <f t="shared" si="72"/>
        <v>-2.6879279571476653E-2</v>
      </c>
      <c r="X1105" s="7">
        <f t="shared" si="71"/>
        <v>-4.6974503767017228E-2</v>
      </c>
      <c r="Y1105" s="7">
        <f t="shared" si="71"/>
        <v>1.6593799126646585E-2</v>
      </c>
      <c r="Z1105" s="15"/>
      <c r="AA1105" s="7"/>
      <c r="AB1105" s="7"/>
      <c r="AC1105" s="7"/>
      <c r="AD1105" s="7"/>
      <c r="AE1105" s="7"/>
      <c r="AF1105" s="7"/>
      <c r="AG1105" s="7"/>
      <c r="AH1105" s="7"/>
      <c r="AI1105" s="7"/>
      <c r="AJ1105" s="7"/>
      <c r="AK1105" s="7"/>
      <c r="AL1105" s="7"/>
      <c r="AM1105" s="7"/>
      <c r="AN1105" s="7"/>
      <c r="AO1105" s="7"/>
      <c r="AP1105" s="7"/>
      <c r="AQ1105" s="7"/>
      <c r="AR1105" s="7"/>
      <c r="AS1105" s="7"/>
      <c r="AT1105" s="7"/>
      <c r="AU1105" s="7"/>
      <c r="AV1105" s="7"/>
    </row>
    <row r="1106" spans="1:48">
      <c r="A1106" s="12">
        <v>44613</v>
      </c>
      <c r="B1106" s="13">
        <v>6997.8</v>
      </c>
      <c r="C1106" s="13">
        <v>1464.5</v>
      </c>
      <c r="D1106" s="13">
        <v>3032.4</v>
      </c>
      <c r="E1106" s="13">
        <v>12926.2</v>
      </c>
      <c r="F1106" s="13">
        <v>8897.9</v>
      </c>
      <c r="G1106" s="13">
        <v>6276.2</v>
      </c>
      <c r="H1106" s="13">
        <v>39622.5</v>
      </c>
      <c r="I1106" s="13">
        <v>6158.9</v>
      </c>
      <c r="J1106" s="13">
        <v>1633.4</v>
      </c>
      <c r="K1106" s="13">
        <v>16808.3</v>
      </c>
      <c r="L1106" s="13">
        <v>7054.8</v>
      </c>
      <c r="M1106" s="13">
        <v>107</v>
      </c>
      <c r="N1106" s="15"/>
      <c r="O1106" s="7">
        <f t="shared" si="69"/>
        <v>1.6018941123471103E-2</v>
      </c>
      <c r="P1106" s="7">
        <f t="shared" si="69"/>
        <v>-2.0486905524581979E-4</v>
      </c>
      <c r="Q1106" s="7">
        <f t="shared" si="69"/>
        <v>-2.2449662779558291E-3</v>
      </c>
      <c r="R1106" s="7">
        <f t="shared" si="69"/>
        <v>-1.6513184944318957E-2</v>
      </c>
      <c r="S1106" s="7">
        <f t="shared" si="70"/>
        <v>8.4804303146855012E-2</v>
      </c>
      <c r="T1106" s="7">
        <f t="shared" si="70"/>
        <v>-1.5284631117379101E-2</v>
      </c>
      <c r="U1106" s="7">
        <f t="shared" si="70"/>
        <v>-9.1476497438016877E-3</v>
      </c>
      <c r="V1106" s="7">
        <f t="shared" si="70"/>
        <v>1.281874632966206E-3</v>
      </c>
      <c r="W1106" s="7">
        <f t="shared" si="72"/>
        <v>6.3469027902242972E-3</v>
      </c>
      <c r="X1106" s="7">
        <f t="shared" si="71"/>
        <v>7.8289748046797891E-2</v>
      </c>
      <c r="Y1106" s="7">
        <f t="shared" si="71"/>
        <v>9.2275787029387525E-3</v>
      </c>
      <c r="Z1106" s="15"/>
      <c r="AA1106" s="7"/>
      <c r="AB1106" s="7"/>
      <c r="AC1106" s="7"/>
      <c r="AD1106" s="7"/>
      <c r="AE1106" s="7"/>
      <c r="AF1106" s="7"/>
      <c r="AG1106" s="7"/>
      <c r="AH1106" s="7"/>
      <c r="AI1106" s="7"/>
      <c r="AJ1106" s="7"/>
      <c r="AK1106" s="7"/>
      <c r="AL1106" s="7"/>
      <c r="AM1106" s="7"/>
      <c r="AN1106" s="7"/>
      <c r="AO1106" s="7"/>
      <c r="AP1106" s="7"/>
      <c r="AQ1106" s="7"/>
      <c r="AR1106" s="7"/>
      <c r="AS1106" s="7"/>
      <c r="AT1106" s="7"/>
      <c r="AU1106" s="7"/>
      <c r="AV1106" s="7"/>
    </row>
    <row r="1107" spans="1:48">
      <c r="A1107" s="12">
        <v>44620</v>
      </c>
      <c r="B1107" s="13">
        <v>7110.8</v>
      </c>
      <c r="C1107" s="13">
        <v>1464.2</v>
      </c>
      <c r="D1107" s="13">
        <v>3025.6</v>
      </c>
      <c r="E1107" s="13">
        <v>12714.5</v>
      </c>
      <c r="F1107" s="13">
        <v>9685.4</v>
      </c>
      <c r="G1107" s="13">
        <v>6181</v>
      </c>
      <c r="H1107" s="13">
        <v>39261.699999999997</v>
      </c>
      <c r="I1107" s="13">
        <v>6166.8</v>
      </c>
      <c r="J1107" s="13">
        <v>1643.8</v>
      </c>
      <c r="K1107" s="13">
        <v>18177.099999999999</v>
      </c>
      <c r="L1107" s="13">
        <v>7120.2</v>
      </c>
      <c r="M1107" s="13">
        <v>106</v>
      </c>
      <c r="N1107" s="15"/>
      <c r="O1107" s="7">
        <f t="shared" si="69"/>
        <v>-6.6599185095611033E-3</v>
      </c>
      <c r="P1107" s="7">
        <f t="shared" si="69"/>
        <v>-1.6457593007537977E-2</v>
      </c>
      <c r="Q1107" s="7">
        <f t="shared" si="69"/>
        <v>-4.6711254204172183E-3</v>
      </c>
      <c r="R1107" s="7">
        <f t="shared" si="69"/>
        <v>2.7881971370501773E-3</v>
      </c>
      <c r="S1107" s="7">
        <f t="shared" si="70"/>
        <v>-5.5910027195838277E-3</v>
      </c>
      <c r="T1107" s="7">
        <f t="shared" si="70"/>
        <v>2.179600133662616E-2</v>
      </c>
      <c r="U1107" s="7">
        <f t="shared" si="70"/>
        <v>-1.3699546982260863E-2</v>
      </c>
      <c r="V1107" s="7">
        <f t="shared" si="70"/>
        <v>-8.827850218678367E-3</v>
      </c>
      <c r="W1107" s="7">
        <f t="shared" si="72"/>
        <v>-1.8047264115055008E-2</v>
      </c>
      <c r="X1107" s="7">
        <f t="shared" si="71"/>
        <v>-3.5045934063349847E-2</v>
      </c>
      <c r="Y1107" s="7">
        <f t="shared" si="71"/>
        <v>-5.0970949964241601E-3</v>
      </c>
      <c r="Z1107" s="15"/>
      <c r="AA1107" s="7"/>
      <c r="AB1107" s="7"/>
      <c r="AC1107" s="7"/>
      <c r="AD1107" s="7"/>
      <c r="AE1107" s="7"/>
      <c r="AF1107" s="7"/>
      <c r="AG1107" s="7"/>
      <c r="AH1107" s="7"/>
      <c r="AI1107" s="7"/>
      <c r="AJ1107" s="7"/>
      <c r="AK1107" s="7"/>
      <c r="AL1107" s="7"/>
      <c r="AM1107" s="7"/>
      <c r="AN1107" s="7"/>
      <c r="AO1107" s="7"/>
      <c r="AP1107" s="7"/>
      <c r="AQ1107" s="7"/>
      <c r="AR1107" s="7"/>
      <c r="AS1107" s="7"/>
      <c r="AT1107" s="7"/>
      <c r="AU1107" s="7"/>
      <c r="AV1107" s="7"/>
    </row>
    <row r="1108" spans="1:48">
      <c r="A1108" s="12">
        <v>44627</v>
      </c>
      <c r="B1108" s="13">
        <v>7063.6</v>
      </c>
      <c r="C1108" s="13">
        <v>1440.3</v>
      </c>
      <c r="D1108" s="13">
        <v>3011.5</v>
      </c>
      <c r="E1108" s="13">
        <v>12750</v>
      </c>
      <c r="F1108" s="13">
        <v>9631.4</v>
      </c>
      <c r="G1108" s="13">
        <v>6317.2</v>
      </c>
      <c r="H1108" s="13">
        <v>38727.5</v>
      </c>
      <c r="I1108" s="13">
        <v>6112.6</v>
      </c>
      <c r="J1108" s="13">
        <v>1614.4</v>
      </c>
      <c r="K1108" s="13">
        <v>17551.099999999999</v>
      </c>
      <c r="L1108" s="13">
        <v>7084</v>
      </c>
      <c r="M1108" s="13">
        <v>105</v>
      </c>
      <c r="N1108" s="15"/>
      <c r="O1108" s="7">
        <f t="shared" si="69"/>
        <v>3.2152093920207674E-2</v>
      </c>
      <c r="P1108" s="7">
        <f t="shared" si="69"/>
        <v>5.0431991822635476E-2</v>
      </c>
      <c r="Q1108" s="7">
        <f t="shared" si="69"/>
        <v>3.3244963375570813E-2</v>
      </c>
      <c r="R1108" s="7">
        <f t="shared" si="69"/>
        <v>2.9063724447095769E-2</v>
      </c>
      <c r="S1108" s="7">
        <f t="shared" si="70"/>
        <v>4.4635675025243648E-4</v>
      </c>
      <c r="T1108" s="7">
        <f t="shared" si="70"/>
        <v>5.8921002612401616E-2</v>
      </c>
      <c r="U1108" s="7">
        <f t="shared" si="70"/>
        <v>5.3322606994515569E-2</v>
      </c>
      <c r="V1108" s="7">
        <f t="shared" si="70"/>
        <v>4.107455562862642E-2</v>
      </c>
      <c r="W1108" s="7">
        <f t="shared" si="72"/>
        <v>7.5209057652149108E-2</v>
      </c>
      <c r="X1108" s="7">
        <f t="shared" si="71"/>
        <v>-1.158175816617419E-2</v>
      </c>
      <c r="Y1108" s="7">
        <f t="shared" si="71"/>
        <v>1.0158587701310316E-3</v>
      </c>
      <c r="Z1108" s="15"/>
      <c r="AA1108" s="7"/>
      <c r="AB1108" s="7"/>
      <c r="AC1108" s="7"/>
      <c r="AD1108" s="7"/>
      <c r="AE1108" s="7"/>
      <c r="AF1108" s="7"/>
      <c r="AG1108" s="7"/>
      <c r="AH1108" s="7"/>
      <c r="AI1108" s="7"/>
      <c r="AJ1108" s="7"/>
      <c r="AK1108" s="7"/>
      <c r="AL1108" s="7"/>
      <c r="AM1108" s="7"/>
      <c r="AN1108" s="7"/>
      <c r="AO1108" s="7"/>
      <c r="AP1108" s="7"/>
      <c r="AQ1108" s="7"/>
      <c r="AR1108" s="7"/>
      <c r="AS1108" s="7"/>
      <c r="AT1108" s="7"/>
      <c r="AU1108" s="7"/>
      <c r="AV1108" s="7"/>
    </row>
    <row r="1109" spans="1:48">
      <c r="A1109" s="12">
        <v>44634</v>
      </c>
      <c r="B1109" s="13">
        <v>7294.4</v>
      </c>
      <c r="C1109" s="13">
        <v>1514.8</v>
      </c>
      <c r="D1109" s="13">
        <v>3113.3</v>
      </c>
      <c r="E1109" s="13">
        <v>13126</v>
      </c>
      <c r="F1109" s="13">
        <v>9635.7000000000007</v>
      </c>
      <c r="G1109" s="13">
        <v>6700.6</v>
      </c>
      <c r="H1109" s="13">
        <v>40848.6</v>
      </c>
      <c r="I1109" s="13">
        <v>6368.9</v>
      </c>
      <c r="J1109" s="13">
        <v>1740.5</v>
      </c>
      <c r="K1109" s="13">
        <v>17349</v>
      </c>
      <c r="L1109" s="13">
        <v>7091.2</v>
      </c>
      <c r="M1109" s="13">
        <v>104</v>
      </c>
      <c r="N1109" s="15"/>
      <c r="O1109" s="7">
        <f t="shared" si="69"/>
        <v>1.5210556780723927E-2</v>
      </c>
      <c r="P1109" s="7">
        <f t="shared" si="69"/>
        <v>-8.9520176093804849E-3</v>
      </c>
      <c r="Q1109" s="7">
        <f t="shared" si="69"/>
        <v>5.2538964359015302E-3</v>
      </c>
      <c r="R1109" s="7">
        <f t="shared" si="69"/>
        <v>4.5909993834780723E-3</v>
      </c>
      <c r="S1109" s="7">
        <f t="shared" si="70"/>
        <v>5.0055981809348157E-2</v>
      </c>
      <c r="T1109" s="7">
        <f t="shared" si="70"/>
        <v>9.6959217602198206E-4</v>
      </c>
      <c r="U1109" s="7">
        <f t="shared" si="70"/>
        <v>-2.558863823131783E-2</v>
      </c>
      <c r="V1109" s="7">
        <f t="shared" si="70"/>
        <v>-1.1766421001392522E-2</v>
      </c>
      <c r="W1109" s="7">
        <f t="shared" si="72"/>
        <v>3.3336420267591711E-2</v>
      </c>
      <c r="X1109" s="7">
        <f t="shared" si="71"/>
        <v>5.3857874386276747E-2</v>
      </c>
      <c r="Y1109" s="7">
        <f t="shared" si="71"/>
        <v>5.5128018391804597E-2</v>
      </c>
      <c r="Z1109" s="15"/>
      <c r="AA1109" s="7"/>
      <c r="AB1109" s="7"/>
      <c r="AC1109" s="7"/>
      <c r="AD1109" s="7"/>
      <c r="AE1109" s="7"/>
      <c r="AF1109" s="7"/>
      <c r="AG1109" s="7"/>
      <c r="AH1109" s="7"/>
      <c r="AI1109" s="7"/>
      <c r="AJ1109" s="7"/>
      <c r="AK1109" s="7"/>
      <c r="AL1109" s="7"/>
      <c r="AM1109" s="7"/>
      <c r="AN1109" s="7"/>
      <c r="AO1109" s="7"/>
      <c r="AP1109" s="7"/>
      <c r="AQ1109" s="7"/>
      <c r="AR1109" s="7"/>
      <c r="AS1109" s="7"/>
      <c r="AT1109" s="7"/>
      <c r="AU1109" s="7"/>
      <c r="AV1109" s="7"/>
    </row>
    <row r="1110" spans="1:48">
      <c r="A1110" s="12">
        <v>44641</v>
      </c>
      <c r="B1110" s="13">
        <v>7406.2</v>
      </c>
      <c r="C1110" s="13">
        <v>1501.3</v>
      </c>
      <c r="D1110" s="13">
        <v>3129.7</v>
      </c>
      <c r="E1110" s="13">
        <v>13186.4</v>
      </c>
      <c r="F1110" s="13">
        <v>10130.299999999999</v>
      </c>
      <c r="G1110" s="13">
        <v>6707.1</v>
      </c>
      <c r="H1110" s="13">
        <v>39816.6</v>
      </c>
      <c r="I1110" s="13">
        <v>6294.4</v>
      </c>
      <c r="J1110" s="13">
        <v>1799.5</v>
      </c>
      <c r="K1110" s="13">
        <v>18309</v>
      </c>
      <c r="L1110" s="13">
        <v>7493.1</v>
      </c>
      <c r="M1110" s="13">
        <v>103</v>
      </c>
      <c r="N1110" s="15"/>
      <c r="O1110" s="7">
        <f t="shared" si="69"/>
        <v>1.1758524740519947E-2</v>
      </c>
      <c r="P1110" s="7">
        <f t="shared" si="69"/>
        <v>-4.2051925934724092E-3</v>
      </c>
      <c r="Q1110" s="7">
        <f t="shared" si="69"/>
        <v>-5.7358164143857335E-3</v>
      </c>
      <c r="R1110" s="7">
        <f t="shared" si="69"/>
        <v>1.1206162198968399E-2</v>
      </c>
      <c r="S1110" s="7">
        <f t="shared" si="70"/>
        <v>-1.2735861879879929E-2</v>
      </c>
      <c r="T1110" s="7">
        <f t="shared" si="70"/>
        <v>3.7353179383124782E-3</v>
      </c>
      <c r="U1110" s="7">
        <f t="shared" si="70"/>
        <v>6.9627393318361566E-3</v>
      </c>
      <c r="V1110" s="7">
        <f t="shared" si="70"/>
        <v>8.731469581925895E-3</v>
      </c>
      <c r="W1110" s="7">
        <f t="shared" si="72"/>
        <v>1.1822035818712204E-2</v>
      </c>
      <c r="X1110" s="7">
        <f t="shared" si="71"/>
        <v>3.5813898971996078E-2</v>
      </c>
      <c r="Y1110" s="7">
        <f t="shared" si="71"/>
        <v>1.0857552905639641E-2</v>
      </c>
      <c r="Z1110" s="15"/>
      <c r="AA1110" s="7"/>
      <c r="AB1110" s="7"/>
      <c r="AC1110" s="7"/>
      <c r="AD1110" s="7"/>
      <c r="AE1110" s="7"/>
      <c r="AF1110" s="7"/>
      <c r="AG1110" s="7"/>
      <c r="AH1110" s="7"/>
      <c r="AI1110" s="7"/>
      <c r="AJ1110" s="7"/>
      <c r="AK1110" s="7"/>
      <c r="AL1110" s="7"/>
      <c r="AM1110" s="7"/>
      <c r="AN1110" s="7"/>
      <c r="AO1110" s="7"/>
      <c r="AP1110" s="7"/>
      <c r="AQ1110" s="7"/>
      <c r="AR1110" s="7"/>
      <c r="AS1110" s="7"/>
      <c r="AT1110" s="7"/>
      <c r="AU1110" s="7"/>
      <c r="AV1110" s="7"/>
    </row>
    <row r="1111" spans="1:48">
      <c r="A1111" s="12">
        <v>44648</v>
      </c>
      <c r="B1111" s="13">
        <v>7493.8</v>
      </c>
      <c r="C1111" s="13">
        <v>1495</v>
      </c>
      <c r="D1111" s="13">
        <v>3111.8</v>
      </c>
      <c r="E1111" s="13">
        <v>13335</v>
      </c>
      <c r="F1111" s="13">
        <v>10002.1</v>
      </c>
      <c r="G1111" s="13">
        <v>6732.2</v>
      </c>
      <c r="H1111" s="13">
        <v>40094.800000000003</v>
      </c>
      <c r="I1111" s="13">
        <v>6349.6</v>
      </c>
      <c r="J1111" s="13">
        <v>1820.9</v>
      </c>
      <c r="K1111" s="13">
        <v>18976.599999999999</v>
      </c>
      <c r="L1111" s="13">
        <v>7574.9</v>
      </c>
      <c r="M1111" s="13">
        <v>102</v>
      </c>
      <c r="N1111" s="15"/>
      <c r="O1111" s="7">
        <f t="shared" si="69"/>
        <v>-2.1106354433619305E-3</v>
      </c>
      <c r="P1111" s="7">
        <f t="shared" si="69"/>
        <v>4.0719658413434865E-3</v>
      </c>
      <c r="Q1111" s="7">
        <f t="shared" si="69"/>
        <v>-2.9282473048177594E-2</v>
      </c>
      <c r="R1111" s="7">
        <f t="shared" si="69"/>
        <v>1.7019694145735377E-2</v>
      </c>
      <c r="S1111" s="7">
        <f t="shared" si="70"/>
        <v>1.6814283452694267E-2</v>
      </c>
      <c r="T1111" s="7">
        <f t="shared" si="70"/>
        <v>4.4758718920822052E-3</v>
      </c>
      <c r="U1111" s="7">
        <f t="shared" si="70"/>
        <v>1.4215296930354999E-4</v>
      </c>
      <c r="V1111" s="7">
        <f t="shared" si="70"/>
        <v>-1.2607162537196836E-3</v>
      </c>
      <c r="W1111" s="7">
        <f t="shared" si="72"/>
        <v>-2.6375889124121144E-2</v>
      </c>
      <c r="X1111" s="7">
        <f t="shared" si="71"/>
        <v>-8.0421160822289652E-3</v>
      </c>
      <c r="Y1111" s="7">
        <f t="shared" si="71"/>
        <v>3.1729308431684276E-2</v>
      </c>
      <c r="Z1111" s="15"/>
      <c r="AA1111" s="7"/>
      <c r="AB1111" s="7"/>
      <c r="AC1111" s="7"/>
      <c r="AD1111" s="7"/>
      <c r="AE1111" s="7"/>
      <c r="AF1111" s="7"/>
      <c r="AG1111" s="7"/>
      <c r="AH1111" s="7"/>
      <c r="AI1111" s="7"/>
      <c r="AJ1111" s="7"/>
      <c r="AK1111" s="7"/>
      <c r="AL1111" s="7"/>
      <c r="AM1111" s="7"/>
      <c r="AN1111" s="7"/>
      <c r="AO1111" s="7"/>
      <c r="AP1111" s="7"/>
      <c r="AQ1111" s="7"/>
      <c r="AR1111" s="7"/>
      <c r="AS1111" s="7"/>
      <c r="AT1111" s="7"/>
      <c r="AU1111" s="7"/>
      <c r="AV1111" s="7"/>
    </row>
    <row r="1112" spans="1:48">
      <c r="A1112" s="12">
        <v>44655</v>
      </c>
      <c r="B1112" s="13">
        <v>7478</v>
      </c>
      <c r="C1112" s="13">
        <v>1501.1</v>
      </c>
      <c r="D1112" s="13">
        <v>3022</v>
      </c>
      <c r="E1112" s="13">
        <v>13563.9</v>
      </c>
      <c r="F1112" s="13">
        <v>10171.700000000001</v>
      </c>
      <c r="G1112" s="13">
        <v>6762.4</v>
      </c>
      <c r="H1112" s="13">
        <v>40100.5</v>
      </c>
      <c r="I1112" s="13">
        <v>6341.6</v>
      </c>
      <c r="J1112" s="13">
        <v>1773.5</v>
      </c>
      <c r="K1112" s="13">
        <v>18824.599999999999</v>
      </c>
      <c r="L1112" s="13">
        <v>7819.1</v>
      </c>
      <c r="M1112" s="13">
        <v>101</v>
      </c>
      <c r="N1112" s="15"/>
      <c r="O1112" s="7">
        <f t="shared" si="69"/>
        <v>6.0527868874881343E-3</v>
      </c>
      <c r="P1112" s="7">
        <f t="shared" si="69"/>
        <v>5.3152739583742937E-3</v>
      </c>
      <c r="Q1112" s="7">
        <f t="shared" si="69"/>
        <v>-1.2913695276507661E-3</v>
      </c>
      <c r="R1112" s="7">
        <f t="shared" si="69"/>
        <v>9.1149904526924841E-3</v>
      </c>
      <c r="S1112" s="7">
        <f t="shared" si="70"/>
        <v>1.1922703215857379E-2</v>
      </c>
      <c r="T1112" s="7">
        <f t="shared" si="70"/>
        <v>4.9269176681341308E-3</v>
      </c>
      <c r="U1112" s="7">
        <f t="shared" si="70"/>
        <v>-4.719289068611696E-3</v>
      </c>
      <c r="V1112" s="7">
        <f t="shared" si="70"/>
        <v>7.759648127335512E-3</v>
      </c>
      <c r="W1112" s="7">
        <f t="shared" si="72"/>
        <v>-5.4844227595961656E-3</v>
      </c>
      <c r="X1112" s="7">
        <f t="shared" si="71"/>
        <v>1.5863226649276262E-2</v>
      </c>
      <c r="Y1112" s="7">
        <f t="shared" si="71"/>
        <v>1.7180919264698436E-2</v>
      </c>
      <c r="Z1112" s="15"/>
      <c r="AA1112" s="7"/>
      <c r="AB1112" s="7"/>
      <c r="AC1112" s="7"/>
      <c r="AD1112" s="7"/>
      <c r="AE1112" s="7"/>
      <c r="AF1112" s="7"/>
      <c r="AG1112" s="7"/>
      <c r="AH1112" s="7"/>
      <c r="AI1112" s="7"/>
      <c r="AJ1112" s="7"/>
      <c r="AK1112" s="7"/>
      <c r="AL1112" s="7"/>
      <c r="AM1112" s="7"/>
      <c r="AN1112" s="7"/>
      <c r="AO1112" s="7"/>
      <c r="AP1112" s="7"/>
      <c r="AQ1112" s="7"/>
      <c r="AR1112" s="7"/>
      <c r="AS1112" s="7"/>
      <c r="AT1112" s="7"/>
      <c r="AU1112" s="7"/>
      <c r="AV1112" s="7"/>
    </row>
    <row r="1113" spans="1:48">
      <c r="A1113" s="12">
        <v>44662</v>
      </c>
      <c r="B1113" s="13">
        <v>7523.4</v>
      </c>
      <c r="C1113" s="13">
        <v>1509.1</v>
      </c>
      <c r="D1113" s="13">
        <v>3018.1</v>
      </c>
      <c r="E1113" s="13">
        <v>13688.1</v>
      </c>
      <c r="F1113" s="13">
        <v>10293.700000000001</v>
      </c>
      <c r="G1113" s="13">
        <v>6795.8</v>
      </c>
      <c r="H1113" s="13">
        <v>39911.699999999997</v>
      </c>
      <c r="I1113" s="13">
        <v>6391</v>
      </c>
      <c r="J1113" s="13">
        <v>1763.8</v>
      </c>
      <c r="K1113" s="13">
        <v>19125.599999999999</v>
      </c>
      <c r="L1113" s="13">
        <v>7954.6</v>
      </c>
      <c r="M1113" s="13">
        <v>100</v>
      </c>
      <c r="N1113" s="15"/>
      <c r="O1113" s="7">
        <f t="shared" si="69"/>
        <v>-6.6814947797537048E-3</v>
      </c>
      <c r="P1113" s="7">
        <f t="shared" si="69"/>
        <v>-9.94464231524442E-4</v>
      </c>
      <c r="Q1113" s="7">
        <f t="shared" si="69"/>
        <v>8.9719241534608821E-3</v>
      </c>
      <c r="R1113" s="7">
        <f t="shared" si="69"/>
        <v>1.704403572255464E-2</v>
      </c>
      <c r="S1113" s="7">
        <f t="shared" si="70"/>
        <v>-6.1879275011232585E-3</v>
      </c>
      <c r="T1113" s="7">
        <f t="shared" si="70"/>
        <v>5.0931030446898975E-3</v>
      </c>
      <c r="U1113" s="7">
        <f t="shared" si="70"/>
        <v>3.8443021666131803E-2</v>
      </c>
      <c r="V1113" s="7">
        <f t="shared" si="70"/>
        <v>2.5886414877562998E-2</v>
      </c>
      <c r="W1113" s="7">
        <f t="shared" si="72"/>
        <v>-5.1597707484439453E-2</v>
      </c>
      <c r="X1113" s="7">
        <f t="shared" si="71"/>
        <v>-5.3906600139596063E-2</v>
      </c>
      <c r="Y1113" s="7">
        <f t="shared" si="71"/>
        <v>2.3334599167885765E-2</v>
      </c>
      <c r="Z1113" s="15"/>
      <c r="AA1113" s="7"/>
      <c r="AB1113" s="7"/>
      <c r="AC1113" s="7"/>
      <c r="AD1113" s="7"/>
      <c r="AE1113" s="7"/>
      <c r="AF1113" s="7"/>
      <c r="AG1113" s="7"/>
      <c r="AH1113" s="7"/>
      <c r="AI1113" s="7"/>
      <c r="AJ1113" s="7"/>
      <c r="AK1113" s="7"/>
      <c r="AL1113" s="7"/>
      <c r="AM1113" s="7"/>
      <c r="AN1113" s="7"/>
      <c r="AO1113" s="7"/>
      <c r="AP1113" s="7"/>
      <c r="AQ1113" s="7"/>
      <c r="AR1113" s="7"/>
      <c r="AS1113" s="7"/>
      <c r="AT1113" s="7"/>
      <c r="AU1113" s="7"/>
      <c r="AV1113" s="7"/>
    </row>
    <row r="1114" spans="1:48">
      <c r="A1114" s="12">
        <v>44670</v>
      </c>
      <c r="B1114" s="13">
        <v>7473.3</v>
      </c>
      <c r="C1114" s="13">
        <v>1507.6</v>
      </c>
      <c r="D1114" s="13">
        <v>3045.3</v>
      </c>
      <c r="E1114" s="13">
        <v>13923.4</v>
      </c>
      <c r="F1114" s="13">
        <v>10230.200000000001</v>
      </c>
      <c r="G1114" s="13">
        <v>6830.5</v>
      </c>
      <c r="H1114" s="13">
        <v>41475.9</v>
      </c>
      <c r="I1114" s="13">
        <v>6558.6</v>
      </c>
      <c r="J1114" s="13">
        <v>1675.1</v>
      </c>
      <c r="K1114" s="13">
        <v>18121.900000000001</v>
      </c>
      <c r="L1114" s="13">
        <v>8142.4</v>
      </c>
      <c r="M1114" s="13">
        <v>99</v>
      </c>
      <c r="N1114" s="15"/>
      <c r="O1114" s="7">
        <f t="shared" si="69"/>
        <v>-5.1380887505379702E-3</v>
      </c>
      <c r="P1114" s="7">
        <f t="shared" si="69"/>
        <v>3.1126883637146094E-3</v>
      </c>
      <c r="Q1114" s="7">
        <f t="shared" si="69"/>
        <v>3.3765542087094385E-3</v>
      </c>
      <c r="R1114" s="7">
        <f t="shared" si="69"/>
        <v>-9.569174779504851E-3</v>
      </c>
      <c r="S1114" s="7">
        <f t="shared" si="70"/>
        <v>-1.0435287431683147E-2</v>
      </c>
      <c r="T1114" s="7">
        <f t="shared" si="70"/>
        <v>-7.0078812945694813E-3</v>
      </c>
      <c r="U1114" s="7">
        <f t="shared" si="70"/>
        <v>-3.4948729585291818E-3</v>
      </c>
      <c r="V1114" s="7">
        <f t="shared" si="70"/>
        <v>7.8367450462294725E-3</v>
      </c>
      <c r="W1114" s="7">
        <f t="shared" si="72"/>
        <v>-1.6917413792000555E-2</v>
      </c>
      <c r="X1114" s="7">
        <f t="shared" si="71"/>
        <v>-1.1477218973979882E-2</v>
      </c>
      <c r="Y1114" s="7">
        <f t="shared" si="71"/>
        <v>1.2922141654694073E-2</v>
      </c>
      <c r="Z1114" s="15"/>
      <c r="AA1114" s="7"/>
      <c r="AB1114" s="7"/>
      <c r="AC1114" s="7"/>
      <c r="AD1114" s="7"/>
      <c r="AE1114" s="7"/>
      <c r="AF1114" s="7"/>
      <c r="AG1114" s="7"/>
      <c r="AH1114" s="7"/>
      <c r="AI1114" s="7"/>
      <c r="AJ1114" s="7"/>
      <c r="AK1114" s="7"/>
      <c r="AL1114" s="7"/>
      <c r="AM1114" s="7"/>
      <c r="AN1114" s="7"/>
      <c r="AO1114" s="7"/>
      <c r="AP1114" s="7"/>
      <c r="AQ1114" s="7"/>
      <c r="AR1114" s="7"/>
      <c r="AS1114" s="7"/>
      <c r="AT1114" s="7"/>
      <c r="AU1114" s="7"/>
      <c r="AV1114" s="7"/>
    </row>
    <row r="1115" spans="1:48">
      <c r="A1115" s="12">
        <v>44677</v>
      </c>
      <c r="B1115" s="13">
        <v>7435</v>
      </c>
      <c r="C1115" s="13">
        <v>1512.3</v>
      </c>
      <c r="D1115" s="13">
        <v>3055.6</v>
      </c>
      <c r="E1115" s="13">
        <v>13790.8</v>
      </c>
      <c r="F1115" s="13">
        <v>10124</v>
      </c>
      <c r="G1115" s="13">
        <v>6782.8</v>
      </c>
      <c r="H1115" s="13">
        <v>41331.199999999997</v>
      </c>
      <c r="I1115" s="13">
        <v>6610.2</v>
      </c>
      <c r="J1115" s="13">
        <v>1647</v>
      </c>
      <c r="K1115" s="13">
        <v>17915.099999999999</v>
      </c>
      <c r="L1115" s="13">
        <v>8248.2999999999993</v>
      </c>
      <c r="M1115" s="13">
        <v>98</v>
      </c>
      <c r="N1115" s="15"/>
      <c r="O1115" s="7">
        <f t="shared" si="69"/>
        <v>-3.1340078424722306E-2</v>
      </c>
      <c r="P1115" s="7">
        <f t="shared" si="69"/>
        <v>-4.7808697938836645E-2</v>
      </c>
      <c r="Q1115" s="7">
        <f t="shared" si="69"/>
        <v>-3.9859744361844737E-2</v>
      </c>
      <c r="R1115" s="7">
        <f t="shared" si="69"/>
        <v>-1.2403667027799745E-2</v>
      </c>
      <c r="S1115" s="7">
        <f t="shared" si="70"/>
        <v>-7.0154986104398436E-4</v>
      </c>
      <c r="T1115" s="7">
        <f t="shared" si="70"/>
        <v>-2.520138149123434E-2</v>
      </c>
      <c r="U1115" s="7">
        <f t="shared" si="70"/>
        <v>-2.6249307119648613E-2</v>
      </c>
      <c r="V1115" s="7">
        <f t="shared" si="70"/>
        <v>-1.3662850477117794E-2</v>
      </c>
      <c r="W1115" s="7">
        <f t="shared" si="72"/>
        <v>-6.1797896354849176E-2</v>
      </c>
      <c r="X1115" s="7">
        <f t="shared" si="71"/>
        <v>-3.1895818773998177E-2</v>
      </c>
      <c r="Y1115" s="7">
        <f t="shared" si="71"/>
        <v>-3.0355301484681699E-3</v>
      </c>
      <c r="Z1115" s="15"/>
      <c r="AA1115" s="7"/>
      <c r="AB1115" s="7"/>
      <c r="AC1115" s="7"/>
      <c r="AD1115" s="7"/>
      <c r="AE1115" s="7"/>
      <c r="AF1115" s="7"/>
      <c r="AG1115" s="7"/>
      <c r="AH1115" s="7"/>
      <c r="AI1115" s="7"/>
      <c r="AJ1115" s="7"/>
      <c r="AK1115" s="7"/>
      <c r="AL1115" s="7"/>
      <c r="AM1115" s="7"/>
      <c r="AN1115" s="7"/>
      <c r="AO1115" s="7"/>
      <c r="AP1115" s="7"/>
      <c r="AQ1115" s="7"/>
      <c r="AR1115" s="7"/>
      <c r="AS1115" s="7"/>
      <c r="AT1115" s="7"/>
      <c r="AU1115" s="7"/>
      <c r="AV1115" s="7"/>
    </row>
    <row r="1116" spans="1:48">
      <c r="A1116" s="12">
        <v>44683</v>
      </c>
      <c r="B1116" s="13">
        <v>7205.6</v>
      </c>
      <c r="C1116" s="13">
        <v>1441.7</v>
      </c>
      <c r="D1116" s="13">
        <v>2936.2</v>
      </c>
      <c r="E1116" s="13">
        <v>13620.8</v>
      </c>
      <c r="F1116" s="13">
        <v>10116.9</v>
      </c>
      <c r="G1116" s="13">
        <v>6614</v>
      </c>
      <c r="H1116" s="13">
        <v>40260.400000000001</v>
      </c>
      <c r="I1116" s="13">
        <v>6520.5</v>
      </c>
      <c r="J1116" s="13">
        <v>1548.3</v>
      </c>
      <c r="K1116" s="13">
        <v>17352.7</v>
      </c>
      <c r="L1116" s="13">
        <v>8223.2999999999993</v>
      </c>
      <c r="M1116" s="13">
        <v>97</v>
      </c>
      <c r="N1116" s="15"/>
      <c r="O1116" s="7">
        <f t="shared" si="69"/>
        <v>-1.827692378236424E-2</v>
      </c>
      <c r="P1116" s="7">
        <f t="shared" si="69"/>
        <v>-7.7290361435747718E-3</v>
      </c>
      <c r="Q1116" s="7">
        <f t="shared" si="69"/>
        <v>-9.5131265294580783E-3</v>
      </c>
      <c r="R1116" s="7">
        <f t="shared" si="69"/>
        <v>-1.2775076118958865E-2</v>
      </c>
      <c r="S1116" s="7">
        <f t="shared" si="70"/>
        <v>-1.5118304084496898E-2</v>
      </c>
      <c r="T1116" s="7">
        <f t="shared" si="70"/>
        <v>-1.1985663514078541E-2</v>
      </c>
      <c r="U1116" s="7">
        <f t="shared" si="70"/>
        <v>2.5571623223556935E-2</v>
      </c>
      <c r="V1116" s="7">
        <f t="shared" si="70"/>
        <v>-2.2457171176770326E-2</v>
      </c>
      <c r="W1116" s="7">
        <f t="shared" si="72"/>
        <v>-6.8909834549305923E-2</v>
      </c>
      <c r="X1116" s="7">
        <f t="shared" si="71"/>
        <v>-3.9687608280403255E-2</v>
      </c>
      <c r="Y1116" s="7">
        <f t="shared" si="71"/>
        <v>-1.505814518350089E-2</v>
      </c>
      <c r="Z1116" s="15"/>
      <c r="AA1116" s="7"/>
      <c r="AB1116" s="7"/>
      <c r="AC1116" s="7"/>
      <c r="AD1116" s="7"/>
      <c r="AE1116" s="7"/>
      <c r="AF1116" s="7"/>
      <c r="AG1116" s="7"/>
      <c r="AH1116" s="7"/>
      <c r="AI1116" s="7"/>
      <c r="AJ1116" s="7"/>
      <c r="AK1116" s="7"/>
      <c r="AL1116" s="7"/>
      <c r="AM1116" s="7"/>
      <c r="AN1116" s="7"/>
      <c r="AO1116" s="7"/>
      <c r="AP1116" s="7"/>
      <c r="AQ1116" s="7"/>
      <c r="AR1116" s="7"/>
      <c r="AS1116" s="7"/>
      <c r="AT1116" s="7"/>
      <c r="AU1116" s="7"/>
      <c r="AV1116" s="7"/>
    </row>
    <row r="1117" spans="1:48">
      <c r="A1117" s="12">
        <v>44690</v>
      </c>
      <c r="B1117" s="13">
        <v>7075.1</v>
      </c>
      <c r="C1117" s="13">
        <v>1430.6</v>
      </c>
      <c r="D1117" s="13">
        <v>2908.4</v>
      </c>
      <c r="E1117" s="13">
        <v>13447.9</v>
      </c>
      <c r="F1117" s="13">
        <v>9965.1</v>
      </c>
      <c r="G1117" s="13">
        <v>6535.2</v>
      </c>
      <c r="H1117" s="13">
        <v>41303.199999999997</v>
      </c>
      <c r="I1117" s="13">
        <v>6375.7</v>
      </c>
      <c r="J1117" s="13">
        <v>1445.2</v>
      </c>
      <c r="K1117" s="13">
        <v>16677.5</v>
      </c>
      <c r="L1117" s="13">
        <v>8100.4</v>
      </c>
      <c r="M1117" s="13">
        <v>96</v>
      </c>
      <c r="N1117" s="15"/>
      <c r="O1117" s="7">
        <f t="shared" si="69"/>
        <v>9.9152049586698227E-3</v>
      </c>
      <c r="P1117" s="7">
        <f t="shared" si="69"/>
        <v>6.2713605305921979E-3</v>
      </c>
      <c r="Q1117" s="7">
        <f t="shared" si="69"/>
        <v>-6.0006387595556918E-3</v>
      </c>
      <c r="R1117" s="7">
        <f t="shared" si="69"/>
        <v>-3.5151341605042061E-2</v>
      </c>
      <c r="S1117" s="7">
        <f t="shared" si="70"/>
        <v>-7.9896046863838378E-3</v>
      </c>
      <c r="T1117" s="7">
        <f t="shared" si="70"/>
        <v>2.3689631204295335E-3</v>
      </c>
      <c r="U1117" s="7">
        <f t="shared" si="70"/>
        <v>-7.3947417295141104E-3</v>
      </c>
      <c r="V1117" s="7">
        <f t="shared" si="70"/>
        <v>3.0004722742481688E-2</v>
      </c>
      <c r="W1117" s="7">
        <f t="shared" si="72"/>
        <v>4.9211832665184113E-2</v>
      </c>
      <c r="X1117" s="7">
        <f t="shared" si="71"/>
        <v>3.5871129296608739E-2</v>
      </c>
      <c r="Y1117" s="7">
        <f t="shared" si="71"/>
        <v>3.462635601641887E-2</v>
      </c>
      <c r="Z1117" s="15"/>
      <c r="AA1117" s="7"/>
      <c r="AB1117" s="7"/>
      <c r="AC1117" s="7"/>
      <c r="AD1117" s="7"/>
      <c r="AE1117" s="7"/>
      <c r="AF1117" s="7"/>
      <c r="AG1117" s="7"/>
      <c r="AH1117" s="7"/>
      <c r="AI1117" s="7"/>
      <c r="AJ1117" s="7"/>
      <c r="AK1117" s="7"/>
      <c r="AL1117" s="7"/>
      <c r="AM1117" s="7"/>
      <c r="AN1117" s="7"/>
      <c r="AO1117" s="7"/>
      <c r="AP1117" s="7"/>
      <c r="AQ1117" s="7"/>
      <c r="AR1117" s="7"/>
      <c r="AS1117" s="7"/>
      <c r="AT1117" s="7"/>
      <c r="AU1117" s="7"/>
      <c r="AV1117" s="7"/>
    </row>
    <row r="1118" spans="1:48">
      <c r="A1118" s="12">
        <v>44697</v>
      </c>
      <c r="B1118" s="13">
        <v>7145.6</v>
      </c>
      <c r="C1118" s="13">
        <v>1439.6</v>
      </c>
      <c r="D1118" s="13">
        <v>2891</v>
      </c>
      <c r="E1118" s="13">
        <v>12983.4</v>
      </c>
      <c r="F1118" s="13">
        <v>9885.7999999999993</v>
      </c>
      <c r="G1118" s="13">
        <v>6550.7</v>
      </c>
      <c r="H1118" s="13">
        <v>40998.9</v>
      </c>
      <c r="I1118" s="13">
        <v>6569.9</v>
      </c>
      <c r="J1118" s="13">
        <v>1518.1</v>
      </c>
      <c r="K1118" s="13">
        <v>17286.599999999999</v>
      </c>
      <c r="L1118" s="13">
        <v>8385.7999999999993</v>
      </c>
      <c r="M1118" s="13">
        <v>95</v>
      </c>
      <c r="N1118" s="15"/>
      <c r="O1118" s="7">
        <f t="shared" si="69"/>
        <v>5.1785742776380385E-3</v>
      </c>
      <c r="P1118" s="7">
        <f t="shared" si="69"/>
        <v>-1.4201504899663469E-2</v>
      </c>
      <c r="Q1118" s="7">
        <f t="shared" si="69"/>
        <v>2.766825776799019E-4</v>
      </c>
      <c r="R1118" s="7">
        <f t="shared" si="69"/>
        <v>-2.228224598655457E-2</v>
      </c>
      <c r="S1118" s="7">
        <f t="shared" si="70"/>
        <v>2.1208291091216119E-2</v>
      </c>
      <c r="T1118" s="7">
        <f t="shared" si="70"/>
        <v>1.3027869988174366E-2</v>
      </c>
      <c r="U1118" s="7">
        <f t="shared" si="70"/>
        <v>-1.4911015784784171E-2</v>
      </c>
      <c r="V1118" s="7">
        <f t="shared" si="70"/>
        <v>-4.3168278149003907E-3</v>
      </c>
      <c r="W1118" s="7">
        <f t="shared" si="72"/>
        <v>-3.4853738994450621E-2</v>
      </c>
      <c r="X1118" s="7">
        <f t="shared" si="71"/>
        <v>1.7666085431668095E-2</v>
      </c>
      <c r="Y1118" s="7">
        <f t="shared" si="71"/>
        <v>-1.1417456306357014E-2</v>
      </c>
      <c r="Z1118" s="15"/>
      <c r="AA1118" s="7"/>
      <c r="AB1118" s="7"/>
      <c r="AC1118" s="7"/>
      <c r="AD1118" s="7"/>
      <c r="AE1118" s="7"/>
      <c r="AF1118" s="7"/>
      <c r="AG1118" s="7"/>
      <c r="AH1118" s="7"/>
      <c r="AI1118" s="7"/>
      <c r="AJ1118" s="7"/>
      <c r="AK1118" s="7"/>
      <c r="AL1118" s="7"/>
      <c r="AM1118" s="7"/>
      <c r="AN1118" s="7"/>
      <c r="AO1118" s="7"/>
      <c r="AP1118" s="7"/>
      <c r="AQ1118" s="7"/>
      <c r="AR1118" s="7"/>
      <c r="AS1118" s="7"/>
      <c r="AT1118" s="7"/>
      <c r="AU1118" s="7"/>
      <c r="AV1118" s="7"/>
    </row>
    <row r="1119" spans="1:48">
      <c r="A1119" s="12">
        <v>44704</v>
      </c>
      <c r="B1119" s="13">
        <v>7182.7</v>
      </c>
      <c r="C1119" s="13">
        <v>1419.3</v>
      </c>
      <c r="D1119" s="13">
        <v>2891.8</v>
      </c>
      <c r="E1119" s="13">
        <v>12697.3</v>
      </c>
      <c r="F1119" s="13">
        <v>10097.700000000001</v>
      </c>
      <c r="G1119" s="13">
        <v>6636.6</v>
      </c>
      <c r="H1119" s="13">
        <v>40392.1</v>
      </c>
      <c r="I1119" s="13">
        <v>6541.6</v>
      </c>
      <c r="J1119" s="13">
        <v>1466.1</v>
      </c>
      <c r="K1119" s="13">
        <v>17594.7</v>
      </c>
      <c r="L1119" s="13">
        <v>8290.6</v>
      </c>
      <c r="M1119" s="13">
        <v>94</v>
      </c>
      <c r="N1119" s="15"/>
      <c r="O1119" s="7">
        <f t="shared" si="69"/>
        <v>7.7800898625694269E-3</v>
      </c>
      <c r="P1119" s="7">
        <f t="shared" si="69"/>
        <v>-5.638170563060619E-4</v>
      </c>
      <c r="Q1119" s="7">
        <f t="shared" si="69"/>
        <v>-5.7569085647314723E-3</v>
      </c>
      <c r="R1119" s="7">
        <f t="shared" si="69"/>
        <v>1.1736516328044292E-2</v>
      </c>
      <c r="S1119" s="7">
        <f t="shared" si="70"/>
        <v>3.8819932311031355E-2</v>
      </c>
      <c r="T1119" s="7">
        <f t="shared" si="70"/>
        <v>-1.311946744793554E-2</v>
      </c>
      <c r="U1119" s="7">
        <f t="shared" si="70"/>
        <v>-4.7075259558702464E-3</v>
      </c>
      <c r="V1119" s="7">
        <f t="shared" si="70"/>
        <v>1.479462826736753E-2</v>
      </c>
      <c r="W1119" s="7">
        <f t="shared" si="72"/>
        <v>7.1363336808462977E-3</v>
      </c>
      <c r="X1119" s="7">
        <f t="shared" si="71"/>
        <v>3.7542226827033599E-2</v>
      </c>
      <c r="Y1119" s="7">
        <f t="shared" si="71"/>
        <v>-4.8196294275801507E-2</v>
      </c>
      <c r="Z1119" s="15"/>
      <c r="AA1119" s="7"/>
      <c r="AB1119" s="7"/>
      <c r="AC1119" s="7"/>
      <c r="AD1119" s="7"/>
      <c r="AE1119" s="7"/>
      <c r="AF1119" s="7"/>
      <c r="AG1119" s="7"/>
      <c r="AH1119" s="7"/>
      <c r="AI1119" s="7"/>
      <c r="AJ1119" s="7"/>
      <c r="AK1119" s="7"/>
      <c r="AL1119" s="7"/>
      <c r="AM1119" s="7"/>
      <c r="AN1119" s="7"/>
      <c r="AO1119" s="7"/>
      <c r="AP1119" s="7"/>
      <c r="AQ1119" s="7"/>
      <c r="AR1119" s="7"/>
      <c r="AS1119" s="7"/>
      <c r="AT1119" s="7"/>
      <c r="AU1119" s="7"/>
      <c r="AV1119" s="7"/>
    </row>
    <row r="1120" spans="1:48">
      <c r="A1120" s="12">
        <v>44711</v>
      </c>
      <c r="B1120" s="13">
        <v>7238.8</v>
      </c>
      <c r="C1120" s="13">
        <v>1418.5</v>
      </c>
      <c r="D1120" s="13">
        <v>2875.2</v>
      </c>
      <c r="E1120" s="13">
        <v>12847.2</v>
      </c>
      <c r="F1120" s="13">
        <v>10497.4</v>
      </c>
      <c r="G1120" s="13">
        <v>6550.1</v>
      </c>
      <c r="H1120" s="13">
        <v>40202.400000000001</v>
      </c>
      <c r="I1120" s="13">
        <v>6639.1</v>
      </c>
      <c r="J1120" s="13">
        <v>1476.6</v>
      </c>
      <c r="K1120" s="13">
        <v>18267.8</v>
      </c>
      <c r="L1120" s="13">
        <v>7900.5</v>
      </c>
      <c r="M1120" s="13">
        <v>93</v>
      </c>
      <c r="N1120" s="15"/>
      <c r="O1120" s="7">
        <f t="shared" si="69"/>
        <v>-4.3307074950549383E-2</v>
      </c>
      <c r="P1120" s="7">
        <f t="shared" si="69"/>
        <v>-3.9691744056822111E-2</v>
      </c>
      <c r="Q1120" s="7">
        <f t="shared" si="69"/>
        <v>-4.5540025886083475E-2</v>
      </c>
      <c r="R1120" s="7">
        <f t="shared" si="69"/>
        <v>-1.7724179761201737E-2</v>
      </c>
      <c r="S1120" s="7">
        <f t="shared" si="70"/>
        <v>4.8484372777572116E-2</v>
      </c>
      <c r="T1120" s="7">
        <f t="shared" si="70"/>
        <v>-9.4393057246200479E-2</v>
      </c>
      <c r="U1120" s="7">
        <f t="shared" si="70"/>
        <v>-1.7427072132126715E-3</v>
      </c>
      <c r="V1120" s="7">
        <f t="shared" si="70"/>
        <v>-2.4178744251705232E-2</v>
      </c>
      <c r="W1120" s="7">
        <f t="shared" si="72"/>
        <v>-4.9277889752177756E-2</v>
      </c>
      <c r="X1120" s="7">
        <f t="shared" si="71"/>
        <v>-2.5379849855273643E-2</v>
      </c>
      <c r="Y1120" s="7">
        <f t="shared" si="71"/>
        <v>4.6219206388007144E-3</v>
      </c>
      <c r="Z1120" s="15"/>
      <c r="AA1120" s="7"/>
      <c r="AB1120" s="7"/>
      <c r="AC1120" s="7"/>
      <c r="AD1120" s="7"/>
      <c r="AE1120" s="7"/>
      <c r="AF1120" s="7"/>
      <c r="AG1120" s="7"/>
      <c r="AH1120" s="7"/>
      <c r="AI1120" s="7"/>
      <c r="AJ1120" s="7"/>
      <c r="AK1120" s="7"/>
      <c r="AL1120" s="7"/>
      <c r="AM1120" s="7"/>
      <c r="AN1120" s="7"/>
      <c r="AO1120" s="7"/>
      <c r="AP1120" s="7"/>
      <c r="AQ1120" s="7"/>
      <c r="AR1120" s="7"/>
      <c r="AS1120" s="7"/>
      <c r="AT1120" s="7"/>
      <c r="AU1120" s="7"/>
      <c r="AV1120" s="7"/>
    </row>
    <row r="1121" spans="1:48">
      <c r="A1121" s="12">
        <v>44718</v>
      </c>
      <c r="B1121" s="13">
        <v>6932</v>
      </c>
      <c r="C1121" s="13">
        <v>1363.3</v>
      </c>
      <c r="D1121" s="13">
        <v>2747.2</v>
      </c>
      <c r="E1121" s="13">
        <v>12621.5</v>
      </c>
      <c r="F1121" s="13">
        <v>11018.9</v>
      </c>
      <c r="G1121" s="13">
        <v>5960.1</v>
      </c>
      <c r="H1121" s="13">
        <v>40132.400000000001</v>
      </c>
      <c r="I1121" s="13">
        <v>6480.5</v>
      </c>
      <c r="J1121" s="13">
        <v>1405.6</v>
      </c>
      <c r="K1121" s="13">
        <v>17810</v>
      </c>
      <c r="L1121" s="13">
        <v>7937.1</v>
      </c>
      <c r="M1121" s="13">
        <v>92</v>
      </c>
      <c r="N1121" s="15"/>
      <c r="O1121" s="7">
        <f t="shared" si="69"/>
        <v>-6.8230652775691306E-2</v>
      </c>
      <c r="P1121" s="7">
        <f t="shared" si="69"/>
        <v>-2.3827440125139744E-2</v>
      </c>
      <c r="Q1121" s="7">
        <f t="shared" si="69"/>
        <v>-6.3684682694018654E-2</v>
      </c>
      <c r="R1121" s="7">
        <f t="shared" si="69"/>
        <v>-3.0561721508492158E-2</v>
      </c>
      <c r="S1121" s="7">
        <f t="shared" si="70"/>
        <v>-8.5602395967397757E-2</v>
      </c>
      <c r="T1121" s="7">
        <f t="shared" si="70"/>
        <v>-7.1451507013514548E-2</v>
      </c>
      <c r="U1121" s="7">
        <f t="shared" si="70"/>
        <v>-6.1807969631700467E-2</v>
      </c>
      <c r="V1121" s="7">
        <f t="shared" si="70"/>
        <v>-6.3003809689434559E-2</v>
      </c>
      <c r="W1121" s="7">
        <f t="shared" si="72"/>
        <v>-0.10326002292820634</v>
      </c>
      <c r="X1121" s="7">
        <f t="shared" si="71"/>
        <v>-7.9835916404256649E-2</v>
      </c>
      <c r="Y1121" s="7">
        <f t="shared" si="71"/>
        <v>-4.5678632490579942E-2</v>
      </c>
      <c r="Z1121" s="15"/>
      <c r="AA1121" s="7"/>
      <c r="AB1121" s="7"/>
      <c r="AC1121" s="7"/>
      <c r="AD1121" s="7"/>
      <c r="AE1121" s="7"/>
      <c r="AF1121" s="7"/>
      <c r="AG1121" s="7"/>
      <c r="AH1121" s="7"/>
      <c r="AI1121" s="7"/>
      <c r="AJ1121" s="7"/>
      <c r="AK1121" s="7"/>
      <c r="AL1121" s="7"/>
      <c r="AM1121" s="7"/>
      <c r="AN1121" s="7"/>
      <c r="AO1121" s="7"/>
      <c r="AP1121" s="7"/>
      <c r="AQ1121" s="7"/>
      <c r="AR1121" s="7"/>
      <c r="AS1121" s="7"/>
      <c r="AT1121" s="7"/>
      <c r="AU1121" s="7"/>
      <c r="AV1121" s="7"/>
    </row>
    <row r="1122" spans="1:48">
      <c r="A1122" s="12">
        <v>44726</v>
      </c>
      <c r="B1122" s="13">
        <v>6474.8</v>
      </c>
      <c r="C1122" s="13">
        <v>1331.2</v>
      </c>
      <c r="D1122" s="13">
        <v>2577.6999999999998</v>
      </c>
      <c r="E1122" s="13">
        <v>12241.6</v>
      </c>
      <c r="F1122" s="13">
        <v>10114.9</v>
      </c>
      <c r="G1122" s="13">
        <v>5549.1</v>
      </c>
      <c r="H1122" s="13">
        <v>37727</v>
      </c>
      <c r="I1122" s="13">
        <v>6084.8</v>
      </c>
      <c r="J1122" s="13">
        <v>1267.7</v>
      </c>
      <c r="K1122" s="13">
        <v>16443.400000000001</v>
      </c>
      <c r="L1122" s="13">
        <v>7582.7</v>
      </c>
      <c r="M1122" s="13">
        <v>91</v>
      </c>
      <c r="N1122" s="15"/>
      <c r="O1122" s="7">
        <f t="shared" si="69"/>
        <v>1.5919438351294612E-2</v>
      </c>
      <c r="P1122" s="7">
        <f t="shared" si="69"/>
        <v>4.4588929166410642E-2</v>
      </c>
      <c r="Q1122" s="7">
        <f t="shared" si="69"/>
        <v>5.2225861700312147E-2</v>
      </c>
      <c r="R1122" s="7">
        <f t="shared" si="69"/>
        <v>4.7733098898030991E-2</v>
      </c>
      <c r="S1122" s="7">
        <f t="shared" si="70"/>
        <v>-4.6088402432689836E-2</v>
      </c>
      <c r="T1122" s="7">
        <f t="shared" si="70"/>
        <v>3.6224753649873001E-2</v>
      </c>
      <c r="U1122" s="7">
        <f t="shared" si="70"/>
        <v>5.1801024563724596E-2</v>
      </c>
      <c r="V1122" s="7">
        <f t="shared" si="70"/>
        <v>2.6755605044441012E-2</v>
      </c>
      <c r="W1122" s="7">
        <f t="shared" si="72"/>
        <v>7.7752479624117576E-2</v>
      </c>
      <c r="X1122" s="7">
        <f t="shared" si="71"/>
        <v>-5.002211577254316E-2</v>
      </c>
      <c r="Y1122" s="7">
        <f t="shared" si="71"/>
        <v>-2.0330040005479564E-3</v>
      </c>
      <c r="Z1122" s="15"/>
      <c r="AA1122" s="7"/>
      <c r="AB1122" s="7"/>
      <c r="AC1122" s="7"/>
      <c r="AD1122" s="7"/>
      <c r="AE1122" s="7"/>
      <c r="AF1122" s="7"/>
      <c r="AG1122" s="7"/>
      <c r="AH1122" s="7"/>
      <c r="AI1122" s="7"/>
      <c r="AJ1122" s="7"/>
      <c r="AK1122" s="7"/>
      <c r="AL1122" s="7"/>
      <c r="AM1122" s="7"/>
      <c r="AN1122" s="7"/>
      <c r="AO1122" s="7"/>
      <c r="AP1122" s="7"/>
      <c r="AQ1122" s="7"/>
      <c r="AR1122" s="7"/>
      <c r="AS1122" s="7"/>
      <c r="AT1122" s="7"/>
      <c r="AU1122" s="7"/>
      <c r="AV1122" s="7"/>
    </row>
    <row r="1123" spans="1:48">
      <c r="A1123" s="12">
        <v>44732</v>
      </c>
      <c r="B1123" s="13">
        <v>6578.7</v>
      </c>
      <c r="C1123" s="13">
        <v>1391.9</v>
      </c>
      <c r="D1123" s="13">
        <v>2715.9</v>
      </c>
      <c r="E1123" s="13">
        <v>12840.1</v>
      </c>
      <c r="F1123" s="13">
        <v>9659.2999999999993</v>
      </c>
      <c r="G1123" s="13">
        <v>5753.8</v>
      </c>
      <c r="H1123" s="13">
        <v>39732.800000000003</v>
      </c>
      <c r="I1123" s="13">
        <v>6249.8</v>
      </c>
      <c r="J1123" s="13">
        <v>1370.2</v>
      </c>
      <c r="K1123" s="13">
        <v>15641.1</v>
      </c>
      <c r="L1123" s="13">
        <v>7567.3</v>
      </c>
      <c r="M1123" s="13">
        <v>90</v>
      </c>
      <c r="N1123" s="15"/>
      <c r="O1123" s="7">
        <f t="shared" si="69"/>
        <v>-5.9152825966345387E-3</v>
      </c>
      <c r="P1123" s="7">
        <f t="shared" si="69"/>
        <v>-2.2229594714927525E-2</v>
      </c>
      <c r="Q1123" s="7">
        <f t="shared" si="69"/>
        <v>-8.5047103359416482E-3</v>
      </c>
      <c r="R1123" s="7">
        <f t="shared" si="69"/>
        <v>6.953904264969034E-3</v>
      </c>
      <c r="S1123" s="7">
        <f t="shared" si="70"/>
        <v>3.0081117593494739E-3</v>
      </c>
      <c r="T1123" s="7">
        <f t="shared" si="70"/>
        <v>3.6777503115083005E-3</v>
      </c>
      <c r="U1123" s="7">
        <f t="shared" si="70"/>
        <v>-3.007073799217802E-3</v>
      </c>
      <c r="V1123" s="7">
        <f t="shared" si="70"/>
        <v>1.1549419672329213E-2</v>
      </c>
      <c r="W1123" s="7">
        <f t="shared" si="72"/>
        <v>-2.1541110287120229E-2</v>
      </c>
      <c r="X1123" s="7">
        <f t="shared" si="71"/>
        <v>-1.7237303258641361E-2</v>
      </c>
      <c r="Y1123" s="7">
        <f t="shared" si="71"/>
        <v>1.4626952194188362E-2</v>
      </c>
      <c r="Z1123" s="15"/>
      <c r="AA1123" s="7"/>
      <c r="AB1123" s="7"/>
      <c r="AC1123" s="7"/>
      <c r="AD1123" s="7"/>
      <c r="AE1123" s="7"/>
      <c r="AF1123" s="7"/>
      <c r="AG1123" s="7"/>
      <c r="AH1123" s="7"/>
      <c r="AI1123" s="7"/>
      <c r="AJ1123" s="7"/>
      <c r="AK1123" s="7"/>
      <c r="AL1123" s="7"/>
      <c r="AM1123" s="7"/>
      <c r="AN1123" s="7"/>
      <c r="AO1123" s="7"/>
      <c r="AP1123" s="7"/>
      <c r="AQ1123" s="7"/>
      <c r="AR1123" s="7"/>
      <c r="AS1123" s="7"/>
      <c r="AT1123" s="7"/>
      <c r="AU1123" s="7"/>
      <c r="AV1123" s="7"/>
    </row>
    <row r="1124" spans="1:48">
      <c r="A1124" s="12">
        <v>44739</v>
      </c>
      <c r="B1124" s="13">
        <v>6539.9</v>
      </c>
      <c r="C1124" s="13">
        <v>1361.3</v>
      </c>
      <c r="D1124" s="13">
        <v>2692.9</v>
      </c>
      <c r="E1124" s="13">
        <v>12929.7</v>
      </c>
      <c r="F1124" s="13">
        <v>9688.4</v>
      </c>
      <c r="G1124" s="13">
        <v>5775</v>
      </c>
      <c r="H1124" s="13">
        <v>39613.5</v>
      </c>
      <c r="I1124" s="13">
        <v>6322.4</v>
      </c>
      <c r="J1124" s="13">
        <v>1341</v>
      </c>
      <c r="K1124" s="13">
        <v>15373.8</v>
      </c>
      <c r="L1124" s="13">
        <v>7678.8</v>
      </c>
      <c r="M1124" s="13">
        <v>89</v>
      </c>
      <c r="N1124" s="15"/>
      <c r="O1124" s="7">
        <f t="shared" si="69"/>
        <v>2.0896666689134338E-2</v>
      </c>
      <c r="P1124" s="7">
        <f t="shared" si="69"/>
        <v>2.6459446524601277E-2</v>
      </c>
      <c r="Q1124" s="7">
        <f t="shared" si="69"/>
        <v>5.4698311778460323E-2</v>
      </c>
      <c r="R1124" s="7">
        <f t="shared" si="69"/>
        <v>2.4810126756575405E-2</v>
      </c>
      <c r="S1124" s="7">
        <f t="shared" si="70"/>
        <v>8.1312543570543055E-3</v>
      </c>
      <c r="T1124" s="7">
        <f t="shared" si="70"/>
        <v>2.3699616301177291E-2</v>
      </c>
      <c r="U1124" s="7">
        <f t="shared" si="70"/>
        <v>5.1748338705436818E-2</v>
      </c>
      <c r="V1124" s="7">
        <f t="shared" si="70"/>
        <v>-7.9115179999685785E-4</v>
      </c>
      <c r="W1124" s="7">
        <f t="shared" si="72"/>
        <v>6.6354544546493394E-2</v>
      </c>
      <c r="X1124" s="7">
        <f t="shared" si="71"/>
        <v>-8.2885581651461811E-3</v>
      </c>
      <c r="Y1124" s="7">
        <f t="shared" si="71"/>
        <v>3.7046467389995597E-3</v>
      </c>
      <c r="Z1124" s="15"/>
      <c r="AA1124" s="7"/>
      <c r="AB1124" s="7"/>
      <c r="AC1124" s="7"/>
      <c r="AD1124" s="7"/>
      <c r="AE1124" s="7"/>
      <c r="AF1124" s="7"/>
      <c r="AG1124" s="7"/>
      <c r="AH1124" s="7"/>
      <c r="AI1124" s="7"/>
      <c r="AJ1124" s="7"/>
      <c r="AK1124" s="7"/>
      <c r="AL1124" s="7"/>
      <c r="AM1124" s="7"/>
      <c r="AN1124" s="7"/>
      <c r="AO1124" s="7"/>
      <c r="AP1124" s="7"/>
      <c r="AQ1124" s="7"/>
      <c r="AR1124" s="7"/>
      <c r="AS1124" s="7"/>
      <c r="AT1124" s="7"/>
      <c r="AU1124" s="7"/>
      <c r="AV1124" s="7"/>
    </row>
    <row r="1125" spans="1:48">
      <c r="A1125" s="12">
        <v>44746</v>
      </c>
      <c r="B1125" s="13">
        <v>6678</v>
      </c>
      <c r="C1125" s="13">
        <v>1397.8</v>
      </c>
      <c r="D1125" s="13">
        <v>2844.3</v>
      </c>
      <c r="E1125" s="13">
        <v>13254.5</v>
      </c>
      <c r="F1125" s="13">
        <v>9767.5</v>
      </c>
      <c r="G1125" s="13">
        <v>5913.5</v>
      </c>
      <c r="H1125" s="13">
        <v>41717.4</v>
      </c>
      <c r="I1125" s="13">
        <v>6317.4</v>
      </c>
      <c r="J1125" s="13">
        <v>1433</v>
      </c>
      <c r="K1125" s="13">
        <v>15246.9</v>
      </c>
      <c r="L1125" s="13">
        <v>7707.3</v>
      </c>
      <c r="M1125" s="13">
        <v>88</v>
      </c>
      <c r="N1125" s="15"/>
      <c r="O1125" s="7">
        <f t="shared" si="69"/>
        <v>-1.0900767400380967E-2</v>
      </c>
      <c r="P1125" s="7">
        <f t="shared" si="69"/>
        <v>8.5812362245257789E-4</v>
      </c>
      <c r="Q1125" s="7">
        <f t="shared" si="69"/>
        <v>5.2723151956778264E-4</v>
      </c>
      <c r="R1125" s="7">
        <f t="shared" si="69"/>
        <v>1.2282329502265129E-2</v>
      </c>
      <c r="S1125" s="7">
        <f t="shared" si="70"/>
        <v>-5.1115829893782702E-3</v>
      </c>
      <c r="T1125" s="7">
        <f t="shared" si="70"/>
        <v>-3.5914589079064905E-3</v>
      </c>
      <c r="U1125" s="7">
        <f t="shared" si="70"/>
        <v>3.4815700138547782E-2</v>
      </c>
      <c r="V1125" s="7">
        <f t="shared" si="70"/>
        <v>-4.7123870435449135E-3</v>
      </c>
      <c r="W1125" s="7">
        <f t="shared" si="72"/>
        <v>3.3440187215991713E-3</v>
      </c>
      <c r="X1125" s="7">
        <f t="shared" si="71"/>
        <v>-6.2467677115280923E-2</v>
      </c>
      <c r="Y1125" s="7">
        <f t="shared" si="71"/>
        <v>-2.2341443561044016E-3</v>
      </c>
      <c r="Z1125" s="15"/>
      <c r="AA1125" s="7"/>
      <c r="AB1125" s="7"/>
      <c r="AC1125" s="7"/>
      <c r="AD1125" s="7"/>
      <c r="AE1125" s="7"/>
      <c r="AF1125" s="7"/>
      <c r="AG1125" s="7"/>
      <c r="AH1125" s="7"/>
      <c r="AI1125" s="7"/>
      <c r="AJ1125" s="7"/>
      <c r="AK1125" s="7"/>
      <c r="AL1125" s="7"/>
      <c r="AM1125" s="7"/>
      <c r="AN1125" s="7"/>
      <c r="AO1125" s="7"/>
      <c r="AP1125" s="7"/>
      <c r="AQ1125" s="7"/>
      <c r="AR1125" s="7"/>
      <c r="AS1125" s="7"/>
      <c r="AT1125" s="7"/>
      <c r="AU1125" s="7"/>
      <c r="AV1125" s="7"/>
    </row>
    <row r="1126" spans="1:48">
      <c r="A1126" s="12">
        <v>44753</v>
      </c>
      <c r="B1126" s="13">
        <v>6605.6</v>
      </c>
      <c r="C1126" s="13">
        <v>1399</v>
      </c>
      <c r="D1126" s="13">
        <v>2845.8</v>
      </c>
      <c r="E1126" s="13">
        <v>13418.3</v>
      </c>
      <c r="F1126" s="13">
        <v>9717.7000000000007</v>
      </c>
      <c r="G1126" s="13">
        <v>5892.3</v>
      </c>
      <c r="H1126" s="13">
        <v>43195.4</v>
      </c>
      <c r="I1126" s="13">
        <v>6287.7</v>
      </c>
      <c r="J1126" s="13">
        <v>1437.8</v>
      </c>
      <c r="K1126" s="13">
        <v>14323.6</v>
      </c>
      <c r="L1126" s="13">
        <v>7690.1</v>
      </c>
      <c r="M1126" s="13">
        <v>87</v>
      </c>
      <c r="N1126" s="15"/>
      <c r="O1126" s="7">
        <f t="shared" si="69"/>
        <v>2.7754056159326634E-2</v>
      </c>
      <c r="P1126" s="7">
        <f t="shared" si="69"/>
        <v>2.282542652468977E-2</v>
      </c>
      <c r="Q1126" s="7">
        <f t="shared" si="69"/>
        <v>2.5842127599399585E-2</v>
      </c>
      <c r="R1126" s="7">
        <f t="shared" si="69"/>
        <v>-2.1785038122535509E-3</v>
      </c>
      <c r="S1126" s="7">
        <f t="shared" si="70"/>
        <v>1.9201764049367177E-2</v>
      </c>
      <c r="T1126" s="7">
        <f t="shared" si="70"/>
        <v>4.3000770934706008E-2</v>
      </c>
      <c r="U1126" s="7">
        <f t="shared" si="70"/>
        <v>-4.6827406921242454E-3</v>
      </c>
      <c r="V1126" s="7">
        <f t="shared" si="70"/>
        <v>1.0016936755751236E-2</v>
      </c>
      <c r="W1126" s="7">
        <f t="shared" si="72"/>
        <v>6.8668248857903708E-2</v>
      </c>
      <c r="X1126" s="7">
        <f t="shared" si="71"/>
        <v>3.6549146311004026E-2</v>
      </c>
      <c r="Y1126" s="7">
        <f t="shared" si="71"/>
        <v>5.3432370630741985E-3</v>
      </c>
      <c r="Z1126" s="15"/>
      <c r="AA1126" s="7"/>
      <c r="AB1126" s="7"/>
      <c r="AC1126" s="7"/>
      <c r="AD1126" s="7"/>
      <c r="AE1126" s="7"/>
      <c r="AF1126" s="7"/>
      <c r="AG1126" s="7"/>
      <c r="AH1126" s="7"/>
      <c r="AI1126" s="7"/>
      <c r="AJ1126" s="7"/>
      <c r="AK1126" s="7"/>
      <c r="AL1126" s="7"/>
      <c r="AM1126" s="7"/>
      <c r="AN1126" s="7"/>
      <c r="AO1126" s="7"/>
      <c r="AP1126" s="7"/>
      <c r="AQ1126" s="7"/>
      <c r="AR1126" s="7"/>
      <c r="AS1126" s="7"/>
      <c r="AT1126" s="7"/>
      <c r="AU1126" s="7"/>
      <c r="AV1126" s="7"/>
    </row>
    <row r="1127" spans="1:48">
      <c r="A1127" s="12">
        <v>44760</v>
      </c>
      <c r="B1127" s="13">
        <v>6791.5</v>
      </c>
      <c r="C1127" s="13">
        <v>1431.3</v>
      </c>
      <c r="D1127" s="13">
        <v>2920.3</v>
      </c>
      <c r="E1127" s="13">
        <v>13389.1</v>
      </c>
      <c r="F1127" s="13">
        <v>9906.1</v>
      </c>
      <c r="G1127" s="13">
        <v>6151.2</v>
      </c>
      <c r="H1127" s="13">
        <v>42993.599999999999</v>
      </c>
      <c r="I1127" s="13">
        <v>6351</v>
      </c>
      <c r="J1127" s="13">
        <v>1540</v>
      </c>
      <c r="K1127" s="13">
        <v>14856.8</v>
      </c>
      <c r="L1127" s="13">
        <v>7731.3</v>
      </c>
      <c r="M1127" s="13">
        <v>86</v>
      </c>
      <c r="N1127" s="15"/>
      <c r="O1127" s="7">
        <f t="shared" si="69"/>
        <v>2.2378943207437337E-2</v>
      </c>
      <c r="P1127" s="7">
        <f t="shared" si="69"/>
        <v>-1.328346404292386E-3</v>
      </c>
      <c r="Q1127" s="7">
        <f t="shared" si="69"/>
        <v>-6.9411315723213289E-3</v>
      </c>
      <c r="R1127" s="7">
        <f t="shared" si="69"/>
        <v>5.0287489055389585E-3</v>
      </c>
      <c r="S1127" s="7">
        <f t="shared" si="70"/>
        <v>3.303369623729252E-2</v>
      </c>
      <c r="T1127" s="7">
        <f t="shared" si="70"/>
        <v>2.4553030638091326E-2</v>
      </c>
      <c r="U1127" s="7">
        <f t="shared" si="70"/>
        <v>-8.3382280643397051E-3</v>
      </c>
      <c r="V1127" s="7">
        <f t="shared" si="70"/>
        <v>1.8826544338127225E-2</v>
      </c>
      <c r="W1127" s="7">
        <f t="shared" si="72"/>
        <v>1.038421692481704E-3</v>
      </c>
      <c r="X1127" s="7">
        <f t="shared" si="71"/>
        <v>4.8191253092386983E-2</v>
      </c>
      <c r="Y1127" s="7">
        <f t="shared" si="71"/>
        <v>1.2353374268473941E-2</v>
      </c>
      <c r="Z1127" s="15"/>
      <c r="AA1127" s="7"/>
      <c r="AB1127" s="7"/>
      <c r="AC1127" s="7"/>
      <c r="AD1127" s="7"/>
      <c r="AE1127" s="7"/>
      <c r="AF1127" s="7"/>
      <c r="AG1127" s="7"/>
      <c r="AH1127" s="7"/>
      <c r="AI1127" s="7"/>
      <c r="AJ1127" s="7"/>
      <c r="AK1127" s="7"/>
      <c r="AL1127" s="7"/>
      <c r="AM1127" s="7"/>
      <c r="AN1127" s="7"/>
      <c r="AO1127" s="7"/>
      <c r="AP1127" s="7"/>
      <c r="AQ1127" s="7"/>
      <c r="AR1127" s="7"/>
      <c r="AS1127" s="7"/>
      <c r="AT1127" s="7"/>
      <c r="AU1127" s="7"/>
      <c r="AV1127" s="7"/>
    </row>
    <row r="1128" spans="1:48">
      <c r="A1128" s="12">
        <v>44767</v>
      </c>
      <c r="B1128" s="13">
        <v>6945.2</v>
      </c>
      <c r="C1128" s="13">
        <v>1429.4</v>
      </c>
      <c r="D1128" s="13">
        <v>2900.1</v>
      </c>
      <c r="E1128" s="13">
        <v>13456.6</v>
      </c>
      <c r="F1128" s="13">
        <v>10238.799999999999</v>
      </c>
      <c r="G1128" s="13">
        <v>6304.1</v>
      </c>
      <c r="H1128" s="13">
        <v>42636.6</v>
      </c>
      <c r="I1128" s="13">
        <v>6471.7</v>
      </c>
      <c r="J1128" s="13">
        <v>1541.6</v>
      </c>
      <c r="K1128" s="13">
        <v>15590.3</v>
      </c>
      <c r="L1128" s="13">
        <v>7827.4</v>
      </c>
      <c r="M1128" s="13">
        <v>85</v>
      </c>
      <c r="N1128" s="15"/>
      <c r="O1128" s="7">
        <f t="shared" si="69"/>
        <v>1.0085467414000087E-2</v>
      </c>
      <c r="P1128" s="7">
        <f t="shared" si="69"/>
        <v>3.0792858267353982E-2</v>
      </c>
      <c r="Q1128" s="7">
        <f t="shared" si="69"/>
        <v>1.5465460331025124E-2</v>
      </c>
      <c r="R1128" s="7">
        <f t="shared" si="69"/>
        <v>1.7969935484940643E-2</v>
      </c>
      <c r="S1128" s="7">
        <f t="shared" si="70"/>
        <v>-3.0714585735925622E-2</v>
      </c>
      <c r="T1128" s="7">
        <f t="shared" si="70"/>
        <v>8.2619639824188899E-3</v>
      </c>
      <c r="U1128" s="7">
        <f t="shared" si="70"/>
        <v>2.8253223273615385E-2</v>
      </c>
      <c r="V1128" s="7">
        <f t="shared" si="70"/>
        <v>1.1369520355612331E-2</v>
      </c>
      <c r="W1128" s="7">
        <f t="shared" si="72"/>
        <v>3.198178933565219E-2</v>
      </c>
      <c r="X1128" s="7">
        <f t="shared" si="71"/>
        <v>8.7427714221666297E-3</v>
      </c>
      <c r="Y1128" s="7">
        <f t="shared" si="71"/>
        <v>2.05728766786978E-2</v>
      </c>
      <c r="Z1128" s="15"/>
      <c r="AA1128" s="7"/>
      <c r="AB1128" s="7"/>
      <c r="AC1128" s="7"/>
      <c r="AD1128" s="7"/>
      <c r="AE1128" s="7"/>
      <c r="AF1128" s="7"/>
      <c r="AG1128" s="7"/>
      <c r="AH1128" s="7"/>
      <c r="AI1128" s="7"/>
      <c r="AJ1128" s="7"/>
      <c r="AK1128" s="7"/>
      <c r="AL1128" s="7"/>
      <c r="AM1128" s="7"/>
      <c r="AN1128" s="7"/>
      <c r="AO1128" s="7"/>
      <c r="AP1128" s="7"/>
      <c r="AQ1128" s="7"/>
      <c r="AR1128" s="7"/>
      <c r="AS1128" s="7"/>
      <c r="AT1128" s="7"/>
      <c r="AU1128" s="7"/>
      <c r="AV1128" s="7"/>
    </row>
    <row r="1129" spans="1:48">
      <c r="A1129" s="12">
        <v>44774</v>
      </c>
      <c r="B1129" s="13">
        <v>7015.6</v>
      </c>
      <c r="C1129" s="13">
        <v>1474.1</v>
      </c>
      <c r="D1129" s="13">
        <v>2945.3</v>
      </c>
      <c r="E1129" s="13">
        <v>13700.6</v>
      </c>
      <c r="F1129" s="13">
        <v>9929.1</v>
      </c>
      <c r="G1129" s="13">
        <v>6356.4</v>
      </c>
      <c r="H1129" s="13">
        <v>43858.400000000001</v>
      </c>
      <c r="I1129" s="13">
        <v>6545.7</v>
      </c>
      <c r="J1129" s="13">
        <v>1591.7</v>
      </c>
      <c r="K1129" s="13">
        <v>15727.2</v>
      </c>
      <c r="L1129" s="13">
        <v>7990.1</v>
      </c>
      <c r="M1129" s="13">
        <v>84</v>
      </c>
      <c r="N1129" s="15"/>
      <c r="O1129" s="7">
        <f t="shared" si="69"/>
        <v>2.4060204800291848E-3</v>
      </c>
      <c r="P1129" s="7">
        <f t="shared" si="69"/>
        <v>5.3448928027997776E-3</v>
      </c>
      <c r="Q1129" s="7">
        <f t="shared" si="69"/>
        <v>-7.155543683754653E-3</v>
      </c>
      <c r="R1129" s="7">
        <f t="shared" si="69"/>
        <v>-5.6947678734606899E-3</v>
      </c>
      <c r="S1129" s="7">
        <f t="shared" si="70"/>
        <v>4.4777059867189294E-2</v>
      </c>
      <c r="T1129" s="7">
        <f t="shared" si="70"/>
        <v>5.0216664436729857E-3</v>
      </c>
      <c r="U1129" s="7">
        <f t="shared" si="70"/>
        <v>-2.0382615970386968E-2</v>
      </c>
      <c r="V1129" s="7">
        <f t="shared" si="70"/>
        <v>-8.8540287014654794E-3</v>
      </c>
      <c r="W1129" s="7">
        <f t="shared" si="72"/>
        <v>-2.9778717103962953E-2</v>
      </c>
      <c r="X1129" s="7">
        <f t="shared" si="71"/>
        <v>1.6315386299462532E-2</v>
      </c>
      <c r="Y1129" s="7">
        <f t="shared" si="71"/>
        <v>-8.0800143035771339E-3</v>
      </c>
      <c r="Z1129" s="15"/>
      <c r="AA1129" s="7"/>
      <c r="AB1129" s="7"/>
      <c r="AC1129" s="7"/>
      <c r="AD1129" s="7"/>
      <c r="AE1129" s="7"/>
      <c r="AF1129" s="7"/>
      <c r="AG1129" s="7"/>
      <c r="AH1129" s="7"/>
      <c r="AI1129" s="7"/>
      <c r="AJ1129" s="7"/>
      <c r="AK1129" s="7"/>
      <c r="AL1129" s="7"/>
      <c r="AM1129" s="7"/>
      <c r="AN1129" s="7"/>
      <c r="AO1129" s="7"/>
      <c r="AP1129" s="7"/>
      <c r="AQ1129" s="7"/>
      <c r="AR1129" s="7"/>
      <c r="AS1129" s="7"/>
      <c r="AT1129" s="7"/>
      <c r="AU1129" s="7"/>
      <c r="AV1129" s="7"/>
    </row>
    <row r="1130" spans="1:48">
      <c r="A1130" s="12">
        <v>44781</v>
      </c>
      <c r="B1130" s="13">
        <v>7032.5</v>
      </c>
      <c r="C1130" s="13">
        <v>1482</v>
      </c>
      <c r="D1130" s="13">
        <v>2924.3</v>
      </c>
      <c r="E1130" s="13">
        <v>13622.8</v>
      </c>
      <c r="F1130" s="13">
        <v>10383.799999999999</v>
      </c>
      <c r="G1130" s="13">
        <v>6388.4</v>
      </c>
      <c r="H1130" s="13">
        <v>42973.5</v>
      </c>
      <c r="I1130" s="13">
        <v>6488</v>
      </c>
      <c r="J1130" s="13">
        <v>1545</v>
      </c>
      <c r="K1130" s="13">
        <v>15985.9</v>
      </c>
      <c r="L1130" s="13">
        <v>7925.8</v>
      </c>
      <c r="M1130" s="13">
        <v>83</v>
      </c>
      <c r="N1130" s="15"/>
      <c r="O1130" s="7">
        <f t="shared" si="69"/>
        <v>1.1592693621734098E-2</v>
      </c>
      <c r="P1130" s="7">
        <f t="shared" si="69"/>
        <v>6.9260270813900054E-3</v>
      </c>
      <c r="Q1130" s="7">
        <f t="shared" si="69"/>
        <v>1.9203678892131579E-2</v>
      </c>
      <c r="R1130" s="7">
        <f t="shared" si="69"/>
        <v>3.2747672483141546E-2</v>
      </c>
      <c r="S1130" s="7">
        <f t="shared" si="70"/>
        <v>2.7723231359680512E-2</v>
      </c>
      <c r="T1130" s="7">
        <f t="shared" si="70"/>
        <v>-7.2739019116109171E-3</v>
      </c>
      <c r="U1130" s="7">
        <f t="shared" si="70"/>
        <v>5.4605315631940212E-3</v>
      </c>
      <c r="V1130" s="7">
        <f t="shared" si="70"/>
        <v>1.9400597797518411E-2</v>
      </c>
      <c r="W1130" s="7">
        <f t="shared" si="72"/>
        <v>-4.6060608859679192E-3</v>
      </c>
      <c r="X1130" s="7">
        <f t="shared" si="71"/>
        <v>3.3258069465784162E-2</v>
      </c>
      <c r="Y1130" s="7">
        <f t="shared" si="71"/>
        <v>-1.8772599527531741E-2</v>
      </c>
      <c r="Z1130" s="15"/>
      <c r="AA1130" s="7"/>
      <c r="AB1130" s="7"/>
      <c r="AC1130" s="7"/>
      <c r="AD1130" s="7"/>
      <c r="AE1130" s="7"/>
      <c r="AF1130" s="7"/>
      <c r="AG1130" s="7"/>
      <c r="AH1130" s="7"/>
      <c r="AI1130" s="7"/>
      <c r="AJ1130" s="7"/>
      <c r="AK1130" s="7"/>
      <c r="AL1130" s="7"/>
      <c r="AM1130" s="7"/>
      <c r="AN1130" s="7"/>
      <c r="AO1130" s="7"/>
      <c r="AP1130" s="7"/>
      <c r="AQ1130" s="7"/>
      <c r="AR1130" s="7"/>
      <c r="AS1130" s="7"/>
      <c r="AT1130" s="7"/>
      <c r="AU1130" s="7"/>
      <c r="AV1130" s="7"/>
    </row>
    <row r="1131" spans="1:48">
      <c r="A1131" s="12">
        <v>44788</v>
      </c>
      <c r="B1131" s="13">
        <v>7114.5</v>
      </c>
      <c r="C1131" s="13">
        <v>1492.3</v>
      </c>
      <c r="D1131" s="13">
        <v>2981</v>
      </c>
      <c r="E1131" s="13">
        <v>14076.3</v>
      </c>
      <c r="F1131" s="13">
        <v>10675.7</v>
      </c>
      <c r="G1131" s="13">
        <v>6342.1</v>
      </c>
      <c r="H1131" s="13">
        <v>43208.800000000003</v>
      </c>
      <c r="I1131" s="13">
        <v>6615.1</v>
      </c>
      <c r="J1131" s="13">
        <v>1537.9</v>
      </c>
      <c r="K1131" s="13">
        <v>16526.5</v>
      </c>
      <c r="L1131" s="13">
        <v>7778.4</v>
      </c>
      <c r="M1131" s="13">
        <v>82</v>
      </c>
      <c r="N1131" s="15"/>
      <c r="O1131" s="7">
        <f t="shared" si="69"/>
        <v>-1.4628728362375745E-3</v>
      </c>
      <c r="P1131" s="7">
        <f t="shared" si="69"/>
        <v>-2.1334323096718313E-2</v>
      </c>
      <c r="Q1131" s="7">
        <f t="shared" si="69"/>
        <v>-1.6608137665171642E-2</v>
      </c>
      <c r="R1131" s="7">
        <f t="shared" si="69"/>
        <v>-6.3367024576654635E-2</v>
      </c>
      <c r="S1131" s="7">
        <f t="shared" si="70"/>
        <v>6.0956822017763208E-2</v>
      </c>
      <c r="T1131" s="7">
        <f t="shared" si="70"/>
        <v>-1.3541071583141592E-2</v>
      </c>
      <c r="U1131" s="7">
        <f t="shared" si="70"/>
        <v>-9.215331443170133E-4</v>
      </c>
      <c r="V1131" s="7">
        <f t="shared" si="70"/>
        <v>-7.7547413827858186E-3</v>
      </c>
      <c r="W1131" s="7">
        <f t="shared" si="72"/>
        <v>7.7725632571272775E-3</v>
      </c>
      <c r="X1131" s="7">
        <f t="shared" si="71"/>
        <v>1.8696839247275457E-2</v>
      </c>
      <c r="Y1131" s="7">
        <f t="shared" si="71"/>
        <v>-1.0933672294435625E-3</v>
      </c>
      <c r="Z1131" s="15"/>
      <c r="AA1131" s="7"/>
      <c r="AB1131" s="7"/>
      <c r="AC1131" s="7"/>
      <c r="AD1131" s="7"/>
      <c r="AE1131" s="7"/>
      <c r="AF1131" s="7"/>
      <c r="AG1131" s="7"/>
      <c r="AH1131" s="7"/>
      <c r="AI1131" s="7"/>
      <c r="AJ1131" s="7"/>
      <c r="AK1131" s="7"/>
      <c r="AL1131" s="7"/>
      <c r="AM1131" s="7"/>
      <c r="AN1131" s="7"/>
      <c r="AO1131" s="7"/>
      <c r="AP1131" s="7"/>
      <c r="AQ1131" s="7"/>
      <c r="AR1131" s="7"/>
      <c r="AS1131" s="7"/>
      <c r="AT1131" s="7"/>
      <c r="AU1131" s="7"/>
      <c r="AV1131" s="7"/>
    </row>
    <row r="1132" spans="1:48">
      <c r="A1132" s="12">
        <v>44795</v>
      </c>
      <c r="B1132" s="13">
        <v>7104.1</v>
      </c>
      <c r="C1132" s="13">
        <v>1460.8</v>
      </c>
      <c r="D1132" s="13">
        <v>2931.9</v>
      </c>
      <c r="E1132" s="13">
        <v>13212</v>
      </c>
      <c r="F1132" s="13">
        <v>11346.7</v>
      </c>
      <c r="G1132" s="13">
        <v>6256.8</v>
      </c>
      <c r="H1132" s="13">
        <v>43169</v>
      </c>
      <c r="I1132" s="13">
        <v>6564</v>
      </c>
      <c r="J1132" s="13">
        <v>1549.9</v>
      </c>
      <c r="K1132" s="13">
        <v>16838.400000000001</v>
      </c>
      <c r="L1132" s="13">
        <v>7769.9</v>
      </c>
      <c r="M1132" s="13">
        <v>81</v>
      </c>
      <c r="N1132" s="15"/>
      <c r="O1132" s="7">
        <f t="shared" si="69"/>
        <v>-3.9537763450644782E-2</v>
      </c>
      <c r="P1132" s="7">
        <f t="shared" si="69"/>
        <v>-2.3129623303736926E-2</v>
      </c>
      <c r="Q1132" s="7">
        <f t="shared" si="69"/>
        <v>-3.1424178889244994E-2</v>
      </c>
      <c r="R1132" s="7">
        <f t="shared" si="69"/>
        <v>3.0229769091061043E-3</v>
      </c>
      <c r="S1132" s="7">
        <f t="shared" si="70"/>
        <v>-5.3379543618614772E-2</v>
      </c>
      <c r="T1132" s="7">
        <f t="shared" si="70"/>
        <v>-1.173590306966227E-2</v>
      </c>
      <c r="U1132" s="7">
        <f t="shared" si="70"/>
        <v>-5.8616174902057549E-3</v>
      </c>
      <c r="V1132" s="7">
        <f t="shared" si="70"/>
        <v>-1.5444678099436653E-2</v>
      </c>
      <c r="W1132" s="7">
        <f t="shared" si="72"/>
        <v>-4.0959109539807262E-2</v>
      </c>
      <c r="X1132" s="7">
        <f t="shared" si="71"/>
        <v>-0.1081993316061179</v>
      </c>
      <c r="Y1132" s="7">
        <f t="shared" si="71"/>
        <v>-5.1009513352175073E-2</v>
      </c>
      <c r="Z1132" s="15"/>
      <c r="AA1132" s="7"/>
      <c r="AB1132" s="7"/>
      <c r="AC1132" s="7"/>
      <c r="AD1132" s="7"/>
      <c r="AE1132" s="7"/>
      <c r="AF1132" s="7"/>
      <c r="AG1132" s="7"/>
      <c r="AH1132" s="7"/>
      <c r="AI1132" s="7"/>
      <c r="AJ1132" s="7"/>
      <c r="AK1132" s="7"/>
      <c r="AL1132" s="7"/>
      <c r="AM1132" s="7"/>
      <c r="AN1132" s="7"/>
      <c r="AO1132" s="7"/>
      <c r="AP1132" s="7"/>
      <c r="AQ1132" s="7"/>
      <c r="AR1132" s="7"/>
      <c r="AS1132" s="7"/>
      <c r="AT1132" s="7"/>
      <c r="AU1132" s="7"/>
      <c r="AV1132" s="7"/>
    </row>
    <row r="1133" spans="1:48">
      <c r="A1133" s="12">
        <v>44802</v>
      </c>
      <c r="B1133" s="13">
        <v>6828.7</v>
      </c>
      <c r="C1133" s="13">
        <v>1427.4</v>
      </c>
      <c r="D1133" s="13">
        <v>2841.2</v>
      </c>
      <c r="E1133" s="13">
        <v>13252</v>
      </c>
      <c r="F1133" s="13">
        <v>10756.9</v>
      </c>
      <c r="G1133" s="13">
        <v>6183.8</v>
      </c>
      <c r="H1133" s="13">
        <v>42916.7</v>
      </c>
      <c r="I1133" s="13">
        <v>6463.4</v>
      </c>
      <c r="J1133" s="13">
        <v>1487.7</v>
      </c>
      <c r="K1133" s="13">
        <v>15111.6</v>
      </c>
      <c r="L1133" s="13">
        <v>7383.5</v>
      </c>
      <c r="M1133" s="13">
        <v>80</v>
      </c>
      <c r="N1133" s="15"/>
      <c r="O1133" s="7">
        <f t="shared" si="69"/>
        <v>9.5461596911153249E-3</v>
      </c>
      <c r="P1133" s="7">
        <f t="shared" si="69"/>
        <v>-4.4233879391513287E-3</v>
      </c>
      <c r="Q1133" s="7">
        <f t="shared" si="69"/>
        <v>4.249721032794633E-3</v>
      </c>
      <c r="R1133" s="7">
        <f t="shared" si="69"/>
        <v>-1.5291387529717634E-2</v>
      </c>
      <c r="S1133" s="7">
        <f t="shared" si="70"/>
        <v>-2.6995846004689628E-3</v>
      </c>
      <c r="T1133" s="7">
        <f t="shared" si="70"/>
        <v>-8.9176807404597949E-3</v>
      </c>
      <c r="U1133" s="7">
        <f t="shared" si="70"/>
        <v>7.7916955933179169E-3</v>
      </c>
      <c r="V1133" s="7">
        <f t="shared" si="70"/>
        <v>-3.2388315840247289E-3</v>
      </c>
      <c r="W1133" s="7">
        <f t="shared" si="72"/>
        <v>3.759841355700759E-2</v>
      </c>
      <c r="X1133" s="7">
        <f t="shared" si="71"/>
        <v>5.0019620378172987E-2</v>
      </c>
      <c r="Y1133" s="7">
        <f t="shared" si="71"/>
        <v>-1.9668011856668943E-2</v>
      </c>
      <c r="Z1133" s="15"/>
      <c r="AA1133" s="7"/>
      <c r="AB1133" s="7"/>
      <c r="AC1133" s="7"/>
      <c r="AD1133" s="7"/>
      <c r="AE1133" s="7"/>
      <c r="AF1133" s="7"/>
      <c r="AG1133" s="7"/>
      <c r="AH1133" s="7"/>
      <c r="AI1133" s="7"/>
      <c r="AJ1133" s="7"/>
      <c r="AK1133" s="7"/>
      <c r="AL1133" s="7"/>
      <c r="AM1133" s="7"/>
      <c r="AN1133" s="7"/>
      <c r="AO1133" s="7"/>
      <c r="AP1133" s="7"/>
      <c r="AQ1133" s="7"/>
      <c r="AR1133" s="7"/>
      <c r="AS1133" s="7"/>
      <c r="AT1133" s="7"/>
      <c r="AU1133" s="7"/>
      <c r="AV1133" s="7"/>
    </row>
    <row r="1134" spans="1:48">
      <c r="A1134" s="12">
        <v>44809</v>
      </c>
      <c r="B1134" s="13">
        <v>6894.2</v>
      </c>
      <c r="C1134" s="13">
        <v>1421.1</v>
      </c>
      <c r="D1134" s="13">
        <v>2853.3</v>
      </c>
      <c r="E1134" s="13">
        <v>13050.9</v>
      </c>
      <c r="F1134" s="13">
        <v>10727.9</v>
      </c>
      <c r="G1134" s="13">
        <v>6128.9</v>
      </c>
      <c r="H1134" s="13">
        <v>43252.4</v>
      </c>
      <c r="I1134" s="13">
        <v>6442.5</v>
      </c>
      <c r="J1134" s="13">
        <v>1544.7</v>
      </c>
      <c r="K1134" s="13">
        <v>15886.7</v>
      </c>
      <c r="L1134" s="13">
        <v>7239.7</v>
      </c>
      <c r="M1134" s="13">
        <v>79</v>
      </c>
      <c r="N1134" s="15"/>
      <c r="O1134" s="7">
        <f t="shared" si="69"/>
        <v>-2.2754093556975039E-2</v>
      </c>
      <c r="P1134" s="7">
        <f t="shared" si="69"/>
        <v>-2.6164386836626505E-2</v>
      </c>
      <c r="Q1134" s="7">
        <f t="shared" si="69"/>
        <v>-1.8821088345179992E-2</v>
      </c>
      <c r="R1134" s="7">
        <f t="shared" si="69"/>
        <v>-3.1350090643654453E-2</v>
      </c>
      <c r="S1134" s="7">
        <f t="shared" si="70"/>
        <v>-4.6341797017565968E-3</v>
      </c>
      <c r="T1134" s="7">
        <f t="shared" si="70"/>
        <v>-5.3988744448229108E-3</v>
      </c>
      <c r="U1134" s="7">
        <f t="shared" si="70"/>
        <v>-4.1494244795353158E-2</v>
      </c>
      <c r="V1134" s="7">
        <f t="shared" si="70"/>
        <v>-3.6659153908760601E-2</v>
      </c>
      <c r="W1134" s="7">
        <f t="shared" si="72"/>
        <v>-2.9431277518891508E-2</v>
      </c>
      <c r="X1134" s="7">
        <f t="shared" si="71"/>
        <v>-2.9324168072144132E-2</v>
      </c>
      <c r="Y1134" s="7">
        <f t="shared" si="71"/>
        <v>-4.6657567491211428E-3</v>
      </c>
      <c r="Z1134" s="15"/>
      <c r="AA1134" s="7"/>
      <c r="AB1134" s="7"/>
      <c r="AC1134" s="7"/>
      <c r="AD1134" s="7"/>
      <c r="AE1134" s="7"/>
      <c r="AF1134" s="7"/>
      <c r="AG1134" s="7"/>
      <c r="AH1134" s="7"/>
      <c r="AI1134" s="7"/>
      <c r="AJ1134" s="7"/>
      <c r="AK1134" s="7"/>
      <c r="AL1134" s="7"/>
      <c r="AM1134" s="7"/>
      <c r="AN1134" s="7"/>
      <c r="AO1134" s="7"/>
      <c r="AP1134" s="7"/>
      <c r="AQ1134" s="7"/>
      <c r="AR1134" s="7"/>
      <c r="AS1134" s="7"/>
      <c r="AT1134" s="7"/>
      <c r="AU1134" s="7"/>
      <c r="AV1134" s="7"/>
    </row>
    <row r="1135" spans="1:48">
      <c r="A1135" s="12">
        <v>44816</v>
      </c>
      <c r="B1135" s="13">
        <v>6739.1</v>
      </c>
      <c r="C1135" s="13">
        <v>1384.4</v>
      </c>
      <c r="D1135" s="13">
        <v>2800.1</v>
      </c>
      <c r="E1135" s="13">
        <v>12648.1</v>
      </c>
      <c r="F1135" s="13">
        <v>10678.3</v>
      </c>
      <c r="G1135" s="13">
        <v>6095.9</v>
      </c>
      <c r="H1135" s="13">
        <v>41494.400000000001</v>
      </c>
      <c r="I1135" s="13">
        <v>6210.6</v>
      </c>
      <c r="J1135" s="13">
        <v>1499.9</v>
      </c>
      <c r="K1135" s="13">
        <v>15427.6</v>
      </c>
      <c r="L1135" s="13">
        <v>7206</v>
      </c>
      <c r="M1135" s="13">
        <v>78</v>
      </c>
      <c r="N1135" s="15"/>
      <c r="O1135" s="7">
        <f t="shared" si="69"/>
        <v>-2.4697435204425026E-2</v>
      </c>
      <c r="P1135" s="7">
        <f t="shared" si="69"/>
        <v>-3.0807776048247425E-2</v>
      </c>
      <c r="Q1135" s="7">
        <f t="shared" si="69"/>
        <v>-5.0239376335913646E-2</v>
      </c>
      <c r="R1135" s="7">
        <f t="shared" si="69"/>
        <v>-2.4417905502485723E-2</v>
      </c>
      <c r="S1135" s="7">
        <f t="shared" si="70"/>
        <v>-2.1085489087520008E-2</v>
      </c>
      <c r="T1135" s="7">
        <f t="shared" si="70"/>
        <v>-1.6907496458443791E-2</v>
      </c>
      <c r="U1135" s="7">
        <f t="shared" si="70"/>
        <v>-3.7852212174390318E-2</v>
      </c>
      <c r="V1135" s="7">
        <f t="shared" si="70"/>
        <v>-2.9427583594461983E-2</v>
      </c>
      <c r="W1135" s="7">
        <f t="shared" si="72"/>
        <v>-6.7142080804462448E-2</v>
      </c>
      <c r="X1135" s="7">
        <f t="shared" si="71"/>
        <v>-5.0817278023232862E-3</v>
      </c>
      <c r="Y1135" s="7">
        <f t="shared" si="71"/>
        <v>-5.5318504924850471E-2</v>
      </c>
      <c r="Z1135" s="15"/>
      <c r="AA1135" s="7"/>
      <c r="AB1135" s="7"/>
      <c r="AC1135" s="7"/>
      <c r="AD1135" s="7"/>
      <c r="AE1135" s="7"/>
      <c r="AF1135" s="7"/>
      <c r="AG1135" s="7"/>
      <c r="AH1135" s="7"/>
      <c r="AI1135" s="7"/>
      <c r="AJ1135" s="7"/>
      <c r="AK1135" s="7"/>
      <c r="AL1135" s="7"/>
      <c r="AM1135" s="7"/>
      <c r="AN1135" s="7"/>
      <c r="AO1135" s="7"/>
      <c r="AP1135" s="7"/>
      <c r="AQ1135" s="7"/>
      <c r="AR1135" s="7"/>
      <c r="AS1135" s="7"/>
      <c r="AT1135" s="7"/>
      <c r="AU1135" s="7"/>
      <c r="AV1135" s="7"/>
    </row>
    <row r="1136" spans="1:48">
      <c r="A1136" s="12">
        <v>44823</v>
      </c>
      <c r="B1136" s="13">
        <v>6574.7</v>
      </c>
      <c r="C1136" s="13">
        <v>1342.4</v>
      </c>
      <c r="D1136" s="13">
        <v>2662.9</v>
      </c>
      <c r="E1136" s="13">
        <v>12343</v>
      </c>
      <c r="F1136" s="13">
        <v>10455.5</v>
      </c>
      <c r="G1136" s="13">
        <v>5993.7</v>
      </c>
      <c r="H1136" s="13">
        <v>39953.1</v>
      </c>
      <c r="I1136" s="13">
        <v>6030.5</v>
      </c>
      <c r="J1136" s="13">
        <v>1402.5</v>
      </c>
      <c r="K1136" s="13">
        <v>15349.4</v>
      </c>
      <c r="L1136" s="13">
        <v>6818.2</v>
      </c>
      <c r="M1136" s="13">
        <v>77</v>
      </c>
      <c r="N1136" s="15"/>
      <c r="O1136" s="7">
        <f t="shared" si="69"/>
        <v>-1.5403901817584978E-2</v>
      </c>
      <c r="P1136" s="7">
        <f t="shared" si="69"/>
        <v>6.9779809533120022E-3</v>
      </c>
      <c r="Q1136" s="7">
        <f t="shared" si="69"/>
        <v>-1.3497114217246926E-2</v>
      </c>
      <c r="R1136" s="7">
        <f t="shared" si="69"/>
        <v>-3.1601849376318008E-4</v>
      </c>
      <c r="S1136" s="7">
        <f t="shared" si="70"/>
        <v>-1.9236004824163471E-2</v>
      </c>
      <c r="T1136" s="7">
        <f t="shared" si="70"/>
        <v>-3.1644831201963028E-2</v>
      </c>
      <c r="U1136" s="7">
        <f t="shared" si="70"/>
        <v>1.7063761333298903E-2</v>
      </c>
      <c r="V1136" s="7">
        <f t="shared" si="70"/>
        <v>-2.9636410758355311E-2</v>
      </c>
      <c r="W1136" s="7">
        <f t="shared" si="72"/>
        <v>-2.2205511912490081E-2</v>
      </c>
      <c r="X1136" s="7">
        <f t="shared" si="71"/>
        <v>-6.6739471233332286E-3</v>
      </c>
      <c r="Y1136" s="7">
        <f t="shared" si="71"/>
        <v>-3.9138583411709109E-2</v>
      </c>
      <c r="Z1136" s="15"/>
      <c r="AA1136" s="7"/>
      <c r="AB1136" s="7"/>
      <c r="AC1136" s="7"/>
      <c r="AD1136" s="7"/>
      <c r="AE1136" s="7"/>
      <c r="AF1136" s="7"/>
      <c r="AG1136" s="7"/>
      <c r="AH1136" s="7"/>
      <c r="AI1136" s="7"/>
      <c r="AJ1136" s="7"/>
      <c r="AK1136" s="7"/>
      <c r="AL1136" s="7"/>
      <c r="AM1136" s="7"/>
      <c r="AN1136" s="7"/>
      <c r="AO1136" s="7"/>
      <c r="AP1136" s="7"/>
      <c r="AQ1136" s="7"/>
      <c r="AR1136" s="7"/>
      <c r="AS1136" s="7"/>
      <c r="AT1136" s="7"/>
      <c r="AU1136" s="7"/>
      <c r="AV1136" s="7"/>
    </row>
    <row r="1137" spans="1:48">
      <c r="A1137" s="12">
        <v>44830</v>
      </c>
      <c r="B1137" s="13">
        <v>6474.2</v>
      </c>
      <c r="C1137" s="13">
        <v>1351.8</v>
      </c>
      <c r="D1137" s="13">
        <v>2627.2</v>
      </c>
      <c r="E1137" s="13">
        <v>12339.1</v>
      </c>
      <c r="F1137" s="13">
        <v>10256.299999999999</v>
      </c>
      <c r="G1137" s="13">
        <v>5807</v>
      </c>
      <c r="H1137" s="13">
        <v>40640.699999999997</v>
      </c>
      <c r="I1137" s="13">
        <v>5854.4</v>
      </c>
      <c r="J1137" s="13">
        <v>1371.7</v>
      </c>
      <c r="K1137" s="13">
        <v>15247.3</v>
      </c>
      <c r="L1137" s="13">
        <v>6556.5</v>
      </c>
      <c r="M1137" s="13">
        <v>76</v>
      </c>
      <c r="N1137" s="15"/>
      <c r="O1137" s="7">
        <f t="shared" si="69"/>
        <v>4.3611957651817287E-2</v>
      </c>
      <c r="P1137" s="7">
        <f t="shared" si="69"/>
        <v>1.9994074814038167E-2</v>
      </c>
      <c r="Q1137" s="7">
        <f t="shared" si="69"/>
        <v>3.790666503001492E-2</v>
      </c>
      <c r="R1137" s="7">
        <f t="shared" si="69"/>
        <v>-1.4841912059097295E-3</v>
      </c>
      <c r="S1137" s="7">
        <f t="shared" si="70"/>
        <v>9.673356798251645E-2</v>
      </c>
      <c r="T1137" s="7">
        <f t="shared" si="70"/>
        <v>5.0780850384527072E-2</v>
      </c>
      <c r="U1137" s="7">
        <f t="shared" si="70"/>
        <v>2.0795680706218244E-2</v>
      </c>
      <c r="V1137" s="7">
        <f t="shared" si="70"/>
        <v>3.2104136983538201E-2</v>
      </c>
      <c r="W1137" s="7">
        <f t="shared" si="72"/>
        <v>5.6546657980323177E-2</v>
      </c>
      <c r="X1137" s="7">
        <f t="shared" si="71"/>
        <v>4.8942248228801825E-2</v>
      </c>
      <c r="Y1137" s="7">
        <f t="shared" si="71"/>
        <v>5.8112058809078639E-2</v>
      </c>
      <c r="Z1137" s="15"/>
      <c r="AA1137" s="7"/>
      <c r="AB1137" s="7"/>
      <c r="AC1137" s="7"/>
      <c r="AD1137" s="7"/>
      <c r="AE1137" s="7"/>
      <c r="AF1137" s="7"/>
      <c r="AG1137" s="7"/>
      <c r="AH1137" s="7"/>
      <c r="AI1137" s="7"/>
      <c r="AJ1137" s="7"/>
      <c r="AK1137" s="7"/>
      <c r="AL1137" s="7"/>
      <c r="AM1137" s="7"/>
      <c r="AN1137" s="7"/>
      <c r="AO1137" s="7"/>
      <c r="AP1137" s="7"/>
      <c r="AQ1137" s="7"/>
      <c r="AR1137" s="7"/>
      <c r="AS1137" s="7"/>
      <c r="AT1137" s="7"/>
      <c r="AU1137" s="7"/>
      <c r="AV1137" s="7"/>
    </row>
    <row r="1138" spans="1:48">
      <c r="A1138" s="12">
        <v>44837</v>
      </c>
      <c r="B1138" s="13">
        <v>6762.8</v>
      </c>
      <c r="C1138" s="13">
        <v>1379.1</v>
      </c>
      <c r="D1138" s="13">
        <v>2728.7</v>
      </c>
      <c r="E1138" s="13">
        <v>12320.8</v>
      </c>
      <c r="F1138" s="13">
        <v>11298</v>
      </c>
      <c r="G1138" s="13">
        <v>6109.5</v>
      </c>
      <c r="H1138" s="13">
        <v>41494.699999999997</v>
      </c>
      <c r="I1138" s="13">
        <v>6045.4</v>
      </c>
      <c r="J1138" s="13">
        <v>1451.5</v>
      </c>
      <c r="K1138" s="13">
        <v>16012.1</v>
      </c>
      <c r="L1138" s="13">
        <v>6948.8</v>
      </c>
      <c r="M1138" s="13">
        <v>75</v>
      </c>
      <c r="N1138" s="15"/>
      <c r="O1138" s="7">
        <f t="shared" si="69"/>
        <v>-5.9164597631663259E-4</v>
      </c>
      <c r="P1138" s="7">
        <f t="shared" si="69"/>
        <v>-1.1376189194648688E-2</v>
      </c>
      <c r="Q1138" s="7">
        <f t="shared" si="69"/>
        <v>2.3792540369675761E-3</v>
      </c>
      <c r="R1138" s="7">
        <f t="shared" si="69"/>
        <v>3.6295327938530388E-3</v>
      </c>
      <c r="S1138" s="7">
        <f t="shared" si="70"/>
        <v>-1.4990538381945705E-2</v>
      </c>
      <c r="T1138" s="7">
        <f t="shared" si="70"/>
        <v>3.0403063834863898E-2</v>
      </c>
      <c r="U1138" s="7">
        <f t="shared" si="70"/>
        <v>-2.9273794408164761E-2</v>
      </c>
      <c r="V1138" s="7">
        <f t="shared" si="70"/>
        <v>-2.0532528077187116E-3</v>
      </c>
      <c r="W1138" s="7">
        <f t="shared" si="72"/>
        <v>-3.0853473932235986E-2</v>
      </c>
      <c r="X1138" s="7">
        <f t="shared" si="71"/>
        <v>-1.1962270947857132E-2</v>
      </c>
      <c r="Y1138" s="7">
        <f t="shared" si="71"/>
        <v>-2.297077666676605E-2</v>
      </c>
      <c r="Z1138" s="15"/>
      <c r="AA1138" s="7"/>
      <c r="AB1138" s="7"/>
      <c r="AC1138" s="7"/>
      <c r="AD1138" s="7"/>
      <c r="AE1138" s="7"/>
      <c r="AF1138" s="7"/>
      <c r="AG1138" s="7"/>
      <c r="AH1138" s="7"/>
      <c r="AI1138" s="7"/>
      <c r="AJ1138" s="7"/>
      <c r="AK1138" s="7"/>
      <c r="AL1138" s="7"/>
      <c r="AM1138" s="7"/>
      <c r="AN1138" s="7"/>
      <c r="AO1138" s="7"/>
      <c r="AP1138" s="7"/>
      <c r="AQ1138" s="7"/>
      <c r="AR1138" s="7"/>
      <c r="AS1138" s="7"/>
      <c r="AT1138" s="7"/>
      <c r="AU1138" s="7"/>
      <c r="AV1138" s="7"/>
    </row>
    <row r="1139" spans="1:48">
      <c r="A1139" s="12">
        <v>44844</v>
      </c>
      <c r="B1139" s="13">
        <v>6758.8</v>
      </c>
      <c r="C1139" s="13">
        <v>1363.5</v>
      </c>
      <c r="D1139" s="13">
        <v>2735.2</v>
      </c>
      <c r="E1139" s="13">
        <v>12365.6</v>
      </c>
      <c r="F1139" s="13">
        <v>11129.9</v>
      </c>
      <c r="G1139" s="13">
        <v>6298.1</v>
      </c>
      <c r="H1139" s="13">
        <v>40297.599999999999</v>
      </c>
      <c r="I1139" s="13">
        <v>6033</v>
      </c>
      <c r="J1139" s="13">
        <v>1407.4</v>
      </c>
      <c r="K1139" s="13">
        <v>15821.7</v>
      </c>
      <c r="L1139" s="13">
        <v>6791</v>
      </c>
      <c r="M1139" s="13">
        <v>74</v>
      </c>
      <c r="N1139" s="15"/>
      <c r="O1139" s="7">
        <f t="shared" si="69"/>
        <v>-1.2206528649206521E-2</v>
      </c>
      <c r="P1139" s="7">
        <f t="shared" si="69"/>
        <v>-8.1001915650066036E-3</v>
      </c>
      <c r="Q1139" s="7">
        <f t="shared" si="69"/>
        <v>-1.2471420726205044E-2</v>
      </c>
      <c r="R1139" s="7">
        <f t="shared" si="69"/>
        <v>-1.116548627161163E-2</v>
      </c>
      <c r="S1139" s="7">
        <f t="shared" si="70"/>
        <v>1.5671842796519026E-2</v>
      </c>
      <c r="T1139" s="7">
        <f t="shared" si="70"/>
        <v>-3.1756113054525809E-5</v>
      </c>
      <c r="U1139" s="7">
        <f t="shared" si="70"/>
        <v>-3.0110625038694171E-2</v>
      </c>
      <c r="V1139" s="7">
        <f t="shared" si="70"/>
        <v>-1.6107820534483182E-2</v>
      </c>
      <c r="W1139" s="7">
        <f t="shared" si="72"/>
        <v>-6.20079674719039E-3</v>
      </c>
      <c r="X1139" s="7">
        <f t="shared" si="71"/>
        <v>-3.0384212165365132E-2</v>
      </c>
      <c r="Y1139" s="7">
        <f t="shared" si="71"/>
        <v>-3.4516143943545567E-2</v>
      </c>
      <c r="Z1139" s="15"/>
      <c r="AA1139" s="7"/>
      <c r="AB1139" s="7"/>
      <c r="AC1139" s="7"/>
      <c r="AD1139" s="7"/>
      <c r="AE1139" s="7"/>
      <c r="AF1139" s="7"/>
      <c r="AG1139" s="7"/>
      <c r="AH1139" s="7"/>
      <c r="AI1139" s="7"/>
      <c r="AJ1139" s="7"/>
      <c r="AK1139" s="7"/>
      <c r="AL1139" s="7"/>
      <c r="AM1139" s="7"/>
      <c r="AN1139" s="7"/>
      <c r="AO1139" s="7"/>
      <c r="AP1139" s="7"/>
      <c r="AQ1139" s="7"/>
      <c r="AR1139" s="7"/>
      <c r="AS1139" s="7"/>
      <c r="AT1139" s="7"/>
      <c r="AU1139" s="7"/>
      <c r="AV1139" s="7"/>
    </row>
    <row r="1140" spans="1:48">
      <c r="A1140" s="12">
        <v>44851</v>
      </c>
      <c r="B1140" s="13">
        <v>6676.8</v>
      </c>
      <c r="C1140" s="13">
        <v>1352.5</v>
      </c>
      <c r="D1140" s="13">
        <v>2701.3</v>
      </c>
      <c r="E1140" s="13">
        <v>12228.3</v>
      </c>
      <c r="F1140" s="13">
        <v>11305.7</v>
      </c>
      <c r="G1140" s="13">
        <v>6297.9</v>
      </c>
      <c r="H1140" s="13">
        <v>39102.300000000003</v>
      </c>
      <c r="I1140" s="13">
        <v>5936.6</v>
      </c>
      <c r="J1140" s="13">
        <v>1398.7</v>
      </c>
      <c r="K1140" s="13">
        <v>15348.2</v>
      </c>
      <c r="L1140" s="13">
        <v>6560.6</v>
      </c>
      <c r="M1140" s="13">
        <v>73</v>
      </c>
      <c r="N1140" s="15"/>
      <c r="O1140" s="7">
        <f t="shared" si="69"/>
        <v>1.6178625864757188E-2</v>
      </c>
      <c r="P1140" s="7">
        <f t="shared" si="69"/>
        <v>2.7564819454860969E-2</v>
      </c>
      <c r="Q1140" s="7">
        <f t="shared" si="69"/>
        <v>2.9544785159753315E-2</v>
      </c>
      <c r="R1140" s="7">
        <f t="shared" si="69"/>
        <v>-3.5472505071906238E-3</v>
      </c>
      <c r="S1140" s="7">
        <f t="shared" si="70"/>
        <v>-3.7129797414094034E-3</v>
      </c>
      <c r="T1140" s="7">
        <f t="shared" si="70"/>
        <v>2.0493873105151855E-2</v>
      </c>
      <c r="U1140" s="7">
        <f t="shared" si="70"/>
        <v>2.4339317895346987E-2</v>
      </c>
      <c r="V1140" s="7">
        <f t="shared" si="70"/>
        <v>3.7962403264784825E-2</v>
      </c>
      <c r="W1140" s="7">
        <f t="shared" si="72"/>
        <v>7.3369991134220056E-3</v>
      </c>
      <c r="X1140" s="7">
        <f t="shared" si="71"/>
        <v>-8.6835581977013823E-3</v>
      </c>
      <c r="Y1140" s="7">
        <f t="shared" si="71"/>
        <v>5.4142628731318164E-2</v>
      </c>
      <c r="Z1140" s="15"/>
      <c r="AA1140" s="7"/>
      <c r="AB1140" s="7"/>
      <c r="AC1140" s="7"/>
      <c r="AD1140" s="7"/>
      <c r="AE1140" s="7"/>
      <c r="AF1140" s="7"/>
      <c r="AG1140" s="7"/>
      <c r="AH1140" s="7"/>
      <c r="AI1140" s="7"/>
      <c r="AJ1140" s="7"/>
      <c r="AK1140" s="7"/>
      <c r="AL1140" s="7"/>
      <c r="AM1140" s="7"/>
      <c r="AN1140" s="7"/>
      <c r="AO1140" s="7"/>
      <c r="AP1140" s="7"/>
      <c r="AQ1140" s="7"/>
      <c r="AR1140" s="7"/>
      <c r="AS1140" s="7"/>
      <c r="AT1140" s="7"/>
      <c r="AU1140" s="7"/>
      <c r="AV1140" s="7"/>
    </row>
    <row r="1141" spans="1:48">
      <c r="A1141" s="12">
        <v>44858</v>
      </c>
      <c r="B1141" s="13">
        <v>6785.7</v>
      </c>
      <c r="C1141" s="13">
        <v>1390.3</v>
      </c>
      <c r="D1141" s="13">
        <v>2782.3</v>
      </c>
      <c r="E1141" s="13">
        <v>12185</v>
      </c>
      <c r="F1141" s="13">
        <v>11263.8</v>
      </c>
      <c r="G1141" s="13">
        <v>6428.3</v>
      </c>
      <c r="H1141" s="13">
        <v>40065.699999999997</v>
      </c>
      <c r="I1141" s="13">
        <v>6166.3</v>
      </c>
      <c r="J1141" s="13">
        <v>1409</v>
      </c>
      <c r="K1141" s="13">
        <v>15215.5</v>
      </c>
      <c r="L1141" s="13">
        <v>6925.6</v>
      </c>
      <c r="M1141" s="13">
        <v>72</v>
      </c>
      <c r="N1141" s="15"/>
      <c r="O1141" s="7">
        <f t="shared" si="69"/>
        <v>1.5616407195906599E-2</v>
      </c>
      <c r="P1141" s="7">
        <f t="shared" si="69"/>
        <v>1.5912426799324118E-2</v>
      </c>
      <c r="Q1141" s="7">
        <f t="shared" si="69"/>
        <v>1.8164186276571501E-2</v>
      </c>
      <c r="R1141" s="7">
        <f t="shared" si="69"/>
        <v>-1.5111946239003916E-3</v>
      </c>
      <c r="S1141" s="7">
        <f t="shared" si="70"/>
        <v>4.8444285178808819E-2</v>
      </c>
      <c r="T1141" s="7">
        <f t="shared" si="70"/>
        <v>9.2441992117106072E-3</v>
      </c>
      <c r="U1141" s="7">
        <f t="shared" si="70"/>
        <v>3.8636680623383435E-3</v>
      </c>
      <c r="V1141" s="7">
        <f t="shared" si="70"/>
        <v>1.3866407850252688E-2</v>
      </c>
      <c r="W1141" s="7">
        <f t="shared" si="72"/>
        <v>2.5505866950200493E-2</v>
      </c>
      <c r="X1141" s="7">
        <f t="shared" si="71"/>
        <v>2.6006998980868272E-2</v>
      </c>
      <c r="Y1141" s="7">
        <f t="shared" si="71"/>
        <v>3.5670710829794935E-2</v>
      </c>
      <c r="Z1141" s="15"/>
      <c r="AA1141" s="7"/>
      <c r="AB1141" s="7"/>
      <c r="AC1141" s="7"/>
      <c r="AD1141" s="7"/>
      <c r="AE1141" s="7"/>
      <c r="AF1141" s="7"/>
      <c r="AG1141" s="7"/>
      <c r="AH1141" s="7"/>
      <c r="AI1141" s="7"/>
      <c r="AJ1141" s="7"/>
      <c r="AK1141" s="7"/>
      <c r="AL1141" s="7"/>
      <c r="AM1141" s="7"/>
      <c r="AN1141" s="7"/>
      <c r="AO1141" s="7"/>
      <c r="AP1141" s="7"/>
      <c r="AQ1141" s="7"/>
      <c r="AR1141" s="7"/>
      <c r="AS1141" s="7"/>
      <c r="AT1141" s="7"/>
      <c r="AU1141" s="7"/>
      <c r="AV1141" s="7"/>
    </row>
    <row r="1142" spans="1:48">
      <c r="A1142" s="12">
        <v>44865</v>
      </c>
      <c r="B1142" s="13">
        <v>6892.5</v>
      </c>
      <c r="C1142" s="13">
        <v>1412.6</v>
      </c>
      <c r="D1142" s="13">
        <v>2833.3</v>
      </c>
      <c r="E1142" s="13">
        <v>12166.6</v>
      </c>
      <c r="F1142" s="13">
        <v>11822.9</v>
      </c>
      <c r="G1142" s="13">
        <v>6488</v>
      </c>
      <c r="H1142" s="13">
        <v>40220.800000000003</v>
      </c>
      <c r="I1142" s="13">
        <v>6252.4</v>
      </c>
      <c r="J1142" s="13">
        <v>1445.4</v>
      </c>
      <c r="K1142" s="13">
        <v>15616.4</v>
      </c>
      <c r="L1142" s="13">
        <v>7177.1</v>
      </c>
      <c r="M1142" s="13">
        <v>71</v>
      </c>
      <c r="N1142" s="15"/>
      <c r="O1142" s="7">
        <f t="shared" si="69"/>
        <v>3.7796748428019264E-2</v>
      </c>
      <c r="P1142" s="7">
        <f t="shared" si="69"/>
        <v>1.8446954794550201E-2</v>
      </c>
      <c r="Q1142" s="7">
        <f t="shared" si="69"/>
        <v>4.3172668971181972E-2</v>
      </c>
      <c r="R1142" s="7">
        <f t="shared" si="69"/>
        <v>4.2356167952770897E-2</v>
      </c>
      <c r="S1142" s="7">
        <f t="shared" si="70"/>
        <v>-2.4496402489319714E-2</v>
      </c>
      <c r="T1142" s="7">
        <f t="shared" si="70"/>
        <v>9.1900707404315267E-3</v>
      </c>
      <c r="U1142" s="7">
        <f t="shared" si="70"/>
        <v>5.4521975460974502E-2</v>
      </c>
      <c r="V1142" s="7">
        <f t="shared" si="70"/>
        <v>2.412915799013806E-2</v>
      </c>
      <c r="W1142" s="7">
        <f t="shared" si="72"/>
        <v>4.2114046158038933E-3</v>
      </c>
      <c r="X1142" s="7">
        <f t="shared" si="71"/>
        <v>8.2795386582067462E-2</v>
      </c>
      <c r="Y1142" s="7">
        <f t="shared" si="71"/>
        <v>0.1411585276580907</v>
      </c>
      <c r="Z1142" s="15"/>
      <c r="AA1142" s="7"/>
      <c r="AB1142" s="7"/>
      <c r="AC1142" s="7"/>
      <c r="AD1142" s="7"/>
      <c r="AE1142" s="7"/>
      <c r="AF1142" s="7"/>
      <c r="AG1142" s="7"/>
      <c r="AH1142" s="7"/>
      <c r="AI1142" s="7"/>
      <c r="AJ1142" s="7"/>
      <c r="AK1142" s="7"/>
      <c r="AL1142" s="7"/>
      <c r="AM1142" s="7"/>
      <c r="AN1142" s="7"/>
      <c r="AO1142" s="7"/>
      <c r="AP1142" s="7"/>
      <c r="AQ1142" s="7"/>
      <c r="AR1142" s="7"/>
      <c r="AS1142" s="7"/>
      <c r="AT1142" s="7"/>
      <c r="AU1142" s="7"/>
      <c r="AV1142" s="7"/>
    </row>
    <row r="1143" spans="1:48">
      <c r="A1143" s="12">
        <v>44872</v>
      </c>
      <c r="B1143" s="13">
        <v>7158</v>
      </c>
      <c r="C1143" s="13">
        <v>1438.9</v>
      </c>
      <c r="D1143" s="13">
        <v>2958.3</v>
      </c>
      <c r="E1143" s="13">
        <v>12693</v>
      </c>
      <c r="F1143" s="13">
        <v>11536.8</v>
      </c>
      <c r="G1143" s="13">
        <v>6547.9</v>
      </c>
      <c r="H1143" s="13">
        <v>42474.6</v>
      </c>
      <c r="I1143" s="13">
        <v>6405.1</v>
      </c>
      <c r="J1143" s="13">
        <v>1451.5</v>
      </c>
      <c r="K1143" s="13">
        <v>16964.400000000001</v>
      </c>
      <c r="L1143" s="13">
        <v>8265.2000000000007</v>
      </c>
      <c r="M1143" s="13">
        <v>70</v>
      </c>
      <c r="N1143" s="15"/>
      <c r="O1143" s="7">
        <f t="shared" si="69"/>
        <v>-8.6653906944329307E-4</v>
      </c>
      <c r="P1143" s="7">
        <f t="shared" si="69"/>
        <v>-8.5148476486032274E-3</v>
      </c>
      <c r="Q1143" s="7">
        <f t="shared" si="69"/>
        <v>-1.2449140371129992E-2</v>
      </c>
      <c r="R1143" s="7">
        <f t="shared" si="69"/>
        <v>4.7550833313942499E-3</v>
      </c>
      <c r="S1143" s="7">
        <f t="shared" si="70"/>
        <v>-1.2788589698283701E-2</v>
      </c>
      <c r="T1143" s="7">
        <f t="shared" si="70"/>
        <v>-7.6807294814474521E-3</v>
      </c>
      <c r="U1143" s="7">
        <f t="shared" si="70"/>
        <v>-1.7130776546863584E-3</v>
      </c>
      <c r="V1143" s="7">
        <f t="shared" si="70"/>
        <v>-1.4842941001888075E-3</v>
      </c>
      <c r="W1143" s="7">
        <f t="shared" si="72"/>
        <v>1.2052463911696816E-2</v>
      </c>
      <c r="X1143" s="7">
        <f t="shared" si="71"/>
        <v>1.7998610701962764E-2</v>
      </c>
      <c r="Y1143" s="7">
        <f t="shared" si="71"/>
        <v>-6.7010059429757334E-3</v>
      </c>
      <c r="Z1143" s="15"/>
      <c r="AA1143" s="7"/>
      <c r="AB1143" s="7"/>
      <c r="AC1143" s="7"/>
      <c r="AD1143" s="7"/>
      <c r="AE1143" s="7"/>
      <c r="AF1143" s="7"/>
      <c r="AG1143" s="7"/>
      <c r="AH1143" s="7"/>
      <c r="AI1143" s="7"/>
      <c r="AJ1143" s="7"/>
      <c r="AK1143" s="7"/>
      <c r="AL1143" s="7"/>
      <c r="AM1143" s="7"/>
      <c r="AN1143" s="7"/>
      <c r="AO1143" s="7"/>
      <c r="AP1143" s="7"/>
      <c r="AQ1143" s="7"/>
      <c r="AR1143" s="7"/>
      <c r="AS1143" s="7"/>
      <c r="AT1143" s="7"/>
      <c r="AU1143" s="7"/>
      <c r="AV1143" s="7"/>
    </row>
    <row r="1144" spans="1:48">
      <c r="A1144" s="12">
        <v>44879</v>
      </c>
      <c r="B1144" s="13">
        <v>7151.8</v>
      </c>
      <c r="C1144" s="13">
        <v>1426.7</v>
      </c>
      <c r="D1144" s="13">
        <v>2921.7</v>
      </c>
      <c r="E1144" s="13">
        <v>12753.5</v>
      </c>
      <c r="F1144" s="13">
        <v>11390.2</v>
      </c>
      <c r="G1144" s="13">
        <v>6497.8</v>
      </c>
      <c r="H1144" s="13">
        <v>42401.9</v>
      </c>
      <c r="I1144" s="13">
        <v>6395.6</v>
      </c>
      <c r="J1144" s="13">
        <v>1469.1</v>
      </c>
      <c r="K1144" s="13">
        <v>17272.5</v>
      </c>
      <c r="L1144" s="13">
        <v>8210</v>
      </c>
      <c r="M1144" s="13">
        <v>69</v>
      </c>
      <c r="N1144" s="15"/>
      <c r="O1144" s="7">
        <f t="shared" si="69"/>
        <v>1.4946882667214561E-2</v>
      </c>
      <c r="P1144" s="7">
        <f t="shared" si="69"/>
        <v>1.2191449896312457E-2</v>
      </c>
      <c r="Q1144" s="7">
        <f t="shared" si="69"/>
        <v>1.5453108540117768E-2</v>
      </c>
      <c r="R1144" s="7">
        <f t="shared" si="69"/>
        <v>1.1902072324357839E-2</v>
      </c>
      <c r="S1144" s="7">
        <f t="shared" si="70"/>
        <v>8.9935187297322822E-3</v>
      </c>
      <c r="T1144" s="7">
        <f t="shared" si="70"/>
        <v>2.0261802496477993E-2</v>
      </c>
      <c r="U1144" s="7">
        <f t="shared" si="70"/>
        <v>1.7656090846645926E-2</v>
      </c>
      <c r="V1144" s="7">
        <f t="shared" si="70"/>
        <v>2.4099040696959128E-2</v>
      </c>
      <c r="W1144" s="7">
        <f t="shared" si="72"/>
        <v>1.3604518797846346E-3</v>
      </c>
      <c r="X1144" s="7">
        <f t="shared" si="71"/>
        <v>4.7131483341454842E-3</v>
      </c>
      <c r="Y1144" s="7">
        <f t="shared" si="71"/>
        <v>4.9184495087765762E-2</v>
      </c>
      <c r="Z1144" s="15"/>
      <c r="AA1144" s="7"/>
      <c r="AB1144" s="7"/>
      <c r="AC1144" s="7"/>
      <c r="AD1144" s="7"/>
      <c r="AE1144" s="7"/>
      <c r="AF1144" s="7"/>
      <c r="AG1144" s="7"/>
      <c r="AH1144" s="7"/>
      <c r="AI1144" s="7"/>
      <c r="AJ1144" s="7"/>
      <c r="AK1144" s="7"/>
      <c r="AL1144" s="7"/>
      <c r="AM1144" s="7"/>
      <c r="AN1144" s="7"/>
      <c r="AO1144" s="7"/>
      <c r="AP1144" s="7"/>
      <c r="AQ1144" s="7"/>
      <c r="AR1144" s="7"/>
      <c r="AS1144" s="7"/>
      <c r="AT1144" s="7"/>
      <c r="AU1144" s="7"/>
      <c r="AV1144" s="7"/>
    </row>
    <row r="1145" spans="1:48">
      <c r="A1145" s="12">
        <v>44886</v>
      </c>
      <c r="B1145" s="13">
        <v>7259.5</v>
      </c>
      <c r="C1145" s="13">
        <v>1444.2</v>
      </c>
      <c r="D1145" s="13">
        <v>2967.2</v>
      </c>
      <c r="E1145" s="13">
        <v>12906.2</v>
      </c>
      <c r="F1145" s="13">
        <v>11493.1</v>
      </c>
      <c r="G1145" s="13">
        <v>6630.8</v>
      </c>
      <c r="H1145" s="13">
        <v>43157.2</v>
      </c>
      <c r="I1145" s="13">
        <v>6551.6</v>
      </c>
      <c r="J1145" s="13">
        <v>1471.1</v>
      </c>
      <c r="K1145" s="13">
        <v>17354.099999999999</v>
      </c>
      <c r="L1145" s="13">
        <v>8623.9</v>
      </c>
      <c r="M1145" s="13">
        <v>68</v>
      </c>
      <c r="N1145" s="15"/>
      <c r="O1145" s="7">
        <f t="shared" si="69"/>
        <v>5.7688505567837674E-3</v>
      </c>
      <c r="P1145" s="7">
        <f t="shared" si="69"/>
        <v>1.9066485271740229E-2</v>
      </c>
      <c r="Q1145" s="7">
        <f t="shared" si="69"/>
        <v>-1.0945366043888159E-2</v>
      </c>
      <c r="R1145" s="7">
        <f t="shared" si="69"/>
        <v>-7.4270568373793608E-3</v>
      </c>
      <c r="S1145" s="7">
        <f t="shared" si="70"/>
        <v>-3.2048783106926527E-2</v>
      </c>
      <c r="T1145" s="7">
        <f t="shared" si="70"/>
        <v>-1.0079584545995548E-2</v>
      </c>
      <c r="U1145" s="7">
        <f t="shared" si="70"/>
        <v>1.0680252435750385E-2</v>
      </c>
      <c r="V1145" s="7">
        <f t="shared" si="70"/>
        <v>7.6314323472454051E-5</v>
      </c>
      <c r="W1145" s="7">
        <f t="shared" si="72"/>
        <v>2.2051313681401508E-2</v>
      </c>
      <c r="X1145" s="7">
        <f t="shared" si="71"/>
        <v>4.0523922545769753E-2</v>
      </c>
      <c r="Y1145" s="7">
        <f t="shared" si="71"/>
        <v>-7.7176415423185207E-3</v>
      </c>
      <c r="Z1145" s="15"/>
      <c r="AA1145" s="7"/>
      <c r="AB1145" s="7"/>
      <c r="AC1145" s="7"/>
      <c r="AD1145" s="7"/>
      <c r="AE1145" s="7"/>
      <c r="AF1145" s="7"/>
      <c r="AG1145" s="7"/>
      <c r="AH1145" s="7"/>
      <c r="AI1145" s="7"/>
      <c r="AJ1145" s="7"/>
      <c r="AK1145" s="7"/>
      <c r="AL1145" s="7"/>
      <c r="AM1145" s="7"/>
      <c r="AN1145" s="7"/>
      <c r="AO1145" s="7"/>
      <c r="AP1145" s="7"/>
      <c r="AQ1145" s="7"/>
      <c r="AR1145" s="7"/>
      <c r="AS1145" s="7"/>
      <c r="AT1145" s="7"/>
      <c r="AU1145" s="7"/>
      <c r="AV1145" s="7"/>
    </row>
    <row r="1146" spans="1:48">
      <c r="A1146" s="12">
        <v>44893</v>
      </c>
      <c r="B1146" s="13">
        <v>7301.5</v>
      </c>
      <c r="C1146" s="13">
        <v>1472</v>
      </c>
      <c r="D1146" s="13">
        <v>2934.9</v>
      </c>
      <c r="E1146" s="13">
        <v>12810.7</v>
      </c>
      <c r="F1146" s="13">
        <v>11130.6</v>
      </c>
      <c r="G1146" s="13">
        <v>6564.3</v>
      </c>
      <c r="H1146" s="13">
        <v>43620.6</v>
      </c>
      <c r="I1146" s="13">
        <v>6552.1</v>
      </c>
      <c r="J1146" s="13">
        <v>1503.9</v>
      </c>
      <c r="K1146" s="13">
        <v>18071.8</v>
      </c>
      <c r="L1146" s="13">
        <v>8557.6</v>
      </c>
      <c r="M1146" s="13">
        <v>67</v>
      </c>
      <c r="N1146" s="15"/>
      <c r="O1146" s="7">
        <f t="shared" si="69"/>
        <v>-1.2167125647409472E-2</v>
      </c>
      <c r="P1146" s="7">
        <f t="shared" si="69"/>
        <v>-2.0244300906566891E-2</v>
      </c>
      <c r="Q1146" s="7">
        <f t="shared" si="69"/>
        <v>-1.784196249309063E-2</v>
      </c>
      <c r="R1146" s="7">
        <f t="shared" si="69"/>
        <v>1.7952130302620564E-4</v>
      </c>
      <c r="S1146" s="7">
        <f t="shared" si="70"/>
        <v>-3.3620910958075477E-2</v>
      </c>
      <c r="T1146" s="7">
        <f t="shared" si="70"/>
        <v>-2.6035622093450013E-2</v>
      </c>
      <c r="U1146" s="7">
        <f t="shared" si="70"/>
        <v>-1.9949816296062305E-2</v>
      </c>
      <c r="V1146" s="7">
        <f t="shared" si="70"/>
        <v>-1.9775766040060316E-2</v>
      </c>
      <c r="W1146" s="7">
        <f t="shared" si="72"/>
        <v>-4.857075875721667E-2</v>
      </c>
      <c r="X1146" s="7">
        <f t="shared" si="71"/>
        <v>1.8546714800033091E-2</v>
      </c>
      <c r="Y1146" s="7">
        <f t="shared" si="71"/>
        <v>-1.9576654886519308E-2</v>
      </c>
      <c r="Z1146" s="15"/>
      <c r="AA1146" s="7"/>
      <c r="AB1146" s="7"/>
      <c r="AC1146" s="7"/>
      <c r="AD1146" s="7"/>
      <c r="AE1146" s="7"/>
      <c r="AF1146" s="7"/>
      <c r="AG1146" s="7"/>
      <c r="AH1146" s="7"/>
      <c r="AI1146" s="7"/>
      <c r="AJ1146" s="7"/>
      <c r="AK1146" s="7"/>
      <c r="AL1146" s="7"/>
      <c r="AM1146" s="7"/>
      <c r="AN1146" s="7"/>
      <c r="AO1146" s="7"/>
      <c r="AP1146" s="7"/>
      <c r="AQ1146" s="7"/>
      <c r="AR1146" s="7"/>
      <c r="AS1146" s="7"/>
      <c r="AT1146" s="7"/>
      <c r="AU1146" s="7"/>
      <c r="AV1146" s="7"/>
    </row>
    <row r="1147" spans="1:48">
      <c r="A1147" s="12">
        <v>44900</v>
      </c>
      <c r="B1147" s="13">
        <v>7213.2</v>
      </c>
      <c r="C1147" s="13">
        <v>1442.5</v>
      </c>
      <c r="D1147" s="13">
        <v>2883</v>
      </c>
      <c r="E1147" s="13">
        <v>12813</v>
      </c>
      <c r="F1147" s="13">
        <v>10762.6</v>
      </c>
      <c r="G1147" s="13">
        <v>6395.6</v>
      </c>
      <c r="H1147" s="13">
        <v>42759</v>
      </c>
      <c r="I1147" s="13">
        <v>6423.8</v>
      </c>
      <c r="J1147" s="13">
        <v>1432.6</v>
      </c>
      <c r="K1147" s="13">
        <v>18410.099999999999</v>
      </c>
      <c r="L1147" s="13">
        <v>8391.7000000000007</v>
      </c>
      <c r="M1147" s="13">
        <v>66</v>
      </c>
      <c r="N1147" s="15"/>
      <c r="O1147" s="7">
        <f t="shared" si="69"/>
        <v>-8.9821588578109096E-3</v>
      </c>
      <c r="P1147" s="7">
        <f t="shared" si="69"/>
        <v>9.7006659491890906E-4</v>
      </c>
      <c r="Q1147" s="7">
        <f t="shared" si="69"/>
        <v>-1.9756842704351772E-2</v>
      </c>
      <c r="R1147" s="7">
        <f t="shared" si="69"/>
        <v>-4.5447690271183862E-3</v>
      </c>
      <c r="S1147" s="7">
        <f t="shared" si="70"/>
        <v>3.5308523566865632E-2</v>
      </c>
      <c r="T1147" s="7">
        <f t="shared" si="70"/>
        <v>4.5708125286970137E-3</v>
      </c>
      <c r="U1147" s="7">
        <f t="shared" si="70"/>
        <v>-1.9346827168635818E-2</v>
      </c>
      <c r="V1147" s="7">
        <f t="shared" si="70"/>
        <v>1.1176759949877343E-2</v>
      </c>
      <c r="W1147" s="7">
        <f t="shared" si="72"/>
        <v>1.386407899171686E-2</v>
      </c>
      <c r="X1147" s="7">
        <f t="shared" si="71"/>
        <v>-4.0646381708034508E-2</v>
      </c>
      <c r="Y1147" s="7">
        <f t="shared" si="71"/>
        <v>-4.015588341788074E-2</v>
      </c>
      <c r="Z1147" s="15"/>
      <c r="AA1147" s="7"/>
      <c r="AB1147" s="7"/>
      <c r="AC1147" s="7"/>
      <c r="AD1147" s="7"/>
      <c r="AE1147" s="7"/>
      <c r="AF1147" s="7"/>
      <c r="AG1147" s="7"/>
      <c r="AH1147" s="7"/>
      <c r="AI1147" s="7"/>
      <c r="AJ1147" s="7"/>
      <c r="AK1147" s="7"/>
      <c r="AL1147" s="7"/>
      <c r="AM1147" s="7"/>
      <c r="AN1147" s="7"/>
      <c r="AO1147" s="7"/>
      <c r="AP1147" s="7"/>
      <c r="AQ1147" s="7"/>
      <c r="AR1147" s="7"/>
      <c r="AS1147" s="7"/>
      <c r="AT1147" s="7"/>
      <c r="AU1147" s="7"/>
      <c r="AV1147" s="7"/>
    </row>
    <row r="1148" spans="1:48">
      <c r="A1148" s="12">
        <v>44907</v>
      </c>
      <c r="B1148" s="13">
        <v>7148.7</v>
      </c>
      <c r="C1148" s="13">
        <v>1443.9</v>
      </c>
      <c r="D1148" s="13">
        <v>2826.6</v>
      </c>
      <c r="E1148" s="13">
        <v>12754.9</v>
      </c>
      <c r="F1148" s="13">
        <v>11149.4</v>
      </c>
      <c r="G1148" s="13">
        <v>6424.9</v>
      </c>
      <c r="H1148" s="13">
        <v>41939.699999999997</v>
      </c>
      <c r="I1148" s="13">
        <v>6496</v>
      </c>
      <c r="J1148" s="13">
        <v>1452.6</v>
      </c>
      <c r="K1148" s="13">
        <v>17676.8</v>
      </c>
      <c r="L1148" s="13">
        <v>8061.4</v>
      </c>
      <c r="M1148" s="13">
        <v>65</v>
      </c>
      <c r="N1148" s="15"/>
      <c r="O1148" s="7">
        <f t="shared" si="69"/>
        <v>-5.7518185565703702E-3</v>
      </c>
      <c r="P1148" s="7">
        <f t="shared" si="69"/>
        <v>-1.4439928625547991E-2</v>
      </c>
      <c r="Q1148" s="7">
        <f t="shared" si="69"/>
        <v>-3.2796898486599585E-2</v>
      </c>
      <c r="R1148" s="7">
        <f t="shared" si="69"/>
        <v>-1.022861557818731E-2</v>
      </c>
      <c r="S1148" s="7">
        <f t="shared" si="70"/>
        <v>6.4637189697686797E-3</v>
      </c>
      <c r="T1148" s="7">
        <f t="shared" si="70"/>
        <v>1.5563233448787417E-4</v>
      </c>
      <c r="U1148" s="7">
        <f t="shared" si="70"/>
        <v>-1.0310555670256995E-2</v>
      </c>
      <c r="V1148" s="7">
        <f t="shared" si="70"/>
        <v>-1.9587133275304817E-2</v>
      </c>
      <c r="W1148" s="7">
        <f t="shared" si="72"/>
        <v>-3.2748518430262788E-2</v>
      </c>
      <c r="X1148" s="7">
        <f t="shared" si="71"/>
        <v>1.5432058210998736E-3</v>
      </c>
      <c r="Y1148" s="7">
        <f t="shared" si="71"/>
        <v>4.6357048481999785E-2</v>
      </c>
      <c r="Z1148" s="15"/>
      <c r="AA1148" s="7"/>
      <c r="AB1148" s="7"/>
      <c r="AC1148" s="7"/>
      <c r="AD1148" s="7"/>
      <c r="AE1148" s="7"/>
      <c r="AF1148" s="7"/>
      <c r="AG1148" s="7"/>
      <c r="AH1148" s="7"/>
      <c r="AI1148" s="7"/>
      <c r="AJ1148" s="7"/>
      <c r="AK1148" s="7"/>
      <c r="AL1148" s="7"/>
      <c r="AM1148" s="7"/>
      <c r="AN1148" s="7"/>
      <c r="AO1148" s="7"/>
      <c r="AP1148" s="7"/>
      <c r="AQ1148" s="7"/>
      <c r="AR1148" s="7"/>
      <c r="AS1148" s="7"/>
      <c r="AT1148" s="7"/>
      <c r="AU1148" s="7"/>
      <c r="AV1148" s="7"/>
    </row>
    <row r="1149" spans="1:48">
      <c r="A1149" s="12">
        <v>44914</v>
      </c>
      <c r="B1149" s="13">
        <v>7107.7</v>
      </c>
      <c r="C1149" s="13">
        <v>1423.2</v>
      </c>
      <c r="D1149" s="13">
        <v>2735.4</v>
      </c>
      <c r="E1149" s="13">
        <v>12625.1</v>
      </c>
      <c r="F1149" s="13">
        <v>11221.7</v>
      </c>
      <c r="G1149" s="13">
        <v>6425.9</v>
      </c>
      <c r="H1149" s="13">
        <v>41509.5</v>
      </c>
      <c r="I1149" s="13">
        <v>6370</v>
      </c>
      <c r="J1149" s="13">
        <v>1405.8</v>
      </c>
      <c r="K1149" s="13">
        <v>17704.099999999999</v>
      </c>
      <c r="L1149" s="13">
        <v>8443.9</v>
      </c>
      <c r="M1149" s="13">
        <v>64</v>
      </c>
      <c r="N1149" s="15"/>
      <c r="O1149" s="7">
        <f t="shared" si="69"/>
        <v>-9.7552094091455429E-3</v>
      </c>
      <c r="P1149" s="7">
        <f t="shared" si="69"/>
        <v>-8.5383152879104883E-3</v>
      </c>
      <c r="Q1149" s="7">
        <f t="shared" si="69"/>
        <v>-1.8661841960310403E-3</v>
      </c>
      <c r="R1149" s="7">
        <f t="shared" si="69"/>
        <v>-6.5560456854791135E-3</v>
      </c>
      <c r="S1149" s="7">
        <f t="shared" si="70"/>
        <v>-1.6568958048195945E-2</v>
      </c>
      <c r="T1149" s="7">
        <f t="shared" si="70"/>
        <v>-1.057565276760206E-2</v>
      </c>
      <c r="U1149" s="7">
        <f t="shared" si="70"/>
        <v>-2.998987707587684E-3</v>
      </c>
      <c r="V1149" s="7">
        <f t="shared" si="70"/>
        <v>-2.1485046479552971E-2</v>
      </c>
      <c r="W1149" s="7">
        <f t="shared" si="72"/>
        <v>-2.1342439521831604E-4</v>
      </c>
      <c r="X1149" s="7">
        <f t="shared" si="71"/>
        <v>-9.2495523991820393E-3</v>
      </c>
      <c r="Y1149" s="7">
        <f t="shared" si="71"/>
        <v>-1.5768095277632555E-2</v>
      </c>
      <c r="Z1149" s="15"/>
      <c r="AA1149" s="7"/>
      <c r="AB1149" s="7"/>
      <c r="AC1149" s="7"/>
      <c r="AD1149" s="7"/>
      <c r="AE1149" s="7"/>
      <c r="AF1149" s="7"/>
      <c r="AG1149" s="7"/>
      <c r="AH1149" s="7"/>
      <c r="AI1149" s="7"/>
      <c r="AJ1149" s="7"/>
      <c r="AK1149" s="7"/>
      <c r="AL1149" s="7"/>
      <c r="AM1149" s="7"/>
      <c r="AN1149" s="7"/>
      <c r="AO1149" s="7"/>
      <c r="AP1149" s="7"/>
      <c r="AQ1149" s="7"/>
      <c r="AR1149" s="7"/>
      <c r="AS1149" s="7"/>
      <c r="AT1149" s="7"/>
      <c r="AU1149" s="7"/>
      <c r="AV1149" s="7"/>
    </row>
    <row r="1150" spans="1:48">
      <c r="A1150" s="12">
        <v>44923</v>
      </c>
      <c r="B1150" s="13">
        <v>7038.7</v>
      </c>
      <c r="C1150" s="13">
        <v>1411.1</v>
      </c>
      <c r="D1150" s="13">
        <v>2730.3</v>
      </c>
      <c r="E1150" s="13">
        <v>12542.6</v>
      </c>
      <c r="F1150" s="13">
        <v>11037.3</v>
      </c>
      <c r="G1150" s="13">
        <v>6358.3</v>
      </c>
      <c r="H1150" s="13">
        <v>41385.199999999997</v>
      </c>
      <c r="I1150" s="13">
        <v>6234.6</v>
      </c>
      <c r="J1150" s="13">
        <v>1405.5</v>
      </c>
      <c r="K1150" s="13">
        <v>17541.099999999999</v>
      </c>
      <c r="L1150" s="13">
        <v>8311.7999999999993</v>
      </c>
      <c r="M1150" s="13">
        <v>63</v>
      </c>
      <c r="N1150" s="15"/>
      <c r="O1150" s="7">
        <f t="shared" si="69"/>
        <v>1.0022489414675664E-2</v>
      </c>
      <c r="P1150" s="7">
        <f t="shared" si="69"/>
        <v>-5.4004252617777587E-3</v>
      </c>
      <c r="Q1150" s="7">
        <f t="shared" si="69"/>
        <v>3.1793335270209833E-2</v>
      </c>
      <c r="R1150" s="7">
        <f t="shared" si="69"/>
        <v>-1.4786764795036931E-2</v>
      </c>
      <c r="S1150" s="7">
        <f t="shared" si="70"/>
        <v>-2.4033248418140137E-2</v>
      </c>
      <c r="T1150" s="7">
        <f t="shared" si="70"/>
        <v>3.9554902535573217E-3</v>
      </c>
      <c r="U1150" s="7">
        <f t="shared" si="70"/>
        <v>-2.0261785688052592E-2</v>
      </c>
      <c r="V1150" s="7">
        <f t="shared" si="70"/>
        <v>2.8829541397806897E-3</v>
      </c>
      <c r="W1150" s="7">
        <f t="shared" si="72"/>
        <v>-3.0640990232547721E-3</v>
      </c>
      <c r="X1150" s="7">
        <f t="shared" si="71"/>
        <v>4.5317180699448886E-2</v>
      </c>
      <c r="Y1150" s="7">
        <f t="shared" si="71"/>
        <v>-1.5263029892655553E-2</v>
      </c>
      <c r="Z1150" s="15"/>
      <c r="AA1150" s="7"/>
      <c r="AB1150" s="7"/>
      <c r="AC1150" s="7"/>
      <c r="AD1150" s="7"/>
      <c r="AE1150" s="7"/>
      <c r="AF1150" s="7"/>
      <c r="AG1150" s="7"/>
      <c r="AH1150" s="7"/>
      <c r="AI1150" s="7"/>
      <c r="AJ1150" s="7"/>
      <c r="AK1150" s="7"/>
      <c r="AL1150" s="7"/>
      <c r="AM1150" s="7"/>
      <c r="AN1150" s="7"/>
      <c r="AO1150" s="7"/>
      <c r="AP1150" s="7"/>
      <c r="AQ1150" s="7"/>
      <c r="AR1150" s="7"/>
      <c r="AS1150" s="7"/>
      <c r="AT1150" s="7"/>
      <c r="AU1150" s="7"/>
      <c r="AV1150" s="7"/>
    </row>
    <row r="1151" spans="1:48">
      <c r="A1151" s="12">
        <v>44929</v>
      </c>
      <c r="B1151" s="13">
        <v>7109.6</v>
      </c>
      <c r="C1151" s="13">
        <v>1403.5</v>
      </c>
      <c r="D1151" s="13">
        <v>2818.5</v>
      </c>
      <c r="E1151" s="13">
        <v>12358.5</v>
      </c>
      <c r="F1151" s="13">
        <v>10775.2</v>
      </c>
      <c r="G1151" s="13">
        <v>6383.5</v>
      </c>
      <c r="H1151" s="13">
        <v>40555.1</v>
      </c>
      <c r="I1151" s="13">
        <v>6252.6</v>
      </c>
      <c r="J1151" s="13">
        <v>1401.2</v>
      </c>
      <c r="K1151" s="13">
        <v>18354.3</v>
      </c>
      <c r="L1151" s="13">
        <v>8185.9</v>
      </c>
      <c r="M1151" s="13">
        <v>62</v>
      </c>
      <c r="N1151" s="15"/>
      <c r="O1151" s="7">
        <f t="shared" si="69"/>
        <v>3.027029012480055E-2</v>
      </c>
      <c r="P1151" s="7">
        <f t="shared" si="69"/>
        <v>3.5349262291527461E-2</v>
      </c>
      <c r="Q1151" s="7">
        <f t="shared" si="69"/>
        <v>3.555000595873431E-2</v>
      </c>
      <c r="R1151" s="7">
        <f t="shared" si="69"/>
        <v>2.1398254048878369E-2</v>
      </c>
      <c r="S1151" s="7">
        <f t="shared" si="70"/>
        <v>4.4400112846341204E-2</v>
      </c>
      <c r="T1151" s="7">
        <f t="shared" si="70"/>
        <v>2.7502699075935933E-2</v>
      </c>
      <c r="U1151" s="7">
        <f t="shared" si="70"/>
        <v>1.558251943736964E-2</v>
      </c>
      <c r="V1151" s="7">
        <f t="shared" si="70"/>
        <v>2.6794502375582036E-2</v>
      </c>
      <c r="W1151" s="7">
        <f t="shared" si="72"/>
        <v>2.7794622889626341E-3</v>
      </c>
      <c r="X1151" s="7">
        <f t="shared" si="71"/>
        <v>3.735019292517236E-2</v>
      </c>
      <c r="Y1151" s="7">
        <f t="shared" si="71"/>
        <v>-7.3320583495798293E-3</v>
      </c>
      <c r="Z1151" s="15"/>
      <c r="AA1151" s="7"/>
      <c r="AB1151" s="7"/>
      <c r="AC1151" s="7"/>
      <c r="AD1151" s="7"/>
      <c r="AE1151" s="7"/>
      <c r="AF1151" s="7"/>
      <c r="AG1151" s="7"/>
      <c r="AH1151" s="7"/>
      <c r="AI1151" s="7"/>
      <c r="AJ1151" s="7"/>
      <c r="AK1151" s="7"/>
      <c r="AL1151" s="7"/>
      <c r="AM1151" s="7"/>
      <c r="AN1151" s="7"/>
      <c r="AO1151" s="7"/>
      <c r="AP1151" s="7"/>
      <c r="AQ1151" s="7"/>
      <c r="AR1151" s="7"/>
      <c r="AS1151" s="7"/>
      <c r="AT1151" s="7"/>
      <c r="AU1151" s="7"/>
      <c r="AV1151" s="7"/>
    </row>
    <row r="1152" spans="1:48">
      <c r="A1152" s="12">
        <v>44935</v>
      </c>
      <c r="B1152" s="13">
        <v>7328.1</v>
      </c>
      <c r="C1152" s="13">
        <v>1454</v>
      </c>
      <c r="D1152" s="13">
        <v>2920.5</v>
      </c>
      <c r="E1152" s="13">
        <v>12625.8</v>
      </c>
      <c r="F1152" s="13">
        <v>11264.4</v>
      </c>
      <c r="G1152" s="13">
        <v>6561.5</v>
      </c>
      <c r="H1152" s="13">
        <v>41192</v>
      </c>
      <c r="I1152" s="13">
        <v>6422.4</v>
      </c>
      <c r="J1152" s="13">
        <v>1405.1</v>
      </c>
      <c r="K1152" s="13">
        <v>19052.8</v>
      </c>
      <c r="L1152" s="13">
        <v>8126.1</v>
      </c>
      <c r="M1152" s="13">
        <v>61</v>
      </c>
      <c r="N1152" s="15"/>
      <c r="O1152" s="7">
        <f t="shared" si="69"/>
        <v>1.6793017244904212E-2</v>
      </c>
      <c r="P1152" s="7">
        <f t="shared" si="69"/>
        <v>1.9276556426349265E-2</v>
      </c>
      <c r="Q1152" s="7">
        <f t="shared" si="69"/>
        <v>1.1337642511845838E-2</v>
      </c>
      <c r="R1152" s="7">
        <f t="shared" si="69"/>
        <v>2.3629956573448914E-2</v>
      </c>
      <c r="S1152" s="7">
        <f t="shared" si="70"/>
        <v>1.9603472380851781E-2</v>
      </c>
      <c r="T1152" s="7">
        <f t="shared" si="70"/>
        <v>1.42694196363276E-2</v>
      </c>
      <c r="U1152" s="7">
        <f t="shared" si="70"/>
        <v>4.8297575536881403E-2</v>
      </c>
      <c r="V1152" s="7">
        <f t="shared" si="70"/>
        <v>1.2456351630828954E-2</v>
      </c>
      <c r="W1152" s="7">
        <f t="shared" si="72"/>
        <v>1.9801231818504319E-2</v>
      </c>
      <c r="X1152" s="7">
        <f t="shared" si="71"/>
        <v>9.7253964355700998E-3</v>
      </c>
      <c r="Y1152" s="7">
        <f t="shared" si="71"/>
        <v>-1.684028256419888E-2</v>
      </c>
      <c r="Z1152" s="15"/>
      <c r="AA1152" s="7"/>
      <c r="AB1152" s="7"/>
      <c r="AC1152" s="7"/>
      <c r="AD1152" s="7"/>
      <c r="AE1152" s="7"/>
      <c r="AF1152" s="7"/>
      <c r="AG1152" s="7"/>
      <c r="AH1152" s="7"/>
      <c r="AI1152" s="7"/>
      <c r="AJ1152" s="7"/>
      <c r="AK1152" s="7"/>
      <c r="AL1152" s="7"/>
      <c r="AM1152" s="7"/>
      <c r="AN1152" s="7"/>
      <c r="AO1152" s="7"/>
      <c r="AP1152" s="7"/>
      <c r="AQ1152" s="7"/>
      <c r="AR1152" s="7"/>
      <c r="AS1152" s="7"/>
      <c r="AT1152" s="7"/>
      <c r="AU1152" s="7"/>
      <c r="AV1152" s="7"/>
    </row>
    <row r="1153" spans="1:48">
      <c r="A1153" s="12">
        <v>44942</v>
      </c>
      <c r="B1153" s="13">
        <v>7452.2</v>
      </c>
      <c r="C1153" s="13">
        <v>1482.3</v>
      </c>
      <c r="D1153" s="13">
        <v>2953.8</v>
      </c>
      <c r="E1153" s="13">
        <v>12927.7</v>
      </c>
      <c r="F1153" s="13">
        <v>11487.4</v>
      </c>
      <c r="G1153" s="13">
        <v>6655.8</v>
      </c>
      <c r="H1153" s="13">
        <v>43230.3</v>
      </c>
      <c r="I1153" s="13">
        <v>6502.9</v>
      </c>
      <c r="J1153" s="13">
        <v>1433.2</v>
      </c>
      <c r="K1153" s="13">
        <v>19239</v>
      </c>
      <c r="L1153" s="13">
        <v>7990.4</v>
      </c>
      <c r="M1153" s="13">
        <v>60</v>
      </c>
      <c r="N1153" s="15"/>
      <c r="O1153" s="7">
        <f t="shared" si="69"/>
        <v>5.5667211864506034E-3</v>
      </c>
      <c r="P1153" s="7">
        <f t="shared" si="69"/>
        <v>-1.8907426795496266E-3</v>
      </c>
      <c r="Q1153" s="7">
        <f t="shared" si="69"/>
        <v>1.381836501827925E-2</v>
      </c>
      <c r="R1153" s="7">
        <f t="shared" si="69"/>
        <v>1.1689113922262696E-2</v>
      </c>
      <c r="S1153" s="7">
        <f t="shared" si="70"/>
        <v>-2.1033776408777408E-2</v>
      </c>
      <c r="T1153" s="7">
        <f t="shared" si="70"/>
        <v>1.1309346446620501E-2</v>
      </c>
      <c r="U1153" s="7">
        <f t="shared" si="70"/>
        <v>-1.1991491677139655E-2</v>
      </c>
      <c r="V1153" s="7">
        <f t="shared" si="70"/>
        <v>3.2547814102035265E-3</v>
      </c>
      <c r="W1153" s="7">
        <f t="shared" si="72"/>
        <v>2.5964751894498594E-2</v>
      </c>
      <c r="X1153" s="7">
        <f t="shared" si="71"/>
        <v>4.2013599495363792E-3</v>
      </c>
      <c r="Y1153" s="7">
        <f t="shared" si="71"/>
        <v>7.9901203525662556E-3</v>
      </c>
      <c r="Z1153" s="15"/>
      <c r="AA1153" s="7"/>
      <c r="AB1153" s="7"/>
      <c r="AC1153" s="7"/>
      <c r="AD1153" s="7"/>
      <c r="AE1153" s="7"/>
      <c r="AF1153" s="7"/>
      <c r="AG1153" s="7"/>
      <c r="AH1153" s="7"/>
      <c r="AI1153" s="7"/>
      <c r="AJ1153" s="7"/>
      <c r="AK1153" s="7"/>
      <c r="AL1153" s="7"/>
      <c r="AM1153" s="7"/>
      <c r="AN1153" s="7"/>
      <c r="AO1153" s="7"/>
      <c r="AP1153" s="7"/>
      <c r="AQ1153" s="7"/>
      <c r="AR1153" s="7"/>
      <c r="AS1153" s="7"/>
      <c r="AT1153" s="7"/>
      <c r="AU1153" s="7"/>
      <c r="AV1153" s="7"/>
    </row>
    <row r="1154" spans="1:48">
      <c r="A1154" s="12">
        <v>44949</v>
      </c>
      <c r="B1154" s="13">
        <v>7493.8</v>
      </c>
      <c r="C1154" s="13">
        <v>1479.5</v>
      </c>
      <c r="D1154" s="13">
        <v>2994.9</v>
      </c>
      <c r="E1154" s="13">
        <v>13079.7</v>
      </c>
      <c r="F1154" s="13">
        <v>11248.3</v>
      </c>
      <c r="G1154" s="13">
        <v>6731.5</v>
      </c>
      <c r="H1154" s="13">
        <v>42715</v>
      </c>
      <c r="I1154" s="13">
        <v>6524.1</v>
      </c>
      <c r="J1154" s="13">
        <v>1470.9</v>
      </c>
      <c r="K1154" s="13">
        <v>19320</v>
      </c>
      <c r="L1154" s="13">
        <v>8054.5</v>
      </c>
      <c r="M1154" s="13">
        <v>59</v>
      </c>
      <c r="N1154" s="15"/>
      <c r="O1154" s="7">
        <f t="shared" si="69"/>
        <v>8.5438238549800111E-3</v>
      </c>
      <c r="P1154" s="7">
        <f t="shared" si="69"/>
        <v>2.7992497496761418E-2</v>
      </c>
      <c r="Q1154" s="7">
        <f t="shared" si="69"/>
        <v>2.7499139460898048E-2</v>
      </c>
      <c r="R1154" s="7">
        <f t="shared" si="69"/>
        <v>2.8549466712752779E-2</v>
      </c>
      <c r="S1154" s="7">
        <f t="shared" si="70"/>
        <v>-2.1676486993252485E-2</v>
      </c>
      <c r="T1154" s="7">
        <f t="shared" si="70"/>
        <v>5.9541617933931432E-3</v>
      </c>
      <c r="U1154" s="7">
        <f t="shared" si="70"/>
        <v>4.6965789013858582E-2</v>
      </c>
      <c r="V1154" s="7">
        <f t="shared" si="70"/>
        <v>2.2641447271154663E-2</v>
      </c>
      <c r="W1154" s="7">
        <f t="shared" si="72"/>
        <v>4.213461419989864E-2</v>
      </c>
      <c r="X1154" s="7">
        <f t="shared" si="71"/>
        <v>-2.207944087269309E-2</v>
      </c>
      <c r="Y1154" s="7">
        <f t="shared" si="71"/>
        <v>-4.6167616644291788E-3</v>
      </c>
      <c r="Z1154" s="15"/>
      <c r="AA1154" s="7"/>
      <c r="AB1154" s="7"/>
      <c r="AC1154" s="7"/>
      <c r="AD1154" s="7"/>
      <c r="AE1154" s="7"/>
      <c r="AF1154" s="7"/>
      <c r="AG1154" s="7"/>
      <c r="AH1154" s="7"/>
      <c r="AI1154" s="7"/>
      <c r="AJ1154" s="7"/>
      <c r="AK1154" s="7"/>
      <c r="AL1154" s="7"/>
      <c r="AM1154" s="7"/>
      <c r="AN1154" s="7"/>
      <c r="AO1154" s="7"/>
      <c r="AP1154" s="7"/>
      <c r="AQ1154" s="7"/>
      <c r="AR1154" s="7"/>
      <c r="AS1154" s="7"/>
      <c r="AT1154" s="7"/>
      <c r="AU1154" s="7"/>
      <c r="AV1154" s="7"/>
    </row>
    <row r="1155" spans="1:48">
      <c r="A1155" s="12">
        <v>44956</v>
      </c>
      <c r="B1155" s="13">
        <v>7558.1</v>
      </c>
      <c r="C1155" s="13">
        <v>1521.5</v>
      </c>
      <c r="D1155" s="13">
        <v>3078.4</v>
      </c>
      <c r="E1155" s="13">
        <v>13458.5</v>
      </c>
      <c r="F1155" s="13">
        <v>11007.1</v>
      </c>
      <c r="G1155" s="13">
        <v>6771.7</v>
      </c>
      <c r="H1155" s="13">
        <v>44769</v>
      </c>
      <c r="I1155" s="13">
        <v>6673.5</v>
      </c>
      <c r="J1155" s="13">
        <v>1534.2</v>
      </c>
      <c r="K1155" s="13">
        <v>18898.099999999999</v>
      </c>
      <c r="L1155" s="13">
        <v>8017.4</v>
      </c>
      <c r="M1155" s="13">
        <v>58</v>
      </c>
      <c r="N1155" s="15"/>
      <c r="O1155" s="7">
        <f t="shared" si="69"/>
        <v>-1.6596119917594274E-2</v>
      </c>
      <c r="P1155" s="7">
        <f t="shared" si="69"/>
        <v>-2.799249749676147E-2</v>
      </c>
      <c r="Q1155" s="7">
        <f t="shared" si="69"/>
        <v>-2.5297817779489647E-2</v>
      </c>
      <c r="R1155" s="7">
        <f t="shared" ref="R1155:V1211" si="73">LN(E1156/E1155)</f>
        <v>-1.5854862868790637E-2</v>
      </c>
      <c r="S1155" s="7">
        <f t="shared" si="70"/>
        <v>-5.0640859455181918E-3</v>
      </c>
      <c r="T1155" s="7">
        <f t="shared" si="70"/>
        <v>-3.4763605746515052E-3</v>
      </c>
      <c r="U1155" s="7">
        <f t="shared" si="70"/>
        <v>-3.6956352978365824E-2</v>
      </c>
      <c r="V1155" s="7">
        <f t="shared" si="70"/>
        <v>-1.8786286224946009E-2</v>
      </c>
      <c r="W1155" s="7">
        <f t="shared" si="72"/>
        <v>-4.2882735430425194E-2</v>
      </c>
      <c r="X1155" s="7">
        <f t="shared" si="71"/>
        <v>-7.6383284547947685E-3</v>
      </c>
      <c r="Y1155" s="7">
        <f t="shared" si="71"/>
        <v>-3.1305406118636213E-2</v>
      </c>
      <c r="Z1155" s="15"/>
      <c r="AA1155" s="7"/>
      <c r="AB1155" s="7"/>
      <c r="AC1155" s="7"/>
      <c r="AD1155" s="7"/>
      <c r="AE1155" s="7"/>
      <c r="AF1155" s="7"/>
      <c r="AG1155" s="7"/>
      <c r="AH1155" s="7"/>
      <c r="AI1155" s="7"/>
      <c r="AJ1155" s="7"/>
      <c r="AK1155" s="7"/>
      <c r="AL1155" s="7"/>
      <c r="AM1155" s="7"/>
      <c r="AN1155" s="7"/>
      <c r="AO1155" s="7"/>
      <c r="AP1155" s="7"/>
      <c r="AQ1155" s="7"/>
      <c r="AR1155" s="7"/>
      <c r="AS1155" s="7"/>
      <c r="AT1155" s="7"/>
      <c r="AU1155" s="7"/>
      <c r="AV1155" s="7"/>
    </row>
    <row r="1156" spans="1:48">
      <c r="A1156" s="12">
        <v>44963</v>
      </c>
      <c r="B1156" s="13">
        <v>7433.7</v>
      </c>
      <c r="C1156" s="13">
        <v>1479.5</v>
      </c>
      <c r="D1156" s="13">
        <v>3001.5</v>
      </c>
      <c r="E1156" s="13">
        <v>13246.8</v>
      </c>
      <c r="F1156" s="13">
        <v>10951.5</v>
      </c>
      <c r="G1156" s="13">
        <v>6748.2</v>
      </c>
      <c r="H1156" s="13">
        <v>43144.7</v>
      </c>
      <c r="I1156" s="13">
        <v>6549.3</v>
      </c>
      <c r="J1156" s="13">
        <v>1469.8</v>
      </c>
      <c r="K1156" s="13">
        <v>18754.3</v>
      </c>
      <c r="L1156" s="13">
        <v>7770.3</v>
      </c>
      <c r="M1156" s="13">
        <v>57</v>
      </c>
      <c r="N1156" s="15"/>
      <c r="O1156" s="7">
        <f t="shared" ref="O1156:Q1211" si="74">LN(B1157/B1156)</f>
        <v>-1.1758871663426592E-2</v>
      </c>
      <c r="P1156" s="7">
        <f t="shared" si="74"/>
        <v>2.6084664938869056E-2</v>
      </c>
      <c r="Q1156" s="7">
        <f t="shared" si="74"/>
        <v>1.2317628668963337E-2</v>
      </c>
      <c r="R1156" s="7">
        <f t="shared" si="73"/>
        <v>1.0251647231365109E-2</v>
      </c>
      <c r="S1156" s="7">
        <f t="shared" si="73"/>
        <v>-1.9594458306033694E-2</v>
      </c>
      <c r="T1156" s="7">
        <f t="shared" si="73"/>
        <v>-4.4265871688246319E-2</v>
      </c>
      <c r="U1156" s="7">
        <f t="shared" si="73"/>
        <v>1.755337090934106E-3</v>
      </c>
      <c r="V1156" s="7">
        <f t="shared" si="73"/>
        <v>5.3450411636697115E-3</v>
      </c>
      <c r="W1156" s="7">
        <f t="shared" si="72"/>
        <v>3.0569637610031266E-3</v>
      </c>
      <c r="X1156" s="7">
        <f t="shared" si="71"/>
        <v>-6.3493295661258466E-3</v>
      </c>
      <c r="Y1156" s="7">
        <f t="shared" si="71"/>
        <v>1.1350598211220118E-2</v>
      </c>
      <c r="Z1156" s="15"/>
      <c r="AA1156" s="7"/>
      <c r="AB1156" s="7"/>
      <c r="AC1156" s="7"/>
      <c r="AD1156" s="7"/>
      <c r="AE1156" s="7"/>
      <c r="AF1156" s="7"/>
      <c r="AG1156" s="7"/>
      <c r="AH1156" s="7"/>
      <c r="AI1156" s="7"/>
      <c r="AJ1156" s="7"/>
      <c r="AK1156" s="7"/>
      <c r="AL1156" s="7"/>
      <c r="AM1156" s="7"/>
      <c r="AN1156" s="7"/>
      <c r="AO1156" s="7"/>
      <c r="AP1156" s="7"/>
      <c r="AQ1156" s="7"/>
      <c r="AR1156" s="7"/>
      <c r="AS1156" s="7"/>
      <c r="AT1156" s="7"/>
      <c r="AU1156" s="7"/>
      <c r="AV1156" s="7"/>
    </row>
    <row r="1157" spans="1:48">
      <c r="A1157" s="12">
        <v>44970</v>
      </c>
      <c r="B1157" s="13">
        <v>7346.8</v>
      </c>
      <c r="C1157" s="13">
        <v>1518.6</v>
      </c>
      <c r="D1157" s="13">
        <v>3038.7</v>
      </c>
      <c r="E1157" s="13">
        <v>13383.3</v>
      </c>
      <c r="F1157" s="13">
        <v>10739</v>
      </c>
      <c r="G1157" s="13">
        <v>6456</v>
      </c>
      <c r="H1157" s="13">
        <v>43220.5</v>
      </c>
      <c r="I1157" s="13">
        <v>6584.4</v>
      </c>
      <c r="J1157" s="13">
        <v>1474.3</v>
      </c>
      <c r="K1157" s="13">
        <v>18635.599999999999</v>
      </c>
      <c r="L1157" s="13">
        <v>7859</v>
      </c>
      <c r="M1157" s="13">
        <v>56</v>
      </c>
      <c r="N1157" s="15"/>
      <c r="O1157" s="7">
        <f t="shared" si="74"/>
        <v>-5.4320514631621538E-3</v>
      </c>
      <c r="P1157" s="7">
        <f t="shared" si="74"/>
        <v>-1.2057118571401012E-2</v>
      </c>
      <c r="Q1157" s="7">
        <f t="shared" si="74"/>
        <v>-1.235094589897184E-2</v>
      </c>
      <c r="R1157" s="7">
        <f t="shared" si="73"/>
        <v>8.8130737936243644E-4</v>
      </c>
      <c r="S1157" s="7">
        <f t="shared" si="73"/>
        <v>5.5808224483460279E-3</v>
      </c>
      <c r="T1157" s="7">
        <f t="shared" si="73"/>
        <v>3.4173265255720872E-3</v>
      </c>
      <c r="U1157" s="7">
        <f t="shared" si="73"/>
        <v>3.6167323506374987E-3</v>
      </c>
      <c r="V1157" s="7">
        <f t="shared" si="73"/>
        <v>5.6942242542615913E-3</v>
      </c>
      <c r="W1157" s="7">
        <f t="shared" si="72"/>
        <v>2.1340227362028834E-2</v>
      </c>
      <c r="X1157" s="7">
        <f t="shared" si="71"/>
        <v>-3.0018512090342696E-2</v>
      </c>
      <c r="Y1157" s="7">
        <f t="shared" si="71"/>
        <v>5.8768150869523431E-2</v>
      </c>
      <c r="Z1157" s="15"/>
      <c r="AA1157" s="7"/>
      <c r="AB1157" s="7"/>
      <c r="AC1157" s="7"/>
      <c r="AD1157" s="7"/>
      <c r="AE1157" s="7"/>
      <c r="AF1157" s="7"/>
      <c r="AG1157" s="7"/>
      <c r="AH1157" s="7"/>
      <c r="AI1157" s="7"/>
      <c r="AJ1157" s="7"/>
      <c r="AK1157" s="7"/>
      <c r="AL1157" s="7"/>
      <c r="AM1157" s="7"/>
      <c r="AN1157" s="7"/>
      <c r="AO1157" s="7"/>
      <c r="AP1157" s="7"/>
      <c r="AQ1157" s="7"/>
      <c r="AR1157" s="7"/>
      <c r="AS1157" s="7"/>
      <c r="AT1157" s="7"/>
      <c r="AU1157" s="7"/>
      <c r="AV1157" s="7"/>
    </row>
    <row r="1158" spans="1:48">
      <c r="A1158" s="12">
        <v>44977</v>
      </c>
      <c r="B1158" s="13">
        <v>7307</v>
      </c>
      <c r="C1158" s="13">
        <v>1500.4</v>
      </c>
      <c r="D1158" s="13">
        <v>3001.4</v>
      </c>
      <c r="E1158" s="13">
        <v>13395.1</v>
      </c>
      <c r="F1158" s="13">
        <v>10799.1</v>
      </c>
      <c r="G1158" s="13">
        <v>6478.1</v>
      </c>
      <c r="H1158" s="13">
        <v>43377.1</v>
      </c>
      <c r="I1158" s="13">
        <v>6622</v>
      </c>
      <c r="J1158" s="13">
        <v>1506.1</v>
      </c>
      <c r="K1158" s="13">
        <v>18084.5</v>
      </c>
      <c r="L1158" s="13">
        <v>8334.7000000000007</v>
      </c>
      <c r="M1158" s="13">
        <v>55</v>
      </c>
      <c r="N1158" s="15"/>
      <c r="O1158" s="7">
        <f t="shared" si="74"/>
        <v>-3.2075473335295007E-3</v>
      </c>
      <c r="P1158" s="7">
        <f t="shared" si="74"/>
        <v>-2.490091207579178E-2</v>
      </c>
      <c r="Q1158" s="7">
        <f t="shared" si="74"/>
        <v>-1.8596584684112849E-2</v>
      </c>
      <c r="R1158" s="7">
        <f t="shared" si="73"/>
        <v>-2.0431114201833474E-2</v>
      </c>
      <c r="S1158" s="7">
        <f t="shared" si="73"/>
        <v>5.0556387477973162E-2</v>
      </c>
      <c r="T1158" s="7">
        <f t="shared" si="73"/>
        <v>-2.925953087017354E-2</v>
      </c>
      <c r="U1158" s="7">
        <f t="shared" si="73"/>
        <v>-1.9185994290942844E-2</v>
      </c>
      <c r="V1158" s="7">
        <f t="shared" si="73"/>
        <v>-5.9676350556912882E-3</v>
      </c>
      <c r="W1158" s="7">
        <f t="shared" si="72"/>
        <v>-5.5929302194529197E-3</v>
      </c>
      <c r="X1158" s="7">
        <f t="shared" si="72"/>
        <v>3.9014395361468578E-2</v>
      </c>
      <c r="Y1158" s="7">
        <f t="shared" si="72"/>
        <v>-1.7867777947465552E-2</v>
      </c>
      <c r="Z1158" s="15"/>
      <c r="AA1158" s="7"/>
      <c r="AB1158" s="7"/>
      <c r="AC1158" s="7"/>
      <c r="AD1158" s="7"/>
      <c r="AE1158" s="7"/>
      <c r="AF1158" s="7"/>
      <c r="AG1158" s="7"/>
      <c r="AH1158" s="7"/>
      <c r="AI1158" s="7"/>
      <c r="AJ1158" s="7"/>
      <c r="AK1158" s="7"/>
      <c r="AL1158" s="7"/>
      <c r="AM1158" s="7"/>
      <c r="AN1158" s="7"/>
      <c r="AO1158" s="7"/>
      <c r="AP1158" s="7"/>
      <c r="AQ1158" s="7"/>
      <c r="AR1158" s="7"/>
      <c r="AS1158" s="7"/>
      <c r="AT1158" s="7"/>
      <c r="AU1158" s="7"/>
      <c r="AV1158" s="7"/>
    </row>
    <row r="1159" spans="1:48">
      <c r="A1159" s="12">
        <v>44984</v>
      </c>
      <c r="B1159" s="13">
        <v>7283.6</v>
      </c>
      <c r="C1159" s="13">
        <v>1463.5</v>
      </c>
      <c r="D1159" s="13">
        <v>2946.1</v>
      </c>
      <c r="E1159" s="13">
        <v>13124.2</v>
      </c>
      <c r="F1159" s="13">
        <v>11359.1</v>
      </c>
      <c r="G1159" s="13">
        <v>6291.3</v>
      </c>
      <c r="H1159" s="13">
        <v>42552.800000000003</v>
      </c>
      <c r="I1159" s="13">
        <v>6582.6</v>
      </c>
      <c r="J1159" s="13">
        <v>1497.7</v>
      </c>
      <c r="K1159" s="13">
        <v>18804</v>
      </c>
      <c r="L1159" s="13">
        <v>8187.1</v>
      </c>
      <c r="M1159" s="13">
        <v>54</v>
      </c>
      <c r="N1159" s="15"/>
      <c r="O1159" s="7">
        <f t="shared" si="74"/>
        <v>-1.9254422378995054E-2</v>
      </c>
      <c r="P1159" s="7">
        <f t="shared" si="74"/>
        <v>1.1549041409705451E-2</v>
      </c>
      <c r="Q1159" s="7">
        <f t="shared" si="74"/>
        <v>1.8296679651791003E-2</v>
      </c>
      <c r="R1159" s="7">
        <f t="shared" si="73"/>
        <v>3.8101078470735984E-3</v>
      </c>
      <c r="S1159" s="7">
        <f t="shared" si="73"/>
        <v>-6.3248758034096464E-2</v>
      </c>
      <c r="T1159" s="7">
        <f t="shared" si="73"/>
        <v>-8.3317854131983275E-3</v>
      </c>
      <c r="U1159" s="7">
        <f t="shared" si="73"/>
        <v>-9.3544019698829067E-3</v>
      </c>
      <c r="V1159" s="7">
        <f t="shared" si="73"/>
        <v>1.6241778325845567E-3</v>
      </c>
      <c r="W1159" s="7">
        <f t="shared" ref="W1159:Y1211" si="75">LN(J1160/J1159)</f>
        <v>2.3817718332408862E-2</v>
      </c>
      <c r="X1159" s="7">
        <f t="shared" si="75"/>
        <v>-5.8743813470990607E-2</v>
      </c>
      <c r="Y1159" s="7">
        <f t="shared" si="75"/>
        <v>7.0714680367978521E-3</v>
      </c>
      <c r="Z1159" s="15"/>
      <c r="AA1159" s="7"/>
      <c r="AB1159" s="7"/>
      <c r="AC1159" s="7"/>
      <c r="AD1159" s="7"/>
      <c r="AE1159" s="7"/>
      <c r="AF1159" s="7"/>
      <c r="AG1159" s="7"/>
      <c r="AH1159" s="7"/>
      <c r="AI1159" s="7"/>
      <c r="AJ1159" s="7"/>
      <c r="AK1159" s="7"/>
      <c r="AL1159" s="7"/>
      <c r="AM1159" s="7"/>
      <c r="AN1159" s="7"/>
      <c r="AO1159" s="7"/>
      <c r="AP1159" s="7"/>
      <c r="AQ1159" s="7"/>
      <c r="AR1159" s="7"/>
      <c r="AS1159" s="7"/>
      <c r="AT1159" s="7"/>
      <c r="AU1159" s="7"/>
      <c r="AV1159" s="7"/>
    </row>
    <row r="1160" spans="1:48">
      <c r="A1160" s="12">
        <v>44991</v>
      </c>
      <c r="B1160" s="13">
        <v>7144.7</v>
      </c>
      <c r="C1160" s="13">
        <v>1480.5</v>
      </c>
      <c r="D1160" s="13">
        <v>3000.5</v>
      </c>
      <c r="E1160" s="13">
        <v>13174.3</v>
      </c>
      <c r="F1160" s="13">
        <v>10662.9</v>
      </c>
      <c r="G1160" s="13">
        <v>6239.1</v>
      </c>
      <c r="H1160" s="13">
        <v>42156.6</v>
      </c>
      <c r="I1160" s="13">
        <v>6593.3</v>
      </c>
      <c r="J1160" s="13">
        <v>1533.8</v>
      </c>
      <c r="K1160" s="13">
        <v>17731.2</v>
      </c>
      <c r="L1160" s="13">
        <v>8245.2000000000007</v>
      </c>
      <c r="M1160" s="13">
        <v>53</v>
      </c>
      <c r="N1160" s="15"/>
      <c r="O1160" s="7">
        <f t="shared" si="74"/>
        <v>-2.1203807239188768E-2</v>
      </c>
      <c r="P1160" s="7">
        <f t="shared" si="74"/>
        <v>-5.5540646702830973E-3</v>
      </c>
      <c r="Q1160" s="7">
        <f t="shared" si="74"/>
        <v>-2.6065826305009435E-2</v>
      </c>
      <c r="R1160" s="7">
        <f t="shared" si="73"/>
        <v>-6.6256677636509741E-3</v>
      </c>
      <c r="S1160" s="7">
        <f t="shared" si="73"/>
        <v>-5.2009757844123067E-2</v>
      </c>
      <c r="T1160" s="7">
        <f t="shared" si="73"/>
        <v>-2.3104702472094184E-2</v>
      </c>
      <c r="U1160" s="7">
        <f t="shared" si="73"/>
        <v>7.8722984536616983E-4</v>
      </c>
      <c r="V1160" s="7">
        <f t="shared" si="73"/>
        <v>-1.144037615729685E-2</v>
      </c>
      <c r="W1160" s="7">
        <f t="shared" si="75"/>
        <v>-3.2805035700039592E-2</v>
      </c>
      <c r="X1160" s="7">
        <f t="shared" si="75"/>
        <v>-2.6129107896679042E-2</v>
      </c>
      <c r="Y1160" s="7">
        <f t="shared" si="75"/>
        <v>-1.4562415277358645E-2</v>
      </c>
      <c r="Z1160" s="15"/>
      <c r="AA1160" s="7"/>
      <c r="AB1160" s="7"/>
      <c r="AC1160" s="7"/>
      <c r="AD1160" s="7"/>
      <c r="AE1160" s="7"/>
      <c r="AF1160" s="7"/>
      <c r="AG1160" s="7"/>
      <c r="AH1160" s="7"/>
      <c r="AI1160" s="7"/>
      <c r="AJ1160" s="7"/>
      <c r="AK1160" s="7"/>
      <c r="AL1160" s="7"/>
      <c r="AM1160" s="7"/>
      <c r="AN1160" s="7"/>
      <c r="AO1160" s="7"/>
      <c r="AP1160" s="7"/>
      <c r="AQ1160" s="7"/>
      <c r="AR1160" s="7"/>
      <c r="AS1160" s="7"/>
      <c r="AT1160" s="7"/>
      <c r="AU1160" s="7"/>
      <c r="AV1160" s="7"/>
    </row>
    <row r="1161" spans="1:48">
      <c r="A1161" s="12">
        <v>44998</v>
      </c>
      <c r="B1161" s="13">
        <v>6994.8</v>
      </c>
      <c r="C1161" s="13">
        <v>1472.3</v>
      </c>
      <c r="D1161" s="13">
        <v>2923.3</v>
      </c>
      <c r="E1161" s="13">
        <v>13087.3</v>
      </c>
      <c r="F1161" s="13">
        <v>10122.5</v>
      </c>
      <c r="G1161" s="13">
        <v>6096.6</v>
      </c>
      <c r="H1161" s="13">
        <v>42189.8</v>
      </c>
      <c r="I1161" s="13">
        <v>6518.3</v>
      </c>
      <c r="J1161" s="13">
        <v>1484.3</v>
      </c>
      <c r="K1161" s="13">
        <v>17273.900000000001</v>
      </c>
      <c r="L1161" s="13">
        <v>8126</v>
      </c>
      <c r="M1161" s="13">
        <v>52</v>
      </c>
      <c r="N1161" s="15"/>
      <c r="O1161" s="7">
        <f t="shared" si="74"/>
        <v>-5.6774346049768588E-3</v>
      </c>
      <c r="P1161" s="7">
        <f t="shared" si="74"/>
        <v>1.033827917955203E-2</v>
      </c>
      <c r="Q1161" s="7">
        <f t="shared" si="74"/>
        <v>1.1969267992190587E-2</v>
      </c>
      <c r="R1161" s="7">
        <f t="shared" si="73"/>
        <v>2.6250539703107242E-3</v>
      </c>
      <c r="S1161" s="7">
        <f t="shared" si="73"/>
        <v>7.6368552395567179E-3</v>
      </c>
      <c r="T1161" s="7">
        <f t="shared" si="73"/>
        <v>-1.9110022010202184E-2</v>
      </c>
      <c r="U1161" s="7">
        <f t="shared" si="73"/>
        <v>1.1851135516669171E-5</v>
      </c>
      <c r="V1161" s="7">
        <f t="shared" si="73"/>
        <v>-4.24322260148291E-3</v>
      </c>
      <c r="W1161" s="7">
        <f t="shared" si="75"/>
        <v>-8.9328603745531983E-3</v>
      </c>
      <c r="X1161" s="7">
        <f t="shared" si="75"/>
        <v>1.1687110795671673E-3</v>
      </c>
      <c r="Y1161" s="7">
        <f t="shared" si="75"/>
        <v>-8.6019909489458649E-3</v>
      </c>
      <c r="Z1161" s="15"/>
      <c r="AA1161" s="7"/>
      <c r="AB1161" s="7"/>
      <c r="AC1161" s="7"/>
      <c r="AD1161" s="7"/>
      <c r="AE1161" s="7"/>
      <c r="AF1161" s="7"/>
      <c r="AG1161" s="7"/>
      <c r="AH1161" s="7"/>
      <c r="AI1161" s="7"/>
      <c r="AJ1161" s="7"/>
      <c r="AK1161" s="7"/>
      <c r="AL1161" s="7"/>
      <c r="AM1161" s="7"/>
      <c r="AN1161" s="7"/>
      <c r="AO1161" s="7"/>
      <c r="AP1161" s="7"/>
      <c r="AQ1161" s="7"/>
      <c r="AR1161" s="7"/>
      <c r="AS1161" s="7"/>
      <c r="AT1161" s="7"/>
      <c r="AU1161" s="7"/>
      <c r="AV1161" s="7"/>
    </row>
    <row r="1162" spans="1:48">
      <c r="A1162" s="12">
        <v>45005</v>
      </c>
      <c r="B1162" s="13">
        <v>6955.2</v>
      </c>
      <c r="C1162" s="13">
        <v>1487.6</v>
      </c>
      <c r="D1162" s="13">
        <v>2958.5</v>
      </c>
      <c r="E1162" s="13">
        <v>13121.7</v>
      </c>
      <c r="F1162" s="13">
        <v>10200.1</v>
      </c>
      <c r="G1162" s="13">
        <v>5981.2</v>
      </c>
      <c r="H1162" s="13">
        <v>42190.3</v>
      </c>
      <c r="I1162" s="13">
        <v>6490.7</v>
      </c>
      <c r="J1162" s="13">
        <v>1471.1</v>
      </c>
      <c r="K1162" s="13">
        <v>17294.099999999999</v>
      </c>
      <c r="L1162" s="13">
        <v>8056.4</v>
      </c>
      <c r="M1162" s="13">
        <v>51</v>
      </c>
      <c r="N1162" s="15"/>
      <c r="O1162" s="7">
        <f t="shared" si="74"/>
        <v>3.1503348170385921E-2</v>
      </c>
      <c r="P1162" s="7">
        <f t="shared" si="74"/>
        <v>1.8977165036620988E-2</v>
      </c>
      <c r="Q1162" s="7">
        <f t="shared" si="74"/>
        <v>1.3863236644510406E-2</v>
      </c>
      <c r="R1162" s="7">
        <f t="shared" si="73"/>
        <v>1.4360974984504428E-2</v>
      </c>
      <c r="S1162" s="7">
        <f t="shared" si="73"/>
        <v>2.4721067191117569E-2</v>
      </c>
      <c r="T1162" s="7">
        <f t="shared" si="73"/>
        <v>2.4606159115744257E-2</v>
      </c>
      <c r="U1162" s="7">
        <f t="shared" si="73"/>
        <v>1.077831877183409E-2</v>
      </c>
      <c r="V1162" s="7">
        <f t="shared" si="73"/>
        <v>1.6017215163669399E-2</v>
      </c>
      <c r="W1162" s="7">
        <f t="shared" si="75"/>
        <v>2.7158272219167862E-2</v>
      </c>
      <c r="X1162" s="7">
        <f t="shared" si="75"/>
        <v>6.7789039368122028E-2</v>
      </c>
      <c r="Y1162" s="7">
        <f t="shared" si="75"/>
        <v>3.8151234948537831E-2</v>
      </c>
      <c r="Z1162" s="15"/>
      <c r="AA1162" s="7"/>
      <c r="AB1162" s="7"/>
      <c r="AC1162" s="7"/>
      <c r="AD1162" s="7"/>
      <c r="AE1162" s="7"/>
      <c r="AF1162" s="7"/>
      <c r="AG1162" s="7"/>
      <c r="AH1162" s="7"/>
      <c r="AI1162" s="7"/>
      <c r="AJ1162" s="7"/>
      <c r="AK1162" s="7"/>
      <c r="AL1162" s="7"/>
      <c r="AM1162" s="7"/>
      <c r="AN1162" s="7"/>
      <c r="AO1162" s="7"/>
      <c r="AP1162" s="7"/>
      <c r="AQ1162" s="7"/>
      <c r="AR1162" s="7"/>
      <c r="AS1162" s="7"/>
      <c r="AT1162" s="7"/>
      <c r="AU1162" s="7"/>
      <c r="AV1162" s="7"/>
    </row>
    <row r="1163" spans="1:48">
      <c r="A1163" s="12">
        <v>45012</v>
      </c>
      <c r="B1163" s="13">
        <v>7177.8</v>
      </c>
      <c r="C1163" s="13">
        <v>1516.1</v>
      </c>
      <c r="D1163" s="13">
        <v>2999.8</v>
      </c>
      <c r="E1163" s="13">
        <v>13311.5</v>
      </c>
      <c r="F1163" s="13">
        <v>10455.4</v>
      </c>
      <c r="G1163" s="13">
        <v>6130.2</v>
      </c>
      <c r="H1163" s="13">
        <v>42647.5</v>
      </c>
      <c r="I1163" s="13">
        <v>6595.5</v>
      </c>
      <c r="J1163" s="13">
        <v>1511.6</v>
      </c>
      <c r="K1163" s="13">
        <v>18507.099999999999</v>
      </c>
      <c r="L1163" s="13">
        <v>8369.7000000000007</v>
      </c>
      <c r="M1163" s="13">
        <v>50</v>
      </c>
      <c r="N1163" s="15"/>
      <c r="O1163" s="7">
        <f t="shared" si="74"/>
        <v>5.7235097342475307E-3</v>
      </c>
      <c r="P1163" s="7">
        <f t="shared" si="74"/>
        <v>1.6679590012620763E-2</v>
      </c>
      <c r="Q1163" s="7">
        <f t="shared" si="74"/>
        <v>1.4396833197142666E-2</v>
      </c>
      <c r="R1163" s="7">
        <f t="shared" si="73"/>
        <v>1.7677039941260558E-2</v>
      </c>
      <c r="S1163" s="7">
        <f t="shared" si="73"/>
        <v>2.2049805782344743E-2</v>
      </c>
      <c r="T1163" s="7">
        <f t="shared" si="73"/>
        <v>1.027297916882176E-2</v>
      </c>
      <c r="U1163" s="7">
        <f t="shared" si="73"/>
        <v>3.7541868453717181E-2</v>
      </c>
      <c r="V1163" s="7">
        <f t="shared" si="73"/>
        <v>1.7583861528145631E-2</v>
      </c>
      <c r="W1163" s="7">
        <f t="shared" si="75"/>
        <v>1.6338410095205567E-2</v>
      </c>
      <c r="X1163" s="7">
        <f t="shared" si="75"/>
        <v>-2.7627140887694246E-2</v>
      </c>
      <c r="Y1163" s="7">
        <f t="shared" si="75"/>
        <v>1.7598748850803668E-2</v>
      </c>
      <c r="Z1163" s="15"/>
      <c r="AA1163" s="7"/>
      <c r="AB1163" s="7"/>
      <c r="AC1163" s="7"/>
      <c r="AD1163" s="7"/>
      <c r="AE1163" s="7"/>
      <c r="AF1163" s="7"/>
      <c r="AG1163" s="7"/>
      <c r="AH1163" s="7"/>
      <c r="AI1163" s="7"/>
      <c r="AJ1163" s="7"/>
      <c r="AK1163" s="7"/>
      <c r="AL1163" s="7"/>
      <c r="AM1163" s="7"/>
      <c r="AN1163" s="7"/>
      <c r="AO1163" s="7"/>
      <c r="AP1163" s="7"/>
      <c r="AQ1163" s="7"/>
      <c r="AR1163" s="7"/>
      <c r="AS1163" s="7"/>
      <c r="AT1163" s="7"/>
      <c r="AU1163" s="7"/>
      <c r="AV1163" s="7"/>
    </row>
    <row r="1164" spans="1:48">
      <c r="A1164" s="12">
        <v>45019</v>
      </c>
      <c r="B1164" s="13">
        <v>7219</v>
      </c>
      <c r="C1164" s="13">
        <v>1541.6</v>
      </c>
      <c r="D1164" s="13">
        <v>3043.3</v>
      </c>
      <c r="E1164" s="13">
        <v>13548.9</v>
      </c>
      <c r="F1164" s="13">
        <v>10688.5</v>
      </c>
      <c r="G1164" s="13">
        <v>6193.5</v>
      </c>
      <c r="H1164" s="13">
        <v>44279</v>
      </c>
      <c r="I1164" s="13">
        <v>6712.5</v>
      </c>
      <c r="J1164" s="13">
        <v>1536.5</v>
      </c>
      <c r="K1164" s="13">
        <v>18002.8</v>
      </c>
      <c r="L1164" s="13">
        <v>8518.2999999999993</v>
      </c>
      <c r="M1164" s="13">
        <v>49</v>
      </c>
      <c r="N1164" s="15"/>
      <c r="O1164" s="7">
        <f t="shared" si="74"/>
        <v>1.9560861262043198E-2</v>
      </c>
      <c r="P1164" s="7">
        <f t="shared" si="74"/>
        <v>7.1745128869674718E-3</v>
      </c>
      <c r="Q1164" s="7">
        <f t="shared" si="74"/>
        <v>9.4514643566432546E-3</v>
      </c>
      <c r="R1164" s="7">
        <f t="shared" si="73"/>
        <v>1.1798248278176538E-2</v>
      </c>
      <c r="S1164" s="7">
        <f t="shared" si="73"/>
        <v>2.0731360183556168E-2</v>
      </c>
      <c r="T1164" s="7">
        <f t="shared" si="73"/>
        <v>1.4840491604523097E-2</v>
      </c>
      <c r="U1164" s="7">
        <f t="shared" si="73"/>
        <v>2.9496417774104782E-3</v>
      </c>
      <c r="V1164" s="7">
        <f t="shared" si="73"/>
        <v>1.3715565990862485E-2</v>
      </c>
      <c r="W1164" s="7">
        <f t="shared" si="75"/>
        <v>2.5192515397460449E-2</v>
      </c>
      <c r="X1164" s="7">
        <f t="shared" si="75"/>
        <v>3.9951528899584657E-2</v>
      </c>
      <c r="Y1164" s="7">
        <f t="shared" si="75"/>
        <v>1.196705682859966E-3</v>
      </c>
      <c r="Z1164" s="15"/>
      <c r="AA1164" s="7"/>
      <c r="AB1164" s="7"/>
      <c r="AC1164" s="7"/>
      <c r="AD1164" s="7"/>
      <c r="AE1164" s="7"/>
      <c r="AF1164" s="7"/>
      <c r="AG1164" s="7"/>
      <c r="AH1164" s="7"/>
      <c r="AI1164" s="7"/>
      <c r="AJ1164" s="7"/>
      <c r="AK1164" s="7"/>
      <c r="AL1164" s="7"/>
      <c r="AM1164" s="7"/>
      <c r="AN1164" s="7"/>
      <c r="AO1164" s="7"/>
      <c r="AP1164" s="7"/>
      <c r="AQ1164" s="7"/>
      <c r="AR1164" s="7"/>
      <c r="AS1164" s="7"/>
      <c r="AT1164" s="7"/>
      <c r="AU1164" s="7"/>
      <c r="AV1164" s="7"/>
    </row>
    <row r="1165" spans="1:48">
      <c r="A1165" s="12">
        <v>45027</v>
      </c>
      <c r="B1165" s="13">
        <v>7361.6</v>
      </c>
      <c r="C1165" s="13">
        <v>1552.7</v>
      </c>
      <c r="D1165" s="13">
        <v>3072.2</v>
      </c>
      <c r="E1165" s="13">
        <v>13709.7</v>
      </c>
      <c r="F1165" s="13">
        <v>10912.4</v>
      </c>
      <c r="G1165" s="13">
        <v>6286.1</v>
      </c>
      <c r="H1165" s="13">
        <v>44409.8</v>
      </c>
      <c r="I1165" s="13">
        <v>6805.2</v>
      </c>
      <c r="J1165" s="13">
        <v>1575.7</v>
      </c>
      <c r="K1165" s="13">
        <v>18736.599999999999</v>
      </c>
      <c r="L1165" s="13">
        <v>8528.5</v>
      </c>
      <c r="M1165" s="13">
        <v>48</v>
      </c>
      <c r="N1165" s="15"/>
      <c r="O1165" s="7">
        <f t="shared" si="74"/>
        <v>-4.2472157502007717E-3</v>
      </c>
      <c r="P1165" s="7">
        <f t="shared" si="74"/>
        <v>-4.9714406552782385E-3</v>
      </c>
      <c r="Q1165" s="7">
        <f t="shared" si="74"/>
        <v>3.7038282700619365E-3</v>
      </c>
      <c r="R1165" s="7">
        <f t="shared" si="73"/>
        <v>-1.034531172682775E-2</v>
      </c>
      <c r="S1165" s="7">
        <f t="shared" si="73"/>
        <v>-2.3176223210477343E-2</v>
      </c>
      <c r="T1165" s="7">
        <f t="shared" si="73"/>
        <v>7.354256277052499E-3</v>
      </c>
      <c r="U1165" s="7">
        <f t="shared" si="73"/>
        <v>1.1162473646700963E-3</v>
      </c>
      <c r="V1165" s="7">
        <f t="shared" si="73"/>
        <v>7.7434096192184991E-3</v>
      </c>
      <c r="W1165" s="7">
        <f t="shared" si="75"/>
        <v>-5.0262552133781609E-3</v>
      </c>
      <c r="X1165" s="7">
        <f t="shared" si="75"/>
        <v>-2.1885214516566279E-2</v>
      </c>
      <c r="Y1165" s="7">
        <f t="shared" si="75"/>
        <v>4.2939862511340481E-3</v>
      </c>
      <c r="Z1165" s="15"/>
      <c r="AA1165" s="7"/>
      <c r="AB1165" s="7"/>
      <c r="AC1165" s="7"/>
      <c r="AD1165" s="7"/>
      <c r="AE1165" s="7"/>
      <c r="AF1165" s="7"/>
      <c r="AG1165" s="7"/>
      <c r="AH1165" s="7"/>
      <c r="AI1165" s="7"/>
      <c r="AJ1165" s="7"/>
      <c r="AK1165" s="7"/>
      <c r="AL1165" s="7"/>
      <c r="AM1165" s="7"/>
      <c r="AN1165" s="7"/>
      <c r="AO1165" s="7"/>
      <c r="AP1165" s="7"/>
      <c r="AQ1165" s="7"/>
      <c r="AR1165" s="7"/>
      <c r="AS1165" s="7"/>
      <c r="AT1165" s="7"/>
      <c r="AU1165" s="7"/>
      <c r="AV1165" s="7"/>
    </row>
    <row r="1166" spans="1:48">
      <c r="A1166" s="12">
        <v>45033</v>
      </c>
      <c r="B1166" s="13">
        <v>7330.4</v>
      </c>
      <c r="C1166" s="13">
        <v>1545</v>
      </c>
      <c r="D1166" s="13">
        <v>3083.6</v>
      </c>
      <c r="E1166" s="13">
        <v>13568.6</v>
      </c>
      <c r="F1166" s="13">
        <v>10662.4</v>
      </c>
      <c r="G1166" s="13">
        <v>6332.5</v>
      </c>
      <c r="H1166" s="13">
        <v>44459.4</v>
      </c>
      <c r="I1166" s="13">
        <v>6858.1</v>
      </c>
      <c r="J1166" s="13">
        <v>1567.8</v>
      </c>
      <c r="K1166" s="13">
        <v>18331</v>
      </c>
      <c r="L1166" s="13">
        <v>8565.2000000000007</v>
      </c>
      <c r="M1166" s="13">
        <v>47</v>
      </c>
      <c r="N1166" s="15"/>
      <c r="O1166" s="7">
        <f t="shared" si="74"/>
        <v>-2.8962560205642051E-3</v>
      </c>
      <c r="P1166" s="7">
        <f t="shared" si="74"/>
        <v>1.6815748268355558E-2</v>
      </c>
      <c r="Q1166" s="7">
        <f t="shared" si="74"/>
        <v>-4.216740522105283E-4</v>
      </c>
      <c r="R1166" s="7">
        <f t="shared" si="73"/>
        <v>-1.6079426965455847E-3</v>
      </c>
      <c r="S1166" s="7">
        <f t="shared" si="73"/>
        <v>-4.79463919951906E-3</v>
      </c>
      <c r="T1166" s="7">
        <f t="shared" si="73"/>
        <v>2.2105728631671134E-4</v>
      </c>
      <c r="U1166" s="7">
        <f t="shared" si="73"/>
        <v>-5.7814907974730887E-3</v>
      </c>
      <c r="V1166" s="7">
        <f t="shared" si="73"/>
        <v>4.2196611224342784E-3</v>
      </c>
      <c r="W1166" s="7">
        <f t="shared" si="75"/>
        <v>1.059553737635369E-2</v>
      </c>
      <c r="X1166" s="7">
        <f t="shared" si="75"/>
        <v>-1.6939347276103123E-2</v>
      </c>
      <c r="Y1166" s="7">
        <f t="shared" si="75"/>
        <v>-9.501872139395965E-3</v>
      </c>
      <c r="Z1166" s="15"/>
      <c r="AA1166" s="7"/>
      <c r="AB1166" s="7"/>
      <c r="AC1166" s="7"/>
      <c r="AD1166" s="7"/>
      <c r="AE1166" s="7"/>
      <c r="AF1166" s="7"/>
      <c r="AG1166" s="7"/>
      <c r="AH1166" s="7"/>
      <c r="AI1166" s="7"/>
      <c r="AJ1166" s="7"/>
      <c r="AK1166" s="7"/>
      <c r="AL1166" s="7"/>
      <c r="AM1166" s="7"/>
      <c r="AN1166" s="7"/>
      <c r="AO1166" s="7"/>
      <c r="AP1166" s="7"/>
      <c r="AQ1166" s="7"/>
      <c r="AR1166" s="7"/>
      <c r="AS1166" s="7"/>
      <c r="AT1166" s="7"/>
      <c r="AU1166" s="7"/>
      <c r="AV1166" s="7"/>
    </row>
    <row r="1167" spans="1:48">
      <c r="A1167" s="12">
        <v>45040</v>
      </c>
      <c r="B1167" s="13">
        <v>7309.2</v>
      </c>
      <c r="C1167" s="13">
        <v>1571.2</v>
      </c>
      <c r="D1167" s="13">
        <v>3082.3</v>
      </c>
      <c r="E1167" s="13">
        <v>13546.8</v>
      </c>
      <c r="F1167" s="13">
        <v>10611.4</v>
      </c>
      <c r="G1167" s="13">
        <v>6333.9</v>
      </c>
      <c r="H1167" s="13">
        <v>44203.1</v>
      </c>
      <c r="I1167" s="13">
        <v>6887.1</v>
      </c>
      <c r="J1167" s="13">
        <v>1584.5</v>
      </c>
      <c r="K1167" s="13">
        <v>18023.099999999999</v>
      </c>
      <c r="L1167" s="13">
        <v>8484.2000000000007</v>
      </c>
      <c r="M1167" s="13">
        <v>46</v>
      </c>
      <c r="N1167" s="15"/>
      <c r="O1167" s="7">
        <f t="shared" si="74"/>
        <v>-1.2278875743567272E-2</v>
      </c>
      <c r="P1167" s="7">
        <f t="shared" si="74"/>
        <v>-1.4359221077888876E-2</v>
      </c>
      <c r="Q1167" s="7">
        <f t="shared" si="74"/>
        <v>-6.477149274261438E-3</v>
      </c>
      <c r="R1167" s="7">
        <f t="shared" si="73"/>
        <v>-1.5439911166579548E-3</v>
      </c>
      <c r="S1167" s="7">
        <f t="shared" si="73"/>
        <v>-1.3796986960741931E-2</v>
      </c>
      <c r="T1167" s="7">
        <f t="shared" si="73"/>
        <v>-3.4778990525718562E-2</v>
      </c>
      <c r="U1167" s="7">
        <f t="shared" si="73"/>
        <v>-1.1046048200138124E-3</v>
      </c>
      <c r="V1167" s="7">
        <f t="shared" si="73"/>
        <v>-5.912523777346977E-3</v>
      </c>
      <c r="W1167" s="7">
        <f t="shared" si="75"/>
        <v>-1.180816157957814E-2</v>
      </c>
      <c r="X1167" s="7">
        <f t="shared" si="75"/>
        <v>-5.4355670221893056E-3</v>
      </c>
      <c r="Y1167" s="7">
        <f t="shared" si="75"/>
        <v>2.0278138809259928E-2</v>
      </c>
      <c r="Z1167" s="15"/>
      <c r="AA1167" s="7"/>
      <c r="AB1167" s="7"/>
      <c r="AC1167" s="7"/>
      <c r="AD1167" s="7"/>
      <c r="AE1167" s="7"/>
      <c r="AF1167" s="7"/>
      <c r="AG1167" s="7"/>
      <c r="AH1167" s="7"/>
      <c r="AI1167" s="7"/>
      <c r="AJ1167" s="7"/>
      <c r="AK1167" s="7"/>
      <c r="AL1167" s="7"/>
      <c r="AM1167" s="7"/>
      <c r="AN1167" s="7"/>
      <c r="AO1167" s="7"/>
      <c r="AP1167" s="7"/>
      <c r="AQ1167" s="7"/>
      <c r="AR1167" s="7"/>
      <c r="AS1167" s="7"/>
      <c r="AT1167" s="7"/>
      <c r="AU1167" s="7"/>
      <c r="AV1167" s="7"/>
    </row>
    <row r="1168" spans="1:48">
      <c r="A1168" s="12">
        <v>45047</v>
      </c>
      <c r="B1168" s="13">
        <v>7220</v>
      </c>
      <c r="C1168" s="13">
        <v>1548.8</v>
      </c>
      <c r="D1168" s="13">
        <v>3062.4</v>
      </c>
      <c r="E1168" s="13">
        <v>13525.9</v>
      </c>
      <c r="F1168" s="13">
        <v>10466</v>
      </c>
      <c r="G1168" s="13">
        <v>6117.4</v>
      </c>
      <c r="H1168" s="13">
        <v>44154.3</v>
      </c>
      <c r="I1168" s="13">
        <v>6846.5</v>
      </c>
      <c r="J1168" s="13">
        <v>1565.9</v>
      </c>
      <c r="K1168" s="13">
        <v>17925.400000000001</v>
      </c>
      <c r="L1168" s="13">
        <v>8658</v>
      </c>
      <c r="M1168" s="13">
        <v>45</v>
      </c>
      <c r="N1168" s="15"/>
      <c r="O1168" s="7">
        <f t="shared" si="74"/>
        <v>5.0702271403238941E-3</v>
      </c>
      <c r="P1168" s="7">
        <f t="shared" si="74"/>
        <v>6.1792163659581184E-3</v>
      </c>
      <c r="Q1168" s="7">
        <f t="shared" si="74"/>
        <v>9.2633883604969127E-3</v>
      </c>
      <c r="R1168" s="7">
        <f t="shared" si="73"/>
        <v>-4.6834675028415238E-3</v>
      </c>
      <c r="S1168" s="7">
        <f t="shared" si="73"/>
        <v>1.4173869019963977E-2</v>
      </c>
      <c r="T1168" s="7">
        <f t="shared" si="73"/>
        <v>8.5940826485121063E-3</v>
      </c>
      <c r="U1168" s="7">
        <f t="shared" si="73"/>
        <v>1.4408440888209442E-2</v>
      </c>
      <c r="V1168" s="7">
        <f t="shared" si="73"/>
        <v>6.8413658393953261E-3</v>
      </c>
      <c r="W1168" s="7">
        <f t="shared" si="75"/>
        <v>2.9325031118530347E-2</v>
      </c>
      <c r="X1168" s="7">
        <f t="shared" si="75"/>
        <v>-4.8652644077652064E-3</v>
      </c>
      <c r="Y1168" s="7">
        <f t="shared" si="75"/>
        <v>-1.1383558866138132E-2</v>
      </c>
      <c r="Z1168" s="15"/>
      <c r="AA1168" s="7"/>
      <c r="AB1168" s="7"/>
      <c r="AC1168" s="7"/>
      <c r="AD1168" s="7"/>
      <c r="AE1168" s="7"/>
      <c r="AF1168" s="7"/>
      <c r="AG1168" s="7"/>
      <c r="AH1168" s="7"/>
      <c r="AI1168" s="7"/>
      <c r="AJ1168" s="7"/>
      <c r="AK1168" s="7"/>
      <c r="AL1168" s="7"/>
      <c r="AM1168" s="7"/>
      <c r="AN1168" s="7"/>
      <c r="AO1168" s="7"/>
      <c r="AP1168" s="7"/>
      <c r="AQ1168" s="7"/>
      <c r="AR1168" s="7"/>
      <c r="AS1168" s="7"/>
      <c r="AT1168" s="7"/>
      <c r="AU1168" s="7"/>
      <c r="AV1168" s="7"/>
    </row>
    <row r="1169" spans="1:48">
      <c r="A1169" s="12">
        <v>45054</v>
      </c>
      <c r="B1169" s="13">
        <v>7256.7</v>
      </c>
      <c r="C1169" s="13">
        <v>1558.4</v>
      </c>
      <c r="D1169" s="13">
        <v>3090.9</v>
      </c>
      <c r="E1169" s="13">
        <v>13462.7</v>
      </c>
      <c r="F1169" s="13">
        <v>10615.4</v>
      </c>
      <c r="G1169" s="13">
        <v>6170.2</v>
      </c>
      <c r="H1169" s="13">
        <v>44795.1</v>
      </c>
      <c r="I1169" s="13">
        <v>6893.5</v>
      </c>
      <c r="J1169" s="13">
        <v>1612.5</v>
      </c>
      <c r="K1169" s="13">
        <v>17838.400000000001</v>
      </c>
      <c r="L1169" s="13">
        <v>8560</v>
      </c>
      <c r="M1169" s="13">
        <v>44</v>
      </c>
      <c r="N1169" s="15"/>
      <c r="O1169" s="7">
        <f t="shared" si="74"/>
        <v>3.1369984861847632E-3</v>
      </c>
      <c r="P1169" s="7">
        <f t="shared" si="74"/>
        <v>7.352269158001099E-3</v>
      </c>
      <c r="Q1169" s="7">
        <f t="shared" si="74"/>
        <v>-8.1537638871249773E-3</v>
      </c>
      <c r="R1169" s="7">
        <f t="shared" si="73"/>
        <v>-1.0858956591294197E-2</v>
      </c>
      <c r="S1169" s="7">
        <f t="shared" si="73"/>
        <v>1.5878318895953356E-2</v>
      </c>
      <c r="T1169" s="7">
        <f t="shared" si="73"/>
        <v>2.5574219600743549E-3</v>
      </c>
      <c r="U1169" s="7">
        <f t="shared" si="73"/>
        <v>-6.9039946282285344E-3</v>
      </c>
      <c r="V1169" s="7">
        <f t="shared" si="73"/>
        <v>-5.802735991639117E-5</v>
      </c>
      <c r="W1169" s="7">
        <f t="shared" si="75"/>
        <v>5.0604685257672047E-2</v>
      </c>
      <c r="X1169" s="7">
        <f t="shared" si="75"/>
        <v>9.668109706491651E-3</v>
      </c>
      <c r="Y1169" s="7">
        <f t="shared" si="75"/>
        <v>-2.1635537486754935E-3</v>
      </c>
      <c r="Z1169" s="15"/>
      <c r="AA1169" s="7"/>
      <c r="AB1169" s="7"/>
      <c r="AC1169" s="7"/>
      <c r="AD1169" s="7"/>
      <c r="AE1169" s="7"/>
      <c r="AF1169" s="7"/>
      <c r="AG1169" s="7"/>
      <c r="AH1169" s="7"/>
      <c r="AI1169" s="7"/>
      <c r="AJ1169" s="7"/>
      <c r="AK1169" s="7"/>
      <c r="AL1169" s="7"/>
      <c r="AM1169" s="7"/>
      <c r="AN1169" s="7"/>
      <c r="AO1169" s="7"/>
      <c r="AP1169" s="7"/>
      <c r="AQ1169" s="7"/>
      <c r="AR1169" s="7"/>
      <c r="AS1169" s="7"/>
      <c r="AT1169" s="7"/>
      <c r="AU1169" s="7"/>
      <c r="AV1169" s="7"/>
    </row>
    <row r="1170" spans="1:48">
      <c r="A1170" s="12">
        <v>45061</v>
      </c>
      <c r="B1170" s="13">
        <v>7279.5</v>
      </c>
      <c r="C1170" s="13">
        <v>1569.9</v>
      </c>
      <c r="D1170" s="13">
        <v>3065.8</v>
      </c>
      <c r="E1170" s="13">
        <v>13317.3</v>
      </c>
      <c r="F1170" s="13">
        <v>10785.3</v>
      </c>
      <c r="G1170" s="13">
        <v>6186</v>
      </c>
      <c r="H1170" s="13">
        <v>44486.9</v>
      </c>
      <c r="I1170" s="13">
        <v>6893.1</v>
      </c>
      <c r="J1170" s="13">
        <v>1696.2</v>
      </c>
      <c r="K1170" s="13">
        <v>18011.7</v>
      </c>
      <c r="L1170" s="13">
        <v>8541.5</v>
      </c>
      <c r="M1170" s="13">
        <v>43</v>
      </c>
      <c r="N1170" s="15"/>
      <c r="O1170" s="7">
        <f t="shared" si="74"/>
        <v>-1.7278718394289787E-2</v>
      </c>
      <c r="P1170" s="7">
        <f t="shared" si="74"/>
        <v>-8.5079675209841655E-3</v>
      </c>
      <c r="Q1170" s="7">
        <f t="shared" si="74"/>
        <v>-3.265609831810231E-2</v>
      </c>
      <c r="R1170" s="7">
        <f t="shared" si="73"/>
        <v>-1.9479190611946591E-2</v>
      </c>
      <c r="S1170" s="7">
        <f t="shared" si="73"/>
        <v>1.0872228265233029E-2</v>
      </c>
      <c r="T1170" s="7">
        <f t="shared" si="73"/>
        <v>-1.3639312366555131E-2</v>
      </c>
      <c r="U1170" s="7">
        <f t="shared" si="73"/>
        <v>-9.1432279446340536E-3</v>
      </c>
      <c r="V1170" s="7">
        <f t="shared" si="73"/>
        <v>-1.2437208708080971E-2</v>
      </c>
      <c r="W1170" s="7">
        <f t="shared" si="75"/>
        <v>4.6198389490347484E-2</v>
      </c>
      <c r="X1170" s="7">
        <f t="shared" si="75"/>
        <v>-3.5851035329403508E-2</v>
      </c>
      <c r="Y1170" s="7">
        <f t="shared" si="75"/>
        <v>2.0817747039258124E-3</v>
      </c>
      <c r="Z1170" s="15"/>
      <c r="AA1170" s="7"/>
      <c r="AB1170" s="7"/>
      <c r="AC1170" s="7"/>
      <c r="AD1170" s="7"/>
      <c r="AE1170" s="7"/>
      <c r="AF1170" s="7"/>
      <c r="AG1170" s="7"/>
      <c r="AH1170" s="7"/>
      <c r="AI1170" s="7"/>
      <c r="AJ1170" s="7"/>
      <c r="AK1170" s="7"/>
      <c r="AL1170" s="7"/>
      <c r="AM1170" s="7"/>
      <c r="AN1170" s="7"/>
      <c r="AO1170" s="7"/>
      <c r="AP1170" s="7"/>
      <c r="AQ1170" s="7"/>
      <c r="AR1170" s="7"/>
      <c r="AS1170" s="7"/>
      <c r="AT1170" s="7"/>
      <c r="AU1170" s="7"/>
      <c r="AV1170" s="7"/>
    </row>
    <row r="1171" spans="1:48">
      <c r="A1171" s="12">
        <v>45068</v>
      </c>
      <c r="B1171" s="13">
        <v>7154.8</v>
      </c>
      <c r="C1171" s="13">
        <v>1556.6</v>
      </c>
      <c r="D1171" s="13">
        <v>2967.3</v>
      </c>
      <c r="E1171" s="13">
        <v>13060.4</v>
      </c>
      <c r="F1171" s="13">
        <v>10903.2</v>
      </c>
      <c r="G1171" s="13">
        <v>6102.2</v>
      </c>
      <c r="H1171" s="13">
        <v>44082</v>
      </c>
      <c r="I1171" s="13">
        <v>6807.9</v>
      </c>
      <c r="J1171" s="13">
        <v>1776.4</v>
      </c>
      <c r="K1171" s="13">
        <v>17377.400000000001</v>
      </c>
      <c r="L1171" s="13">
        <v>8559.2999999999993</v>
      </c>
      <c r="M1171" s="13">
        <v>42</v>
      </c>
      <c r="N1171" s="15"/>
      <c r="O1171" s="7">
        <f t="shared" si="74"/>
        <v>-1.3566530518035829E-3</v>
      </c>
      <c r="P1171" s="7">
        <f t="shared" si="74"/>
        <v>-1.3500050264791856E-3</v>
      </c>
      <c r="Q1171" s="7">
        <f t="shared" si="74"/>
        <v>-2.2321214332319934E-2</v>
      </c>
      <c r="R1171" s="7">
        <f t="shared" si="73"/>
        <v>-1.4126445511679164E-2</v>
      </c>
      <c r="S1171" s="7">
        <f t="shared" si="73"/>
        <v>-8.9362806444023297E-3</v>
      </c>
      <c r="T1171" s="7">
        <f t="shared" si="73"/>
        <v>-1.3695001771748649E-2</v>
      </c>
      <c r="U1171" s="7">
        <f t="shared" si="73"/>
        <v>9.4196756163115493E-3</v>
      </c>
      <c r="V1171" s="7">
        <f t="shared" si="73"/>
        <v>-3.2662458416410182E-3</v>
      </c>
      <c r="W1171" s="7">
        <f t="shared" si="75"/>
        <v>1.2086091613618221E-2</v>
      </c>
      <c r="X1171" s="7">
        <f t="shared" si="75"/>
        <v>1.5225270834434894E-2</v>
      </c>
      <c r="Y1171" s="7">
        <f t="shared" si="75"/>
        <v>7.4262376860758971E-3</v>
      </c>
      <c r="Z1171" s="15"/>
      <c r="AA1171" s="7"/>
      <c r="AB1171" s="7"/>
      <c r="AC1171" s="7"/>
      <c r="AD1171" s="7"/>
      <c r="AE1171" s="7"/>
      <c r="AF1171" s="7"/>
      <c r="AG1171" s="7"/>
      <c r="AH1171" s="7"/>
      <c r="AI1171" s="7"/>
      <c r="AJ1171" s="7"/>
      <c r="AK1171" s="7"/>
      <c r="AL1171" s="7"/>
      <c r="AM1171" s="7"/>
      <c r="AN1171" s="7"/>
      <c r="AO1171" s="7"/>
      <c r="AP1171" s="7"/>
      <c r="AQ1171" s="7"/>
      <c r="AR1171" s="7"/>
      <c r="AS1171" s="7"/>
      <c r="AT1171" s="7"/>
      <c r="AU1171" s="7"/>
      <c r="AV1171" s="7"/>
    </row>
    <row r="1172" spans="1:48">
      <c r="A1172" s="12">
        <v>45075</v>
      </c>
      <c r="B1172" s="13">
        <v>7145.1</v>
      </c>
      <c r="C1172" s="13">
        <v>1554.5</v>
      </c>
      <c r="D1172" s="13">
        <v>2901.8</v>
      </c>
      <c r="E1172" s="13">
        <v>12877.2</v>
      </c>
      <c r="F1172" s="13">
        <v>10806.2</v>
      </c>
      <c r="G1172" s="13">
        <v>6019.2</v>
      </c>
      <c r="H1172" s="13">
        <v>44499.199999999997</v>
      </c>
      <c r="I1172" s="13">
        <v>6785.7</v>
      </c>
      <c r="J1172" s="13">
        <v>1798</v>
      </c>
      <c r="K1172" s="13">
        <v>17644</v>
      </c>
      <c r="L1172" s="13">
        <v>8623.1</v>
      </c>
      <c r="M1172" s="13">
        <v>41</v>
      </c>
      <c r="N1172" s="15"/>
      <c r="O1172" s="7">
        <f t="shared" si="74"/>
        <v>-3.1680196952238154E-3</v>
      </c>
      <c r="P1172" s="7">
        <f t="shared" si="74"/>
        <v>-1.9028401515399772E-2</v>
      </c>
      <c r="Q1172" s="7">
        <f t="shared" si="74"/>
        <v>-4.8016397071442415E-3</v>
      </c>
      <c r="R1172" s="7">
        <f t="shared" si="73"/>
        <v>-3.3915741084220245E-3</v>
      </c>
      <c r="S1172" s="7">
        <f t="shared" si="73"/>
        <v>4.349137721678273E-3</v>
      </c>
      <c r="T1172" s="7">
        <f t="shared" si="73"/>
        <v>-9.0285402558704757E-3</v>
      </c>
      <c r="U1172" s="7">
        <f t="shared" si="73"/>
        <v>-1.2505052977875113E-2</v>
      </c>
      <c r="V1172" s="7">
        <f t="shared" si="73"/>
        <v>-1.2336865591930903E-2</v>
      </c>
      <c r="W1172" s="7">
        <f t="shared" si="75"/>
        <v>-2.9920380395038061E-2</v>
      </c>
      <c r="X1172" s="7">
        <f t="shared" si="75"/>
        <v>2.027037675765761E-2</v>
      </c>
      <c r="Y1172" s="7">
        <f t="shared" si="75"/>
        <v>1.1277794809195933E-2</v>
      </c>
      <c r="Z1172" s="15"/>
      <c r="AA1172" s="7"/>
      <c r="AB1172" s="7"/>
      <c r="AC1172" s="7"/>
      <c r="AD1172" s="7"/>
      <c r="AE1172" s="7"/>
      <c r="AF1172" s="7"/>
      <c r="AG1172" s="7"/>
      <c r="AH1172" s="7"/>
      <c r="AI1172" s="7"/>
      <c r="AJ1172" s="7"/>
      <c r="AK1172" s="7"/>
      <c r="AL1172" s="7"/>
      <c r="AM1172" s="7"/>
      <c r="AN1172" s="7"/>
      <c r="AO1172" s="7"/>
      <c r="AP1172" s="7"/>
      <c r="AQ1172" s="7"/>
      <c r="AR1172" s="7"/>
      <c r="AS1172" s="7"/>
      <c r="AT1172" s="7"/>
      <c r="AU1172" s="7"/>
      <c r="AV1172" s="7"/>
    </row>
    <row r="1173" spans="1:48">
      <c r="A1173" s="12">
        <v>45082</v>
      </c>
      <c r="B1173" s="13">
        <v>7122.5</v>
      </c>
      <c r="C1173" s="13">
        <v>1525.2</v>
      </c>
      <c r="D1173" s="13">
        <v>2887.9</v>
      </c>
      <c r="E1173" s="13">
        <v>12833.6</v>
      </c>
      <c r="F1173" s="13">
        <v>10853.3</v>
      </c>
      <c r="G1173" s="13">
        <v>5965.1</v>
      </c>
      <c r="H1173" s="13">
        <v>43946.2</v>
      </c>
      <c r="I1173" s="13">
        <v>6702.5</v>
      </c>
      <c r="J1173" s="13">
        <v>1745</v>
      </c>
      <c r="K1173" s="13">
        <v>18005.3</v>
      </c>
      <c r="L1173" s="13">
        <v>8720.9</v>
      </c>
      <c r="M1173" s="13">
        <v>40</v>
      </c>
      <c r="N1173" s="15"/>
      <c r="O1173" s="7">
        <f t="shared" si="74"/>
        <v>1.7908185021569042E-2</v>
      </c>
      <c r="P1173" s="7">
        <f t="shared" si="74"/>
        <v>1.6838807647296325E-2</v>
      </c>
      <c r="Q1173" s="7">
        <f t="shared" si="74"/>
        <v>1.8865895348673757E-2</v>
      </c>
      <c r="R1173" s="7">
        <f t="shared" si="73"/>
        <v>1.6077516727532843E-2</v>
      </c>
      <c r="S1173" s="7">
        <f t="shared" si="73"/>
        <v>2.7526215968709966E-2</v>
      </c>
      <c r="T1173" s="7">
        <f t="shared" si="73"/>
        <v>3.3270460669470613E-2</v>
      </c>
      <c r="U1173" s="7">
        <f t="shared" si="73"/>
        <v>-6.0424681399719127E-2</v>
      </c>
      <c r="V1173" s="7">
        <f t="shared" si="73"/>
        <v>2.0336379845090003E-2</v>
      </c>
      <c r="W1173" s="7">
        <f t="shared" si="75"/>
        <v>4.6850776244059721E-2</v>
      </c>
      <c r="X1173" s="7">
        <f t="shared" si="75"/>
        <v>3.0299463980447389E-2</v>
      </c>
      <c r="Y1173" s="7">
        <f t="shared" si="75"/>
        <v>5.7283813650718125E-3</v>
      </c>
      <c r="Z1173" s="15"/>
      <c r="AA1173" s="7"/>
      <c r="AB1173" s="7"/>
      <c r="AC1173" s="7"/>
      <c r="AD1173" s="7"/>
      <c r="AE1173" s="7"/>
      <c r="AF1173" s="7"/>
      <c r="AG1173" s="7"/>
      <c r="AH1173" s="7"/>
      <c r="AI1173" s="7"/>
      <c r="AJ1173" s="7"/>
      <c r="AK1173" s="7"/>
      <c r="AL1173" s="7"/>
      <c r="AM1173" s="7"/>
      <c r="AN1173" s="7"/>
      <c r="AO1173" s="7"/>
      <c r="AP1173" s="7"/>
      <c r="AQ1173" s="7"/>
      <c r="AR1173" s="7"/>
      <c r="AS1173" s="7"/>
      <c r="AT1173" s="7"/>
      <c r="AU1173" s="7"/>
      <c r="AV1173" s="7"/>
    </row>
    <row r="1174" spans="1:48">
      <c r="A1174" s="12">
        <v>45090</v>
      </c>
      <c r="B1174" s="13">
        <v>7251.2</v>
      </c>
      <c r="C1174" s="13">
        <v>1551.1</v>
      </c>
      <c r="D1174" s="13">
        <v>2942.9</v>
      </c>
      <c r="E1174" s="13">
        <v>13041.6</v>
      </c>
      <c r="F1174" s="13">
        <v>11156.2</v>
      </c>
      <c r="G1174" s="13">
        <v>6166.9</v>
      </c>
      <c r="H1174" s="13">
        <v>41369.4</v>
      </c>
      <c r="I1174" s="13">
        <v>6840.2</v>
      </c>
      <c r="J1174" s="13">
        <v>1828.7</v>
      </c>
      <c r="K1174" s="13">
        <v>18559.2</v>
      </c>
      <c r="L1174" s="13">
        <v>8771</v>
      </c>
      <c r="M1174" s="13">
        <v>39</v>
      </c>
      <c r="N1174" s="15"/>
      <c r="O1174" s="7">
        <f t="shared" si="74"/>
        <v>-2.1184870768987445E-2</v>
      </c>
      <c r="P1174" s="7">
        <f t="shared" si="74"/>
        <v>-1.5724820441239067E-2</v>
      </c>
      <c r="Q1174" s="7">
        <f t="shared" si="74"/>
        <v>-2.7490535838194868E-2</v>
      </c>
      <c r="R1174" s="7">
        <f t="shared" si="73"/>
        <v>2.0499099409163848E-2</v>
      </c>
      <c r="S1174" s="7">
        <f t="shared" si="73"/>
        <v>-4.9736722697489619E-2</v>
      </c>
      <c r="T1174" s="7">
        <f t="shared" si="73"/>
        <v>-1.3336686931337684E-2</v>
      </c>
      <c r="U1174" s="7">
        <f t="shared" si="73"/>
        <v>2.9230082638997605E-3</v>
      </c>
      <c r="V1174" s="7">
        <f t="shared" si="73"/>
        <v>-1.9486312310473371E-2</v>
      </c>
      <c r="W1174" s="7">
        <f t="shared" si="75"/>
        <v>-4.3818130083797487E-2</v>
      </c>
      <c r="X1174" s="7">
        <f t="shared" si="75"/>
        <v>-3.8665240059296939E-2</v>
      </c>
      <c r="Y1174" s="7">
        <f t="shared" si="75"/>
        <v>1.455550693862119E-2</v>
      </c>
      <c r="Z1174" s="15"/>
      <c r="AA1174" s="7"/>
      <c r="AB1174" s="7"/>
      <c r="AC1174" s="7"/>
      <c r="AD1174" s="7"/>
      <c r="AE1174" s="7"/>
      <c r="AF1174" s="7"/>
      <c r="AG1174" s="7"/>
      <c r="AH1174" s="7"/>
      <c r="AI1174" s="7"/>
      <c r="AJ1174" s="7"/>
      <c r="AK1174" s="7"/>
      <c r="AL1174" s="7"/>
      <c r="AM1174" s="7"/>
      <c r="AN1174" s="7"/>
      <c r="AO1174" s="7"/>
      <c r="AP1174" s="7"/>
      <c r="AQ1174" s="7"/>
      <c r="AR1174" s="7"/>
      <c r="AS1174" s="7"/>
      <c r="AT1174" s="7"/>
      <c r="AU1174" s="7"/>
      <c r="AV1174" s="7"/>
    </row>
    <row r="1175" spans="1:48">
      <c r="A1175" s="12">
        <v>45096</v>
      </c>
      <c r="B1175" s="13">
        <v>7099.2</v>
      </c>
      <c r="C1175" s="13">
        <v>1526.9</v>
      </c>
      <c r="D1175" s="13">
        <v>2863.1</v>
      </c>
      <c r="E1175" s="13">
        <v>13311.7</v>
      </c>
      <c r="F1175" s="13">
        <v>10614.9</v>
      </c>
      <c r="G1175" s="13">
        <v>6085.2</v>
      </c>
      <c r="H1175" s="13">
        <v>41490.5</v>
      </c>
      <c r="I1175" s="13">
        <v>6708.2</v>
      </c>
      <c r="J1175" s="13">
        <v>1750.3</v>
      </c>
      <c r="K1175" s="13">
        <v>17855.3</v>
      </c>
      <c r="L1175" s="13">
        <v>8899.6</v>
      </c>
      <c r="M1175" s="13">
        <v>38</v>
      </c>
      <c r="N1175" s="15"/>
      <c r="O1175" s="7">
        <f t="shared" si="74"/>
        <v>1.4557152710195618E-2</v>
      </c>
      <c r="P1175" s="7">
        <f t="shared" si="74"/>
        <v>6.8531417255656675E-3</v>
      </c>
      <c r="Q1175" s="7">
        <f t="shared" si="74"/>
        <v>2.7762339597555086E-2</v>
      </c>
      <c r="R1175" s="7">
        <f t="shared" si="73"/>
        <v>-1.3380643665833805E-3</v>
      </c>
      <c r="S1175" s="7">
        <f t="shared" si="73"/>
        <v>1.9858226470112109E-2</v>
      </c>
      <c r="T1175" s="7">
        <f t="shared" si="73"/>
        <v>2.1862080469820643E-2</v>
      </c>
      <c r="U1175" s="7">
        <f t="shared" si="73"/>
        <v>-4.8320360745273362E-3</v>
      </c>
      <c r="V1175" s="7">
        <f t="shared" si="73"/>
        <v>1.3091828477784817E-2</v>
      </c>
      <c r="W1175" s="7">
        <f t="shared" si="75"/>
        <v>4.4255503662471593E-2</v>
      </c>
      <c r="X1175" s="7">
        <f t="shared" si="75"/>
        <v>9.8309371479027869E-3</v>
      </c>
      <c r="Y1175" s="7">
        <f t="shared" si="75"/>
        <v>-1.8759978091332501E-2</v>
      </c>
      <c r="Z1175" s="15"/>
      <c r="AA1175" s="7"/>
      <c r="AB1175" s="7"/>
      <c r="AC1175" s="7"/>
      <c r="AD1175" s="7"/>
      <c r="AE1175" s="7"/>
      <c r="AF1175" s="7"/>
      <c r="AG1175" s="7"/>
      <c r="AH1175" s="7"/>
      <c r="AI1175" s="7"/>
      <c r="AJ1175" s="7"/>
      <c r="AK1175" s="7"/>
      <c r="AL1175" s="7"/>
      <c r="AM1175" s="7"/>
      <c r="AN1175" s="7"/>
      <c r="AO1175" s="7"/>
      <c r="AP1175" s="7"/>
      <c r="AQ1175" s="7"/>
      <c r="AR1175" s="7"/>
      <c r="AS1175" s="7"/>
      <c r="AT1175" s="7"/>
      <c r="AU1175" s="7"/>
      <c r="AV1175" s="7"/>
    </row>
    <row r="1176" spans="1:48">
      <c r="A1176" s="12">
        <v>45103</v>
      </c>
      <c r="B1176" s="13">
        <v>7203.3</v>
      </c>
      <c r="C1176" s="13">
        <v>1537.4</v>
      </c>
      <c r="D1176" s="13">
        <v>2943.7</v>
      </c>
      <c r="E1176" s="13">
        <v>13293.9</v>
      </c>
      <c r="F1176" s="13">
        <v>10827.8</v>
      </c>
      <c r="G1176" s="13">
        <v>6219.7</v>
      </c>
      <c r="H1176" s="13">
        <v>41290.5</v>
      </c>
      <c r="I1176" s="13">
        <v>6796.6</v>
      </c>
      <c r="J1176" s="13">
        <v>1829.5</v>
      </c>
      <c r="K1176" s="13">
        <v>18031.7</v>
      </c>
      <c r="L1176" s="13">
        <v>8734.2000000000007</v>
      </c>
      <c r="M1176" s="13">
        <v>37</v>
      </c>
      <c r="N1176" s="15"/>
      <c r="O1176" s="7">
        <f t="shared" si="74"/>
        <v>-2.260443299360728E-2</v>
      </c>
      <c r="P1176" s="7">
        <f t="shared" si="74"/>
        <v>-1.0198833172609313E-2</v>
      </c>
      <c r="Q1176" s="7">
        <f t="shared" si="74"/>
        <v>-3.1506548328325952E-2</v>
      </c>
      <c r="R1176" s="7">
        <f t="shared" si="73"/>
        <v>-1.543378548323477E-2</v>
      </c>
      <c r="S1176" s="7">
        <f t="shared" si="73"/>
        <v>-8.737892655650014E-3</v>
      </c>
      <c r="T1176" s="7">
        <f t="shared" si="73"/>
        <v>-2.0515455859577252E-2</v>
      </c>
      <c r="U1176" s="7">
        <f t="shared" si="73"/>
        <v>-3.4602049885098206E-2</v>
      </c>
      <c r="V1176" s="7">
        <f t="shared" si="73"/>
        <v>-1.9432510705229871E-2</v>
      </c>
      <c r="W1176" s="7">
        <f t="shared" si="75"/>
        <v>-3.8842539247801129E-2</v>
      </c>
      <c r="X1176" s="7">
        <f t="shared" si="75"/>
        <v>-2.6860869378990154E-2</v>
      </c>
      <c r="Y1176" s="7">
        <f t="shared" si="75"/>
        <v>6.22045160735029E-3</v>
      </c>
      <c r="Z1176" s="15"/>
      <c r="AA1176" s="7"/>
      <c r="AB1176" s="7"/>
      <c r="AC1176" s="7"/>
      <c r="AD1176" s="7"/>
      <c r="AE1176" s="7"/>
      <c r="AF1176" s="7"/>
      <c r="AG1176" s="7"/>
      <c r="AH1176" s="7"/>
      <c r="AI1176" s="7"/>
      <c r="AJ1176" s="7"/>
      <c r="AK1176" s="7"/>
      <c r="AL1176" s="7"/>
      <c r="AM1176" s="7"/>
      <c r="AN1176" s="7"/>
      <c r="AO1176" s="7"/>
      <c r="AP1176" s="7"/>
      <c r="AQ1176" s="7"/>
      <c r="AR1176" s="7"/>
      <c r="AS1176" s="7"/>
      <c r="AT1176" s="7"/>
      <c r="AU1176" s="7"/>
      <c r="AV1176" s="7"/>
    </row>
    <row r="1177" spans="1:48">
      <c r="A1177" s="12">
        <v>45110</v>
      </c>
      <c r="B1177" s="13">
        <v>7042.3</v>
      </c>
      <c r="C1177" s="13">
        <v>1521.8</v>
      </c>
      <c r="D1177" s="13">
        <v>2852.4</v>
      </c>
      <c r="E1177" s="13">
        <v>13090.3</v>
      </c>
      <c r="F1177" s="13">
        <v>10733.6</v>
      </c>
      <c r="G1177" s="13">
        <v>6093.4</v>
      </c>
      <c r="H1177" s="13">
        <v>39886.199999999997</v>
      </c>
      <c r="I1177" s="13">
        <v>6665.8</v>
      </c>
      <c r="J1177" s="13">
        <v>1759.8</v>
      </c>
      <c r="K1177" s="13">
        <v>17553.8</v>
      </c>
      <c r="L1177" s="13">
        <v>8788.7000000000007</v>
      </c>
      <c r="M1177" s="13">
        <v>36</v>
      </c>
      <c r="N1177" s="15"/>
      <c r="O1177" s="7">
        <f t="shared" si="74"/>
        <v>3.636409418800355E-2</v>
      </c>
      <c r="P1177" s="7">
        <f t="shared" si="74"/>
        <v>3.1181774599931298E-2</v>
      </c>
      <c r="Q1177" s="7">
        <f t="shared" si="74"/>
        <v>4.4198701830332678E-2</v>
      </c>
      <c r="R1177" s="7">
        <f t="shared" si="73"/>
        <v>8.4589615824374031E-3</v>
      </c>
      <c r="S1177" s="7">
        <f t="shared" si="73"/>
        <v>4.8268301854684365E-2</v>
      </c>
      <c r="T1177" s="7">
        <f t="shared" si="73"/>
        <v>3.2549449279230459E-2</v>
      </c>
      <c r="U1177" s="7">
        <f t="shared" si="73"/>
        <v>-3.7552054919375985E-3</v>
      </c>
      <c r="V1177" s="7">
        <f t="shared" si="73"/>
        <v>2.3866066127316017E-2</v>
      </c>
      <c r="W1177" s="7">
        <f t="shared" si="75"/>
        <v>6.1753791595823226E-2</v>
      </c>
      <c r="X1177" s="7">
        <f t="shared" si="75"/>
        <v>5.5948383903914108E-2</v>
      </c>
      <c r="Y1177" s="7">
        <f t="shared" si="75"/>
        <v>1.8868058949261697E-2</v>
      </c>
      <c r="Z1177" s="15"/>
      <c r="AA1177" s="7"/>
      <c r="AB1177" s="7"/>
      <c r="AC1177" s="7"/>
      <c r="AD1177" s="7"/>
      <c r="AE1177" s="7"/>
      <c r="AF1177" s="7"/>
      <c r="AG1177" s="7"/>
      <c r="AH1177" s="7"/>
      <c r="AI1177" s="7"/>
      <c r="AJ1177" s="7"/>
      <c r="AK1177" s="7"/>
      <c r="AL1177" s="7"/>
      <c r="AM1177" s="7"/>
      <c r="AN1177" s="7"/>
      <c r="AO1177" s="7"/>
      <c r="AP1177" s="7"/>
      <c r="AQ1177" s="7"/>
      <c r="AR1177" s="7"/>
      <c r="AS1177" s="7"/>
      <c r="AT1177" s="7"/>
      <c r="AU1177" s="7"/>
      <c r="AV1177" s="7"/>
    </row>
    <row r="1178" spans="1:48">
      <c r="A1178" s="12">
        <v>45117</v>
      </c>
      <c r="B1178" s="13">
        <v>7303.1</v>
      </c>
      <c r="C1178" s="13">
        <v>1570</v>
      </c>
      <c r="D1178" s="13">
        <v>2981.3</v>
      </c>
      <c r="E1178" s="13">
        <v>13201.5</v>
      </c>
      <c r="F1178" s="13">
        <v>11264.4</v>
      </c>
      <c r="G1178" s="13">
        <v>6295</v>
      </c>
      <c r="H1178" s="13">
        <v>39736.699999999997</v>
      </c>
      <c r="I1178" s="13">
        <v>6826.8</v>
      </c>
      <c r="J1178" s="13">
        <v>1871.9</v>
      </c>
      <c r="K1178" s="13">
        <v>18563.900000000001</v>
      </c>
      <c r="L1178" s="13">
        <v>8956.1</v>
      </c>
      <c r="M1178" s="13">
        <v>35</v>
      </c>
      <c r="N1178" s="15"/>
      <c r="O1178" s="7">
        <f t="shared" si="74"/>
        <v>1.477731677542713E-3</v>
      </c>
      <c r="P1178" s="7">
        <f t="shared" si="74"/>
        <v>-2.326210758829041E-2</v>
      </c>
      <c r="Q1178" s="7">
        <f t="shared" si="74"/>
        <v>-3.3542976942497526E-5</v>
      </c>
      <c r="R1178" s="7">
        <f t="shared" si="73"/>
        <v>-2.5635983276878793E-3</v>
      </c>
      <c r="S1178" s="7">
        <f t="shared" si="73"/>
        <v>1.1527352548838228E-2</v>
      </c>
      <c r="T1178" s="7">
        <f t="shared" si="73"/>
        <v>2.6446241754375953E-2</v>
      </c>
      <c r="U1178" s="7">
        <f t="shared" si="73"/>
        <v>1.1355455372170944E-2</v>
      </c>
      <c r="V1178" s="7">
        <f t="shared" si="73"/>
        <v>1.332094146199816E-3</v>
      </c>
      <c r="W1178" s="7">
        <f t="shared" si="75"/>
        <v>-5.3564861052769223E-3</v>
      </c>
      <c r="X1178" s="7">
        <f t="shared" si="75"/>
        <v>-2.4815304466444511E-2</v>
      </c>
      <c r="Y1178" s="7">
        <f t="shared" si="75"/>
        <v>1.0672957718801543E-2</v>
      </c>
      <c r="Z1178" s="15"/>
      <c r="AA1178" s="7"/>
      <c r="AB1178" s="7"/>
      <c r="AC1178" s="7"/>
      <c r="AD1178" s="7"/>
      <c r="AE1178" s="7"/>
      <c r="AF1178" s="7"/>
      <c r="AG1178" s="7"/>
      <c r="AH1178" s="7"/>
      <c r="AI1178" s="7"/>
      <c r="AJ1178" s="7"/>
      <c r="AK1178" s="7"/>
      <c r="AL1178" s="7"/>
      <c r="AM1178" s="7"/>
      <c r="AN1178" s="7"/>
      <c r="AO1178" s="7"/>
      <c r="AP1178" s="7"/>
      <c r="AQ1178" s="7"/>
      <c r="AR1178" s="7"/>
      <c r="AS1178" s="7"/>
      <c r="AT1178" s="7"/>
      <c r="AU1178" s="7"/>
      <c r="AV1178" s="7"/>
    </row>
    <row r="1179" spans="1:48">
      <c r="A1179" s="12">
        <v>45124</v>
      </c>
      <c r="B1179" s="13">
        <v>7313.9</v>
      </c>
      <c r="C1179" s="13">
        <v>1533.9</v>
      </c>
      <c r="D1179" s="13">
        <v>2981.2</v>
      </c>
      <c r="E1179" s="13">
        <v>13167.7</v>
      </c>
      <c r="F1179" s="13">
        <v>11395</v>
      </c>
      <c r="G1179" s="13">
        <v>6463.7</v>
      </c>
      <c r="H1179" s="13">
        <v>40190.5</v>
      </c>
      <c r="I1179" s="13">
        <v>6835.9</v>
      </c>
      <c r="J1179" s="13">
        <v>1861.9</v>
      </c>
      <c r="K1179" s="13">
        <v>18108.900000000001</v>
      </c>
      <c r="L1179" s="13">
        <v>9052.2000000000007</v>
      </c>
      <c r="M1179" s="13">
        <v>34</v>
      </c>
      <c r="N1179" s="15"/>
      <c r="O1179" s="7">
        <f t="shared" si="74"/>
        <v>1.2189721175781971E-2</v>
      </c>
      <c r="P1179" s="7">
        <f t="shared" si="74"/>
        <v>2.8661517243983067E-2</v>
      </c>
      <c r="Q1179" s="7">
        <f t="shared" si="74"/>
        <v>1.8247893041951634E-2</v>
      </c>
      <c r="R1179" s="7">
        <f t="shared" si="73"/>
        <v>5.6191835726426909E-3</v>
      </c>
      <c r="S1179" s="7">
        <f t="shared" si="73"/>
        <v>3.3635902820943961E-2</v>
      </c>
      <c r="T1179" s="7">
        <f t="shared" si="73"/>
        <v>8.7338144993111683E-3</v>
      </c>
      <c r="U1179" s="7">
        <f t="shared" si="73"/>
        <v>5.2139870525504239E-3</v>
      </c>
      <c r="V1179" s="7">
        <f t="shared" si="73"/>
        <v>1.4248710554166764E-2</v>
      </c>
      <c r="W1179" s="7">
        <f t="shared" si="75"/>
        <v>2.9163992343637878E-2</v>
      </c>
      <c r="X1179" s="7">
        <f t="shared" si="75"/>
        <v>8.4845761253818375E-3</v>
      </c>
      <c r="Y1179" s="7">
        <f t="shared" si="75"/>
        <v>8.1196604132639308E-3</v>
      </c>
      <c r="Z1179" s="15"/>
      <c r="AA1179" s="7"/>
      <c r="AB1179" s="7"/>
      <c r="AC1179" s="7"/>
      <c r="AD1179" s="7"/>
      <c r="AE1179" s="7"/>
      <c r="AF1179" s="7"/>
      <c r="AG1179" s="7"/>
      <c r="AH1179" s="7"/>
      <c r="AI1179" s="7"/>
      <c r="AJ1179" s="7"/>
      <c r="AK1179" s="7"/>
      <c r="AL1179" s="7"/>
      <c r="AM1179" s="7"/>
      <c r="AN1179" s="7"/>
      <c r="AO1179" s="7"/>
      <c r="AP1179" s="7"/>
      <c r="AQ1179" s="7"/>
      <c r="AR1179" s="7"/>
      <c r="AS1179" s="7"/>
      <c r="AT1179" s="7"/>
      <c r="AU1179" s="7"/>
      <c r="AV1179" s="7"/>
    </row>
    <row r="1180" spans="1:48">
      <c r="A1180" s="12">
        <v>45131</v>
      </c>
      <c r="B1180" s="13">
        <v>7403.6</v>
      </c>
      <c r="C1180" s="13">
        <v>1578.5</v>
      </c>
      <c r="D1180" s="13">
        <v>3036.1</v>
      </c>
      <c r="E1180" s="13">
        <v>13241.9</v>
      </c>
      <c r="F1180" s="13">
        <v>11784.8</v>
      </c>
      <c r="G1180" s="13">
        <v>6520.4</v>
      </c>
      <c r="H1180" s="13">
        <v>40400.6</v>
      </c>
      <c r="I1180" s="13">
        <v>6934</v>
      </c>
      <c r="J1180" s="13">
        <v>1917</v>
      </c>
      <c r="K1180" s="13">
        <v>18263.2</v>
      </c>
      <c r="L1180" s="13">
        <v>9126</v>
      </c>
      <c r="M1180" s="13">
        <v>33</v>
      </c>
      <c r="N1180" s="15"/>
      <c r="O1180" s="7">
        <f t="shared" si="74"/>
        <v>-1.0632258704553282E-2</v>
      </c>
      <c r="P1180" s="7">
        <f t="shared" si="74"/>
        <v>-3.9991166383901555E-3</v>
      </c>
      <c r="Q1180" s="7">
        <f t="shared" si="74"/>
        <v>7.7103913982205516E-3</v>
      </c>
      <c r="R1180" s="7">
        <f t="shared" si="73"/>
        <v>-2.9419682477297617E-3</v>
      </c>
      <c r="S1180" s="7">
        <f t="shared" si="73"/>
        <v>-3.8192072638769338E-4</v>
      </c>
      <c r="T1180" s="7">
        <f t="shared" si="73"/>
        <v>-1.7326093959575465E-2</v>
      </c>
      <c r="U1180" s="7">
        <f t="shared" si="73"/>
        <v>-1.3488883176654165E-2</v>
      </c>
      <c r="V1180" s="7">
        <f t="shared" si="73"/>
        <v>-8.9380081204760379E-3</v>
      </c>
      <c r="W1180" s="7">
        <f t="shared" si="75"/>
        <v>-3.6522057119499769E-4</v>
      </c>
      <c r="X1180" s="7">
        <f t="shared" si="75"/>
        <v>-8.0373822593916584E-3</v>
      </c>
      <c r="Y1180" s="7">
        <f t="shared" si="75"/>
        <v>-3.4649978313780479E-2</v>
      </c>
      <c r="Z1180" s="15"/>
      <c r="AA1180" s="7"/>
      <c r="AB1180" s="7"/>
      <c r="AC1180" s="7"/>
      <c r="AD1180" s="7"/>
      <c r="AE1180" s="7"/>
      <c r="AF1180" s="7"/>
      <c r="AG1180" s="7"/>
      <c r="AH1180" s="7"/>
      <c r="AI1180" s="7"/>
      <c r="AJ1180" s="7"/>
      <c r="AK1180" s="7"/>
      <c r="AL1180" s="7"/>
      <c r="AM1180" s="7"/>
      <c r="AN1180" s="7"/>
      <c r="AO1180" s="7"/>
      <c r="AP1180" s="7"/>
      <c r="AQ1180" s="7"/>
      <c r="AR1180" s="7"/>
      <c r="AS1180" s="7"/>
      <c r="AT1180" s="7"/>
      <c r="AU1180" s="7"/>
      <c r="AV1180" s="7"/>
    </row>
    <row r="1181" spans="1:48">
      <c r="A1181" s="12">
        <v>45138</v>
      </c>
      <c r="B1181" s="13">
        <v>7325.3</v>
      </c>
      <c r="C1181" s="13">
        <v>1572.2</v>
      </c>
      <c r="D1181" s="13">
        <v>3059.6</v>
      </c>
      <c r="E1181" s="13">
        <v>13203</v>
      </c>
      <c r="F1181" s="13">
        <v>11780.3</v>
      </c>
      <c r="G1181" s="13">
        <v>6408.4</v>
      </c>
      <c r="H1181" s="13">
        <v>39859.300000000003</v>
      </c>
      <c r="I1181" s="13">
        <v>6872.3</v>
      </c>
      <c r="J1181" s="13">
        <v>1916.3</v>
      </c>
      <c r="K1181" s="13">
        <v>18117</v>
      </c>
      <c r="L1181" s="13">
        <v>8815.2000000000007</v>
      </c>
      <c r="M1181" s="13">
        <v>32</v>
      </c>
      <c r="N1181" s="15"/>
      <c r="O1181" s="7">
        <f t="shared" si="74"/>
        <v>2.018356815949003E-3</v>
      </c>
      <c r="P1181" s="7">
        <f t="shared" si="74"/>
        <v>1.0566040534665162E-2</v>
      </c>
      <c r="Q1181" s="7">
        <f t="shared" si="74"/>
        <v>1.938854410313014E-2</v>
      </c>
      <c r="R1181" s="7">
        <f t="shared" si="73"/>
        <v>-8.2517817787688061E-3</v>
      </c>
      <c r="S1181" s="7">
        <f t="shared" si="73"/>
        <v>7.5265898916237074E-3</v>
      </c>
      <c r="T1181" s="7">
        <f t="shared" si="73"/>
        <v>7.136945560419502E-3</v>
      </c>
      <c r="U1181" s="7">
        <f t="shared" si="73"/>
        <v>-5.6179569686635135E-3</v>
      </c>
      <c r="V1181" s="7">
        <f t="shared" si="73"/>
        <v>1.875341272858115E-3</v>
      </c>
      <c r="W1181" s="7">
        <f t="shared" si="75"/>
        <v>-1.6309284061912118E-2</v>
      </c>
      <c r="X1181" s="7">
        <f t="shared" si="75"/>
        <v>-3.8657169429033387E-3</v>
      </c>
      <c r="Y1181" s="7">
        <f t="shared" si="75"/>
        <v>-5.8935466913805166E-3</v>
      </c>
      <c r="Z1181" s="15"/>
      <c r="AA1181" s="7"/>
      <c r="AB1181" s="7"/>
      <c r="AC1181" s="7"/>
      <c r="AD1181" s="7"/>
      <c r="AE1181" s="7"/>
      <c r="AF1181" s="7"/>
      <c r="AG1181" s="7"/>
      <c r="AH1181" s="7"/>
      <c r="AI1181" s="7"/>
      <c r="AJ1181" s="7"/>
      <c r="AK1181" s="7"/>
      <c r="AL1181" s="7"/>
      <c r="AM1181" s="7"/>
      <c r="AN1181" s="7"/>
      <c r="AO1181" s="7"/>
      <c r="AP1181" s="7"/>
      <c r="AQ1181" s="7"/>
      <c r="AR1181" s="7"/>
      <c r="AS1181" s="7"/>
      <c r="AT1181" s="7"/>
      <c r="AU1181" s="7"/>
      <c r="AV1181" s="7"/>
    </row>
    <row r="1182" spans="1:48">
      <c r="A1182" s="12">
        <v>45145</v>
      </c>
      <c r="B1182" s="13">
        <v>7340.1</v>
      </c>
      <c r="C1182" s="13">
        <v>1588.9</v>
      </c>
      <c r="D1182" s="13">
        <v>3119.5</v>
      </c>
      <c r="E1182" s="13">
        <v>13094.5</v>
      </c>
      <c r="F1182" s="13">
        <v>11869.3</v>
      </c>
      <c r="G1182" s="13">
        <v>6454.3</v>
      </c>
      <c r="H1182" s="13">
        <v>39636</v>
      </c>
      <c r="I1182" s="13">
        <v>6885.2</v>
      </c>
      <c r="J1182" s="13">
        <v>1885.3</v>
      </c>
      <c r="K1182" s="13">
        <v>18047.099999999999</v>
      </c>
      <c r="L1182" s="13">
        <v>8763.4</v>
      </c>
      <c r="M1182" s="13">
        <v>31</v>
      </c>
      <c r="N1182" s="15"/>
      <c r="O1182" s="7">
        <f t="shared" si="74"/>
        <v>-2.6505879385244416E-2</v>
      </c>
      <c r="P1182" s="7">
        <f t="shared" si="74"/>
        <v>-3.39905349978782E-2</v>
      </c>
      <c r="Q1182" s="7">
        <f t="shared" si="74"/>
        <v>-2.831834736869214E-2</v>
      </c>
      <c r="R1182" s="7">
        <f t="shared" si="73"/>
        <v>-2.2833064985562288E-2</v>
      </c>
      <c r="S1182" s="7">
        <f t="shared" si="73"/>
        <v>-2.9700402368720382E-3</v>
      </c>
      <c r="T1182" s="7">
        <f t="shared" si="73"/>
        <v>-3.6751613540691327E-2</v>
      </c>
      <c r="U1182" s="7">
        <f t="shared" si="73"/>
        <v>9.5265838238000854E-3</v>
      </c>
      <c r="V1182" s="7">
        <f t="shared" ref="V1182:V1211" si="76">LN(I1183/I1182)</f>
        <v>-2.8551060604951287E-2</v>
      </c>
      <c r="W1182" s="7">
        <f t="shared" si="75"/>
        <v>-1.9712460035850764E-2</v>
      </c>
      <c r="X1182" s="7">
        <f t="shared" si="75"/>
        <v>-4.4176258899780149E-2</v>
      </c>
      <c r="Y1182" s="7">
        <f t="shared" si="75"/>
        <v>-9.4756978291958744E-4</v>
      </c>
      <c r="Z1182" s="15"/>
      <c r="AA1182" s="7"/>
      <c r="AB1182" s="7"/>
      <c r="AC1182" s="7"/>
      <c r="AD1182" s="7"/>
      <c r="AE1182" s="7"/>
      <c r="AF1182" s="7"/>
      <c r="AG1182" s="7"/>
      <c r="AH1182" s="7"/>
      <c r="AI1182" s="7"/>
      <c r="AJ1182" s="7"/>
      <c r="AK1182" s="7"/>
      <c r="AL1182" s="7"/>
      <c r="AM1182" s="7"/>
      <c r="AN1182" s="7"/>
      <c r="AO1182" s="7"/>
      <c r="AP1182" s="7"/>
      <c r="AQ1182" s="7"/>
      <c r="AR1182" s="7"/>
      <c r="AS1182" s="7"/>
      <c r="AT1182" s="7"/>
      <c r="AU1182" s="7"/>
      <c r="AV1182" s="7"/>
    </row>
    <row r="1183" spans="1:48">
      <c r="A1183" s="12">
        <v>45152</v>
      </c>
      <c r="B1183" s="13">
        <v>7148.1</v>
      </c>
      <c r="C1183" s="13">
        <v>1535.8</v>
      </c>
      <c r="D1183" s="13">
        <v>3032.4</v>
      </c>
      <c r="E1183" s="13">
        <v>12798.9</v>
      </c>
      <c r="F1183" s="13">
        <v>11834.1</v>
      </c>
      <c r="G1183" s="13">
        <v>6221.4</v>
      </c>
      <c r="H1183" s="13">
        <v>40015.4</v>
      </c>
      <c r="I1183" s="13">
        <v>6691.4</v>
      </c>
      <c r="J1183" s="13">
        <v>1848.5</v>
      </c>
      <c r="K1183" s="13">
        <v>17267.2</v>
      </c>
      <c r="L1183" s="13">
        <v>8755.1</v>
      </c>
      <c r="M1183" s="13">
        <v>30</v>
      </c>
      <c r="N1183" s="15"/>
      <c r="O1183" s="7">
        <f t="shared" si="74"/>
        <v>-4.6132463522810174E-3</v>
      </c>
      <c r="P1183" s="7">
        <f t="shared" si="74"/>
        <v>-1.7595885800346547E-3</v>
      </c>
      <c r="Q1183" s="7">
        <f t="shared" si="74"/>
        <v>1.7683377651801786E-2</v>
      </c>
      <c r="R1183" s="7">
        <f t="shared" si="73"/>
        <v>-2.5624572095214643E-2</v>
      </c>
      <c r="S1183" s="7">
        <f t="shared" si="73"/>
        <v>-1.5593181209151466E-2</v>
      </c>
      <c r="T1183" s="7">
        <f t="shared" si="73"/>
        <v>4.4995822575716169E-4</v>
      </c>
      <c r="U1183" s="7">
        <f t="shared" si="73"/>
        <v>-2.7715013578472933E-2</v>
      </c>
      <c r="V1183" s="7">
        <f t="shared" si="76"/>
        <v>-6.101007524382444E-3</v>
      </c>
      <c r="W1183" s="7">
        <f t="shared" si="75"/>
        <v>-1.0283890381591015E-3</v>
      </c>
      <c r="X1183" s="7">
        <f t="shared" si="75"/>
        <v>-1.4720800131477908E-3</v>
      </c>
      <c r="Y1183" s="7">
        <f t="shared" si="75"/>
        <v>-2.2758184817649178E-2</v>
      </c>
      <c r="Z1183" s="15"/>
      <c r="AA1183" s="7"/>
      <c r="AB1183" s="7"/>
      <c r="AC1183" s="7"/>
      <c r="AD1183" s="7"/>
      <c r="AE1183" s="7"/>
      <c r="AF1183" s="7"/>
      <c r="AG1183" s="7"/>
      <c r="AH1183" s="7"/>
      <c r="AI1183" s="7"/>
      <c r="AJ1183" s="7"/>
      <c r="AK1183" s="7"/>
      <c r="AL1183" s="7"/>
      <c r="AM1183" s="7"/>
      <c r="AN1183" s="7"/>
      <c r="AO1183" s="7"/>
      <c r="AP1183" s="7"/>
      <c r="AQ1183" s="7"/>
      <c r="AR1183" s="7"/>
      <c r="AS1183" s="7"/>
      <c r="AT1183" s="7"/>
      <c r="AU1183" s="7"/>
      <c r="AV1183" s="7"/>
    </row>
    <row r="1184" spans="1:48">
      <c r="A1184" s="12">
        <v>45159</v>
      </c>
      <c r="B1184" s="13">
        <v>7115.2</v>
      </c>
      <c r="C1184" s="13">
        <v>1533.1</v>
      </c>
      <c r="D1184" s="13">
        <v>3086.5</v>
      </c>
      <c r="E1184" s="13">
        <v>12475.1</v>
      </c>
      <c r="F1184" s="13">
        <v>11651</v>
      </c>
      <c r="G1184" s="13">
        <v>6224.2</v>
      </c>
      <c r="H1184" s="13">
        <v>38921.599999999999</v>
      </c>
      <c r="I1184" s="13">
        <v>6650.7</v>
      </c>
      <c r="J1184" s="13">
        <v>1846.6</v>
      </c>
      <c r="K1184" s="13">
        <v>17241.8</v>
      </c>
      <c r="L1184" s="13">
        <v>8558.1</v>
      </c>
      <c r="M1184" s="13">
        <v>29</v>
      </c>
      <c r="N1184" s="15"/>
      <c r="O1184" s="7">
        <f t="shared" si="74"/>
        <v>2.2663977681563911E-2</v>
      </c>
      <c r="P1184" s="7">
        <f t="shared" si="74"/>
        <v>1.0253172237304679E-2</v>
      </c>
      <c r="Q1184" s="7">
        <f t="shared" si="74"/>
        <v>3.3171224032946658E-2</v>
      </c>
      <c r="R1184" s="7">
        <f t="shared" si="73"/>
        <v>4.2793731844157374E-3</v>
      </c>
      <c r="S1184" s="7">
        <f t="shared" si="73"/>
        <v>6.7064972241876715E-3</v>
      </c>
      <c r="T1184" s="7">
        <f t="shared" si="73"/>
        <v>2.5631855257009117E-2</v>
      </c>
      <c r="U1184" s="7">
        <f t="shared" si="73"/>
        <v>1.8730718858493152E-2</v>
      </c>
      <c r="V1184" s="7">
        <f t="shared" si="76"/>
        <v>1.9431965155780835E-2</v>
      </c>
      <c r="W1184" s="7">
        <f t="shared" si="75"/>
        <v>1.0879624737132974E-2</v>
      </c>
      <c r="X1184" s="7">
        <f t="shared" si="75"/>
        <v>3.15696116488439E-2</v>
      </c>
      <c r="Y1184" s="7">
        <f t="shared" si="75"/>
        <v>6.9168165094024179E-3</v>
      </c>
      <c r="Z1184" s="15"/>
      <c r="AA1184" s="7"/>
      <c r="AB1184" s="7"/>
      <c r="AC1184" s="7"/>
      <c r="AD1184" s="7"/>
      <c r="AE1184" s="7"/>
      <c r="AF1184" s="7"/>
      <c r="AG1184" s="7"/>
      <c r="AH1184" s="7"/>
      <c r="AI1184" s="7"/>
      <c r="AJ1184" s="7"/>
      <c r="AK1184" s="7"/>
      <c r="AL1184" s="7"/>
      <c r="AM1184" s="7"/>
      <c r="AN1184" s="7"/>
      <c r="AO1184" s="7"/>
      <c r="AP1184" s="7"/>
      <c r="AQ1184" s="7"/>
      <c r="AR1184" s="7"/>
      <c r="AS1184" s="7"/>
      <c r="AT1184" s="7"/>
      <c r="AU1184" s="7"/>
      <c r="AV1184" s="7"/>
    </row>
    <row r="1185" spans="1:48">
      <c r="A1185" s="12">
        <v>45166</v>
      </c>
      <c r="B1185" s="13">
        <v>7278.3</v>
      </c>
      <c r="C1185" s="13">
        <v>1548.9</v>
      </c>
      <c r="D1185" s="13">
        <v>3190.6</v>
      </c>
      <c r="E1185" s="13">
        <v>12528.6</v>
      </c>
      <c r="F1185" s="13">
        <v>11729.4</v>
      </c>
      <c r="G1185" s="13">
        <v>6385.8</v>
      </c>
      <c r="H1185" s="13">
        <v>39657.5</v>
      </c>
      <c r="I1185" s="13">
        <v>6781.2</v>
      </c>
      <c r="J1185" s="13">
        <v>1866.8</v>
      </c>
      <c r="K1185" s="13">
        <v>17794.8</v>
      </c>
      <c r="L1185" s="13">
        <v>8617.5</v>
      </c>
      <c r="M1185" s="13">
        <v>28</v>
      </c>
      <c r="N1185" s="15"/>
      <c r="O1185" s="7">
        <f t="shared" si="74"/>
        <v>-1.6848337582271961E-2</v>
      </c>
      <c r="P1185" s="7">
        <f t="shared" si="74"/>
        <v>-1.7454041268092101E-2</v>
      </c>
      <c r="Q1185" s="7">
        <f t="shared" si="74"/>
        <v>-2.3209665811946525E-2</v>
      </c>
      <c r="R1185" s="7">
        <f t="shared" si="73"/>
        <v>-1.5281470968885082E-2</v>
      </c>
      <c r="S1185" s="7">
        <f t="shared" si="73"/>
        <v>5.9755969576253086E-3</v>
      </c>
      <c r="T1185" s="7">
        <f t="shared" si="73"/>
        <v>-1.4416426080313811E-2</v>
      </c>
      <c r="U1185" s="7">
        <f t="shared" si="73"/>
        <v>-4.0427065356062374E-3</v>
      </c>
      <c r="V1185" s="7">
        <f t="shared" si="76"/>
        <v>-1.1047050711657016E-2</v>
      </c>
      <c r="W1185" s="7">
        <f t="shared" si="75"/>
        <v>-2.3084200329602483E-2</v>
      </c>
      <c r="X1185" s="7">
        <f t="shared" si="75"/>
        <v>-3.0230741026575983E-2</v>
      </c>
      <c r="Y1185" s="7">
        <f t="shared" si="75"/>
        <v>-1.8351287613762795E-2</v>
      </c>
      <c r="Z1185" s="15"/>
      <c r="AA1185" s="7"/>
      <c r="AB1185" s="7"/>
      <c r="AC1185" s="7"/>
      <c r="AD1185" s="7"/>
      <c r="AE1185" s="7"/>
      <c r="AF1185" s="7"/>
      <c r="AG1185" s="7"/>
      <c r="AH1185" s="7"/>
      <c r="AI1185" s="7"/>
      <c r="AJ1185" s="7"/>
      <c r="AK1185" s="7"/>
      <c r="AL1185" s="7"/>
      <c r="AM1185" s="7"/>
      <c r="AN1185" s="7"/>
      <c r="AO1185" s="7"/>
      <c r="AP1185" s="7"/>
      <c r="AQ1185" s="7"/>
      <c r="AR1185" s="7"/>
      <c r="AS1185" s="7"/>
      <c r="AT1185" s="7"/>
      <c r="AU1185" s="7"/>
      <c r="AV1185" s="7"/>
    </row>
    <row r="1186" spans="1:48">
      <c r="A1186" s="12">
        <v>45173</v>
      </c>
      <c r="B1186" s="13">
        <v>7156.7</v>
      </c>
      <c r="C1186" s="13">
        <v>1522.1</v>
      </c>
      <c r="D1186" s="13">
        <v>3117.4</v>
      </c>
      <c r="E1186" s="13">
        <v>12338.6</v>
      </c>
      <c r="F1186" s="13">
        <v>11799.7</v>
      </c>
      <c r="G1186" s="13">
        <v>6294.4</v>
      </c>
      <c r="H1186" s="13">
        <v>39497.5</v>
      </c>
      <c r="I1186" s="13">
        <v>6706.7</v>
      </c>
      <c r="J1186" s="13">
        <v>1824.2</v>
      </c>
      <c r="K1186" s="13">
        <v>17264.900000000001</v>
      </c>
      <c r="L1186" s="13">
        <v>8460.7999999999993</v>
      </c>
      <c r="M1186" s="13">
        <v>27</v>
      </c>
      <c r="N1186" s="15"/>
      <c r="O1186" s="7">
        <f t="shared" si="74"/>
        <v>1.6944509262533974E-2</v>
      </c>
      <c r="P1186" s="7">
        <f t="shared" si="74"/>
        <v>-5.257278165379896E-4</v>
      </c>
      <c r="Q1186" s="7">
        <f t="shared" si="74"/>
        <v>8.051161701080705E-3</v>
      </c>
      <c r="R1186" s="7">
        <f t="shared" si="73"/>
        <v>1.1715264555484054E-2</v>
      </c>
      <c r="S1186" s="7">
        <f t="shared" si="73"/>
        <v>1.3376577394992723E-2</v>
      </c>
      <c r="T1186" s="7">
        <f t="shared" si="73"/>
        <v>2.4853795924363771E-2</v>
      </c>
      <c r="U1186" s="7">
        <f t="shared" si="73"/>
        <v>-8.7118045174684328E-3</v>
      </c>
      <c r="V1186" s="7">
        <f t="shared" si="76"/>
        <v>6.5584524403639434E-4</v>
      </c>
      <c r="W1186" s="7">
        <f t="shared" si="75"/>
        <v>5.5759177976366031E-3</v>
      </c>
      <c r="X1186" s="7">
        <f t="shared" si="75"/>
        <v>3.8095299154014294E-2</v>
      </c>
      <c r="Y1186" s="7">
        <f t="shared" si="75"/>
        <v>8.8019207502121975E-3</v>
      </c>
      <c r="Z1186" s="15"/>
      <c r="AA1186" s="7"/>
      <c r="AB1186" s="7"/>
      <c r="AC1186" s="7"/>
      <c r="AD1186" s="7"/>
      <c r="AE1186" s="7"/>
      <c r="AF1186" s="7"/>
      <c r="AG1186" s="7"/>
      <c r="AH1186" s="7"/>
      <c r="AI1186" s="7"/>
      <c r="AJ1186" s="7"/>
      <c r="AK1186" s="7"/>
      <c r="AL1186" s="7"/>
      <c r="AM1186" s="7"/>
      <c r="AN1186" s="7"/>
      <c r="AO1186" s="7"/>
      <c r="AP1186" s="7"/>
      <c r="AQ1186" s="7"/>
      <c r="AR1186" s="7"/>
      <c r="AS1186" s="7"/>
      <c r="AT1186" s="7"/>
      <c r="AU1186" s="7"/>
      <c r="AV1186" s="7"/>
    </row>
    <row r="1187" spans="1:48">
      <c r="A1187" s="12">
        <v>45180</v>
      </c>
      <c r="B1187" s="13">
        <v>7279</v>
      </c>
      <c r="C1187" s="13">
        <v>1521.3</v>
      </c>
      <c r="D1187" s="13">
        <v>3142.6</v>
      </c>
      <c r="E1187" s="13">
        <v>12484</v>
      </c>
      <c r="F1187" s="13">
        <v>11958.6</v>
      </c>
      <c r="G1187" s="13">
        <v>6452.8</v>
      </c>
      <c r="H1187" s="13">
        <v>39154.9</v>
      </c>
      <c r="I1187" s="13">
        <v>6711.1</v>
      </c>
      <c r="J1187" s="13">
        <v>1834.4</v>
      </c>
      <c r="K1187" s="13">
        <v>17935.3</v>
      </c>
      <c r="L1187" s="13">
        <v>8535.6</v>
      </c>
      <c r="M1187" s="13">
        <v>26</v>
      </c>
      <c r="N1187" s="15"/>
      <c r="O1187" s="7">
        <f t="shared" si="74"/>
        <v>-2.9302755892459832E-2</v>
      </c>
      <c r="P1187" s="7">
        <f t="shared" si="74"/>
        <v>-2.1863514996615541E-2</v>
      </c>
      <c r="Q1187" s="7">
        <f t="shared" si="74"/>
        <v>-1.9471745875970309E-2</v>
      </c>
      <c r="R1187" s="7">
        <f t="shared" si="73"/>
        <v>-1.540969504560457E-2</v>
      </c>
      <c r="S1187" s="7">
        <f t="shared" si="73"/>
        <v>-4.1593703580333895E-2</v>
      </c>
      <c r="T1187" s="7">
        <f t="shared" si="73"/>
        <v>-2.405975437015322E-2</v>
      </c>
      <c r="U1187" s="7">
        <f t="shared" si="73"/>
        <v>-4.5870912736347753E-2</v>
      </c>
      <c r="V1187" s="7">
        <f t="shared" si="76"/>
        <v>-2.1051189949051204E-2</v>
      </c>
      <c r="W1187" s="7">
        <f t="shared" si="75"/>
        <v>-4.8931909932288922E-2</v>
      </c>
      <c r="X1187" s="7">
        <f t="shared" si="75"/>
        <v>-3.1065291787960744E-2</v>
      </c>
      <c r="Y1187" s="7">
        <f t="shared" si="75"/>
        <v>-1.5476612304821022E-3</v>
      </c>
      <c r="Z1187" s="15"/>
      <c r="AA1187" s="7"/>
      <c r="AB1187" s="7"/>
      <c r="AC1187" s="7"/>
      <c r="AD1187" s="7"/>
      <c r="AE1187" s="7"/>
      <c r="AF1187" s="7"/>
      <c r="AG1187" s="7"/>
      <c r="AH1187" s="7"/>
      <c r="AI1187" s="7"/>
      <c r="AJ1187" s="7"/>
      <c r="AK1187" s="7"/>
      <c r="AL1187" s="7"/>
      <c r="AM1187" s="7"/>
      <c r="AN1187" s="7"/>
      <c r="AO1187" s="7"/>
      <c r="AP1187" s="7"/>
      <c r="AQ1187" s="7"/>
      <c r="AR1187" s="7"/>
      <c r="AS1187" s="7"/>
      <c r="AT1187" s="7"/>
      <c r="AU1187" s="7"/>
      <c r="AV1187" s="7"/>
    </row>
    <row r="1188" spans="1:48">
      <c r="A1188" s="12">
        <v>45187</v>
      </c>
      <c r="B1188" s="13">
        <v>7068.8</v>
      </c>
      <c r="C1188" s="13">
        <v>1488.4</v>
      </c>
      <c r="D1188" s="13">
        <v>3082</v>
      </c>
      <c r="E1188" s="13">
        <v>12293.1</v>
      </c>
      <c r="F1188" s="13">
        <v>11471.4</v>
      </c>
      <c r="G1188" s="13">
        <v>6299.4</v>
      </c>
      <c r="H1188" s="13">
        <v>37399.4</v>
      </c>
      <c r="I1188" s="13">
        <v>6571.3</v>
      </c>
      <c r="J1188" s="13">
        <v>1746.8</v>
      </c>
      <c r="K1188" s="13">
        <v>17386.7</v>
      </c>
      <c r="L1188" s="13">
        <v>8522.4</v>
      </c>
      <c r="M1188" s="13">
        <v>25</v>
      </c>
      <c r="N1188" s="15"/>
      <c r="O1188" s="7">
        <f t="shared" si="74"/>
        <v>-2.8617186996961726E-3</v>
      </c>
      <c r="P1188" s="7">
        <f t="shared" si="74"/>
        <v>-1.2100841812744396E-3</v>
      </c>
      <c r="Q1188" s="7">
        <f t="shared" si="74"/>
        <v>-6.2165573112172006E-3</v>
      </c>
      <c r="R1188" s="7">
        <f t="shared" si="73"/>
        <v>2.1777118263863471E-3</v>
      </c>
      <c r="S1188" s="7">
        <f t="shared" si="73"/>
        <v>1.9637839055533273E-2</v>
      </c>
      <c r="T1188" s="7">
        <f t="shared" si="73"/>
        <v>7.4582460711179537E-4</v>
      </c>
      <c r="U1188" s="7">
        <f t="shared" si="73"/>
        <v>1.5095794347090355E-3</v>
      </c>
      <c r="V1188" s="7">
        <f t="shared" si="76"/>
        <v>-6.1516111044689617E-3</v>
      </c>
      <c r="W1188" s="7">
        <f t="shared" si="75"/>
        <v>-1.4589538832827393E-2</v>
      </c>
      <c r="X1188" s="7">
        <f t="shared" si="75"/>
        <v>-9.6979283773637043E-3</v>
      </c>
      <c r="Y1188" s="7">
        <f t="shared" si="75"/>
        <v>-9.3721398288632105E-3</v>
      </c>
      <c r="Z1188" s="15"/>
      <c r="AA1188" s="7"/>
      <c r="AB1188" s="7"/>
      <c r="AC1188" s="7"/>
      <c r="AD1188" s="7"/>
      <c r="AE1188" s="7"/>
      <c r="AF1188" s="7"/>
      <c r="AG1188" s="7"/>
      <c r="AH1188" s="7"/>
      <c r="AI1188" s="7"/>
      <c r="AJ1188" s="7"/>
      <c r="AK1188" s="7"/>
      <c r="AL1188" s="7"/>
      <c r="AM1188" s="7"/>
      <c r="AN1188" s="7"/>
      <c r="AO1188" s="7"/>
      <c r="AP1188" s="7"/>
      <c r="AQ1188" s="7"/>
      <c r="AR1188" s="7"/>
      <c r="AS1188" s="7"/>
      <c r="AT1188" s="7"/>
      <c r="AU1188" s="7"/>
      <c r="AV1188" s="7"/>
    </row>
    <row r="1189" spans="1:48">
      <c r="A1189" s="12">
        <v>45194</v>
      </c>
      <c r="B1189" s="13">
        <v>7048.6</v>
      </c>
      <c r="C1189" s="13">
        <v>1486.6</v>
      </c>
      <c r="D1189" s="13">
        <v>3062.9</v>
      </c>
      <c r="E1189" s="13">
        <v>12319.9</v>
      </c>
      <c r="F1189" s="13">
        <v>11698.9</v>
      </c>
      <c r="G1189" s="13">
        <v>6304.1</v>
      </c>
      <c r="H1189" s="13">
        <v>37455.9</v>
      </c>
      <c r="I1189" s="13">
        <v>6531</v>
      </c>
      <c r="J1189" s="13">
        <v>1721.5</v>
      </c>
      <c r="K1189" s="13">
        <v>17218.900000000001</v>
      </c>
      <c r="L1189" s="13">
        <v>8442.9</v>
      </c>
      <c r="M1189" s="13">
        <v>24</v>
      </c>
      <c r="N1189" s="15"/>
      <c r="O1189" s="7">
        <f t="shared" si="74"/>
        <v>-1.3483221946214022E-2</v>
      </c>
      <c r="P1189" s="7">
        <f t="shared" si="74"/>
        <v>-8.8511101134435867E-3</v>
      </c>
      <c r="Q1189" s="7">
        <f t="shared" si="74"/>
        <v>-1.9883599590639307E-2</v>
      </c>
      <c r="R1189" s="7">
        <f t="shared" si="73"/>
        <v>-3.3986535682118883E-3</v>
      </c>
      <c r="S1189" s="7">
        <f t="shared" si="73"/>
        <v>-6.8331245523172754E-2</v>
      </c>
      <c r="T1189" s="7">
        <f t="shared" si="73"/>
        <v>-4.4992484424015815E-3</v>
      </c>
      <c r="U1189" s="7">
        <f t="shared" si="73"/>
        <v>-5.6948631201025378E-3</v>
      </c>
      <c r="V1189" s="7">
        <f t="shared" si="76"/>
        <v>-1.9044072627802142E-2</v>
      </c>
      <c r="W1189" s="7">
        <f t="shared" si="75"/>
        <v>-1.4805548850978782E-2</v>
      </c>
      <c r="X1189" s="7">
        <f t="shared" si="75"/>
        <v>-1.4301291026130387E-2</v>
      </c>
      <c r="Y1189" s="7">
        <f t="shared" si="75"/>
        <v>-1.8070837017018778E-2</v>
      </c>
      <c r="Z1189" s="15"/>
      <c r="AA1189" s="7"/>
      <c r="AB1189" s="7"/>
      <c r="AC1189" s="7"/>
      <c r="AD1189" s="7"/>
      <c r="AE1189" s="7"/>
      <c r="AF1189" s="7"/>
      <c r="AG1189" s="7"/>
      <c r="AH1189" s="7"/>
      <c r="AI1189" s="7"/>
      <c r="AJ1189" s="7"/>
      <c r="AK1189" s="7"/>
      <c r="AL1189" s="7"/>
      <c r="AM1189" s="7"/>
      <c r="AN1189" s="7"/>
      <c r="AO1189" s="7"/>
      <c r="AP1189" s="7"/>
      <c r="AQ1189" s="7"/>
      <c r="AR1189" s="7"/>
      <c r="AS1189" s="7"/>
      <c r="AT1189" s="7"/>
      <c r="AU1189" s="7"/>
      <c r="AV1189" s="7"/>
    </row>
    <row r="1190" spans="1:48">
      <c r="A1190" s="12">
        <v>45201</v>
      </c>
      <c r="B1190" s="13">
        <v>6954.2</v>
      </c>
      <c r="C1190" s="13">
        <v>1473.5</v>
      </c>
      <c r="D1190" s="13">
        <v>3002.6</v>
      </c>
      <c r="E1190" s="13">
        <v>12278.1</v>
      </c>
      <c r="F1190" s="13">
        <v>10926.2</v>
      </c>
      <c r="G1190" s="13">
        <v>6275.8</v>
      </c>
      <c r="H1190" s="13">
        <v>37243.199999999997</v>
      </c>
      <c r="I1190" s="13">
        <v>6407.8</v>
      </c>
      <c r="J1190" s="13">
        <v>1696.2</v>
      </c>
      <c r="K1190" s="13">
        <v>16974.400000000001</v>
      </c>
      <c r="L1190" s="13">
        <v>8291.7000000000007</v>
      </c>
      <c r="M1190" s="13">
        <v>23</v>
      </c>
      <c r="N1190" s="15"/>
      <c r="O1190" s="7">
        <f t="shared" si="74"/>
        <v>1.382365713915271E-2</v>
      </c>
      <c r="P1190" s="7">
        <f t="shared" si="74"/>
        <v>2.4336668527775027E-2</v>
      </c>
      <c r="Q1190" s="7">
        <f t="shared" si="74"/>
        <v>1.4875815620649938E-2</v>
      </c>
      <c r="R1190" s="7">
        <f t="shared" si="73"/>
        <v>1.5950654021909196E-3</v>
      </c>
      <c r="S1190" s="7">
        <f t="shared" si="73"/>
        <v>3.7119812080273186E-2</v>
      </c>
      <c r="T1190" s="7">
        <f t="shared" si="73"/>
        <v>1.1470341222472962E-2</v>
      </c>
      <c r="U1190" s="7">
        <f t="shared" si="73"/>
        <v>-2.5354160144190299E-2</v>
      </c>
      <c r="V1190" s="7">
        <f t="shared" si="76"/>
        <v>6.5641325149630664E-3</v>
      </c>
      <c r="W1190" s="7">
        <f t="shared" si="75"/>
        <v>2.8306792476584658E-2</v>
      </c>
      <c r="X1190" s="7">
        <f t="shared" si="75"/>
        <v>2.4999483924618399E-2</v>
      </c>
      <c r="Y1190" s="7">
        <f t="shared" si="75"/>
        <v>4.96070561391386E-2</v>
      </c>
      <c r="Z1190" s="15"/>
      <c r="AA1190" s="7"/>
      <c r="AB1190" s="7"/>
      <c r="AC1190" s="7"/>
      <c r="AD1190" s="7"/>
      <c r="AE1190" s="7"/>
      <c r="AF1190" s="7"/>
      <c r="AG1190" s="7"/>
      <c r="AH1190" s="7"/>
      <c r="AI1190" s="7"/>
      <c r="AJ1190" s="7"/>
      <c r="AK1190" s="7"/>
      <c r="AL1190" s="7"/>
      <c r="AM1190" s="7"/>
      <c r="AN1190" s="7"/>
      <c r="AO1190" s="7"/>
      <c r="AP1190" s="7"/>
      <c r="AQ1190" s="7"/>
      <c r="AR1190" s="7"/>
      <c r="AS1190" s="7"/>
      <c r="AT1190" s="7"/>
      <c r="AU1190" s="7"/>
      <c r="AV1190" s="7"/>
    </row>
    <row r="1191" spans="1:48">
      <c r="A1191" s="12">
        <v>45208</v>
      </c>
      <c r="B1191" s="13">
        <v>7051</v>
      </c>
      <c r="C1191" s="13">
        <v>1509.8</v>
      </c>
      <c r="D1191" s="13">
        <v>3047.6</v>
      </c>
      <c r="E1191" s="13">
        <v>12297.7</v>
      </c>
      <c r="F1191" s="13">
        <v>11339.4</v>
      </c>
      <c r="G1191" s="13">
        <v>6348.2</v>
      </c>
      <c r="H1191" s="13">
        <v>36310.800000000003</v>
      </c>
      <c r="I1191" s="13">
        <v>6450</v>
      </c>
      <c r="J1191" s="13">
        <v>1744.9</v>
      </c>
      <c r="K1191" s="13">
        <v>17404.099999999999</v>
      </c>
      <c r="L1191" s="13">
        <v>8713.4</v>
      </c>
      <c r="M1191" s="13">
        <v>22</v>
      </c>
      <c r="N1191" s="15"/>
      <c r="O1191" s="7">
        <f t="shared" si="74"/>
        <v>-2.1546595003957288E-2</v>
      </c>
      <c r="P1191" s="7">
        <f t="shared" si="74"/>
        <v>-2.0611007994724699E-2</v>
      </c>
      <c r="Q1191" s="7">
        <f t="shared" si="74"/>
        <v>-3.5026868360474979E-2</v>
      </c>
      <c r="R1191" s="7">
        <f t="shared" si="73"/>
        <v>-2.2150046405591824E-2</v>
      </c>
      <c r="S1191" s="7">
        <f t="shared" si="73"/>
        <v>2.6344451555161359E-2</v>
      </c>
      <c r="T1191" s="7">
        <f t="shared" si="73"/>
        <v>-2.4687099231700364E-2</v>
      </c>
      <c r="U1191" s="7">
        <f t="shared" si="73"/>
        <v>-3.386565533405618E-2</v>
      </c>
      <c r="V1191" s="7">
        <f t="shared" si="76"/>
        <v>-2.765008237118885E-2</v>
      </c>
      <c r="W1191" s="7">
        <f t="shared" si="75"/>
        <v>-5.205067473277207E-2</v>
      </c>
      <c r="X1191" s="7">
        <f t="shared" si="75"/>
        <v>-1.5786936470854041E-2</v>
      </c>
      <c r="Y1191" s="7">
        <f t="shared" si="75"/>
        <v>-2.2891838648326127E-2</v>
      </c>
      <c r="Z1191" s="15"/>
      <c r="AA1191" s="7"/>
      <c r="AB1191" s="7"/>
      <c r="AC1191" s="7"/>
      <c r="AD1191" s="7"/>
      <c r="AE1191" s="7"/>
      <c r="AF1191" s="7"/>
      <c r="AG1191" s="7"/>
      <c r="AH1191" s="7"/>
      <c r="AI1191" s="7"/>
      <c r="AJ1191" s="7"/>
      <c r="AK1191" s="7"/>
      <c r="AL1191" s="7"/>
      <c r="AM1191" s="7"/>
      <c r="AN1191" s="7"/>
      <c r="AO1191" s="7"/>
      <c r="AP1191" s="7"/>
      <c r="AQ1191" s="7"/>
      <c r="AR1191" s="7"/>
      <c r="AS1191" s="7"/>
      <c r="AT1191" s="7"/>
      <c r="AU1191" s="7"/>
      <c r="AV1191" s="7"/>
    </row>
    <row r="1192" spans="1:48">
      <c r="A1192" s="12">
        <v>45215</v>
      </c>
      <c r="B1192" s="13">
        <v>6900.7</v>
      </c>
      <c r="C1192" s="13">
        <v>1479</v>
      </c>
      <c r="D1192" s="13">
        <v>2942.7</v>
      </c>
      <c r="E1192" s="13">
        <v>12028.3</v>
      </c>
      <c r="F1192" s="13">
        <v>11642.1</v>
      </c>
      <c r="G1192" s="13">
        <v>6193.4</v>
      </c>
      <c r="H1192" s="13">
        <v>35101.699999999997</v>
      </c>
      <c r="I1192" s="13">
        <v>6274.1</v>
      </c>
      <c r="J1192" s="13">
        <v>1656.4</v>
      </c>
      <c r="K1192" s="13">
        <v>17131.5</v>
      </c>
      <c r="L1192" s="13">
        <v>8516.2000000000007</v>
      </c>
      <c r="M1192" s="13">
        <v>21</v>
      </c>
      <c r="N1192" s="15"/>
      <c r="O1192" s="7">
        <f t="shared" si="74"/>
        <v>-1.0752165126361148E-2</v>
      </c>
      <c r="P1192" s="7">
        <f t="shared" si="74"/>
        <v>-2.4919142641227573E-2</v>
      </c>
      <c r="Q1192" s="7">
        <f t="shared" si="74"/>
        <v>-9.5606287019694581E-3</v>
      </c>
      <c r="R1192" s="7">
        <f t="shared" si="73"/>
        <v>-1.199351980812785E-2</v>
      </c>
      <c r="S1192" s="7">
        <f t="shared" si="73"/>
        <v>-2.2919805748684186E-2</v>
      </c>
      <c r="T1192" s="7">
        <f t="shared" si="73"/>
        <v>-1.3983058218084444E-2</v>
      </c>
      <c r="U1192" s="7">
        <f t="shared" si="73"/>
        <v>-4.7975830004573306E-3</v>
      </c>
      <c r="V1192" s="7">
        <f t="shared" si="76"/>
        <v>-2.4622883904659318E-2</v>
      </c>
      <c r="W1192" s="7">
        <f t="shared" si="75"/>
        <v>-3.7835534342703814E-2</v>
      </c>
      <c r="X1192" s="7">
        <f t="shared" si="75"/>
        <v>8.6193150582209218E-3</v>
      </c>
      <c r="Y1192" s="7">
        <f t="shared" si="75"/>
        <v>1.7137023263309896E-2</v>
      </c>
      <c r="Z1192" s="15"/>
      <c r="AA1192" s="7"/>
      <c r="AB1192" s="7"/>
      <c r="AC1192" s="7"/>
      <c r="AD1192" s="7"/>
      <c r="AE1192" s="7"/>
      <c r="AF1192" s="7"/>
      <c r="AG1192" s="7"/>
      <c r="AH1192" s="7"/>
      <c r="AI1192" s="7"/>
      <c r="AJ1192" s="7"/>
      <c r="AK1192" s="7"/>
      <c r="AL1192" s="7"/>
      <c r="AM1192" s="7"/>
      <c r="AN1192" s="7"/>
      <c r="AO1192" s="7"/>
      <c r="AP1192" s="7"/>
      <c r="AQ1192" s="7"/>
      <c r="AR1192" s="7"/>
      <c r="AS1192" s="7"/>
      <c r="AT1192" s="7"/>
      <c r="AU1192" s="7"/>
      <c r="AV1192" s="7"/>
    </row>
    <row r="1193" spans="1:48">
      <c r="A1193" s="12">
        <v>45222</v>
      </c>
      <c r="B1193" s="13">
        <v>6826.9</v>
      </c>
      <c r="C1193" s="13">
        <v>1442.6</v>
      </c>
      <c r="D1193" s="13">
        <v>2914.7</v>
      </c>
      <c r="E1193" s="13">
        <v>11884.9</v>
      </c>
      <c r="F1193" s="13">
        <v>11378.3</v>
      </c>
      <c r="G1193" s="13">
        <v>6107.4</v>
      </c>
      <c r="H1193" s="13">
        <v>34933.699999999997</v>
      </c>
      <c r="I1193" s="13">
        <v>6121.5</v>
      </c>
      <c r="J1193" s="13">
        <v>1594.9</v>
      </c>
      <c r="K1193" s="13">
        <v>17279.8</v>
      </c>
      <c r="L1193" s="13">
        <v>8663.4</v>
      </c>
      <c r="M1193" s="13">
        <v>20</v>
      </c>
      <c r="N1193" s="15"/>
      <c r="O1193" s="7">
        <f t="shared" si="74"/>
        <v>2.1920313254859308E-2</v>
      </c>
      <c r="P1193" s="7">
        <f t="shared" si="74"/>
        <v>3.0851477687668761E-2</v>
      </c>
      <c r="Q1193" s="7">
        <f t="shared" si="74"/>
        <v>3.0943188195982851E-2</v>
      </c>
      <c r="R1193" s="7">
        <f t="shared" si="73"/>
        <v>-1.2376291302804428E-3</v>
      </c>
      <c r="S1193" s="7">
        <f t="shared" si="73"/>
        <v>-3.5587060268176242E-2</v>
      </c>
      <c r="T1193" s="7">
        <f t="shared" si="73"/>
        <v>2.6689791033762456E-2</v>
      </c>
      <c r="U1193" s="7">
        <f t="shared" si="73"/>
        <v>4.2135507001958297E-2</v>
      </c>
      <c r="V1193" s="7">
        <f t="shared" si="76"/>
        <v>3.6773624689386386E-2</v>
      </c>
      <c r="W1193" s="7">
        <f t="shared" si="75"/>
        <v>4.4154575620333987E-2</v>
      </c>
      <c r="X1193" s="7">
        <f t="shared" si="75"/>
        <v>1.0901141074952343E-2</v>
      </c>
      <c r="Y1193" s="7">
        <f t="shared" si="75"/>
        <v>-4.7392152992959687E-2</v>
      </c>
      <c r="Z1193" s="15"/>
      <c r="AA1193" s="7"/>
      <c r="AB1193" s="7"/>
      <c r="AC1193" s="7"/>
      <c r="AD1193" s="7"/>
      <c r="AE1193" s="7"/>
      <c r="AF1193" s="7"/>
      <c r="AG1193" s="7"/>
      <c r="AH1193" s="7"/>
      <c r="AI1193" s="7"/>
      <c r="AJ1193" s="7"/>
      <c r="AK1193" s="7"/>
      <c r="AL1193" s="7"/>
      <c r="AM1193" s="7"/>
      <c r="AN1193" s="7"/>
      <c r="AO1193" s="7"/>
      <c r="AP1193" s="7"/>
      <c r="AQ1193" s="7"/>
      <c r="AR1193" s="7"/>
      <c r="AS1193" s="7"/>
      <c r="AT1193" s="7"/>
      <c r="AU1193" s="7"/>
      <c r="AV1193" s="7"/>
    </row>
    <row r="1194" spans="1:48">
      <c r="A1194" s="12">
        <v>45229</v>
      </c>
      <c r="B1194" s="13">
        <v>6978.2</v>
      </c>
      <c r="C1194" s="13">
        <v>1487.8</v>
      </c>
      <c r="D1194" s="13">
        <v>3006.3</v>
      </c>
      <c r="E1194" s="13">
        <v>11870.2</v>
      </c>
      <c r="F1194" s="13">
        <v>10980.5</v>
      </c>
      <c r="G1194" s="13">
        <v>6272.6</v>
      </c>
      <c r="H1194" s="13">
        <v>36437.1</v>
      </c>
      <c r="I1194" s="13">
        <v>6350.8</v>
      </c>
      <c r="J1194" s="13">
        <v>1666.9</v>
      </c>
      <c r="K1194" s="13">
        <v>17469.2</v>
      </c>
      <c r="L1194" s="13">
        <v>8262.4</v>
      </c>
      <c r="M1194" s="13">
        <v>19</v>
      </c>
      <c r="N1194" s="15"/>
      <c r="O1194" s="7">
        <f t="shared" si="74"/>
        <v>-2.4364551132018198E-4</v>
      </c>
      <c r="P1194" s="7">
        <f t="shared" si="74"/>
        <v>1.3286792027631868E-2</v>
      </c>
      <c r="Q1194" s="7">
        <f t="shared" si="74"/>
        <v>1.6167700724698347E-2</v>
      </c>
      <c r="R1194" s="7">
        <f t="shared" si="73"/>
        <v>-4.9997570495833969E-3</v>
      </c>
      <c r="S1194" s="7">
        <f t="shared" si="73"/>
        <v>-4.3508385791516765E-2</v>
      </c>
      <c r="T1194" s="7">
        <f t="shared" si="73"/>
        <v>-4.2176628966171777E-3</v>
      </c>
      <c r="U1194" s="7">
        <f t="shared" si="73"/>
        <v>3.0471969121417457E-2</v>
      </c>
      <c r="V1194" s="7">
        <f t="shared" si="76"/>
        <v>1.0432262028635118E-2</v>
      </c>
      <c r="W1194" s="7">
        <f t="shared" si="75"/>
        <v>-1.8283594437204155E-2</v>
      </c>
      <c r="X1194" s="7">
        <f t="shared" si="75"/>
        <v>-7.4637288610774309E-3</v>
      </c>
      <c r="Y1194" s="7">
        <f t="shared" si="75"/>
        <v>8.5924330019879203E-3</v>
      </c>
      <c r="Z1194" s="15"/>
      <c r="AA1194" s="7"/>
      <c r="AB1194" s="7"/>
      <c r="AC1194" s="7"/>
      <c r="AD1194" s="7"/>
      <c r="AE1194" s="7"/>
      <c r="AF1194" s="7"/>
      <c r="AG1194" s="7"/>
      <c r="AH1194" s="7"/>
      <c r="AI1194" s="7"/>
      <c r="AJ1194" s="7"/>
      <c r="AK1194" s="7"/>
      <c r="AL1194" s="7"/>
      <c r="AM1194" s="7"/>
      <c r="AN1194" s="7"/>
      <c r="AO1194" s="7"/>
      <c r="AP1194" s="7"/>
      <c r="AQ1194" s="7"/>
      <c r="AR1194" s="7"/>
      <c r="AS1194" s="7"/>
      <c r="AT1194" s="7"/>
      <c r="AU1194" s="7"/>
      <c r="AV1194" s="7"/>
    </row>
    <row r="1195" spans="1:48">
      <c r="A1195" s="12">
        <v>45236</v>
      </c>
      <c r="B1195" s="13">
        <v>6976.5</v>
      </c>
      <c r="C1195" s="13">
        <v>1507.7</v>
      </c>
      <c r="D1195" s="13">
        <v>3055.3</v>
      </c>
      <c r="E1195" s="13">
        <v>11811</v>
      </c>
      <c r="F1195" s="13">
        <v>10513</v>
      </c>
      <c r="G1195" s="13">
        <v>6246.2</v>
      </c>
      <c r="H1195" s="13">
        <v>37564.5</v>
      </c>
      <c r="I1195" s="13">
        <v>6417.4</v>
      </c>
      <c r="J1195" s="13">
        <v>1636.7</v>
      </c>
      <c r="K1195" s="13">
        <v>17339.3</v>
      </c>
      <c r="L1195" s="13">
        <v>8333.7000000000007</v>
      </c>
      <c r="M1195" s="13">
        <v>18</v>
      </c>
      <c r="N1195" s="15"/>
      <c r="O1195" s="7">
        <f t="shared" si="74"/>
        <v>1.0395148469320461E-2</v>
      </c>
      <c r="P1195" s="7">
        <f t="shared" si="74"/>
        <v>-1.3421227733957925E-2</v>
      </c>
      <c r="Q1195" s="7">
        <f t="shared" si="74"/>
        <v>8.5061838538560801E-4</v>
      </c>
      <c r="R1195" s="7">
        <f t="shared" si="73"/>
        <v>7.0248793636377136E-4</v>
      </c>
      <c r="S1195" s="7">
        <f t="shared" si="73"/>
        <v>-1.8935886121974492E-2</v>
      </c>
      <c r="T1195" s="7">
        <f t="shared" si="73"/>
        <v>-5.2972177097422302E-3</v>
      </c>
      <c r="U1195" s="7">
        <f t="shared" si="73"/>
        <v>1.6639925221812072E-2</v>
      </c>
      <c r="V1195" s="7">
        <f t="shared" si="76"/>
        <v>1.3634921711539067E-2</v>
      </c>
      <c r="W1195" s="7">
        <f t="shared" si="75"/>
        <v>3.847550320820782E-2</v>
      </c>
      <c r="X1195" s="7">
        <f t="shared" si="75"/>
        <v>3.065683145929074E-2</v>
      </c>
      <c r="Y1195" s="7">
        <f t="shared" si="75"/>
        <v>-4.5608392734728699E-4</v>
      </c>
      <c r="Z1195" s="15"/>
      <c r="AA1195" s="7"/>
      <c r="AB1195" s="7"/>
      <c r="AC1195" s="7"/>
      <c r="AD1195" s="7"/>
      <c r="AE1195" s="7"/>
      <c r="AF1195" s="7"/>
      <c r="AG1195" s="7"/>
      <c r="AH1195" s="7"/>
      <c r="AI1195" s="7"/>
      <c r="AJ1195" s="7"/>
      <c r="AK1195" s="7"/>
      <c r="AL1195" s="7"/>
      <c r="AM1195" s="7"/>
      <c r="AN1195" s="7"/>
      <c r="AO1195" s="7"/>
      <c r="AP1195" s="7"/>
      <c r="AQ1195" s="7"/>
      <c r="AR1195" s="7"/>
      <c r="AS1195" s="7"/>
      <c r="AT1195" s="7"/>
      <c r="AU1195" s="7"/>
      <c r="AV1195" s="7"/>
    </row>
    <row r="1196" spans="1:48">
      <c r="A1196" s="12">
        <v>45243</v>
      </c>
      <c r="B1196" s="13">
        <v>7049.4</v>
      </c>
      <c r="C1196" s="13">
        <v>1487.6</v>
      </c>
      <c r="D1196" s="13">
        <v>3057.9</v>
      </c>
      <c r="E1196" s="13">
        <v>11819.3</v>
      </c>
      <c r="F1196" s="13">
        <v>10315.799999999999</v>
      </c>
      <c r="G1196" s="13">
        <v>6213.2</v>
      </c>
      <c r="H1196" s="13">
        <v>38194.800000000003</v>
      </c>
      <c r="I1196" s="13">
        <v>6505.5</v>
      </c>
      <c r="J1196" s="13">
        <v>1700.9</v>
      </c>
      <c r="K1196" s="13">
        <v>17879.099999999999</v>
      </c>
      <c r="L1196" s="13">
        <v>8329.9</v>
      </c>
      <c r="M1196" s="13">
        <v>17</v>
      </c>
      <c r="N1196" s="15"/>
      <c r="O1196" s="7">
        <f t="shared" si="74"/>
        <v>-1.2207067419798682E-3</v>
      </c>
      <c r="P1196" s="7">
        <f t="shared" si="74"/>
        <v>-1.4353665525419567E-2</v>
      </c>
      <c r="Q1196" s="7">
        <f t="shared" si="74"/>
        <v>-1.5555795997472911E-2</v>
      </c>
      <c r="R1196" s="7">
        <f t="shared" si="73"/>
        <v>-1.3706838328724167E-2</v>
      </c>
      <c r="S1196" s="7">
        <f t="shared" si="73"/>
        <v>2.0447156779683031E-2</v>
      </c>
      <c r="T1196" s="7">
        <f t="shared" si="73"/>
        <v>9.1481392585404785E-3</v>
      </c>
      <c r="U1196" s="7">
        <f t="shared" si="73"/>
        <v>-6.2085574699257727E-3</v>
      </c>
      <c r="V1196" s="7">
        <f t="shared" si="76"/>
        <v>-7.8084406495578986E-3</v>
      </c>
      <c r="W1196" s="7">
        <f t="shared" si="75"/>
        <v>-3.0018664561462311E-2</v>
      </c>
      <c r="X1196" s="7">
        <f t="shared" si="75"/>
        <v>1.9556793555937872E-3</v>
      </c>
      <c r="Y1196" s="7">
        <f t="shared" si="75"/>
        <v>-9.6140088277830212E-3</v>
      </c>
      <c r="Z1196" s="15"/>
      <c r="AA1196" s="7"/>
      <c r="AB1196" s="7"/>
      <c r="AC1196" s="7"/>
      <c r="AD1196" s="7"/>
      <c r="AE1196" s="7"/>
      <c r="AF1196" s="7"/>
      <c r="AG1196" s="7"/>
      <c r="AH1196" s="7"/>
      <c r="AI1196" s="7"/>
      <c r="AJ1196" s="7"/>
      <c r="AK1196" s="7"/>
      <c r="AL1196" s="7"/>
      <c r="AM1196" s="7"/>
      <c r="AN1196" s="7"/>
      <c r="AO1196" s="7"/>
      <c r="AP1196" s="7"/>
      <c r="AQ1196" s="7"/>
      <c r="AR1196" s="7"/>
      <c r="AS1196" s="7"/>
      <c r="AT1196" s="7"/>
      <c r="AU1196" s="7"/>
      <c r="AV1196" s="7"/>
    </row>
    <row r="1197" spans="1:48">
      <c r="A1197" s="12">
        <v>45250</v>
      </c>
      <c r="B1197" s="13">
        <v>7040.8</v>
      </c>
      <c r="C1197" s="13">
        <v>1466.4</v>
      </c>
      <c r="D1197" s="13">
        <v>3010.7</v>
      </c>
      <c r="E1197" s="13">
        <v>11658.4</v>
      </c>
      <c r="F1197" s="13">
        <v>10528.9</v>
      </c>
      <c r="G1197" s="13">
        <v>6270.3</v>
      </c>
      <c r="H1197" s="13">
        <v>37958.400000000001</v>
      </c>
      <c r="I1197" s="13">
        <v>6454.9</v>
      </c>
      <c r="J1197" s="13">
        <v>1650.6</v>
      </c>
      <c r="K1197" s="13">
        <v>17914.099999999999</v>
      </c>
      <c r="L1197" s="13">
        <v>8250.2000000000007</v>
      </c>
      <c r="M1197" s="13">
        <v>16</v>
      </c>
      <c r="N1197" s="15"/>
      <c r="O1197" s="7">
        <f t="shared" si="74"/>
        <v>4.5911941212203123E-3</v>
      </c>
      <c r="P1197" s="7">
        <f t="shared" si="74"/>
        <v>7.7440778290517936E-3</v>
      </c>
      <c r="Q1197" s="7">
        <f t="shared" si="74"/>
        <v>4.3747791245667749E-3</v>
      </c>
      <c r="R1197" s="7">
        <f t="shared" si="73"/>
        <v>-2.4561807592024432E-3</v>
      </c>
      <c r="S1197" s="7">
        <f t="shared" si="73"/>
        <v>-2.3641535840120794E-2</v>
      </c>
      <c r="T1197" s="7">
        <f t="shared" si="73"/>
        <v>7.2302298907278391E-3</v>
      </c>
      <c r="U1197" s="7">
        <f t="shared" si="73"/>
        <v>2.2215464967450759E-2</v>
      </c>
      <c r="V1197" s="7">
        <f t="shared" si="76"/>
        <v>8.4231160434791522E-3</v>
      </c>
      <c r="W1197" s="7">
        <f t="shared" si="75"/>
        <v>2.2760925076815694E-2</v>
      </c>
      <c r="X1197" s="7">
        <f t="shared" si="75"/>
        <v>-9.9412469371765134E-4</v>
      </c>
      <c r="Y1197" s="7">
        <f t="shared" si="75"/>
        <v>-2.5422861460646456E-2</v>
      </c>
      <c r="Z1197" s="15"/>
      <c r="AA1197" s="7"/>
      <c r="AB1197" s="7"/>
      <c r="AC1197" s="7"/>
      <c r="AD1197" s="7"/>
      <c r="AE1197" s="7"/>
      <c r="AF1197" s="7"/>
      <c r="AG1197" s="7"/>
      <c r="AH1197" s="7"/>
      <c r="AI1197" s="7"/>
      <c r="AJ1197" s="7"/>
      <c r="AK1197" s="7"/>
      <c r="AL1197" s="7"/>
      <c r="AM1197" s="7"/>
      <c r="AN1197" s="7"/>
      <c r="AO1197" s="7"/>
      <c r="AP1197" s="7"/>
      <c r="AQ1197" s="7"/>
      <c r="AR1197" s="7"/>
      <c r="AS1197" s="7"/>
      <c r="AT1197" s="7"/>
      <c r="AU1197" s="7"/>
      <c r="AV1197" s="7"/>
    </row>
    <row r="1198" spans="1:48">
      <c r="A1198" s="12">
        <v>45257</v>
      </c>
      <c r="B1198" s="13">
        <v>7073.2</v>
      </c>
      <c r="C1198" s="13">
        <v>1477.8</v>
      </c>
      <c r="D1198" s="13">
        <v>3023.9</v>
      </c>
      <c r="E1198" s="13">
        <v>11629.8</v>
      </c>
      <c r="F1198" s="13">
        <v>10282.9</v>
      </c>
      <c r="G1198" s="13">
        <v>6315.8</v>
      </c>
      <c r="H1198" s="13">
        <v>38811.1</v>
      </c>
      <c r="I1198" s="13">
        <v>6509.5</v>
      </c>
      <c r="J1198" s="13">
        <v>1688.6</v>
      </c>
      <c r="K1198" s="13">
        <v>17896.3</v>
      </c>
      <c r="L1198" s="13">
        <v>8043.1</v>
      </c>
      <c r="M1198" s="13">
        <v>15</v>
      </c>
      <c r="N1198" s="15"/>
      <c r="O1198" s="7">
        <f t="shared" si="74"/>
        <v>1.7059447503407182E-2</v>
      </c>
      <c r="P1198" s="7">
        <f t="shared" si="74"/>
        <v>2.0229774213354264E-2</v>
      </c>
      <c r="Q1198" s="7">
        <f t="shared" si="74"/>
        <v>1.6855068487895034E-2</v>
      </c>
      <c r="R1198" s="7">
        <f t="shared" si="73"/>
        <v>2.5535758745046419E-2</v>
      </c>
      <c r="S1198" s="7">
        <f t="shared" si="73"/>
        <v>-1.3067730971237932E-2</v>
      </c>
      <c r="T1198" s="7">
        <f t="shared" si="73"/>
        <v>1.5288343090324303E-2</v>
      </c>
      <c r="U1198" s="7">
        <f t="shared" si="73"/>
        <v>2.0506594807499289E-2</v>
      </c>
      <c r="V1198" s="7">
        <f t="shared" si="76"/>
        <v>1.1911265512165975E-2</v>
      </c>
      <c r="W1198" s="7">
        <f t="shared" si="75"/>
        <v>2.121131847927844E-2</v>
      </c>
      <c r="X1198" s="7">
        <f t="shared" si="75"/>
        <v>2.0157222020969045E-2</v>
      </c>
      <c r="Y1198" s="7">
        <f t="shared" si="75"/>
        <v>-7.6506310805647872E-3</v>
      </c>
      <c r="Z1198" s="15"/>
      <c r="AA1198" s="7"/>
      <c r="AB1198" s="7"/>
      <c r="AC1198" s="7"/>
      <c r="AD1198" s="7"/>
      <c r="AE1198" s="7"/>
      <c r="AF1198" s="7"/>
      <c r="AG1198" s="7"/>
      <c r="AH1198" s="7"/>
      <c r="AI1198" s="7"/>
      <c r="AJ1198" s="7"/>
      <c r="AK1198" s="7"/>
      <c r="AL1198" s="7"/>
      <c r="AM1198" s="7"/>
      <c r="AN1198" s="7"/>
      <c r="AO1198" s="7"/>
      <c r="AP1198" s="7"/>
      <c r="AQ1198" s="7"/>
      <c r="AR1198" s="7"/>
      <c r="AS1198" s="7"/>
      <c r="AT1198" s="7"/>
      <c r="AU1198" s="7"/>
      <c r="AV1198" s="7"/>
    </row>
    <row r="1199" spans="1:48">
      <c r="A1199" s="12">
        <v>45264</v>
      </c>
      <c r="B1199" s="13">
        <v>7194.9</v>
      </c>
      <c r="C1199" s="13">
        <v>1508</v>
      </c>
      <c r="D1199" s="13">
        <v>3075.3</v>
      </c>
      <c r="E1199" s="13">
        <v>11930.6</v>
      </c>
      <c r="F1199" s="13">
        <v>10149.4</v>
      </c>
      <c r="G1199" s="13">
        <v>6413.1</v>
      </c>
      <c r="H1199" s="13">
        <v>39615.199999999997</v>
      </c>
      <c r="I1199" s="13">
        <v>6587.5</v>
      </c>
      <c r="J1199" s="13">
        <v>1724.8</v>
      </c>
      <c r="K1199" s="13">
        <v>18260.7</v>
      </c>
      <c r="L1199" s="13">
        <v>7981.8</v>
      </c>
      <c r="M1199" s="13">
        <v>14</v>
      </c>
      <c r="N1199" s="15"/>
      <c r="O1199" s="7">
        <f t="shared" si="74"/>
        <v>3.3861244535266094E-2</v>
      </c>
      <c r="P1199" s="7">
        <f t="shared" si="74"/>
        <v>2.6631599754227256E-2</v>
      </c>
      <c r="Q1199" s="7">
        <f t="shared" si="74"/>
        <v>2.9034917887688569E-2</v>
      </c>
      <c r="R1199" s="7">
        <f t="shared" si="73"/>
        <v>1.8337861262767787E-2</v>
      </c>
      <c r="S1199" s="7">
        <f t="shared" si="73"/>
        <v>3.6652279177659682E-2</v>
      </c>
      <c r="T1199" s="7">
        <f t="shared" si="73"/>
        <v>2.9393320204332489E-2</v>
      </c>
      <c r="U1199" s="7">
        <f t="shared" si="73"/>
        <v>4.07848363751857E-2</v>
      </c>
      <c r="V1199" s="7">
        <f t="shared" si="76"/>
        <v>2.4190797434837673E-2</v>
      </c>
      <c r="W1199" s="7">
        <f t="shared" si="75"/>
        <v>4.6888896822446645E-2</v>
      </c>
      <c r="X1199" s="7">
        <f t="shared" si="75"/>
        <v>3.92876895542347E-2</v>
      </c>
      <c r="Y1199" s="7">
        <f t="shared" si="75"/>
        <v>5.5970761543999254E-3</v>
      </c>
      <c r="Z1199" s="15"/>
      <c r="AA1199" s="7"/>
      <c r="AB1199" s="7"/>
      <c r="AC1199" s="7"/>
      <c r="AD1199" s="7"/>
      <c r="AE1199" s="7"/>
      <c r="AF1199" s="7"/>
      <c r="AG1199" s="7"/>
      <c r="AH1199" s="7"/>
      <c r="AI1199" s="7"/>
      <c r="AJ1199" s="7"/>
      <c r="AK1199" s="7"/>
      <c r="AL1199" s="7"/>
      <c r="AM1199" s="7"/>
      <c r="AN1199" s="7"/>
      <c r="AO1199" s="7"/>
      <c r="AP1199" s="7"/>
      <c r="AQ1199" s="7"/>
      <c r="AR1199" s="7"/>
      <c r="AS1199" s="7"/>
      <c r="AT1199" s="7"/>
      <c r="AU1199" s="7"/>
      <c r="AV1199" s="7"/>
    </row>
    <row r="1200" spans="1:48">
      <c r="A1200" s="12">
        <v>45271</v>
      </c>
      <c r="B1200" s="13">
        <v>7442.7</v>
      </c>
      <c r="C1200" s="13">
        <v>1548.7</v>
      </c>
      <c r="D1200" s="13">
        <v>3165.9</v>
      </c>
      <c r="E1200" s="13">
        <v>12151.4</v>
      </c>
      <c r="F1200" s="13">
        <v>10528.3</v>
      </c>
      <c r="G1200" s="13">
        <v>6604.4</v>
      </c>
      <c r="H1200" s="13">
        <v>41264.300000000003</v>
      </c>
      <c r="I1200" s="13">
        <v>6748.8</v>
      </c>
      <c r="J1200" s="13">
        <v>1807.6</v>
      </c>
      <c r="K1200" s="13">
        <v>18992.400000000001</v>
      </c>
      <c r="L1200" s="13">
        <v>8026.6</v>
      </c>
      <c r="M1200" s="13">
        <v>13</v>
      </c>
      <c r="N1200" s="15"/>
      <c r="O1200" s="7">
        <f t="shared" si="74"/>
        <v>7.8826448859202446E-3</v>
      </c>
      <c r="P1200" s="7">
        <f t="shared" si="74"/>
        <v>1.5187245225576481E-2</v>
      </c>
      <c r="Q1200" s="7">
        <f t="shared" si="74"/>
        <v>7.7716115217429365E-3</v>
      </c>
      <c r="R1200" s="7">
        <f t="shared" si="73"/>
        <v>-3.6216376782768211E-4</v>
      </c>
      <c r="S1200" s="7">
        <f t="shared" si="73"/>
        <v>8.7098102702166946E-3</v>
      </c>
      <c r="T1200" s="7">
        <f t="shared" si="73"/>
        <v>7.5421964309697262E-3</v>
      </c>
      <c r="U1200" s="7">
        <f t="shared" si="73"/>
        <v>1.06976351736803E-2</v>
      </c>
      <c r="V1200" s="7">
        <f t="shared" si="76"/>
        <v>1.207708572862843E-2</v>
      </c>
      <c r="W1200" s="7">
        <f t="shared" si="75"/>
        <v>-6.0483495985981656E-3</v>
      </c>
      <c r="X1200" s="7">
        <f t="shared" si="75"/>
        <v>1.0032486449240591E-2</v>
      </c>
      <c r="Y1200" s="7">
        <f t="shared" si="75"/>
        <v>1.8442007371170639E-2</v>
      </c>
      <c r="Z1200" s="15"/>
      <c r="AA1200" s="7"/>
      <c r="AB1200" s="7"/>
      <c r="AC1200" s="7"/>
      <c r="AD1200" s="7"/>
      <c r="AE1200" s="7"/>
      <c r="AF1200" s="7"/>
      <c r="AG1200" s="7"/>
      <c r="AH1200" s="7"/>
      <c r="AI1200" s="7"/>
      <c r="AJ1200" s="7"/>
      <c r="AK1200" s="7"/>
      <c r="AL1200" s="7"/>
      <c r="AM1200" s="7"/>
      <c r="AN1200" s="7"/>
      <c r="AO1200" s="7"/>
      <c r="AP1200" s="7"/>
      <c r="AQ1200" s="7"/>
      <c r="AR1200" s="7"/>
      <c r="AS1200" s="7"/>
      <c r="AT1200" s="7"/>
      <c r="AU1200" s="7"/>
      <c r="AV1200" s="7"/>
    </row>
    <row r="1201" spans="1:48">
      <c r="A1201" s="12">
        <v>45278</v>
      </c>
      <c r="B1201" s="13">
        <v>7501.6</v>
      </c>
      <c r="C1201" s="13">
        <v>1572.4</v>
      </c>
      <c r="D1201" s="13">
        <v>3190.6</v>
      </c>
      <c r="E1201" s="13">
        <v>12147</v>
      </c>
      <c r="F1201" s="13">
        <v>10620.4</v>
      </c>
      <c r="G1201" s="13">
        <v>6654.4</v>
      </c>
      <c r="H1201" s="13">
        <v>41708.1</v>
      </c>
      <c r="I1201" s="13">
        <v>6830.8</v>
      </c>
      <c r="J1201" s="13">
        <v>1796.7</v>
      </c>
      <c r="K1201" s="13">
        <v>19183.900000000001</v>
      </c>
      <c r="L1201" s="13">
        <v>8176</v>
      </c>
      <c r="M1201" s="13">
        <v>12</v>
      </c>
      <c r="N1201" s="15"/>
      <c r="O1201" s="7">
        <f t="shared" si="74"/>
        <v>1.1820656574408421E-2</v>
      </c>
      <c r="P1201" s="7">
        <f t="shared" si="74"/>
        <v>9.9981849134052891E-3</v>
      </c>
      <c r="Q1201" s="7">
        <f t="shared" si="74"/>
        <v>1.5426069409420495E-2</v>
      </c>
      <c r="R1201" s="7">
        <f t="shared" si="73"/>
        <v>1.3378454151519814E-2</v>
      </c>
      <c r="S1201" s="7">
        <f t="shared" si="73"/>
        <v>2.2595465939318757E-4</v>
      </c>
      <c r="T1201" s="7">
        <f t="shared" si="73"/>
        <v>9.5717409412815653E-3</v>
      </c>
      <c r="U1201" s="7">
        <f t="shared" si="73"/>
        <v>1.5058167429811328E-2</v>
      </c>
      <c r="V1201" s="7">
        <f t="shared" si="76"/>
        <v>5.1253333776624978E-3</v>
      </c>
      <c r="W1201" s="7">
        <f t="shared" si="75"/>
        <v>1.994776303927577E-2</v>
      </c>
      <c r="X1201" s="7">
        <f t="shared" si="75"/>
        <v>1.5840389545130135E-2</v>
      </c>
      <c r="Y1201" s="7">
        <f t="shared" si="75"/>
        <v>4.4021620217385508E-4</v>
      </c>
      <c r="Z1201" s="15"/>
      <c r="AA1201" s="7"/>
      <c r="AB1201" s="7"/>
      <c r="AC1201" s="7"/>
      <c r="AD1201" s="7"/>
      <c r="AE1201" s="7"/>
      <c r="AF1201" s="7"/>
      <c r="AG1201" s="7"/>
      <c r="AH1201" s="7"/>
      <c r="AI1201" s="7"/>
      <c r="AJ1201" s="7"/>
      <c r="AK1201" s="7"/>
      <c r="AL1201" s="7"/>
      <c r="AM1201" s="7"/>
      <c r="AN1201" s="7"/>
      <c r="AO1201" s="7"/>
      <c r="AP1201" s="7"/>
      <c r="AQ1201" s="7"/>
      <c r="AR1201" s="7"/>
      <c r="AS1201" s="7"/>
      <c r="AT1201" s="7"/>
      <c r="AU1201" s="7"/>
      <c r="AV1201" s="7"/>
    </row>
    <row r="1202" spans="1:48">
      <c r="A1202" s="12">
        <v>45287</v>
      </c>
      <c r="B1202" s="13">
        <v>7590.8</v>
      </c>
      <c r="C1202" s="13">
        <v>1588.2</v>
      </c>
      <c r="D1202" s="13">
        <v>3240.2</v>
      </c>
      <c r="E1202" s="13">
        <v>12310.6</v>
      </c>
      <c r="F1202" s="13">
        <v>10622.8</v>
      </c>
      <c r="G1202" s="13">
        <v>6718.4</v>
      </c>
      <c r="H1202" s="13">
        <v>42340.9</v>
      </c>
      <c r="I1202" s="13">
        <v>6865.9</v>
      </c>
      <c r="J1202" s="13">
        <v>1832.9</v>
      </c>
      <c r="K1202" s="13">
        <v>19490.2</v>
      </c>
      <c r="L1202" s="13">
        <v>8179.6</v>
      </c>
      <c r="M1202" s="13">
        <v>11</v>
      </c>
      <c r="N1202" s="15"/>
      <c r="O1202" s="7">
        <f t="shared" si="74"/>
        <v>-1.3488357601993564E-2</v>
      </c>
      <c r="P1202" s="7">
        <f t="shared" si="74"/>
        <v>-2.1447348962302167E-2</v>
      </c>
      <c r="Q1202" s="7">
        <f t="shared" si="74"/>
        <v>-1.9540332212708667E-2</v>
      </c>
      <c r="R1202" s="7">
        <f t="shared" si="73"/>
        <v>-6.2090238178770405E-3</v>
      </c>
      <c r="S1202" s="7">
        <f t="shared" si="73"/>
        <v>1.1372746845225374E-2</v>
      </c>
      <c r="T1202" s="7">
        <f t="shared" si="73"/>
        <v>0</v>
      </c>
      <c r="U1202" s="7">
        <f t="shared" si="73"/>
        <v>-2.951857105147422E-3</v>
      </c>
      <c r="V1202" s="7">
        <f t="shared" si="76"/>
        <v>-5.0667767973499814E-3</v>
      </c>
      <c r="W1202" s="7">
        <f t="shared" si="75"/>
        <v>-5.2186727427297651E-2</v>
      </c>
      <c r="X1202" s="7">
        <f t="shared" si="75"/>
        <v>-3.0649329026057069E-2</v>
      </c>
      <c r="Y1202" s="7">
        <f t="shared" si="75"/>
        <v>1.9297715912416104E-3</v>
      </c>
      <c r="Z1202" s="15"/>
      <c r="AA1202" s="7"/>
      <c r="AB1202" s="7"/>
      <c r="AC1202" s="7"/>
      <c r="AD1202" s="7"/>
      <c r="AE1202" s="7"/>
      <c r="AF1202" s="7"/>
      <c r="AG1202" s="7"/>
      <c r="AH1202" s="7"/>
      <c r="AI1202" s="7"/>
      <c r="AJ1202" s="7"/>
      <c r="AK1202" s="7"/>
      <c r="AL1202" s="7"/>
      <c r="AM1202" s="7"/>
      <c r="AN1202" s="7"/>
      <c r="AO1202" s="7"/>
      <c r="AP1202" s="7"/>
      <c r="AQ1202" s="7"/>
      <c r="AR1202" s="7"/>
      <c r="AS1202" s="7"/>
      <c r="AT1202" s="7"/>
      <c r="AU1202" s="7"/>
      <c r="AV1202" s="7"/>
    </row>
    <row r="1203" spans="1:48">
      <c r="A1203" s="12">
        <v>45293</v>
      </c>
      <c r="B1203" s="13">
        <v>7489.1</v>
      </c>
      <c r="C1203" s="13">
        <v>1554.5</v>
      </c>
      <c r="D1203" s="13">
        <v>3177.5</v>
      </c>
      <c r="E1203" s="13">
        <v>12234.4</v>
      </c>
      <c r="F1203" s="13">
        <v>10744.3</v>
      </c>
      <c r="G1203" s="13">
        <v>6718.4</v>
      </c>
      <c r="H1203" s="13">
        <v>42216.1</v>
      </c>
      <c r="I1203" s="13">
        <v>6831.2</v>
      </c>
      <c r="J1203" s="13">
        <v>1739.7</v>
      </c>
      <c r="K1203" s="13">
        <v>18901.900000000001</v>
      </c>
      <c r="L1203" s="13">
        <v>8195.4</v>
      </c>
      <c r="M1203" s="13">
        <v>10</v>
      </c>
      <c r="N1203" s="15"/>
      <c r="O1203" s="7">
        <f t="shared" si="74"/>
        <v>1.2276980871334942E-3</v>
      </c>
      <c r="P1203" s="7">
        <f t="shared" si="74"/>
        <v>1.367258712921701E-2</v>
      </c>
      <c r="Q1203" s="7">
        <f t="shared" si="74"/>
        <v>1.9046413575761353E-2</v>
      </c>
      <c r="R1203" s="7">
        <f t="shared" si="73"/>
        <v>-1.2791527293933919E-2</v>
      </c>
      <c r="S1203" s="7">
        <f t="shared" si="73"/>
        <v>1.9897728554688775E-3</v>
      </c>
      <c r="T1203" s="7">
        <f t="shared" si="73"/>
        <v>7.3555913561304791E-3</v>
      </c>
      <c r="U1203" s="7">
        <f t="shared" si="73"/>
        <v>9.636924689177491E-3</v>
      </c>
      <c r="V1203" s="7">
        <f t="shared" si="76"/>
        <v>-9.6662231636327487E-4</v>
      </c>
      <c r="W1203" s="7">
        <f t="shared" si="75"/>
        <v>2.7273129103247574E-2</v>
      </c>
      <c r="X1203" s="7">
        <f t="shared" si="75"/>
        <v>-1.8512372893112732E-2</v>
      </c>
      <c r="Y1203" s="7">
        <f t="shared" si="75"/>
        <v>-2.8729534445737056E-2</v>
      </c>
      <c r="Z1203" s="15"/>
      <c r="AA1203" s="7"/>
      <c r="AB1203" s="7"/>
      <c r="AC1203" s="7"/>
      <c r="AD1203" s="7"/>
      <c r="AE1203" s="7"/>
      <c r="AF1203" s="7"/>
      <c r="AG1203" s="7"/>
      <c r="AH1203" s="7"/>
      <c r="AI1203" s="7"/>
      <c r="AJ1203" s="7"/>
      <c r="AK1203" s="7"/>
      <c r="AL1203" s="7"/>
      <c r="AM1203" s="7"/>
      <c r="AN1203" s="7"/>
      <c r="AO1203" s="7"/>
      <c r="AP1203" s="7"/>
      <c r="AQ1203" s="7"/>
      <c r="AR1203" s="7"/>
      <c r="AS1203" s="7"/>
      <c r="AT1203" s="7"/>
      <c r="AU1203" s="7"/>
      <c r="AV1203" s="7"/>
    </row>
    <row r="1204" spans="1:48">
      <c r="A1204" s="12">
        <v>45299</v>
      </c>
      <c r="B1204" s="13">
        <v>7498.3</v>
      </c>
      <c r="C1204" s="13">
        <v>1575.9</v>
      </c>
      <c r="D1204" s="13">
        <v>3238.6</v>
      </c>
      <c r="E1204" s="13">
        <v>12078.9</v>
      </c>
      <c r="F1204" s="13">
        <v>10765.7</v>
      </c>
      <c r="G1204" s="13">
        <v>6768</v>
      </c>
      <c r="H1204" s="13">
        <v>42624.9</v>
      </c>
      <c r="I1204" s="13">
        <v>6824.6</v>
      </c>
      <c r="J1204" s="13">
        <v>1787.8</v>
      </c>
      <c r="K1204" s="13">
        <v>18555.2</v>
      </c>
      <c r="L1204" s="13">
        <v>7963.3</v>
      </c>
      <c r="M1204" s="13">
        <v>9</v>
      </c>
      <c r="N1204" s="15"/>
      <c r="O1204" s="7">
        <f t="shared" si="74"/>
        <v>-1.0335559012241072E-2</v>
      </c>
      <c r="P1204" s="7">
        <f t="shared" si="74"/>
        <v>1.901864399817473E-3</v>
      </c>
      <c r="Q1204" s="7">
        <f t="shared" si="74"/>
        <v>1.1482028333589724E-2</v>
      </c>
      <c r="R1204" s="7">
        <f t="shared" si="73"/>
        <v>-5.0795657138417594E-3</v>
      </c>
      <c r="S1204" s="7">
        <f t="shared" si="73"/>
        <v>-4.6365344494259352E-3</v>
      </c>
      <c r="T1204" s="7">
        <f t="shared" si="73"/>
        <v>4.5405037171371574E-3</v>
      </c>
      <c r="U1204" s="7">
        <f t="shared" si="73"/>
        <v>-4.8280699821750496E-3</v>
      </c>
      <c r="V1204" s="7">
        <f t="shared" si="76"/>
        <v>-1.6085662523409962E-2</v>
      </c>
      <c r="W1204" s="7">
        <f t="shared" si="75"/>
        <v>2.8127371278320629E-2</v>
      </c>
      <c r="X1204" s="7">
        <f t="shared" si="75"/>
        <v>-3.7872997086397589E-2</v>
      </c>
      <c r="Y1204" s="7">
        <f t="shared" si="75"/>
        <v>-2.5435985278383109E-2</v>
      </c>
      <c r="Z1204" s="15"/>
      <c r="AA1204" s="7"/>
      <c r="AB1204" s="7"/>
      <c r="AC1204" s="7"/>
      <c r="AD1204" s="7"/>
      <c r="AE1204" s="7"/>
      <c r="AF1204" s="7"/>
      <c r="AG1204" s="7"/>
      <c r="AH1204" s="7"/>
      <c r="AI1204" s="7"/>
      <c r="AJ1204" s="7"/>
      <c r="AK1204" s="7"/>
      <c r="AL1204" s="7"/>
      <c r="AM1204" s="7"/>
      <c r="AN1204" s="7"/>
      <c r="AO1204" s="7"/>
      <c r="AP1204" s="7"/>
      <c r="AQ1204" s="7"/>
      <c r="AR1204" s="7"/>
      <c r="AS1204" s="7"/>
      <c r="AT1204" s="7"/>
      <c r="AU1204" s="7"/>
      <c r="AV1204" s="7"/>
    </row>
    <row r="1205" spans="1:48">
      <c r="A1205" s="12">
        <v>45306</v>
      </c>
      <c r="B1205" s="13">
        <v>7421.2</v>
      </c>
      <c r="C1205" s="13">
        <v>1578.9</v>
      </c>
      <c r="D1205" s="13">
        <v>3276</v>
      </c>
      <c r="E1205" s="13">
        <v>12017.7</v>
      </c>
      <c r="F1205" s="13">
        <v>10715.9</v>
      </c>
      <c r="G1205" s="13">
        <v>6798.8</v>
      </c>
      <c r="H1205" s="13">
        <v>42419.6</v>
      </c>
      <c r="I1205" s="13">
        <v>6715.7</v>
      </c>
      <c r="J1205" s="13">
        <v>1838.8</v>
      </c>
      <c r="K1205" s="13">
        <v>17865.599999999999</v>
      </c>
      <c r="L1205" s="13">
        <v>7763.3</v>
      </c>
      <c r="M1205" s="13">
        <v>8</v>
      </c>
      <c r="N1205" s="15"/>
      <c r="O1205" s="7">
        <f t="shared" si="74"/>
        <v>1.7921770222067028E-2</v>
      </c>
      <c r="P1205" s="7">
        <f t="shared" si="74"/>
        <v>1.5460338105366525E-2</v>
      </c>
      <c r="Q1205" s="7">
        <f t="shared" si="74"/>
        <v>5.1151006667704089E-3</v>
      </c>
      <c r="R1205" s="7">
        <f t="shared" si="73"/>
        <v>1.3349015635637885E-2</v>
      </c>
      <c r="S1205" s="7">
        <f t="shared" si="73"/>
        <v>1.0323630656363873E-2</v>
      </c>
      <c r="T1205" s="7">
        <f t="shared" si="73"/>
        <v>1.7337218419190961E-2</v>
      </c>
      <c r="U1205" s="7">
        <f t="shared" si="73"/>
        <v>1.63694496704553E-2</v>
      </c>
      <c r="V1205" s="7">
        <f t="shared" si="76"/>
        <v>1.098814515016671E-2</v>
      </c>
      <c r="W1205" s="7">
        <f t="shared" si="75"/>
        <v>-2.3957323883781172E-3</v>
      </c>
      <c r="X1205" s="7">
        <f t="shared" si="75"/>
        <v>3.1026729558849629E-2</v>
      </c>
      <c r="Y1205" s="7">
        <f t="shared" si="75"/>
        <v>1.3942767249247747E-2</v>
      </c>
      <c r="Z1205" s="15"/>
      <c r="AA1205" s="7"/>
      <c r="AB1205" s="7"/>
      <c r="AC1205" s="7"/>
      <c r="AD1205" s="7"/>
      <c r="AE1205" s="7"/>
      <c r="AF1205" s="7"/>
      <c r="AG1205" s="7"/>
      <c r="AH1205" s="7"/>
      <c r="AI1205" s="7"/>
      <c r="AJ1205" s="7"/>
      <c r="AK1205" s="7"/>
      <c r="AL1205" s="7"/>
      <c r="AM1205" s="7"/>
      <c r="AN1205" s="7"/>
      <c r="AO1205" s="7"/>
      <c r="AP1205" s="7"/>
      <c r="AQ1205" s="7"/>
      <c r="AR1205" s="7"/>
      <c r="AS1205" s="7"/>
      <c r="AT1205" s="7"/>
      <c r="AU1205" s="7"/>
      <c r="AV1205" s="7"/>
    </row>
    <row r="1206" spans="1:48">
      <c r="A1206" s="12">
        <v>45313</v>
      </c>
      <c r="B1206" s="13">
        <v>7555.4</v>
      </c>
      <c r="C1206" s="13">
        <v>1603.5</v>
      </c>
      <c r="D1206" s="13">
        <v>3292.8</v>
      </c>
      <c r="E1206" s="13">
        <v>12179.2</v>
      </c>
      <c r="F1206" s="13">
        <v>10827.1</v>
      </c>
      <c r="G1206" s="13">
        <v>6917.7</v>
      </c>
      <c r="H1206" s="13">
        <v>43119.7</v>
      </c>
      <c r="I1206" s="13">
        <v>6789.9</v>
      </c>
      <c r="J1206" s="13">
        <v>1834.4</v>
      </c>
      <c r="K1206" s="13">
        <v>18428.599999999999</v>
      </c>
      <c r="L1206" s="13">
        <v>7872.3</v>
      </c>
      <c r="M1206" s="13">
        <v>7</v>
      </c>
      <c r="N1206" s="15"/>
      <c r="O1206" s="7">
        <f t="shared" si="74"/>
        <v>1.8879864352980717E-2</v>
      </c>
      <c r="P1206" s="7">
        <f t="shared" si="74"/>
        <v>1.7188502809047292E-2</v>
      </c>
      <c r="Q1206" s="7">
        <f t="shared" si="74"/>
        <v>1.4861085270222372E-2</v>
      </c>
      <c r="R1206" s="7">
        <f t="shared" si="73"/>
        <v>2.60310651166277E-2</v>
      </c>
      <c r="S1206" s="7">
        <f t="shared" si="73"/>
        <v>3.7293133147799695E-2</v>
      </c>
      <c r="T1206" s="7">
        <f t="shared" si="73"/>
        <v>1.3995879042758369E-2</v>
      </c>
      <c r="U1206" s="7">
        <f t="shared" si="73"/>
        <v>2.3060143646570084E-2</v>
      </c>
      <c r="V1206" s="7">
        <f t="shared" si="76"/>
        <v>1.0533584068283797E-2</v>
      </c>
      <c r="W1206" s="7">
        <f t="shared" si="75"/>
        <v>2.9277196494079276E-2</v>
      </c>
      <c r="X1206" s="7">
        <f t="shared" si="75"/>
        <v>1.1271874398103128E-2</v>
      </c>
      <c r="Y1206" s="7">
        <f t="shared" si="75"/>
        <v>7.9708916671721586E-3</v>
      </c>
      <c r="Z1206" s="15"/>
      <c r="AA1206" s="7"/>
      <c r="AB1206" s="7"/>
      <c r="AC1206" s="7"/>
      <c r="AD1206" s="7"/>
      <c r="AE1206" s="7"/>
      <c r="AF1206" s="7"/>
      <c r="AG1206" s="7"/>
      <c r="AH1206" s="7"/>
      <c r="AI1206" s="7"/>
      <c r="AJ1206" s="7"/>
      <c r="AK1206" s="7"/>
      <c r="AL1206" s="7"/>
      <c r="AM1206" s="7"/>
      <c r="AN1206" s="7"/>
      <c r="AO1206" s="7"/>
      <c r="AP1206" s="7"/>
      <c r="AQ1206" s="7"/>
      <c r="AR1206" s="7"/>
      <c r="AS1206" s="7"/>
      <c r="AT1206" s="7"/>
      <c r="AU1206" s="7"/>
      <c r="AV1206" s="7"/>
    </row>
    <row r="1207" spans="1:48">
      <c r="A1207" s="12">
        <v>45320</v>
      </c>
      <c r="B1207" s="13">
        <v>7699.4</v>
      </c>
      <c r="C1207" s="13">
        <v>1631.3</v>
      </c>
      <c r="D1207" s="13">
        <v>3342.1</v>
      </c>
      <c r="E1207" s="13">
        <v>12500.4</v>
      </c>
      <c r="F1207" s="13">
        <v>11238.5</v>
      </c>
      <c r="G1207" s="13">
        <v>7015.2</v>
      </c>
      <c r="H1207" s="13">
        <v>44125.599999999999</v>
      </c>
      <c r="I1207" s="13">
        <v>6861.8</v>
      </c>
      <c r="J1207" s="13">
        <v>1888.9</v>
      </c>
      <c r="K1207" s="13">
        <v>18637.5</v>
      </c>
      <c r="L1207" s="13">
        <v>7935.3</v>
      </c>
      <c r="M1207" s="13">
        <v>6</v>
      </c>
      <c r="N1207" s="15"/>
      <c r="O1207" s="7">
        <f t="shared" si="74"/>
        <v>-7.1167255962797885E-3</v>
      </c>
      <c r="P1207" s="7">
        <f t="shared" si="74"/>
        <v>-8.6809841756410565E-3</v>
      </c>
      <c r="Q1207" s="7">
        <f t="shared" si="74"/>
        <v>-9.3490933627066158E-3</v>
      </c>
      <c r="R1207" s="7">
        <f t="shared" si="73"/>
        <v>-1.7495604431031101E-2</v>
      </c>
      <c r="S1207" s="7">
        <f t="shared" si="73"/>
        <v>-3.4995988806059572E-2</v>
      </c>
      <c r="T1207" s="7">
        <f t="shared" si="73"/>
        <v>7.2436296104118388E-3</v>
      </c>
      <c r="U1207" s="7">
        <f t="shared" si="73"/>
        <v>1.3116817090944666E-2</v>
      </c>
      <c r="V1207" s="7">
        <f t="shared" si="76"/>
        <v>-2.8458655673548176E-3</v>
      </c>
      <c r="W1207" s="7">
        <f t="shared" si="75"/>
        <v>9.0646206972531135E-3</v>
      </c>
      <c r="X1207" s="7">
        <f t="shared" si="75"/>
        <v>-3.0806367518595987E-2</v>
      </c>
      <c r="Y1207" s="7">
        <f t="shared" si="75"/>
        <v>-5.3702089497268948E-3</v>
      </c>
      <c r="Z1207" s="15"/>
      <c r="AA1207" s="7"/>
      <c r="AB1207" s="7"/>
      <c r="AC1207" s="7"/>
      <c r="AD1207" s="7"/>
      <c r="AE1207" s="7"/>
      <c r="AF1207" s="7"/>
      <c r="AG1207" s="7"/>
      <c r="AH1207" s="7"/>
      <c r="AI1207" s="7"/>
      <c r="AJ1207" s="7"/>
      <c r="AK1207" s="7"/>
      <c r="AL1207" s="7"/>
      <c r="AM1207" s="7"/>
      <c r="AN1207" s="7"/>
      <c r="AO1207" s="7"/>
      <c r="AP1207" s="7"/>
      <c r="AQ1207" s="7"/>
      <c r="AR1207" s="7"/>
      <c r="AS1207" s="7"/>
      <c r="AT1207" s="7"/>
      <c r="AU1207" s="7"/>
      <c r="AV1207" s="7"/>
    </row>
    <row r="1208" spans="1:48">
      <c r="A1208" s="12">
        <v>45327</v>
      </c>
      <c r="B1208" s="13">
        <v>7644.8</v>
      </c>
      <c r="C1208" s="13">
        <v>1617.2</v>
      </c>
      <c r="D1208" s="13">
        <v>3311</v>
      </c>
      <c r="E1208" s="13">
        <v>12283.6</v>
      </c>
      <c r="F1208" s="13">
        <v>10852</v>
      </c>
      <c r="G1208" s="13">
        <v>7066.2</v>
      </c>
      <c r="H1208" s="13">
        <v>44708.2</v>
      </c>
      <c r="I1208" s="13">
        <v>6842.3</v>
      </c>
      <c r="J1208" s="13">
        <v>1906.1</v>
      </c>
      <c r="K1208" s="13">
        <v>18072.099999999999</v>
      </c>
      <c r="L1208" s="13">
        <v>7892.8</v>
      </c>
      <c r="M1208" s="13">
        <v>5</v>
      </c>
      <c r="N1208" s="15"/>
      <c r="O1208" s="7">
        <f t="shared" si="74"/>
        <v>1.7643488576880822E-3</v>
      </c>
      <c r="P1208" s="7">
        <f t="shared" si="74"/>
        <v>-2.0364249235474335E-2</v>
      </c>
      <c r="Q1208" s="7">
        <f t="shared" si="74"/>
        <v>4.3989428352756543E-2</v>
      </c>
      <c r="R1208" s="7">
        <f t="shared" si="73"/>
        <v>4.1513892826260885E-3</v>
      </c>
      <c r="S1208" s="7">
        <f t="shared" si="73"/>
        <v>-2.1685711387161796E-2</v>
      </c>
      <c r="T1208" s="7">
        <f t="shared" si="73"/>
        <v>7.8657317621653074E-3</v>
      </c>
      <c r="U1208" s="7">
        <f t="shared" si="73"/>
        <v>-4.9841418652184784E-2</v>
      </c>
      <c r="V1208" s="7">
        <f t="shared" si="76"/>
        <v>1.7486483537828064E-2</v>
      </c>
      <c r="W1208" s="7">
        <f t="shared" si="75"/>
        <v>6.011529101977376E-2</v>
      </c>
      <c r="X1208" s="7">
        <f t="shared" si="75"/>
        <v>-7.002063696394817E-3</v>
      </c>
      <c r="Y1208" s="7">
        <f t="shared" si="75"/>
        <v>1.4465115178726558E-2</v>
      </c>
      <c r="Z1208" s="15"/>
      <c r="AA1208" s="7"/>
      <c r="AB1208" s="7"/>
      <c r="AC1208" s="7"/>
      <c r="AD1208" s="7"/>
      <c r="AE1208" s="7"/>
      <c r="AF1208" s="7"/>
      <c r="AG1208" s="7"/>
      <c r="AH1208" s="7"/>
      <c r="AI1208" s="7"/>
      <c r="AJ1208" s="7"/>
      <c r="AK1208" s="7"/>
      <c r="AL1208" s="7"/>
      <c r="AM1208" s="7"/>
      <c r="AN1208" s="7"/>
      <c r="AO1208" s="7"/>
      <c r="AP1208" s="7"/>
      <c r="AQ1208" s="7"/>
      <c r="AR1208" s="7"/>
      <c r="AS1208" s="7"/>
      <c r="AT1208" s="7"/>
      <c r="AU1208" s="7"/>
      <c r="AV1208" s="7"/>
    </row>
    <row r="1209" spans="1:48">
      <c r="A1209" s="12">
        <v>45334</v>
      </c>
      <c r="B1209" s="13">
        <v>7658.3</v>
      </c>
      <c r="C1209" s="13">
        <v>1584.6</v>
      </c>
      <c r="D1209" s="13">
        <v>3459.9</v>
      </c>
      <c r="E1209" s="13">
        <v>12334.7</v>
      </c>
      <c r="F1209" s="13">
        <v>10619.2</v>
      </c>
      <c r="G1209" s="13">
        <v>7122</v>
      </c>
      <c r="H1209" s="13">
        <v>42534.5</v>
      </c>
      <c r="I1209" s="13">
        <v>6963</v>
      </c>
      <c r="J1209" s="13">
        <v>2024.2</v>
      </c>
      <c r="K1209" s="13">
        <v>17946</v>
      </c>
      <c r="L1209" s="13">
        <v>8007.8</v>
      </c>
      <c r="M1209" s="13">
        <v>4</v>
      </c>
      <c r="N1209" s="15"/>
      <c r="O1209" s="7">
        <f t="shared" si="74"/>
        <v>-1.9213306219620578E-3</v>
      </c>
      <c r="P1209" s="7">
        <f t="shared" si="74"/>
        <v>6.0400334626814472E-3</v>
      </c>
      <c r="Q1209" s="7">
        <f t="shared" si="74"/>
        <v>1.1608992189957215E-2</v>
      </c>
      <c r="R1209" s="7">
        <f t="shared" si="73"/>
        <v>-3.467706929842497E-2</v>
      </c>
      <c r="S1209" s="7">
        <f t="shared" si="73"/>
        <v>-1.3452671297647765E-2</v>
      </c>
      <c r="T1209" s="7">
        <f t="shared" si="73"/>
        <v>9.3634951461485927E-3</v>
      </c>
      <c r="U1209" s="7">
        <f t="shared" si="73"/>
        <v>2.3013618714488706E-3</v>
      </c>
      <c r="V1209" s="7">
        <f t="shared" si="76"/>
        <v>7.0553339825792432E-3</v>
      </c>
      <c r="W1209" s="7">
        <f t="shared" si="75"/>
        <v>3.2372207083966043E-2</v>
      </c>
      <c r="X1209" s="7">
        <f t="shared" si="75"/>
        <v>-1.7164185270228206E-2</v>
      </c>
      <c r="Y1209" s="7">
        <f t="shared" si="75"/>
        <v>1.8399088718156952E-2</v>
      </c>
      <c r="Z1209" s="15"/>
      <c r="AA1209" s="7"/>
      <c r="AB1209" s="7"/>
      <c r="AC1209" s="7"/>
      <c r="AD1209" s="7"/>
      <c r="AE1209" s="7"/>
      <c r="AF1209" s="7"/>
      <c r="AG1209" s="7"/>
      <c r="AH1209" s="7"/>
      <c r="AI1209" s="7"/>
      <c r="AJ1209" s="7"/>
      <c r="AK1209" s="7"/>
      <c r="AL1209" s="7"/>
      <c r="AM1209" s="7"/>
      <c r="AN1209" s="7"/>
      <c r="AO1209" s="7"/>
      <c r="AP1209" s="7"/>
      <c r="AQ1209" s="7"/>
      <c r="AR1209" s="7"/>
      <c r="AS1209" s="7"/>
      <c r="AT1209" s="7"/>
      <c r="AU1209" s="7"/>
      <c r="AV1209" s="7"/>
    </row>
    <row r="1210" spans="1:48">
      <c r="A1210" s="12">
        <v>45341</v>
      </c>
      <c r="B1210" s="13">
        <v>7643.6</v>
      </c>
      <c r="C1210" s="13">
        <v>1594.2</v>
      </c>
      <c r="D1210" s="13">
        <v>3500.3</v>
      </c>
      <c r="E1210" s="13">
        <v>11914.3</v>
      </c>
      <c r="F1210" s="13">
        <v>10477.299999999999</v>
      </c>
      <c r="G1210" s="13">
        <v>7189</v>
      </c>
      <c r="H1210" s="13">
        <v>42632.5</v>
      </c>
      <c r="I1210" s="13">
        <v>7012.3</v>
      </c>
      <c r="J1210" s="13">
        <v>2090.8000000000002</v>
      </c>
      <c r="K1210" s="13">
        <v>17640.599999999999</v>
      </c>
      <c r="L1210" s="13">
        <v>8156.5</v>
      </c>
      <c r="M1210" s="13">
        <v>3</v>
      </c>
      <c r="N1210" s="15"/>
      <c r="O1210" s="7">
        <f t="shared" si="74"/>
        <v>1.325624381821372E-2</v>
      </c>
      <c r="P1210" s="7">
        <f t="shared" si="74"/>
        <v>-5.4091584180993657E-3</v>
      </c>
      <c r="Q1210" s="7">
        <f t="shared" si="74"/>
        <v>2.2150926866049799E-2</v>
      </c>
      <c r="R1210" s="7">
        <f t="shared" si="73"/>
        <v>2.5580063445689499E-2</v>
      </c>
      <c r="S1210" s="7">
        <f t="shared" si="73"/>
        <v>4.0291716611143375E-3</v>
      </c>
      <c r="T1210" s="7">
        <f t="shared" si="73"/>
        <v>1.3567304446728462E-2</v>
      </c>
      <c r="U1210" s="7">
        <f t="shared" si="73"/>
        <v>-7.9172614276353647E-3</v>
      </c>
      <c r="V1210" s="7">
        <f t="shared" si="76"/>
        <v>5.2483852650883562E-3</v>
      </c>
      <c r="W1210" s="7">
        <f t="shared" si="75"/>
        <v>7.6666940682759158E-2</v>
      </c>
      <c r="X1210" s="7">
        <f t="shared" si="75"/>
        <v>1.5111483685986228E-2</v>
      </c>
      <c r="Y1210" s="7">
        <f t="shared" si="75"/>
        <v>-1.0463427584628192E-2</v>
      </c>
      <c r="Z1210" s="15"/>
      <c r="AA1210" s="7"/>
      <c r="AB1210" s="7"/>
      <c r="AC1210" s="7"/>
      <c r="AD1210" s="7"/>
      <c r="AE1210" s="7"/>
      <c r="AF1210" s="7"/>
      <c r="AG1210" s="7"/>
      <c r="AH1210" s="7"/>
      <c r="AI1210" s="7"/>
      <c r="AJ1210" s="7"/>
      <c r="AK1210" s="7"/>
      <c r="AL1210" s="7"/>
      <c r="AM1210" s="7"/>
      <c r="AN1210" s="7"/>
      <c r="AO1210" s="7"/>
      <c r="AP1210" s="7"/>
      <c r="AQ1210" s="7"/>
      <c r="AR1210" s="7"/>
      <c r="AS1210" s="7"/>
      <c r="AT1210" s="7"/>
      <c r="AU1210" s="7"/>
      <c r="AV1210" s="7"/>
    </row>
    <row r="1211" spans="1:48">
      <c r="A1211" s="12">
        <v>45348</v>
      </c>
      <c r="B1211" s="13">
        <v>7745.6</v>
      </c>
      <c r="C1211" s="13">
        <v>1585.6</v>
      </c>
      <c r="D1211" s="13">
        <v>3578.7</v>
      </c>
      <c r="E1211" s="13">
        <v>12223</v>
      </c>
      <c r="F1211" s="13">
        <v>10519.6</v>
      </c>
      <c r="G1211" s="13">
        <v>7287.2</v>
      </c>
      <c r="H1211" s="13">
        <v>42296.3</v>
      </c>
      <c r="I1211" s="13">
        <v>7049.2</v>
      </c>
      <c r="J1211" s="13">
        <v>2257.4</v>
      </c>
      <c r="K1211" s="13">
        <v>17909.2</v>
      </c>
      <c r="L1211" s="13">
        <v>8071.6</v>
      </c>
      <c r="M1211" s="13">
        <v>2</v>
      </c>
      <c r="N1211" s="15"/>
      <c r="O1211" s="7">
        <f t="shared" si="74"/>
        <v>1.3006352942043272E-2</v>
      </c>
      <c r="P1211" s="7">
        <f t="shared" si="74"/>
        <v>5.0327232546101986E-3</v>
      </c>
      <c r="Q1211" s="7">
        <f t="shared" si="74"/>
        <v>5.7953409533479062E-3</v>
      </c>
      <c r="R1211" s="7">
        <f t="shared" si="73"/>
        <v>-2.8593569137239164E-3</v>
      </c>
      <c r="S1211" s="7">
        <f t="shared" si="73"/>
        <v>-6.8104690025267518E-3</v>
      </c>
      <c r="T1211" s="7">
        <f t="shared" si="73"/>
        <v>3.2656128307675739E-2</v>
      </c>
      <c r="U1211" s="7">
        <f t="shared" si="73"/>
        <v>1.4624326390748671E-2</v>
      </c>
      <c r="V1211" s="7">
        <f t="shared" si="76"/>
        <v>1.2182204686898174E-2</v>
      </c>
      <c r="W1211" s="7">
        <f t="shared" si="75"/>
        <v>1.4294439951008401E-2</v>
      </c>
      <c r="X1211" s="7">
        <f t="shared" si="75"/>
        <v>-6.4813252231774345E-3</v>
      </c>
      <c r="Y1211" s="7">
        <f t="shared" si="75"/>
        <v>6.618615487870883E-3</v>
      </c>
      <c r="Z1211" s="15"/>
      <c r="AA1211" s="7"/>
      <c r="AB1211" s="7"/>
      <c r="AC1211" s="7"/>
      <c r="AD1211" s="7"/>
      <c r="AE1211" s="7"/>
      <c r="AF1211" s="7"/>
      <c r="AG1211" s="7"/>
      <c r="AH1211" s="7"/>
      <c r="AI1211" s="7"/>
      <c r="AJ1211" s="7"/>
      <c r="AK1211" s="7"/>
      <c r="AL1211" s="7"/>
      <c r="AM1211" s="7"/>
      <c r="AN1211" s="7"/>
      <c r="AO1211" s="7"/>
      <c r="AP1211" s="7"/>
      <c r="AQ1211" s="7"/>
      <c r="AR1211" s="7"/>
      <c r="AS1211" s="7"/>
      <c r="AT1211" s="7"/>
      <c r="AU1211" s="7"/>
      <c r="AV1211" s="7"/>
    </row>
    <row r="1212" spans="1:48">
      <c r="A1212" s="12">
        <v>45355</v>
      </c>
      <c r="B1212" s="13">
        <v>7847</v>
      </c>
      <c r="C1212" s="13">
        <v>1593.6</v>
      </c>
      <c r="D1212" s="13">
        <v>3599.5</v>
      </c>
      <c r="E1212" s="13">
        <v>12188.1</v>
      </c>
      <c r="F1212" s="13">
        <v>10448.200000000001</v>
      </c>
      <c r="G1212" s="13">
        <v>7529.1</v>
      </c>
      <c r="H1212" s="13">
        <v>42919.4</v>
      </c>
      <c r="I1212" s="13">
        <v>7135.6</v>
      </c>
      <c r="J1212" s="13">
        <v>2289.9</v>
      </c>
      <c r="K1212" s="13">
        <v>17793.5</v>
      </c>
      <c r="L1212" s="13">
        <v>8125.2</v>
      </c>
      <c r="M1212" s="13">
        <v>1</v>
      </c>
      <c r="N1212" s="15"/>
      <c r="O1212" s="7"/>
      <c r="P1212" s="7"/>
      <c r="Q1212" s="7"/>
      <c r="R1212" s="7"/>
      <c r="S1212" s="7"/>
      <c r="T1212" s="7"/>
      <c r="U1212" s="7"/>
      <c r="V1212" s="7"/>
      <c r="W1212" s="7"/>
      <c r="X1212" s="7"/>
      <c r="Y1212" s="7"/>
      <c r="Z1212" s="15"/>
      <c r="AA1212" s="7"/>
      <c r="AB1212" s="7"/>
      <c r="AC1212" s="7"/>
      <c r="AD1212" s="7"/>
      <c r="AE1212" s="7"/>
      <c r="AF1212" s="7"/>
      <c r="AG1212" s="7"/>
      <c r="AH1212" s="7"/>
      <c r="AI1212" s="7"/>
      <c r="AJ1212" s="7"/>
      <c r="AK1212" s="7"/>
      <c r="AL1212" s="7"/>
      <c r="AM1212" s="7"/>
      <c r="AN1212" s="7"/>
      <c r="AO1212" s="7"/>
      <c r="AP1212" s="7"/>
      <c r="AQ1212" s="7"/>
      <c r="AR1212" s="7"/>
      <c r="AS1212" s="7"/>
      <c r="AT1212" s="7"/>
      <c r="AU1212" s="7"/>
      <c r="AV1212" s="7"/>
    </row>
    <row r="1213" spans="1:48">
      <c r="A1213" s="9"/>
      <c r="B1213" s="7"/>
      <c r="C1213" s="7"/>
      <c r="D1213" s="7"/>
      <c r="E1213" s="7"/>
      <c r="F1213" s="7"/>
      <c r="G1213" s="7"/>
      <c r="H1213" s="7"/>
      <c r="I1213" s="7"/>
      <c r="J1213" s="7"/>
      <c r="K1213" s="7"/>
      <c r="L1213" s="7"/>
      <c r="M1213" s="7"/>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c r="AQ1213" s="7"/>
      <c r="AR1213" s="7"/>
      <c r="AS1213" s="7"/>
      <c r="AT1213" s="7"/>
      <c r="AU1213" s="7"/>
      <c r="AV1213" s="7"/>
    </row>
    <row r="1214" spans="1:48">
      <c r="A1214" s="9"/>
      <c r="B1214" s="7"/>
      <c r="C1214" s="7"/>
      <c r="D1214" s="7"/>
      <c r="E1214" s="7"/>
      <c r="F1214" s="7"/>
      <c r="G1214" s="7"/>
      <c r="H1214" s="7"/>
      <c r="I1214" s="7"/>
      <c r="J1214" s="7"/>
      <c r="K1214" s="7"/>
      <c r="L1214" s="7"/>
      <c r="M1214" s="7"/>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c r="AQ1214" s="7"/>
      <c r="AR1214" s="7"/>
      <c r="AS1214" s="7"/>
      <c r="AT1214" s="7"/>
      <c r="AU1214" s="7"/>
      <c r="AV1214" s="7"/>
    </row>
    <row r="1215" spans="1:48">
      <c r="A1215" s="9"/>
      <c r="B1215" s="7"/>
      <c r="C1215" s="7"/>
      <c r="D1215" s="7"/>
      <c r="E1215" s="7"/>
      <c r="F1215" s="7"/>
      <c r="G1215" s="7"/>
      <c r="H1215" s="7"/>
      <c r="I1215" s="7"/>
      <c r="J1215" s="7"/>
      <c r="K1215" s="7"/>
      <c r="L1215" s="7"/>
      <c r="M1215" s="7"/>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c r="AQ1215" s="7"/>
      <c r="AR1215" s="7"/>
      <c r="AS1215" s="7"/>
      <c r="AT1215" s="7"/>
      <c r="AU1215" s="7"/>
      <c r="AV1215" s="7"/>
    </row>
    <row r="1216" spans="1:48">
      <c r="A1216" s="9"/>
      <c r="B1216" s="7"/>
      <c r="C1216" s="7"/>
      <c r="D1216" s="7"/>
      <c r="E1216" s="7"/>
      <c r="F1216" s="7"/>
      <c r="G1216" s="7"/>
      <c r="H1216" s="7"/>
      <c r="I1216" s="7"/>
      <c r="J1216" s="7"/>
      <c r="K1216" s="7"/>
      <c r="L1216" s="7"/>
      <c r="M1216" s="7"/>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c r="AQ1216" s="7"/>
      <c r="AR1216" s="7"/>
      <c r="AS1216" s="7"/>
      <c r="AT1216" s="7"/>
      <c r="AU1216" s="7"/>
      <c r="AV1216" s="7"/>
    </row>
    <row r="1217" spans="1:48">
      <c r="A1217" s="9"/>
      <c r="B1217" s="7"/>
      <c r="C1217" s="7"/>
      <c r="D1217" s="7"/>
      <c r="E1217" s="7"/>
      <c r="F1217" s="7"/>
      <c r="G1217" s="7"/>
      <c r="H1217" s="7"/>
      <c r="I1217" s="7"/>
      <c r="J1217" s="7"/>
      <c r="K1217" s="7"/>
      <c r="L1217" s="7"/>
      <c r="M1217" s="7"/>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c r="AQ1217" s="7"/>
      <c r="AR1217" s="7"/>
      <c r="AS1217" s="7"/>
      <c r="AT1217" s="7"/>
      <c r="AU1217" s="7"/>
      <c r="AV1217" s="7"/>
    </row>
    <row r="1218" spans="1:48">
      <c r="A1218" s="9"/>
      <c r="B1218" s="7"/>
      <c r="C1218" s="7"/>
      <c r="D1218" s="7"/>
      <c r="E1218" s="7"/>
      <c r="F1218" s="7"/>
      <c r="G1218" s="7"/>
      <c r="H1218" s="7"/>
      <c r="I1218" s="7"/>
      <c r="J1218" s="7"/>
      <c r="K1218" s="7"/>
      <c r="L1218" s="7"/>
      <c r="M1218" s="7"/>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c r="AQ1218" s="7"/>
      <c r="AR1218" s="7"/>
      <c r="AS1218" s="7"/>
      <c r="AT1218" s="7"/>
      <c r="AU1218" s="7"/>
      <c r="AV1218" s="7"/>
    </row>
    <row r="1219" spans="1:48">
      <c r="A1219" s="9"/>
      <c r="B1219" s="7"/>
      <c r="C1219" s="7"/>
      <c r="D1219" s="7"/>
      <c r="E1219" s="7"/>
      <c r="F1219" s="7"/>
      <c r="G1219" s="7"/>
      <c r="H1219" s="7"/>
      <c r="I1219" s="7"/>
      <c r="J1219" s="7"/>
      <c r="K1219" s="7"/>
      <c r="L1219" s="7"/>
      <c r="M1219" s="7"/>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c r="AQ1219" s="7"/>
      <c r="AR1219" s="7"/>
      <c r="AS1219" s="7"/>
      <c r="AT1219" s="7"/>
      <c r="AU1219" s="7"/>
      <c r="AV1219" s="7"/>
    </row>
    <row r="1220" spans="1:48">
      <c r="A1220" s="9"/>
      <c r="B1220" s="7"/>
      <c r="C1220" s="7"/>
      <c r="D1220" s="7"/>
      <c r="E1220" s="7"/>
      <c r="F1220" s="7"/>
      <c r="G1220" s="7"/>
      <c r="H1220" s="7"/>
      <c r="I1220" s="7"/>
      <c r="J1220" s="7"/>
      <c r="K1220" s="7"/>
      <c r="L1220" s="7"/>
      <c r="M1220" s="7"/>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c r="AQ1220" s="7"/>
      <c r="AR1220" s="7"/>
      <c r="AS1220" s="7"/>
      <c r="AT1220" s="7"/>
      <c r="AU1220" s="7"/>
      <c r="AV1220" s="7"/>
    </row>
    <row r="1221" spans="1:48">
      <c r="A1221" s="9"/>
      <c r="B1221" s="7"/>
      <c r="C1221" s="7"/>
      <c r="D1221" s="7"/>
      <c r="E1221" s="7"/>
      <c r="F1221" s="7"/>
      <c r="G1221" s="7"/>
      <c r="H1221" s="7"/>
      <c r="I1221" s="7"/>
      <c r="J1221" s="7"/>
      <c r="K1221" s="7"/>
      <c r="L1221" s="7"/>
      <c r="M1221" s="7"/>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c r="AQ1221" s="7"/>
      <c r="AR1221" s="7"/>
      <c r="AS1221" s="7"/>
      <c r="AT1221" s="7"/>
      <c r="AU1221" s="7"/>
      <c r="AV1221" s="7"/>
    </row>
    <row r="1222" spans="1:48">
      <c r="A1222" s="9"/>
      <c r="B1222" s="7"/>
      <c r="C1222" s="7"/>
      <c r="D1222" s="7"/>
      <c r="E1222" s="7"/>
      <c r="F1222" s="7"/>
      <c r="G1222" s="7"/>
      <c r="H1222" s="7"/>
      <c r="I1222" s="7"/>
      <c r="J1222" s="7"/>
      <c r="K1222" s="7"/>
      <c r="L1222" s="7"/>
      <c r="M1222" s="7"/>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c r="AQ1222" s="7"/>
      <c r="AR1222" s="7"/>
      <c r="AS1222" s="7"/>
      <c r="AT1222" s="7"/>
      <c r="AU1222" s="7"/>
      <c r="AV1222" s="7"/>
    </row>
    <row r="1223" spans="1:48">
      <c r="A1223" s="9"/>
      <c r="B1223" s="7"/>
      <c r="C1223" s="7"/>
      <c r="D1223" s="7"/>
      <c r="E1223" s="7"/>
      <c r="F1223" s="7"/>
      <c r="G1223" s="7"/>
      <c r="H1223" s="7"/>
      <c r="I1223" s="7"/>
      <c r="J1223" s="7"/>
      <c r="K1223" s="7"/>
      <c r="L1223" s="7"/>
      <c r="M1223" s="7"/>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c r="AQ1223" s="7"/>
      <c r="AR1223" s="7"/>
      <c r="AS1223" s="7"/>
      <c r="AT1223" s="7"/>
      <c r="AU1223" s="7"/>
      <c r="AV1223" s="7"/>
    </row>
    <row r="1224" spans="1:48">
      <c r="A1224" s="9"/>
      <c r="B1224" s="7"/>
      <c r="C1224" s="7"/>
      <c r="D1224" s="7"/>
      <c r="E1224" s="7"/>
      <c r="F1224" s="7"/>
      <c r="G1224" s="7"/>
      <c r="H1224" s="7"/>
      <c r="I1224" s="7"/>
      <c r="J1224" s="7"/>
      <c r="K1224" s="7"/>
      <c r="L1224" s="7"/>
      <c r="M1224" s="7"/>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c r="AQ1224" s="7"/>
      <c r="AR1224" s="7"/>
      <c r="AS1224" s="7"/>
      <c r="AT1224" s="7"/>
      <c r="AU1224" s="7"/>
      <c r="AV1224" s="7"/>
    </row>
    <row r="1225" spans="1:48">
      <c r="A1225" s="9"/>
      <c r="B1225" s="7"/>
      <c r="C1225" s="7"/>
      <c r="D1225" s="7"/>
      <c r="E1225" s="7"/>
      <c r="F1225" s="7"/>
      <c r="G1225" s="7"/>
      <c r="H1225" s="7"/>
      <c r="I1225" s="7"/>
      <c r="J1225" s="7"/>
      <c r="K1225" s="7"/>
      <c r="L1225" s="7"/>
      <c r="M1225" s="7"/>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c r="AQ1225" s="7"/>
      <c r="AR1225" s="7"/>
      <c r="AS1225" s="7"/>
      <c r="AT1225" s="7"/>
      <c r="AU1225" s="7"/>
      <c r="AV1225" s="7"/>
    </row>
    <row r="1226" spans="1:48">
      <c r="A1226" s="9"/>
      <c r="B1226" s="7"/>
      <c r="C1226" s="7"/>
      <c r="D1226" s="7"/>
      <c r="E1226" s="7"/>
      <c r="F1226" s="7"/>
      <c r="G1226" s="7"/>
      <c r="H1226" s="7"/>
      <c r="I1226" s="7"/>
      <c r="J1226" s="7"/>
      <c r="K1226" s="7"/>
      <c r="L1226" s="7"/>
      <c r="M1226" s="7"/>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c r="AQ1226" s="7"/>
      <c r="AR1226" s="7"/>
      <c r="AS1226" s="7"/>
      <c r="AT1226" s="7"/>
      <c r="AU1226" s="7"/>
      <c r="AV1226" s="7"/>
    </row>
    <row r="1227" spans="1:48">
      <c r="A1227" s="9"/>
      <c r="B1227" s="7"/>
      <c r="C1227" s="7"/>
      <c r="D1227" s="7"/>
      <c r="E1227" s="7"/>
      <c r="F1227" s="7"/>
      <c r="G1227" s="7"/>
      <c r="H1227" s="7"/>
      <c r="I1227" s="7"/>
      <c r="J1227" s="7"/>
      <c r="K1227" s="7"/>
      <c r="L1227" s="7"/>
      <c r="M1227" s="7"/>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c r="AQ1227" s="7"/>
      <c r="AR1227" s="7"/>
      <c r="AS1227" s="7"/>
      <c r="AT1227" s="7"/>
      <c r="AU1227" s="7"/>
      <c r="AV1227" s="7"/>
    </row>
    <row r="1228" spans="1:48">
      <c r="A1228" s="9"/>
      <c r="B1228" s="7"/>
      <c r="C1228" s="7"/>
      <c r="D1228" s="7"/>
      <c r="E1228" s="7"/>
      <c r="F1228" s="7"/>
      <c r="G1228" s="7"/>
      <c r="H1228" s="7"/>
      <c r="I1228" s="7"/>
      <c r="J1228" s="7"/>
      <c r="K1228" s="7"/>
      <c r="L1228" s="7"/>
      <c r="M1228" s="7"/>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c r="AQ1228" s="7"/>
      <c r="AR1228" s="7"/>
      <c r="AS1228" s="7"/>
      <c r="AT1228" s="7"/>
      <c r="AU1228" s="7"/>
      <c r="AV1228" s="7"/>
    </row>
    <row r="1229" spans="1:48">
      <c r="A1229" s="9"/>
      <c r="B1229" s="7"/>
      <c r="C1229" s="7"/>
      <c r="D1229" s="7"/>
      <c r="E1229" s="7"/>
      <c r="F1229" s="7"/>
      <c r="G1229" s="7"/>
      <c r="H1229" s="7"/>
      <c r="I1229" s="7"/>
      <c r="J1229" s="7"/>
      <c r="K1229" s="7"/>
      <c r="L1229" s="7"/>
      <c r="M1229" s="7"/>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c r="AQ1229" s="7"/>
      <c r="AR1229" s="7"/>
      <c r="AS1229" s="7"/>
      <c r="AT1229" s="7"/>
      <c r="AU1229" s="7"/>
      <c r="AV1229" s="7"/>
    </row>
    <row r="1230" spans="1:48">
      <c r="A1230" s="9"/>
      <c r="B1230" s="7"/>
      <c r="C1230" s="7"/>
      <c r="D1230" s="7"/>
      <c r="E1230" s="7"/>
      <c r="F1230" s="7"/>
      <c r="G1230" s="7"/>
      <c r="H1230" s="7"/>
      <c r="I1230" s="7"/>
      <c r="J1230" s="7"/>
      <c r="K1230" s="7"/>
      <c r="L1230" s="7"/>
      <c r="M1230" s="7"/>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c r="AQ1230" s="7"/>
      <c r="AR1230" s="7"/>
      <c r="AS1230" s="7"/>
      <c r="AT1230" s="7"/>
      <c r="AU1230" s="7"/>
      <c r="AV1230" s="7"/>
    </row>
    <row r="1231" spans="1:48">
      <c r="A1231" s="9"/>
      <c r="B1231" s="7"/>
      <c r="C1231" s="7"/>
      <c r="D1231" s="7"/>
      <c r="E1231" s="7"/>
      <c r="F1231" s="7"/>
      <c r="G1231" s="7"/>
      <c r="H1231" s="7"/>
      <c r="I1231" s="7"/>
      <c r="J1231" s="7"/>
      <c r="K1231" s="7"/>
      <c r="L1231" s="7"/>
      <c r="M1231" s="7"/>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c r="AQ1231" s="7"/>
      <c r="AR1231" s="7"/>
      <c r="AS1231" s="7"/>
      <c r="AT1231" s="7"/>
      <c r="AU1231" s="7"/>
      <c r="AV1231" s="7"/>
    </row>
    <row r="1232" spans="1:48">
      <c r="A1232" s="9"/>
      <c r="B1232" s="7"/>
      <c r="C1232" s="7"/>
      <c r="D1232" s="7"/>
      <c r="E1232" s="7"/>
      <c r="F1232" s="7"/>
      <c r="G1232" s="7"/>
      <c r="H1232" s="7"/>
      <c r="I1232" s="7"/>
      <c r="J1232" s="7"/>
      <c r="K1232" s="7"/>
      <c r="L1232" s="7"/>
      <c r="M1232" s="7"/>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c r="AQ1232" s="7"/>
      <c r="AR1232" s="7"/>
      <c r="AS1232" s="7"/>
      <c r="AT1232" s="7"/>
      <c r="AU1232" s="7"/>
      <c r="AV1232" s="7"/>
    </row>
    <row r="1233" spans="1:48">
      <c r="A1233" s="9"/>
      <c r="B1233" s="7"/>
      <c r="C1233" s="7"/>
      <c r="D1233" s="7"/>
      <c r="E1233" s="7"/>
      <c r="F1233" s="7"/>
      <c r="G1233" s="7"/>
      <c r="H1233" s="7"/>
      <c r="I1233" s="7"/>
      <c r="J1233" s="7"/>
      <c r="K1233" s="7"/>
      <c r="L1233" s="7"/>
      <c r="M1233" s="7"/>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c r="AQ1233" s="7"/>
      <c r="AR1233" s="7"/>
      <c r="AS1233" s="7"/>
      <c r="AT1233" s="7"/>
      <c r="AU1233" s="7"/>
      <c r="AV1233" s="7"/>
    </row>
    <row r="1234" spans="1:48">
      <c r="A1234" s="9"/>
      <c r="B1234" s="7"/>
      <c r="C1234" s="7"/>
      <c r="D1234" s="7"/>
      <c r="E1234" s="7"/>
      <c r="F1234" s="7"/>
      <c r="G1234" s="7"/>
      <c r="H1234" s="7"/>
      <c r="I1234" s="7"/>
      <c r="J1234" s="7"/>
      <c r="K1234" s="7"/>
      <c r="L1234" s="7"/>
      <c r="M1234" s="7"/>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c r="AQ1234" s="7"/>
      <c r="AR1234" s="7"/>
      <c r="AS1234" s="7"/>
      <c r="AT1234" s="7"/>
      <c r="AU1234" s="7"/>
      <c r="AV1234" s="7"/>
    </row>
    <row r="1235" spans="1:48">
      <c r="A1235" s="9"/>
      <c r="B1235" s="7"/>
      <c r="C1235" s="7"/>
      <c r="D1235" s="7"/>
      <c r="E1235" s="7"/>
      <c r="F1235" s="7"/>
      <c r="G1235" s="7"/>
      <c r="H1235" s="7"/>
      <c r="I1235" s="7"/>
      <c r="J1235" s="7"/>
      <c r="K1235" s="7"/>
      <c r="L1235" s="7"/>
      <c r="M1235" s="7"/>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c r="AQ1235" s="7"/>
      <c r="AR1235" s="7"/>
      <c r="AS1235" s="7"/>
      <c r="AT1235" s="7"/>
      <c r="AU1235" s="7"/>
      <c r="AV1235" s="7"/>
    </row>
    <row r="1236" spans="1:48">
      <c r="A1236" s="9"/>
      <c r="B1236" s="7"/>
      <c r="C1236" s="7"/>
      <c r="D1236" s="7"/>
      <c r="E1236" s="7"/>
      <c r="F1236" s="7"/>
      <c r="G1236" s="7"/>
      <c r="H1236" s="7"/>
      <c r="I1236" s="7"/>
      <c r="J1236" s="7"/>
      <c r="K1236" s="7"/>
      <c r="L1236" s="7"/>
      <c r="M1236" s="7"/>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c r="AQ1236" s="7"/>
      <c r="AR1236" s="7"/>
      <c r="AS1236" s="7"/>
      <c r="AT1236" s="7"/>
      <c r="AU1236" s="7"/>
      <c r="AV1236" s="7"/>
    </row>
    <row r="1237" spans="1:48">
      <c r="A1237" s="9"/>
      <c r="B1237" s="7"/>
      <c r="C1237" s="7"/>
      <c r="D1237" s="7"/>
      <c r="E1237" s="7"/>
      <c r="F1237" s="7"/>
      <c r="G1237" s="7"/>
      <c r="H1237" s="7"/>
      <c r="I1237" s="7"/>
      <c r="J1237" s="7"/>
      <c r="K1237" s="7"/>
      <c r="L1237" s="7"/>
      <c r="M1237" s="7"/>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c r="AQ1237" s="7"/>
      <c r="AR1237" s="7"/>
      <c r="AS1237" s="7"/>
      <c r="AT1237" s="7"/>
      <c r="AU1237" s="7"/>
      <c r="AV1237" s="7"/>
    </row>
    <row r="1238" spans="1:48">
      <c r="A1238" s="9"/>
      <c r="B1238" s="7"/>
      <c r="C1238" s="7"/>
      <c r="D1238" s="7"/>
      <c r="E1238" s="7"/>
      <c r="F1238" s="7"/>
      <c r="G1238" s="7"/>
      <c r="H1238" s="7"/>
      <c r="I1238" s="7"/>
      <c r="J1238" s="7"/>
      <c r="K1238" s="7"/>
      <c r="L1238" s="7"/>
      <c r="M1238" s="7"/>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c r="AQ1238" s="7"/>
      <c r="AR1238" s="7"/>
      <c r="AS1238" s="7"/>
      <c r="AT1238" s="7"/>
      <c r="AU1238" s="7"/>
      <c r="AV1238" s="7"/>
    </row>
    <row r="1239" spans="1:48">
      <c r="A1239" s="9"/>
      <c r="B1239" s="7"/>
      <c r="C1239" s="7"/>
      <c r="D1239" s="7"/>
      <c r="E1239" s="7"/>
      <c r="F1239" s="7"/>
      <c r="G1239" s="7"/>
      <c r="H1239" s="7"/>
      <c r="I1239" s="7"/>
      <c r="J1239" s="7"/>
      <c r="K1239" s="7"/>
      <c r="L1239" s="7"/>
      <c r="M1239" s="7"/>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c r="AQ1239" s="7"/>
      <c r="AR1239" s="7"/>
      <c r="AS1239" s="7"/>
      <c r="AT1239" s="7"/>
      <c r="AU1239" s="7"/>
      <c r="AV1239" s="7"/>
    </row>
    <row r="1240" spans="1:48">
      <c r="A1240" s="9"/>
      <c r="B1240" s="7"/>
      <c r="C1240" s="7"/>
      <c r="D1240" s="7"/>
      <c r="E1240" s="7"/>
      <c r="F1240" s="7"/>
      <c r="G1240" s="7"/>
      <c r="H1240" s="7"/>
      <c r="I1240" s="7"/>
      <c r="J1240" s="7"/>
      <c r="K1240" s="7"/>
      <c r="L1240" s="7"/>
      <c r="M1240" s="7"/>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c r="AQ1240" s="7"/>
      <c r="AR1240" s="7"/>
      <c r="AS1240" s="7"/>
      <c r="AT1240" s="7"/>
      <c r="AU1240" s="7"/>
      <c r="AV1240" s="7"/>
    </row>
    <row r="1241" spans="1:48">
      <c r="A1241" s="9"/>
      <c r="B1241" s="7"/>
      <c r="C1241" s="7"/>
      <c r="D1241" s="7"/>
      <c r="E1241" s="7"/>
      <c r="F1241" s="7"/>
      <c r="G1241" s="7"/>
      <c r="H1241" s="7"/>
      <c r="I1241" s="7"/>
      <c r="J1241" s="7"/>
      <c r="K1241" s="7"/>
      <c r="L1241" s="7"/>
      <c r="M1241" s="7"/>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c r="AQ1241" s="7"/>
      <c r="AR1241" s="7"/>
      <c r="AS1241" s="7"/>
      <c r="AT1241" s="7"/>
      <c r="AU1241" s="7"/>
      <c r="AV1241" s="7"/>
    </row>
    <row r="1242" spans="1:48">
      <c r="A1242" s="9"/>
      <c r="B1242" s="7"/>
      <c r="C1242" s="7"/>
      <c r="D1242" s="7"/>
      <c r="E1242" s="7"/>
      <c r="F1242" s="7"/>
      <c r="G1242" s="7"/>
      <c r="H1242" s="7"/>
      <c r="I1242" s="7"/>
      <c r="J1242" s="7"/>
      <c r="K1242" s="7"/>
      <c r="L1242" s="7"/>
      <c r="M1242" s="7"/>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c r="AQ1242" s="7"/>
      <c r="AR1242" s="7"/>
      <c r="AS1242" s="7"/>
      <c r="AT1242" s="7"/>
      <c r="AU1242" s="7"/>
      <c r="AV1242" s="7"/>
    </row>
    <row r="1243" spans="1:48">
      <c r="A1243" s="9"/>
      <c r="B1243" s="7"/>
      <c r="C1243" s="7"/>
      <c r="D1243" s="7"/>
      <c r="E1243" s="7"/>
      <c r="F1243" s="7"/>
      <c r="G1243" s="7"/>
      <c r="H1243" s="7"/>
      <c r="I1243" s="7"/>
      <c r="J1243" s="7"/>
      <c r="K1243" s="7"/>
      <c r="L1243" s="7"/>
      <c r="M1243" s="7"/>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c r="AQ1243" s="7"/>
      <c r="AR1243" s="7"/>
      <c r="AS1243" s="7"/>
      <c r="AT1243" s="7"/>
      <c r="AU1243" s="7"/>
      <c r="AV1243" s="7"/>
    </row>
    <row r="1244" spans="1:48">
      <c r="A1244" s="9"/>
      <c r="B1244" s="7"/>
      <c r="C1244" s="7"/>
      <c r="D1244" s="7"/>
      <c r="E1244" s="7"/>
      <c r="F1244" s="7"/>
      <c r="G1244" s="7"/>
      <c r="H1244" s="7"/>
      <c r="I1244" s="7"/>
      <c r="J1244" s="7"/>
      <c r="K1244" s="7"/>
      <c r="L1244" s="7"/>
      <c r="M1244" s="7"/>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c r="AQ1244" s="7"/>
      <c r="AR1244" s="7"/>
      <c r="AS1244" s="7"/>
      <c r="AT1244" s="7"/>
      <c r="AU1244" s="7"/>
      <c r="AV1244" s="7"/>
    </row>
    <row r="1245" spans="1:48">
      <c r="A1245" s="7"/>
      <c r="B1245" s="7"/>
      <c r="C1245" s="7"/>
      <c r="D1245" s="7"/>
      <c r="E1245" s="7"/>
      <c r="F1245" s="7"/>
      <c r="G1245" s="7"/>
      <c r="H1245" s="7"/>
      <c r="I1245" s="7"/>
      <c r="J1245" s="7"/>
      <c r="K1245" s="7"/>
      <c r="L1245" s="7"/>
      <c r="M1245" s="7"/>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c r="AQ1245" s="7"/>
      <c r="AR1245" s="7"/>
      <c r="AS1245" s="7"/>
      <c r="AT1245" s="7"/>
      <c r="AU1245" s="7"/>
      <c r="AV1245" s="7"/>
    </row>
    <row r="1246" spans="1:48">
      <c r="A1246" s="7"/>
      <c r="B1246" s="7"/>
      <c r="C1246" s="7"/>
      <c r="D1246" s="7"/>
      <c r="E1246" s="7"/>
      <c r="F1246" s="7"/>
      <c r="G1246" s="7"/>
      <c r="H1246" s="7"/>
      <c r="I1246" s="7"/>
      <c r="J1246" s="7"/>
      <c r="K1246" s="7"/>
      <c r="L1246" s="7"/>
      <c r="M1246" s="7"/>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c r="AQ1246" s="7"/>
      <c r="AR1246" s="7"/>
      <c r="AS1246" s="7"/>
      <c r="AT1246" s="7"/>
      <c r="AU1246" s="7"/>
      <c r="AV1246" s="7"/>
    </row>
    <row r="1247" spans="1:48">
      <c r="A1247" s="7"/>
      <c r="B1247" s="7"/>
      <c r="C1247" s="7"/>
      <c r="D1247" s="7"/>
      <c r="E1247" s="7"/>
      <c r="F1247" s="7"/>
      <c r="G1247" s="7"/>
      <c r="H1247" s="7"/>
      <c r="I1247" s="7"/>
      <c r="J1247" s="7"/>
      <c r="K1247" s="7"/>
      <c r="L1247" s="7"/>
      <c r="M1247" s="7"/>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c r="AQ1247" s="7"/>
      <c r="AR1247" s="7"/>
      <c r="AS1247" s="7"/>
      <c r="AT1247" s="7"/>
      <c r="AU1247" s="7"/>
      <c r="AV1247" s="7"/>
    </row>
    <row r="1248" spans="1:48">
      <c r="A1248" s="7"/>
      <c r="B1248" s="7"/>
      <c r="C1248" s="7"/>
      <c r="D1248" s="7"/>
      <c r="E1248" s="7"/>
      <c r="F1248" s="7"/>
      <c r="G1248" s="7"/>
      <c r="H1248" s="7"/>
      <c r="I1248" s="7"/>
      <c r="J1248" s="7"/>
      <c r="K1248" s="7"/>
      <c r="L1248" s="7"/>
      <c r="M1248" s="7"/>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c r="AQ1248" s="7"/>
      <c r="AR1248" s="7"/>
      <c r="AS1248" s="7"/>
      <c r="AT1248" s="7"/>
      <c r="AU1248" s="7"/>
      <c r="AV1248" s="7"/>
    </row>
    <row r="1249" spans="1:48">
      <c r="A1249" s="7"/>
      <c r="B1249" s="7"/>
      <c r="C1249" s="7"/>
      <c r="D1249" s="7"/>
      <c r="E1249" s="7"/>
      <c r="F1249" s="7"/>
      <c r="G1249" s="7"/>
      <c r="H1249" s="7"/>
      <c r="I1249" s="7"/>
      <c r="J1249" s="7"/>
      <c r="K1249" s="7"/>
      <c r="L1249" s="7"/>
      <c r="M1249" s="7"/>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c r="AQ1249" s="7"/>
      <c r="AR1249" s="7"/>
      <c r="AS1249" s="7"/>
      <c r="AT1249" s="7"/>
      <c r="AU1249" s="7"/>
      <c r="AV1249" s="7"/>
    </row>
    <row r="1250" spans="1:48">
      <c r="A1250" s="7"/>
      <c r="B1250" s="7"/>
      <c r="C1250" s="7"/>
      <c r="D1250" s="7"/>
      <c r="E1250" s="7"/>
      <c r="F1250" s="7"/>
      <c r="G1250" s="7"/>
      <c r="H1250" s="7"/>
      <c r="I1250" s="7"/>
      <c r="J1250" s="7"/>
      <c r="K1250" s="7"/>
      <c r="L1250" s="7"/>
      <c r="M1250" s="7"/>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c r="AQ1250" s="7"/>
      <c r="AR1250" s="7"/>
      <c r="AS1250" s="7"/>
      <c r="AT1250" s="7"/>
      <c r="AU1250" s="7"/>
      <c r="AV1250" s="7"/>
    </row>
    <row r="1251" spans="1:48">
      <c r="A1251" s="7"/>
      <c r="B1251" s="7"/>
      <c r="C1251" s="7"/>
      <c r="D1251" s="7"/>
      <c r="E1251" s="7"/>
      <c r="F1251" s="7"/>
      <c r="G1251" s="7"/>
      <c r="H1251" s="7"/>
      <c r="I1251" s="7"/>
      <c r="J1251" s="7"/>
      <c r="K1251" s="7"/>
      <c r="L1251" s="7"/>
      <c r="M1251" s="7"/>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c r="AQ1251" s="7"/>
      <c r="AR1251" s="7"/>
      <c r="AS1251" s="7"/>
      <c r="AT1251" s="7"/>
      <c r="AU1251" s="7"/>
      <c r="AV1251" s="7"/>
    </row>
    <row r="1252" spans="1:48">
      <c r="A1252" s="7"/>
      <c r="B1252" s="7"/>
      <c r="C1252" s="7"/>
      <c r="D1252" s="7"/>
      <c r="E1252" s="7"/>
      <c r="F1252" s="7"/>
      <c r="G1252" s="7"/>
      <c r="H1252" s="7"/>
      <c r="I1252" s="7"/>
      <c r="J1252" s="7"/>
      <c r="K1252" s="7"/>
      <c r="L1252" s="7"/>
      <c r="M1252" s="7"/>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c r="AQ1252" s="7"/>
      <c r="AR1252" s="7"/>
      <c r="AS1252" s="7"/>
      <c r="AT1252" s="7"/>
      <c r="AU1252" s="7"/>
      <c r="AV1252" s="7"/>
    </row>
    <row r="1253" spans="1:48">
      <c r="A1253" s="7"/>
      <c r="B1253" s="7"/>
      <c r="C1253" s="7"/>
      <c r="D1253" s="7"/>
      <c r="E1253" s="7"/>
      <c r="F1253" s="7"/>
      <c r="G1253" s="7"/>
      <c r="H1253" s="7"/>
      <c r="I1253" s="7"/>
      <c r="J1253" s="7"/>
      <c r="K1253" s="7"/>
      <c r="L1253" s="7"/>
      <c r="M1253" s="7"/>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c r="AQ1253" s="7"/>
      <c r="AR1253" s="7"/>
      <c r="AS1253" s="7"/>
      <c r="AT1253" s="7"/>
      <c r="AU1253" s="7"/>
      <c r="AV1253" s="7"/>
    </row>
    <row r="1254" spans="1:48">
      <c r="A1254" s="7"/>
      <c r="B1254" s="7"/>
      <c r="C1254" s="7"/>
      <c r="D1254" s="7"/>
      <c r="E1254" s="7"/>
      <c r="F1254" s="7"/>
      <c r="G1254" s="7"/>
      <c r="H1254" s="7"/>
      <c r="I1254" s="7"/>
      <c r="J1254" s="7"/>
      <c r="K1254" s="7"/>
      <c r="L1254" s="7"/>
      <c r="M1254" s="7"/>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c r="AQ1254" s="7"/>
      <c r="AR1254" s="7"/>
      <c r="AS1254" s="7"/>
      <c r="AT1254" s="7"/>
      <c r="AU1254" s="7"/>
      <c r="AV1254" s="7"/>
    </row>
    <row r="1255" spans="1:48">
      <c r="AC1255" s="7"/>
      <c r="AD1255" s="7"/>
      <c r="AE1255" s="7"/>
      <c r="AF1255" s="7"/>
      <c r="AG1255" s="7"/>
      <c r="AH1255" s="7"/>
      <c r="AI1255" s="7"/>
      <c r="AJ1255" s="7"/>
      <c r="AK1255" s="7"/>
      <c r="AL1255" s="7"/>
      <c r="AM1255" s="7"/>
      <c r="AN1255" s="7"/>
      <c r="AO1255" s="7"/>
      <c r="AP1255" s="7"/>
      <c r="AQ1255" s="7"/>
      <c r="AR1255" s="7"/>
      <c r="AS1255" s="7"/>
      <c r="AT1255" s="7"/>
      <c r="AU1255" s="7"/>
      <c r="AV1255" s="7"/>
    </row>
  </sheetData>
  <sortState xmlns:xlrd2="http://schemas.microsoft.com/office/spreadsheetml/2017/richdata2" ref="A3:M1212">
    <sortCondition ref="A3:A1212"/>
  </sortState>
  <mergeCells count="7">
    <mergeCell ref="AE75:AP76"/>
    <mergeCell ref="AC19:AG19"/>
    <mergeCell ref="AC20:AG20"/>
    <mergeCell ref="AC21:AG21"/>
    <mergeCell ref="AC22:AG22"/>
    <mergeCell ref="AC23:AG23"/>
    <mergeCell ref="AE73:AP7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65D58-7D04-E34D-831D-7FA39673CE71}">
  <sheetPr codeName="Sheet40"/>
  <dimension ref="A1:BP1318"/>
  <sheetViews>
    <sheetView workbookViewId="0">
      <pane xSplit="1" ySplit="11" topLeftCell="B908" activePane="bottomRight" state="frozen"/>
      <selection pane="topRight" activeCell="B1" sqref="B1"/>
      <selection pane="bottomLeft" activeCell="A13" sqref="A13"/>
      <selection pane="bottomRight" activeCell="C38" sqref="C38"/>
    </sheetView>
  </sheetViews>
  <sheetFormatPr baseColWidth="10" defaultColWidth="9.1640625" defaultRowHeight="12"/>
  <cols>
    <col min="1" max="1" width="13.6640625" style="60" customWidth="1"/>
    <col min="2" max="2" width="21.5" style="58" bestFit="1" customWidth="1"/>
    <col min="3" max="3" width="32" style="59" bestFit="1" customWidth="1"/>
    <col min="4" max="4" width="21.1640625" style="59" bestFit="1" customWidth="1"/>
    <col min="5" max="5" width="20.5" style="59" bestFit="1" customWidth="1"/>
    <col min="6" max="6" width="21.5" style="58" bestFit="1" customWidth="1"/>
    <col min="7" max="7" width="21.6640625" style="57" bestFit="1" customWidth="1"/>
    <col min="8" max="8" width="21.1640625" style="58" bestFit="1" customWidth="1"/>
    <col min="9" max="9" width="21.5" style="58" bestFit="1" customWidth="1"/>
    <col min="10" max="10" width="20.5" style="58" bestFit="1" customWidth="1"/>
    <col min="11" max="11" width="21" style="58" bestFit="1" customWidth="1"/>
    <col min="12" max="12" width="21.1640625" style="58" bestFit="1" customWidth="1"/>
    <col min="13" max="13" width="21.5" style="58" bestFit="1" customWidth="1"/>
    <col min="14" max="14" width="21.1640625" style="58" bestFit="1" customWidth="1"/>
    <col min="15" max="15" width="20.5" style="58" bestFit="1" customWidth="1"/>
    <col min="16" max="16" width="21.1640625" style="58" bestFit="1" customWidth="1"/>
    <col min="17" max="17" width="21" style="57" bestFit="1" customWidth="1"/>
    <col min="18" max="18" width="21.1640625" style="57" bestFit="1" customWidth="1"/>
    <col min="19" max="19" width="21.5" style="56" bestFit="1" customWidth="1"/>
    <col min="20" max="20" width="21.1640625" style="58" bestFit="1" customWidth="1"/>
    <col min="21" max="21" width="20.83203125" style="58" bestFit="1" customWidth="1"/>
    <col min="22" max="22" width="21.1640625" style="56" bestFit="1" customWidth="1"/>
    <col min="23" max="23" width="21.1640625" style="57" bestFit="1" customWidth="1"/>
    <col min="24" max="24" width="21.5" style="56" bestFit="1" customWidth="1"/>
    <col min="25" max="28" width="10.6640625" style="56" customWidth="1"/>
    <col min="29" max="16384" width="9.1640625" style="56"/>
  </cols>
  <sheetData>
    <row r="1" spans="1:68">
      <c r="A1" s="3" t="s">
        <v>193</v>
      </c>
      <c r="B1" s="77"/>
      <c r="C1" s="77"/>
      <c r="D1" s="77"/>
      <c r="E1" s="77"/>
      <c r="F1" s="77"/>
      <c r="G1" s="77"/>
      <c r="H1" s="77"/>
      <c r="I1" s="77"/>
      <c r="J1" s="77"/>
      <c r="K1" s="77"/>
      <c r="L1" s="77"/>
      <c r="M1" s="77"/>
      <c r="N1" s="77"/>
      <c r="O1" s="77"/>
      <c r="P1" s="77"/>
      <c r="Q1" s="77"/>
      <c r="R1" s="77"/>
      <c r="S1" s="77"/>
      <c r="T1" s="77"/>
      <c r="U1" s="77"/>
      <c r="W1" s="56"/>
    </row>
    <row r="2" spans="1:68" ht="15.75" customHeight="1">
      <c r="A2" s="70" t="s">
        <v>11</v>
      </c>
      <c r="B2" s="2" t="s">
        <v>192</v>
      </c>
      <c r="C2" s="2" t="s">
        <v>191</v>
      </c>
      <c r="D2" s="2" t="s">
        <v>190</v>
      </c>
      <c r="E2" s="2" t="s">
        <v>189</v>
      </c>
      <c r="F2" s="2" t="s">
        <v>188</v>
      </c>
      <c r="G2" s="2" t="s">
        <v>187</v>
      </c>
      <c r="H2" s="2" t="s">
        <v>186</v>
      </c>
      <c r="I2" s="2" t="s">
        <v>185</v>
      </c>
      <c r="J2" s="2" t="s">
        <v>184</v>
      </c>
      <c r="K2" s="2" t="s">
        <v>183</v>
      </c>
      <c r="L2" s="2" t="s">
        <v>182</v>
      </c>
      <c r="M2" s="2" t="s">
        <v>181</v>
      </c>
      <c r="N2" s="2" t="s">
        <v>180</v>
      </c>
      <c r="O2" s="2" t="s">
        <v>179</v>
      </c>
      <c r="P2" s="2" t="s">
        <v>178</v>
      </c>
      <c r="Q2" s="2" t="s">
        <v>177</v>
      </c>
      <c r="R2" s="2" t="s">
        <v>176</v>
      </c>
      <c r="S2" s="2" t="s">
        <v>175</v>
      </c>
      <c r="T2" s="2" t="s">
        <v>174</v>
      </c>
      <c r="U2" s="2" t="s">
        <v>173</v>
      </c>
      <c r="V2" s="2" t="s">
        <v>172</v>
      </c>
      <c r="W2" s="2" t="s">
        <v>171</v>
      </c>
      <c r="X2" s="2" t="s">
        <v>170</v>
      </c>
    </row>
    <row r="3" spans="1:68" ht="15.75" customHeight="1">
      <c r="A3" s="70" t="s">
        <v>10</v>
      </c>
      <c r="B3" s="76" t="s">
        <v>169</v>
      </c>
      <c r="C3" s="70" t="s">
        <v>168</v>
      </c>
      <c r="D3" s="70" t="s">
        <v>167</v>
      </c>
      <c r="E3" s="70" t="s">
        <v>166</v>
      </c>
      <c r="F3" s="70" t="s">
        <v>165</v>
      </c>
      <c r="G3" s="70" t="s">
        <v>164</v>
      </c>
      <c r="H3" s="70" t="s">
        <v>163</v>
      </c>
      <c r="I3" s="70" t="s">
        <v>162</v>
      </c>
      <c r="J3" s="70" t="s">
        <v>161</v>
      </c>
      <c r="K3" s="70" t="s">
        <v>160</v>
      </c>
      <c r="L3" s="70" t="s">
        <v>159</v>
      </c>
      <c r="M3" s="70" t="s">
        <v>158</v>
      </c>
      <c r="N3" s="70" t="s">
        <v>157</v>
      </c>
      <c r="O3" s="70" t="s">
        <v>156</v>
      </c>
      <c r="P3" s="70" t="s">
        <v>155</v>
      </c>
      <c r="Q3" s="70" t="s">
        <v>154</v>
      </c>
      <c r="R3" s="70" t="s">
        <v>153</v>
      </c>
      <c r="S3" s="70" t="s">
        <v>152</v>
      </c>
      <c r="T3" s="70" t="s">
        <v>151</v>
      </c>
      <c r="U3" s="70" t="s">
        <v>150</v>
      </c>
      <c r="V3" s="70" t="s">
        <v>149</v>
      </c>
      <c r="W3" s="70" t="s">
        <v>148</v>
      </c>
      <c r="X3" s="70" t="s">
        <v>147</v>
      </c>
    </row>
    <row r="4" spans="1:68" s="65" customFormat="1" ht="13">
      <c r="A4" s="70" t="s">
        <v>9</v>
      </c>
      <c r="B4" s="70" t="s">
        <v>146</v>
      </c>
      <c r="C4" s="70" t="s">
        <v>146</v>
      </c>
      <c r="D4" s="70" t="s">
        <v>146</v>
      </c>
      <c r="E4" s="70" t="s">
        <v>146</v>
      </c>
      <c r="F4" s="70" t="s">
        <v>146</v>
      </c>
      <c r="G4" s="70" t="s">
        <v>146</v>
      </c>
      <c r="H4" s="70" t="s">
        <v>146</v>
      </c>
      <c r="I4" s="70" t="s">
        <v>146</v>
      </c>
      <c r="J4" s="70" t="s">
        <v>146</v>
      </c>
      <c r="K4" s="70" t="s">
        <v>146</v>
      </c>
      <c r="L4" s="70" t="s">
        <v>146</v>
      </c>
      <c r="M4" s="70" t="s">
        <v>146</v>
      </c>
      <c r="N4" s="70" t="s">
        <v>146</v>
      </c>
      <c r="O4" s="70" t="s">
        <v>146</v>
      </c>
      <c r="P4" s="70" t="s">
        <v>146</v>
      </c>
      <c r="Q4" s="70" t="s">
        <v>146</v>
      </c>
      <c r="R4" s="70" t="s">
        <v>146</v>
      </c>
      <c r="S4" s="70" t="s">
        <v>146</v>
      </c>
      <c r="T4" s="70" t="s">
        <v>146</v>
      </c>
      <c r="U4" s="70" t="s">
        <v>146</v>
      </c>
      <c r="V4" s="70" t="s">
        <v>146</v>
      </c>
      <c r="W4" s="70" t="s">
        <v>146</v>
      </c>
      <c r="X4" s="70" t="s">
        <v>146</v>
      </c>
    </row>
    <row r="5" spans="1:68" s="65" customFormat="1" ht="13">
      <c r="A5" s="70" t="s">
        <v>8</v>
      </c>
      <c r="B5" s="2" t="s">
        <v>145</v>
      </c>
      <c r="C5" s="2" t="s">
        <v>145</v>
      </c>
      <c r="D5" s="2" t="s">
        <v>145</v>
      </c>
      <c r="E5" s="2" t="s">
        <v>145</v>
      </c>
      <c r="F5" s="2" t="s">
        <v>145</v>
      </c>
      <c r="G5" s="2" t="s">
        <v>145</v>
      </c>
      <c r="H5" s="2" t="s">
        <v>145</v>
      </c>
      <c r="I5" s="2" t="s">
        <v>145</v>
      </c>
      <c r="J5" s="2" t="s">
        <v>145</v>
      </c>
      <c r="K5" s="2" t="s">
        <v>145</v>
      </c>
      <c r="L5" s="2" t="s">
        <v>145</v>
      </c>
      <c r="M5" s="2" t="s">
        <v>145</v>
      </c>
      <c r="N5" s="2" t="s">
        <v>145</v>
      </c>
      <c r="O5" s="2" t="s">
        <v>145</v>
      </c>
      <c r="P5" s="2" t="s">
        <v>145</v>
      </c>
      <c r="Q5" s="2" t="s">
        <v>145</v>
      </c>
      <c r="R5" s="2" t="s">
        <v>145</v>
      </c>
      <c r="S5" s="2" t="s">
        <v>145</v>
      </c>
      <c r="T5" s="2" t="s">
        <v>145</v>
      </c>
      <c r="U5" s="2" t="s">
        <v>145</v>
      </c>
      <c r="V5" s="2" t="s">
        <v>145</v>
      </c>
      <c r="W5" s="2" t="s">
        <v>145</v>
      </c>
      <c r="X5" s="2" t="s">
        <v>145</v>
      </c>
    </row>
    <row r="6" spans="1:68" s="65" customFormat="1" ht="13">
      <c r="A6" s="70" t="s">
        <v>6</v>
      </c>
      <c r="B6" s="70" t="s">
        <v>117</v>
      </c>
      <c r="C6" s="70" t="s">
        <v>144</v>
      </c>
      <c r="D6" s="70" t="s">
        <v>143</v>
      </c>
      <c r="E6" s="70" t="s">
        <v>114</v>
      </c>
      <c r="F6" s="70" t="s">
        <v>142</v>
      </c>
      <c r="G6" s="70" t="s">
        <v>141</v>
      </c>
      <c r="H6" s="70" t="s">
        <v>140</v>
      </c>
      <c r="I6" s="70" t="s">
        <v>139</v>
      </c>
      <c r="J6" s="70" t="s">
        <v>138</v>
      </c>
      <c r="K6" s="70" t="s">
        <v>137</v>
      </c>
      <c r="L6" s="70" t="s">
        <v>136</v>
      </c>
      <c r="M6" s="70" t="s">
        <v>135</v>
      </c>
      <c r="N6" s="70" t="s">
        <v>134</v>
      </c>
      <c r="O6" s="70" t="s">
        <v>133</v>
      </c>
      <c r="P6" s="70" t="s">
        <v>132</v>
      </c>
      <c r="Q6" s="70" t="s">
        <v>131</v>
      </c>
      <c r="R6" s="70" t="s">
        <v>130</v>
      </c>
      <c r="S6" s="70" t="s">
        <v>129</v>
      </c>
      <c r="T6" s="70" t="s">
        <v>128</v>
      </c>
      <c r="U6" s="70" t="s">
        <v>127</v>
      </c>
      <c r="V6" s="70" t="s">
        <v>126</v>
      </c>
      <c r="W6" s="70" t="s">
        <v>125</v>
      </c>
      <c r="X6" s="70" t="s">
        <v>124</v>
      </c>
      <c r="Y6" s="70"/>
      <c r="Z6" s="70"/>
    </row>
    <row r="7" spans="1:68">
      <c r="A7" s="70"/>
      <c r="B7" s="70"/>
      <c r="C7" s="70"/>
      <c r="D7" s="70"/>
      <c r="E7" s="70"/>
      <c r="F7" s="70"/>
      <c r="G7" s="70"/>
      <c r="H7" s="70"/>
      <c r="I7" s="70"/>
      <c r="J7" s="70"/>
      <c r="K7" s="70"/>
      <c r="L7" s="70"/>
      <c r="M7" s="70"/>
      <c r="N7" s="70"/>
      <c r="O7" s="70"/>
      <c r="P7" s="70"/>
      <c r="Q7" s="70"/>
      <c r="R7" s="70"/>
      <c r="S7" s="70"/>
      <c r="T7" s="70"/>
      <c r="U7" s="70"/>
      <c r="V7" s="70"/>
      <c r="W7" s="70"/>
      <c r="X7" s="70"/>
    </row>
    <row r="8" spans="1:68">
      <c r="A8" s="70"/>
      <c r="B8" s="70"/>
      <c r="C8" s="70"/>
      <c r="D8" s="70"/>
      <c r="E8" s="70"/>
      <c r="F8" s="70"/>
      <c r="G8" s="70"/>
      <c r="H8" s="70"/>
      <c r="I8" s="70"/>
      <c r="J8" s="70"/>
      <c r="K8" s="70"/>
      <c r="L8" s="70"/>
      <c r="M8" s="70"/>
      <c r="N8" s="70"/>
      <c r="O8" s="70"/>
      <c r="P8" s="70"/>
      <c r="Q8" s="70"/>
      <c r="R8" s="70"/>
      <c r="S8" s="70"/>
      <c r="T8" s="70"/>
      <c r="U8" s="70"/>
      <c r="V8" s="70"/>
      <c r="W8" s="70"/>
      <c r="X8" s="70"/>
    </row>
    <row r="9" spans="1:68" s="73" customFormat="1" ht="13">
      <c r="A9" s="2" t="s">
        <v>4</v>
      </c>
      <c r="B9" s="75" t="s">
        <v>123</v>
      </c>
      <c r="C9" s="2" t="s">
        <v>3</v>
      </c>
      <c r="D9" s="2" t="s">
        <v>3</v>
      </c>
      <c r="E9" s="2" t="s">
        <v>3</v>
      </c>
      <c r="F9" s="2" t="s">
        <v>3</v>
      </c>
      <c r="G9" s="2" t="s">
        <v>3</v>
      </c>
      <c r="H9" s="2" t="s">
        <v>3</v>
      </c>
      <c r="I9" s="2" t="s">
        <v>3</v>
      </c>
      <c r="J9" s="2" t="s">
        <v>3</v>
      </c>
      <c r="K9" s="2" t="s">
        <v>3</v>
      </c>
      <c r="L9" s="2" t="s">
        <v>3</v>
      </c>
      <c r="M9" s="2" t="s">
        <v>3</v>
      </c>
      <c r="N9" s="2" t="s">
        <v>3</v>
      </c>
      <c r="O9" s="2" t="s">
        <v>3</v>
      </c>
      <c r="P9" s="2" t="s">
        <v>3</v>
      </c>
      <c r="Q9" s="2" t="s">
        <v>3</v>
      </c>
      <c r="R9" s="2" t="s">
        <v>3</v>
      </c>
      <c r="S9" s="2" t="s">
        <v>3</v>
      </c>
      <c r="T9" s="2" t="s">
        <v>3</v>
      </c>
      <c r="U9" s="2" t="s">
        <v>3</v>
      </c>
      <c r="V9" s="2" t="s">
        <v>3</v>
      </c>
      <c r="W9" s="2" t="s">
        <v>3</v>
      </c>
      <c r="X9" s="74" t="s">
        <v>122</v>
      </c>
    </row>
    <row r="10" spans="1:68" s="71" customFormat="1" ht="13">
      <c r="A10" s="70" t="s">
        <v>2</v>
      </c>
      <c r="B10" s="72">
        <v>45000</v>
      </c>
      <c r="C10" s="72">
        <v>45000</v>
      </c>
      <c r="D10" s="72">
        <v>45000</v>
      </c>
      <c r="E10" s="72">
        <v>45000</v>
      </c>
      <c r="F10" s="72">
        <v>45000</v>
      </c>
      <c r="G10" s="72">
        <v>45000</v>
      </c>
      <c r="H10" s="72">
        <v>45000</v>
      </c>
      <c r="I10" s="72">
        <v>45000</v>
      </c>
      <c r="J10" s="72">
        <v>45000</v>
      </c>
      <c r="K10" s="72">
        <v>45000</v>
      </c>
      <c r="L10" s="72">
        <v>45000</v>
      </c>
      <c r="M10" s="72">
        <v>45000</v>
      </c>
      <c r="N10" s="72">
        <v>45000</v>
      </c>
      <c r="O10" s="72">
        <v>45000</v>
      </c>
      <c r="P10" s="72">
        <v>45000</v>
      </c>
      <c r="Q10" s="72">
        <v>44166</v>
      </c>
      <c r="R10" s="72">
        <v>44748</v>
      </c>
      <c r="S10" s="72">
        <v>45000</v>
      </c>
      <c r="T10" s="72">
        <v>44923</v>
      </c>
      <c r="U10" s="72">
        <v>41971</v>
      </c>
      <c r="V10" s="72">
        <v>45000</v>
      </c>
      <c r="W10" s="72">
        <v>45000</v>
      </c>
      <c r="X10" s="72">
        <v>45000</v>
      </c>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BC10" s="72"/>
      <c r="BD10" s="72"/>
      <c r="BE10" s="72"/>
      <c r="BF10" s="72"/>
      <c r="BG10" s="72"/>
      <c r="BH10" s="72"/>
    </row>
    <row r="11" spans="1:68" s="65" customFormat="1" ht="13">
      <c r="A11" s="70" t="s">
        <v>1</v>
      </c>
      <c r="B11" s="2" t="str">
        <f>B6</f>
        <v>USD</v>
      </c>
      <c r="C11" s="2" t="str">
        <f t="shared" ref="C11:X11" si="0">C6</f>
        <v>Index</v>
      </c>
      <c r="D11" s="2" t="str">
        <f t="shared" si="0"/>
        <v>CNY</v>
      </c>
      <c r="E11" s="2" t="str">
        <f t="shared" si="0"/>
        <v>JPY</v>
      </c>
      <c r="F11" s="2" t="str">
        <f t="shared" si="0"/>
        <v>EUR</v>
      </c>
      <c r="G11" s="2" t="str">
        <f t="shared" si="0"/>
        <v>KRW</v>
      </c>
      <c r="H11" s="2" t="str">
        <f>H6</f>
        <v>GBP</v>
      </c>
      <c r="I11" s="2" t="str">
        <f t="shared" si="0"/>
        <v>SGD</v>
      </c>
      <c r="J11" s="2" t="str">
        <f t="shared" si="0"/>
        <v>INR</v>
      </c>
      <c r="K11" s="2" t="str">
        <f t="shared" si="0"/>
        <v>THB</v>
      </c>
      <c r="L11" s="2" t="str">
        <f t="shared" si="0"/>
        <v>NZD</v>
      </c>
      <c r="M11" s="2" t="str">
        <f t="shared" si="0"/>
        <v>TWD</v>
      </c>
      <c r="N11" s="2" t="str">
        <f t="shared" si="0"/>
        <v>MYR</v>
      </c>
      <c r="O11" s="2" t="str">
        <f t="shared" si="0"/>
        <v>IDR</v>
      </c>
      <c r="P11" s="2" t="str">
        <f t="shared" si="0"/>
        <v>VND</v>
      </c>
      <c r="Q11" s="2" t="str">
        <f t="shared" si="0"/>
        <v>AED</v>
      </c>
      <c r="R11" s="2" t="str">
        <f t="shared" si="0"/>
        <v>PGK</v>
      </c>
      <c r="S11" s="2" t="str">
        <f t="shared" si="0"/>
        <v>HKD</v>
      </c>
      <c r="T11" s="2" t="str">
        <f t="shared" si="0"/>
        <v>CAD</v>
      </c>
      <c r="U11" s="2" t="str">
        <f t="shared" si="0"/>
        <v>ZAR</v>
      </c>
      <c r="V11" s="2" t="str">
        <f t="shared" si="0"/>
        <v>CHF</v>
      </c>
      <c r="W11" s="2" t="str">
        <f t="shared" si="0"/>
        <v>PHP</v>
      </c>
      <c r="X11" s="2" t="str">
        <f t="shared" si="0"/>
        <v>SDR</v>
      </c>
      <c r="Y11" s="2"/>
      <c r="Z11" s="66"/>
      <c r="AA11" s="66"/>
      <c r="AB11" s="69"/>
      <c r="AC11" s="67"/>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8"/>
      <c r="BB11" s="66"/>
      <c r="BD11" s="66"/>
      <c r="BE11" s="66"/>
      <c r="BF11" s="66"/>
      <c r="BG11" s="66"/>
      <c r="BH11" s="67"/>
      <c r="BI11" s="67"/>
      <c r="BJ11" s="66"/>
      <c r="BK11" s="66"/>
      <c r="BL11" s="67"/>
      <c r="BM11" s="66"/>
      <c r="BN11" s="67"/>
      <c r="BP11" s="66"/>
    </row>
    <row r="12" spans="1:68">
      <c r="A12" s="64">
        <v>43102</v>
      </c>
      <c r="B12" s="61">
        <v>0.78369999999999995</v>
      </c>
      <c r="C12" s="63">
        <v>65.099999999999994</v>
      </c>
      <c r="D12" s="61">
        <v>5.0948000000000002</v>
      </c>
      <c r="E12" s="63">
        <v>88.33</v>
      </c>
      <c r="F12" s="61">
        <v>0.6522</v>
      </c>
      <c r="G12" s="63">
        <v>831.98</v>
      </c>
      <c r="H12" s="61">
        <v>0.57989999999999997</v>
      </c>
      <c r="I12" s="61">
        <v>1.0448999999999999</v>
      </c>
      <c r="J12" s="63">
        <v>49.92</v>
      </c>
      <c r="K12" s="57">
        <v>25.47</v>
      </c>
      <c r="L12" s="61">
        <v>1.1015999999999999</v>
      </c>
      <c r="M12" s="63">
        <v>23.19</v>
      </c>
      <c r="N12" s="61">
        <v>3.1598999999999999</v>
      </c>
      <c r="O12" s="62">
        <v>10614</v>
      </c>
      <c r="P12" s="62">
        <v>17798</v>
      </c>
      <c r="Q12" s="61">
        <v>2.8780999999999999</v>
      </c>
      <c r="R12" s="61">
        <v>2.5320999999999998</v>
      </c>
      <c r="S12" s="61">
        <v>6.1257000000000001</v>
      </c>
      <c r="T12" s="61">
        <v>0.98240000000000005</v>
      </c>
      <c r="V12" s="61">
        <v>0.7631</v>
      </c>
      <c r="X12" s="61">
        <v>0.55030000000000001</v>
      </c>
    </row>
    <row r="13" spans="1:68">
      <c r="A13" s="64">
        <v>43103</v>
      </c>
      <c r="B13" s="61">
        <v>0.78159999999999996</v>
      </c>
      <c r="C13" s="63">
        <v>64.8</v>
      </c>
      <c r="D13" s="61">
        <v>5.0842000000000001</v>
      </c>
      <c r="E13" s="63">
        <v>87.8</v>
      </c>
      <c r="F13" s="61">
        <v>0.64849999999999997</v>
      </c>
      <c r="G13" s="63">
        <v>832.76</v>
      </c>
      <c r="H13" s="61">
        <v>0.57469999999999999</v>
      </c>
      <c r="I13" s="61">
        <v>1.0392999999999999</v>
      </c>
      <c r="J13" s="63">
        <v>49.65</v>
      </c>
      <c r="K13" s="57">
        <v>25.36</v>
      </c>
      <c r="L13" s="61">
        <v>1.1021000000000001</v>
      </c>
      <c r="M13" s="63">
        <v>23.11</v>
      </c>
      <c r="N13" s="61">
        <v>3.1463000000000001</v>
      </c>
      <c r="O13" s="62">
        <v>10551</v>
      </c>
      <c r="P13" s="62">
        <v>17749</v>
      </c>
      <c r="Q13" s="61">
        <v>2.8704000000000001</v>
      </c>
      <c r="R13" s="61">
        <v>2.5253999999999999</v>
      </c>
      <c r="S13" s="61">
        <v>6.1104000000000003</v>
      </c>
      <c r="T13" s="61">
        <v>0.97829999999999995</v>
      </c>
      <c r="V13" s="61">
        <v>0.75970000000000004</v>
      </c>
      <c r="X13" s="61">
        <v>0.54730000000000001</v>
      </c>
    </row>
    <row r="14" spans="1:68">
      <c r="A14" s="64">
        <v>43104</v>
      </c>
      <c r="B14" s="61">
        <v>0.78349999999999997</v>
      </c>
      <c r="C14" s="63">
        <v>65</v>
      </c>
      <c r="D14" s="61">
        <v>5.0983000000000001</v>
      </c>
      <c r="E14" s="63">
        <v>88.27</v>
      </c>
      <c r="F14" s="61">
        <v>0.65190000000000003</v>
      </c>
      <c r="G14" s="63">
        <v>834.07</v>
      </c>
      <c r="H14" s="61">
        <v>0.57950000000000002</v>
      </c>
      <c r="I14" s="61">
        <v>1.0421</v>
      </c>
      <c r="J14" s="63">
        <v>49.76</v>
      </c>
      <c r="K14" s="57">
        <v>25.28</v>
      </c>
      <c r="L14" s="61">
        <v>1.1029</v>
      </c>
      <c r="M14" s="63">
        <v>23.19</v>
      </c>
      <c r="N14" s="61">
        <v>3.1480999999999999</v>
      </c>
      <c r="O14" s="62">
        <v>10541</v>
      </c>
      <c r="P14" s="62">
        <v>17793</v>
      </c>
      <c r="Q14" s="61">
        <v>2.8774000000000002</v>
      </c>
      <c r="R14" s="61">
        <v>2.5314999999999999</v>
      </c>
      <c r="S14" s="61">
        <v>6.1260000000000003</v>
      </c>
      <c r="T14" s="61">
        <v>0.98199999999999998</v>
      </c>
      <c r="V14" s="61">
        <v>0.76600000000000001</v>
      </c>
      <c r="X14" s="61">
        <v>0.54930000000000001</v>
      </c>
    </row>
    <row r="15" spans="1:68">
      <c r="A15" s="64">
        <v>43105</v>
      </c>
      <c r="B15" s="61">
        <v>0.78569999999999995</v>
      </c>
      <c r="C15" s="63">
        <v>65</v>
      </c>
      <c r="D15" s="61">
        <v>5.0915999999999997</v>
      </c>
      <c r="E15" s="63">
        <v>88.69</v>
      </c>
      <c r="F15" s="61">
        <v>0.65080000000000005</v>
      </c>
      <c r="G15" s="63">
        <v>834.37</v>
      </c>
      <c r="H15" s="61">
        <v>0.57909999999999995</v>
      </c>
      <c r="I15" s="61">
        <v>1.0423</v>
      </c>
      <c r="J15" s="63">
        <v>49.77</v>
      </c>
      <c r="K15" s="57">
        <v>25.27</v>
      </c>
      <c r="L15" s="61">
        <v>1.0972</v>
      </c>
      <c r="M15" s="63">
        <v>23.19</v>
      </c>
      <c r="N15" s="61">
        <v>3.1381000000000001</v>
      </c>
      <c r="O15" s="62">
        <v>10535</v>
      </c>
      <c r="P15" s="62">
        <v>17843</v>
      </c>
      <c r="Q15" s="61">
        <v>2.8855</v>
      </c>
      <c r="R15" s="61">
        <v>2.5386000000000002</v>
      </c>
      <c r="S15" s="61">
        <v>6.1439000000000004</v>
      </c>
      <c r="T15" s="61">
        <v>0.98089999999999999</v>
      </c>
      <c r="V15" s="61">
        <v>0.76549999999999996</v>
      </c>
      <c r="X15" s="61">
        <v>0.55030000000000001</v>
      </c>
    </row>
    <row r="16" spans="1:68">
      <c r="A16" s="64">
        <v>43108</v>
      </c>
      <c r="B16" s="61">
        <v>0.78420000000000001</v>
      </c>
      <c r="C16" s="63">
        <v>65</v>
      </c>
      <c r="D16" s="61">
        <v>5.0892999999999997</v>
      </c>
      <c r="E16" s="63">
        <v>88.78</v>
      </c>
      <c r="F16" s="61">
        <v>0.65210000000000001</v>
      </c>
      <c r="G16" s="63">
        <v>836.45</v>
      </c>
      <c r="H16" s="61">
        <v>0.57840000000000003</v>
      </c>
      <c r="I16" s="61">
        <v>1.0428999999999999</v>
      </c>
      <c r="J16" s="63">
        <v>49.64</v>
      </c>
      <c r="K16" s="57">
        <v>25.23</v>
      </c>
      <c r="L16" s="61">
        <v>1.0931</v>
      </c>
      <c r="M16" s="63">
        <v>23.12</v>
      </c>
      <c r="N16" s="61">
        <v>3.1274000000000002</v>
      </c>
      <c r="O16" s="62">
        <v>10516</v>
      </c>
      <c r="P16" s="62">
        <v>17809</v>
      </c>
      <c r="Q16" s="61">
        <v>2.88</v>
      </c>
      <c r="R16" s="61">
        <v>2.5337999999999998</v>
      </c>
      <c r="S16" s="61">
        <v>6.1334999999999997</v>
      </c>
      <c r="T16" s="61">
        <v>0.97260000000000002</v>
      </c>
      <c r="V16" s="61">
        <v>0.76519999999999999</v>
      </c>
      <c r="X16" s="61">
        <v>0.54949999999999999</v>
      </c>
    </row>
    <row r="17" spans="1:24">
      <c r="A17" s="64">
        <v>43109</v>
      </c>
      <c r="B17" s="61">
        <v>0.78539999999999999</v>
      </c>
      <c r="C17" s="63">
        <v>65.099999999999994</v>
      </c>
      <c r="D17" s="61">
        <v>5.1062000000000003</v>
      </c>
      <c r="E17" s="63">
        <v>88.45</v>
      </c>
      <c r="F17" s="61">
        <v>0.65629999999999999</v>
      </c>
      <c r="G17" s="63">
        <v>837.16</v>
      </c>
      <c r="H17" s="61">
        <v>0.57869999999999999</v>
      </c>
      <c r="I17" s="61">
        <v>1.0463</v>
      </c>
      <c r="J17" s="63">
        <v>49.85</v>
      </c>
      <c r="K17" s="57">
        <v>25.31</v>
      </c>
      <c r="L17" s="61">
        <v>1.0943000000000001</v>
      </c>
      <c r="M17" s="63">
        <v>23.18</v>
      </c>
      <c r="N17" s="61">
        <v>3.1419999999999999</v>
      </c>
      <c r="O17" s="62">
        <v>10544</v>
      </c>
      <c r="P17" s="62">
        <v>17836</v>
      </c>
      <c r="Q17" s="61">
        <v>2.8843999999999999</v>
      </c>
      <c r="R17" s="61">
        <v>2.5375999999999999</v>
      </c>
      <c r="S17" s="61">
        <v>6.1435000000000004</v>
      </c>
      <c r="T17" s="61">
        <v>0.97489999999999999</v>
      </c>
      <c r="V17" s="61">
        <v>0.76759999999999995</v>
      </c>
      <c r="X17" s="61">
        <v>0.5514</v>
      </c>
    </row>
    <row r="18" spans="1:24">
      <c r="A18" s="64">
        <v>43110</v>
      </c>
      <c r="B18" s="61">
        <v>0.78280000000000005</v>
      </c>
      <c r="C18" s="63">
        <v>65</v>
      </c>
      <c r="D18" s="61">
        <v>5.1052999999999997</v>
      </c>
      <c r="E18" s="63">
        <v>87.9</v>
      </c>
      <c r="F18" s="61">
        <v>0.65580000000000005</v>
      </c>
      <c r="G18" s="63">
        <v>837.56</v>
      </c>
      <c r="H18" s="61">
        <v>0.57840000000000003</v>
      </c>
      <c r="I18" s="61">
        <v>1.0455000000000001</v>
      </c>
      <c r="J18" s="63">
        <v>49.84</v>
      </c>
      <c r="K18" s="57">
        <v>25.21</v>
      </c>
      <c r="L18" s="61">
        <v>1.0915999999999999</v>
      </c>
      <c r="M18" s="63">
        <v>23.17</v>
      </c>
      <c r="N18" s="61">
        <v>3.1389999999999998</v>
      </c>
      <c r="O18" s="62">
        <v>10525</v>
      </c>
      <c r="P18" s="62">
        <v>17777</v>
      </c>
      <c r="Q18" s="61">
        <v>2.8748</v>
      </c>
      <c r="R18" s="61">
        <v>2.5291999999999999</v>
      </c>
      <c r="S18" s="61">
        <v>6.1237000000000004</v>
      </c>
      <c r="T18" s="61">
        <v>0.97550000000000003</v>
      </c>
      <c r="V18" s="61">
        <v>0.76990000000000003</v>
      </c>
      <c r="X18" s="61">
        <v>0.55059999999999998</v>
      </c>
    </row>
    <row r="19" spans="1:24">
      <c r="A19" s="64">
        <v>43111</v>
      </c>
      <c r="B19" s="61">
        <v>0.7873</v>
      </c>
      <c r="C19" s="63">
        <v>65.3</v>
      </c>
      <c r="D19" s="61">
        <v>5.1313000000000004</v>
      </c>
      <c r="E19" s="63">
        <v>87.98</v>
      </c>
      <c r="F19" s="61">
        <v>0.65900000000000003</v>
      </c>
      <c r="G19" s="63">
        <v>843.51</v>
      </c>
      <c r="H19" s="61">
        <v>0.58360000000000001</v>
      </c>
      <c r="I19" s="61">
        <v>1.0502</v>
      </c>
      <c r="J19" s="63">
        <v>50.19</v>
      </c>
      <c r="K19" s="57">
        <v>25.23</v>
      </c>
      <c r="L19" s="61">
        <v>1.095</v>
      </c>
      <c r="M19" s="63">
        <v>23.34</v>
      </c>
      <c r="N19" s="61">
        <v>3.1417000000000002</v>
      </c>
      <c r="O19" s="62">
        <v>10570</v>
      </c>
      <c r="P19" s="62">
        <v>17879</v>
      </c>
      <c r="Q19" s="61">
        <v>2.8914</v>
      </c>
      <c r="R19" s="61">
        <v>2.5438000000000001</v>
      </c>
      <c r="S19" s="61">
        <v>6.1601999999999997</v>
      </c>
      <c r="T19" s="61">
        <v>0.98799999999999999</v>
      </c>
      <c r="V19" s="61">
        <v>0.77110000000000001</v>
      </c>
      <c r="X19" s="61">
        <v>0.55200000000000005</v>
      </c>
    </row>
    <row r="20" spans="1:24">
      <c r="A20" s="64">
        <v>43112</v>
      </c>
      <c r="B20" s="61">
        <v>0.78849999999999998</v>
      </c>
      <c r="C20" s="63">
        <v>65.099999999999994</v>
      </c>
      <c r="D20" s="61">
        <v>5.1120000000000001</v>
      </c>
      <c r="E20" s="63">
        <v>87.71</v>
      </c>
      <c r="F20" s="61">
        <v>0.65410000000000001</v>
      </c>
      <c r="G20" s="63">
        <v>838.77</v>
      </c>
      <c r="H20" s="61">
        <v>0.58189999999999997</v>
      </c>
      <c r="I20" s="61">
        <v>1.0474000000000001</v>
      </c>
      <c r="J20" s="63">
        <v>50.08</v>
      </c>
      <c r="K20" s="57">
        <v>25.16</v>
      </c>
      <c r="L20" s="61">
        <v>1.0868</v>
      </c>
      <c r="M20" s="63">
        <v>23.35</v>
      </c>
      <c r="N20" s="61">
        <v>3.1318999999999999</v>
      </c>
      <c r="O20" s="62">
        <v>10538</v>
      </c>
      <c r="P20" s="62">
        <v>17907</v>
      </c>
      <c r="Q20" s="61">
        <v>2.8957999999999999</v>
      </c>
      <c r="R20" s="61">
        <v>2.5476999999999999</v>
      </c>
      <c r="S20" s="61">
        <v>6.1688999999999998</v>
      </c>
      <c r="T20" s="61">
        <v>0.98780000000000001</v>
      </c>
      <c r="V20" s="61">
        <v>0.76949999999999996</v>
      </c>
      <c r="X20" s="61">
        <v>0.55420000000000003</v>
      </c>
    </row>
    <row r="21" spans="1:24">
      <c r="A21" s="64">
        <v>43115</v>
      </c>
      <c r="B21" s="61">
        <v>0.79459999999999997</v>
      </c>
      <c r="C21" s="63">
        <v>65.3</v>
      </c>
      <c r="D21" s="61">
        <v>5.1036000000000001</v>
      </c>
      <c r="E21" s="63">
        <v>87.95</v>
      </c>
      <c r="F21" s="61">
        <v>0.65080000000000005</v>
      </c>
      <c r="G21" s="63">
        <v>843.63</v>
      </c>
      <c r="H21" s="61">
        <v>0.57820000000000005</v>
      </c>
      <c r="I21" s="61">
        <v>1.0501</v>
      </c>
      <c r="J21" s="63">
        <v>50.37</v>
      </c>
      <c r="K21" s="57">
        <v>25.36</v>
      </c>
      <c r="L21" s="61">
        <v>1.0928</v>
      </c>
      <c r="M21" s="63">
        <v>23.45</v>
      </c>
      <c r="N21" s="61">
        <v>3.1442000000000001</v>
      </c>
      <c r="O21" s="62">
        <v>10590</v>
      </c>
      <c r="P21" s="62">
        <v>18045</v>
      </c>
      <c r="Q21" s="61">
        <v>2.9182000000000001</v>
      </c>
      <c r="R21" s="61">
        <v>2.5674000000000001</v>
      </c>
      <c r="S21" s="61">
        <v>6.2165999999999997</v>
      </c>
      <c r="T21" s="61">
        <v>0.98909999999999998</v>
      </c>
      <c r="V21" s="61">
        <v>0.76819999999999999</v>
      </c>
      <c r="X21" s="61">
        <v>0.55459999999999998</v>
      </c>
    </row>
    <row r="22" spans="1:24">
      <c r="A22" s="64">
        <v>43116</v>
      </c>
      <c r="B22" s="61">
        <v>0.79679999999999995</v>
      </c>
      <c r="C22" s="63">
        <v>65.400000000000006</v>
      </c>
      <c r="D22" s="61">
        <v>5.1227</v>
      </c>
      <c r="E22" s="63">
        <v>88.35</v>
      </c>
      <c r="F22" s="61">
        <v>0.64949999999999997</v>
      </c>
      <c r="G22" s="63">
        <v>846.88</v>
      </c>
      <c r="H22" s="61">
        <v>0.57779999999999998</v>
      </c>
      <c r="I22" s="61">
        <v>1.0531999999999999</v>
      </c>
      <c r="J22" s="63">
        <v>50.72</v>
      </c>
      <c r="K22" s="57">
        <v>25.43</v>
      </c>
      <c r="L22" s="61">
        <v>1.0926</v>
      </c>
      <c r="M22" s="63">
        <v>23.53</v>
      </c>
      <c r="N22" s="61">
        <v>3.1520999999999999</v>
      </c>
      <c r="O22" s="62">
        <v>10625</v>
      </c>
      <c r="P22" s="62">
        <v>18096</v>
      </c>
      <c r="Q22" s="61">
        <v>2.9262000000000001</v>
      </c>
      <c r="R22" s="61">
        <v>2.5745</v>
      </c>
      <c r="S22" s="61">
        <v>6.2347000000000001</v>
      </c>
      <c r="T22" s="61">
        <v>0.9899</v>
      </c>
      <c r="V22" s="61">
        <v>0.76780000000000004</v>
      </c>
      <c r="X22" s="61">
        <v>0.55610000000000004</v>
      </c>
    </row>
    <row r="23" spans="1:24">
      <c r="A23" s="64">
        <v>43117</v>
      </c>
      <c r="B23" s="61">
        <v>0.79549999999999998</v>
      </c>
      <c r="C23" s="63">
        <v>65.400000000000006</v>
      </c>
      <c r="D23" s="61">
        <v>5.1174999999999997</v>
      </c>
      <c r="E23" s="63">
        <v>88.18</v>
      </c>
      <c r="F23" s="61">
        <v>0.64929999999999999</v>
      </c>
      <c r="G23" s="63">
        <v>848.8</v>
      </c>
      <c r="H23" s="61">
        <v>0.57730000000000004</v>
      </c>
      <c r="I23" s="61">
        <v>1.0524</v>
      </c>
      <c r="J23" s="63">
        <v>50.89</v>
      </c>
      <c r="K23" s="57">
        <v>25.42</v>
      </c>
      <c r="L23" s="61">
        <v>1.0986</v>
      </c>
      <c r="M23" s="63">
        <v>23.48</v>
      </c>
      <c r="N23" s="61">
        <v>3.1421999999999999</v>
      </c>
      <c r="O23" s="62">
        <v>10610</v>
      </c>
      <c r="P23" s="62">
        <v>18067</v>
      </c>
      <c r="Q23" s="61">
        <v>2.9215</v>
      </c>
      <c r="R23" s="61">
        <v>2.5703</v>
      </c>
      <c r="S23" s="61">
        <v>6.2237</v>
      </c>
      <c r="T23" s="61">
        <v>0.99039999999999995</v>
      </c>
      <c r="V23" s="61">
        <v>0.76539999999999997</v>
      </c>
      <c r="X23" s="61">
        <v>0.55300000000000005</v>
      </c>
    </row>
    <row r="24" spans="1:24">
      <c r="A24" s="64">
        <v>43118</v>
      </c>
      <c r="B24" s="61">
        <v>0.7964</v>
      </c>
      <c r="C24" s="63">
        <v>65.5</v>
      </c>
      <c r="D24" s="61">
        <v>5.1266999999999996</v>
      </c>
      <c r="E24" s="63">
        <v>88.69</v>
      </c>
      <c r="F24" s="61">
        <v>0.65310000000000001</v>
      </c>
      <c r="G24" s="63">
        <v>852.75</v>
      </c>
      <c r="H24" s="61">
        <v>0.57609999999999995</v>
      </c>
      <c r="I24" s="61">
        <v>1.0548</v>
      </c>
      <c r="J24" s="63">
        <v>50.86</v>
      </c>
      <c r="K24" s="57">
        <v>25.43</v>
      </c>
      <c r="L24" s="61">
        <v>1.0941000000000001</v>
      </c>
      <c r="M24" s="63">
        <v>23.54</v>
      </c>
      <c r="N24" s="61">
        <v>3.1524999999999999</v>
      </c>
      <c r="O24" s="62">
        <v>10638</v>
      </c>
      <c r="P24" s="62">
        <v>18089</v>
      </c>
      <c r="Q24" s="61">
        <v>2.9247999999999998</v>
      </c>
      <c r="R24" s="61">
        <v>2.5731999999999999</v>
      </c>
      <c r="S24" s="61">
        <v>6.2282000000000002</v>
      </c>
      <c r="T24" s="61">
        <v>0.99150000000000005</v>
      </c>
      <c r="V24" s="61">
        <v>0.76819999999999999</v>
      </c>
      <c r="X24" s="61">
        <v>0.55359999999999998</v>
      </c>
    </row>
    <row r="25" spans="1:24">
      <c r="A25" s="64">
        <v>43119</v>
      </c>
      <c r="B25" s="61">
        <v>0.80189999999999995</v>
      </c>
      <c r="C25" s="63">
        <v>65.7</v>
      </c>
      <c r="D25" s="61">
        <v>5.1285999999999996</v>
      </c>
      <c r="E25" s="63">
        <v>88.9</v>
      </c>
      <c r="F25" s="61">
        <v>0.65390000000000004</v>
      </c>
      <c r="G25" s="63">
        <v>854.14</v>
      </c>
      <c r="H25" s="61">
        <v>0.57620000000000005</v>
      </c>
      <c r="I25" s="61">
        <v>1.0567</v>
      </c>
      <c r="J25" s="63">
        <v>51.04</v>
      </c>
      <c r="K25" s="57">
        <v>25.52</v>
      </c>
      <c r="L25" s="61">
        <v>1.0975999999999999</v>
      </c>
      <c r="M25" s="63">
        <v>23.56</v>
      </c>
      <c r="N25" s="61">
        <v>3.1575000000000002</v>
      </c>
      <c r="O25" s="62">
        <v>10657</v>
      </c>
      <c r="P25" s="62">
        <v>18212</v>
      </c>
      <c r="Q25" s="61">
        <v>2.9449999999999998</v>
      </c>
      <c r="R25" s="61">
        <v>2.5910000000000002</v>
      </c>
      <c r="S25" s="61">
        <v>6.2705000000000002</v>
      </c>
      <c r="T25" s="61">
        <v>0.99560000000000004</v>
      </c>
      <c r="V25" s="61">
        <v>0.76729999999999998</v>
      </c>
      <c r="X25" s="61">
        <v>0.55669999999999997</v>
      </c>
    </row>
    <row r="26" spans="1:24">
      <c r="A26" s="64">
        <v>43122</v>
      </c>
      <c r="B26" s="61">
        <v>0.79900000000000004</v>
      </c>
      <c r="C26" s="63">
        <v>65.599999999999994</v>
      </c>
      <c r="D26" s="61">
        <v>5.1205999999999996</v>
      </c>
      <c r="E26" s="63">
        <v>88.53</v>
      </c>
      <c r="F26" s="61">
        <v>0.65359999999999996</v>
      </c>
      <c r="G26" s="63">
        <v>854.09</v>
      </c>
      <c r="H26" s="61">
        <v>0.57630000000000003</v>
      </c>
      <c r="I26" s="61">
        <v>1.0558000000000001</v>
      </c>
      <c r="J26" s="63">
        <v>51.09</v>
      </c>
      <c r="K26" s="57">
        <v>25.47</v>
      </c>
      <c r="L26" s="61">
        <v>1.0981000000000001</v>
      </c>
      <c r="M26" s="63">
        <v>23.32</v>
      </c>
      <c r="N26" s="61">
        <v>3.1484999999999999</v>
      </c>
      <c r="O26" s="62">
        <v>10663</v>
      </c>
      <c r="P26" s="62">
        <v>18145</v>
      </c>
      <c r="Q26" s="61">
        <v>2.9342999999999999</v>
      </c>
      <c r="R26" s="61">
        <v>2.5815999999999999</v>
      </c>
      <c r="S26" s="61">
        <v>6.2469999999999999</v>
      </c>
      <c r="T26" s="61">
        <v>0.99760000000000004</v>
      </c>
      <c r="V26" s="61">
        <v>0.76949999999999996</v>
      </c>
      <c r="X26" s="61">
        <v>0.55379999999999996</v>
      </c>
    </row>
    <row r="27" spans="1:24">
      <c r="A27" s="64">
        <v>43123</v>
      </c>
      <c r="B27" s="61">
        <v>0.79890000000000005</v>
      </c>
      <c r="C27" s="63">
        <v>65.5</v>
      </c>
      <c r="D27" s="61">
        <v>5.1138000000000003</v>
      </c>
      <c r="E27" s="63">
        <v>88.49</v>
      </c>
      <c r="F27" s="61">
        <v>0.65159999999999996</v>
      </c>
      <c r="G27" s="63">
        <v>855.26</v>
      </c>
      <c r="H27" s="61">
        <v>0.57120000000000004</v>
      </c>
      <c r="I27" s="61">
        <v>1.0527</v>
      </c>
      <c r="J27" s="63">
        <v>50.98</v>
      </c>
      <c r="K27" s="57">
        <v>25.42</v>
      </c>
      <c r="L27" s="61">
        <v>1.0905</v>
      </c>
      <c r="M27" s="63">
        <v>23.33</v>
      </c>
      <c r="N27" s="61">
        <v>3.1381000000000001</v>
      </c>
      <c r="O27" s="62">
        <v>10638</v>
      </c>
      <c r="P27" s="62">
        <v>18143</v>
      </c>
      <c r="Q27" s="61">
        <v>2.9340000000000002</v>
      </c>
      <c r="R27" s="61">
        <v>2.5813000000000001</v>
      </c>
      <c r="S27" s="61">
        <v>6.2460000000000004</v>
      </c>
      <c r="T27" s="61">
        <v>0.995</v>
      </c>
      <c r="V27" s="61">
        <v>0.76849999999999996</v>
      </c>
      <c r="X27" s="61">
        <v>0.55400000000000005</v>
      </c>
    </row>
    <row r="28" spans="1:24">
      <c r="A28" s="64">
        <v>43124</v>
      </c>
      <c r="B28" s="61">
        <v>0.80159999999999998</v>
      </c>
      <c r="C28" s="63">
        <v>65.5</v>
      </c>
      <c r="D28" s="61">
        <v>5.1238000000000001</v>
      </c>
      <c r="E28" s="63">
        <v>88.09</v>
      </c>
      <c r="F28" s="61">
        <v>0.65049999999999997</v>
      </c>
      <c r="G28" s="63">
        <v>857.19</v>
      </c>
      <c r="H28" s="61">
        <v>0.57130000000000003</v>
      </c>
      <c r="I28" s="61">
        <v>1.0536000000000001</v>
      </c>
      <c r="J28" s="63">
        <v>51.02</v>
      </c>
      <c r="K28" s="57">
        <v>25.41</v>
      </c>
      <c r="L28" s="61">
        <v>1.0878000000000001</v>
      </c>
      <c r="M28" s="63">
        <v>23.45</v>
      </c>
      <c r="N28" s="61">
        <v>3.1395</v>
      </c>
      <c r="O28" s="62">
        <v>10680</v>
      </c>
      <c r="P28" s="62">
        <v>18204</v>
      </c>
      <c r="Q28" s="61">
        <v>2.9439000000000002</v>
      </c>
      <c r="R28" s="61">
        <v>2.59</v>
      </c>
      <c r="S28" s="61">
        <v>6.2667000000000002</v>
      </c>
      <c r="T28" s="61">
        <v>0.99470000000000003</v>
      </c>
      <c r="V28" s="61">
        <v>0.76549999999999996</v>
      </c>
      <c r="X28" s="61">
        <v>0.55589999999999995</v>
      </c>
    </row>
    <row r="29" spans="1:24">
      <c r="A29" s="64">
        <v>43125</v>
      </c>
      <c r="B29" s="61">
        <v>0.80940000000000001</v>
      </c>
      <c r="C29" s="63">
        <v>65.7</v>
      </c>
      <c r="D29" s="61">
        <v>5.1246</v>
      </c>
      <c r="E29" s="63">
        <v>88.24</v>
      </c>
      <c r="F29" s="61">
        <v>0.65090000000000003</v>
      </c>
      <c r="G29" s="63">
        <v>857.84</v>
      </c>
      <c r="H29" s="61">
        <v>0.56630000000000003</v>
      </c>
      <c r="I29" s="61">
        <v>1.0563</v>
      </c>
      <c r="J29" s="63">
        <v>51.42</v>
      </c>
      <c r="K29" s="57">
        <v>25.41</v>
      </c>
      <c r="L29" s="61">
        <v>1.0965</v>
      </c>
      <c r="M29" s="63">
        <v>23.51</v>
      </c>
      <c r="N29" s="61">
        <v>3.1570999999999998</v>
      </c>
      <c r="O29" s="62">
        <v>10745</v>
      </c>
      <c r="P29" s="62">
        <v>18381</v>
      </c>
      <c r="Q29" s="61">
        <v>2.9725000000000001</v>
      </c>
      <c r="R29" s="61">
        <v>2.6152000000000002</v>
      </c>
      <c r="S29" s="61">
        <v>6.3276000000000003</v>
      </c>
      <c r="T29" s="61">
        <v>0.99639999999999995</v>
      </c>
      <c r="V29" s="61">
        <v>0.76359999999999995</v>
      </c>
      <c r="X29" s="61">
        <v>0.55840000000000001</v>
      </c>
    </row>
    <row r="30" spans="1:24">
      <c r="A30" s="64">
        <v>43129</v>
      </c>
      <c r="B30" s="61">
        <v>0.80959999999999999</v>
      </c>
      <c r="C30" s="63">
        <v>65.7</v>
      </c>
      <c r="D30" s="61">
        <v>5.1215000000000002</v>
      </c>
      <c r="E30" s="63">
        <v>88.04</v>
      </c>
      <c r="F30" s="61">
        <v>0.6522</v>
      </c>
      <c r="G30" s="63">
        <v>862.22</v>
      </c>
      <c r="H30" s="61">
        <v>0.5726</v>
      </c>
      <c r="I30" s="61">
        <v>1.0589</v>
      </c>
      <c r="J30" s="63">
        <v>51.43</v>
      </c>
      <c r="K30" s="57">
        <v>25.36</v>
      </c>
      <c r="L30" s="61">
        <v>1.103</v>
      </c>
      <c r="M30" s="63">
        <v>23.6</v>
      </c>
      <c r="N30" s="61">
        <v>3.1322999999999999</v>
      </c>
      <c r="O30" s="62">
        <v>10787</v>
      </c>
      <c r="P30" s="62">
        <v>18386</v>
      </c>
      <c r="Q30" s="61">
        <v>2.9733000000000001</v>
      </c>
      <c r="R30" s="61">
        <v>2.6158000000000001</v>
      </c>
      <c r="S30" s="61">
        <v>6.3303000000000003</v>
      </c>
      <c r="T30" s="61">
        <v>0.99850000000000005</v>
      </c>
      <c r="V30" s="61">
        <v>0.75780000000000003</v>
      </c>
      <c r="X30" s="61">
        <v>0.55620000000000003</v>
      </c>
    </row>
    <row r="31" spans="1:24">
      <c r="A31" s="64">
        <v>43130</v>
      </c>
      <c r="B31" s="61">
        <v>0.80700000000000005</v>
      </c>
      <c r="C31" s="63">
        <v>65.7</v>
      </c>
      <c r="D31" s="61">
        <v>5.1115000000000004</v>
      </c>
      <c r="E31" s="63">
        <v>87.77</v>
      </c>
      <c r="F31" s="61">
        <v>0.65239999999999998</v>
      </c>
      <c r="G31" s="63">
        <v>866.15</v>
      </c>
      <c r="H31" s="61">
        <v>0.57469999999999999</v>
      </c>
      <c r="I31" s="61">
        <v>1.0593999999999999</v>
      </c>
      <c r="J31" s="63">
        <v>51.39</v>
      </c>
      <c r="K31" s="57">
        <v>25.38</v>
      </c>
      <c r="L31" s="61">
        <v>1.1025</v>
      </c>
      <c r="M31" s="63">
        <v>23.59</v>
      </c>
      <c r="N31" s="61">
        <v>3.1429</v>
      </c>
      <c r="O31" s="62">
        <v>10823</v>
      </c>
      <c r="P31" s="62">
        <v>18327</v>
      </c>
      <c r="Q31" s="61">
        <v>2.9636999999999998</v>
      </c>
      <c r="R31" s="61">
        <v>2.6074000000000002</v>
      </c>
      <c r="S31" s="61">
        <v>6.3102999999999998</v>
      </c>
      <c r="T31" s="61">
        <v>0.997</v>
      </c>
      <c r="V31" s="61">
        <v>0.75670000000000004</v>
      </c>
      <c r="X31" s="61">
        <v>0.55549999999999999</v>
      </c>
    </row>
    <row r="32" spans="1:24">
      <c r="A32" s="64">
        <v>43131</v>
      </c>
      <c r="B32" s="61">
        <v>0.80730000000000002</v>
      </c>
      <c r="C32" s="63">
        <v>65.599999999999994</v>
      </c>
      <c r="D32" s="61">
        <v>5.1058000000000003</v>
      </c>
      <c r="E32" s="63">
        <v>87.87</v>
      </c>
      <c r="F32" s="61">
        <v>0.65</v>
      </c>
      <c r="G32" s="63">
        <v>863.93</v>
      </c>
      <c r="H32" s="61">
        <v>0.5696</v>
      </c>
      <c r="I32" s="61">
        <v>1.0577000000000001</v>
      </c>
      <c r="J32" s="63">
        <v>51.46</v>
      </c>
      <c r="K32" s="57">
        <v>25.33</v>
      </c>
      <c r="L32" s="61">
        <v>1.0946</v>
      </c>
      <c r="M32" s="63">
        <v>23.54</v>
      </c>
      <c r="N32" s="61">
        <v>3.1493000000000002</v>
      </c>
      <c r="O32" s="62">
        <v>10814</v>
      </c>
      <c r="P32" s="62">
        <v>18333</v>
      </c>
      <c r="Q32" s="61">
        <v>2.9647999999999999</v>
      </c>
      <c r="R32" s="61">
        <v>2.6084000000000001</v>
      </c>
      <c r="S32" s="61">
        <v>6.3140000000000001</v>
      </c>
      <c r="T32" s="61">
        <v>0.99460000000000004</v>
      </c>
      <c r="V32" s="61">
        <v>0.75390000000000001</v>
      </c>
      <c r="X32" s="61">
        <v>0.55479999999999996</v>
      </c>
    </row>
    <row r="33" spans="1:24">
      <c r="A33" s="64">
        <v>43132</v>
      </c>
      <c r="B33" s="61">
        <v>0.8044</v>
      </c>
      <c r="C33" s="63">
        <v>65.3</v>
      </c>
      <c r="D33" s="61">
        <v>5.0617000000000001</v>
      </c>
      <c r="E33" s="63">
        <v>87.91</v>
      </c>
      <c r="F33" s="61">
        <v>0.64759999999999995</v>
      </c>
      <c r="G33" s="63">
        <v>863.04</v>
      </c>
      <c r="H33" s="61">
        <v>0.56679999999999997</v>
      </c>
      <c r="I33" s="61">
        <v>1.0553999999999999</v>
      </c>
      <c r="J33" s="63">
        <v>51.2</v>
      </c>
      <c r="K33" s="57">
        <v>25.22</v>
      </c>
      <c r="L33" s="61">
        <v>1.0911999999999999</v>
      </c>
      <c r="M33" s="63">
        <v>23.45</v>
      </c>
      <c r="N33" s="61">
        <v>3.1379999999999999</v>
      </c>
      <c r="O33" s="62">
        <v>10784</v>
      </c>
      <c r="P33" s="62">
        <v>18262</v>
      </c>
      <c r="Q33" s="61">
        <v>2.9542000000000002</v>
      </c>
      <c r="R33" s="61">
        <v>2.5990000000000002</v>
      </c>
      <c r="S33" s="61">
        <v>6.2911000000000001</v>
      </c>
      <c r="T33" s="61">
        <v>0.9899</v>
      </c>
      <c r="V33" s="61">
        <v>0.74909999999999999</v>
      </c>
      <c r="X33" s="61">
        <v>0.55210000000000004</v>
      </c>
    </row>
    <row r="34" spans="1:24">
      <c r="A34" s="64">
        <v>43133</v>
      </c>
      <c r="B34" s="61">
        <v>0.79969999999999997</v>
      </c>
      <c r="C34" s="63">
        <v>64.900000000000006</v>
      </c>
      <c r="D34" s="61">
        <v>5.0244</v>
      </c>
      <c r="E34" s="63">
        <v>87.71</v>
      </c>
      <c r="F34" s="61">
        <v>0.6401</v>
      </c>
      <c r="G34" s="63">
        <v>864</v>
      </c>
      <c r="H34" s="61">
        <v>0.56079999999999997</v>
      </c>
      <c r="I34" s="61">
        <v>1.0499000000000001</v>
      </c>
      <c r="J34" s="63">
        <v>51.28</v>
      </c>
      <c r="K34" s="57">
        <v>25.09</v>
      </c>
      <c r="L34" s="61">
        <v>1.0858000000000001</v>
      </c>
      <c r="M34" s="63">
        <v>23.42</v>
      </c>
      <c r="N34" s="61">
        <v>3.1084000000000001</v>
      </c>
      <c r="O34" s="62">
        <v>10751</v>
      </c>
      <c r="P34" s="62">
        <v>18160</v>
      </c>
      <c r="Q34" s="61">
        <v>2.9369000000000001</v>
      </c>
      <c r="R34" s="61">
        <v>2.5838000000000001</v>
      </c>
      <c r="S34" s="61">
        <v>6.2538</v>
      </c>
      <c r="T34" s="61">
        <v>0.98219999999999996</v>
      </c>
      <c r="V34" s="61">
        <v>0.74139999999999995</v>
      </c>
      <c r="X34" s="61">
        <v>0.54949999999999999</v>
      </c>
    </row>
    <row r="35" spans="1:24">
      <c r="A35" s="64">
        <v>43136</v>
      </c>
      <c r="B35" s="61">
        <v>0.79290000000000005</v>
      </c>
      <c r="C35" s="63">
        <v>64.5</v>
      </c>
      <c r="D35" s="61">
        <v>4.9936999999999996</v>
      </c>
      <c r="E35" s="63">
        <v>87.22</v>
      </c>
      <c r="F35" s="61">
        <v>0.63639999999999997</v>
      </c>
      <c r="G35" s="63">
        <v>864.3</v>
      </c>
      <c r="H35" s="61">
        <v>0.56169999999999998</v>
      </c>
      <c r="I35" s="61">
        <v>1.0444</v>
      </c>
      <c r="J35" s="63">
        <v>50.85</v>
      </c>
      <c r="K35" s="57">
        <v>24.97</v>
      </c>
      <c r="L35" s="61">
        <v>1.0860000000000001</v>
      </c>
      <c r="M35" s="63">
        <v>23.25</v>
      </c>
      <c r="N35" s="61">
        <v>3.0895000000000001</v>
      </c>
      <c r="O35" s="62">
        <v>10700</v>
      </c>
      <c r="P35" s="62">
        <v>18007</v>
      </c>
      <c r="Q35" s="61">
        <v>2.9119000000000002</v>
      </c>
      <c r="R35" s="61">
        <v>2.5619000000000001</v>
      </c>
      <c r="S35" s="61">
        <v>6.2023999999999999</v>
      </c>
      <c r="T35" s="61">
        <v>0.98440000000000005</v>
      </c>
      <c r="V35" s="61">
        <v>0.7379</v>
      </c>
      <c r="X35" s="61">
        <v>0.54390000000000005</v>
      </c>
    </row>
    <row r="36" spans="1:24">
      <c r="A36" s="64">
        <v>43137</v>
      </c>
      <c r="B36" s="61">
        <v>0.78439999999999999</v>
      </c>
      <c r="C36" s="63">
        <v>63.9</v>
      </c>
      <c r="D36" s="61">
        <v>4.9374000000000002</v>
      </c>
      <c r="E36" s="63">
        <v>85.23</v>
      </c>
      <c r="F36" s="61">
        <v>0.63480000000000003</v>
      </c>
      <c r="G36" s="63">
        <v>858.96</v>
      </c>
      <c r="H36" s="61">
        <v>0.56259999999999999</v>
      </c>
      <c r="I36" s="61">
        <v>1.0381</v>
      </c>
      <c r="J36" s="63">
        <v>50.47</v>
      </c>
      <c r="K36" s="57">
        <v>24.85</v>
      </c>
      <c r="L36" s="61">
        <v>1.0778000000000001</v>
      </c>
      <c r="M36" s="63">
        <v>23.06</v>
      </c>
      <c r="N36" s="61">
        <v>3.0724999999999998</v>
      </c>
      <c r="O36" s="62">
        <v>10672</v>
      </c>
      <c r="P36" s="62">
        <v>17814</v>
      </c>
      <c r="Q36" s="61">
        <v>2.8807</v>
      </c>
      <c r="R36" s="61">
        <v>2.5344000000000002</v>
      </c>
      <c r="S36" s="61">
        <v>6.1337000000000002</v>
      </c>
      <c r="T36" s="61">
        <v>0.98509999999999998</v>
      </c>
      <c r="V36" s="61">
        <v>0.73129999999999995</v>
      </c>
      <c r="X36" s="61">
        <v>0.53920000000000001</v>
      </c>
    </row>
    <row r="37" spans="1:24">
      <c r="A37" s="64">
        <v>43138</v>
      </c>
      <c r="B37" s="61">
        <v>0.7883</v>
      </c>
      <c r="C37" s="63">
        <v>64.099999999999994</v>
      </c>
      <c r="D37" s="61">
        <v>4.9316000000000004</v>
      </c>
      <c r="E37" s="63">
        <v>86.15</v>
      </c>
      <c r="F37" s="61">
        <v>0.63629999999999998</v>
      </c>
      <c r="G37" s="63">
        <v>855.07</v>
      </c>
      <c r="H37" s="61">
        <v>0.56440000000000001</v>
      </c>
      <c r="I37" s="61">
        <v>1.0387</v>
      </c>
      <c r="J37" s="63">
        <v>50.57</v>
      </c>
      <c r="K37" s="57">
        <v>24.82</v>
      </c>
      <c r="L37" s="61">
        <v>1.0782</v>
      </c>
      <c r="M37" s="63">
        <v>23.03</v>
      </c>
      <c r="N37" s="61">
        <v>3.0802999999999998</v>
      </c>
      <c r="O37" s="62">
        <v>10678</v>
      </c>
      <c r="P37" s="62">
        <v>17895</v>
      </c>
      <c r="Q37" s="61">
        <v>2.895</v>
      </c>
      <c r="R37" s="61">
        <v>2.5470000000000002</v>
      </c>
      <c r="S37" s="61">
        <v>6.1632999999999996</v>
      </c>
      <c r="T37" s="61">
        <v>0.98619999999999997</v>
      </c>
      <c r="V37" s="61">
        <v>0.73709999999999998</v>
      </c>
      <c r="X37" s="61">
        <v>0.54300000000000004</v>
      </c>
    </row>
    <row r="38" spans="1:24">
      <c r="A38" s="64">
        <v>43139</v>
      </c>
      <c r="B38" s="61">
        <v>0.78120000000000001</v>
      </c>
      <c r="C38" s="63">
        <v>63.9</v>
      </c>
      <c r="D38" s="61">
        <v>4.9455</v>
      </c>
      <c r="E38" s="63">
        <v>85.6</v>
      </c>
      <c r="F38" s="61">
        <v>0.63719999999999999</v>
      </c>
      <c r="G38" s="63">
        <v>850.28</v>
      </c>
      <c r="H38" s="61">
        <v>0.56289999999999996</v>
      </c>
      <c r="I38" s="61">
        <v>1.0376000000000001</v>
      </c>
      <c r="J38" s="63">
        <v>50.22</v>
      </c>
      <c r="K38" s="57">
        <v>24.83</v>
      </c>
      <c r="L38" s="61">
        <v>1.0864</v>
      </c>
      <c r="M38" s="63">
        <v>22.91</v>
      </c>
      <c r="N38" s="61">
        <v>3.0657999999999999</v>
      </c>
      <c r="O38" s="62">
        <v>10635</v>
      </c>
      <c r="P38" s="62">
        <v>17724</v>
      </c>
      <c r="Q38" s="61">
        <v>2.8690000000000002</v>
      </c>
      <c r="R38" s="61">
        <v>2.5240999999999998</v>
      </c>
      <c r="S38" s="61">
        <v>6.1074000000000002</v>
      </c>
      <c r="T38" s="61">
        <v>0.98140000000000005</v>
      </c>
      <c r="V38" s="61">
        <v>0.73799999999999999</v>
      </c>
      <c r="X38" s="61">
        <v>0.53859999999999997</v>
      </c>
    </row>
    <row r="39" spans="1:24">
      <c r="A39" s="64">
        <v>43140</v>
      </c>
      <c r="B39" s="61">
        <v>0.77790000000000004</v>
      </c>
      <c r="C39" s="63">
        <v>63.6</v>
      </c>
      <c r="D39" s="61">
        <v>4.9211</v>
      </c>
      <c r="E39" s="63">
        <v>84.74</v>
      </c>
      <c r="F39" s="61">
        <v>0.63480000000000003</v>
      </c>
      <c r="G39" s="63">
        <v>848.81</v>
      </c>
      <c r="H39" s="61">
        <v>0.55840000000000001</v>
      </c>
      <c r="I39" s="61">
        <v>1.0366</v>
      </c>
      <c r="J39" s="63">
        <v>50.07</v>
      </c>
      <c r="K39" s="57">
        <v>24.77</v>
      </c>
      <c r="L39" s="61">
        <v>1.0779000000000001</v>
      </c>
      <c r="M39" s="63">
        <v>22.85</v>
      </c>
      <c r="N39" s="61">
        <v>3.0638000000000001</v>
      </c>
      <c r="O39" s="62">
        <v>10617</v>
      </c>
      <c r="P39" s="62">
        <v>17661</v>
      </c>
      <c r="Q39" s="61">
        <v>2.8567999999999998</v>
      </c>
      <c r="R39" s="61">
        <v>2.5133999999999999</v>
      </c>
      <c r="S39" s="61">
        <v>6.0820999999999996</v>
      </c>
      <c r="T39" s="61">
        <v>0.97970000000000002</v>
      </c>
      <c r="V39" s="61">
        <v>0.72989999999999999</v>
      </c>
      <c r="X39" s="61">
        <v>0.53849999999999998</v>
      </c>
    </row>
    <row r="40" spans="1:24">
      <c r="A40" s="64">
        <v>43143</v>
      </c>
      <c r="B40" s="61">
        <v>0.78339999999999999</v>
      </c>
      <c r="C40" s="63">
        <v>63.9</v>
      </c>
      <c r="D40" s="61">
        <v>4.9404000000000003</v>
      </c>
      <c r="E40" s="63">
        <v>85.13</v>
      </c>
      <c r="F40" s="61">
        <v>0.63759999999999994</v>
      </c>
      <c r="G40" s="63">
        <v>848.97</v>
      </c>
      <c r="H40" s="61">
        <v>0.56499999999999995</v>
      </c>
      <c r="I40" s="61">
        <v>1.0382</v>
      </c>
      <c r="J40" s="63">
        <v>50.34</v>
      </c>
      <c r="K40" s="57">
        <v>24.79</v>
      </c>
      <c r="L40" s="61">
        <v>1.0772999999999999</v>
      </c>
      <c r="M40" s="63">
        <v>22.96</v>
      </c>
      <c r="N40" s="61">
        <v>3.0802999999999998</v>
      </c>
      <c r="O40" s="62">
        <v>10674</v>
      </c>
      <c r="P40" s="62">
        <v>17787</v>
      </c>
      <c r="Q40" s="61">
        <v>2.8769999999999998</v>
      </c>
      <c r="R40" s="61">
        <v>2.5312000000000001</v>
      </c>
      <c r="S40" s="61">
        <v>6.1262999999999996</v>
      </c>
      <c r="T40" s="61">
        <v>0.98399999999999999</v>
      </c>
      <c r="V40" s="61">
        <v>0.73499999999999999</v>
      </c>
      <c r="X40" s="61">
        <v>0.5423</v>
      </c>
    </row>
    <row r="41" spans="1:24">
      <c r="A41" s="64">
        <v>43144</v>
      </c>
      <c r="B41" s="61">
        <v>0.78700000000000003</v>
      </c>
      <c r="C41" s="63">
        <v>64.2</v>
      </c>
      <c r="D41" s="61">
        <v>4.9786000000000001</v>
      </c>
      <c r="E41" s="63">
        <v>85.29</v>
      </c>
      <c r="F41" s="61">
        <v>0.63959999999999995</v>
      </c>
      <c r="G41" s="63">
        <v>851.83</v>
      </c>
      <c r="H41" s="61">
        <v>0.56830000000000003</v>
      </c>
      <c r="I41" s="61">
        <v>1.0405</v>
      </c>
      <c r="J41" s="63">
        <v>50.59</v>
      </c>
      <c r="K41" s="57">
        <v>24.77</v>
      </c>
      <c r="L41" s="61">
        <v>1.083</v>
      </c>
      <c r="M41" s="63">
        <v>23.04</v>
      </c>
      <c r="N41" s="61">
        <v>3.0956999999999999</v>
      </c>
      <c r="O41" s="62">
        <v>10733</v>
      </c>
      <c r="P41" s="62">
        <v>17877</v>
      </c>
      <c r="Q41" s="61">
        <v>2.8902999999999999</v>
      </c>
      <c r="R41" s="61">
        <v>2.5428000000000002</v>
      </c>
      <c r="S41" s="61">
        <v>6.1553000000000004</v>
      </c>
      <c r="T41" s="61">
        <v>0.98970000000000002</v>
      </c>
      <c r="V41" s="61">
        <v>0.73850000000000005</v>
      </c>
      <c r="X41" s="61">
        <v>0.54420000000000002</v>
      </c>
    </row>
    <row r="42" spans="1:24">
      <c r="A42" s="64">
        <v>43145</v>
      </c>
      <c r="B42" s="61">
        <v>0.78769999999999996</v>
      </c>
      <c r="C42" s="63">
        <v>64.099999999999994</v>
      </c>
      <c r="D42" s="61">
        <v>4.9897999999999998</v>
      </c>
      <c r="E42" s="63">
        <v>84.36</v>
      </c>
      <c r="F42" s="61">
        <v>0.63639999999999997</v>
      </c>
      <c r="G42" s="63">
        <v>849.1</v>
      </c>
      <c r="H42" s="61">
        <v>0.56689999999999996</v>
      </c>
      <c r="I42" s="61">
        <v>1.0387</v>
      </c>
      <c r="J42" s="63">
        <v>50.52</v>
      </c>
      <c r="K42" s="57">
        <v>24.71</v>
      </c>
      <c r="L42" s="61">
        <v>1.0767</v>
      </c>
      <c r="M42" s="63">
        <v>23.01</v>
      </c>
      <c r="N42" s="61">
        <v>3.0920999999999998</v>
      </c>
      <c r="O42" s="62">
        <v>10731</v>
      </c>
      <c r="P42" s="62">
        <v>17891</v>
      </c>
      <c r="Q42" s="61">
        <v>2.8927999999999998</v>
      </c>
      <c r="R42" s="61">
        <v>2.5451000000000001</v>
      </c>
      <c r="S42" s="61">
        <v>6.1612</v>
      </c>
      <c r="T42" s="61">
        <v>0.99029999999999996</v>
      </c>
      <c r="V42" s="61">
        <v>0.73480000000000001</v>
      </c>
      <c r="X42" s="61">
        <v>0.54320000000000002</v>
      </c>
    </row>
    <row r="43" spans="1:24">
      <c r="A43" s="64">
        <v>43146</v>
      </c>
      <c r="B43" s="61">
        <v>0.79330000000000001</v>
      </c>
      <c r="C43" s="63">
        <v>64.400000000000006</v>
      </c>
      <c r="D43" s="61">
        <v>5.0307000000000004</v>
      </c>
      <c r="E43" s="63">
        <v>84.57</v>
      </c>
      <c r="F43" s="61">
        <v>0.63690000000000002</v>
      </c>
      <c r="G43" s="63">
        <v>854.54</v>
      </c>
      <c r="H43" s="61">
        <v>0.56620000000000004</v>
      </c>
      <c r="I43" s="61">
        <v>1.0418000000000001</v>
      </c>
      <c r="J43" s="63">
        <v>50.7</v>
      </c>
      <c r="K43" s="57">
        <v>24.83</v>
      </c>
      <c r="L43" s="61">
        <v>1.0758000000000001</v>
      </c>
      <c r="M43" s="63">
        <v>23.17</v>
      </c>
      <c r="N43" s="61">
        <v>3.0895000000000001</v>
      </c>
      <c r="O43" s="62">
        <v>10761</v>
      </c>
      <c r="P43" s="62">
        <v>18014</v>
      </c>
      <c r="Q43" s="61">
        <v>2.9134000000000002</v>
      </c>
      <c r="R43" s="61">
        <v>2.5632000000000001</v>
      </c>
      <c r="S43" s="61">
        <v>6.2058</v>
      </c>
      <c r="T43" s="61">
        <v>0.9909</v>
      </c>
      <c r="V43" s="61">
        <v>0.73629999999999995</v>
      </c>
      <c r="X43" s="61">
        <v>0.54700000000000004</v>
      </c>
    </row>
    <row r="44" spans="1:24">
      <c r="A44" s="64">
        <v>43147</v>
      </c>
      <c r="B44" s="61">
        <v>0.79649999999999999</v>
      </c>
      <c r="C44" s="63">
        <v>64.5</v>
      </c>
      <c r="D44" s="61">
        <v>5.0510000000000002</v>
      </c>
      <c r="E44" s="63">
        <v>84.18</v>
      </c>
      <c r="F44" s="61">
        <v>0.63470000000000004</v>
      </c>
      <c r="G44" s="63">
        <v>857.99</v>
      </c>
      <c r="H44" s="61">
        <v>0.56330000000000002</v>
      </c>
      <c r="I44" s="61">
        <v>1.0408999999999999</v>
      </c>
      <c r="J44" s="63">
        <v>50.85</v>
      </c>
      <c r="K44" s="57">
        <v>24.86</v>
      </c>
      <c r="L44" s="61">
        <v>1.0729</v>
      </c>
      <c r="M44" s="63">
        <v>23.27</v>
      </c>
      <c r="N44" s="61">
        <v>3.1019999999999999</v>
      </c>
      <c r="O44" s="62">
        <v>10805</v>
      </c>
      <c r="P44" s="62">
        <v>18087</v>
      </c>
      <c r="Q44" s="61">
        <v>2.9251</v>
      </c>
      <c r="R44" s="61">
        <v>2.5817999999999999</v>
      </c>
      <c r="S44" s="61">
        <v>6.2290999999999999</v>
      </c>
      <c r="T44" s="61">
        <v>0.99270000000000003</v>
      </c>
      <c r="V44" s="61">
        <v>0.73240000000000005</v>
      </c>
      <c r="X44" s="61">
        <v>0.54610000000000003</v>
      </c>
    </row>
    <row r="45" spans="1:24">
      <c r="A45" s="64">
        <v>43150</v>
      </c>
      <c r="B45" s="61">
        <v>0.79200000000000004</v>
      </c>
      <c r="C45" s="63">
        <v>64.3</v>
      </c>
      <c r="D45" s="61">
        <v>5.0225</v>
      </c>
      <c r="E45" s="63">
        <v>84.26</v>
      </c>
      <c r="F45" s="61">
        <v>0.63790000000000002</v>
      </c>
      <c r="G45" s="63">
        <v>846.21</v>
      </c>
      <c r="H45" s="61">
        <v>0.56440000000000001</v>
      </c>
      <c r="I45" s="61">
        <v>1.0392999999999999</v>
      </c>
      <c r="J45" s="63">
        <v>50.86</v>
      </c>
      <c r="K45" s="57">
        <v>24.81</v>
      </c>
      <c r="L45" s="61">
        <v>1.0713999999999999</v>
      </c>
      <c r="M45" s="63">
        <v>23.13</v>
      </c>
      <c r="N45" s="61">
        <v>3.0792999999999999</v>
      </c>
      <c r="O45" s="62">
        <v>10734</v>
      </c>
      <c r="P45" s="62">
        <v>17985</v>
      </c>
      <c r="Q45" s="61">
        <v>2.9085999999999999</v>
      </c>
      <c r="R45" s="61">
        <v>2.5672999999999999</v>
      </c>
      <c r="S45" s="61">
        <v>6.1954000000000002</v>
      </c>
      <c r="T45" s="61">
        <v>0.99319999999999997</v>
      </c>
      <c r="V45" s="61">
        <v>0.73499999999999999</v>
      </c>
      <c r="X45" s="61">
        <v>0.54249999999999998</v>
      </c>
    </row>
    <row r="46" spans="1:24">
      <c r="A46" s="64">
        <v>43151</v>
      </c>
      <c r="B46" s="61">
        <v>0.79259999999999997</v>
      </c>
      <c r="C46" s="63">
        <v>64.400000000000006</v>
      </c>
      <c r="D46" s="61">
        <v>5.0263</v>
      </c>
      <c r="E46" s="63">
        <v>84.64</v>
      </c>
      <c r="F46" s="61">
        <v>0.63980000000000004</v>
      </c>
      <c r="G46" s="63">
        <v>847.65</v>
      </c>
      <c r="H46" s="61">
        <v>0.56699999999999995</v>
      </c>
      <c r="I46" s="61">
        <v>1.0423</v>
      </c>
      <c r="J46" s="63">
        <v>51.06</v>
      </c>
      <c r="K46" s="57">
        <v>24.93</v>
      </c>
      <c r="L46" s="61">
        <v>1.0769</v>
      </c>
      <c r="M46" s="63">
        <v>23.15</v>
      </c>
      <c r="N46" s="61">
        <v>3.0840000000000001</v>
      </c>
      <c r="O46" s="62">
        <v>10760</v>
      </c>
      <c r="P46" s="62">
        <v>17998</v>
      </c>
      <c r="Q46" s="61">
        <v>2.9108000000000001</v>
      </c>
      <c r="R46" s="61">
        <v>2.5691999999999999</v>
      </c>
      <c r="S46" s="61">
        <v>6.2</v>
      </c>
      <c r="T46" s="61">
        <v>0.99660000000000004</v>
      </c>
      <c r="V46" s="61">
        <v>0.73760000000000003</v>
      </c>
      <c r="X46" s="61">
        <v>0.54290000000000005</v>
      </c>
    </row>
    <row r="47" spans="1:24">
      <c r="A47" s="64">
        <v>43152</v>
      </c>
      <c r="B47" s="61">
        <v>0.78520000000000001</v>
      </c>
      <c r="C47" s="63">
        <v>64</v>
      </c>
      <c r="D47" s="61">
        <v>4.9793000000000003</v>
      </c>
      <c r="E47" s="63">
        <v>84.64</v>
      </c>
      <c r="F47" s="61">
        <v>0.63719999999999999</v>
      </c>
      <c r="G47" s="63">
        <v>845.19</v>
      </c>
      <c r="H47" s="61">
        <v>0.56159999999999999</v>
      </c>
      <c r="I47" s="61">
        <v>1.0371999999999999</v>
      </c>
      <c r="J47" s="63">
        <v>50.96</v>
      </c>
      <c r="K47" s="57">
        <v>24.77</v>
      </c>
      <c r="L47" s="61">
        <v>1.0713999999999999</v>
      </c>
      <c r="M47" s="63">
        <v>22.94</v>
      </c>
      <c r="N47" s="61">
        <v>3.0701000000000001</v>
      </c>
      <c r="O47" s="62">
        <v>10679</v>
      </c>
      <c r="P47" s="62">
        <v>17836</v>
      </c>
      <c r="Q47" s="61">
        <v>2.8835999999999999</v>
      </c>
      <c r="R47" s="61">
        <v>2.5451999999999999</v>
      </c>
      <c r="S47" s="61">
        <v>6.1436999999999999</v>
      </c>
      <c r="T47" s="61">
        <v>0.99439999999999995</v>
      </c>
      <c r="V47" s="61">
        <v>0.73640000000000005</v>
      </c>
      <c r="X47" s="61">
        <v>0.54079999999999995</v>
      </c>
    </row>
    <row r="48" spans="1:24">
      <c r="A48" s="64">
        <v>43153</v>
      </c>
      <c r="B48" s="61">
        <v>0.78059999999999996</v>
      </c>
      <c r="C48" s="63">
        <v>63.7</v>
      </c>
      <c r="D48" s="61">
        <v>4.9558</v>
      </c>
      <c r="E48" s="63">
        <v>83.87</v>
      </c>
      <c r="F48" s="61">
        <v>0.63600000000000001</v>
      </c>
      <c r="G48" s="63">
        <v>846.17</v>
      </c>
      <c r="H48" s="61">
        <v>0.56130000000000002</v>
      </c>
      <c r="I48" s="61">
        <v>1.0342</v>
      </c>
      <c r="J48" s="63">
        <v>50.73</v>
      </c>
      <c r="K48" s="57">
        <v>24.68</v>
      </c>
      <c r="L48" s="61">
        <v>1.0672999999999999</v>
      </c>
      <c r="M48" s="63">
        <v>22.85</v>
      </c>
      <c r="N48" s="61">
        <v>3.0575999999999999</v>
      </c>
      <c r="O48" s="62">
        <v>10679</v>
      </c>
      <c r="P48" s="62">
        <v>17735</v>
      </c>
      <c r="Q48" s="61">
        <v>2.8668</v>
      </c>
      <c r="R48" s="61">
        <v>2.5303</v>
      </c>
      <c r="S48" s="61">
        <v>6.1093000000000002</v>
      </c>
      <c r="T48" s="61">
        <v>0.99099999999999999</v>
      </c>
      <c r="V48" s="61">
        <v>0.73340000000000005</v>
      </c>
      <c r="X48" s="61">
        <v>0.53849999999999998</v>
      </c>
    </row>
    <row r="49" spans="1:24">
      <c r="A49" s="64">
        <v>43154</v>
      </c>
      <c r="B49" s="61">
        <v>0.78210000000000002</v>
      </c>
      <c r="C49" s="63">
        <v>63.8</v>
      </c>
      <c r="D49" s="61">
        <v>4.9598000000000004</v>
      </c>
      <c r="E49" s="63">
        <v>83.66</v>
      </c>
      <c r="F49" s="61">
        <v>0.63580000000000003</v>
      </c>
      <c r="G49" s="63">
        <v>843.89</v>
      </c>
      <c r="H49" s="61">
        <v>0.56069999999999998</v>
      </c>
      <c r="I49" s="61">
        <v>1.0343</v>
      </c>
      <c r="J49" s="63">
        <v>50.76</v>
      </c>
      <c r="K49" s="57">
        <v>24.64</v>
      </c>
      <c r="L49" s="61">
        <v>1.0723</v>
      </c>
      <c r="M49" s="63">
        <v>22.89</v>
      </c>
      <c r="N49" s="61">
        <v>3.0560999999999998</v>
      </c>
      <c r="O49" s="62">
        <v>10691</v>
      </c>
      <c r="P49" s="62">
        <v>17784</v>
      </c>
      <c r="Q49" s="61">
        <v>2.8723000000000001</v>
      </c>
      <c r="R49" s="61">
        <v>2.5352000000000001</v>
      </c>
      <c r="S49" s="61">
        <v>6.1181000000000001</v>
      </c>
      <c r="T49" s="61">
        <v>0.99509999999999998</v>
      </c>
      <c r="V49" s="61">
        <v>0.73140000000000005</v>
      </c>
      <c r="X49" s="61">
        <v>0.54</v>
      </c>
    </row>
    <row r="50" spans="1:24">
      <c r="A50" s="64">
        <v>43157</v>
      </c>
      <c r="B50" s="61">
        <v>0.7863</v>
      </c>
      <c r="C50" s="63">
        <v>63.9</v>
      </c>
      <c r="D50" s="61">
        <v>4.9672000000000001</v>
      </c>
      <c r="E50" s="63">
        <v>83.84</v>
      </c>
      <c r="F50" s="61">
        <v>0.63859999999999995</v>
      </c>
      <c r="G50" s="63">
        <v>844.26</v>
      </c>
      <c r="H50" s="61">
        <v>0.56159999999999999</v>
      </c>
      <c r="I50" s="61">
        <v>1.0365</v>
      </c>
      <c r="J50" s="63">
        <v>50.84</v>
      </c>
      <c r="K50" s="57">
        <v>24.66</v>
      </c>
      <c r="L50" s="61">
        <v>1.0733999999999999</v>
      </c>
      <c r="M50" s="63">
        <v>22.98</v>
      </c>
      <c r="N50" s="61">
        <v>3.0750999999999999</v>
      </c>
      <c r="O50" s="62">
        <v>10741</v>
      </c>
      <c r="P50" s="62">
        <v>17883</v>
      </c>
      <c r="Q50" s="61">
        <v>2.8877000000000002</v>
      </c>
      <c r="R50" s="61">
        <v>2.5488</v>
      </c>
      <c r="S50" s="61">
        <v>6.1519000000000004</v>
      </c>
      <c r="T50" s="61">
        <v>0.99319999999999997</v>
      </c>
      <c r="V50" s="61">
        <v>0.7349</v>
      </c>
      <c r="X50" s="61">
        <v>0.54210000000000003</v>
      </c>
    </row>
    <row r="51" spans="1:24">
      <c r="A51" s="64">
        <v>43158</v>
      </c>
      <c r="B51" s="61">
        <v>0.78469999999999995</v>
      </c>
      <c r="C51" s="63">
        <v>63.8</v>
      </c>
      <c r="D51" s="61">
        <v>4.9492000000000003</v>
      </c>
      <c r="E51" s="63">
        <v>83.92</v>
      </c>
      <c r="F51" s="61">
        <v>0.63670000000000004</v>
      </c>
      <c r="G51" s="63">
        <v>842.18</v>
      </c>
      <c r="H51" s="61">
        <v>0.56220000000000003</v>
      </c>
      <c r="I51" s="61">
        <v>1.0338000000000001</v>
      </c>
      <c r="J51" s="63">
        <v>50.95</v>
      </c>
      <c r="K51" s="57">
        <v>24.58</v>
      </c>
      <c r="L51" s="61">
        <v>1.0777000000000001</v>
      </c>
      <c r="M51" s="63">
        <v>22.94</v>
      </c>
      <c r="N51" s="61">
        <v>3.0682</v>
      </c>
      <c r="O51" s="62">
        <v>10723</v>
      </c>
      <c r="P51" s="62">
        <v>17852</v>
      </c>
      <c r="Q51" s="61">
        <v>2.8818000000000001</v>
      </c>
      <c r="R51" s="61">
        <v>2.5436000000000001</v>
      </c>
      <c r="S51" s="61">
        <v>6.1403999999999996</v>
      </c>
      <c r="T51" s="61">
        <v>0.99550000000000005</v>
      </c>
      <c r="V51" s="61">
        <v>0.7359</v>
      </c>
      <c r="X51" s="61">
        <v>0.54</v>
      </c>
    </row>
    <row r="52" spans="1:24">
      <c r="A52" s="64">
        <v>43159</v>
      </c>
      <c r="B52" s="61">
        <v>0.7792</v>
      </c>
      <c r="C52" s="63">
        <v>63.6</v>
      </c>
      <c r="D52" s="61">
        <v>4.9311999999999996</v>
      </c>
      <c r="E52" s="63">
        <v>83.52</v>
      </c>
      <c r="F52" s="61">
        <v>0.63739999999999997</v>
      </c>
      <c r="G52" s="63">
        <v>844.07</v>
      </c>
      <c r="H52" s="61">
        <v>0.5605</v>
      </c>
      <c r="I52" s="61">
        <v>1.0326</v>
      </c>
      <c r="J52" s="63">
        <v>50.72</v>
      </c>
      <c r="K52" s="57">
        <v>24.51</v>
      </c>
      <c r="L52" s="61">
        <v>1.0779000000000001</v>
      </c>
      <c r="M52" s="63">
        <v>22.81</v>
      </c>
      <c r="N52" s="61">
        <v>3.0579999999999998</v>
      </c>
      <c r="O52" s="62">
        <v>10688</v>
      </c>
      <c r="P52" s="62">
        <v>17732</v>
      </c>
      <c r="Q52" s="61">
        <v>2.8616000000000001</v>
      </c>
      <c r="R52" s="61">
        <v>2.5257999999999998</v>
      </c>
      <c r="S52" s="61">
        <v>6.1003999999999996</v>
      </c>
      <c r="T52" s="61">
        <v>0.99519999999999997</v>
      </c>
      <c r="V52" s="61">
        <v>0.73250000000000004</v>
      </c>
      <c r="X52" s="61">
        <v>0.53690000000000004</v>
      </c>
    </row>
    <row r="53" spans="1:24">
      <c r="A53" s="64">
        <v>43160</v>
      </c>
      <c r="B53" s="61">
        <v>0.77310000000000001</v>
      </c>
      <c r="C53" s="63">
        <v>63.2</v>
      </c>
      <c r="D53" s="61">
        <v>4.9019000000000004</v>
      </c>
      <c r="E53" s="63">
        <v>82.58</v>
      </c>
      <c r="F53" s="61">
        <v>0.63400000000000001</v>
      </c>
      <c r="G53" s="63">
        <v>837.34</v>
      </c>
      <c r="H53" s="61">
        <v>0.56230000000000002</v>
      </c>
      <c r="I53" s="61">
        <v>1.0246</v>
      </c>
      <c r="J53" s="63">
        <v>50.37</v>
      </c>
      <c r="K53" s="57">
        <v>24.34</v>
      </c>
      <c r="L53" s="61">
        <v>1.0736000000000001</v>
      </c>
      <c r="M53" s="63">
        <v>22.66</v>
      </c>
      <c r="N53" s="61">
        <v>3.0379</v>
      </c>
      <c r="O53" s="62">
        <v>10649</v>
      </c>
      <c r="P53" s="62">
        <v>17589</v>
      </c>
      <c r="Q53" s="61">
        <v>2.8391999999999999</v>
      </c>
      <c r="R53" s="61">
        <v>2.5059999999999998</v>
      </c>
      <c r="S53" s="61">
        <v>6.0509000000000004</v>
      </c>
      <c r="T53" s="61">
        <v>0.99280000000000002</v>
      </c>
      <c r="V53" s="61">
        <v>0.73080000000000001</v>
      </c>
      <c r="X53" s="61">
        <v>0.53469999999999995</v>
      </c>
    </row>
    <row r="54" spans="1:24">
      <c r="A54" s="64">
        <v>43161</v>
      </c>
      <c r="B54" s="61">
        <v>0.77559999999999996</v>
      </c>
      <c r="C54" s="63">
        <v>63.3</v>
      </c>
      <c r="D54" s="61">
        <v>4.9279000000000002</v>
      </c>
      <c r="E54" s="63">
        <v>82.28</v>
      </c>
      <c r="F54" s="61">
        <v>0.63149999999999995</v>
      </c>
      <c r="G54" s="63">
        <v>838.93</v>
      </c>
      <c r="H54" s="61">
        <v>0.56269999999999998</v>
      </c>
      <c r="I54" s="61">
        <v>1.0253000000000001</v>
      </c>
      <c r="J54" s="63">
        <v>50.54</v>
      </c>
      <c r="K54" s="57">
        <v>24.42</v>
      </c>
      <c r="L54" s="61">
        <v>1.0667</v>
      </c>
      <c r="M54" s="63">
        <v>22.74</v>
      </c>
      <c r="N54" s="61">
        <v>3.0371999999999999</v>
      </c>
      <c r="O54" s="62">
        <v>10668</v>
      </c>
      <c r="P54" s="62">
        <v>17653</v>
      </c>
      <c r="Q54" s="61">
        <v>2.8483999999999998</v>
      </c>
      <c r="R54" s="61">
        <v>2.5141</v>
      </c>
      <c r="S54" s="61">
        <v>6.0724</v>
      </c>
      <c r="T54" s="61">
        <v>0.99519999999999997</v>
      </c>
      <c r="V54" s="61">
        <v>0.72919999999999996</v>
      </c>
      <c r="X54" s="61">
        <v>0.5373</v>
      </c>
    </row>
    <row r="55" spans="1:24">
      <c r="A55" s="64">
        <v>43164</v>
      </c>
      <c r="B55" s="61">
        <v>0.7752</v>
      </c>
      <c r="C55" s="63">
        <v>63.2</v>
      </c>
      <c r="D55" s="61">
        <v>4.9089999999999998</v>
      </c>
      <c r="E55" s="63">
        <v>81.78</v>
      </c>
      <c r="F55" s="61">
        <v>0.62909999999999999</v>
      </c>
      <c r="G55" s="63">
        <v>838.62</v>
      </c>
      <c r="H55" s="61">
        <v>0.56200000000000006</v>
      </c>
      <c r="I55" s="61">
        <v>1.0229999999999999</v>
      </c>
      <c r="J55" s="63">
        <v>50.41</v>
      </c>
      <c r="K55" s="57">
        <v>24.36</v>
      </c>
      <c r="L55" s="61">
        <v>1.0731999999999999</v>
      </c>
      <c r="M55" s="63">
        <v>22.71</v>
      </c>
      <c r="N55" s="61">
        <v>3.0221</v>
      </c>
      <c r="O55" s="62">
        <v>10663</v>
      </c>
      <c r="P55" s="62">
        <v>17649</v>
      </c>
      <c r="Q55" s="61">
        <v>2.8469000000000002</v>
      </c>
      <c r="R55" s="61">
        <v>2.5127999999999999</v>
      </c>
      <c r="S55" s="61">
        <v>6.0720999999999998</v>
      </c>
      <c r="T55" s="61">
        <v>0.99990000000000001</v>
      </c>
      <c r="V55" s="61">
        <v>0.72589999999999999</v>
      </c>
      <c r="X55" s="61">
        <v>0.53459999999999996</v>
      </c>
    </row>
    <row r="56" spans="1:24">
      <c r="A56" s="64">
        <v>43165</v>
      </c>
      <c r="B56" s="61">
        <v>0.77729999999999999</v>
      </c>
      <c r="C56" s="63">
        <v>63.4</v>
      </c>
      <c r="D56" s="61">
        <v>4.9283999999999999</v>
      </c>
      <c r="E56" s="63">
        <v>82.62</v>
      </c>
      <c r="F56" s="61">
        <v>0.62949999999999995</v>
      </c>
      <c r="G56" s="63">
        <v>836.28</v>
      </c>
      <c r="H56" s="61">
        <v>0.56169999999999998</v>
      </c>
      <c r="I56" s="61">
        <v>1.0246</v>
      </c>
      <c r="J56" s="63">
        <v>50.52</v>
      </c>
      <c r="K56" s="57">
        <v>24.39</v>
      </c>
      <c r="L56" s="61">
        <v>1.0745</v>
      </c>
      <c r="M56" s="63">
        <v>22.75</v>
      </c>
      <c r="N56" s="61">
        <v>3.0333999999999999</v>
      </c>
      <c r="O56" s="62">
        <v>10701</v>
      </c>
      <c r="P56" s="62">
        <v>17700</v>
      </c>
      <c r="Q56" s="61">
        <v>2.8546</v>
      </c>
      <c r="R56" s="61">
        <v>2.5196000000000001</v>
      </c>
      <c r="S56" s="61">
        <v>6.0879000000000003</v>
      </c>
      <c r="T56" s="61">
        <v>1.0088999999999999</v>
      </c>
      <c r="V56" s="61">
        <v>0.73040000000000005</v>
      </c>
      <c r="X56" s="61">
        <v>0.53600000000000003</v>
      </c>
    </row>
    <row r="57" spans="1:24">
      <c r="A57" s="64">
        <v>43166</v>
      </c>
      <c r="B57" s="61">
        <v>0.78039999999999998</v>
      </c>
      <c r="C57" s="63">
        <v>63.4</v>
      </c>
      <c r="D57" s="61">
        <v>4.9377000000000004</v>
      </c>
      <c r="E57" s="63">
        <v>82.48</v>
      </c>
      <c r="F57" s="61">
        <v>0.62860000000000005</v>
      </c>
      <c r="G57" s="63">
        <v>834.33</v>
      </c>
      <c r="H57" s="61">
        <v>0.56169999999999998</v>
      </c>
      <c r="I57" s="61">
        <v>1.0273000000000001</v>
      </c>
      <c r="J57" s="63">
        <v>50.7</v>
      </c>
      <c r="K57" s="57">
        <v>24.47</v>
      </c>
      <c r="L57" s="61">
        <v>1.0714999999999999</v>
      </c>
      <c r="M57" s="63">
        <v>22.83</v>
      </c>
      <c r="N57" s="61">
        <v>3.0442999999999998</v>
      </c>
      <c r="O57" s="62">
        <v>10741</v>
      </c>
      <c r="P57" s="62">
        <v>17762</v>
      </c>
      <c r="Q57" s="61">
        <v>2.8660000000000001</v>
      </c>
      <c r="R57" s="61">
        <v>2.5297000000000001</v>
      </c>
      <c r="S57" s="61">
        <v>6.1142000000000003</v>
      </c>
      <c r="T57" s="61">
        <v>1.0088999999999999</v>
      </c>
      <c r="V57" s="61">
        <v>0.73170000000000002</v>
      </c>
      <c r="X57" s="61">
        <v>0.53669999999999995</v>
      </c>
    </row>
    <row r="58" spans="1:24">
      <c r="A58" s="64">
        <v>43167</v>
      </c>
      <c r="B58" s="61">
        <v>0.78300000000000003</v>
      </c>
      <c r="C58" s="63">
        <v>63.7</v>
      </c>
      <c r="D58" s="61">
        <v>4.9531000000000001</v>
      </c>
      <c r="E58" s="63">
        <v>83.04</v>
      </c>
      <c r="F58" s="61">
        <v>0.63109999999999999</v>
      </c>
      <c r="G58" s="63">
        <v>836.56</v>
      </c>
      <c r="H58" s="61">
        <v>0.56310000000000004</v>
      </c>
      <c r="I58" s="61">
        <v>1.0289999999999999</v>
      </c>
      <c r="J58" s="63">
        <v>50.88</v>
      </c>
      <c r="K58" s="57">
        <v>24.51</v>
      </c>
      <c r="L58" s="61">
        <v>1.0742</v>
      </c>
      <c r="M58" s="63">
        <v>22.91</v>
      </c>
      <c r="N58" s="61">
        <v>3.056</v>
      </c>
      <c r="O58" s="62">
        <v>10785</v>
      </c>
      <c r="P58" s="62">
        <v>17820</v>
      </c>
      <c r="Q58" s="61">
        <v>2.8755999999999999</v>
      </c>
      <c r="R58" s="61">
        <v>2.5381</v>
      </c>
      <c r="S58" s="61">
        <v>6.1338999999999997</v>
      </c>
      <c r="T58" s="61">
        <v>1.0089999999999999</v>
      </c>
      <c r="V58" s="61">
        <v>0.73860000000000003</v>
      </c>
      <c r="X58" s="61">
        <v>0.53820000000000001</v>
      </c>
    </row>
    <row r="59" spans="1:24">
      <c r="A59" s="64">
        <v>43168</v>
      </c>
      <c r="B59" s="61">
        <v>0.7792</v>
      </c>
      <c r="C59" s="63">
        <v>63.5</v>
      </c>
      <c r="D59" s="61">
        <v>4.9431000000000003</v>
      </c>
      <c r="E59" s="63">
        <v>83.09</v>
      </c>
      <c r="F59" s="61">
        <v>0.63280000000000003</v>
      </c>
      <c r="G59" s="63">
        <v>832.15</v>
      </c>
      <c r="H59" s="61">
        <v>0.56459999999999999</v>
      </c>
      <c r="I59" s="61">
        <v>1.0269999999999999</v>
      </c>
      <c r="J59" s="63">
        <v>50.72</v>
      </c>
      <c r="K59" s="57">
        <v>24.44</v>
      </c>
      <c r="L59" s="61">
        <v>1.0724</v>
      </c>
      <c r="M59" s="63">
        <v>22.84</v>
      </c>
      <c r="N59" s="61">
        <v>3.0497999999999998</v>
      </c>
      <c r="O59" s="62">
        <v>10744</v>
      </c>
      <c r="P59" s="62">
        <v>17736</v>
      </c>
      <c r="Q59" s="61">
        <v>2.8616000000000001</v>
      </c>
      <c r="R59" s="61">
        <v>2.5257999999999998</v>
      </c>
      <c r="S59" s="61">
        <v>6.1094999999999997</v>
      </c>
      <c r="T59" s="61">
        <v>1.0048999999999999</v>
      </c>
      <c r="V59" s="61">
        <v>0.74199999999999999</v>
      </c>
      <c r="X59" s="61">
        <v>0.53620000000000001</v>
      </c>
    </row>
    <row r="60" spans="1:24">
      <c r="A60" s="64">
        <v>43171</v>
      </c>
      <c r="B60" s="61">
        <v>0.78690000000000004</v>
      </c>
      <c r="C60" s="63">
        <v>64</v>
      </c>
      <c r="D60" s="61">
        <v>4.9814999999999996</v>
      </c>
      <c r="E60" s="63">
        <v>83.73</v>
      </c>
      <c r="F60" s="61">
        <v>0.63849999999999996</v>
      </c>
      <c r="G60" s="63">
        <v>837.1</v>
      </c>
      <c r="H60" s="61">
        <v>0.56769999999999998</v>
      </c>
      <c r="I60" s="61">
        <v>1.0341</v>
      </c>
      <c r="J60" s="63">
        <v>51.14</v>
      </c>
      <c r="K60" s="57">
        <v>24.64</v>
      </c>
      <c r="L60" s="61">
        <v>1.075</v>
      </c>
      <c r="M60" s="63">
        <v>23.04</v>
      </c>
      <c r="N60" s="61">
        <v>3.0743999999999998</v>
      </c>
      <c r="O60" s="62">
        <v>10836</v>
      </c>
      <c r="P60" s="62">
        <v>17909</v>
      </c>
      <c r="Q60" s="61">
        <v>2.8898999999999999</v>
      </c>
      <c r="R60" s="61">
        <v>2.5507</v>
      </c>
      <c r="S60" s="61">
        <v>6.1688000000000001</v>
      </c>
      <c r="T60" s="61">
        <v>1.0077</v>
      </c>
      <c r="V60" s="61">
        <v>0.74709999999999999</v>
      </c>
      <c r="X60" s="61">
        <v>0.54310000000000003</v>
      </c>
    </row>
    <row r="61" spans="1:24">
      <c r="A61" s="64">
        <v>43172</v>
      </c>
      <c r="B61" s="61">
        <v>0.78700000000000003</v>
      </c>
      <c r="C61" s="63">
        <v>64.099999999999994</v>
      </c>
      <c r="D61" s="61">
        <v>4.9786000000000001</v>
      </c>
      <c r="E61" s="63">
        <v>84.04</v>
      </c>
      <c r="F61" s="61">
        <v>0.63839999999999997</v>
      </c>
      <c r="G61" s="63">
        <v>838.49</v>
      </c>
      <c r="H61" s="61">
        <v>0.56659999999999999</v>
      </c>
      <c r="I61" s="61">
        <v>1.0336000000000001</v>
      </c>
      <c r="J61" s="63">
        <v>51.12</v>
      </c>
      <c r="K61" s="57">
        <v>24.59</v>
      </c>
      <c r="L61" s="61">
        <v>1.0760000000000001</v>
      </c>
      <c r="M61" s="63">
        <v>23.04</v>
      </c>
      <c r="N61" s="61">
        <v>3.0739999999999998</v>
      </c>
      <c r="O61" s="62">
        <v>10823</v>
      </c>
      <c r="P61" s="62">
        <v>17914</v>
      </c>
      <c r="Q61" s="61">
        <v>2.8902999999999999</v>
      </c>
      <c r="R61" s="61">
        <v>2.5510999999999999</v>
      </c>
      <c r="S61" s="61">
        <v>6.1696999999999997</v>
      </c>
      <c r="T61" s="61">
        <v>1.0111000000000001</v>
      </c>
      <c r="V61" s="61">
        <v>0.74609999999999999</v>
      </c>
      <c r="X61" s="61">
        <v>0.54300000000000004</v>
      </c>
    </row>
    <row r="62" spans="1:24">
      <c r="A62" s="64">
        <v>43173</v>
      </c>
      <c r="B62" s="61">
        <v>0.78710000000000002</v>
      </c>
      <c r="C62" s="63">
        <v>63.9</v>
      </c>
      <c r="D62" s="61">
        <v>4.9717000000000002</v>
      </c>
      <c r="E62" s="63">
        <v>83.84</v>
      </c>
      <c r="F62" s="61">
        <v>0.63429999999999997</v>
      </c>
      <c r="G62" s="63">
        <v>838.24</v>
      </c>
      <c r="H62" s="61">
        <v>0.56269999999999998</v>
      </c>
      <c r="I62" s="61">
        <v>1.0313000000000001</v>
      </c>
      <c r="J62" s="63">
        <v>51.15</v>
      </c>
      <c r="K62" s="57">
        <v>24.54</v>
      </c>
      <c r="L62" s="61">
        <v>1.0733999999999999</v>
      </c>
      <c r="M62" s="63">
        <v>23.02</v>
      </c>
      <c r="N62" s="61">
        <v>3.0665</v>
      </c>
      <c r="O62" s="62">
        <v>10812</v>
      </c>
      <c r="P62" s="62">
        <v>17920</v>
      </c>
      <c r="Q62" s="61">
        <v>2.8906000000000001</v>
      </c>
      <c r="R62" s="61">
        <v>2.5596999999999999</v>
      </c>
      <c r="S62" s="61">
        <v>6.1721000000000004</v>
      </c>
      <c r="T62" s="61">
        <v>1.0189999999999999</v>
      </c>
      <c r="V62" s="61">
        <v>0.74219999999999997</v>
      </c>
      <c r="X62" s="61">
        <v>0.54249999999999998</v>
      </c>
    </row>
    <row r="63" spans="1:24">
      <c r="A63" s="64">
        <v>43174</v>
      </c>
      <c r="B63" s="61">
        <v>0.78759999999999997</v>
      </c>
      <c r="C63" s="63">
        <v>64</v>
      </c>
      <c r="D63" s="61">
        <v>4.9715999999999996</v>
      </c>
      <c r="E63" s="63">
        <v>83.46</v>
      </c>
      <c r="F63" s="61">
        <v>0.6361</v>
      </c>
      <c r="G63" s="63">
        <v>838.76</v>
      </c>
      <c r="H63" s="61">
        <v>0.56320000000000003</v>
      </c>
      <c r="I63" s="61">
        <v>1.0317000000000001</v>
      </c>
      <c r="J63" s="63">
        <v>51.13</v>
      </c>
      <c r="K63" s="57">
        <v>24.53</v>
      </c>
      <c r="L63" s="61">
        <v>1.0753999999999999</v>
      </c>
      <c r="M63" s="63">
        <v>23.01</v>
      </c>
      <c r="N63" s="61">
        <v>3.0827</v>
      </c>
      <c r="O63" s="62">
        <v>10827</v>
      </c>
      <c r="P63" s="62">
        <v>17932</v>
      </c>
      <c r="Q63" s="61">
        <v>2.8925000000000001</v>
      </c>
      <c r="R63" s="61">
        <v>2.5613000000000001</v>
      </c>
      <c r="S63" s="61">
        <v>6.1761999999999997</v>
      </c>
      <c r="T63" s="61">
        <v>1.0199</v>
      </c>
      <c r="V63" s="61">
        <v>0.74380000000000002</v>
      </c>
      <c r="X63" s="61">
        <v>0.54149999999999998</v>
      </c>
    </row>
    <row r="64" spans="1:24">
      <c r="A64" s="64">
        <v>43175</v>
      </c>
      <c r="B64" s="61">
        <v>0.77900000000000003</v>
      </c>
      <c r="C64" s="63">
        <v>63.4</v>
      </c>
      <c r="D64" s="61">
        <v>4.9297000000000004</v>
      </c>
      <c r="E64" s="63">
        <v>82.49</v>
      </c>
      <c r="F64" s="61">
        <v>0.63280000000000003</v>
      </c>
      <c r="G64" s="63">
        <v>832.4</v>
      </c>
      <c r="H64" s="61">
        <v>0.55920000000000003</v>
      </c>
      <c r="I64" s="61">
        <v>1.0241</v>
      </c>
      <c r="J64" s="63">
        <v>50.56</v>
      </c>
      <c r="K64" s="57">
        <v>24.3</v>
      </c>
      <c r="L64" s="61">
        <v>1.0754999999999999</v>
      </c>
      <c r="M64" s="63">
        <v>22.68</v>
      </c>
      <c r="N64" s="61">
        <v>3.056</v>
      </c>
      <c r="O64" s="62">
        <v>10720</v>
      </c>
      <c r="P64" s="62">
        <v>17734</v>
      </c>
      <c r="Q64" s="61">
        <v>2.8609</v>
      </c>
      <c r="R64" s="61">
        <v>2.5333000000000001</v>
      </c>
      <c r="S64" s="61">
        <v>6.11</v>
      </c>
      <c r="T64" s="61">
        <v>1.0175000000000001</v>
      </c>
      <c r="V64" s="61">
        <v>0.74070000000000003</v>
      </c>
      <c r="X64" s="61">
        <v>0.53600000000000003</v>
      </c>
    </row>
    <row r="65" spans="1:24">
      <c r="A65" s="64">
        <v>43178</v>
      </c>
      <c r="B65" s="61">
        <v>0.76910000000000001</v>
      </c>
      <c r="C65" s="63">
        <v>62.7</v>
      </c>
      <c r="D65" s="61">
        <v>4.8692000000000002</v>
      </c>
      <c r="E65" s="63">
        <v>81.3</v>
      </c>
      <c r="F65" s="61">
        <v>0.627</v>
      </c>
      <c r="G65" s="63">
        <v>824.28</v>
      </c>
      <c r="H65" s="61">
        <v>0.55269999999999997</v>
      </c>
      <c r="I65" s="61">
        <v>1.0144</v>
      </c>
      <c r="J65" s="63">
        <v>50.01</v>
      </c>
      <c r="K65" s="57">
        <v>24.01</v>
      </c>
      <c r="L65" s="61">
        <v>1.0682</v>
      </c>
      <c r="M65" s="63">
        <v>22.44</v>
      </c>
      <c r="N65" s="61">
        <v>3.0095000000000001</v>
      </c>
      <c r="O65" s="62">
        <v>10585</v>
      </c>
      <c r="P65" s="62">
        <v>17511</v>
      </c>
      <c r="Q65" s="61">
        <v>2.8245</v>
      </c>
      <c r="R65" s="61">
        <v>2.5011000000000001</v>
      </c>
      <c r="S65" s="61">
        <v>6.0327999999999999</v>
      </c>
      <c r="T65" s="61">
        <v>1.0089999999999999</v>
      </c>
      <c r="V65" s="61">
        <v>0.73329999999999995</v>
      </c>
      <c r="X65" s="61">
        <v>0.52939999999999998</v>
      </c>
    </row>
    <row r="66" spans="1:24">
      <c r="A66" s="64">
        <v>43179</v>
      </c>
      <c r="B66" s="61">
        <v>0.77029999999999998</v>
      </c>
      <c r="C66" s="63">
        <v>62.7</v>
      </c>
      <c r="D66" s="61">
        <v>4.8738000000000001</v>
      </c>
      <c r="E66" s="63">
        <v>81.900000000000006</v>
      </c>
      <c r="F66" s="61">
        <v>0.62429999999999997</v>
      </c>
      <c r="G66" s="63">
        <v>824.38</v>
      </c>
      <c r="H66" s="61">
        <v>0.54920000000000002</v>
      </c>
      <c r="I66" s="61">
        <v>1.0133000000000001</v>
      </c>
      <c r="J66" s="63">
        <v>50.25</v>
      </c>
      <c r="K66" s="57">
        <v>24.03</v>
      </c>
      <c r="L66" s="61">
        <v>1.0669</v>
      </c>
      <c r="M66" s="63">
        <v>22.45</v>
      </c>
      <c r="N66" s="61">
        <v>3.0150000000000001</v>
      </c>
      <c r="O66" s="62">
        <v>10602</v>
      </c>
      <c r="P66" s="62">
        <v>17544</v>
      </c>
      <c r="Q66" s="61">
        <v>2.8289</v>
      </c>
      <c r="R66" s="61">
        <v>2.5049999999999999</v>
      </c>
      <c r="S66" s="61">
        <v>6.0423999999999998</v>
      </c>
      <c r="T66" s="61">
        <v>1.0078</v>
      </c>
      <c r="V66" s="61">
        <v>0.73340000000000005</v>
      </c>
      <c r="X66" s="61">
        <v>0.53059999999999996</v>
      </c>
    </row>
    <row r="67" spans="1:24">
      <c r="A67" s="64">
        <v>43180</v>
      </c>
      <c r="B67" s="61">
        <v>0.76970000000000005</v>
      </c>
      <c r="C67" s="63">
        <v>62.8</v>
      </c>
      <c r="D67" s="61">
        <v>4.8739999999999997</v>
      </c>
      <c r="E67" s="63">
        <v>81.96</v>
      </c>
      <c r="F67" s="61">
        <v>0.62780000000000002</v>
      </c>
      <c r="G67" s="63">
        <v>824.77</v>
      </c>
      <c r="H67" s="61">
        <v>0.54920000000000002</v>
      </c>
      <c r="I67" s="61">
        <v>1.0143</v>
      </c>
      <c r="J67" s="63">
        <v>50.2</v>
      </c>
      <c r="K67" s="57">
        <v>24.03</v>
      </c>
      <c r="L67" s="61">
        <v>1.0723</v>
      </c>
      <c r="M67" s="63">
        <v>22.46</v>
      </c>
      <c r="N67" s="61">
        <v>3.0207000000000002</v>
      </c>
      <c r="O67" s="62">
        <v>10592</v>
      </c>
      <c r="P67" s="62">
        <v>17530</v>
      </c>
      <c r="Q67" s="61">
        <v>2.8267000000000002</v>
      </c>
      <c r="R67" s="61">
        <v>2.5030999999999999</v>
      </c>
      <c r="S67" s="61">
        <v>6.0388999999999999</v>
      </c>
      <c r="T67" s="61">
        <v>1.0019</v>
      </c>
      <c r="V67" s="61">
        <v>0.73509999999999998</v>
      </c>
      <c r="X67" s="61">
        <v>0.53049999999999997</v>
      </c>
    </row>
    <row r="68" spans="1:24">
      <c r="A68" s="64">
        <v>43181</v>
      </c>
      <c r="B68" s="61">
        <v>0.77439999999999998</v>
      </c>
      <c r="C68" s="63">
        <v>62.9</v>
      </c>
      <c r="D68" s="61">
        <v>4.8940999999999999</v>
      </c>
      <c r="E68" s="63">
        <v>81.91</v>
      </c>
      <c r="F68" s="61">
        <v>0.62649999999999995</v>
      </c>
      <c r="G68" s="63">
        <v>830.31</v>
      </c>
      <c r="H68" s="61">
        <v>0.54700000000000004</v>
      </c>
      <c r="I68" s="61">
        <v>1.0169999999999999</v>
      </c>
      <c r="J68" s="63">
        <v>50.42</v>
      </c>
      <c r="K68" s="57">
        <v>24.15</v>
      </c>
      <c r="L68" s="61">
        <v>1.0704</v>
      </c>
      <c r="M68" s="63">
        <v>22.56</v>
      </c>
      <c r="N68" s="61">
        <v>3.0280999999999998</v>
      </c>
      <c r="O68" s="62">
        <v>10639</v>
      </c>
      <c r="P68" s="62">
        <v>17652</v>
      </c>
      <c r="Q68" s="61">
        <v>2.8439999999999999</v>
      </c>
      <c r="R68" s="61">
        <v>2.5184000000000002</v>
      </c>
      <c r="S68" s="61">
        <v>6.0761000000000003</v>
      </c>
      <c r="T68" s="61">
        <v>0.99860000000000004</v>
      </c>
      <c r="V68" s="61">
        <v>0.73409999999999997</v>
      </c>
      <c r="X68" s="61">
        <v>0.53380000000000005</v>
      </c>
    </row>
    <row r="69" spans="1:24">
      <c r="A69" s="64">
        <v>43182</v>
      </c>
      <c r="B69" s="61">
        <v>0.77110000000000001</v>
      </c>
      <c r="C69" s="63">
        <v>62.7</v>
      </c>
      <c r="D69" s="61">
        <v>4.883</v>
      </c>
      <c r="E69" s="63">
        <v>80.819999999999993</v>
      </c>
      <c r="F69" s="61">
        <v>0.62519999999999998</v>
      </c>
      <c r="G69" s="63">
        <v>833.83</v>
      </c>
      <c r="H69" s="61">
        <v>0.54630000000000001</v>
      </c>
      <c r="I69" s="61">
        <v>1.0147999999999999</v>
      </c>
      <c r="J69" s="63">
        <v>50.24</v>
      </c>
      <c r="K69" s="57">
        <v>24.1</v>
      </c>
      <c r="L69" s="61">
        <v>1.0677000000000001</v>
      </c>
      <c r="M69" s="63">
        <v>22.51</v>
      </c>
      <c r="N69" s="61">
        <v>3.0188999999999999</v>
      </c>
      <c r="O69" s="62">
        <v>10633</v>
      </c>
      <c r="P69" s="62">
        <v>17580</v>
      </c>
      <c r="Q69" s="61">
        <v>2.8319000000000001</v>
      </c>
      <c r="R69" s="61">
        <v>2.5076000000000001</v>
      </c>
      <c r="S69" s="61">
        <v>6.0521000000000003</v>
      </c>
      <c r="T69" s="61">
        <v>0.99580000000000002</v>
      </c>
      <c r="V69" s="61">
        <v>0.72909999999999997</v>
      </c>
      <c r="X69" s="61">
        <v>0.5302</v>
      </c>
    </row>
    <row r="70" spans="1:24">
      <c r="A70" s="64">
        <v>43185</v>
      </c>
      <c r="B70" s="61">
        <v>0.77229999999999999</v>
      </c>
      <c r="C70" s="63">
        <v>62.7</v>
      </c>
      <c r="D70" s="61">
        <v>4.8754999999999997</v>
      </c>
      <c r="E70" s="63">
        <v>81</v>
      </c>
      <c r="F70" s="61">
        <v>0.62409999999999999</v>
      </c>
      <c r="G70" s="63">
        <v>835.62</v>
      </c>
      <c r="H70" s="61">
        <v>0.5454</v>
      </c>
      <c r="I70" s="61">
        <v>1.0127999999999999</v>
      </c>
      <c r="J70" s="63">
        <v>50.13</v>
      </c>
      <c r="K70" s="57">
        <v>24.07</v>
      </c>
      <c r="L70" s="61">
        <v>1.0627</v>
      </c>
      <c r="M70" s="63">
        <v>22.49</v>
      </c>
      <c r="N70" s="61">
        <v>3.0154000000000001</v>
      </c>
      <c r="O70" s="62">
        <v>10637</v>
      </c>
      <c r="P70" s="62">
        <v>17617</v>
      </c>
      <c r="Q70" s="61">
        <v>2.8363</v>
      </c>
      <c r="R70" s="61">
        <v>2.5114999999999998</v>
      </c>
      <c r="S70" s="61">
        <v>6.0613999999999999</v>
      </c>
      <c r="T70" s="61">
        <v>0.99390000000000001</v>
      </c>
      <c r="V70" s="61">
        <v>0.73119999999999996</v>
      </c>
      <c r="X70" s="61">
        <v>0.53059999999999996</v>
      </c>
    </row>
    <row r="71" spans="1:24">
      <c r="A71" s="64">
        <v>43186</v>
      </c>
      <c r="B71" s="61">
        <v>0.77380000000000004</v>
      </c>
      <c r="C71" s="63">
        <v>62.6</v>
      </c>
      <c r="D71" s="61">
        <v>4.8448000000000002</v>
      </c>
      <c r="E71" s="63">
        <v>81.739999999999995</v>
      </c>
      <c r="F71" s="61">
        <v>0.62150000000000005</v>
      </c>
      <c r="G71" s="63">
        <v>828.28</v>
      </c>
      <c r="H71" s="61">
        <v>0.54369999999999996</v>
      </c>
      <c r="I71" s="61">
        <v>1.0109999999999999</v>
      </c>
      <c r="J71" s="63">
        <v>50.12</v>
      </c>
      <c r="K71" s="57">
        <v>24.09</v>
      </c>
      <c r="L71" s="61">
        <v>1.0612999999999999</v>
      </c>
      <c r="M71" s="63">
        <v>22.49</v>
      </c>
      <c r="N71" s="61">
        <v>2.9977</v>
      </c>
      <c r="O71" s="62">
        <v>10607</v>
      </c>
      <c r="P71" s="62">
        <v>17655</v>
      </c>
      <c r="Q71" s="61">
        <v>2.8418000000000001</v>
      </c>
      <c r="R71" s="61">
        <v>2.5164</v>
      </c>
      <c r="S71" s="61">
        <v>6.0724</v>
      </c>
      <c r="T71" s="61">
        <v>0.99299999999999999</v>
      </c>
      <c r="V71" s="61">
        <v>0.73119999999999996</v>
      </c>
      <c r="X71" s="61">
        <v>0.53</v>
      </c>
    </row>
    <row r="72" spans="1:24">
      <c r="A72" s="64">
        <v>43187</v>
      </c>
      <c r="B72" s="61">
        <v>0.76939999999999997</v>
      </c>
      <c r="C72" s="63">
        <v>62.3</v>
      </c>
      <c r="D72" s="61">
        <v>4.8315999999999999</v>
      </c>
      <c r="E72" s="63">
        <v>81.23</v>
      </c>
      <c r="F72" s="61">
        <v>0.62</v>
      </c>
      <c r="G72" s="63">
        <v>820.49</v>
      </c>
      <c r="H72" s="61">
        <v>0.54220000000000002</v>
      </c>
      <c r="I72" s="61">
        <v>1.0063</v>
      </c>
      <c r="J72" s="63">
        <v>50.02</v>
      </c>
      <c r="K72" s="57">
        <v>24.01</v>
      </c>
      <c r="L72" s="61">
        <v>1.0588</v>
      </c>
      <c r="M72" s="63">
        <v>22.43</v>
      </c>
      <c r="N72" s="61">
        <v>2.9691000000000001</v>
      </c>
      <c r="O72" s="62">
        <v>10574</v>
      </c>
      <c r="P72" s="62">
        <v>17557</v>
      </c>
      <c r="Q72" s="61">
        <v>2.8256000000000001</v>
      </c>
      <c r="R72" s="61">
        <v>2.5021</v>
      </c>
      <c r="S72" s="61">
        <v>6.0369000000000002</v>
      </c>
      <c r="T72" s="61">
        <v>0.9909</v>
      </c>
      <c r="V72" s="61">
        <v>0.72899999999999998</v>
      </c>
      <c r="X72" s="61">
        <v>0.52759999999999996</v>
      </c>
    </row>
    <row r="73" spans="1:24">
      <c r="A73" s="64">
        <v>43188</v>
      </c>
      <c r="B73" s="61">
        <v>0.76649999999999996</v>
      </c>
      <c r="C73" s="63">
        <v>62.3</v>
      </c>
      <c r="D73" s="61">
        <v>4.8246000000000002</v>
      </c>
      <c r="E73" s="63">
        <v>81.61</v>
      </c>
      <c r="F73" s="61">
        <v>0.62170000000000003</v>
      </c>
      <c r="G73" s="63">
        <v>817.31</v>
      </c>
      <c r="H73" s="61">
        <v>0.5444</v>
      </c>
      <c r="I73" s="61">
        <v>1.0051000000000001</v>
      </c>
      <c r="J73" s="63">
        <v>49.96</v>
      </c>
      <c r="K73" s="57">
        <v>23.95</v>
      </c>
      <c r="L73" s="61">
        <v>1.0646</v>
      </c>
      <c r="M73" s="63">
        <v>22.34</v>
      </c>
      <c r="N73" s="61">
        <v>2.9647999999999999</v>
      </c>
      <c r="O73" s="62">
        <v>10549</v>
      </c>
      <c r="P73" s="62">
        <v>17484</v>
      </c>
      <c r="Q73" s="61">
        <v>2.8149999999999999</v>
      </c>
      <c r="R73" s="61">
        <v>2.4927000000000001</v>
      </c>
      <c r="S73" s="61">
        <v>6.0153999999999996</v>
      </c>
      <c r="T73" s="61">
        <v>0.99009999999999998</v>
      </c>
      <c r="V73" s="61">
        <v>0.73250000000000004</v>
      </c>
      <c r="X73" s="61">
        <v>0.52590000000000003</v>
      </c>
    </row>
    <row r="74" spans="1:24">
      <c r="A74" s="64">
        <v>43193</v>
      </c>
      <c r="B74" s="61">
        <v>0.76849999999999996</v>
      </c>
      <c r="C74" s="63">
        <v>62.4</v>
      </c>
      <c r="D74" s="61">
        <v>4.8320999999999996</v>
      </c>
      <c r="E74" s="63">
        <v>81.459999999999994</v>
      </c>
      <c r="F74" s="61">
        <v>0.62439999999999996</v>
      </c>
      <c r="G74" s="63">
        <v>812.07</v>
      </c>
      <c r="H74" s="61">
        <v>0.54659999999999997</v>
      </c>
      <c r="I74" s="61">
        <v>1.0066999999999999</v>
      </c>
      <c r="J74" s="63">
        <v>49.99</v>
      </c>
      <c r="K74" s="57">
        <v>23.98</v>
      </c>
      <c r="L74" s="61">
        <v>1.0623</v>
      </c>
      <c r="M74" s="63">
        <v>22.39</v>
      </c>
      <c r="N74" s="61">
        <v>2.9718</v>
      </c>
      <c r="O74" s="62">
        <v>10579</v>
      </c>
      <c r="P74" s="62">
        <v>17529</v>
      </c>
      <c r="Q74" s="61">
        <v>2.8222999999999998</v>
      </c>
      <c r="R74" s="61">
        <v>2.4992000000000001</v>
      </c>
      <c r="S74" s="61">
        <v>6.0317999999999996</v>
      </c>
      <c r="T74" s="61">
        <v>0.99050000000000005</v>
      </c>
      <c r="V74" s="61">
        <v>0.73419999999999996</v>
      </c>
      <c r="X74" s="61">
        <v>0.52839999999999998</v>
      </c>
    </row>
    <row r="75" spans="1:24">
      <c r="A75" s="64">
        <v>43194</v>
      </c>
      <c r="B75" s="61">
        <v>0.77</v>
      </c>
      <c r="C75" s="63">
        <v>62.5</v>
      </c>
      <c r="D75" s="61">
        <v>4.8478000000000003</v>
      </c>
      <c r="E75" s="63">
        <v>82.04</v>
      </c>
      <c r="F75" s="61">
        <v>0.62709999999999999</v>
      </c>
      <c r="G75" s="63">
        <v>815.89</v>
      </c>
      <c r="H75" s="61">
        <v>0.54690000000000005</v>
      </c>
      <c r="I75" s="61">
        <v>1.0105</v>
      </c>
      <c r="J75" s="63">
        <v>50.04</v>
      </c>
      <c r="K75" s="57">
        <v>24.04</v>
      </c>
      <c r="L75" s="61">
        <v>1.0564</v>
      </c>
      <c r="M75" s="63">
        <v>22.44</v>
      </c>
      <c r="N75" s="61">
        <v>2.9761000000000002</v>
      </c>
      <c r="O75" s="62">
        <v>10596</v>
      </c>
      <c r="P75" s="62">
        <v>17568</v>
      </c>
      <c r="Q75" s="61">
        <v>2.8277999999999999</v>
      </c>
      <c r="R75" s="61">
        <v>2.5041000000000002</v>
      </c>
      <c r="S75" s="61">
        <v>6.0434000000000001</v>
      </c>
      <c r="T75" s="61">
        <v>0.98440000000000005</v>
      </c>
      <c r="V75" s="61">
        <v>0.73760000000000003</v>
      </c>
      <c r="X75" s="61">
        <v>0.53010000000000002</v>
      </c>
    </row>
    <row r="76" spans="1:24">
      <c r="A76" s="64">
        <v>43195</v>
      </c>
      <c r="B76" s="61">
        <v>0.76900000000000002</v>
      </c>
      <c r="C76" s="63">
        <v>62.5</v>
      </c>
      <c r="D76" s="61">
        <v>4.8472</v>
      </c>
      <c r="E76" s="63">
        <v>82.21</v>
      </c>
      <c r="F76" s="61">
        <v>0.62639999999999996</v>
      </c>
      <c r="G76" s="63">
        <v>814.76</v>
      </c>
      <c r="H76" s="61">
        <v>0.54669999999999996</v>
      </c>
      <c r="I76" s="61">
        <v>1.0101</v>
      </c>
      <c r="J76" s="63">
        <v>50.03</v>
      </c>
      <c r="K76" s="57">
        <v>24.01</v>
      </c>
      <c r="L76" s="61">
        <v>1.0556000000000001</v>
      </c>
      <c r="M76" s="63">
        <v>22.41</v>
      </c>
      <c r="N76" s="61">
        <v>2.9737</v>
      </c>
      <c r="O76" s="62">
        <v>10586</v>
      </c>
      <c r="P76" s="62">
        <v>17543</v>
      </c>
      <c r="Q76" s="61">
        <v>2.8241999999999998</v>
      </c>
      <c r="R76" s="61">
        <v>2.5007999999999999</v>
      </c>
      <c r="S76" s="61">
        <v>6.0359999999999996</v>
      </c>
      <c r="T76" s="61">
        <v>0.98240000000000005</v>
      </c>
      <c r="V76" s="61">
        <v>0.73939999999999995</v>
      </c>
      <c r="X76" s="61">
        <v>0.52980000000000005</v>
      </c>
    </row>
    <row r="77" spans="1:24">
      <c r="A77" s="64">
        <v>43196</v>
      </c>
      <c r="B77" s="61">
        <v>0.76770000000000005</v>
      </c>
      <c r="C77" s="63">
        <v>62.5</v>
      </c>
      <c r="D77" s="61">
        <v>4.8390000000000004</v>
      </c>
      <c r="E77" s="63">
        <v>82.37</v>
      </c>
      <c r="F77" s="61">
        <v>0.62739999999999996</v>
      </c>
      <c r="G77" s="63">
        <v>820.02</v>
      </c>
      <c r="H77" s="61">
        <v>0.54859999999999998</v>
      </c>
      <c r="I77" s="61">
        <v>1.0115000000000001</v>
      </c>
      <c r="J77" s="63">
        <v>49.91</v>
      </c>
      <c r="K77" s="57">
        <v>23.99</v>
      </c>
      <c r="L77" s="61">
        <v>1.0570999999999999</v>
      </c>
      <c r="M77" s="63">
        <v>22.37</v>
      </c>
      <c r="N77" s="61">
        <v>2.9710000000000001</v>
      </c>
      <c r="O77" s="62">
        <v>10577</v>
      </c>
      <c r="P77" s="62">
        <v>17506</v>
      </c>
      <c r="Q77" s="61">
        <v>2.8193999999999999</v>
      </c>
      <c r="R77" s="61">
        <v>2.4965999999999999</v>
      </c>
      <c r="S77" s="61">
        <v>6.0255999999999998</v>
      </c>
      <c r="T77" s="61">
        <v>0.98050000000000004</v>
      </c>
      <c r="V77" s="61">
        <v>0.73899999999999999</v>
      </c>
      <c r="X77" s="61">
        <v>0.52900000000000003</v>
      </c>
    </row>
    <row r="78" spans="1:24">
      <c r="A78" s="64">
        <v>43199</v>
      </c>
      <c r="B78" s="61">
        <v>0.76910000000000001</v>
      </c>
      <c r="C78" s="63">
        <v>62.5</v>
      </c>
      <c r="D78" s="61">
        <v>4.8434999999999997</v>
      </c>
      <c r="E78" s="63">
        <v>82.28</v>
      </c>
      <c r="F78" s="61">
        <v>0.62619999999999998</v>
      </c>
      <c r="G78" s="63">
        <v>820.9</v>
      </c>
      <c r="H78" s="61">
        <v>0.54559999999999997</v>
      </c>
      <c r="I78" s="61">
        <v>1.0098</v>
      </c>
      <c r="J78" s="63">
        <v>49.93</v>
      </c>
      <c r="K78" s="57">
        <v>24.04</v>
      </c>
      <c r="L78" s="61">
        <v>1.0530999999999999</v>
      </c>
      <c r="M78" s="63">
        <v>22.48</v>
      </c>
      <c r="N78" s="61">
        <v>2.9710000000000001</v>
      </c>
      <c r="O78" s="62">
        <v>10589</v>
      </c>
      <c r="P78" s="62">
        <v>17530</v>
      </c>
      <c r="Q78" s="61">
        <v>2.8245</v>
      </c>
      <c r="R78" s="61">
        <v>2.5011000000000001</v>
      </c>
      <c r="S78" s="61">
        <v>6.0369000000000002</v>
      </c>
      <c r="T78" s="61">
        <v>0.98240000000000005</v>
      </c>
      <c r="V78" s="61">
        <v>0.73799999999999999</v>
      </c>
      <c r="X78" s="61">
        <v>0.53110000000000002</v>
      </c>
    </row>
    <row r="79" spans="1:24">
      <c r="A79" s="64">
        <v>43200</v>
      </c>
      <c r="B79" s="61">
        <v>0.77329999999999999</v>
      </c>
      <c r="C79" s="63">
        <v>62.8</v>
      </c>
      <c r="D79" s="61">
        <v>4.8719000000000001</v>
      </c>
      <c r="E79" s="63">
        <v>82.86</v>
      </c>
      <c r="F79" s="61">
        <v>0.62829999999999997</v>
      </c>
      <c r="G79" s="63">
        <v>824.9</v>
      </c>
      <c r="H79" s="61">
        <v>0.54710000000000003</v>
      </c>
      <c r="I79" s="61">
        <v>1.0138</v>
      </c>
      <c r="J79" s="63">
        <v>50.2</v>
      </c>
      <c r="K79" s="57">
        <v>24.16</v>
      </c>
      <c r="L79" s="61">
        <v>1.0547</v>
      </c>
      <c r="M79" s="63">
        <v>22.6</v>
      </c>
      <c r="N79" s="61">
        <v>2.9891999999999999</v>
      </c>
      <c r="O79" s="62">
        <v>10634</v>
      </c>
      <c r="P79" s="62">
        <v>17626</v>
      </c>
      <c r="Q79" s="61">
        <v>2.8399000000000001</v>
      </c>
      <c r="R79" s="61">
        <v>2.5148000000000001</v>
      </c>
      <c r="S79" s="61">
        <v>6.0698999999999996</v>
      </c>
      <c r="T79" s="61">
        <v>0.98170000000000002</v>
      </c>
      <c r="V79" s="61">
        <v>0.74029999999999996</v>
      </c>
      <c r="X79" s="61">
        <v>0.53300000000000003</v>
      </c>
    </row>
    <row r="80" spans="1:24">
      <c r="A80" s="64">
        <v>43201</v>
      </c>
      <c r="B80" s="61">
        <v>0.77490000000000003</v>
      </c>
      <c r="C80" s="63">
        <v>62.8</v>
      </c>
      <c r="D80" s="61">
        <v>4.8665000000000003</v>
      </c>
      <c r="E80" s="63">
        <v>82.97</v>
      </c>
      <c r="F80" s="61">
        <v>0.62670000000000003</v>
      </c>
      <c r="G80" s="63">
        <v>826.83</v>
      </c>
      <c r="H80" s="61">
        <v>0.54620000000000002</v>
      </c>
      <c r="I80" s="61">
        <v>1.014</v>
      </c>
      <c r="J80" s="63">
        <v>50.43</v>
      </c>
      <c r="K80" s="57">
        <v>24.16</v>
      </c>
      <c r="L80" s="61">
        <v>1.0541</v>
      </c>
      <c r="M80" s="63">
        <v>22.62</v>
      </c>
      <c r="N80" s="61">
        <v>2.9992999999999999</v>
      </c>
      <c r="O80" s="62">
        <v>10655</v>
      </c>
      <c r="P80" s="62">
        <v>17660</v>
      </c>
      <c r="Q80" s="61">
        <v>2.8458000000000001</v>
      </c>
      <c r="R80" s="61">
        <v>2.52</v>
      </c>
      <c r="S80" s="61">
        <v>6.0827</v>
      </c>
      <c r="T80" s="61">
        <v>0.97660000000000002</v>
      </c>
      <c r="V80" s="61">
        <v>0.74099999999999999</v>
      </c>
      <c r="X80" s="61">
        <v>0.53310000000000002</v>
      </c>
    </row>
    <row r="81" spans="1:24">
      <c r="A81" s="64">
        <v>43202</v>
      </c>
      <c r="B81" s="61">
        <v>0.77510000000000001</v>
      </c>
      <c r="C81" s="63">
        <v>62.9</v>
      </c>
      <c r="D81" s="61">
        <v>4.8651</v>
      </c>
      <c r="E81" s="63">
        <v>82.88</v>
      </c>
      <c r="F81" s="61">
        <v>0.62729999999999997</v>
      </c>
      <c r="G81" s="63">
        <v>828.97</v>
      </c>
      <c r="H81" s="61">
        <v>0.54659999999999997</v>
      </c>
      <c r="I81" s="61">
        <v>1.0150999999999999</v>
      </c>
      <c r="J81" s="63">
        <v>50.64</v>
      </c>
      <c r="K81" s="57">
        <v>24.17</v>
      </c>
      <c r="L81" s="61">
        <v>1.0517000000000001</v>
      </c>
      <c r="M81" s="63">
        <v>22.69</v>
      </c>
      <c r="N81" s="61">
        <v>3.0043000000000002</v>
      </c>
      <c r="O81" s="62">
        <v>10673</v>
      </c>
      <c r="P81" s="62">
        <v>17663</v>
      </c>
      <c r="Q81" s="61">
        <v>2.8466</v>
      </c>
      <c r="R81" s="61">
        <v>2.5207000000000002</v>
      </c>
      <c r="S81" s="61">
        <v>6.0845000000000002</v>
      </c>
      <c r="T81" s="61">
        <v>0.97589999999999999</v>
      </c>
      <c r="V81" s="61">
        <v>0.74380000000000002</v>
      </c>
      <c r="X81" s="61">
        <v>0.5323</v>
      </c>
    </row>
    <row r="82" spans="1:24">
      <c r="A82" s="64">
        <v>43203</v>
      </c>
      <c r="B82" s="61">
        <v>0.77800000000000002</v>
      </c>
      <c r="C82" s="63">
        <v>63.2</v>
      </c>
      <c r="D82" s="61">
        <v>4.8925000000000001</v>
      </c>
      <c r="E82" s="63">
        <v>83.61</v>
      </c>
      <c r="F82" s="61">
        <v>0.63109999999999999</v>
      </c>
      <c r="G82" s="63">
        <v>832.72</v>
      </c>
      <c r="H82" s="61">
        <v>0.54669999999999996</v>
      </c>
      <c r="I82" s="61">
        <v>1.02</v>
      </c>
      <c r="J82" s="63">
        <v>50.75</v>
      </c>
      <c r="K82" s="57">
        <v>24.3</v>
      </c>
      <c r="L82" s="61">
        <v>1.0543</v>
      </c>
      <c r="M82" s="63">
        <v>22.83</v>
      </c>
      <c r="N82" s="61">
        <v>3.0179</v>
      </c>
      <c r="O82" s="62">
        <v>10704</v>
      </c>
      <c r="P82" s="62">
        <v>17727</v>
      </c>
      <c r="Q82" s="61">
        <v>2.8572000000000002</v>
      </c>
      <c r="R82" s="61">
        <v>2.5301</v>
      </c>
      <c r="S82" s="61">
        <v>6.1071999999999997</v>
      </c>
      <c r="T82" s="61">
        <v>0.97909999999999997</v>
      </c>
      <c r="V82" s="61">
        <v>0.74909999999999999</v>
      </c>
      <c r="X82" s="61">
        <v>0.53490000000000004</v>
      </c>
    </row>
    <row r="83" spans="1:24">
      <c r="A83" s="64">
        <v>43206</v>
      </c>
      <c r="B83" s="61">
        <v>0.77690000000000003</v>
      </c>
      <c r="C83" s="63">
        <v>63.1</v>
      </c>
      <c r="D83" s="61">
        <v>4.8819999999999997</v>
      </c>
      <c r="E83" s="63">
        <v>83.29</v>
      </c>
      <c r="F83" s="61">
        <v>0.63009999999999999</v>
      </c>
      <c r="G83" s="63">
        <v>834.51</v>
      </c>
      <c r="H83" s="61">
        <v>0.54530000000000001</v>
      </c>
      <c r="I83" s="61">
        <v>1.0201</v>
      </c>
      <c r="J83" s="63">
        <v>50.83</v>
      </c>
      <c r="K83" s="57">
        <v>24.26</v>
      </c>
      <c r="L83" s="61">
        <v>1.0566</v>
      </c>
      <c r="M83" s="63">
        <v>22.86</v>
      </c>
      <c r="N83" s="61">
        <v>3.0206</v>
      </c>
      <c r="O83" s="62">
        <v>10701</v>
      </c>
      <c r="P83" s="62">
        <v>17696</v>
      </c>
      <c r="Q83" s="61">
        <v>2.8532000000000002</v>
      </c>
      <c r="R83" s="61">
        <v>2.5265</v>
      </c>
      <c r="S83" s="61">
        <v>6.0986000000000002</v>
      </c>
      <c r="T83" s="61">
        <v>0.98019999999999996</v>
      </c>
      <c r="V83" s="61">
        <v>0.74850000000000005</v>
      </c>
      <c r="X83" s="61">
        <v>0.53420000000000001</v>
      </c>
    </row>
    <row r="84" spans="1:24">
      <c r="A84" s="64">
        <v>43207</v>
      </c>
      <c r="B84" s="61">
        <v>0.77710000000000001</v>
      </c>
      <c r="C84" s="63">
        <v>63</v>
      </c>
      <c r="D84" s="61">
        <v>4.8808999999999996</v>
      </c>
      <c r="E84" s="63">
        <v>83.16</v>
      </c>
      <c r="F84" s="61">
        <v>0.62729999999999997</v>
      </c>
      <c r="G84" s="63">
        <v>829.9</v>
      </c>
      <c r="H84" s="61">
        <v>0.54190000000000005</v>
      </c>
      <c r="I84" s="61">
        <v>1.0170999999999999</v>
      </c>
      <c r="J84" s="63">
        <v>51.01</v>
      </c>
      <c r="K84" s="57">
        <v>24.24</v>
      </c>
      <c r="L84" s="61">
        <v>1.0586</v>
      </c>
      <c r="M84" s="63">
        <v>22.85</v>
      </c>
      <c r="N84" s="61">
        <v>3.0209999999999999</v>
      </c>
      <c r="O84" s="62">
        <v>10701</v>
      </c>
      <c r="P84" s="62">
        <v>17697</v>
      </c>
      <c r="Q84" s="61">
        <v>2.8538999999999999</v>
      </c>
      <c r="R84" s="61">
        <v>2.5272000000000001</v>
      </c>
      <c r="S84" s="61">
        <v>6.1002000000000001</v>
      </c>
      <c r="T84" s="61">
        <v>0.97709999999999997</v>
      </c>
      <c r="V84" s="61">
        <v>0.746</v>
      </c>
      <c r="X84" s="61">
        <v>0.53349999999999997</v>
      </c>
    </row>
    <row r="85" spans="1:24">
      <c r="A85" s="64">
        <v>43208</v>
      </c>
      <c r="B85" s="61">
        <v>0.77710000000000001</v>
      </c>
      <c r="C85" s="63">
        <v>63.1</v>
      </c>
      <c r="D85" s="61">
        <v>4.8861999999999997</v>
      </c>
      <c r="E85" s="63">
        <v>83.41</v>
      </c>
      <c r="F85" s="61">
        <v>0.628</v>
      </c>
      <c r="G85" s="63">
        <v>829.94</v>
      </c>
      <c r="H85" s="61">
        <v>0.54320000000000002</v>
      </c>
      <c r="I85" s="61">
        <v>1.0185</v>
      </c>
      <c r="J85" s="63">
        <v>51.03</v>
      </c>
      <c r="K85" s="57">
        <v>24.28</v>
      </c>
      <c r="L85" s="61">
        <v>1.0591999999999999</v>
      </c>
      <c r="M85" s="63">
        <v>22.82</v>
      </c>
      <c r="N85" s="61">
        <v>3.0236999999999998</v>
      </c>
      <c r="O85" s="62">
        <v>10700</v>
      </c>
      <c r="P85" s="62">
        <v>17697</v>
      </c>
      <c r="Q85" s="61">
        <v>2.8538999999999999</v>
      </c>
      <c r="R85" s="61">
        <v>2.5272000000000001</v>
      </c>
      <c r="S85" s="61">
        <v>6.1002000000000001</v>
      </c>
      <c r="T85" s="61">
        <v>0.97670000000000001</v>
      </c>
      <c r="V85" s="61">
        <v>0.75180000000000002</v>
      </c>
      <c r="X85" s="61">
        <v>0.53320000000000001</v>
      </c>
    </row>
    <row r="86" spans="1:24">
      <c r="A86" s="64">
        <v>43209</v>
      </c>
      <c r="B86" s="61">
        <v>0.78039999999999998</v>
      </c>
      <c r="C86" s="63">
        <v>63.3</v>
      </c>
      <c r="D86" s="61">
        <v>4.8914</v>
      </c>
      <c r="E86" s="63">
        <v>83.83</v>
      </c>
      <c r="F86" s="61">
        <v>0.63060000000000005</v>
      </c>
      <c r="G86" s="63">
        <v>828.12</v>
      </c>
      <c r="H86" s="61">
        <v>0.5494</v>
      </c>
      <c r="I86" s="61">
        <v>1.0218</v>
      </c>
      <c r="J86" s="63">
        <v>51.34</v>
      </c>
      <c r="K86" s="57">
        <v>24.35</v>
      </c>
      <c r="L86" s="61">
        <v>1.0649999999999999</v>
      </c>
      <c r="M86" s="63">
        <v>22.9</v>
      </c>
      <c r="N86" s="61">
        <v>3.0346000000000002</v>
      </c>
      <c r="O86" s="62">
        <v>10752</v>
      </c>
      <c r="P86" s="62">
        <v>17776</v>
      </c>
      <c r="Q86" s="61">
        <v>2.8660000000000001</v>
      </c>
      <c r="R86" s="61">
        <v>2.5379</v>
      </c>
      <c r="S86" s="61">
        <v>6.1242999999999999</v>
      </c>
      <c r="T86" s="61">
        <v>0.98529999999999995</v>
      </c>
      <c r="V86" s="61">
        <v>0.75609999999999999</v>
      </c>
      <c r="X86" s="61">
        <v>0.53600000000000003</v>
      </c>
    </row>
    <row r="87" spans="1:24">
      <c r="A87" s="64">
        <v>43210</v>
      </c>
      <c r="B87" s="61">
        <v>0.77139999999999997</v>
      </c>
      <c r="C87" s="63">
        <v>62.8</v>
      </c>
      <c r="D87" s="61">
        <v>4.8471000000000002</v>
      </c>
      <c r="E87" s="63">
        <v>83.03</v>
      </c>
      <c r="F87" s="61">
        <v>0.625</v>
      </c>
      <c r="G87" s="63">
        <v>822.43</v>
      </c>
      <c r="H87" s="61">
        <v>0.54830000000000001</v>
      </c>
      <c r="I87" s="61">
        <v>1.0122</v>
      </c>
      <c r="J87" s="63">
        <v>50.91</v>
      </c>
      <c r="K87" s="57">
        <v>24.1</v>
      </c>
      <c r="L87" s="61">
        <v>1.0659000000000001</v>
      </c>
      <c r="M87" s="63">
        <v>22.68</v>
      </c>
      <c r="N87" s="61">
        <v>3.0019</v>
      </c>
      <c r="O87" s="62">
        <v>10659</v>
      </c>
      <c r="P87" s="62">
        <v>17566</v>
      </c>
      <c r="Q87" s="61">
        <v>2.8330000000000002</v>
      </c>
      <c r="R87" s="61">
        <v>2.5085999999999999</v>
      </c>
      <c r="S87" s="61">
        <v>6.0534999999999997</v>
      </c>
      <c r="T87" s="61">
        <v>0.97709999999999997</v>
      </c>
      <c r="V87" s="61">
        <v>0.74990000000000001</v>
      </c>
      <c r="X87" s="61">
        <v>0.52980000000000005</v>
      </c>
    </row>
    <row r="88" spans="1:24">
      <c r="A88" s="64">
        <v>43213</v>
      </c>
      <c r="B88" s="61">
        <v>0.76729999999999998</v>
      </c>
      <c r="C88" s="63">
        <v>62.6</v>
      </c>
      <c r="D88" s="61">
        <v>4.8296000000000001</v>
      </c>
      <c r="E88" s="63">
        <v>82.71</v>
      </c>
      <c r="F88" s="61">
        <v>0.62529999999999997</v>
      </c>
      <c r="G88" s="63">
        <v>820.17</v>
      </c>
      <c r="H88" s="61">
        <v>0.54730000000000001</v>
      </c>
      <c r="I88" s="61">
        <v>1.0107999999999999</v>
      </c>
      <c r="J88" s="63">
        <v>50.8</v>
      </c>
      <c r="K88" s="57">
        <v>24.12</v>
      </c>
      <c r="L88" s="61">
        <v>1.0653999999999999</v>
      </c>
      <c r="M88" s="63">
        <v>22.66</v>
      </c>
      <c r="N88" s="61">
        <v>2.9906000000000001</v>
      </c>
      <c r="O88" s="62">
        <v>10662</v>
      </c>
      <c r="P88" s="62">
        <v>17473</v>
      </c>
      <c r="Q88" s="61">
        <v>2.8178999999999998</v>
      </c>
      <c r="R88" s="61">
        <v>2.4952999999999999</v>
      </c>
      <c r="S88" s="61">
        <v>6.0168999999999997</v>
      </c>
      <c r="T88" s="61">
        <v>0.9788</v>
      </c>
      <c r="V88" s="61">
        <v>0.74860000000000004</v>
      </c>
      <c r="X88" s="61">
        <v>0.52859999999999996</v>
      </c>
    </row>
    <row r="89" spans="1:24">
      <c r="A89" s="64">
        <v>43214</v>
      </c>
      <c r="B89" s="61">
        <v>0.76080000000000003</v>
      </c>
      <c r="C89" s="63">
        <v>62.3</v>
      </c>
      <c r="D89" s="61">
        <v>4.8025000000000002</v>
      </c>
      <c r="E89" s="63">
        <v>82.78</v>
      </c>
      <c r="F89" s="61">
        <v>0.62280000000000002</v>
      </c>
      <c r="G89" s="63">
        <v>819.42</v>
      </c>
      <c r="H89" s="61">
        <v>0.54559999999999997</v>
      </c>
      <c r="I89" s="61">
        <v>1.0064</v>
      </c>
      <c r="J89" s="63">
        <v>50.46</v>
      </c>
      <c r="K89" s="57">
        <v>23.93</v>
      </c>
      <c r="L89" s="61">
        <v>1.0685</v>
      </c>
      <c r="M89" s="63">
        <v>22.52</v>
      </c>
      <c r="N89" s="61">
        <v>2.9723999999999999</v>
      </c>
      <c r="O89" s="62">
        <v>10574</v>
      </c>
      <c r="P89" s="62">
        <v>17322</v>
      </c>
      <c r="Q89" s="61">
        <v>2.794</v>
      </c>
      <c r="R89" s="61">
        <v>2.4741</v>
      </c>
      <c r="S89" s="61">
        <v>5.9676</v>
      </c>
      <c r="T89" s="61">
        <v>0.9768</v>
      </c>
      <c r="V89" s="61">
        <v>0.74380000000000002</v>
      </c>
      <c r="X89" s="61">
        <v>0.52590000000000003</v>
      </c>
    </row>
    <row r="90" spans="1:24">
      <c r="A90" s="64">
        <v>43216</v>
      </c>
      <c r="B90" s="61">
        <v>0.75739999999999996</v>
      </c>
      <c r="C90" s="63">
        <v>62.2</v>
      </c>
      <c r="D90" s="61">
        <v>4.7899000000000003</v>
      </c>
      <c r="E90" s="63">
        <v>82.8</v>
      </c>
      <c r="F90" s="61">
        <v>0.62190000000000001</v>
      </c>
      <c r="G90" s="63">
        <v>817.76</v>
      </c>
      <c r="H90" s="61">
        <v>0.54310000000000003</v>
      </c>
      <c r="I90" s="61">
        <v>1.0054000000000001</v>
      </c>
      <c r="J90" s="63">
        <v>50.63</v>
      </c>
      <c r="K90" s="57">
        <v>23.93</v>
      </c>
      <c r="L90" s="61">
        <v>1.0723</v>
      </c>
      <c r="M90" s="63">
        <v>22.49</v>
      </c>
      <c r="N90" s="61">
        <v>2.9689999999999999</v>
      </c>
      <c r="O90" s="62">
        <v>10534</v>
      </c>
      <c r="P90" s="62">
        <v>17244</v>
      </c>
      <c r="Q90" s="61">
        <v>2.7816000000000001</v>
      </c>
      <c r="R90" s="61">
        <v>2.4630999999999998</v>
      </c>
      <c r="S90" s="61">
        <v>5.9440999999999997</v>
      </c>
      <c r="T90" s="61">
        <v>0.97219999999999995</v>
      </c>
      <c r="V90" s="61">
        <v>0.74419999999999997</v>
      </c>
      <c r="X90" s="61">
        <v>0.52429999999999999</v>
      </c>
    </row>
    <row r="91" spans="1:24">
      <c r="A91" s="64">
        <v>43217</v>
      </c>
      <c r="B91" s="61">
        <v>0.75449999999999995</v>
      </c>
      <c r="C91" s="63">
        <v>62</v>
      </c>
      <c r="D91" s="61">
        <v>4.7831999999999999</v>
      </c>
      <c r="E91" s="63">
        <v>82.43</v>
      </c>
      <c r="F91" s="61">
        <v>0.62319999999999998</v>
      </c>
      <c r="G91" s="63">
        <v>810.94</v>
      </c>
      <c r="H91" s="61">
        <v>0.54169999999999996</v>
      </c>
      <c r="I91" s="61">
        <v>1.0011000000000001</v>
      </c>
      <c r="J91" s="63">
        <v>50.35</v>
      </c>
      <c r="K91" s="57">
        <v>23.84</v>
      </c>
      <c r="L91" s="61">
        <v>1.0696000000000001</v>
      </c>
      <c r="M91" s="63">
        <v>22.36</v>
      </c>
      <c r="N91" s="61">
        <v>2.9575999999999998</v>
      </c>
      <c r="O91" s="62">
        <v>10478</v>
      </c>
      <c r="P91" s="62">
        <v>17175</v>
      </c>
      <c r="Q91" s="61">
        <v>2.7709000000000001</v>
      </c>
      <c r="R91" s="61">
        <v>2.4537</v>
      </c>
      <c r="S91" s="61">
        <v>5.9210000000000003</v>
      </c>
      <c r="T91" s="61">
        <v>0.97160000000000002</v>
      </c>
      <c r="V91" s="61">
        <v>0.74650000000000005</v>
      </c>
      <c r="X91" s="61">
        <v>0.52259999999999995</v>
      </c>
    </row>
    <row r="92" spans="1:24">
      <c r="A92" s="64">
        <v>43220</v>
      </c>
      <c r="B92" s="61">
        <v>0.75700000000000001</v>
      </c>
      <c r="C92" s="63">
        <v>62.1</v>
      </c>
      <c r="D92" s="61">
        <v>4.7935999999999996</v>
      </c>
      <c r="E92" s="63">
        <v>82.63</v>
      </c>
      <c r="F92" s="61">
        <v>0.62370000000000003</v>
      </c>
      <c r="G92" s="63">
        <v>807.91</v>
      </c>
      <c r="H92" s="61">
        <v>0.54890000000000005</v>
      </c>
      <c r="I92" s="61">
        <v>1.002</v>
      </c>
      <c r="J92" s="63">
        <v>50.46</v>
      </c>
      <c r="K92" s="57">
        <v>23.86</v>
      </c>
      <c r="L92" s="61">
        <v>1.0691999999999999</v>
      </c>
      <c r="M92" s="63">
        <v>22.4</v>
      </c>
      <c r="N92" s="61">
        <v>2.9670999999999998</v>
      </c>
      <c r="O92" s="62">
        <v>10508</v>
      </c>
      <c r="P92" s="62">
        <v>17232</v>
      </c>
      <c r="Q92" s="61">
        <v>2.7801</v>
      </c>
      <c r="R92" s="61">
        <v>2.4618000000000002</v>
      </c>
      <c r="S92" s="61">
        <v>5.9414999999999996</v>
      </c>
      <c r="T92" s="61">
        <v>0.97199999999999998</v>
      </c>
      <c r="V92" s="61">
        <v>0.74750000000000005</v>
      </c>
      <c r="X92" s="61">
        <v>0.52649999999999997</v>
      </c>
    </row>
    <row r="93" spans="1:24">
      <c r="A93" s="64">
        <v>43221</v>
      </c>
      <c r="B93" s="61">
        <v>0.754</v>
      </c>
      <c r="C93" s="63">
        <v>62</v>
      </c>
      <c r="D93" s="61">
        <v>4.7746000000000004</v>
      </c>
      <c r="E93" s="63">
        <v>82.48</v>
      </c>
      <c r="F93" s="61">
        <v>0.62480000000000002</v>
      </c>
      <c r="G93" s="63">
        <v>805.39</v>
      </c>
      <c r="H93" s="61">
        <v>0.54830000000000001</v>
      </c>
      <c r="I93" s="61">
        <v>1.0012000000000001</v>
      </c>
      <c r="J93" s="63">
        <v>50.26</v>
      </c>
      <c r="K93" s="57">
        <v>23.8</v>
      </c>
      <c r="L93" s="61">
        <v>1.0714999999999999</v>
      </c>
      <c r="M93" s="63">
        <v>22.35</v>
      </c>
      <c r="N93" s="61">
        <v>2.9567999999999999</v>
      </c>
      <c r="O93" s="62">
        <v>10490</v>
      </c>
      <c r="P93" s="62">
        <v>17164</v>
      </c>
      <c r="Q93" s="61">
        <v>2.7690999999999999</v>
      </c>
      <c r="R93" s="61">
        <v>2.452</v>
      </c>
      <c r="S93" s="61">
        <v>5.9177999999999997</v>
      </c>
      <c r="T93" s="61">
        <v>0.96689999999999998</v>
      </c>
      <c r="V93" s="61">
        <v>0.74770000000000003</v>
      </c>
      <c r="X93" s="61">
        <v>0.52429999999999999</v>
      </c>
    </row>
    <row r="94" spans="1:24">
      <c r="A94" s="64">
        <v>43222</v>
      </c>
      <c r="B94" s="61">
        <v>0.75029999999999997</v>
      </c>
      <c r="C94" s="63">
        <v>61.9</v>
      </c>
      <c r="D94" s="61">
        <v>4.7731000000000003</v>
      </c>
      <c r="E94" s="63">
        <v>82.38</v>
      </c>
      <c r="F94" s="61">
        <v>0.62539999999999996</v>
      </c>
      <c r="G94" s="63">
        <v>808.15</v>
      </c>
      <c r="H94" s="61">
        <v>0.55179999999999996</v>
      </c>
      <c r="I94" s="61">
        <v>1.0027999999999999</v>
      </c>
      <c r="J94" s="63">
        <v>50.07</v>
      </c>
      <c r="K94" s="57">
        <v>23.82</v>
      </c>
      <c r="L94" s="61">
        <v>1.0706</v>
      </c>
      <c r="M94" s="63">
        <v>22.37</v>
      </c>
      <c r="N94" s="61">
        <v>2.9457</v>
      </c>
      <c r="O94" s="62">
        <v>10465</v>
      </c>
      <c r="P94" s="62">
        <v>17078</v>
      </c>
      <c r="Q94" s="61">
        <v>2.7555000000000001</v>
      </c>
      <c r="R94" s="61">
        <v>2.44</v>
      </c>
      <c r="S94" s="61">
        <v>5.8895999999999997</v>
      </c>
      <c r="T94" s="61">
        <v>0.96299999999999997</v>
      </c>
      <c r="V94" s="61">
        <v>0.74739999999999995</v>
      </c>
      <c r="X94" s="61">
        <v>0.52300000000000002</v>
      </c>
    </row>
    <row r="95" spans="1:24">
      <c r="A95" s="64">
        <v>43223</v>
      </c>
      <c r="B95" s="61">
        <v>0.75239999999999996</v>
      </c>
      <c r="C95" s="63">
        <v>62.1</v>
      </c>
      <c r="D95" s="61">
        <v>4.7885999999999997</v>
      </c>
      <c r="E95" s="63">
        <v>82.48</v>
      </c>
      <c r="F95" s="61">
        <v>0.62790000000000001</v>
      </c>
      <c r="G95" s="63">
        <v>809.33</v>
      </c>
      <c r="H95" s="61">
        <v>0.55320000000000003</v>
      </c>
      <c r="I95" s="61">
        <v>1.0028999999999999</v>
      </c>
      <c r="J95" s="63">
        <v>50.11</v>
      </c>
      <c r="K95" s="57">
        <v>23.84</v>
      </c>
      <c r="L95" s="61">
        <v>1.0716000000000001</v>
      </c>
      <c r="M95" s="63">
        <v>22.37</v>
      </c>
      <c r="N95" s="61">
        <v>2.9632999999999998</v>
      </c>
      <c r="O95" s="62">
        <v>10511</v>
      </c>
      <c r="P95" s="62">
        <v>17127</v>
      </c>
      <c r="Q95" s="61">
        <v>2.7631999999999999</v>
      </c>
      <c r="R95" s="61">
        <v>2.4468000000000001</v>
      </c>
      <c r="S95" s="61">
        <v>5.9057000000000004</v>
      </c>
      <c r="T95" s="61">
        <v>0.96689999999999998</v>
      </c>
      <c r="V95" s="61">
        <v>0.75029999999999997</v>
      </c>
      <c r="X95" s="61">
        <v>0.52529999999999999</v>
      </c>
    </row>
    <row r="96" spans="1:24">
      <c r="A96" s="64">
        <v>43224</v>
      </c>
      <c r="B96" s="61">
        <v>0.75380000000000003</v>
      </c>
      <c r="C96" s="63">
        <v>62.1</v>
      </c>
      <c r="D96" s="61">
        <v>4.7857000000000003</v>
      </c>
      <c r="E96" s="63">
        <v>82.24</v>
      </c>
      <c r="F96" s="61">
        <v>0.629</v>
      </c>
      <c r="G96" s="63">
        <v>811.51</v>
      </c>
      <c r="H96" s="61">
        <v>0.55520000000000003</v>
      </c>
      <c r="I96" s="61">
        <v>1.0032000000000001</v>
      </c>
      <c r="J96" s="63">
        <v>50.31</v>
      </c>
      <c r="K96" s="57">
        <v>23.87</v>
      </c>
      <c r="L96" s="61">
        <v>1.0734999999999999</v>
      </c>
      <c r="M96" s="63">
        <v>22.39</v>
      </c>
      <c r="N96" s="61">
        <v>2.9662000000000002</v>
      </c>
      <c r="O96" s="62">
        <v>10510</v>
      </c>
      <c r="P96" s="62">
        <v>17162</v>
      </c>
      <c r="Q96" s="61">
        <v>2.7683</v>
      </c>
      <c r="R96" s="61">
        <v>2.4514</v>
      </c>
      <c r="S96" s="61">
        <v>5.9170999999999996</v>
      </c>
      <c r="T96" s="61">
        <v>0.96850000000000003</v>
      </c>
      <c r="V96" s="61">
        <v>0.75239999999999996</v>
      </c>
      <c r="X96" s="61">
        <v>0.52649999999999997</v>
      </c>
    </row>
    <row r="97" spans="1:24">
      <c r="A97" s="64">
        <v>43227</v>
      </c>
      <c r="B97" s="61">
        <v>0.752</v>
      </c>
      <c r="C97" s="63">
        <v>62.1</v>
      </c>
      <c r="D97" s="61">
        <v>4.7827000000000002</v>
      </c>
      <c r="E97" s="63">
        <v>82.1</v>
      </c>
      <c r="F97" s="61">
        <v>0.62909999999999999</v>
      </c>
      <c r="G97" s="63">
        <v>810.02</v>
      </c>
      <c r="H97" s="61">
        <v>0.55500000000000005</v>
      </c>
      <c r="I97" s="61">
        <v>1.0044</v>
      </c>
      <c r="J97" s="63">
        <v>50.46</v>
      </c>
      <c r="K97" s="57">
        <v>23.94</v>
      </c>
      <c r="L97" s="61">
        <v>1.0714999999999999</v>
      </c>
      <c r="M97" s="63">
        <v>22.39</v>
      </c>
      <c r="N97" s="61">
        <v>2.9636</v>
      </c>
      <c r="O97" s="62">
        <v>10509</v>
      </c>
      <c r="P97" s="62">
        <v>17122</v>
      </c>
      <c r="Q97" s="61">
        <v>2.7616999999999998</v>
      </c>
      <c r="R97" s="61">
        <v>2.4455</v>
      </c>
      <c r="S97" s="61">
        <v>5.9028</v>
      </c>
      <c r="T97" s="61">
        <v>0.96709999999999996</v>
      </c>
      <c r="V97" s="61">
        <v>0.75209999999999999</v>
      </c>
      <c r="X97" s="61">
        <v>0.52549999999999997</v>
      </c>
    </row>
    <row r="98" spans="1:24">
      <c r="A98" s="64">
        <v>43228</v>
      </c>
      <c r="B98" s="61">
        <v>0.75139999999999996</v>
      </c>
      <c r="C98" s="63">
        <v>62.1</v>
      </c>
      <c r="D98" s="61">
        <v>4.7817999999999996</v>
      </c>
      <c r="E98" s="63">
        <v>81.93</v>
      </c>
      <c r="F98" s="61">
        <v>0.63029999999999997</v>
      </c>
      <c r="G98" s="63">
        <v>808.92</v>
      </c>
      <c r="H98" s="61">
        <v>0.55400000000000005</v>
      </c>
      <c r="I98" s="61">
        <v>1.0033000000000001</v>
      </c>
      <c r="J98" s="63">
        <v>50.47</v>
      </c>
      <c r="K98" s="57">
        <v>23.94</v>
      </c>
      <c r="L98" s="61">
        <v>1.0701000000000001</v>
      </c>
      <c r="M98" s="63">
        <v>22.35</v>
      </c>
      <c r="N98" s="61">
        <v>2.9668999999999999</v>
      </c>
      <c r="O98" s="62">
        <v>10550</v>
      </c>
      <c r="P98" s="62">
        <v>17111</v>
      </c>
      <c r="Q98" s="61">
        <v>2.7595000000000001</v>
      </c>
      <c r="R98" s="61">
        <v>2.4436</v>
      </c>
      <c r="S98" s="61">
        <v>5.8982000000000001</v>
      </c>
      <c r="T98" s="61">
        <v>0.96940000000000004</v>
      </c>
      <c r="V98" s="61">
        <v>0.75360000000000005</v>
      </c>
      <c r="X98" s="61">
        <v>0.52610000000000001</v>
      </c>
    </row>
    <row r="99" spans="1:24">
      <c r="A99" s="64">
        <v>43229</v>
      </c>
      <c r="B99" s="61">
        <v>0.74350000000000005</v>
      </c>
      <c r="C99" s="63">
        <v>61.6</v>
      </c>
      <c r="D99" s="61">
        <v>4.7384000000000004</v>
      </c>
      <c r="E99" s="63">
        <v>81.42</v>
      </c>
      <c r="F99" s="61">
        <v>0.62739999999999996</v>
      </c>
      <c r="G99" s="63">
        <v>803.24</v>
      </c>
      <c r="H99" s="61">
        <v>0.54959999999999998</v>
      </c>
      <c r="I99" s="61">
        <v>0.998</v>
      </c>
      <c r="J99" s="63">
        <v>50.09</v>
      </c>
      <c r="K99" s="57">
        <v>23.84</v>
      </c>
      <c r="L99" s="61">
        <v>1.0678000000000001</v>
      </c>
      <c r="M99" s="63">
        <v>22.24</v>
      </c>
      <c r="N99" s="61">
        <v>2.9371999999999998</v>
      </c>
      <c r="O99" s="62">
        <v>10468</v>
      </c>
      <c r="P99" s="62">
        <v>16932</v>
      </c>
      <c r="Q99" s="61">
        <v>2.7305000000000001</v>
      </c>
      <c r="R99" s="61">
        <v>2.4258000000000002</v>
      </c>
      <c r="S99" s="61">
        <v>5.8362999999999996</v>
      </c>
      <c r="T99" s="61">
        <v>0.96309999999999996</v>
      </c>
      <c r="V99" s="61">
        <v>0.74590000000000001</v>
      </c>
      <c r="X99" s="61">
        <v>0.52100000000000002</v>
      </c>
    </row>
    <row r="100" spans="1:24">
      <c r="A100" s="64">
        <v>43230</v>
      </c>
      <c r="B100" s="61">
        <v>0.74580000000000002</v>
      </c>
      <c r="C100" s="63">
        <v>61.8</v>
      </c>
      <c r="D100" s="61">
        <v>4.7489999999999997</v>
      </c>
      <c r="E100" s="63">
        <v>81.91</v>
      </c>
      <c r="F100" s="61">
        <v>0.62880000000000003</v>
      </c>
      <c r="G100" s="63">
        <v>799.8</v>
      </c>
      <c r="H100" s="61">
        <v>0.54990000000000006</v>
      </c>
      <c r="I100" s="61">
        <v>1.0019</v>
      </c>
      <c r="J100" s="63">
        <v>50.25</v>
      </c>
      <c r="K100" s="57">
        <v>23.96</v>
      </c>
      <c r="L100" s="61">
        <v>1.0790999999999999</v>
      </c>
      <c r="M100" s="63">
        <v>22.28</v>
      </c>
      <c r="N100" s="61">
        <v>2.9462999999999999</v>
      </c>
      <c r="O100" s="62">
        <v>10501</v>
      </c>
      <c r="P100" s="62">
        <v>16983</v>
      </c>
      <c r="Q100" s="61">
        <v>2.7389999999999999</v>
      </c>
      <c r="R100" s="61">
        <v>2.4333</v>
      </c>
      <c r="S100" s="61">
        <v>5.8541999999999996</v>
      </c>
      <c r="T100" s="61">
        <v>0.95740000000000003</v>
      </c>
      <c r="V100" s="61">
        <v>0.74890000000000001</v>
      </c>
      <c r="X100" s="61">
        <v>0.52270000000000005</v>
      </c>
    </row>
    <row r="101" spans="1:24">
      <c r="A101" s="64">
        <v>43231</v>
      </c>
      <c r="B101" s="61">
        <v>0.75339999999999996</v>
      </c>
      <c r="C101" s="63">
        <v>62.2</v>
      </c>
      <c r="D101" s="61">
        <v>4.7811000000000003</v>
      </c>
      <c r="E101" s="63">
        <v>82.5</v>
      </c>
      <c r="F101" s="61">
        <v>0.63260000000000005</v>
      </c>
      <c r="G101" s="63">
        <v>805.21</v>
      </c>
      <c r="H101" s="61">
        <v>0.55740000000000001</v>
      </c>
      <c r="I101" s="61">
        <v>1.0077</v>
      </c>
      <c r="J101" s="63">
        <v>50.64</v>
      </c>
      <c r="K101" s="57">
        <v>24.07</v>
      </c>
      <c r="L101" s="61">
        <v>1.0814999999999999</v>
      </c>
      <c r="M101" s="63">
        <v>22.41</v>
      </c>
      <c r="N101" s="61">
        <v>2.9763000000000002</v>
      </c>
      <c r="O101" s="62">
        <v>10566</v>
      </c>
      <c r="P101" s="62">
        <v>17154</v>
      </c>
      <c r="Q101" s="61">
        <v>2.7669000000000001</v>
      </c>
      <c r="R101" s="61">
        <v>2.4581</v>
      </c>
      <c r="S101" s="61">
        <v>5.9138999999999999</v>
      </c>
      <c r="T101" s="61">
        <v>0.96189999999999998</v>
      </c>
      <c r="V101" s="61">
        <v>0.75570000000000004</v>
      </c>
      <c r="X101" s="61">
        <v>0.52769999999999995</v>
      </c>
    </row>
    <row r="102" spans="1:24">
      <c r="A102" s="64">
        <v>43234</v>
      </c>
      <c r="B102" s="61">
        <v>0.75490000000000002</v>
      </c>
      <c r="C102" s="63">
        <v>62.3</v>
      </c>
      <c r="D102" s="61">
        <v>4.7846000000000002</v>
      </c>
      <c r="E102" s="63">
        <v>82.56</v>
      </c>
      <c r="F102" s="61">
        <v>0.63080000000000003</v>
      </c>
      <c r="G102" s="63">
        <v>805.67</v>
      </c>
      <c r="H102" s="61">
        <v>0.55649999999999999</v>
      </c>
      <c r="I102" s="61">
        <v>1.0059</v>
      </c>
      <c r="J102" s="63">
        <v>50.79</v>
      </c>
      <c r="K102" s="57">
        <v>24.03</v>
      </c>
      <c r="L102" s="61">
        <v>1.0852999999999999</v>
      </c>
      <c r="M102" s="63">
        <v>22.47</v>
      </c>
      <c r="N102" s="61">
        <v>2.9803000000000002</v>
      </c>
      <c r="O102" s="62">
        <v>10560</v>
      </c>
      <c r="P102" s="62">
        <v>17188</v>
      </c>
      <c r="Q102" s="61">
        <v>2.7724000000000002</v>
      </c>
      <c r="R102" s="61">
        <v>2.4630000000000001</v>
      </c>
      <c r="S102" s="61">
        <v>5.9260000000000002</v>
      </c>
      <c r="T102" s="61">
        <v>0.96509999999999996</v>
      </c>
      <c r="V102" s="61">
        <v>0.75439999999999996</v>
      </c>
      <c r="X102" s="61">
        <v>0.52759999999999996</v>
      </c>
    </row>
    <row r="103" spans="1:24">
      <c r="A103" s="64">
        <v>43235</v>
      </c>
      <c r="B103" s="61">
        <v>0.75080000000000002</v>
      </c>
      <c r="C103" s="63">
        <v>62.1</v>
      </c>
      <c r="D103" s="61">
        <v>4.7679</v>
      </c>
      <c r="E103" s="63">
        <v>82.5</v>
      </c>
      <c r="F103" s="61">
        <v>0.62990000000000002</v>
      </c>
      <c r="G103" s="63">
        <v>806.58</v>
      </c>
      <c r="H103" s="61">
        <v>0.55420000000000003</v>
      </c>
      <c r="I103" s="61">
        <v>1.0041</v>
      </c>
      <c r="J103" s="63">
        <v>50.68</v>
      </c>
      <c r="K103" s="57">
        <v>23.98</v>
      </c>
      <c r="L103" s="61">
        <v>1.0886</v>
      </c>
      <c r="M103" s="63">
        <v>22.43</v>
      </c>
      <c r="N103" s="61">
        <v>2.9672000000000001</v>
      </c>
      <c r="O103" s="62">
        <v>10534</v>
      </c>
      <c r="P103" s="62">
        <v>17096</v>
      </c>
      <c r="Q103" s="61">
        <v>2.7572999999999999</v>
      </c>
      <c r="R103" s="61">
        <v>2.4496000000000002</v>
      </c>
      <c r="S103" s="61">
        <v>5.8937999999999997</v>
      </c>
      <c r="T103" s="61">
        <v>0.96220000000000006</v>
      </c>
      <c r="V103" s="61">
        <v>0.75160000000000005</v>
      </c>
      <c r="X103" s="61">
        <v>0.52429999999999999</v>
      </c>
    </row>
    <row r="104" spans="1:24">
      <c r="A104" s="64">
        <v>43236</v>
      </c>
      <c r="B104" s="61">
        <v>0.74839999999999995</v>
      </c>
      <c r="C104" s="63">
        <v>62.1</v>
      </c>
      <c r="D104" s="61">
        <v>4.7653999999999996</v>
      </c>
      <c r="E104" s="63">
        <v>82.51</v>
      </c>
      <c r="F104" s="61">
        <v>0.63200000000000001</v>
      </c>
      <c r="G104" s="63">
        <v>805.88</v>
      </c>
      <c r="H104" s="61">
        <v>0.55379999999999996</v>
      </c>
      <c r="I104" s="61">
        <v>1.0046999999999999</v>
      </c>
      <c r="J104" s="63">
        <v>50.74</v>
      </c>
      <c r="K104" s="57">
        <v>24</v>
      </c>
      <c r="L104" s="61">
        <v>1.0887</v>
      </c>
      <c r="M104" s="63">
        <v>22.35</v>
      </c>
      <c r="N104" s="61">
        <v>2.9666999999999999</v>
      </c>
      <c r="O104" s="62">
        <v>10558</v>
      </c>
      <c r="P104" s="62">
        <v>17044</v>
      </c>
      <c r="Q104" s="61">
        <v>2.7484999999999999</v>
      </c>
      <c r="R104" s="61">
        <v>2.4418000000000002</v>
      </c>
      <c r="S104" s="61">
        <v>5.8749000000000002</v>
      </c>
      <c r="T104" s="61">
        <v>0.96199999999999997</v>
      </c>
      <c r="V104" s="61">
        <v>0.74819999999999998</v>
      </c>
      <c r="X104" s="61">
        <v>0.52400000000000002</v>
      </c>
    </row>
    <row r="105" spans="1:24">
      <c r="A105" s="64">
        <v>43237</v>
      </c>
      <c r="B105" s="61">
        <v>0.754</v>
      </c>
      <c r="C105" s="63">
        <v>62.5</v>
      </c>
      <c r="D105" s="61">
        <v>4.7954999999999997</v>
      </c>
      <c r="E105" s="63">
        <v>83.14</v>
      </c>
      <c r="F105" s="61">
        <v>0.63729999999999998</v>
      </c>
      <c r="G105" s="63">
        <v>814.77</v>
      </c>
      <c r="H105" s="61">
        <v>0.55600000000000005</v>
      </c>
      <c r="I105" s="61">
        <v>1.0105</v>
      </c>
      <c r="J105" s="63">
        <v>51.02</v>
      </c>
      <c r="K105" s="57">
        <v>24.14</v>
      </c>
      <c r="L105" s="61">
        <v>1.0915999999999999</v>
      </c>
      <c r="M105" s="63">
        <v>22.56</v>
      </c>
      <c r="N105" s="61">
        <v>2.9922</v>
      </c>
      <c r="O105" s="62">
        <v>10604</v>
      </c>
      <c r="P105" s="62">
        <v>17172</v>
      </c>
      <c r="Q105" s="61">
        <v>2.7690999999999999</v>
      </c>
      <c r="R105" s="61">
        <v>2.46</v>
      </c>
      <c r="S105" s="61">
        <v>5.9184999999999999</v>
      </c>
      <c r="T105" s="61">
        <v>0.96220000000000006</v>
      </c>
      <c r="V105" s="61">
        <v>0.75349999999999995</v>
      </c>
      <c r="X105" s="61">
        <v>0.5302</v>
      </c>
    </row>
    <row r="106" spans="1:24">
      <c r="A106" s="64">
        <v>43238</v>
      </c>
      <c r="B106" s="61">
        <v>0.75190000000000001</v>
      </c>
      <c r="C106" s="63">
        <v>62.5</v>
      </c>
      <c r="D106" s="61">
        <v>4.7881</v>
      </c>
      <c r="E106" s="63">
        <v>83.33</v>
      </c>
      <c r="F106" s="61">
        <v>0.63660000000000005</v>
      </c>
      <c r="G106" s="63">
        <v>810.92</v>
      </c>
      <c r="H106" s="61">
        <v>0.55620000000000003</v>
      </c>
      <c r="I106" s="61">
        <v>1.0094000000000001</v>
      </c>
      <c r="J106" s="63">
        <v>51.1</v>
      </c>
      <c r="K106" s="57">
        <v>24.17</v>
      </c>
      <c r="L106" s="61">
        <v>1.0903</v>
      </c>
      <c r="M106" s="63">
        <v>22.51</v>
      </c>
      <c r="N106" s="61">
        <v>2.9903</v>
      </c>
      <c r="O106" s="62">
        <v>10638</v>
      </c>
      <c r="P106" s="62">
        <v>17132</v>
      </c>
      <c r="Q106" s="61">
        <v>2.7614000000000001</v>
      </c>
      <c r="R106" s="61">
        <v>2.4531999999999998</v>
      </c>
      <c r="S106" s="61">
        <v>5.9023000000000003</v>
      </c>
      <c r="T106" s="61">
        <v>0.96389999999999998</v>
      </c>
      <c r="V106" s="61">
        <v>0.752</v>
      </c>
      <c r="X106" s="61">
        <v>0.52869999999999995</v>
      </c>
    </row>
    <row r="107" spans="1:24">
      <c r="A107" s="64">
        <v>43241</v>
      </c>
      <c r="B107" s="61">
        <v>0.75190000000000001</v>
      </c>
      <c r="C107" s="63">
        <v>62.6</v>
      </c>
      <c r="D107" s="61">
        <v>4.7979000000000003</v>
      </c>
      <c r="E107" s="63">
        <v>83.69</v>
      </c>
      <c r="F107" s="61">
        <v>0.63990000000000002</v>
      </c>
      <c r="G107" s="63">
        <v>815.25</v>
      </c>
      <c r="H107" s="61">
        <v>0.55959999999999999</v>
      </c>
      <c r="I107" s="61">
        <v>1.0115000000000001</v>
      </c>
      <c r="J107" s="63">
        <v>51.19</v>
      </c>
      <c r="K107" s="57">
        <v>24.24</v>
      </c>
      <c r="L107" s="61">
        <v>1.0900000000000001</v>
      </c>
      <c r="M107" s="63">
        <v>22.54</v>
      </c>
      <c r="N107" s="61">
        <v>2.9899</v>
      </c>
      <c r="O107" s="62">
        <v>10675</v>
      </c>
      <c r="P107" s="62">
        <v>17122</v>
      </c>
      <c r="Q107" s="61">
        <v>2.7614000000000001</v>
      </c>
      <c r="R107" s="61">
        <v>2.4531999999999998</v>
      </c>
      <c r="S107" s="61">
        <v>5.9023000000000003</v>
      </c>
      <c r="T107" s="61">
        <v>0.96779999999999999</v>
      </c>
      <c r="V107" s="61">
        <v>0.75119999999999998</v>
      </c>
      <c r="X107" s="61">
        <v>0.5292</v>
      </c>
    </row>
    <row r="108" spans="1:24">
      <c r="A108" s="64">
        <v>43242</v>
      </c>
      <c r="B108" s="61">
        <v>0.75880000000000003</v>
      </c>
      <c r="C108" s="63">
        <v>63.1</v>
      </c>
      <c r="D108" s="61">
        <v>4.8373999999999997</v>
      </c>
      <c r="E108" s="63">
        <v>84.16</v>
      </c>
      <c r="F108" s="61">
        <v>0.64390000000000003</v>
      </c>
      <c r="G108" s="63">
        <v>823.64</v>
      </c>
      <c r="H108" s="61">
        <v>0.56510000000000005</v>
      </c>
      <c r="I108" s="61">
        <v>1.0165</v>
      </c>
      <c r="J108" s="63">
        <v>51.58</v>
      </c>
      <c r="K108" s="57">
        <v>24.36</v>
      </c>
      <c r="L108" s="61">
        <v>1.0914999999999999</v>
      </c>
      <c r="M108" s="63">
        <v>22.7</v>
      </c>
      <c r="N108" s="61">
        <v>3.0143</v>
      </c>
      <c r="O108" s="62">
        <v>10741</v>
      </c>
      <c r="P108" s="62">
        <v>17277</v>
      </c>
      <c r="Q108" s="61">
        <v>2.7867000000000002</v>
      </c>
      <c r="R108" s="61">
        <v>2.4756999999999998</v>
      </c>
      <c r="S108" s="61">
        <v>5.9560000000000004</v>
      </c>
      <c r="T108" s="61">
        <v>0.96909999999999996</v>
      </c>
      <c r="V108" s="61">
        <v>0.75619999999999998</v>
      </c>
      <c r="X108" s="61">
        <v>0.53490000000000004</v>
      </c>
    </row>
    <row r="109" spans="1:24">
      <c r="A109" s="64">
        <v>43243</v>
      </c>
      <c r="B109" s="61">
        <v>0.75409999999999999</v>
      </c>
      <c r="C109" s="63">
        <v>62.7</v>
      </c>
      <c r="D109" s="61">
        <v>4.8083</v>
      </c>
      <c r="E109" s="63">
        <v>83.34</v>
      </c>
      <c r="F109" s="61">
        <v>0.6411</v>
      </c>
      <c r="G109" s="63">
        <v>813.98</v>
      </c>
      <c r="H109" s="61">
        <v>0.56259999999999999</v>
      </c>
      <c r="I109" s="61">
        <v>1.0119</v>
      </c>
      <c r="J109" s="63">
        <v>51.43</v>
      </c>
      <c r="K109" s="57">
        <v>24.18</v>
      </c>
      <c r="L109" s="61">
        <v>1.0926</v>
      </c>
      <c r="M109" s="63">
        <v>22.58</v>
      </c>
      <c r="N109" s="61">
        <v>2.9967999999999999</v>
      </c>
      <c r="O109" s="62">
        <v>10703</v>
      </c>
      <c r="P109" s="62">
        <v>17174</v>
      </c>
      <c r="Q109" s="61">
        <v>2.7694000000000001</v>
      </c>
      <c r="R109" s="61">
        <v>2.4603999999999999</v>
      </c>
      <c r="S109" s="61">
        <v>5.9192</v>
      </c>
      <c r="T109" s="61">
        <v>0.96950000000000003</v>
      </c>
      <c r="V109" s="61">
        <v>0.74870000000000003</v>
      </c>
      <c r="X109" s="61">
        <v>0.5302</v>
      </c>
    </row>
    <row r="110" spans="1:24">
      <c r="A110" s="64">
        <v>43244</v>
      </c>
      <c r="B110" s="61">
        <v>0.75619999999999998</v>
      </c>
      <c r="C110" s="63">
        <v>62.9</v>
      </c>
      <c r="D110" s="61">
        <v>4.8333000000000004</v>
      </c>
      <c r="E110" s="63">
        <v>82.78</v>
      </c>
      <c r="F110" s="61">
        <v>0.64590000000000003</v>
      </c>
      <c r="G110" s="63">
        <v>816.13</v>
      </c>
      <c r="H110" s="61">
        <v>0.56559999999999999</v>
      </c>
      <c r="I110" s="61">
        <v>1.0154000000000001</v>
      </c>
      <c r="J110" s="63">
        <v>51.71</v>
      </c>
      <c r="K110" s="57">
        <v>24.3</v>
      </c>
      <c r="L110" s="61">
        <v>1.0925</v>
      </c>
      <c r="M110" s="63">
        <v>22.66</v>
      </c>
      <c r="N110" s="61">
        <v>3.0137999999999998</v>
      </c>
      <c r="O110" s="62">
        <v>10712</v>
      </c>
      <c r="P110" s="62">
        <v>17225</v>
      </c>
      <c r="Q110" s="61">
        <v>2.7770999999999999</v>
      </c>
      <c r="R110" s="61">
        <v>2.4672000000000001</v>
      </c>
      <c r="S110" s="61">
        <v>5.9341999999999997</v>
      </c>
      <c r="T110" s="61">
        <v>0.97189999999999999</v>
      </c>
      <c r="V110" s="61">
        <v>0.75109999999999999</v>
      </c>
      <c r="X110" s="61">
        <v>0.5333</v>
      </c>
    </row>
    <row r="111" spans="1:24">
      <c r="A111" s="64">
        <v>43245</v>
      </c>
      <c r="B111" s="61">
        <v>0.75649999999999995</v>
      </c>
      <c r="C111" s="63">
        <v>62.9</v>
      </c>
      <c r="D111" s="61">
        <v>4.8335999999999997</v>
      </c>
      <c r="E111" s="63">
        <v>82.89</v>
      </c>
      <c r="F111" s="61">
        <v>0.6462</v>
      </c>
      <c r="G111" s="63">
        <v>815.28</v>
      </c>
      <c r="H111" s="61">
        <v>0.56599999999999995</v>
      </c>
      <c r="I111" s="61">
        <v>1.0142</v>
      </c>
      <c r="J111" s="63">
        <v>51.62</v>
      </c>
      <c r="K111" s="57">
        <v>24.2</v>
      </c>
      <c r="L111" s="61">
        <v>1.0931</v>
      </c>
      <c r="M111" s="63">
        <v>22.66</v>
      </c>
      <c r="N111" s="61">
        <v>3.0131000000000001</v>
      </c>
      <c r="O111" s="62">
        <v>10708</v>
      </c>
      <c r="P111" s="62">
        <v>17234</v>
      </c>
      <c r="Q111" s="61">
        <v>2.7782</v>
      </c>
      <c r="R111" s="61">
        <v>2.4681999999999999</v>
      </c>
      <c r="S111" s="61">
        <v>5.9333999999999998</v>
      </c>
      <c r="T111" s="61">
        <v>0.97660000000000002</v>
      </c>
      <c r="V111" s="61">
        <v>0.75090000000000001</v>
      </c>
      <c r="X111" s="61">
        <v>0.53310000000000002</v>
      </c>
    </row>
    <row r="112" spans="1:24">
      <c r="A112" s="64">
        <v>43248</v>
      </c>
      <c r="B112" s="61">
        <v>0.75780000000000003</v>
      </c>
      <c r="C112" s="63">
        <v>62.9</v>
      </c>
      <c r="D112" s="61">
        <v>4.8425000000000002</v>
      </c>
      <c r="E112" s="63">
        <v>83.02</v>
      </c>
      <c r="F112" s="61">
        <v>0.64610000000000001</v>
      </c>
      <c r="G112" s="63">
        <v>812.55</v>
      </c>
      <c r="H112" s="61">
        <v>0.56820000000000004</v>
      </c>
      <c r="I112" s="61">
        <v>1.0141</v>
      </c>
      <c r="J112" s="63">
        <v>51.08</v>
      </c>
      <c r="K112" s="57">
        <v>24.17</v>
      </c>
      <c r="L112" s="61">
        <v>1.0891</v>
      </c>
      <c r="M112" s="63">
        <v>22.66</v>
      </c>
      <c r="N112" s="61">
        <v>3.016</v>
      </c>
      <c r="O112" s="62">
        <v>10602</v>
      </c>
      <c r="P112" s="62">
        <v>17288</v>
      </c>
      <c r="Q112" s="61">
        <v>2.7829999999999999</v>
      </c>
      <c r="R112" s="61">
        <v>2.4723999999999999</v>
      </c>
      <c r="S112" s="61">
        <v>5.9443000000000001</v>
      </c>
      <c r="T112" s="61">
        <v>0.98340000000000005</v>
      </c>
      <c r="V112" s="61">
        <v>0.75139999999999996</v>
      </c>
      <c r="X112" s="61">
        <v>0.5343</v>
      </c>
    </row>
    <row r="113" spans="1:24">
      <c r="A113" s="64">
        <v>43249</v>
      </c>
      <c r="B113" s="61">
        <v>0.75349999999999995</v>
      </c>
      <c r="C113" s="63">
        <v>62.7</v>
      </c>
      <c r="D113" s="61">
        <v>4.8314000000000004</v>
      </c>
      <c r="E113" s="63">
        <v>82.2</v>
      </c>
      <c r="F113" s="61">
        <v>0.64780000000000004</v>
      </c>
      <c r="G113" s="63">
        <v>810.8</v>
      </c>
      <c r="H113" s="61">
        <v>0.56589999999999996</v>
      </c>
      <c r="I113" s="61">
        <v>1.0129999999999999</v>
      </c>
      <c r="J113" s="63">
        <v>51.06</v>
      </c>
      <c r="K113" s="57">
        <v>24.1</v>
      </c>
      <c r="L113" s="61">
        <v>1.087</v>
      </c>
      <c r="M113" s="63">
        <v>22.61</v>
      </c>
      <c r="N113" s="61">
        <v>3.0007999999999999</v>
      </c>
      <c r="O113" s="62">
        <v>10541</v>
      </c>
      <c r="P113" s="62">
        <v>17208</v>
      </c>
      <c r="Q113" s="61">
        <v>2.7671999999999999</v>
      </c>
      <c r="R113" s="61">
        <v>2.4584000000000001</v>
      </c>
      <c r="S113" s="61">
        <v>5.9116999999999997</v>
      </c>
      <c r="T113" s="61">
        <v>0.97850000000000004</v>
      </c>
      <c r="V113" s="61">
        <v>0.74839999999999995</v>
      </c>
      <c r="X113" s="61">
        <v>0.53129999999999999</v>
      </c>
    </row>
    <row r="114" spans="1:24">
      <c r="A114" s="64">
        <v>43250</v>
      </c>
      <c r="B114" s="61">
        <v>0.75009999999999999</v>
      </c>
      <c r="C114" s="63">
        <v>62.5</v>
      </c>
      <c r="D114" s="61">
        <v>4.8232999999999997</v>
      </c>
      <c r="E114" s="63">
        <v>81.53</v>
      </c>
      <c r="F114" s="61">
        <v>0.64910000000000001</v>
      </c>
      <c r="G114" s="63">
        <v>810.97</v>
      </c>
      <c r="H114" s="61">
        <v>0.56559999999999999</v>
      </c>
      <c r="I114" s="61">
        <v>1.0086999999999999</v>
      </c>
      <c r="J114" s="63">
        <v>50.75</v>
      </c>
      <c r="K114" s="57">
        <v>24.12</v>
      </c>
      <c r="L114" s="61">
        <v>1.0844</v>
      </c>
      <c r="M114" s="63">
        <v>22.55</v>
      </c>
      <c r="N114" s="61">
        <v>2.9948000000000001</v>
      </c>
      <c r="O114" s="62">
        <v>10509</v>
      </c>
      <c r="P114" s="62">
        <v>17144</v>
      </c>
      <c r="Q114" s="61">
        <v>2.7547000000000001</v>
      </c>
      <c r="R114" s="61">
        <v>2.4472999999999998</v>
      </c>
      <c r="S114" s="61">
        <v>5.8846999999999996</v>
      </c>
      <c r="T114" s="61">
        <v>0.97719999999999996</v>
      </c>
      <c r="V114" s="61">
        <v>0.74470000000000003</v>
      </c>
      <c r="X114" s="61">
        <v>0.53169999999999995</v>
      </c>
    </row>
    <row r="115" spans="1:24">
      <c r="A115" s="64">
        <v>43251</v>
      </c>
      <c r="B115" s="61">
        <v>0.75639999999999996</v>
      </c>
      <c r="C115" s="63">
        <v>62.8</v>
      </c>
      <c r="D115" s="61">
        <v>4.8441000000000001</v>
      </c>
      <c r="E115" s="63">
        <v>82.29</v>
      </c>
      <c r="F115" s="61">
        <v>0.64749999999999996</v>
      </c>
      <c r="G115" s="63">
        <v>814.45</v>
      </c>
      <c r="H115" s="61">
        <v>0.56799999999999995</v>
      </c>
      <c r="I115" s="61">
        <v>1.0122</v>
      </c>
      <c r="J115" s="63">
        <v>51.05</v>
      </c>
      <c r="K115" s="57">
        <v>24.2</v>
      </c>
      <c r="L115" s="61">
        <v>1.0831999999999999</v>
      </c>
      <c r="M115" s="63">
        <v>22.67</v>
      </c>
      <c r="N115" s="61">
        <v>3.0078</v>
      </c>
      <c r="O115" s="62">
        <v>10505</v>
      </c>
      <c r="P115" s="62">
        <v>17250</v>
      </c>
      <c r="Q115" s="61">
        <v>2.7778999999999998</v>
      </c>
      <c r="R115" s="61">
        <v>2.4679000000000002</v>
      </c>
      <c r="S115" s="61">
        <v>5.9353999999999996</v>
      </c>
      <c r="T115" s="61">
        <v>0.97330000000000005</v>
      </c>
      <c r="V115" s="61">
        <v>0.74770000000000003</v>
      </c>
      <c r="X115" s="61">
        <v>0.53490000000000004</v>
      </c>
    </row>
    <row r="116" spans="1:24">
      <c r="A116" s="64">
        <v>43252</v>
      </c>
      <c r="B116" s="61">
        <v>0.75409999999999999</v>
      </c>
      <c r="C116" s="63">
        <v>62.7</v>
      </c>
      <c r="D116" s="61">
        <v>4.8391000000000002</v>
      </c>
      <c r="E116" s="63">
        <v>82.26</v>
      </c>
      <c r="F116" s="61">
        <v>0.64590000000000003</v>
      </c>
      <c r="G116" s="63">
        <v>811.37</v>
      </c>
      <c r="H116" s="61">
        <v>0.56810000000000005</v>
      </c>
      <c r="I116" s="61">
        <v>1.0097</v>
      </c>
      <c r="J116" s="63">
        <v>50.64</v>
      </c>
      <c r="K116" s="57">
        <v>24.16</v>
      </c>
      <c r="L116" s="61">
        <v>1.0784</v>
      </c>
      <c r="M116" s="63">
        <v>22.51</v>
      </c>
      <c r="N116" s="61">
        <v>3.0036</v>
      </c>
      <c r="O116" s="62">
        <v>10478</v>
      </c>
      <c r="P116" s="62">
        <v>17166</v>
      </c>
      <c r="Q116" s="61">
        <v>2.7694000000000001</v>
      </c>
      <c r="R116" s="61">
        <v>2.4603999999999999</v>
      </c>
      <c r="S116" s="61">
        <v>5.9161000000000001</v>
      </c>
      <c r="T116" s="61">
        <v>0.97760000000000002</v>
      </c>
      <c r="V116" s="61">
        <v>0.74480000000000002</v>
      </c>
      <c r="X116" s="61">
        <v>0.5323</v>
      </c>
    </row>
    <row r="117" spans="1:24">
      <c r="A117" s="64">
        <v>43255</v>
      </c>
      <c r="B117" s="61">
        <v>0.76149999999999995</v>
      </c>
      <c r="C117" s="63">
        <v>63.3</v>
      </c>
      <c r="D117" s="61">
        <v>4.8887999999999998</v>
      </c>
      <c r="E117" s="63">
        <v>83.48</v>
      </c>
      <c r="F117" s="61">
        <v>0.65139999999999998</v>
      </c>
      <c r="G117" s="63">
        <v>815.91</v>
      </c>
      <c r="H117" s="61">
        <v>0.5696</v>
      </c>
      <c r="I117" s="61">
        <v>1.0185999999999999</v>
      </c>
      <c r="J117" s="63">
        <v>51.09</v>
      </c>
      <c r="K117" s="57">
        <v>24.38</v>
      </c>
      <c r="L117" s="61">
        <v>1.0871</v>
      </c>
      <c r="M117" s="63">
        <v>22.69</v>
      </c>
      <c r="N117" s="61">
        <v>3.03</v>
      </c>
      <c r="O117" s="62">
        <v>10576</v>
      </c>
      <c r="P117" s="62">
        <v>17382</v>
      </c>
      <c r="Q117" s="61">
        <v>2.7966000000000002</v>
      </c>
      <c r="R117" s="61">
        <v>2.4845000000000002</v>
      </c>
      <c r="S117" s="61">
        <v>5.9752999999999998</v>
      </c>
      <c r="T117" s="61">
        <v>0.98540000000000005</v>
      </c>
      <c r="V117" s="61">
        <v>0.75209999999999999</v>
      </c>
      <c r="X117" s="61">
        <v>0.53720000000000001</v>
      </c>
    </row>
    <row r="118" spans="1:24">
      <c r="A118" s="64">
        <v>43256</v>
      </c>
      <c r="B118" s="61">
        <v>0.76329999999999998</v>
      </c>
      <c r="C118" s="63">
        <v>63.4</v>
      </c>
      <c r="D118" s="61">
        <v>4.8936000000000002</v>
      </c>
      <c r="E118" s="63">
        <v>83.86</v>
      </c>
      <c r="F118" s="61">
        <v>0.65290000000000004</v>
      </c>
      <c r="G118" s="63">
        <v>817.16</v>
      </c>
      <c r="H118" s="61">
        <v>0.57330000000000003</v>
      </c>
      <c r="I118" s="61">
        <v>1.0192000000000001</v>
      </c>
      <c r="J118" s="63">
        <v>51.28</v>
      </c>
      <c r="K118" s="57">
        <v>24.4</v>
      </c>
      <c r="L118" s="61">
        <v>1.0859000000000001</v>
      </c>
      <c r="M118" s="63">
        <v>22.72</v>
      </c>
      <c r="N118" s="61">
        <v>3.0329999999999999</v>
      </c>
      <c r="O118" s="62">
        <v>10598</v>
      </c>
      <c r="P118" s="62">
        <v>17425</v>
      </c>
      <c r="Q118" s="61">
        <v>2.8031999999999999</v>
      </c>
      <c r="R118" s="61">
        <v>2.4904000000000002</v>
      </c>
      <c r="S118" s="61">
        <v>5.9894999999999996</v>
      </c>
      <c r="T118" s="61">
        <v>0.98740000000000006</v>
      </c>
      <c r="V118" s="61">
        <v>0.75439999999999996</v>
      </c>
      <c r="X118" s="61">
        <v>0.53810000000000002</v>
      </c>
    </row>
    <row r="119" spans="1:24">
      <c r="A119" s="64">
        <v>43257</v>
      </c>
      <c r="B119" s="61">
        <v>0.76639999999999997</v>
      </c>
      <c r="C119" s="63">
        <v>63.5</v>
      </c>
      <c r="D119" s="61">
        <v>4.8975999999999997</v>
      </c>
      <c r="E119" s="63">
        <v>84.22</v>
      </c>
      <c r="F119" s="61">
        <v>0.65380000000000005</v>
      </c>
      <c r="G119" s="63">
        <v>820.7</v>
      </c>
      <c r="H119" s="61">
        <v>0.5716</v>
      </c>
      <c r="I119" s="61">
        <v>1.0209999999999999</v>
      </c>
      <c r="J119" s="63">
        <v>51.39</v>
      </c>
      <c r="K119" s="57">
        <v>24.43</v>
      </c>
      <c r="L119" s="61">
        <v>1.0875999999999999</v>
      </c>
      <c r="M119" s="63">
        <v>22.8</v>
      </c>
      <c r="N119" s="61">
        <v>3.0464000000000002</v>
      </c>
      <c r="O119" s="62">
        <v>10614</v>
      </c>
      <c r="P119" s="62">
        <v>17479</v>
      </c>
      <c r="Q119" s="61">
        <v>2.8146</v>
      </c>
      <c r="R119" s="61">
        <v>2.5005000000000002</v>
      </c>
      <c r="S119" s="61">
        <v>6.0137</v>
      </c>
      <c r="T119" s="61">
        <v>0.99109999999999998</v>
      </c>
      <c r="V119" s="61">
        <v>0.75470000000000004</v>
      </c>
      <c r="X119" s="61">
        <v>0.54110000000000003</v>
      </c>
    </row>
    <row r="120" spans="1:24">
      <c r="A120" s="64">
        <v>43258</v>
      </c>
      <c r="B120" s="61">
        <v>0.76590000000000003</v>
      </c>
      <c r="C120" s="63">
        <v>63.4</v>
      </c>
      <c r="D120" s="61">
        <v>4.8949999999999996</v>
      </c>
      <c r="E120" s="63">
        <v>84.2</v>
      </c>
      <c r="F120" s="61">
        <v>0.64880000000000004</v>
      </c>
      <c r="G120" s="63">
        <v>817.64</v>
      </c>
      <c r="H120" s="61">
        <v>0.56999999999999995</v>
      </c>
      <c r="I120" s="61">
        <v>1.0193000000000001</v>
      </c>
      <c r="J120" s="63">
        <v>51.4</v>
      </c>
      <c r="K120" s="57">
        <v>24.43</v>
      </c>
      <c r="L120" s="61">
        <v>1.0867</v>
      </c>
      <c r="M120" s="63">
        <v>22.75</v>
      </c>
      <c r="N120" s="61">
        <v>3.0440999999999998</v>
      </c>
      <c r="O120" s="62">
        <v>10623</v>
      </c>
      <c r="P120" s="62">
        <v>17465</v>
      </c>
      <c r="Q120" s="61">
        <v>2.8128000000000002</v>
      </c>
      <c r="R120" s="61">
        <v>2.4988999999999999</v>
      </c>
      <c r="S120" s="61">
        <v>6.0084999999999997</v>
      </c>
      <c r="T120" s="61">
        <v>0.99119999999999997</v>
      </c>
      <c r="V120" s="61">
        <v>0.75370000000000004</v>
      </c>
      <c r="X120" s="61">
        <v>0.5393</v>
      </c>
    </row>
    <row r="121" spans="1:24">
      <c r="A121" s="64">
        <v>43259</v>
      </c>
      <c r="B121" s="61">
        <v>0.76090000000000002</v>
      </c>
      <c r="C121" s="63">
        <v>63.1</v>
      </c>
      <c r="D121" s="61">
        <v>4.8716999999999997</v>
      </c>
      <c r="E121" s="63">
        <v>83.44</v>
      </c>
      <c r="F121" s="61">
        <v>0.64449999999999996</v>
      </c>
      <c r="G121" s="63">
        <v>817.82</v>
      </c>
      <c r="H121" s="61">
        <v>0.56679999999999997</v>
      </c>
      <c r="I121" s="61">
        <v>1.0148999999999999</v>
      </c>
      <c r="J121" s="63">
        <v>51.34</v>
      </c>
      <c r="K121" s="57">
        <v>24.38</v>
      </c>
      <c r="L121" s="61">
        <v>1.0824</v>
      </c>
      <c r="M121" s="63">
        <v>22.67</v>
      </c>
      <c r="N121" s="61">
        <v>3.0299</v>
      </c>
      <c r="O121" s="62">
        <v>10588</v>
      </c>
      <c r="P121" s="62">
        <v>17345</v>
      </c>
      <c r="Q121" s="61">
        <v>2.7944</v>
      </c>
      <c r="R121" s="61">
        <v>2.4824999999999999</v>
      </c>
      <c r="S121" s="61">
        <v>5.9695</v>
      </c>
      <c r="T121" s="61">
        <v>0.98819999999999997</v>
      </c>
      <c r="V121" s="61">
        <v>0.74639999999999995</v>
      </c>
      <c r="X121" s="61">
        <v>0.53469999999999995</v>
      </c>
    </row>
    <row r="122" spans="1:24">
      <c r="A122" s="64">
        <v>43263</v>
      </c>
      <c r="B122" s="61">
        <v>0.76149999999999995</v>
      </c>
      <c r="C122" s="63">
        <v>63.2</v>
      </c>
      <c r="D122" s="61">
        <v>4.8760000000000003</v>
      </c>
      <c r="E122" s="63">
        <v>83.99</v>
      </c>
      <c r="F122" s="61">
        <v>0.64700000000000002</v>
      </c>
      <c r="G122" s="63">
        <v>818.99</v>
      </c>
      <c r="H122" s="61">
        <v>0.56979999999999997</v>
      </c>
      <c r="I122" s="61">
        <v>1.0164</v>
      </c>
      <c r="J122" s="63">
        <v>51.36</v>
      </c>
      <c r="K122" s="57">
        <v>24.43</v>
      </c>
      <c r="L122" s="61">
        <v>1.0814999999999999</v>
      </c>
      <c r="M122" s="63">
        <v>22.72</v>
      </c>
      <c r="N122" s="61">
        <v>3.0379999999999998</v>
      </c>
      <c r="O122" s="62">
        <v>10608</v>
      </c>
      <c r="P122" s="62">
        <v>17373</v>
      </c>
      <c r="Q122" s="61">
        <v>2.7966000000000002</v>
      </c>
      <c r="R122" s="61">
        <v>2.4845000000000002</v>
      </c>
      <c r="S122" s="61">
        <v>5.9748999999999999</v>
      </c>
      <c r="T122" s="61">
        <v>0.98960000000000004</v>
      </c>
      <c r="V122" s="61">
        <v>0.75180000000000002</v>
      </c>
      <c r="X122" s="61">
        <v>0.53620000000000001</v>
      </c>
    </row>
    <row r="123" spans="1:24">
      <c r="A123" s="64">
        <v>43264</v>
      </c>
      <c r="B123" s="61">
        <v>0.75739999999999996</v>
      </c>
      <c r="C123" s="63">
        <v>63</v>
      </c>
      <c r="D123" s="61">
        <v>4.8502000000000001</v>
      </c>
      <c r="E123" s="63">
        <v>83.74</v>
      </c>
      <c r="F123" s="61">
        <v>0.64449999999999996</v>
      </c>
      <c r="G123" s="63">
        <v>815.87</v>
      </c>
      <c r="H123" s="61">
        <v>0.56659999999999999</v>
      </c>
      <c r="I123" s="61">
        <v>1.0122</v>
      </c>
      <c r="J123" s="63">
        <v>51.19</v>
      </c>
      <c r="K123" s="57">
        <v>24.33</v>
      </c>
      <c r="L123" s="61">
        <v>1.0798000000000001</v>
      </c>
      <c r="M123" s="63">
        <v>22.63</v>
      </c>
      <c r="N123" s="61">
        <v>3.0251000000000001</v>
      </c>
      <c r="O123" s="62">
        <v>10551</v>
      </c>
      <c r="P123" s="62">
        <v>17282</v>
      </c>
      <c r="Q123" s="61">
        <v>2.7816000000000001</v>
      </c>
      <c r="R123" s="61">
        <v>2.4710999999999999</v>
      </c>
      <c r="S123" s="61">
        <v>5.9443999999999999</v>
      </c>
      <c r="T123" s="61">
        <v>0.98619999999999997</v>
      </c>
      <c r="V123" s="61">
        <v>0.74770000000000003</v>
      </c>
      <c r="X123" s="61">
        <v>0.5333</v>
      </c>
    </row>
    <row r="124" spans="1:24">
      <c r="A124" s="64">
        <v>43265</v>
      </c>
      <c r="B124" s="61">
        <v>0.75549999999999995</v>
      </c>
      <c r="C124" s="63">
        <v>62.7</v>
      </c>
      <c r="D124" s="61">
        <v>4.8311999999999999</v>
      </c>
      <c r="E124" s="63">
        <v>83.13</v>
      </c>
      <c r="F124" s="61">
        <v>0.6401</v>
      </c>
      <c r="G124" s="63">
        <v>818.17</v>
      </c>
      <c r="H124" s="61">
        <v>0.56410000000000005</v>
      </c>
      <c r="I124" s="61">
        <v>1.0093000000000001</v>
      </c>
      <c r="J124" s="63">
        <v>51.13</v>
      </c>
      <c r="K124" s="57">
        <v>24.3</v>
      </c>
      <c r="L124" s="61">
        <v>1.0739000000000001</v>
      </c>
      <c r="M124" s="63">
        <v>22.6</v>
      </c>
      <c r="N124" s="61">
        <v>3.0122</v>
      </c>
      <c r="O124" s="62">
        <v>10524</v>
      </c>
      <c r="P124" s="62">
        <v>17235</v>
      </c>
      <c r="Q124" s="61">
        <v>2.7746</v>
      </c>
      <c r="R124" s="61">
        <v>2.4649000000000001</v>
      </c>
      <c r="S124" s="61">
        <v>5.9290000000000003</v>
      </c>
      <c r="T124" s="61">
        <v>0.98060000000000003</v>
      </c>
      <c r="V124" s="61">
        <v>0.74399999999999999</v>
      </c>
      <c r="X124" s="61">
        <v>0.53259999999999996</v>
      </c>
    </row>
    <row r="125" spans="1:24">
      <c r="A125" s="64">
        <v>43266</v>
      </c>
      <c r="B125" s="61">
        <v>0.74650000000000005</v>
      </c>
      <c r="C125" s="63">
        <v>62.4</v>
      </c>
      <c r="D125" s="61">
        <v>4.7897999999999996</v>
      </c>
      <c r="E125" s="63">
        <v>82.78</v>
      </c>
      <c r="F125" s="61">
        <v>0.64570000000000005</v>
      </c>
      <c r="G125" s="63">
        <v>816.63</v>
      </c>
      <c r="H125" s="61">
        <v>0.56389999999999996</v>
      </c>
      <c r="I125" s="61">
        <v>1.0049999999999999</v>
      </c>
      <c r="J125" s="63">
        <v>50.75</v>
      </c>
      <c r="K125" s="57">
        <v>24.2</v>
      </c>
      <c r="L125" s="61">
        <v>1.0743</v>
      </c>
      <c r="M125" s="63">
        <v>22.4</v>
      </c>
      <c r="N125" s="61">
        <v>2.9746999999999999</v>
      </c>
      <c r="O125" s="62">
        <v>10399</v>
      </c>
      <c r="P125" s="62">
        <v>17031</v>
      </c>
      <c r="Q125" s="61">
        <v>2.7414999999999998</v>
      </c>
      <c r="R125" s="61">
        <v>2.4356</v>
      </c>
      <c r="S125" s="61">
        <v>5.8596000000000004</v>
      </c>
      <c r="T125" s="61">
        <v>0.98070000000000002</v>
      </c>
      <c r="V125" s="61">
        <v>0.745</v>
      </c>
      <c r="X125" s="61">
        <v>0.52470000000000006</v>
      </c>
    </row>
    <row r="126" spans="1:24">
      <c r="A126" s="64">
        <v>43269</v>
      </c>
      <c r="B126" s="61">
        <v>0.745</v>
      </c>
      <c r="C126" s="63">
        <v>62.3</v>
      </c>
      <c r="D126" s="61">
        <v>4.7968000000000002</v>
      </c>
      <c r="E126" s="63">
        <v>82.32</v>
      </c>
      <c r="F126" s="61">
        <v>0.64259999999999995</v>
      </c>
      <c r="G126" s="63">
        <v>823.3</v>
      </c>
      <c r="H126" s="61">
        <v>0.56140000000000001</v>
      </c>
      <c r="I126" s="61">
        <v>1.0071000000000001</v>
      </c>
      <c r="J126" s="63">
        <v>50.7</v>
      </c>
      <c r="K126" s="57">
        <v>24.39</v>
      </c>
      <c r="L126" s="61">
        <v>1.0724</v>
      </c>
      <c r="M126" s="63">
        <v>22.46</v>
      </c>
      <c r="N126" s="61">
        <v>2.9777999999999998</v>
      </c>
      <c r="O126" s="62">
        <v>10378</v>
      </c>
      <c r="P126" s="62">
        <v>17013</v>
      </c>
      <c r="Q126" s="61">
        <v>2.7360000000000002</v>
      </c>
      <c r="R126" s="61">
        <v>2.4386000000000001</v>
      </c>
      <c r="S126" s="61">
        <v>5.8476999999999997</v>
      </c>
      <c r="T126" s="61">
        <v>0.98180000000000001</v>
      </c>
      <c r="V126" s="61">
        <v>0.74280000000000002</v>
      </c>
      <c r="X126" s="61">
        <v>0.52800000000000002</v>
      </c>
    </row>
    <row r="127" spans="1:24">
      <c r="A127" s="64">
        <v>43270</v>
      </c>
      <c r="B127" s="61">
        <v>0.73799999999999999</v>
      </c>
      <c r="C127" s="63">
        <v>61.8</v>
      </c>
      <c r="D127" s="61">
        <v>4.7615999999999996</v>
      </c>
      <c r="E127" s="63">
        <v>80.88</v>
      </c>
      <c r="F127" s="61">
        <v>0.6351</v>
      </c>
      <c r="G127" s="63">
        <v>817.7</v>
      </c>
      <c r="H127" s="61">
        <v>0.55669999999999997</v>
      </c>
      <c r="I127" s="61">
        <v>0.99890000000000001</v>
      </c>
      <c r="J127" s="63">
        <v>50.28</v>
      </c>
      <c r="K127" s="57">
        <v>24.16</v>
      </c>
      <c r="L127" s="61">
        <v>1.0659000000000001</v>
      </c>
      <c r="M127" s="63">
        <v>22.27</v>
      </c>
      <c r="N127" s="61">
        <v>2.9508999999999999</v>
      </c>
      <c r="O127" s="62">
        <v>10280</v>
      </c>
      <c r="P127" s="62">
        <v>16865</v>
      </c>
      <c r="Q127" s="61">
        <v>2.7103000000000002</v>
      </c>
      <c r="R127" s="61">
        <v>2.4157000000000002</v>
      </c>
      <c r="S127" s="61">
        <v>5.7929000000000004</v>
      </c>
      <c r="T127" s="61">
        <v>0.97640000000000005</v>
      </c>
      <c r="V127" s="61">
        <v>0.73209999999999997</v>
      </c>
      <c r="X127" s="61">
        <v>0.52290000000000003</v>
      </c>
    </row>
    <row r="128" spans="1:24">
      <c r="A128" s="64">
        <v>43271</v>
      </c>
      <c r="B128" s="61">
        <v>0.74019999999999997</v>
      </c>
      <c r="C128" s="63">
        <v>62.1</v>
      </c>
      <c r="D128" s="61">
        <v>4.7904</v>
      </c>
      <c r="E128" s="63">
        <v>81.58</v>
      </c>
      <c r="F128" s="61">
        <v>0.63949999999999996</v>
      </c>
      <c r="G128" s="63">
        <v>818.26</v>
      </c>
      <c r="H128" s="61">
        <v>0.56230000000000002</v>
      </c>
      <c r="I128" s="61">
        <v>1.0039</v>
      </c>
      <c r="J128" s="63">
        <v>50.38</v>
      </c>
      <c r="K128" s="57">
        <v>24.2</v>
      </c>
      <c r="L128" s="61">
        <v>1.0720000000000001</v>
      </c>
      <c r="M128" s="63">
        <v>22.31</v>
      </c>
      <c r="N128" s="61">
        <v>2.9660000000000002</v>
      </c>
      <c r="O128" s="62">
        <v>10311</v>
      </c>
      <c r="P128" s="62">
        <v>16925</v>
      </c>
      <c r="Q128" s="61">
        <v>2.7183999999999999</v>
      </c>
      <c r="R128" s="61">
        <v>2.4228999999999998</v>
      </c>
      <c r="S128" s="61">
        <v>5.8098000000000001</v>
      </c>
      <c r="T128" s="61">
        <v>0.98329999999999995</v>
      </c>
      <c r="V128" s="61">
        <v>0.73760000000000003</v>
      </c>
      <c r="X128" s="61">
        <v>0.52580000000000005</v>
      </c>
    </row>
    <row r="129" spans="1:24">
      <c r="A129" s="64">
        <v>43272</v>
      </c>
      <c r="B129" s="61">
        <v>0.73599999999999999</v>
      </c>
      <c r="C129" s="63">
        <v>61.9</v>
      </c>
      <c r="D129" s="61">
        <v>4.7805</v>
      </c>
      <c r="E129" s="63">
        <v>81.47</v>
      </c>
      <c r="F129" s="61">
        <v>0.63670000000000004</v>
      </c>
      <c r="G129" s="63">
        <v>816.92</v>
      </c>
      <c r="H129" s="61">
        <v>0.55969999999999998</v>
      </c>
      <c r="I129" s="61">
        <v>1.0026999999999999</v>
      </c>
      <c r="J129" s="63">
        <v>50.17</v>
      </c>
      <c r="K129" s="57">
        <v>24.24</v>
      </c>
      <c r="L129" s="61">
        <v>1.0767</v>
      </c>
      <c r="M129" s="63">
        <v>22.28</v>
      </c>
      <c r="N129" s="61">
        <v>2.9514</v>
      </c>
      <c r="O129" s="62">
        <v>10376</v>
      </c>
      <c r="P129" s="62">
        <v>16837</v>
      </c>
      <c r="Q129" s="61">
        <v>2.7029999999999998</v>
      </c>
      <c r="R129" s="61">
        <v>2.4171</v>
      </c>
      <c r="S129" s="61">
        <v>5.7743000000000002</v>
      </c>
      <c r="T129" s="61">
        <v>0.98040000000000005</v>
      </c>
      <c r="V129" s="61">
        <v>0.73429999999999995</v>
      </c>
      <c r="X129" s="61">
        <v>0.52280000000000004</v>
      </c>
    </row>
    <row r="130" spans="1:24">
      <c r="A130" s="64">
        <v>43273</v>
      </c>
      <c r="B130" s="61">
        <v>0.73980000000000001</v>
      </c>
      <c r="C130" s="63">
        <v>62.1</v>
      </c>
      <c r="D130" s="61">
        <v>4.8094999999999999</v>
      </c>
      <c r="E130" s="63">
        <v>81.36</v>
      </c>
      <c r="F130" s="61">
        <v>0.63590000000000002</v>
      </c>
      <c r="G130" s="63">
        <v>820.07</v>
      </c>
      <c r="H130" s="61">
        <v>0.55730000000000002</v>
      </c>
      <c r="I130" s="61">
        <v>1.0033000000000001</v>
      </c>
      <c r="J130" s="63">
        <v>50.19</v>
      </c>
      <c r="K130" s="57">
        <v>24.34</v>
      </c>
      <c r="L130" s="61">
        <v>1.0719000000000001</v>
      </c>
      <c r="M130" s="63">
        <v>22.41</v>
      </c>
      <c r="N130" s="61">
        <v>2.9613999999999998</v>
      </c>
      <c r="O130" s="62">
        <v>10430</v>
      </c>
      <c r="P130" s="62">
        <v>16937</v>
      </c>
      <c r="Q130" s="61">
        <v>2.7168999999999999</v>
      </c>
      <c r="R130" s="61">
        <v>2.4296000000000002</v>
      </c>
      <c r="S130" s="61">
        <v>5.8037000000000001</v>
      </c>
      <c r="T130" s="61">
        <v>0.98360000000000003</v>
      </c>
      <c r="V130" s="61">
        <v>0.73250000000000004</v>
      </c>
      <c r="X130" s="61">
        <v>0.52610000000000001</v>
      </c>
    </row>
    <row r="131" spans="1:24">
      <c r="A131" s="64">
        <v>43276</v>
      </c>
      <c r="B131" s="61">
        <v>0.7419</v>
      </c>
      <c r="C131" s="63">
        <v>62.4</v>
      </c>
      <c r="D131" s="61">
        <v>4.8507999999999996</v>
      </c>
      <c r="E131" s="63">
        <v>81.19</v>
      </c>
      <c r="F131" s="61">
        <v>0.63729999999999998</v>
      </c>
      <c r="G131" s="63">
        <v>828.78</v>
      </c>
      <c r="H131" s="61">
        <v>0.55979999999999996</v>
      </c>
      <c r="I131" s="61">
        <v>1.0125</v>
      </c>
      <c r="J131" s="63">
        <v>50.56</v>
      </c>
      <c r="K131" s="57">
        <v>24.49</v>
      </c>
      <c r="L131" s="61">
        <v>1.0758000000000001</v>
      </c>
      <c r="M131" s="63">
        <v>22.57</v>
      </c>
      <c r="N131" s="61">
        <v>2.9775999999999998</v>
      </c>
      <c r="O131" s="62">
        <v>10494</v>
      </c>
      <c r="P131" s="62">
        <v>16987</v>
      </c>
      <c r="Q131" s="61">
        <v>2.7246000000000001</v>
      </c>
      <c r="R131" s="61">
        <v>2.4365000000000001</v>
      </c>
      <c r="S131" s="61">
        <v>5.8217999999999996</v>
      </c>
      <c r="T131" s="61">
        <v>0.98650000000000004</v>
      </c>
      <c r="V131" s="61">
        <v>0.73319999999999996</v>
      </c>
      <c r="X131" s="61">
        <v>0.52559999999999996</v>
      </c>
    </row>
    <row r="132" spans="1:24">
      <c r="A132" s="64">
        <v>43277</v>
      </c>
      <c r="B132" s="61">
        <v>0.74160000000000004</v>
      </c>
      <c r="C132" s="63">
        <v>62.4</v>
      </c>
      <c r="D132" s="61">
        <v>4.8574999999999999</v>
      </c>
      <c r="E132" s="63">
        <v>81.28</v>
      </c>
      <c r="F132" s="61">
        <v>0.63329999999999997</v>
      </c>
      <c r="G132" s="63">
        <v>825.98</v>
      </c>
      <c r="H132" s="61">
        <v>0.55830000000000002</v>
      </c>
      <c r="I132" s="61">
        <v>1.0083</v>
      </c>
      <c r="J132" s="63">
        <v>50.55</v>
      </c>
      <c r="K132" s="57">
        <v>24.45</v>
      </c>
      <c r="L132" s="61">
        <v>1.0750999999999999</v>
      </c>
      <c r="M132" s="63">
        <v>22.51</v>
      </c>
      <c r="N132" s="61">
        <v>2.9815999999999998</v>
      </c>
      <c r="O132" s="62">
        <v>10514</v>
      </c>
      <c r="P132" s="62">
        <v>16998</v>
      </c>
      <c r="Q132" s="61">
        <v>2.7235</v>
      </c>
      <c r="R132" s="61">
        <v>2.4355000000000002</v>
      </c>
      <c r="S132" s="61">
        <v>5.8197999999999999</v>
      </c>
      <c r="T132" s="61">
        <v>0.98550000000000004</v>
      </c>
      <c r="V132" s="61">
        <v>0.7319</v>
      </c>
      <c r="X132" s="61">
        <v>0.52559999999999996</v>
      </c>
    </row>
    <row r="133" spans="1:24">
      <c r="A133" s="64">
        <v>43278</v>
      </c>
      <c r="B133" s="61">
        <v>0.73799999999999999</v>
      </c>
      <c r="C133" s="63">
        <v>62.3</v>
      </c>
      <c r="D133" s="61">
        <v>4.8642000000000003</v>
      </c>
      <c r="E133" s="63">
        <v>81.08</v>
      </c>
      <c r="F133" s="61">
        <v>0.63329999999999997</v>
      </c>
      <c r="G133" s="63">
        <v>824.34</v>
      </c>
      <c r="H133" s="61">
        <v>0.55830000000000002</v>
      </c>
      <c r="I133" s="61">
        <v>1.0059</v>
      </c>
      <c r="J133" s="63">
        <v>50.58</v>
      </c>
      <c r="K133" s="57">
        <v>24.34</v>
      </c>
      <c r="L133" s="61">
        <v>1.0823</v>
      </c>
      <c r="M133" s="63">
        <v>22.47</v>
      </c>
      <c r="N133" s="61">
        <v>2.9723000000000002</v>
      </c>
      <c r="O133" s="62">
        <v>10463</v>
      </c>
      <c r="P133" s="62">
        <v>16928</v>
      </c>
      <c r="Q133" s="61">
        <v>2.7103000000000002</v>
      </c>
      <c r="R133" s="61">
        <v>2.4236</v>
      </c>
      <c r="S133" s="61">
        <v>5.7915999999999999</v>
      </c>
      <c r="T133" s="61">
        <v>0.98309999999999997</v>
      </c>
      <c r="V133" s="61">
        <v>0.73119999999999996</v>
      </c>
      <c r="X133" s="61">
        <v>0.52310000000000001</v>
      </c>
    </row>
    <row r="134" spans="1:24">
      <c r="A134" s="64">
        <v>43279</v>
      </c>
      <c r="B134" s="61">
        <v>0.73529999999999995</v>
      </c>
      <c r="C134" s="63">
        <v>62.3</v>
      </c>
      <c r="D134" s="61">
        <v>4.8613999999999997</v>
      </c>
      <c r="E134" s="63">
        <v>81.069999999999993</v>
      </c>
      <c r="F134" s="61">
        <v>0.63629999999999998</v>
      </c>
      <c r="G134" s="63">
        <v>824.75</v>
      </c>
      <c r="H134" s="61">
        <v>0.56189999999999996</v>
      </c>
      <c r="I134" s="61">
        <v>1.0057</v>
      </c>
      <c r="J134" s="63">
        <v>50.67</v>
      </c>
      <c r="K134" s="57">
        <v>24.31</v>
      </c>
      <c r="L134" s="61">
        <v>1.0847</v>
      </c>
      <c r="M134" s="63">
        <v>22.49</v>
      </c>
      <c r="N134" s="61">
        <v>2.9699</v>
      </c>
      <c r="O134" s="62">
        <v>10506</v>
      </c>
      <c r="P134" s="62">
        <v>16868</v>
      </c>
      <c r="Q134" s="61">
        <v>2.7004000000000001</v>
      </c>
      <c r="R134" s="61">
        <v>2.4148000000000001</v>
      </c>
      <c r="S134" s="61">
        <v>5.7702999999999998</v>
      </c>
      <c r="T134" s="61">
        <v>0.98060000000000003</v>
      </c>
      <c r="V134" s="61">
        <v>0.73350000000000004</v>
      </c>
      <c r="X134" s="61">
        <v>0.52210000000000001</v>
      </c>
    </row>
    <row r="135" spans="1:24">
      <c r="A135" s="64">
        <v>43280</v>
      </c>
      <c r="B135" s="61">
        <v>0.73909999999999998</v>
      </c>
      <c r="C135" s="63">
        <v>62.6</v>
      </c>
      <c r="D135" s="61">
        <v>4.8887999999999998</v>
      </c>
      <c r="E135" s="63">
        <v>81.819999999999993</v>
      </c>
      <c r="F135" s="61">
        <v>0.63439999999999996</v>
      </c>
      <c r="G135" s="63">
        <v>822.91</v>
      </c>
      <c r="H135" s="61">
        <v>0.56340000000000001</v>
      </c>
      <c r="I135" s="61">
        <v>1.0078</v>
      </c>
      <c r="J135" s="63">
        <v>50.68</v>
      </c>
      <c r="K135" s="57">
        <v>24.47</v>
      </c>
      <c r="L135" s="61">
        <v>1.0903</v>
      </c>
      <c r="M135" s="63">
        <v>22.5</v>
      </c>
      <c r="N135" s="61">
        <v>2.9836999999999998</v>
      </c>
      <c r="O135" s="62">
        <v>10612</v>
      </c>
      <c r="P135" s="62">
        <v>16970</v>
      </c>
      <c r="Q135" s="61">
        <v>2.7143000000000002</v>
      </c>
      <c r="R135" s="61">
        <v>2.4272999999999998</v>
      </c>
      <c r="S135" s="61">
        <v>5.8003</v>
      </c>
      <c r="T135" s="61">
        <v>0.97709999999999997</v>
      </c>
      <c r="V135" s="61">
        <v>0.73480000000000001</v>
      </c>
      <c r="X135" s="61">
        <v>0.52610000000000001</v>
      </c>
    </row>
    <row r="136" spans="1:24">
      <c r="A136" s="64">
        <v>43283</v>
      </c>
      <c r="B136" s="61">
        <v>0.73819999999999997</v>
      </c>
      <c r="C136" s="63">
        <v>62.6</v>
      </c>
      <c r="D136" s="61">
        <v>4.9053000000000004</v>
      </c>
      <c r="E136" s="63">
        <v>81.709999999999994</v>
      </c>
      <c r="F136" s="61">
        <v>0.6341</v>
      </c>
      <c r="G136" s="63">
        <v>825.6</v>
      </c>
      <c r="H136" s="61">
        <v>0.56030000000000002</v>
      </c>
      <c r="I136" s="61">
        <v>1.0085</v>
      </c>
      <c r="J136" s="63">
        <v>50.65</v>
      </c>
      <c r="K136" s="57">
        <v>24.47</v>
      </c>
      <c r="L136" s="61">
        <v>1.0899000000000001</v>
      </c>
      <c r="M136" s="63">
        <v>22.52</v>
      </c>
      <c r="N136" s="61">
        <v>2.9826999999999999</v>
      </c>
      <c r="O136" s="62">
        <v>10623</v>
      </c>
      <c r="P136" s="62">
        <v>16947</v>
      </c>
      <c r="Q136" s="61">
        <v>2.7109999999999999</v>
      </c>
      <c r="R136" s="61">
        <v>2.4283000000000001</v>
      </c>
      <c r="S136" s="61">
        <v>5.7919</v>
      </c>
      <c r="T136" s="61">
        <v>0.97250000000000003</v>
      </c>
      <c r="V136" s="61">
        <v>0.73270000000000002</v>
      </c>
      <c r="X136" s="61">
        <v>0.52480000000000004</v>
      </c>
    </row>
    <row r="137" spans="1:24">
      <c r="A137" s="64">
        <v>43284</v>
      </c>
      <c r="B137" s="61">
        <v>0.73599999999999999</v>
      </c>
      <c r="C137" s="63">
        <v>62.6</v>
      </c>
      <c r="D137" s="61">
        <v>4.9311999999999996</v>
      </c>
      <c r="E137" s="63">
        <v>81.67</v>
      </c>
      <c r="F137" s="61">
        <v>0.63239999999999996</v>
      </c>
      <c r="G137" s="63">
        <v>824.5</v>
      </c>
      <c r="H137" s="61">
        <v>0.56000000000000005</v>
      </c>
      <c r="I137" s="61">
        <v>1.0091000000000001</v>
      </c>
      <c r="J137" s="63">
        <v>50.61</v>
      </c>
      <c r="K137" s="57">
        <v>24.47</v>
      </c>
      <c r="L137" s="61">
        <v>1.0973999999999999</v>
      </c>
      <c r="M137" s="63">
        <v>22.53</v>
      </c>
      <c r="N137" s="61">
        <v>2.9792999999999998</v>
      </c>
      <c r="O137" s="62">
        <v>10635</v>
      </c>
      <c r="P137" s="62">
        <v>16895</v>
      </c>
      <c r="Q137" s="61">
        <v>2.7029999999999998</v>
      </c>
      <c r="R137" s="61">
        <v>2.4211</v>
      </c>
      <c r="S137" s="61">
        <v>5.7744999999999997</v>
      </c>
      <c r="T137" s="61">
        <v>0.97050000000000003</v>
      </c>
      <c r="V137" s="61">
        <v>0.73180000000000001</v>
      </c>
      <c r="X137" s="61">
        <v>0.52359999999999995</v>
      </c>
    </row>
    <row r="138" spans="1:24">
      <c r="A138" s="64">
        <v>43285</v>
      </c>
      <c r="B138" s="61">
        <v>0.74009999999999998</v>
      </c>
      <c r="C138" s="63">
        <v>62.7</v>
      </c>
      <c r="D138" s="61">
        <v>4.9054000000000002</v>
      </c>
      <c r="E138" s="63">
        <v>81.709999999999994</v>
      </c>
      <c r="F138" s="61">
        <v>0.63419999999999999</v>
      </c>
      <c r="G138" s="63">
        <v>825.88</v>
      </c>
      <c r="H138" s="61">
        <v>0.56059999999999999</v>
      </c>
      <c r="I138" s="61">
        <v>1.0086999999999999</v>
      </c>
      <c r="J138" s="63">
        <v>50.74</v>
      </c>
      <c r="K138" s="57">
        <v>24.51</v>
      </c>
      <c r="L138" s="61">
        <v>1.0942000000000001</v>
      </c>
      <c r="M138" s="63">
        <v>22.59</v>
      </c>
      <c r="N138" s="61">
        <v>2.9941</v>
      </c>
      <c r="O138" s="62">
        <v>10623</v>
      </c>
      <c r="P138" s="62">
        <v>17051</v>
      </c>
      <c r="Q138" s="61">
        <v>2.718</v>
      </c>
      <c r="R138" s="61">
        <v>2.4344999999999999</v>
      </c>
      <c r="S138" s="61">
        <v>5.8048000000000002</v>
      </c>
      <c r="T138" s="61">
        <v>0.97230000000000005</v>
      </c>
      <c r="V138" s="61">
        <v>0.73399999999999999</v>
      </c>
      <c r="X138" s="61">
        <v>0.5262</v>
      </c>
    </row>
    <row r="139" spans="1:24">
      <c r="A139" s="64">
        <v>43286</v>
      </c>
      <c r="B139" s="61">
        <v>0.73780000000000001</v>
      </c>
      <c r="C139" s="63">
        <v>62.5</v>
      </c>
      <c r="D139" s="61">
        <v>4.8997000000000002</v>
      </c>
      <c r="E139" s="63">
        <v>81.650000000000006</v>
      </c>
      <c r="F139" s="61">
        <v>0.63090000000000002</v>
      </c>
      <c r="G139" s="63">
        <v>824.45</v>
      </c>
      <c r="H139" s="61">
        <v>0.55759999999999998</v>
      </c>
      <c r="I139" s="61">
        <v>1.0069999999999999</v>
      </c>
      <c r="J139" s="63">
        <v>50.69</v>
      </c>
      <c r="K139" s="57">
        <v>24.52</v>
      </c>
      <c r="L139" s="61">
        <v>1.0898000000000001</v>
      </c>
      <c r="M139" s="63">
        <v>22.54</v>
      </c>
      <c r="N139" s="61">
        <v>2.9843999999999999</v>
      </c>
      <c r="O139" s="62">
        <v>10635</v>
      </c>
      <c r="P139" s="62">
        <v>17000</v>
      </c>
      <c r="Q139" s="61">
        <v>2.7096</v>
      </c>
      <c r="R139" s="61">
        <v>2.427</v>
      </c>
      <c r="S139" s="61">
        <v>5.7895000000000003</v>
      </c>
      <c r="T139" s="61">
        <v>0.96960000000000002</v>
      </c>
      <c r="V139" s="61">
        <v>0.73219999999999996</v>
      </c>
      <c r="X139" s="61">
        <v>0.52459999999999996</v>
      </c>
    </row>
    <row r="140" spans="1:24">
      <c r="A140" s="64">
        <v>43287</v>
      </c>
      <c r="B140" s="61">
        <v>0.74080000000000001</v>
      </c>
      <c r="C140" s="63">
        <v>62.8</v>
      </c>
      <c r="D140" s="61">
        <v>4.9257999999999997</v>
      </c>
      <c r="E140" s="63">
        <v>82.04</v>
      </c>
      <c r="F140" s="61">
        <v>0.6331</v>
      </c>
      <c r="G140" s="63">
        <v>826.07</v>
      </c>
      <c r="H140" s="61">
        <v>0.56000000000000005</v>
      </c>
      <c r="I140" s="61">
        <v>1.0101</v>
      </c>
      <c r="J140" s="63">
        <v>51.01</v>
      </c>
      <c r="K140" s="57">
        <v>24.59</v>
      </c>
      <c r="L140" s="61">
        <v>1.0874999999999999</v>
      </c>
      <c r="M140" s="63">
        <v>22.59</v>
      </c>
      <c r="N140" s="61">
        <v>2.9965000000000002</v>
      </c>
      <c r="O140" s="62">
        <v>10675</v>
      </c>
      <c r="P140" s="62">
        <v>17070</v>
      </c>
      <c r="Q140" s="61">
        <v>2.7206000000000001</v>
      </c>
      <c r="R140" s="61">
        <v>2.4367999999999999</v>
      </c>
      <c r="S140" s="61">
        <v>5.8140999999999998</v>
      </c>
      <c r="T140" s="61">
        <v>0.97289999999999999</v>
      </c>
      <c r="V140" s="61">
        <v>0.73580000000000001</v>
      </c>
      <c r="X140" s="61">
        <v>0.52580000000000005</v>
      </c>
    </row>
    <row r="141" spans="1:24">
      <c r="A141" s="64">
        <v>43290</v>
      </c>
      <c r="B141" s="61">
        <v>0.74670000000000003</v>
      </c>
      <c r="C141" s="63">
        <v>63.1</v>
      </c>
      <c r="D141" s="61">
        <v>4.9451999999999998</v>
      </c>
      <c r="E141" s="63">
        <v>82.47</v>
      </c>
      <c r="F141" s="61">
        <v>0.63439999999999996</v>
      </c>
      <c r="G141" s="63">
        <v>830.07</v>
      </c>
      <c r="H141" s="61">
        <v>0.56110000000000004</v>
      </c>
      <c r="I141" s="61">
        <v>1.0127999999999999</v>
      </c>
      <c r="J141" s="63">
        <v>51.27</v>
      </c>
      <c r="K141" s="57">
        <v>24.73</v>
      </c>
      <c r="L141" s="61">
        <v>1.0909</v>
      </c>
      <c r="M141" s="63">
        <v>22.67</v>
      </c>
      <c r="N141" s="61">
        <v>3.0129000000000001</v>
      </c>
      <c r="O141" s="62">
        <v>10707</v>
      </c>
      <c r="P141" s="62">
        <v>17205</v>
      </c>
      <c r="Q141" s="61">
        <v>2.7423000000000002</v>
      </c>
      <c r="R141" s="61">
        <v>2.4563000000000001</v>
      </c>
      <c r="S141" s="61">
        <v>5.8605</v>
      </c>
      <c r="T141" s="61">
        <v>0.97650000000000003</v>
      </c>
      <c r="V141" s="61">
        <v>0.73770000000000002</v>
      </c>
      <c r="X141" s="61">
        <v>0.52990000000000004</v>
      </c>
    </row>
    <row r="142" spans="1:24">
      <c r="A142" s="64">
        <v>43291</v>
      </c>
      <c r="B142" s="61">
        <v>0.74570000000000003</v>
      </c>
      <c r="C142" s="63">
        <v>63</v>
      </c>
      <c r="D142" s="61">
        <v>4.9311999999999996</v>
      </c>
      <c r="E142" s="63">
        <v>82.89</v>
      </c>
      <c r="F142" s="61">
        <v>0.63519999999999999</v>
      </c>
      <c r="G142" s="63">
        <v>832.09</v>
      </c>
      <c r="H142" s="61">
        <v>0.56359999999999999</v>
      </c>
      <c r="I142" s="61">
        <v>1.0101</v>
      </c>
      <c r="J142" s="63">
        <v>51.3</v>
      </c>
      <c r="K142" s="57">
        <v>24.71</v>
      </c>
      <c r="L142" s="61">
        <v>1.0900000000000001</v>
      </c>
      <c r="M142" s="63">
        <v>22.65</v>
      </c>
      <c r="N142" s="61">
        <v>2.9914000000000001</v>
      </c>
      <c r="O142" s="62">
        <v>10701</v>
      </c>
      <c r="P142" s="62">
        <v>17182</v>
      </c>
      <c r="Q142" s="61">
        <v>2.7385999999999999</v>
      </c>
      <c r="R142" s="61">
        <v>2.4529999999999998</v>
      </c>
      <c r="S142" s="61">
        <v>5.8529</v>
      </c>
      <c r="T142" s="61">
        <v>0.97919999999999996</v>
      </c>
      <c r="V142" s="61">
        <v>0.74029999999999996</v>
      </c>
      <c r="X142" s="61">
        <v>0.52739999999999998</v>
      </c>
    </row>
    <row r="143" spans="1:24">
      <c r="A143" s="64">
        <v>43292</v>
      </c>
      <c r="B143" s="61">
        <v>0.74080000000000001</v>
      </c>
      <c r="C143" s="63">
        <v>62.8</v>
      </c>
      <c r="D143" s="61">
        <v>4.9367999999999999</v>
      </c>
      <c r="E143" s="63">
        <v>82.28</v>
      </c>
      <c r="F143" s="61">
        <v>0.63149999999999995</v>
      </c>
      <c r="G143" s="63">
        <v>830.44</v>
      </c>
      <c r="H143" s="61">
        <v>0.55859999999999999</v>
      </c>
      <c r="I143" s="61">
        <v>1.0068999999999999</v>
      </c>
      <c r="J143" s="63">
        <v>51</v>
      </c>
      <c r="K143" s="57">
        <v>24.65</v>
      </c>
      <c r="L143" s="61">
        <v>1.0880000000000001</v>
      </c>
      <c r="M143" s="63">
        <v>22.59</v>
      </c>
      <c r="N143" s="61">
        <v>2.9839000000000002</v>
      </c>
      <c r="O143" s="62">
        <v>10660</v>
      </c>
      <c r="P143" s="62">
        <v>17071</v>
      </c>
      <c r="Q143" s="61">
        <v>2.7206000000000001</v>
      </c>
      <c r="R143" s="61">
        <v>2.4367999999999999</v>
      </c>
      <c r="S143" s="61">
        <v>5.8148</v>
      </c>
      <c r="T143" s="61">
        <v>0.97330000000000005</v>
      </c>
      <c r="V143" s="61">
        <v>0.7349</v>
      </c>
      <c r="X143" s="61">
        <v>0.52580000000000005</v>
      </c>
    </row>
    <row r="144" spans="1:24">
      <c r="A144" s="64">
        <v>43293</v>
      </c>
      <c r="B144" s="61">
        <v>0.73839999999999995</v>
      </c>
      <c r="C144" s="63">
        <v>62.9</v>
      </c>
      <c r="D144" s="61">
        <v>4.9417</v>
      </c>
      <c r="E144" s="63">
        <v>82.92</v>
      </c>
      <c r="F144" s="61">
        <v>0.63219999999999998</v>
      </c>
      <c r="G144" s="63">
        <v>831.66</v>
      </c>
      <c r="H144" s="61">
        <v>0.55940000000000001</v>
      </c>
      <c r="I144" s="61">
        <v>1.0061</v>
      </c>
      <c r="J144" s="63">
        <v>50.71</v>
      </c>
      <c r="K144" s="57">
        <v>24.59</v>
      </c>
      <c r="L144" s="61">
        <v>1.0918000000000001</v>
      </c>
      <c r="M144" s="63">
        <v>22.57</v>
      </c>
      <c r="N144" s="61">
        <v>2.9834999999999998</v>
      </c>
      <c r="O144" s="62">
        <v>10640</v>
      </c>
      <c r="P144" s="62">
        <v>17018</v>
      </c>
      <c r="Q144" s="61">
        <v>2.7118000000000002</v>
      </c>
      <c r="R144" s="61">
        <v>2.4289000000000001</v>
      </c>
      <c r="S144" s="61">
        <v>5.7956000000000003</v>
      </c>
      <c r="T144" s="61">
        <v>0.9748</v>
      </c>
      <c r="V144" s="61">
        <v>0.73540000000000005</v>
      </c>
      <c r="X144" s="61">
        <v>0.52439999999999998</v>
      </c>
    </row>
    <row r="145" spans="1:24">
      <c r="A145" s="64">
        <v>43294</v>
      </c>
      <c r="B145" s="61">
        <v>0.74160000000000004</v>
      </c>
      <c r="C145" s="63">
        <v>63.1</v>
      </c>
      <c r="D145" s="61">
        <v>4.9436999999999998</v>
      </c>
      <c r="E145" s="63">
        <v>83.48</v>
      </c>
      <c r="F145" s="61">
        <v>0.63580000000000003</v>
      </c>
      <c r="G145" s="63">
        <v>833.11</v>
      </c>
      <c r="H145" s="61">
        <v>0.56279999999999997</v>
      </c>
      <c r="I145" s="61">
        <v>1.0108999999999999</v>
      </c>
      <c r="J145" s="63">
        <v>50.74</v>
      </c>
      <c r="K145" s="57">
        <v>24.67</v>
      </c>
      <c r="L145" s="61">
        <v>1.0951</v>
      </c>
      <c r="M145" s="63">
        <v>22.65</v>
      </c>
      <c r="N145" s="61">
        <v>2.9961000000000002</v>
      </c>
      <c r="O145" s="62">
        <v>10657</v>
      </c>
      <c r="P145" s="62">
        <v>17094</v>
      </c>
      <c r="Q145" s="61">
        <v>2.7235</v>
      </c>
      <c r="R145" s="61">
        <v>2.4474999999999998</v>
      </c>
      <c r="S145" s="61">
        <v>5.8204000000000002</v>
      </c>
      <c r="T145" s="61">
        <v>0.97599999999999998</v>
      </c>
      <c r="V145" s="61">
        <v>0.74319999999999997</v>
      </c>
      <c r="X145" s="61">
        <v>0.52790000000000004</v>
      </c>
    </row>
    <row r="146" spans="1:24">
      <c r="A146" s="64">
        <v>43297</v>
      </c>
      <c r="B146" s="61">
        <v>0.74360000000000004</v>
      </c>
      <c r="C146" s="63">
        <v>63.3</v>
      </c>
      <c r="D146" s="61">
        <v>4.9729999999999999</v>
      </c>
      <c r="E146" s="63">
        <v>83.59</v>
      </c>
      <c r="F146" s="61">
        <v>0.63529999999999998</v>
      </c>
      <c r="G146" s="63">
        <v>838.63</v>
      </c>
      <c r="H146" s="61">
        <v>0.56130000000000002</v>
      </c>
      <c r="I146" s="61">
        <v>1.0137</v>
      </c>
      <c r="J146" s="63">
        <v>50.97</v>
      </c>
      <c r="K146" s="57">
        <v>24.74</v>
      </c>
      <c r="L146" s="61">
        <v>1.0968</v>
      </c>
      <c r="M146" s="63">
        <v>22.72</v>
      </c>
      <c r="N146" s="61">
        <v>3.0082</v>
      </c>
      <c r="O146" s="62">
        <v>10697</v>
      </c>
      <c r="P146" s="62">
        <v>17140</v>
      </c>
      <c r="Q146" s="61">
        <v>2.7309000000000001</v>
      </c>
      <c r="R146" s="61">
        <v>2.4540999999999999</v>
      </c>
      <c r="S146" s="61">
        <v>5.8361000000000001</v>
      </c>
      <c r="T146" s="61">
        <v>0.97719999999999996</v>
      </c>
      <c r="V146" s="61">
        <v>0.74419999999999997</v>
      </c>
      <c r="X146" s="61">
        <v>0.53039999999999998</v>
      </c>
    </row>
    <row r="147" spans="1:24">
      <c r="A147" s="64">
        <v>43298</v>
      </c>
      <c r="B147" s="61">
        <v>0.74270000000000003</v>
      </c>
      <c r="C147" s="63">
        <v>63.1</v>
      </c>
      <c r="D147" s="61">
        <v>4.9642999999999997</v>
      </c>
      <c r="E147" s="63">
        <v>83.49</v>
      </c>
      <c r="F147" s="61">
        <v>0.63400000000000001</v>
      </c>
      <c r="G147" s="63">
        <v>835.24</v>
      </c>
      <c r="H147" s="61">
        <v>0.56089999999999995</v>
      </c>
      <c r="I147" s="61">
        <v>1.0104</v>
      </c>
      <c r="J147" s="63">
        <v>50.82</v>
      </c>
      <c r="K147" s="57">
        <v>24.7</v>
      </c>
      <c r="L147" s="61">
        <v>1.0887</v>
      </c>
      <c r="M147" s="63">
        <v>22.66</v>
      </c>
      <c r="N147" s="61">
        <v>3.0042</v>
      </c>
      <c r="O147" s="62">
        <v>10676</v>
      </c>
      <c r="P147" s="62">
        <v>17119</v>
      </c>
      <c r="Q147" s="61">
        <v>2.7275999999999998</v>
      </c>
      <c r="R147" s="61">
        <v>2.4512</v>
      </c>
      <c r="S147" s="61">
        <v>5.8292000000000002</v>
      </c>
      <c r="T147" s="61">
        <v>0.97489999999999999</v>
      </c>
      <c r="V147" s="61">
        <v>0.74</v>
      </c>
      <c r="X147" s="61">
        <v>0.52759999999999996</v>
      </c>
    </row>
    <row r="148" spans="1:24">
      <c r="A148" s="64">
        <v>43299</v>
      </c>
      <c r="B148" s="61">
        <v>0.73609999999999998</v>
      </c>
      <c r="C148" s="63">
        <v>62.8</v>
      </c>
      <c r="D148" s="61">
        <v>4.9394999999999998</v>
      </c>
      <c r="E148" s="63">
        <v>83.19</v>
      </c>
      <c r="F148" s="61">
        <v>0.63270000000000004</v>
      </c>
      <c r="G148" s="63">
        <v>832.16</v>
      </c>
      <c r="H148" s="61">
        <v>0.56210000000000004</v>
      </c>
      <c r="I148" s="61">
        <v>1.0069999999999999</v>
      </c>
      <c r="J148" s="63">
        <v>50.45</v>
      </c>
      <c r="K148" s="57">
        <v>24.55</v>
      </c>
      <c r="L148" s="61">
        <v>1.0884</v>
      </c>
      <c r="M148" s="63">
        <v>22.53</v>
      </c>
      <c r="N148" s="61">
        <v>2.9849000000000001</v>
      </c>
      <c r="O148" s="62">
        <v>10611</v>
      </c>
      <c r="P148" s="62">
        <v>16967</v>
      </c>
      <c r="Q148" s="61">
        <v>2.7033</v>
      </c>
      <c r="R148" s="61">
        <v>2.4293999999999998</v>
      </c>
      <c r="S148" s="61">
        <v>5.7775999999999996</v>
      </c>
      <c r="T148" s="61">
        <v>0.97340000000000004</v>
      </c>
      <c r="V148" s="61">
        <v>0.73760000000000003</v>
      </c>
      <c r="X148" s="61">
        <v>0.5232</v>
      </c>
    </row>
    <row r="149" spans="1:24">
      <c r="A149" s="64">
        <v>43300</v>
      </c>
      <c r="B149" s="61">
        <v>0.74109999999999998</v>
      </c>
      <c r="C149" s="63">
        <v>63.3</v>
      </c>
      <c r="D149" s="61">
        <v>4.9949000000000003</v>
      </c>
      <c r="E149" s="63">
        <v>83.59</v>
      </c>
      <c r="F149" s="61">
        <v>0.63660000000000005</v>
      </c>
      <c r="G149" s="63">
        <v>838.63</v>
      </c>
      <c r="H149" s="61">
        <v>0.56710000000000005</v>
      </c>
      <c r="I149" s="61">
        <v>1.0138</v>
      </c>
      <c r="J149" s="63">
        <v>51.01</v>
      </c>
      <c r="K149" s="57">
        <v>24.75</v>
      </c>
      <c r="L149" s="61">
        <v>1.0936999999999999</v>
      </c>
      <c r="M149" s="63">
        <v>22.71</v>
      </c>
      <c r="N149" s="61">
        <v>3.0078</v>
      </c>
      <c r="O149" s="62">
        <v>10689</v>
      </c>
      <c r="P149" s="62">
        <v>17084</v>
      </c>
      <c r="Q149" s="61">
        <v>2.7216999999999998</v>
      </c>
      <c r="R149" s="61">
        <v>2.4459</v>
      </c>
      <c r="S149" s="61">
        <v>5.8167</v>
      </c>
      <c r="T149" s="61">
        <v>0.97660000000000002</v>
      </c>
      <c r="V149" s="61">
        <v>0.74070000000000003</v>
      </c>
      <c r="X149" s="61">
        <v>0.52939999999999998</v>
      </c>
    </row>
    <row r="150" spans="1:24">
      <c r="A150" s="64">
        <v>43301</v>
      </c>
      <c r="B150" s="61">
        <v>0.73750000000000004</v>
      </c>
      <c r="C150" s="63">
        <v>63.1</v>
      </c>
      <c r="D150" s="61">
        <v>4.9972000000000003</v>
      </c>
      <c r="E150" s="63">
        <v>82.84</v>
      </c>
      <c r="F150" s="61">
        <v>0.63219999999999998</v>
      </c>
      <c r="G150" s="63">
        <v>835.44</v>
      </c>
      <c r="H150" s="61">
        <v>0.56610000000000005</v>
      </c>
      <c r="I150" s="61">
        <v>1.0086999999999999</v>
      </c>
      <c r="J150" s="63">
        <v>50.82</v>
      </c>
      <c r="K150" s="57">
        <v>24.65</v>
      </c>
      <c r="L150" s="61">
        <v>1.0911</v>
      </c>
      <c r="M150" s="63">
        <v>22.62</v>
      </c>
      <c r="N150" s="61">
        <v>2.9943</v>
      </c>
      <c r="O150" s="62">
        <v>10711</v>
      </c>
      <c r="P150" s="62">
        <v>17000</v>
      </c>
      <c r="Q150" s="61">
        <v>2.7084999999999999</v>
      </c>
      <c r="R150" s="61">
        <v>2.4340000000000002</v>
      </c>
      <c r="S150" s="61">
        <v>5.7885</v>
      </c>
      <c r="T150" s="61">
        <v>0.97760000000000002</v>
      </c>
      <c r="V150" s="61">
        <v>0.73660000000000003</v>
      </c>
      <c r="X150" s="61">
        <v>0.52780000000000005</v>
      </c>
    </row>
    <row r="151" spans="1:24">
      <c r="A151" s="64">
        <v>43304</v>
      </c>
      <c r="B151" s="61">
        <v>0.74229999999999996</v>
      </c>
      <c r="C151" s="63">
        <v>63.3</v>
      </c>
      <c r="D151" s="61">
        <v>5.0231000000000003</v>
      </c>
      <c r="E151" s="63">
        <v>82.39</v>
      </c>
      <c r="F151" s="61">
        <v>0.6331</v>
      </c>
      <c r="G151" s="63">
        <v>838.95</v>
      </c>
      <c r="H151" s="61">
        <v>0.56510000000000005</v>
      </c>
      <c r="I151" s="61">
        <v>1.0112000000000001</v>
      </c>
      <c r="J151" s="63">
        <v>51.02</v>
      </c>
      <c r="K151" s="57">
        <v>24.77</v>
      </c>
      <c r="L151" s="61">
        <v>1.0893999999999999</v>
      </c>
      <c r="M151" s="63">
        <v>22.75</v>
      </c>
      <c r="N151" s="61">
        <v>3.0118999999999998</v>
      </c>
      <c r="O151" s="62">
        <v>10741</v>
      </c>
      <c r="P151" s="62">
        <v>17113</v>
      </c>
      <c r="Q151" s="61">
        <v>2.7261000000000002</v>
      </c>
      <c r="R151" s="61">
        <v>2.4498000000000002</v>
      </c>
      <c r="S151" s="61">
        <v>5.8261000000000003</v>
      </c>
      <c r="T151" s="61">
        <v>0.97499999999999998</v>
      </c>
      <c r="V151" s="61">
        <v>0.73609999999999998</v>
      </c>
      <c r="X151" s="61">
        <v>0.5302</v>
      </c>
    </row>
    <row r="152" spans="1:24">
      <c r="A152" s="64">
        <v>43305</v>
      </c>
      <c r="B152" s="61">
        <v>0.73760000000000003</v>
      </c>
      <c r="C152" s="63">
        <v>63.2</v>
      </c>
      <c r="D152" s="61">
        <v>5.0278999999999998</v>
      </c>
      <c r="E152" s="63">
        <v>82.09</v>
      </c>
      <c r="F152" s="61">
        <v>0.63119999999999998</v>
      </c>
      <c r="G152" s="63">
        <v>837.07</v>
      </c>
      <c r="H152" s="61">
        <v>0.56330000000000002</v>
      </c>
      <c r="I152" s="61">
        <v>1.0079</v>
      </c>
      <c r="J152" s="63">
        <v>50.87</v>
      </c>
      <c r="K152" s="57">
        <v>24.69</v>
      </c>
      <c r="L152" s="61">
        <v>1.0881000000000001</v>
      </c>
      <c r="M152" s="63">
        <v>22.64</v>
      </c>
      <c r="N152" s="61">
        <v>3.0002</v>
      </c>
      <c r="O152" s="62">
        <v>10728</v>
      </c>
      <c r="P152" s="62">
        <v>17153</v>
      </c>
      <c r="Q152" s="61">
        <v>2.7088000000000001</v>
      </c>
      <c r="R152" s="61">
        <v>2.4342999999999999</v>
      </c>
      <c r="S152" s="61">
        <v>5.7870999999999997</v>
      </c>
      <c r="T152" s="61">
        <v>0.97189999999999999</v>
      </c>
      <c r="V152" s="61">
        <v>0.73280000000000001</v>
      </c>
      <c r="X152" s="61">
        <v>0.52490000000000003</v>
      </c>
    </row>
    <row r="153" spans="1:24">
      <c r="A153" s="64">
        <v>43306</v>
      </c>
      <c r="B153" s="61">
        <v>0.74019999999999997</v>
      </c>
      <c r="C153" s="63">
        <v>63.2</v>
      </c>
      <c r="D153" s="61">
        <v>5.0273000000000003</v>
      </c>
      <c r="E153" s="63">
        <v>82.31</v>
      </c>
      <c r="F153" s="61">
        <v>0.63329999999999997</v>
      </c>
      <c r="G153" s="63">
        <v>832.87</v>
      </c>
      <c r="H153" s="61">
        <v>0.56279999999999997</v>
      </c>
      <c r="I153" s="61">
        <v>1.0092000000000001</v>
      </c>
      <c r="J153" s="63">
        <v>50.93</v>
      </c>
      <c r="K153" s="57">
        <v>24.7</v>
      </c>
      <c r="L153" s="61">
        <v>1.0884</v>
      </c>
      <c r="M153" s="63">
        <v>22.65</v>
      </c>
      <c r="N153" s="61">
        <v>3.0070999999999999</v>
      </c>
      <c r="O153" s="62">
        <v>10737</v>
      </c>
      <c r="P153" s="62">
        <v>17187</v>
      </c>
      <c r="Q153" s="61">
        <v>2.7183999999999999</v>
      </c>
      <c r="R153" s="61">
        <v>2.4428999999999998</v>
      </c>
      <c r="S153" s="61">
        <v>5.8075000000000001</v>
      </c>
      <c r="T153" s="61">
        <v>0.97370000000000001</v>
      </c>
      <c r="V153" s="61">
        <v>0.73519999999999996</v>
      </c>
      <c r="X153" s="61">
        <v>0.52680000000000005</v>
      </c>
    </row>
    <row r="154" spans="1:24">
      <c r="A154" s="64">
        <v>43307</v>
      </c>
      <c r="B154" s="61">
        <v>0.74360000000000004</v>
      </c>
      <c r="C154" s="63">
        <v>63.3</v>
      </c>
      <c r="D154" s="61">
        <v>5.0396000000000001</v>
      </c>
      <c r="E154" s="63">
        <v>82.31</v>
      </c>
      <c r="F154" s="61">
        <v>0.63370000000000004</v>
      </c>
      <c r="G154" s="63">
        <v>833.54</v>
      </c>
      <c r="H154" s="61">
        <v>0.56330000000000002</v>
      </c>
      <c r="I154" s="61">
        <v>1.0119</v>
      </c>
      <c r="J154" s="63">
        <v>51.09</v>
      </c>
      <c r="K154" s="57">
        <v>24.75</v>
      </c>
      <c r="L154" s="61">
        <v>1.0879000000000001</v>
      </c>
      <c r="M154" s="63">
        <v>22.73</v>
      </c>
      <c r="N154" s="61">
        <v>3.0152999999999999</v>
      </c>
      <c r="O154" s="62">
        <v>10741</v>
      </c>
      <c r="P154" s="62">
        <v>17237</v>
      </c>
      <c r="Q154" s="61">
        <v>2.7309000000000001</v>
      </c>
      <c r="R154" s="61">
        <v>2.4540999999999999</v>
      </c>
      <c r="S154" s="61">
        <v>5.8349000000000002</v>
      </c>
      <c r="T154" s="61">
        <v>0.9698</v>
      </c>
      <c r="V154" s="61">
        <v>0.73729999999999996</v>
      </c>
      <c r="X154" s="61">
        <v>0.5292</v>
      </c>
    </row>
    <row r="155" spans="1:24">
      <c r="A155" s="64">
        <v>43308</v>
      </c>
      <c r="B155" s="61">
        <v>0.7389</v>
      </c>
      <c r="C155" s="63">
        <v>63.1</v>
      </c>
      <c r="D155" s="61">
        <v>5.0273000000000003</v>
      </c>
      <c r="E155" s="63">
        <v>82.08</v>
      </c>
      <c r="F155" s="61">
        <v>0.63429999999999997</v>
      </c>
      <c r="G155" s="63">
        <v>824.24</v>
      </c>
      <c r="H155" s="61">
        <v>0.56369999999999998</v>
      </c>
      <c r="I155" s="61">
        <v>1.0064</v>
      </c>
      <c r="J155" s="63">
        <v>50.7</v>
      </c>
      <c r="K155" s="57">
        <v>24.69</v>
      </c>
      <c r="L155" s="61">
        <v>1.0894999999999999</v>
      </c>
      <c r="M155" s="63">
        <v>22.58</v>
      </c>
      <c r="N155" s="61">
        <v>3.0057999999999998</v>
      </c>
      <c r="O155" s="62">
        <v>10688</v>
      </c>
      <c r="P155" s="62">
        <v>17165</v>
      </c>
      <c r="Q155" s="61">
        <v>2.7136</v>
      </c>
      <c r="R155" s="61">
        <v>2.4386000000000001</v>
      </c>
      <c r="S155" s="61">
        <v>5.7992999999999997</v>
      </c>
      <c r="T155" s="61">
        <v>0.96489999999999998</v>
      </c>
      <c r="V155" s="61">
        <v>0.73460000000000003</v>
      </c>
      <c r="X155" s="61">
        <v>0.52559999999999996</v>
      </c>
    </row>
    <row r="156" spans="1:24">
      <c r="A156" s="64">
        <v>43311</v>
      </c>
      <c r="B156" s="61">
        <v>0.73970000000000002</v>
      </c>
      <c r="C156" s="63">
        <v>63.3</v>
      </c>
      <c r="D156" s="61">
        <v>5.0521000000000003</v>
      </c>
      <c r="E156" s="63">
        <v>82.14</v>
      </c>
      <c r="F156" s="61">
        <v>0.63419999999999999</v>
      </c>
      <c r="G156" s="63">
        <v>826.8</v>
      </c>
      <c r="H156" s="61">
        <v>0.56399999999999995</v>
      </c>
      <c r="I156" s="61">
        <v>1.0077</v>
      </c>
      <c r="J156" s="63">
        <v>50.85</v>
      </c>
      <c r="K156" s="57">
        <v>24.71</v>
      </c>
      <c r="L156" s="61">
        <v>1.0871999999999999</v>
      </c>
      <c r="M156" s="63">
        <v>22.66</v>
      </c>
      <c r="N156" s="61">
        <v>3.0053999999999998</v>
      </c>
      <c r="O156" s="62">
        <v>10662</v>
      </c>
      <c r="P156" s="62">
        <v>17205</v>
      </c>
      <c r="Q156" s="61">
        <v>2.7164999999999999</v>
      </c>
      <c r="R156" s="61">
        <v>2.4413</v>
      </c>
      <c r="S156" s="61">
        <v>5.8056000000000001</v>
      </c>
      <c r="T156" s="61">
        <v>0.96650000000000003</v>
      </c>
      <c r="V156" s="61">
        <v>0.73560000000000003</v>
      </c>
      <c r="X156" s="61">
        <v>0.52810000000000001</v>
      </c>
    </row>
    <row r="157" spans="1:24">
      <c r="A157" s="64">
        <v>43312</v>
      </c>
      <c r="B157" s="61">
        <v>0.74309999999999998</v>
      </c>
      <c r="C157" s="63">
        <v>63.5</v>
      </c>
      <c r="D157" s="61">
        <v>5.0701000000000001</v>
      </c>
      <c r="E157" s="63">
        <v>82.68</v>
      </c>
      <c r="F157" s="61">
        <v>0.63449999999999995</v>
      </c>
      <c r="G157" s="63">
        <v>830.3</v>
      </c>
      <c r="H157" s="61">
        <v>0.56610000000000005</v>
      </c>
      <c r="I157" s="61">
        <v>1.0119</v>
      </c>
      <c r="J157" s="63">
        <v>50.99</v>
      </c>
      <c r="K157" s="57">
        <v>24.72</v>
      </c>
      <c r="L157" s="61">
        <v>1.0885</v>
      </c>
      <c r="M157" s="63">
        <v>22.76</v>
      </c>
      <c r="N157" s="61">
        <v>3.0181</v>
      </c>
      <c r="O157" s="62">
        <v>10712</v>
      </c>
      <c r="P157" s="62">
        <v>17299</v>
      </c>
      <c r="Q157" s="61">
        <v>2.7290000000000001</v>
      </c>
      <c r="R157" s="61">
        <v>2.4525000000000001</v>
      </c>
      <c r="S157" s="61">
        <v>5.8323</v>
      </c>
      <c r="T157" s="61">
        <v>0.96989999999999998</v>
      </c>
      <c r="V157" s="61">
        <v>0.7339</v>
      </c>
      <c r="X157" s="61">
        <v>0.52949999999999997</v>
      </c>
    </row>
    <row r="158" spans="1:24">
      <c r="A158" s="64">
        <v>43313</v>
      </c>
      <c r="B158" s="61">
        <v>0.74070000000000003</v>
      </c>
      <c r="C158" s="63">
        <v>63.4</v>
      </c>
      <c r="D158" s="61">
        <v>5.0564999999999998</v>
      </c>
      <c r="E158" s="63">
        <v>82.95</v>
      </c>
      <c r="F158" s="61">
        <v>0.63419999999999999</v>
      </c>
      <c r="G158" s="63">
        <v>830.73</v>
      </c>
      <c r="H158" s="61">
        <v>0.56540000000000001</v>
      </c>
      <c r="I158" s="61">
        <v>1.0091000000000001</v>
      </c>
      <c r="J158" s="63">
        <v>50.82</v>
      </c>
      <c r="K158" s="57">
        <v>24.59</v>
      </c>
      <c r="L158" s="61">
        <v>1.0902000000000001</v>
      </c>
      <c r="M158" s="63">
        <v>22.7</v>
      </c>
      <c r="N158" s="61">
        <v>3.0108999999999999</v>
      </c>
      <c r="O158" s="62">
        <v>10696</v>
      </c>
      <c r="P158" s="62">
        <v>17250</v>
      </c>
      <c r="Q158" s="61">
        <v>2.7202000000000002</v>
      </c>
      <c r="R158" s="61">
        <v>2.4445999999999999</v>
      </c>
      <c r="S158" s="61">
        <v>5.8140999999999998</v>
      </c>
      <c r="T158" s="61">
        <v>0.96450000000000002</v>
      </c>
      <c r="V158" s="61">
        <v>0.73560000000000003</v>
      </c>
      <c r="X158" s="61">
        <v>0.5272</v>
      </c>
    </row>
    <row r="159" spans="1:24">
      <c r="A159" s="64">
        <v>43314</v>
      </c>
      <c r="B159" s="61">
        <v>0.73850000000000005</v>
      </c>
      <c r="C159" s="63">
        <v>63.2</v>
      </c>
      <c r="D159" s="61">
        <v>5.0347999999999997</v>
      </c>
      <c r="E159" s="63">
        <v>82.39</v>
      </c>
      <c r="F159" s="61">
        <v>0.63390000000000002</v>
      </c>
      <c r="G159" s="63">
        <v>830.11</v>
      </c>
      <c r="H159" s="61">
        <v>0.56369999999999998</v>
      </c>
      <c r="I159" s="61">
        <v>1.0078</v>
      </c>
      <c r="J159" s="63">
        <v>50.47</v>
      </c>
      <c r="K159" s="57">
        <v>24.52</v>
      </c>
      <c r="L159" s="61">
        <v>1.0893999999999999</v>
      </c>
      <c r="M159" s="63">
        <v>22.64</v>
      </c>
      <c r="N159" s="61">
        <v>3.0057</v>
      </c>
      <c r="O159" s="62">
        <v>10679</v>
      </c>
      <c r="P159" s="62">
        <v>17192</v>
      </c>
      <c r="Q159" s="61">
        <v>2.7121</v>
      </c>
      <c r="R159" s="61">
        <v>2.4453999999999998</v>
      </c>
      <c r="S159" s="61">
        <v>5.7968000000000002</v>
      </c>
      <c r="T159" s="61">
        <v>0.96089999999999998</v>
      </c>
      <c r="V159" s="61">
        <v>0.73329999999999995</v>
      </c>
      <c r="X159" s="61">
        <v>0.52629999999999999</v>
      </c>
    </row>
    <row r="160" spans="1:24">
      <c r="A160" s="64">
        <v>43315</v>
      </c>
      <c r="B160" s="61">
        <v>0.73699999999999999</v>
      </c>
      <c r="C160" s="63">
        <v>63.3</v>
      </c>
      <c r="D160" s="61">
        <v>5.0621</v>
      </c>
      <c r="E160" s="63">
        <v>82.31</v>
      </c>
      <c r="F160" s="61">
        <v>0.63580000000000003</v>
      </c>
      <c r="G160" s="63">
        <v>830.56</v>
      </c>
      <c r="H160" s="61">
        <v>0.56589999999999996</v>
      </c>
      <c r="I160" s="61">
        <v>1.0088999999999999</v>
      </c>
      <c r="J160" s="63">
        <v>50.66</v>
      </c>
      <c r="K160" s="57">
        <v>24.56</v>
      </c>
      <c r="L160" s="61">
        <v>1.0946</v>
      </c>
      <c r="M160" s="63">
        <v>22.63</v>
      </c>
      <c r="N160" s="61">
        <v>3.0070000000000001</v>
      </c>
      <c r="O160" s="62">
        <v>10683</v>
      </c>
      <c r="P160" s="62">
        <v>17176</v>
      </c>
      <c r="Q160" s="61">
        <v>2.7065999999999999</v>
      </c>
      <c r="R160" s="61">
        <v>2.4403999999999999</v>
      </c>
      <c r="S160" s="61">
        <v>5.7851999999999997</v>
      </c>
      <c r="T160" s="61">
        <v>0.95930000000000004</v>
      </c>
      <c r="V160" s="61">
        <v>0.73370000000000002</v>
      </c>
      <c r="X160" s="61">
        <v>0.52649999999999997</v>
      </c>
    </row>
    <row r="161" spans="1:24">
      <c r="A161" s="64">
        <v>43319</v>
      </c>
      <c r="B161" s="61">
        <v>0.74019999999999997</v>
      </c>
      <c r="C161" s="63">
        <v>63.5</v>
      </c>
      <c r="D161" s="61">
        <v>5.0739999999999998</v>
      </c>
      <c r="E161" s="63">
        <v>82.41</v>
      </c>
      <c r="F161" s="61">
        <v>0.64049999999999996</v>
      </c>
      <c r="G161" s="63">
        <v>832.95</v>
      </c>
      <c r="H161" s="61">
        <v>0.57169999999999999</v>
      </c>
      <c r="I161" s="61">
        <v>1.0126999999999999</v>
      </c>
      <c r="J161" s="63">
        <v>50.96</v>
      </c>
      <c r="K161" s="57">
        <v>24.67</v>
      </c>
      <c r="L161" s="61">
        <v>1.0994999999999999</v>
      </c>
      <c r="M161" s="63">
        <v>22.66</v>
      </c>
      <c r="N161" s="61">
        <v>3.0236999999999998</v>
      </c>
      <c r="O161" s="62">
        <v>10714</v>
      </c>
      <c r="P161" s="62">
        <v>17253</v>
      </c>
      <c r="Q161" s="61">
        <v>2.7183999999999999</v>
      </c>
      <c r="R161" s="61">
        <v>2.4510000000000001</v>
      </c>
      <c r="S161" s="61">
        <v>5.8098999999999998</v>
      </c>
      <c r="T161" s="61">
        <v>0.96150000000000002</v>
      </c>
      <c r="V161" s="61">
        <v>0.73750000000000004</v>
      </c>
      <c r="X161" s="61">
        <v>0.53059999999999996</v>
      </c>
    </row>
    <row r="162" spans="1:24">
      <c r="A162" s="64">
        <v>43320</v>
      </c>
      <c r="B162" s="61">
        <v>0.74270000000000003</v>
      </c>
      <c r="C162" s="63">
        <v>63.6</v>
      </c>
      <c r="D162" s="61">
        <v>5.0693999999999999</v>
      </c>
      <c r="E162" s="63">
        <v>82.64</v>
      </c>
      <c r="F162" s="61">
        <v>0.63919999999999999</v>
      </c>
      <c r="G162" s="63">
        <v>830.79</v>
      </c>
      <c r="H162" s="61">
        <v>0.57340000000000002</v>
      </c>
      <c r="I162" s="61">
        <v>1.0127999999999999</v>
      </c>
      <c r="J162" s="63">
        <v>50.97</v>
      </c>
      <c r="K162" s="57">
        <v>24.66</v>
      </c>
      <c r="L162" s="61">
        <v>1.0994999999999999</v>
      </c>
      <c r="M162" s="63">
        <v>22.72</v>
      </c>
      <c r="N162" s="61">
        <v>3.0272000000000001</v>
      </c>
      <c r="O162" s="62">
        <v>10723</v>
      </c>
      <c r="P162" s="62">
        <v>17292</v>
      </c>
      <c r="Q162" s="61">
        <v>2.7275999999999998</v>
      </c>
      <c r="R162" s="61">
        <v>2.4592999999999998</v>
      </c>
      <c r="S162" s="61">
        <v>5.8299000000000003</v>
      </c>
      <c r="T162" s="61">
        <v>0.96970000000000001</v>
      </c>
      <c r="V162" s="61">
        <v>0.73860000000000003</v>
      </c>
      <c r="X162" s="61">
        <v>0.53110000000000002</v>
      </c>
    </row>
    <row r="163" spans="1:24">
      <c r="A163" s="64">
        <v>43321</v>
      </c>
      <c r="B163" s="61">
        <v>0.74409999999999998</v>
      </c>
      <c r="C163" s="63">
        <v>63.7</v>
      </c>
      <c r="D163" s="61">
        <v>5.0750999999999999</v>
      </c>
      <c r="E163" s="63">
        <v>82.56</v>
      </c>
      <c r="F163" s="61">
        <v>0.64080000000000004</v>
      </c>
      <c r="G163" s="63">
        <v>831.01</v>
      </c>
      <c r="H163" s="61">
        <v>0.57769999999999999</v>
      </c>
      <c r="I163" s="61">
        <v>1.0137</v>
      </c>
      <c r="J163" s="63">
        <v>51.05</v>
      </c>
      <c r="K163" s="57">
        <v>24.68</v>
      </c>
      <c r="L163" s="61">
        <v>1.1149</v>
      </c>
      <c r="M163" s="63">
        <v>22.77</v>
      </c>
      <c r="N163" s="61">
        <v>3.0303</v>
      </c>
      <c r="O163" s="62">
        <v>10725</v>
      </c>
      <c r="P163" s="62">
        <v>17323</v>
      </c>
      <c r="Q163" s="61">
        <v>2.7326999999999999</v>
      </c>
      <c r="R163" s="61">
        <v>2.4639000000000002</v>
      </c>
      <c r="S163" s="61">
        <v>5.8403999999999998</v>
      </c>
      <c r="T163" s="61">
        <v>0.96809999999999996</v>
      </c>
      <c r="V163" s="61">
        <v>0.73909999999999998</v>
      </c>
      <c r="X163" s="61">
        <v>0.53259999999999996</v>
      </c>
    </row>
    <row r="164" spans="1:24">
      <c r="A164" s="64">
        <v>43322</v>
      </c>
      <c r="B164" s="61">
        <v>0.73309999999999997</v>
      </c>
      <c r="C164" s="63">
        <v>63.1</v>
      </c>
      <c r="D164" s="61">
        <v>5.0242000000000004</v>
      </c>
      <c r="E164" s="63">
        <v>81.37</v>
      </c>
      <c r="F164" s="61">
        <v>0.63959999999999995</v>
      </c>
      <c r="G164" s="63">
        <v>827.49</v>
      </c>
      <c r="H164" s="61">
        <v>0.57220000000000004</v>
      </c>
      <c r="I164" s="61">
        <v>1.0046999999999999</v>
      </c>
      <c r="J164" s="63">
        <v>50.53</v>
      </c>
      <c r="K164" s="57">
        <v>24.39</v>
      </c>
      <c r="L164" s="61">
        <v>1.1113</v>
      </c>
      <c r="M164" s="63">
        <v>22.53</v>
      </c>
      <c r="N164" s="61">
        <v>2.9918</v>
      </c>
      <c r="O164" s="62">
        <v>10597</v>
      </c>
      <c r="P164" s="62">
        <v>17063</v>
      </c>
      <c r="Q164" s="61">
        <v>2.6922999999999999</v>
      </c>
      <c r="R164" s="61">
        <v>2.4275000000000002</v>
      </c>
      <c r="S164" s="61">
        <v>5.7546999999999997</v>
      </c>
      <c r="T164" s="61">
        <v>0.95920000000000005</v>
      </c>
      <c r="V164" s="61">
        <v>0.73070000000000002</v>
      </c>
      <c r="X164" s="61">
        <v>0.52449999999999997</v>
      </c>
    </row>
    <row r="165" spans="1:24">
      <c r="A165" s="64">
        <v>43325</v>
      </c>
      <c r="B165" s="61">
        <v>0.72789999999999999</v>
      </c>
      <c r="C165" s="63">
        <v>62.8</v>
      </c>
      <c r="D165" s="61">
        <v>5.0037000000000003</v>
      </c>
      <c r="E165" s="63">
        <v>80.25</v>
      </c>
      <c r="F165" s="61">
        <v>0.63919999999999999</v>
      </c>
      <c r="G165" s="63">
        <v>825.62</v>
      </c>
      <c r="H165" s="61">
        <v>0.57050000000000001</v>
      </c>
      <c r="I165" s="61">
        <v>1.0015000000000001</v>
      </c>
      <c r="J165" s="63">
        <v>50.57</v>
      </c>
      <c r="K165" s="57">
        <v>24.22</v>
      </c>
      <c r="L165" s="61">
        <v>1.1066</v>
      </c>
      <c r="M165" s="63">
        <v>22.43</v>
      </c>
      <c r="N165" s="61">
        <v>2.9788999999999999</v>
      </c>
      <c r="O165" s="62">
        <v>10637</v>
      </c>
      <c r="P165" s="62">
        <v>16971</v>
      </c>
      <c r="Q165" s="61">
        <v>2.6732</v>
      </c>
      <c r="R165" s="61">
        <v>2.4102999999999999</v>
      </c>
      <c r="S165" s="61">
        <v>5.7138</v>
      </c>
      <c r="T165" s="61">
        <v>0.95720000000000005</v>
      </c>
      <c r="V165" s="61">
        <v>0.72299999999999998</v>
      </c>
      <c r="X165" s="61">
        <v>0.5232</v>
      </c>
    </row>
    <row r="166" spans="1:24">
      <c r="A166" s="64">
        <v>43326</v>
      </c>
      <c r="B166" s="61">
        <v>0.72709999999999997</v>
      </c>
      <c r="C166" s="63">
        <v>62.7</v>
      </c>
      <c r="D166" s="61">
        <v>5.0061999999999998</v>
      </c>
      <c r="E166" s="63">
        <v>80.61</v>
      </c>
      <c r="F166" s="61">
        <v>0.63719999999999999</v>
      </c>
      <c r="G166" s="63">
        <v>821.73</v>
      </c>
      <c r="H166" s="61">
        <v>0.56930000000000003</v>
      </c>
      <c r="I166" s="61">
        <v>0.99909999999999999</v>
      </c>
      <c r="J166" s="63">
        <v>50.82</v>
      </c>
      <c r="K166" s="57">
        <v>24.21</v>
      </c>
      <c r="L166" s="61">
        <v>1.1022000000000001</v>
      </c>
      <c r="M166" s="63">
        <v>22.39</v>
      </c>
      <c r="N166" s="61">
        <v>2.9777999999999998</v>
      </c>
      <c r="O166" s="62">
        <v>10637</v>
      </c>
      <c r="P166" s="62">
        <v>16952</v>
      </c>
      <c r="Q166" s="61">
        <v>2.6703000000000001</v>
      </c>
      <c r="R166" s="61">
        <v>2.4076</v>
      </c>
      <c r="S166" s="61">
        <v>5.7077</v>
      </c>
      <c r="T166" s="61">
        <v>0.95369999999999999</v>
      </c>
      <c r="V166" s="61">
        <v>0.7228</v>
      </c>
      <c r="X166" s="61">
        <v>0.52400000000000002</v>
      </c>
    </row>
    <row r="167" spans="1:24">
      <c r="A167" s="64">
        <v>43327</v>
      </c>
      <c r="B167" s="61">
        <v>0.72130000000000005</v>
      </c>
      <c r="C167" s="63">
        <v>62.4</v>
      </c>
      <c r="D167" s="61">
        <v>4.9805000000000001</v>
      </c>
      <c r="E167" s="63">
        <v>80.27</v>
      </c>
      <c r="F167" s="61">
        <v>0.63670000000000004</v>
      </c>
      <c r="G167" s="63">
        <v>813.7</v>
      </c>
      <c r="H167" s="61">
        <v>0.56759999999999999</v>
      </c>
      <c r="I167" s="61">
        <v>0.99560000000000004</v>
      </c>
      <c r="J167" s="63">
        <v>50.42</v>
      </c>
      <c r="K167" s="57">
        <v>24.06</v>
      </c>
      <c r="L167" s="61">
        <v>1.1007</v>
      </c>
      <c r="M167" s="63">
        <v>22.27</v>
      </c>
      <c r="N167" s="61">
        <v>2.9588000000000001</v>
      </c>
      <c r="O167" s="62">
        <v>10551</v>
      </c>
      <c r="P167" s="62">
        <v>16817</v>
      </c>
      <c r="Q167" s="61">
        <v>2.649</v>
      </c>
      <c r="R167" s="61">
        <v>2.3883999999999999</v>
      </c>
      <c r="S167" s="61">
        <v>5.6620999999999997</v>
      </c>
      <c r="T167" s="61">
        <v>0.94359999999999999</v>
      </c>
      <c r="V167" s="61">
        <v>0.71870000000000001</v>
      </c>
      <c r="X167" s="61">
        <v>0.51949999999999996</v>
      </c>
    </row>
    <row r="168" spans="1:24">
      <c r="A168" s="64">
        <v>43328</v>
      </c>
      <c r="B168" s="61">
        <v>0.72750000000000004</v>
      </c>
      <c r="C168" s="63">
        <v>62.8</v>
      </c>
      <c r="D168" s="61">
        <v>5.0082000000000004</v>
      </c>
      <c r="E168" s="63">
        <v>80.650000000000006</v>
      </c>
      <c r="F168" s="61">
        <v>0.63849999999999996</v>
      </c>
      <c r="G168" s="63">
        <v>820.8</v>
      </c>
      <c r="H168" s="61">
        <v>0.5716</v>
      </c>
      <c r="I168" s="61">
        <v>0.99980000000000002</v>
      </c>
      <c r="J168" s="63">
        <v>51.04</v>
      </c>
      <c r="K168" s="57">
        <v>24.19</v>
      </c>
      <c r="L168" s="61">
        <v>1.1039000000000001</v>
      </c>
      <c r="M168" s="63">
        <v>22.41</v>
      </c>
      <c r="N168" s="61">
        <v>2.9794999999999998</v>
      </c>
      <c r="O168" s="62">
        <v>10611</v>
      </c>
      <c r="P168" s="62">
        <v>16960</v>
      </c>
      <c r="Q168" s="61">
        <v>2.6717</v>
      </c>
      <c r="R168" s="61">
        <v>2.4089</v>
      </c>
      <c r="S168" s="61">
        <v>5.7107000000000001</v>
      </c>
      <c r="T168" s="61">
        <v>0.95430000000000004</v>
      </c>
      <c r="V168" s="61">
        <v>0.7218</v>
      </c>
      <c r="X168" s="61">
        <v>0.52590000000000003</v>
      </c>
    </row>
    <row r="169" spans="1:24">
      <c r="A169" s="64">
        <v>43329</v>
      </c>
      <c r="B169" s="61">
        <v>0.72699999999999998</v>
      </c>
      <c r="C169" s="63">
        <v>62.8</v>
      </c>
      <c r="D169" s="61">
        <v>5.01</v>
      </c>
      <c r="E169" s="63">
        <v>80.62</v>
      </c>
      <c r="F169" s="61">
        <v>0.63880000000000003</v>
      </c>
      <c r="G169" s="63">
        <v>817.44</v>
      </c>
      <c r="H169" s="61">
        <v>0.57140000000000002</v>
      </c>
      <c r="I169" s="61">
        <v>0.99960000000000004</v>
      </c>
      <c r="J169" s="63">
        <v>51</v>
      </c>
      <c r="K169" s="57">
        <v>24.13</v>
      </c>
      <c r="L169" s="61">
        <v>1.1025</v>
      </c>
      <c r="M169" s="63">
        <v>22.37</v>
      </c>
      <c r="N169" s="61">
        <v>2.9828999999999999</v>
      </c>
      <c r="O169" s="62">
        <v>10621</v>
      </c>
      <c r="P169" s="62">
        <v>16935</v>
      </c>
      <c r="Q169" s="61">
        <v>2.6699000000000002</v>
      </c>
      <c r="R169" s="61">
        <v>2.4073000000000002</v>
      </c>
      <c r="S169" s="61">
        <v>5.7066999999999997</v>
      </c>
      <c r="T169" s="61">
        <v>0.95640000000000003</v>
      </c>
      <c r="V169" s="61">
        <v>0.7248</v>
      </c>
      <c r="X169" s="61">
        <v>0.52449999999999997</v>
      </c>
    </row>
    <row r="170" spans="1:24">
      <c r="A170" s="64">
        <v>43332</v>
      </c>
      <c r="B170" s="61">
        <v>0.73060000000000003</v>
      </c>
      <c r="C170" s="63">
        <v>62.9</v>
      </c>
      <c r="D170" s="61">
        <v>5.0054999999999996</v>
      </c>
      <c r="E170" s="63">
        <v>80.8</v>
      </c>
      <c r="F170" s="61">
        <v>0.63949999999999996</v>
      </c>
      <c r="G170" s="63">
        <v>819.77</v>
      </c>
      <c r="H170" s="61">
        <v>0.57330000000000003</v>
      </c>
      <c r="I170" s="61">
        <v>1.0016</v>
      </c>
      <c r="J170" s="63">
        <v>50.95</v>
      </c>
      <c r="K170" s="57">
        <v>24.22</v>
      </c>
      <c r="L170" s="61">
        <v>1.1031</v>
      </c>
      <c r="M170" s="63">
        <v>22.47</v>
      </c>
      <c r="N170" s="61">
        <v>2.9962</v>
      </c>
      <c r="O170" s="62">
        <v>10658</v>
      </c>
      <c r="P170" s="62">
        <v>17008</v>
      </c>
      <c r="Q170" s="61">
        <v>2.6831</v>
      </c>
      <c r="R170" s="61">
        <v>2.4192</v>
      </c>
      <c r="S170" s="61">
        <v>5.7347999999999999</v>
      </c>
      <c r="T170" s="61">
        <v>0.95430000000000004</v>
      </c>
      <c r="V170" s="61">
        <v>0.72689999999999999</v>
      </c>
      <c r="X170" s="61">
        <v>0.52639999999999998</v>
      </c>
    </row>
    <row r="171" spans="1:24">
      <c r="A171" s="64">
        <v>43333</v>
      </c>
      <c r="B171" s="61">
        <v>0.73599999999999999</v>
      </c>
      <c r="C171" s="63">
        <v>63.1</v>
      </c>
      <c r="D171" s="61">
        <v>5.0353000000000003</v>
      </c>
      <c r="E171" s="63">
        <v>81.010000000000005</v>
      </c>
      <c r="F171" s="61">
        <v>0.63839999999999997</v>
      </c>
      <c r="G171" s="63">
        <v>822.81</v>
      </c>
      <c r="H171" s="61">
        <v>0.57340000000000002</v>
      </c>
      <c r="I171" s="61">
        <v>1.0056</v>
      </c>
      <c r="J171" s="63">
        <v>51.21</v>
      </c>
      <c r="K171" s="57">
        <v>24.12</v>
      </c>
      <c r="L171" s="61">
        <v>1.1032999999999999</v>
      </c>
      <c r="M171" s="63">
        <v>22.58</v>
      </c>
      <c r="N171" s="61">
        <v>3.0139</v>
      </c>
      <c r="O171" s="62">
        <v>10731</v>
      </c>
      <c r="P171" s="62">
        <v>17123</v>
      </c>
      <c r="Q171" s="61">
        <v>2.7029999999999998</v>
      </c>
      <c r="R171" s="61">
        <v>2.4371</v>
      </c>
      <c r="S171" s="61">
        <v>5.7773000000000003</v>
      </c>
      <c r="T171" s="61">
        <v>0.9587</v>
      </c>
      <c r="V171" s="61">
        <v>0.7278</v>
      </c>
      <c r="X171" s="61">
        <v>0.52980000000000005</v>
      </c>
    </row>
    <row r="172" spans="1:24">
      <c r="A172" s="64">
        <v>43334</v>
      </c>
      <c r="B172" s="61">
        <v>0.73560000000000003</v>
      </c>
      <c r="C172" s="63">
        <v>63.1</v>
      </c>
      <c r="D172" s="61">
        <v>5.0347</v>
      </c>
      <c r="E172" s="63">
        <v>81.22</v>
      </c>
      <c r="F172" s="61">
        <v>0.63560000000000005</v>
      </c>
      <c r="G172" s="63">
        <v>822.88</v>
      </c>
      <c r="H172" s="61">
        <v>0.56979999999999997</v>
      </c>
      <c r="I172" s="61">
        <v>1.0051000000000001</v>
      </c>
      <c r="J172" s="63">
        <v>51.36</v>
      </c>
      <c r="K172" s="57">
        <v>24.06</v>
      </c>
      <c r="L172" s="61">
        <v>1.0975999999999999</v>
      </c>
      <c r="M172" s="63">
        <v>22.6</v>
      </c>
      <c r="N172" s="61">
        <v>3.0141</v>
      </c>
      <c r="O172" s="62">
        <v>10725</v>
      </c>
      <c r="P172" s="62">
        <v>17121</v>
      </c>
      <c r="Q172" s="61">
        <v>2.7014999999999998</v>
      </c>
      <c r="R172" s="61">
        <v>2.4358</v>
      </c>
      <c r="S172" s="61">
        <v>5.7743000000000002</v>
      </c>
      <c r="T172" s="61">
        <v>0.95899999999999996</v>
      </c>
      <c r="V172" s="61">
        <v>0.72409999999999997</v>
      </c>
      <c r="X172" s="61">
        <v>0.52729999999999999</v>
      </c>
    </row>
    <row r="173" spans="1:24">
      <c r="A173" s="64">
        <v>43335</v>
      </c>
      <c r="B173" s="61">
        <v>0.72940000000000005</v>
      </c>
      <c r="C173" s="63">
        <v>62.7</v>
      </c>
      <c r="D173" s="61">
        <v>5.0114999999999998</v>
      </c>
      <c r="E173" s="63">
        <v>80.87</v>
      </c>
      <c r="F173" s="61">
        <v>0.63119999999999998</v>
      </c>
      <c r="G173" s="63">
        <v>817.88</v>
      </c>
      <c r="H173" s="61">
        <v>0.56659999999999999</v>
      </c>
      <c r="I173" s="61">
        <v>0.99970000000000003</v>
      </c>
      <c r="J173" s="63">
        <v>51.13</v>
      </c>
      <c r="K173" s="57">
        <v>23.92</v>
      </c>
      <c r="L173" s="61">
        <v>1.0929</v>
      </c>
      <c r="M173" s="63">
        <v>22.45</v>
      </c>
      <c r="N173" s="61">
        <v>2.9935</v>
      </c>
      <c r="O173" s="62">
        <v>10675</v>
      </c>
      <c r="P173" s="62">
        <v>16980</v>
      </c>
      <c r="Q173" s="61">
        <v>2.6787000000000001</v>
      </c>
      <c r="R173" s="61">
        <v>2.4152</v>
      </c>
      <c r="S173" s="61">
        <v>5.7256999999999998</v>
      </c>
      <c r="T173" s="61">
        <v>0.95130000000000003</v>
      </c>
      <c r="V173" s="61">
        <v>0.71850000000000003</v>
      </c>
      <c r="X173" s="61">
        <v>0.52170000000000005</v>
      </c>
    </row>
    <row r="174" spans="1:24">
      <c r="A174" s="64">
        <v>43336</v>
      </c>
      <c r="B174" s="61">
        <v>0.72799999999999998</v>
      </c>
      <c r="C174" s="63">
        <v>62.7</v>
      </c>
      <c r="D174" s="61">
        <v>5.0113000000000003</v>
      </c>
      <c r="E174" s="63">
        <v>81.08</v>
      </c>
      <c r="F174" s="61">
        <v>0.62919999999999998</v>
      </c>
      <c r="G174" s="63">
        <v>814.38</v>
      </c>
      <c r="H174" s="61">
        <v>0.56759999999999999</v>
      </c>
      <c r="I174" s="61">
        <v>0.99850000000000005</v>
      </c>
      <c r="J174" s="63">
        <v>51.05</v>
      </c>
      <c r="K174" s="57">
        <v>23.86</v>
      </c>
      <c r="L174" s="61">
        <v>1.0949</v>
      </c>
      <c r="M174" s="63">
        <v>22.4</v>
      </c>
      <c r="N174" s="61">
        <v>2.9916999999999998</v>
      </c>
      <c r="O174" s="62">
        <v>10667</v>
      </c>
      <c r="P174" s="62">
        <v>16965</v>
      </c>
      <c r="Q174" s="61">
        <v>2.6736</v>
      </c>
      <c r="R174" s="61">
        <v>2.4106000000000001</v>
      </c>
      <c r="S174" s="61">
        <v>5.7146999999999997</v>
      </c>
      <c r="T174" s="61">
        <v>0.95269999999999999</v>
      </c>
      <c r="V174" s="61">
        <v>0.71740000000000004</v>
      </c>
      <c r="X174" s="61">
        <v>0.5212</v>
      </c>
    </row>
    <row r="175" spans="1:24">
      <c r="A175" s="64">
        <v>43339</v>
      </c>
      <c r="B175" s="61">
        <v>0.73229999999999995</v>
      </c>
      <c r="C175" s="63">
        <v>62.7</v>
      </c>
      <c r="D175" s="61">
        <v>4.9901</v>
      </c>
      <c r="E175" s="63">
        <v>81.31</v>
      </c>
      <c r="F175" s="61">
        <v>0.63029999999999997</v>
      </c>
      <c r="G175" s="63">
        <v>815.38</v>
      </c>
      <c r="H175" s="61">
        <v>0.56979999999999997</v>
      </c>
      <c r="I175" s="61">
        <v>0.99970000000000003</v>
      </c>
      <c r="J175" s="63">
        <v>51.25</v>
      </c>
      <c r="K175" s="57">
        <v>23.84</v>
      </c>
      <c r="L175" s="61">
        <v>1.0952999999999999</v>
      </c>
      <c r="M175" s="63">
        <v>22.5</v>
      </c>
      <c r="N175" s="61">
        <v>3.0024000000000002</v>
      </c>
      <c r="O175" s="62">
        <v>10696</v>
      </c>
      <c r="P175" s="62">
        <v>17058</v>
      </c>
      <c r="Q175" s="61">
        <v>2.6894</v>
      </c>
      <c r="R175" s="61">
        <v>2.4247999999999998</v>
      </c>
      <c r="S175" s="61">
        <v>5.7484000000000002</v>
      </c>
      <c r="T175" s="61">
        <v>0.95320000000000005</v>
      </c>
      <c r="V175" s="61">
        <v>0.72050000000000003</v>
      </c>
      <c r="X175" s="61">
        <v>0.52449999999999997</v>
      </c>
    </row>
    <row r="176" spans="1:24">
      <c r="A176" s="64">
        <v>43340</v>
      </c>
      <c r="B176" s="61">
        <v>0.73280000000000001</v>
      </c>
      <c r="C176" s="63">
        <v>62.7</v>
      </c>
      <c r="D176" s="61">
        <v>4.9939999999999998</v>
      </c>
      <c r="E176" s="63">
        <v>81.52</v>
      </c>
      <c r="F176" s="61">
        <v>0.62790000000000001</v>
      </c>
      <c r="G176" s="63">
        <v>812.97</v>
      </c>
      <c r="H176" s="61">
        <v>0.56930000000000003</v>
      </c>
      <c r="I176" s="61">
        <v>0.99929999999999997</v>
      </c>
      <c r="J176" s="63">
        <v>51.37</v>
      </c>
      <c r="K176" s="57">
        <v>23.87</v>
      </c>
      <c r="L176" s="61">
        <v>1.0967</v>
      </c>
      <c r="M176" s="63">
        <v>22.5</v>
      </c>
      <c r="N176" s="61">
        <v>3.0023</v>
      </c>
      <c r="O176" s="62">
        <v>10709</v>
      </c>
      <c r="P176" s="62">
        <v>17070</v>
      </c>
      <c r="Q176" s="61">
        <v>2.6911999999999998</v>
      </c>
      <c r="R176" s="61">
        <v>2.4264999999999999</v>
      </c>
      <c r="S176" s="61">
        <v>5.7525000000000004</v>
      </c>
      <c r="T176" s="61">
        <v>0.95079999999999998</v>
      </c>
      <c r="V176" s="61">
        <v>0.71840000000000004</v>
      </c>
      <c r="X176" s="61">
        <v>0.52400000000000002</v>
      </c>
    </row>
    <row r="177" spans="1:24">
      <c r="A177" s="64">
        <v>43341</v>
      </c>
      <c r="B177" s="61">
        <v>0.73089999999999999</v>
      </c>
      <c r="C177" s="63">
        <v>62.6</v>
      </c>
      <c r="D177" s="61">
        <v>4.9828999999999999</v>
      </c>
      <c r="E177" s="63">
        <v>81.25</v>
      </c>
      <c r="F177" s="61">
        <v>0.62609999999999999</v>
      </c>
      <c r="G177" s="63">
        <v>811.76</v>
      </c>
      <c r="H177" s="61">
        <v>0.56869999999999998</v>
      </c>
      <c r="I177" s="61">
        <v>0.99809999999999999</v>
      </c>
      <c r="J177" s="63">
        <v>51.53</v>
      </c>
      <c r="K177" s="57">
        <v>23.93</v>
      </c>
      <c r="L177" s="61">
        <v>1.0914999999999999</v>
      </c>
      <c r="M177" s="63">
        <v>22.45</v>
      </c>
      <c r="N177" s="61">
        <v>2.9988999999999999</v>
      </c>
      <c r="O177" s="62">
        <v>10704</v>
      </c>
      <c r="P177" s="62">
        <v>17026</v>
      </c>
      <c r="Q177" s="61">
        <v>2.6842000000000001</v>
      </c>
      <c r="R177" s="61">
        <v>2.4201999999999999</v>
      </c>
      <c r="S177" s="61">
        <v>5.7365000000000004</v>
      </c>
      <c r="T177" s="61">
        <v>0.94450000000000001</v>
      </c>
      <c r="V177" s="61">
        <v>0.71419999999999995</v>
      </c>
      <c r="X177" s="61">
        <v>0.52110000000000001</v>
      </c>
    </row>
    <row r="178" spans="1:24">
      <c r="A178" s="64">
        <v>43342</v>
      </c>
      <c r="B178" s="61">
        <v>0.72799999999999998</v>
      </c>
      <c r="C178" s="63">
        <v>62.4</v>
      </c>
      <c r="D178" s="61">
        <v>4.9783999999999997</v>
      </c>
      <c r="E178" s="63">
        <v>81.290000000000006</v>
      </c>
      <c r="F178" s="61">
        <v>0.62280000000000002</v>
      </c>
      <c r="G178" s="63">
        <v>807.5</v>
      </c>
      <c r="H178" s="61">
        <v>0.55910000000000004</v>
      </c>
      <c r="I178" s="61">
        <v>0.99470000000000003</v>
      </c>
      <c r="J178" s="63">
        <v>51.51</v>
      </c>
      <c r="K178" s="57">
        <v>23.83</v>
      </c>
      <c r="L178" s="61">
        <v>1.0949</v>
      </c>
      <c r="M178" s="63">
        <v>22.34</v>
      </c>
      <c r="N178" s="61">
        <v>2.9914000000000001</v>
      </c>
      <c r="O178" s="62">
        <v>10680</v>
      </c>
      <c r="P178" s="62">
        <v>16964</v>
      </c>
      <c r="Q178" s="61">
        <v>2.6736</v>
      </c>
      <c r="R178" s="61">
        <v>2.4186000000000001</v>
      </c>
      <c r="S178" s="61">
        <v>5.7141000000000002</v>
      </c>
      <c r="T178" s="61">
        <v>0.94140000000000001</v>
      </c>
      <c r="V178" s="61">
        <v>0.70699999999999996</v>
      </c>
      <c r="X178" s="61">
        <v>0.51990000000000003</v>
      </c>
    </row>
    <row r="179" spans="1:24">
      <c r="A179" s="64">
        <v>43343</v>
      </c>
      <c r="B179" s="61">
        <v>0.72599999999999998</v>
      </c>
      <c r="C179" s="63">
        <v>62.2</v>
      </c>
      <c r="D179" s="61">
        <v>4.9570999999999996</v>
      </c>
      <c r="E179" s="63">
        <v>80.58</v>
      </c>
      <c r="F179" s="61">
        <v>0.62150000000000005</v>
      </c>
      <c r="G179" s="63">
        <v>808.15</v>
      </c>
      <c r="H179" s="61">
        <v>0.55759999999999998</v>
      </c>
      <c r="I179" s="61">
        <v>0.99309999999999998</v>
      </c>
      <c r="J179" s="63">
        <v>51.52</v>
      </c>
      <c r="K179" s="57">
        <v>23.76</v>
      </c>
      <c r="L179" s="61">
        <v>1.0919000000000001</v>
      </c>
      <c r="M179" s="63">
        <v>22.3</v>
      </c>
      <c r="N179" s="61">
        <v>2.9834999999999998</v>
      </c>
      <c r="O179" s="62">
        <v>10690</v>
      </c>
      <c r="P179" s="62">
        <v>16918</v>
      </c>
      <c r="Q179" s="61">
        <v>2.6661999999999999</v>
      </c>
      <c r="R179" s="61">
        <v>2.4119999999999999</v>
      </c>
      <c r="S179" s="61">
        <v>5.6978999999999997</v>
      </c>
      <c r="T179" s="61">
        <v>0.9446</v>
      </c>
      <c r="V179" s="61">
        <v>0.7026</v>
      </c>
      <c r="X179" s="61">
        <v>0.51770000000000005</v>
      </c>
    </row>
    <row r="180" spans="1:24">
      <c r="A180" s="64">
        <v>43346</v>
      </c>
      <c r="B180" s="61">
        <v>0.72</v>
      </c>
      <c r="C180" s="63">
        <v>61.8</v>
      </c>
      <c r="D180" s="61">
        <v>4.9189999999999996</v>
      </c>
      <c r="E180" s="63">
        <v>79.86</v>
      </c>
      <c r="F180" s="61">
        <v>0.62</v>
      </c>
      <c r="G180" s="63">
        <v>798.88</v>
      </c>
      <c r="H180" s="61">
        <v>0.55689999999999995</v>
      </c>
      <c r="I180" s="61">
        <v>0.98619999999999997</v>
      </c>
      <c r="J180" s="63">
        <v>50.94</v>
      </c>
      <c r="K180" s="57">
        <v>23.57</v>
      </c>
      <c r="L180" s="61">
        <v>1.0889</v>
      </c>
      <c r="M180" s="63">
        <v>22.11</v>
      </c>
      <c r="N180" s="61">
        <v>2.9685999999999999</v>
      </c>
      <c r="O180" s="62">
        <v>10639</v>
      </c>
      <c r="P180" s="62">
        <v>16779</v>
      </c>
      <c r="Q180" s="61">
        <v>2.6442000000000001</v>
      </c>
      <c r="R180" s="61">
        <v>2.3919999999999999</v>
      </c>
      <c r="S180" s="61">
        <v>5.6516999999999999</v>
      </c>
      <c r="T180" s="61">
        <v>0.93979999999999997</v>
      </c>
      <c r="V180" s="61">
        <v>0.69810000000000005</v>
      </c>
      <c r="X180" s="61">
        <v>0.51380000000000003</v>
      </c>
    </row>
    <row r="181" spans="1:24">
      <c r="A181" s="64">
        <v>43347</v>
      </c>
      <c r="B181" s="61">
        <v>0.7228</v>
      </c>
      <c r="C181" s="63">
        <v>62.1</v>
      </c>
      <c r="D181" s="61">
        <v>4.9320000000000004</v>
      </c>
      <c r="E181" s="63">
        <v>80.38</v>
      </c>
      <c r="F181" s="61">
        <v>0.623</v>
      </c>
      <c r="G181" s="63">
        <v>805.74</v>
      </c>
      <c r="H181" s="61">
        <v>0.56210000000000004</v>
      </c>
      <c r="I181" s="61">
        <v>0.99229999999999996</v>
      </c>
      <c r="J181" s="63">
        <v>51.41</v>
      </c>
      <c r="K181" s="57">
        <v>23.66</v>
      </c>
      <c r="L181" s="61">
        <v>1.0947</v>
      </c>
      <c r="M181" s="63">
        <v>22.23</v>
      </c>
      <c r="N181" s="61">
        <v>2.9887999999999999</v>
      </c>
      <c r="O181" s="62">
        <v>10768</v>
      </c>
      <c r="P181" s="62">
        <v>16853</v>
      </c>
      <c r="Q181" s="61">
        <v>2.6545000000000001</v>
      </c>
      <c r="R181" s="61">
        <v>2.4013</v>
      </c>
      <c r="S181" s="61">
        <v>5.6731999999999996</v>
      </c>
      <c r="T181" s="61">
        <v>0.94669999999999999</v>
      </c>
      <c r="V181" s="61">
        <v>0.70099999999999996</v>
      </c>
      <c r="X181" s="61">
        <v>0.51580000000000004</v>
      </c>
    </row>
    <row r="182" spans="1:24">
      <c r="A182" s="64">
        <v>43348</v>
      </c>
      <c r="B182" s="61">
        <v>0.71860000000000002</v>
      </c>
      <c r="C182" s="63">
        <v>61.9</v>
      </c>
      <c r="D182" s="61">
        <v>4.9149000000000003</v>
      </c>
      <c r="E182" s="63">
        <v>80.12</v>
      </c>
      <c r="F182" s="61">
        <v>0.61980000000000002</v>
      </c>
      <c r="G182" s="63">
        <v>804.8</v>
      </c>
      <c r="H182" s="61">
        <v>0.55869999999999997</v>
      </c>
      <c r="I182" s="61">
        <v>0.9899</v>
      </c>
      <c r="J182" s="63">
        <v>51.53</v>
      </c>
      <c r="K182" s="57">
        <v>23.58</v>
      </c>
      <c r="L182" s="61">
        <v>1.0964</v>
      </c>
      <c r="M182" s="63">
        <v>22.13</v>
      </c>
      <c r="N182" s="61">
        <v>2.9775</v>
      </c>
      <c r="O182" s="62">
        <v>10726</v>
      </c>
      <c r="P182" s="62">
        <v>16753</v>
      </c>
      <c r="Q182" s="61">
        <v>2.6391</v>
      </c>
      <c r="R182" s="61">
        <v>2.3874</v>
      </c>
      <c r="S182" s="61">
        <v>5.6403999999999996</v>
      </c>
      <c r="T182" s="61">
        <v>0.94730000000000003</v>
      </c>
      <c r="V182" s="61">
        <v>0.69930000000000003</v>
      </c>
      <c r="X182" s="61">
        <v>0.51519999999999999</v>
      </c>
    </row>
    <row r="183" spans="1:24">
      <c r="A183" s="64">
        <v>43349</v>
      </c>
      <c r="B183" s="61">
        <v>0.71709999999999996</v>
      </c>
      <c r="C183" s="63">
        <v>61.7</v>
      </c>
      <c r="D183" s="61">
        <v>4.9039999999999999</v>
      </c>
      <c r="E183" s="63">
        <v>79.84</v>
      </c>
      <c r="F183" s="61">
        <v>0.61699999999999999</v>
      </c>
      <c r="G183" s="63">
        <v>806.27</v>
      </c>
      <c r="H183" s="61">
        <v>0.55579999999999996</v>
      </c>
      <c r="I183" s="61">
        <v>0.98829999999999996</v>
      </c>
      <c r="J183" s="63">
        <v>51.56</v>
      </c>
      <c r="K183" s="57">
        <v>23.55</v>
      </c>
      <c r="L183" s="61">
        <v>1.0898000000000001</v>
      </c>
      <c r="M183" s="63">
        <v>22.08</v>
      </c>
      <c r="N183" s="61">
        <v>2.9731000000000001</v>
      </c>
      <c r="O183" s="62">
        <v>10686</v>
      </c>
      <c r="P183" s="62">
        <v>16718</v>
      </c>
      <c r="Q183" s="61">
        <v>2.6335000000000002</v>
      </c>
      <c r="R183" s="61">
        <v>2.3824000000000001</v>
      </c>
      <c r="S183" s="61">
        <v>5.6288</v>
      </c>
      <c r="T183" s="61">
        <v>0.94589999999999996</v>
      </c>
      <c r="V183" s="61">
        <v>0.69620000000000004</v>
      </c>
      <c r="X183" s="61">
        <v>0.51359999999999995</v>
      </c>
    </row>
    <row r="184" spans="1:24">
      <c r="A184" s="64">
        <v>43350</v>
      </c>
      <c r="B184" s="61">
        <v>0.71509999999999996</v>
      </c>
      <c r="C184" s="63">
        <v>61.5</v>
      </c>
      <c r="D184" s="61">
        <v>4.8920000000000003</v>
      </c>
      <c r="E184" s="63">
        <v>79.09</v>
      </c>
      <c r="F184" s="61">
        <v>0.61509999999999998</v>
      </c>
      <c r="G184" s="63">
        <v>803.31</v>
      </c>
      <c r="H184" s="61">
        <v>0.55330000000000001</v>
      </c>
      <c r="I184" s="61">
        <v>0.98380000000000001</v>
      </c>
      <c r="J184" s="63">
        <v>51.43</v>
      </c>
      <c r="K184" s="57">
        <v>23.45</v>
      </c>
      <c r="L184" s="61">
        <v>1.0883</v>
      </c>
      <c r="M184" s="63">
        <v>22.02</v>
      </c>
      <c r="N184" s="61">
        <v>2.9641000000000002</v>
      </c>
      <c r="O184" s="62">
        <v>10648</v>
      </c>
      <c r="P184" s="62">
        <v>16670</v>
      </c>
      <c r="Q184" s="61">
        <v>2.6261999999999999</v>
      </c>
      <c r="R184" s="61">
        <v>2.3757000000000001</v>
      </c>
      <c r="S184" s="61">
        <v>5.6132999999999997</v>
      </c>
      <c r="T184" s="61">
        <v>0.93920000000000003</v>
      </c>
      <c r="V184" s="61">
        <v>0.69040000000000001</v>
      </c>
      <c r="X184" s="61">
        <v>0.51119999999999999</v>
      </c>
    </row>
    <row r="185" spans="1:24">
      <c r="A185" s="64">
        <v>43353</v>
      </c>
      <c r="B185" s="61">
        <v>0.71150000000000002</v>
      </c>
      <c r="C185" s="63">
        <v>61.4</v>
      </c>
      <c r="D185" s="61">
        <v>4.8815999999999997</v>
      </c>
      <c r="E185" s="63">
        <v>78.959999999999994</v>
      </c>
      <c r="F185" s="61">
        <v>0.61599999999999999</v>
      </c>
      <c r="G185" s="63">
        <v>803.35</v>
      </c>
      <c r="H185" s="61">
        <v>0.55079999999999996</v>
      </c>
      <c r="I185" s="61">
        <v>0.98219999999999996</v>
      </c>
      <c r="J185" s="63">
        <v>51.55</v>
      </c>
      <c r="K185" s="57">
        <v>23.39</v>
      </c>
      <c r="L185" s="61">
        <v>1.0903</v>
      </c>
      <c r="M185" s="63">
        <v>21.94</v>
      </c>
      <c r="N185" s="61">
        <v>2.9491999999999998</v>
      </c>
      <c r="O185" s="62">
        <v>10580</v>
      </c>
      <c r="P185" s="62">
        <v>16585</v>
      </c>
      <c r="Q185" s="61">
        <v>2.613</v>
      </c>
      <c r="R185" s="61">
        <v>2.3637999999999999</v>
      </c>
      <c r="S185" s="61">
        <v>5.5850999999999997</v>
      </c>
      <c r="T185" s="61">
        <v>0.93779999999999997</v>
      </c>
      <c r="V185" s="61">
        <v>0.68989999999999996</v>
      </c>
      <c r="X185" s="61">
        <v>0.50819999999999999</v>
      </c>
    </row>
    <row r="186" spans="1:24">
      <c r="A186" s="64">
        <v>43354</v>
      </c>
      <c r="B186" s="61">
        <v>0.71260000000000001</v>
      </c>
      <c r="C186" s="63">
        <v>61.4</v>
      </c>
      <c r="D186" s="61">
        <v>4.8924000000000003</v>
      </c>
      <c r="E186" s="63">
        <v>79.41</v>
      </c>
      <c r="F186" s="61">
        <v>0.61360000000000003</v>
      </c>
      <c r="G186" s="63">
        <v>801.45</v>
      </c>
      <c r="H186" s="61">
        <v>0.54600000000000004</v>
      </c>
      <c r="I186" s="61">
        <v>0.98060000000000003</v>
      </c>
      <c r="J186" s="63">
        <v>51.54</v>
      </c>
      <c r="K186" s="57">
        <v>23.36</v>
      </c>
      <c r="L186" s="61">
        <v>1.0906</v>
      </c>
      <c r="M186" s="63">
        <v>21.94</v>
      </c>
      <c r="N186" s="61">
        <v>2.9537</v>
      </c>
      <c r="O186" s="62">
        <v>10587</v>
      </c>
      <c r="P186" s="62">
        <v>16589</v>
      </c>
      <c r="Q186" s="61">
        <v>2.617</v>
      </c>
      <c r="R186" s="61">
        <v>2.3673999999999999</v>
      </c>
      <c r="S186" s="61">
        <v>5.5934999999999997</v>
      </c>
      <c r="T186" s="61">
        <v>0.93620000000000003</v>
      </c>
      <c r="V186" s="61">
        <v>0.69450000000000001</v>
      </c>
      <c r="X186" s="61">
        <v>0.51029999999999998</v>
      </c>
    </row>
    <row r="187" spans="1:24">
      <c r="A187" s="64">
        <v>43355</v>
      </c>
      <c r="B187" s="61">
        <v>0.71030000000000004</v>
      </c>
      <c r="C187" s="63">
        <v>61.3</v>
      </c>
      <c r="D187" s="61">
        <v>4.8810000000000002</v>
      </c>
      <c r="E187" s="63">
        <v>79.209999999999994</v>
      </c>
      <c r="F187" s="61">
        <v>0.61319999999999997</v>
      </c>
      <c r="G187" s="63">
        <v>801.22</v>
      </c>
      <c r="H187" s="61">
        <v>0.54620000000000002</v>
      </c>
      <c r="I187" s="61">
        <v>0.97799999999999998</v>
      </c>
      <c r="J187" s="63">
        <v>51.64</v>
      </c>
      <c r="K187" s="57">
        <v>23.31</v>
      </c>
      <c r="L187" s="61">
        <v>1.0906</v>
      </c>
      <c r="M187" s="63">
        <v>21.9</v>
      </c>
      <c r="N187" s="61">
        <v>2.9466999999999999</v>
      </c>
      <c r="O187" s="62">
        <v>10573</v>
      </c>
      <c r="P187" s="62">
        <v>16537</v>
      </c>
      <c r="Q187" s="61">
        <v>2.6086</v>
      </c>
      <c r="R187" s="61">
        <v>2.3597999999999999</v>
      </c>
      <c r="S187" s="61">
        <v>5.5754000000000001</v>
      </c>
      <c r="T187" s="61">
        <v>0.92810000000000004</v>
      </c>
      <c r="V187" s="61">
        <v>0.69210000000000005</v>
      </c>
      <c r="X187" s="61">
        <v>0.50839999999999996</v>
      </c>
    </row>
    <row r="188" spans="1:24">
      <c r="A188" s="64">
        <v>43356</v>
      </c>
      <c r="B188" s="61">
        <v>0.71809999999999996</v>
      </c>
      <c r="C188" s="63">
        <v>61.8</v>
      </c>
      <c r="D188" s="61">
        <v>4.9181999999999997</v>
      </c>
      <c r="E188" s="63">
        <v>80.02</v>
      </c>
      <c r="F188" s="61">
        <v>0.6179</v>
      </c>
      <c r="G188" s="63">
        <v>806.54</v>
      </c>
      <c r="H188" s="61">
        <v>0.55110000000000003</v>
      </c>
      <c r="I188" s="61">
        <v>0.98570000000000002</v>
      </c>
      <c r="J188" s="63">
        <v>51.83</v>
      </c>
      <c r="K188" s="57">
        <v>23.46</v>
      </c>
      <c r="L188" s="61">
        <v>1.0958000000000001</v>
      </c>
      <c r="M188" s="63">
        <v>22.11</v>
      </c>
      <c r="N188" s="61">
        <v>2.9762</v>
      </c>
      <c r="O188" s="62">
        <v>10649</v>
      </c>
      <c r="P188" s="62">
        <v>16714</v>
      </c>
      <c r="Q188" s="61">
        <v>2.6372</v>
      </c>
      <c r="R188" s="61">
        <v>2.3856999999999999</v>
      </c>
      <c r="S188" s="61">
        <v>5.6359000000000004</v>
      </c>
      <c r="T188" s="61">
        <v>0.93469999999999998</v>
      </c>
      <c r="V188" s="61">
        <v>0.69630000000000003</v>
      </c>
      <c r="X188" s="61">
        <v>0.51419999999999999</v>
      </c>
    </row>
    <row r="189" spans="1:24">
      <c r="A189" s="64">
        <v>43357</v>
      </c>
      <c r="B189" s="61">
        <v>0.72</v>
      </c>
      <c r="C189" s="63">
        <v>61.9</v>
      </c>
      <c r="D189" s="61">
        <v>4.9355000000000002</v>
      </c>
      <c r="E189" s="63">
        <v>80.55</v>
      </c>
      <c r="F189" s="61">
        <v>0.61580000000000001</v>
      </c>
      <c r="G189" s="63">
        <v>805.33</v>
      </c>
      <c r="H189" s="61">
        <v>0.54920000000000002</v>
      </c>
      <c r="I189" s="61">
        <v>0.98650000000000004</v>
      </c>
      <c r="J189" s="63">
        <v>51.68</v>
      </c>
      <c r="K189" s="57">
        <v>23.44</v>
      </c>
      <c r="L189" s="61">
        <v>1.0935999999999999</v>
      </c>
      <c r="M189" s="63">
        <v>22.15</v>
      </c>
      <c r="N189" s="61">
        <v>2.9807999999999999</v>
      </c>
      <c r="O189" s="62">
        <v>10674</v>
      </c>
      <c r="P189" s="62">
        <v>16739</v>
      </c>
      <c r="Q189" s="61">
        <v>2.6442000000000001</v>
      </c>
      <c r="R189" s="61">
        <v>2.3919999999999999</v>
      </c>
      <c r="S189" s="61">
        <v>5.6510999999999996</v>
      </c>
      <c r="T189" s="61">
        <v>0.9355</v>
      </c>
      <c r="V189" s="61">
        <v>0.69489999999999996</v>
      </c>
      <c r="X189" s="61">
        <v>0.51439999999999997</v>
      </c>
    </row>
    <row r="190" spans="1:24">
      <c r="A190" s="64">
        <v>43360</v>
      </c>
      <c r="B190" s="61">
        <v>0.71619999999999995</v>
      </c>
      <c r="C190" s="63">
        <v>61.7</v>
      </c>
      <c r="D190" s="61">
        <v>4.9203999999999999</v>
      </c>
      <c r="E190" s="63">
        <v>80.19</v>
      </c>
      <c r="F190" s="61">
        <v>0.61539999999999995</v>
      </c>
      <c r="G190" s="63">
        <v>807.95</v>
      </c>
      <c r="H190" s="61">
        <v>0.54720000000000002</v>
      </c>
      <c r="I190" s="61">
        <v>0.98440000000000005</v>
      </c>
      <c r="J190" s="63">
        <v>51.98</v>
      </c>
      <c r="K190" s="57">
        <v>23.38</v>
      </c>
      <c r="L190" s="61">
        <v>1.0913999999999999</v>
      </c>
      <c r="M190" s="63">
        <v>22.07</v>
      </c>
      <c r="N190" s="61">
        <v>2.964</v>
      </c>
      <c r="O190" s="62">
        <v>10661</v>
      </c>
      <c r="P190" s="62">
        <v>16670</v>
      </c>
      <c r="Q190" s="61">
        <v>2.6301999999999999</v>
      </c>
      <c r="R190" s="61">
        <v>2.3794</v>
      </c>
      <c r="S190" s="61">
        <v>5.6207000000000003</v>
      </c>
      <c r="T190" s="61">
        <v>0.93330000000000002</v>
      </c>
      <c r="V190" s="61">
        <v>0.69269999999999998</v>
      </c>
      <c r="X190" s="61">
        <v>0.51060000000000005</v>
      </c>
    </row>
    <row r="191" spans="1:24">
      <c r="A191" s="64">
        <v>43361</v>
      </c>
      <c r="B191" s="61">
        <v>0.72070000000000001</v>
      </c>
      <c r="C191" s="63">
        <v>62</v>
      </c>
      <c r="D191" s="61">
        <v>4.9443000000000001</v>
      </c>
      <c r="E191" s="63">
        <v>80.69</v>
      </c>
      <c r="F191" s="61">
        <v>0.61599999999999999</v>
      </c>
      <c r="G191" s="63">
        <v>810.25</v>
      </c>
      <c r="H191" s="61">
        <v>0.54749999999999999</v>
      </c>
      <c r="I191" s="61">
        <v>0.98740000000000006</v>
      </c>
      <c r="J191" s="63">
        <v>52.18</v>
      </c>
      <c r="K191" s="57">
        <v>23.48</v>
      </c>
      <c r="L191" s="61">
        <v>1.0915999999999999</v>
      </c>
      <c r="M191" s="63">
        <v>22.19</v>
      </c>
      <c r="N191" s="61">
        <v>2.9862000000000002</v>
      </c>
      <c r="O191" s="62">
        <v>10760</v>
      </c>
      <c r="P191" s="62">
        <v>16781</v>
      </c>
      <c r="Q191" s="61">
        <v>2.6467999999999998</v>
      </c>
      <c r="R191" s="61">
        <v>2.3944000000000001</v>
      </c>
      <c r="S191" s="61">
        <v>5.6538000000000004</v>
      </c>
      <c r="T191" s="61">
        <v>0.9395</v>
      </c>
      <c r="V191" s="61">
        <v>0.69299999999999995</v>
      </c>
      <c r="X191" s="61">
        <v>0.51459999999999995</v>
      </c>
    </row>
    <row r="192" spans="1:24">
      <c r="A192" s="64">
        <v>43362</v>
      </c>
      <c r="B192" s="61">
        <v>0.7248</v>
      </c>
      <c r="C192" s="63">
        <v>62.3</v>
      </c>
      <c r="D192" s="61">
        <v>4.9665999999999997</v>
      </c>
      <c r="E192" s="63">
        <v>81.38</v>
      </c>
      <c r="F192" s="61">
        <v>0.62019999999999997</v>
      </c>
      <c r="G192" s="63">
        <v>812.46</v>
      </c>
      <c r="H192" s="61">
        <v>0.55100000000000005</v>
      </c>
      <c r="I192" s="61">
        <v>0.99229999999999996</v>
      </c>
      <c r="J192" s="63">
        <v>52.58</v>
      </c>
      <c r="K192" s="57">
        <v>23.58</v>
      </c>
      <c r="L192" s="61">
        <v>1.0972</v>
      </c>
      <c r="M192" s="63">
        <v>22.29</v>
      </c>
      <c r="N192" s="61">
        <v>3.0028000000000001</v>
      </c>
      <c r="O192" s="62">
        <v>10785</v>
      </c>
      <c r="P192" s="62">
        <v>16897</v>
      </c>
      <c r="Q192" s="61">
        <v>2.6617999999999999</v>
      </c>
      <c r="R192" s="61">
        <v>2.4079999999999999</v>
      </c>
      <c r="S192" s="61">
        <v>5.6868999999999996</v>
      </c>
      <c r="T192" s="61">
        <v>0.93920000000000003</v>
      </c>
      <c r="V192" s="61">
        <v>0.6986</v>
      </c>
      <c r="X192" s="61">
        <v>0.51719999999999999</v>
      </c>
    </row>
    <row r="193" spans="1:24">
      <c r="A193" s="64">
        <v>43363</v>
      </c>
      <c r="B193" s="61">
        <v>0.72599999999999998</v>
      </c>
      <c r="C193" s="63">
        <v>62.4</v>
      </c>
      <c r="D193" s="61">
        <v>4.9722</v>
      </c>
      <c r="E193" s="63">
        <v>81.42</v>
      </c>
      <c r="F193" s="61">
        <v>0.62139999999999995</v>
      </c>
      <c r="G193" s="63">
        <v>814.03</v>
      </c>
      <c r="H193" s="61">
        <v>0.55210000000000004</v>
      </c>
      <c r="I193" s="61">
        <v>0.99390000000000001</v>
      </c>
      <c r="J193" s="63">
        <v>52.55</v>
      </c>
      <c r="K193" s="57">
        <v>23.52</v>
      </c>
      <c r="L193" s="61">
        <v>1.0915999999999999</v>
      </c>
      <c r="M193" s="63">
        <v>22.35</v>
      </c>
      <c r="N193" s="61">
        <v>3.0049000000000001</v>
      </c>
      <c r="O193" s="62">
        <v>10780</v>
      </c>
      <c r="P193" s="62">
        <v>16932</v>
      </c>
      <c r="Q193" s="61">
        <v>2.6661999999999999</v>
      </c>
      <c r="R193" s="61">
        <v>2.4119999999999999</v>
      </c>
      <c r="S193" s="61">
        <v>5.6948999999999996</v>
      </c>
      <c r="T193" s="61">
        <v>0.93810000000000004</v>
      </c>
      <c r="V193" s="61">
        <v>0.70209999999999995</v>
      </c>
      <c r="X193" s="61">
        <v>0.51780000000000004</v>
      </c>
    </row>
    <row r="194" spans="1:24">
      <c r="A194" s="64">
        <v>43364</v>
      </c>
      <c r="B194" s="61">
        <v>0.72960000000000003</v>
      </c>
      <c r="C194" s="63">
        <v>62.5</v>
      </c>
      <c r="D194" s="61">
        <v>4.9889000000000001</v>
      </c>
      <c r="E194" s="63">
        <v>82.27</v>
      </c>
      <c r="F194" s="61">
        <v>0.61909999999999998</v>
      </c>
      <c r="G194" s="63">
        <v>814.12</v>
      </c>
      <c r="H194" s="61">
        <v>0.55000000000000004</v>
      </c>
      <c r="I194" s="61">
        <v>0.99460000000000004</v>
      </c>
      <c r="J194" s="63">
        <v>52.43</v>
      </c>
      <c r="K194" s="57">
        <v>23.62</v>
      </c>
      <c r="L194" s="61">
        <v>1.0901000000000001</v>
      </c>
      <c r="M194" s="63">
        <v>22.39</v>
      </c>
      <c r="N194" s="61">
        <v>3.0139999999999998</v>
      </c>
      <c r="O194" s="62">
        <v>10814</v>
      </c>
      <c r="P194" s="62">
        <v>17027</v>
      </c>
      <c r="Q194" s="61">
        <v>2.6795</v>
      </c>
      <c r="R194" s="61">
        <v>2.4319999999999999</v>
      </c>
      <c r="S194" s="61">
        <v>5.6916000000000002</v>
      </c>
      <c r="T194" s="61">
        <v>0.9415</v>
      </c>
      <c r="V194" s="61">
        <v>0.69950000000000001</v>
      </c>
      <c r="X194" s="61">
        <v>0.51959999999999995</v>
      </c>
    </row>
    <row r="195" spans="1:24">
      <c r="A195" s="64">
        <v>43367</v>
      </c>
      <c r="B195" s="61">
        <v>0.72619999999999996</v>
      </c>
      <c r="C195" s="63">
        <v>62.4</v>
      </c>
      <c r="D195" s="61">
        <v>4.9795999999999996</v>
      </c>
      <c r="E195" s="63">
        <v>81.77</v>
      </c>
      <c r="F195" s="61">
        <v>0.61890000000000001</v>
      </c>
      <c r="G195" s="63">
        <v>810</v>
      </c>
      <c r="H195" s="61">
        <v>0.55549999999999999</v>
      </c>
      <c r="I195" s="61">
        <v>0.9929</v>
      </c>
      <c r="J195" s="63">
        <v>52.77</v>
      </c>
      <c r="K195" s="57">
        <v>23.59</v>
      </c>
      <c r="L195" s="61">
        <v>1.0891999999999999</v>
      </c>
      <c r="M195" s="63">
        <v>22.3</v>
      </c>
      <c r="N195" s="61">
        <v>3.0021</v>
      </c>
      <c r="O195" s="62">
        <v>10801</v>
      </c>
      <c r="P195" s="62">
        <v>16948</v>
      </c>
      <c r="Q195" s="61">
        <v>2.6669999999999998</v>
      </c>
      <c r="R195" s="61">
        <v>2.4207000000000001</v>
      </c>
      <c r="S195" s="61">
        <v>5.6738</v>
      </c>
      <c r="T195" s="61">
        <v>0.93979999999999997</v>
      </c>
      <c r="V195" s="61">
        <v>0.69730000000000003</v>
      </c>
      <c r="X195" s="61">
        <v>0.51680000000000004</v>
      </c>
    </row>
    <row r="196" spans="1:24">
      <c r="A196" s="64">
        <v>43368</v>
      </c>
      <c r="B196" s="61">
        <v>0.72440000000000004</v>
      </c>
      <c r="C196" s="63">
        <v>62.3</v>
      </c>
      <c r="D196" s="61">
        <v>4.9725999999999999</v>
      </c>
      <c r="E196" s="63">
        <v>81.75</v>
      </c>
      <c r="F196" s="61">
        <v>0.61660000000000004</v>
      </c>
      <c r="G196" s="63">
        <v>808</v>
      </c>
      <c r="H196" s="61">
        <v>0.55259999999999998</v>
      </c>
      <c r="I196" s="61">
        <v>0.98960000000000004</v>
      </c>
      <c r="J196" s="63">
        <v>52.74</v>
      </c>
      <c r="K196" s="57">
        <v>23.52</v>
      </c>
      <c r="L196" s="61">
        <v>1.0908</v>
      </c>
      <c r="M196" s="63">
        <v>22.23</v>
      </c>
      <c r="N196" s="61">
        <v>2.9935999999999998</v>
      </c>
      <c r="O196" s="62">
        <v>10799</v>
      </c>
      <c r="P196" s="62">
        <v>16911</v>
      </c>
      <c r="Q196" s="61">
        <v>2.6604000000000001</v>
      </c>
      <c r="R196" s="61">
        <v>2.4146999999999998</v>
      </c>
      <c r="S196" s="61">
        <v>5.6585000000000001</v>
      </c>
      <c r="T196" s="61">
        <v>0.93869999999999998</v>
      </c>
      <c r="V196" s="61">
        <v>0.69979999999999998</v>
      </c>
      <c r="X196" s="61">
        <v>0.51580000000000004</v>
      </c>
    </row>
    <row r="197" spans="1:24">
      <c r="A197" s="64">
        <v>43369</v>
      </c>
      <c r="B197" s="61">
        <v>0.72640000000000005</v>
      </c>
      <c r="C197" s="63">
        <v>62.5</v>
      </c>
      <c r="D197" s="61">
        <v>4.9935</v>
      </c>
      <c r="E197" s="63">
        <v>82.02</v>
      </c>
      <c r="F197" s="61">
        <v>0.61760000000000004</v>
      </c>
      <c r="G197" s="63">
        <v>810.23</v>
      </c>
      <c r="H197" s="61">
        <v>0.55159999999999998</v>
      </c>
      <c r="I197" s="61">
        <v>0.99170000000000003</v>
      </c>
      <c r="J197" s="63">
        <v>52.82</v>
      </c>
      <c r="K197" s="57">
        <v>23.57</v>
      </c>
      <c r="L197" s="61">
        <v>1.0900000000000001</v>
      </c>
      <c r="M197" s="63">
        <v>22.27</v>
      </c>
      <c r="N197" s="61">
        <v>3.0076999999999998</v>
      </c>
      <c r="O197" s="62">
        <v>10851</v>
      </c>
      <c r="P197" s="62">
        <v>16959</v>
      </c>
      <c r="Q197" s="61">
        <v>2.6677</v>
      </c>
      <c r="R197" s="61">
        <v>2.4213</v>
      </c>
      <c r="S197" s="61">
        <v>5.6772</v>
      </c>
      <c r="T197" s="61">
        <v>0.94110000000000005</v>
      </c>
      <c r="V197" s="61">
        <v>0.70079999999999998</v>
      </c>
      <c r="X197" s="61">
        <v>0.51739999999999997</v>
      </c>
    </row>
    <row r="198" spans="1:24">
      <c r="A198" s="64">
        <v>43370</v>
      </c>
      <c r="B198" s="61">
        <v>0.72330000000000005</v>
      </c>
      <c r="C198" s="63">
        <v>62.2</v>
      </c>
      <c r="D198" s="61">
        <v>4.9722999999999997</v>
      </c>
      <c r="E198" s="63">
        <v>81.47</v>
      </c>
      <c r="F198" s="61">
        <v>0.61799999999999999</v>
      </c>
      <c r="G198" s="63">
        <v>804.26</v>
      </c>
      <c r="H198" s="61">
        <v>0.55079999999999996</v>
      </c>
      <c r="I198" s="61">
        <v>0.98839999999999995</v>
      </c>
      <c r="J198" s="63">
        <v>52.55</v>
      </c>
      <c r="K198" s="57">
        <v>23.46</v>
      </c>
      <c r="L198" s="61">
        <v>1.0891</v>
      </c>
      <c r="M198" s="63">
        <v>22.12</v>
      </c>
      <c r="N198" s="61">
        <v>2.9965999999999999</v>
      </c>
      <c r="O198" s="62">
        <v>10781</v>
      </c>
      <c r="P198" s="62">
        <v>16886</v>
      </c>
      <c r="Q198" s="61">
        <v>2.6562999999999999</v>
      </c>
      <c r="R198" s="61">
        <v>2.411</v>
      </c>
      <c r="S198" s="61">
        <v>5.6523000000000003</v>
      </c>
      <c r="T198" s="61">
        <v>0.94379999999999997</v>
      </c>
      <c r="V198" s="61">
        <v>0.69950000000000001</v>
      </c>
      <c r="X198" s="61">
        <v>0.51549999999999996</v>
      </c>
    </row>
    <row r="199" spans="1:24">
      <c r="A199" s="64">
        <v>43371</v>
      </c>
      <c r="B199" s="61">
        <v>0.72219999999999995</v>
      </c>
      <c r="C199" s="63">
        <v>62.2</v>
      </c>
      <c r="D199" s="61">
        <v>4.9707999999999997</v>
      </c>
      <c r="E199" s="63">
        <v>81.96</v>
      </c>
      <c r="F199" s="61">
        <v>0.62</v>
      </c>
      <c r="G199" s="63">
        <v>800.31</v>
      </c>
      <c r="H199" s="61">
        <v>0.55189999999999995</v>
      </c>
      <c r="I199" s="61">
        <v>0.98729999999999996</v>
      </c>
      <c r="J199" s="63">
        <v>52.39</v>
      </c>
      <c r="K199" s="57">
        <v>23.37</v>
      </c>
      <c r="L199" s="61">
        <v>1.0921000000000001</v>
      </c>
      <c r="M199" s="63">
        <v>22.02</v>
      </c>
      <c r="N199" s="61">
        <v>2.9891999999999999</v>
      </c>
      <c r="O199" s="62">
        <v>10757</v>
      </c>
      <c r="P199" s="62">
        <v>16847</v>
      </c>
      <c r="Q199" s="61">
        <v>2.6522999999999999</v>
      </c>
      <c r="R199" s="61">
        <v>2.4073000000000002</v>
      </c>
      <c r="S199" s="61">
        <v>5.6524999999999999</v>
      </c>
      <c r="T199" s="61">
        <v>0.9405</v>
      </c>
      <c r="V199" s="61">
        <v>0.70509999999999995</v>
      </c>
      <c r="X199" s="61">
        <v>0.5151</v>
      </c>
    </row>
    <row r="200" spans="1:24">
      <c r="A200" s="64">
        <v>43375</v>
      </c>
      <c r="B200" s="61">
        <v>0.72</v>
      </c>
      <c r="C200" s="63">
        <v>62.2</v>
      </c>
      <c r="D200" s="61">
        <v>4.9455</v>
      </c>
      <c r="E200" s="63">
        <v>81.94</v>
      </c>
      <c r="F200" s="61">
        <v>0.62350000000000005</v>
      </c>
      <c r="G200" s="63">
        <v>805.54</v>
      </c>
      <c r="H200" s="61">
        <v>0.55310000000000004</v>
      </c>
      <c r="I200" s="61">
        <v>0.99</v>
      </c>
      <c r="J200" s="63">
        <v>52.5</v>
      </c>
      <c r="K200" s="57">
        <v>23.29</v>
      </c>
      <c r="L200" s="61">
        <v>1.0922000000000001</v>
      </c>
      <c r="M200" s="63">
        <v>22.05</v>
      </c>
      <c r="N200" s="61">
        <v>2.9807999999999999</v>
      </c>
      <c r="O200" s="62">
        <v>10815</v>
      </c>
      <c r="P200" s="62">
        <v>16793</v>
      </c>
      <c r="Q200" s="61">
        <v>2.6442000000000001</v>
      </c>
      <c r="R200" s="61">
        <v>2.4161000000000001</v>
      </c>
      <c r="S200" s="61">
        <v>5.6425999999999998</v>
      </c>
      <c r="T200" s="61">
        <v>0.92290000000000005</v>
      </c>
      <c r="V200" s="61">
        <v>0.70909999999999995</v>
      </c>
      <c r="X200" s="61">
        <v>0.51580000000000004</v>
      </c>
    </row>
    <row r="201" spans="1:24">
      <c r="A201" s="64">
        <v>43376</v>
      </c>
      <c r="B201" s="61">
        <v>0.71819999999999995</v>
      </c>
      <c r="C201" s="63">
        <v>62</v>
      </c>
      <c r="D201" s="61">
        <v>4.9332000000000003</v>
      </c>
      <c r="E201" s="63">
        <v>81.69</v>
      </c>
      <c r="F201" s="61">
        <v>0.61980000000000002</v>
      </c>
      <c r="G201" s="63">
        <v>803.88</v>
      </c>
      <c r="H201" s="61">
        <v>0.55230000000000001</v>
      </c>
      <c r="I201" s="61">
        <v>0.98650000000000004</v>
      </c>
      <c r="J201" s="63">
        <v>52.48</v>
      </c>
      <c r="K201" s="57">
        <v>23.23</v>
      </c>
      <c r="L201" s="61">
        <v>1.0912999999999999</v>
      </c>
      <c r="M201" s="63">
        <v>22.03</v>
      </c>
      <c r="N201" s="61">
        <v>2.9725999999999999</v>
      </c>
      <c r="O201" s="62">
        <v>10827</v>
      </c>
      <c r="P201" s="62">
        <v>16763</v>
      </c>
      <c r="Q201" s="61">
        <v>2.6375999999999999</v>
      </c>
      <c r="R201" s="61">
        <v>2.4100999999999999</v>
      </c>
      <c r="S201" s="61">
        <v>5.6288</v>
      </c>
      <c r="T201" s="61">
        <v>0.92059999999999997</v>
      </c>
      <c r="V201" s="61">
        <v>0.70689999999999997</v>
      </c>
      <c r="X201" s="61">
        <v>0.5161</v>
      </c>
    </row>
    <row r="202" spans="1:24">
      <c r="A202" s="64">
        <v>43377</v>
      </c>
      <c r="B202" s="61">
        <v>0.70850000000000002</v>
      </c>
      <c r="C202" s="63">
        <v>61.4</v>
      </c>
      <c r="D202" s="61">
        <v>4.8665000000000003</v>
      </c>
      <c r="E202" s="63">
        <v>81</v>
      </c>
      <c r="F202" s="61">
        <v>0.61739999999999995</v>
      </c>
      <c r="G202" s="63">
        <v>800.63</v>
      </c>
      <c r="H202" s="61">
        <v>0.54769999999999996</v>
      </c>
      <c r="I202" s="61">
        <v>0.97870000000000001</v>
      </c>
      <c r="J202" s="63">
        <v>52.23</v>
      </c>
      <c r="K202" s="57">
        <v>23.14</v>
      </c>
      <c r="L202" s="61">
        <v>1.0908</v>
      </c>
      <c r="M202" s="63">
        <v>21.84</v>
      </c>
      <c r="N202" s="61">
        <v>2.9384999999999999</v>
      </c>
      <c r="O202" s="62">
        <v>10755</v>
      </c>
      <c r="P202" s="62">
        <v>16542</v>
      </c>
      <c r="Q202" s="61">
        <v>2.6019999999999999</v>
      </c>
      <c r="R202" s="61">
        <v>2.3774999999999999</v>
      </c>
      <c r="S202" s="61">
        <v>5.5534999999999997</v>
      </c>
      <c r="T202" s="61">
        <v>0.91259999999999997</v>
      </c>
      <c r="V202" s="61">
        <v>0.70279999999999998</v>
      </c>
      <c r="X202" s="61">
        <v>0.50860000000000005</v>
      </c>
    </row>
    <row r="203" spans="1:24">
      <c r="A203" s="64">
        <v>43378</v>
      </c>
      <c r="B203" s="61">
        <v>0.70650000000000002</v>
      </c>
      <c r="C203" s="63">
        <v>61.2</v>
      </c>
      <c r="D203" s="61">
        <v>4.8528000000000002</v>
      </c>
      <c r="E203" s="63">
        <v>80.459999999999994</v>
      </c>
      <c r="F203" s="61">
        <v>0.61439999999999995</v>
      </c>
      <c r="G203" s="63">
        <v>799.1</v>
      </c>
      <c r="H203" s="61">
        <v>0.54320000000000002</v>
      </c>
      <c r="I203" s="61">
        <v>0.9768</v>
      </c>
      <c r="J203" s="63">
        <v>51.99</v>
      </c>
      <c r="K203" s="57">
        <v>23.21</v>
      </c>
      <c r="L203" s="61">
        <v>1.0928</v>
      </c>
      <c r="M203" s="63">
        <v>21.82</v>
      </c>
      <c r="N203" s="61">
        <v>2.9298999999999999</v>
      </c>
      <c r="O203" s="62">
        <v>10727</v>
      </c>
      <c r="P203" s="62">
        <v>16493</v>
      </c>
      <c r="Q203" s="61">
        <v>2.5945999999999998</v>
      </c>
      <c r="R203" s="61">
        <v>2.3708</v>
      </c>
      <c r="S203" s="61">
        <v>5.5342000000000002</v>
      </c>
      <c r="T203" s="61">
        <v>0.91349999999999998</v>
      </c>
      <c r="V203" s="61">
        <v>0.70179999999999998</v>
      </c>
      <c r="X203" s="61">
        <v>0.50819999999999999</v>
      </c>
    </row>
    <row r="204" spans="1:24">
      <c r="A204" s="64">
        <v>43381</v>
      </c>
      <c r="B204" s="61">
        <v>0.70589999999999997</v>
      </c>
      <c r="C204" s="63">
        <v>61.3</v>
      </c>
      <c r="D204" s="61">
        <v>4.8696999999999999</v>
      </c>
      <c r="E204" s="63">
        <v>80.37</v>
      </c>
      <c r="F204" s="61">
        <v>0.61309999999999998</v>
      </c>
      <c r="G204" s="63">
        <v>799.41</v>
      </c>
      <c r="H204" s="61">
        <v>0.53839999999999999</v>
      </c>
      <c r="I204" s="61">
        <v>0.97670000000000001</v>
      </c>
      <c r="J204" s="63">
        <v>52.14</v>
      </c>
      <c r="K204" s="57">
        <v>23.26</v>
      </c>
      <c r="L204" s="61">
        <v>1.0958000000000001</v>
      </c>
      <c r="M204" s="63">
        <v>21.84</v>
      </c>
      <c r="N204" s="61">
        <v>2.9295</v>
      </c>
      <c r="O204" s="62">
        <v>10761</v>
      </c>
      <c r="P204" s="62">
        <v>16484</v>
      </c>
      <c r="Q204" s="61">
        <v>2.5924</v>
      </c>
      <c r="R204" s="61">
        <v>2.3687999999999998</v>
      </c>
      <c r="S204" s="61">
        <v>5.5289000000000001</v>
      </c>
      <c r="T204" s="61">
        <v>0.91579999999999995</v>
      </c>
      <c r="V204" s="61">
        <v>0.69989999999999997</v>
      </c>
      <c r="X204" s="61">
        <v>0.50739999999999996</v>
      </c>
    </row>
    <row r="205" spans="1:24">
      <c r="A205" s="64">
        <v>43382</v>
      </c>
      <c r="B205" s="61">
        <v>0.70899999999999996</v>
      </c>
      <c r="C205" s="63">
        <v>61.5</v>
      </c>
      <c r="D205" s="61">
        <v>4.9000000000000004</v>
      </c>
      <c r="E205" s="63">
        <v>80.17</v>
      </c>
      <c r="F205" s="61">
        <v>0.61660000000000004</v>
      </c>
      <c r="G205" s="63">
        <v>803.08</v>
      </c>
      <c r="H205" s="61">
        <v>0.54100000000000004</v>
      </c>
      <c r="I205" s="61">
        <v>0.98080000000000001</v>
      </c>
      <c r="J205" s="63">
        <v>52.51</v>
      </c>
      <c r="K205" s="57">
        <v>23.32</v>
      </c>
      <c r="L205" s="61">
        <v>1.0985</v>
      </c>
      <c r="M205" s="63">
        <v>21.95</v>
      </c>
      <c r="N205" s="61">
        <v>2.9466000000000001</v>
      </c>
      <c r="O205" s="62">
        <v>10798</v>
      </c>
      <c r="P205" s="62">
        <v>16560</v>
      </c>
      <c r="Q205" s="61">
        <v>2.6038000000000001</v>
      </c>
      <c r="R205" s="61">
        <v>2.3792</v>
      </c>
      <c r="S205" s="61">
        <v>5.5529000000000002</v>
      </c>
      <c r="T205" s="61">
        <v>0.91839999999999999</v>
      </c>
      <c r="V205" s="61">
        <v>0.70369999999999999</v>
      </c>
      <c r="X205" s="61">
        <v>0.50960000000000005</v>
      </c>
    </row>
    <row r="206" spans="1:24">
      <c r="A206" s="64">
        <v>43383</v>
      </c>
      <c r="B206" s="61">
        <v>0.71179999999999999</v>
      </c>
      <c r="C206" s="63">
        <v>61.8</v>
      </c>
      <c r="D206" s="61">
        <v>4.9259000000000004</v>
      </c>
      <c r="E206" s="63">
        <v>80.48</v>
      </c>
      <c r="F206" s="61">
        <v>0.61860000000000004</v>
      </c>
      <c r="G206" s="63">
        <v>806.85</v>
      </c>
      <c r="H206" s="61">
        <v>0.54090000000000005</v>
      </c>
      <c r="I206" s="61">
        <v>0.98280000000000001</v>
      </c>
      <c r="J206" s="63">
        <v>52.85</v>
      </c>
      <c r="K206" s="57">
        <v>23.4</v>
      </c>
      <c r="L206" s="61">
        <v>1.0979000000000001</v>
      </c>
      <c r="M206" s="63">
        <v>22.04</v>
      </c>
      <c r="N206" s="61">
        <v>2.9561000000000002</v>
      </c>
      <c r="O206" s="62">
        <v>10837</v>
      </c>
      <c r="P206" s="62">
        <v>16621</v>
      </c>
      <c r="Q206" s="61">
        <v>2.6141000000000001</v>
      </c>
      <c r="R206" s="61">
        <v>2.3885999999999998</v>
      </c>
      <c r="S206" s="61">
        <v>5.5780000000000003</v>
      </c>
      <c r="T206" s="61">
        <v>0.92110000000000003</v>
      </c>
      <c r="V206" s="61">
        <v>0.7056</v>
      </c>
      <c r="X206" s="61">
        <v>0.51229999999999998</v>
      </c>
    </row>
    <row r="207" spans="1:24">
      <c r="A207" s="64">
        <v>43384</v>
      </c>
      <c r="B207" s="61">
        <v>0.70720000000000005</v>
      </c>
      <c r="C207" s="63">
        <v>61.4</v>
      </c>
      <c r="D207" s="61">
        <v>4.9024999999999999</v>
      </c>
      <c r="E207" s="63">
        <v>79.33</v>
      </c>
      <c r="F207" s="61">
        <v>0.61170000000000002</v>
      </c>
      <c r="G207" s="63">
        <v>808.72</v>
      </c>
      <c r="H207" s="61">
        <v>0.53490000000000004</v>
      </c>
      <c r="I207" s="61">
        <v>0.97760000000000002</v>
      </c>
      <c r="J207" s="63">
        <v>52.62</v>
      </c>
      <c r="K207" s="57">
        <v>23.23</v>
      </c>
      <c r="L207" s="61">
        <v>1.0922000000000001</v>
      </c>
      <c r="M207" s="63">
        <v>22.04</v>
      </c>
      <c r="N207" s="61">
        <v>2.9405000000000001</v>
      </c>
      <c r="O207" s="62">
        <v>10795</v>
      </c>
      <c r="P207" s="62">
        <v>16517</v>
      </c>
      <c r="Q207" s="61">
        <v>2.5972</v>
      </c>
      <c r="R207" s="61">
        <v>2.3732000000000002</v>
      </c>
      <c r="S207" s="61">
        <v>5.5425000000000004</v>
      </c>
      <c r="T207" s="61">
        <v>0.92269999999999996</v>
      </c>
      <c r="V207" s="61">
        <v>0.6976</v>
      </c>
      <c r="X207" s="61">
        <v>0.50790000000000002</v>
      </c>
    </row>
    <row r="208" spans="1:24">
      <c r="A208" s="64">
        <v>43385</v>
      </c>
      <c r="B208" s="61">
        <v>0.71230000000000004</v>
      </c>
      <c r="C208" s="63">
        <v>61.6</v>
      </c>
      <c r="D208" s="61">
        <v>4.9156000000000004</v>
      </c>
      <c r="E208" s="63">
        <v>80.02</v>
      </c>
      <c r="F208" s="61">
        <v>0.61370000000000002</v>
      </c>
      <c r="G208" s="63">
        <v>805.04</v>
      </c>
      <c r="H208" s="61">
        <v>0.53810000000000002</v>
      </c>
      <c r="I208" s="61">
        <v>0.97860000000000003</v>
      </c>
      <c r="J208" s="63">
        <v>52.44</v>
      </c>
      <c r="K208" s="57">
        <v>23.29</v>
      </c>
      <c r="L208" s="61">
        <v>1.0925</v>
      </c>
      <c r="M208" s="63">
        <v>21.96</v>
      </c>
      <c r="N208" s="61">
        <v>2.9584999999999999</v>
      </c>
      <c r="O208" s="62">
        <v>10827</v>
      </c>
      <c r="P208" s="62">
        <v>16629</v>
      </c>
      <c r="Q208" s="61">
        <v>2.6158999999999999</v>
      </c>
      <c r="R208" s="61">
        <v>2.3902999999999999</v>
      </c>
      <c r="S208" s="61">
        <v>5.5812999999999997</v>
      </c>
      <c r="T208" s="61">
        <v>0.92779999999999996</v>
      </c>
      <c r="V208" s="61">
        <v>0.70509999999999995</v>
      </c>
      <c r="X208" s="61">
        <v>0.5101</v>
      </c>
    </row>
    <row r="209" spans="1:24">
      <c r="A209" s="64">
        <v>43388</v>
      </c>
      <c r="B209" s="61">
        <v>0.71079999999999999</v>
      </c>
      <c r="C209" s="63">
        <v>61.6</v>
      </c>
      <c r="D209" s="61">
        <v>4.9172000000000002</v>
      </c>
      <c r="E209" s="63">
        <v>79.64</v>
      </c>
      <c r="F209" s="61">
        <v>0.61539999999999995</v>
      </c>
      <c r="G209" s="63">
        <v>805.86</v>
      </c>
      <c r="H209" s="61">
        <v>0.54210000000000003</v>
      </c>
      <c r="I209" s="61">
        <v>0.98009999999999997</v>
      </c>
      <c r="J209" s="63">
        <v>52.49</v>
      </c>
      <c r="K209" s="57">
        <v>23.29</v>
      </c>
      <c r="L209" s="61">
        <v>1.0929</v>
      </c>
      <c r="M209" s="63">
        <v>21.96</v>
      </c>
      <c r="N209" s="61">
        <v>2.9548000000000001</v>
      </c>
      <c r="O209" s="62">
        <v>10829</v>
      </c>
      <c r="P209" s="62">
        <v>16587</v>
      </c>
      <c r="Q209" s="61">
        <v>2.6103999999999998</v>
      </c>
      <c r="R209" s="61">
        <v>2.3852000000000002</v>
      </c>
      <c r="S209" s="61">
        <v>5.5712000000000002</v>
      </c>
      <c r="T209" s="61">
        <v>0.92579999999999996</v>
      </c>
      <c r="V209" s="61">
        <v>0.70389999999999997</v>
      </c>
      <c r="X209" s="61">
        <v>0.50870000000000004</v>
      </c>
    </row>
    <row r="210" spans="1:24">
      <c r="A210" s="64">
        <v>43389</v>
      </c>
      <c r="B210" s="61">
        <v>0.71220000000000006</v>
      </c>
      <c r="C210" s="63">
        <v>61.6</v>
      </c>
      <c r="D210" s="61">
        <v>4.9316000000000004</v>
      </c>
      <c r="E210" s="63">
        <v>79.790000000000006</v>
      </c>
      <c r="F210" s="61">
        <v>0.61539999999999995</v>
      </c>
      <c r="G210" s="63">
        <v>803.09</v>
      </c>
      <c r="H210" s="61">
        <v>0.54179999999999995</v>
      </c>
      <c r="I210" s="61">
        <v>0.98080000000000001</v>
      </c>
      <c r="J210" s="63">
        <v>52.61</v>
      </c>
      <c r="K210" s="57">
        <v>23.29</v>
      </c>
      <c r="L210" s="61">
        <v>1.0848</v>
      </c>
      <c r="M210" s="63">
        <v>21.98</v>
      </c>
      <c r="N210" s="61">
        <v>2.9584999999999999</v>
      </c>
      <c r="O210" s="62">
        <v>10843</v>
      </c>
      <c r="P210" s="62">
        <v>16623</v>
      </c>
      <c r="Q210" s="61">
        <v>2.6156000000000001</v>
      </c>
      <c r="R210" s="61">
        <v>2.3898999999999999</v>
      </c>
      <c r="S210" s="61">
        <v>5.5811000000000002</v>
      </c>
      <c r="T210" s="61">
        <v>0.92559999999999998</v>
      </c>
      <c r="V210" s="61">
        <v>0.70409999999999995</v>
      </c>
      <c r="X210" s="61">
        <v>0.50949999999999995</v>
      </c>
    </row>
    <row r="211" spans="1:24">
      <c r="A211" s="64">
        <v>43390</v>
      </c>
      <c r="B211" s="61">
        <v>0.71360000000000001</v>
      </c>
      <c r="C211" s="63">
        <v>61.7</v>
      </c>
      <c r="D211" s="61">
        <v>4.9402999999999997</v>
      </c>
      <c r="E211" s="63">
        <v>80.12</v>
      </c>
      <c r="F211" s="61">
        <v>0.61739999999999995</v>
      </c>
      <c r="G211" s="63">
        <v>803.84</v>
      </c>
      <c r="H211" s="61">
        <v>0.54169999999999996</v>
      </c>
      <c r="I211" s="61">
        <v>0.98140000000000005</v>
      </c>
      <c r="J211" s="63">
        <v>52.45</v>
      </c>
      <c r="K211" s="57">
        <v>23.22</v>
      </c>
      <c r="L211" s="61">
        <v>1.0840000000000001</v>
      </c>
      <c r="M211" s="63">
        <v>22.02</v>
      </c>
      <c r="N211" s="61">
        <v>2.9636</v>
      </c>
      <c r="O211" s="62">
        <v>10840</v>
      </c>
      <c r="P211" s="62">
        <v>16658</v>
      </c>
      <c r="Q211" s="61">
        <v>2.6206999999999998</v>
      </c>
      <c r="R211" s="61">
        <v>2.3946000000000001</v>
      </c>
      <c r="S211" s="61">
        <v>5.5923999999999996</v>
      </c>
      <c r="T211" s="61">
        <v>0.92459999999999998</v>
      </c>
      <c r="V211" s="61">
        <v>0.70750000000000002</v>
      </c>
      <c r="X211" s="61">
        <v>0.51070000000000004</v>
      </c>
    </row>
    <row r="212" spans="1:24">
      <c r="A212" s="64">
        <v>43391</v>
      </c>
      <c r="B212" s="61">
        <v>0.71309999999999996</v>
      </c>
      <c r="C212" s="63">
        <v>61.8</v>
      </c>
      <c r="D212" s="61">
        <v>4.9461000000000004</v>
      </c>
      <c r="E212" s="63">
        <v>80.239999999999995</v>
      </c>
      <c r="F212" s="61">
        <v>0.62009999999999998</v>
      </c>
      <c r="G212" s="63">
        <v>808.12</v>
      </c>
      <c r="H212" s="61">
        <v>0.5444</v>
      </c>
      <c r="I212" s="61">
        <v>0.98270000000000002</v>
      </c>
      <c r="J212" s="63">
        <v>52.46</v>
      </c>
      <c r="K212" s="57">
        <v>23.25</v>
      </c>
      <c r="L212" s="61">
        <v>1.0879000000000001</v>
      </c>
      <c r="M212" s="63">
        <v>22.06</v>
      </c>
      <c r="N212" s="61">
        <v>2.9636</v>
      </c>
      <c r="O212" s="62">
        <v>10833</v>
      </c>
      <c r="P212" s="62">
        <v>16649</v>
      </c>
      <c r="Q212" s="61">
        <v>2.6189</v>
      </c>
      <c r="R212" s="61">
        <v>2.3929999999999998</v>
      </c>
      <c r="S212" s="61">
        <v>5.5898000000000003</v>
      </c>
      <c r="T212" s="61">
        <v>0.92989999999999995</v>
      </c>
      <c r="V212" s="61">
        <v>0.70940000000000003</v>
      </c>
      <c r="X212" s="61">
        <v>0.51119999999999999</v>
      </c>
    </row>
    <row r="213" spans="1:24">
      <c r="A213" s="64">
        <v>43392</v>
      </c>
      <c r="B213" s="61">
        <v>0.71089999999999998</v>
      </c>
      <c r="C213" s="63">
        <v>61.7</v>
      </c>
      <c r="D213" s="61">
        <v>4.9314</v>
      </c>
      <c r="E213" s="63">
        <v>79.88</v>
      </c>
      <c r="F213" s="61">
        <v>0.62039999999999995</v>
      </c>
      <c r="G213" s="63">
        <v>805.17</v>
      </c>
      <c r="H213" s="61">
        <v>0.54600000000000004</v>
      </c>
      <c r="I213" s="61">
        <v>0.98029999999999995</v>
      </c>
      <c r="J213" s="63">
        <v>52.26</v>
      </c>
      <c r="K213" s="57">
        <v>23.19</v>
      </c>
      <c r="L213" s="61">
        <v>1.0834999999999999</v>
      </c>
      <c r="M213" s="63">
        <v>21.97</v>
      </c>
      <c r="N213" s="61">
        <v>2.9569999999999999</v>
      </c>
      <c r="O213" s="62">
        <v>10816</v>
      </c>
      <c r="P213" s="62">
        <v>16599</v>
      </c>
      <c r="Q213" s="61">
        <v>2.6107999999999998</v>
      </c>
      <c r="R213" s="61">
        <v>2.3856000000000002</v>
      </c>
      <c r="S213" s="61">
        <v>5.5739000000000001</v>
      </c>
      <c r="T213" s="61">
        <v>0.92879999999999996</v>
      </c>
      <c r="V213" s="61">
        <v>0.70820000000000005</v>
      </c>
      <c r="X213" s="61">
        <v>0.51029999999999998</v>
      </c>
    </row>
    <row r="214" spans="1:24">
      <c r="A214" s="64">
        <v>43395</v>
      </c>
      <c r="B214" s="61">
        <v>0.7107</v>
      </c>
      <c r="C214" s="63">
        <v>61.6</v>
      </c>
      <c r="D214" s="61">
        <v>4.9268000000000001</v>
      </c>
      <c r="E214" s="63">
        <v>80.02</v>
      </c>
      <c r="F214" s="61">
        <v>0.61739999999999995</v>
      </c>
      <c r="G214" s="63">
        <v>801.6</v>
      </c>
      <c r="H214" s="61">
        <v>0.54390000000000005</v>
      </c>
      <c r="I214" s="61">
        <v>0.97850000000000004</v>
      </c>
      <c r="J214" s="63">
        <v>52.08</v>
      </c>
      <c r="K214" s="57">
        <v>23.18</v>
      </c>
      <c r="L214" s="61">
        <v>1.0785</v>
      </c>
      <c r="M214" s="63">
        <v>21.94</v>
      </c>
      <c r="N214" s="61">
        <v>2.9550999999999998</v>
      </c>
      <c r="O214" s="62">
        <v>10796</v>
      </c>
      <c r="P214" s="62">
        <v>16594</v>
      </c>
      <c r="Q214" s="61">
        <v>2.61</v>
      </c>
      <c r="R214" s="61">
        <v>2.3849</v>
      </c>
      <c r="S214" s="61">
        <v>5.5724999999999998</v>
      </c>
      <c r="T214" s="61">
        <v>0.93069999999999997</v>
      </c>
      <c r="V214" s="61">
        <v>0.70820000000000005</v>
      </c>
      <c r="X214" s="61">
        <v>0.51119999999999999</v>
      </c>
    </row>
    <row r="215" spans="1:24">
      <c r="A215" s="64">
        <v>43396</v>
      </c>
      <c r="B215" s="61">
        <v>0.70630000000000004</v>
      </c>
      <c r="C215" s="63">
        <v>61.4</v>
      </c>
      <c r="D215" s="61">
        <v>4.9029999999999996</v>
      </c>
      <c r="E215" s="63">
        <v>79.489999999999995</v>
      </c>
      <c r="F215" s="61">
        <v>0.61650000000000005</v>
      </c>
      <c r="G215" s="63">
        <v>803.21</v>
      </c>
      <c r="H215" s="61">
        <v>0.54510000000000003</v>
      </c>
      <c r="I215" s="61">
        <v>0.97529999999999994</v>
      </c>
      <c r="J215" s="63">
        <v>52.13</v>
      </c>
      <c r="K215" s="57">
        <v>23.15</v>
      </c>
      <c r="L215" s="61">
        <v>1.08</v>
      </c>
      <c r="M215" s="63">
        <v>21.89</v>
      </c>
      <c r="N215" s="61">
        <v>2.9396</v>
      </c>
      <c r="O215" s="62">
        <v>10743</v>
      </c>
      <c r="P215" s="62">
        <v>16491</v>
      </c>
      <c r="Q215" s="61">
        <v>2.5939000000000001</v>
      </c>
      <c r="R215" s="61">
        <v>2.3700999999999999</v>
      </c>
      <c r="S215" s="61">
        <v>5.5362999999999998</v>
      </c>
      <c r="T215" s="61">
        <v>0.92510000000000003</v>
      </c>
      <c r="V215" s="61">
        <v>0.70379999999999998</v>
      </c>
      <c r="X215" s="61">
        <v>0.50770000000000004</v>
      </c>
    </row>
    <row r="216" spans="1:24">
      <c r="A216" s="64">
        <v>43397</v>
      </c>
      <c r="B216" s="61">
        <v>0.71040000000000003</v>
      </c>
      <c r="C216" s="63">
        <v>61.6</v>
      </c>
      <c r="D216" s="61">
        <v>4.9276999999999997</v>
      </c>
      <c r="E216" s="63">
        <v>80.010000000000005</v>
      </c>
      <c r="F216" s="61">
        <v>0.61939999999999995</v>
      </c>
      <c r="G216" s="63">
        <v>802.18</v>
      </c>
      <c r="H216" s="61">
        <v>0.54710000000000003</v>
      </c>
      <c r="I216" s="61">
        <v>0.97860000000000003</v>
      </c>
      <c r="J216" s="63">
        <v>52.05</v>
      </c>
      <c r="K216" s="57">
        <v>23.31</v>
      </c>
      <c r="L216" s="61">
        <v>1.0819000000000001</v>
      </c>
      <c r="M216" s="63">
        <v>21.96</v>
      </c>
      <c r="N216" s="61">
        <v>2.9573999999999998</v>
      </c>
      <c r="O216" s="62">
        <v>10790</v>
      </c>
      <c r="P216" s="62">
        <v>16586</v>
      </c>
      <c r="Q216" s="61">
        <v>2.6089000000000002</v>
      </c>
      <c r="R216" s="61">
        <v>2.3839000000000001</v>
      </c>
      <c r="S216" s="61">
        <v>5.5693000000000001</v>
      </c>
      <c r="T216" s="61">
        <v>0.92889999999999995</v>
      </c>
      <c r="V216" s="61">
        <v>0.70679999999999998</v>
      </c>
      <c r="X216" s="61">
        <v>0.5111</v>
      </c>
    </row>
    <row r="217" spans="1:24">
      <c r="A217" s="64">
        <v>43398</v>
      </c>
      <c r="B217" s="61">
        <v>0.7077</v>
      </c>
      <c r="C217" s="63">
        <v>61.5</v>
      </c>
      <c r="D217" s="61">
        <v>4.9138000000000002</v>
      </c>
      <c r="E217" s="63">
        <v>79.33</v>
      </c>
      <c r="F217" s="61">
        <v>0.62019999999999997</v>
      </c>
      <c r="G217" s="63">
        <v>805.75</v>
      </c>
      <c r="H217" s="61">
        <v>0.54910000000000003</v>
      </c>
      <c r="I217" s="61">
        <v>0.97709999999999997</v>
      </c>
      <c r="J217" s="63">
        <v>51.87</v>
      </c>
      <c r="K217" s="57">
        <v>23.3</v>
      </c>
      <c r="L217" s="61">
        <v>1.0851</v>
      </c>
      <c r="M217" s="63">
        <v>21.94</v>
      </c>
      <c r="N217" s="61">
        <v>2.9510999999999998</v>
      </c>
      <c r="O217" s="62">
        <v>10761</v>
      </c>
      <c r="P217" s="62">
        <v>16526</v>
      </c>
      <c r="Q217" s="61">
        <v>2.5990000000000002</v>
      </c>
      <c r="R217" s="61">
        <v>2.3748</v>
      </c>
      <c r="S217" s="61">
        <v>5.5479000000000003</v>
      </c>
      <c r="T217" s="61">
        <v>0.92149999999999999</v>
      </c>
      <c r="V217" s="61">
        <v>0.70520000000000005</v>
      </c>
      <c r="X217" s="61">
        <v>0.51029999999999998</v>
      </c>
    </row>
    <row r="218" spans="1:24">
      <c r="A218" s="64">
        <v>43399</v>
      </c>
      <c r="B218" s="61">
        <v>0.70340000000000003</v>
      </c>
      <c r="C218" s="63">
        <v>61.3</v>
      </c>
      <c r="D218" s="61">
        <v>4.8964999999999996</v>
      </c>
      <c r="E218" s="63">
        <v>78.94</v>
      </c>
      <c r="F218" s="61">
        <v>0.61870000000000003</v>
      </c>
      <c r="G218" s="63">
        <v>803.95</v>
      </c>
      <c r="H218" s="61">
        <v>0.54869999999999997</v>
      </c>
      <c r="I218" s="61">
        <v>0.97340000000000004</v>
      </c>
      <c r="J218" s="63">
        <v>51.62</v>
      </c>
      <c r="K218" s="57">
        <v>23.26</v>
      </c>
      <c r="L218" s="61">
        <v>1.0860000000000001</v>
      </c>
      <c r="M218" s="63">
        <v>21.82</v>
      </c>
      <c r="N218" s="61">
        <v>2.9367000000000001</v>
      </c>
      <c r="O218" s="62">
        <v>10702</v>
      </c>
      <c r="P218" s="62">
        <v>16427</v>
      </c>
      <c r="Q218" s="61">
        <v>2.5832000000000002</v>
      </c>
      <c r="R218" s="61">
        <v>2.3603999999999998</v>
      </c>
      <c r="S218" s="61">
        <v>5.5152000000000001</v>
      </c>
      <c r="T218" s="61">
        <v>0.92210000000000003</v>
      </c>
      <c r="V218" s="61">
        <v>0.70350000000000001</v>
      </c>
      <c r="X218" s="61">
        <v>0.50719999999999998</v>
      </c>
    </row>
    <row r="219" spans="1:24">
      <c r="A219" s="64">
        <v>43402</v>
      </c>
      <c r="B219" s="61">
        <v>0.70989999999999998</v>
      </c>
      <c r="C219" s="63">
        <v>61.8</v>
      </c>
      <c r="D219" s="61">
        <v>4.9360999999999997</v>
      </c>
      <c r="E219" s="63">
        <v>79.489999999999995</v>
      </c>
      <c r="F219" s="61">
        <v>0.62319999999999998</v>
      </c>
      <c r="G219" s="63">
        <v>808.13</v>
      </c>
      <c r="H219" s="61">
        <v>0.55310000000000004</v>
      </c>
      <c r="I219" s="61">
        <v>0.98060000000000003</v>
      </c>
      <c r="J219" s="63">
        <v>52.09</v>
      </c>
      <c r="K219" s="57">
        <v>23.55</v>
      </c>
      <c r="L219" s="61">
        <v>1.0863</v>
      </c>
      <c r="M219" s="63">
        <v>21.99</v>
      </c>
      <c r="N219" s="61">
        <v>2.9655999999999998</v>
      </c>
      <c r="O219" s="62">
        <v>10808</v>
      </c>
      <c r="P219" s="62">
        <v>16577</v>
      </c>
      <c r="Q219" s="61">
        <v>2.6071</v>
      </c>
      <c r="R219" s="61">
        <v>2.3822000000000001</v>
      </c>
      <c r="S219" s="61">
        <v>5.5673000000000004</v>
      </c>
      <c r="T219" s="61">
        <v>0.93030000000000002</v>
      </c>
      <c r="V219" s="61">
        <v>0.7087</v>
      </c>
      <c r="X219" s="61">
        <v>0.51300000000000001</v>
      </c>
    </row>
    <row r="220" spans="1:24">
      <c r="A220" s="64">
        <v>43403</v>
      </c>
      <c r="B220" s="61">
        <v>0.70930000000000004</v>
      </c>
      <c r="C220" s="63">
        <v>61.8</v>
      </c>
      <c r="D220" s="61">
        <v>4.9429999999999996</v>
      </c>
      <c r="E220" s="63">
        <v>79.95</v>
      </c>
      <c r="F220" s="61">
        <v>0.62319999999999998</v>
      </c>
      <c r="G220" s="63">
        <v>808.32</v>
      </c>
      <c r="H220" s="61">
        <v>0.55379999999999996</v>
      </c>
      <c r="I220" s="61">
        <v>0.98089999999999999</v>
      </c>
      <c r="J220" s="63">
        <v>52.2</v>
      </c>
      <c r="K220" s="57">
        <v>23.58</v>
      </c>
      <c r="L220" s="61">
        <v>1.0831</v>
      </c>
      <c r="M220" s="63">
        <v>21.97</v>
      </c>
      <c r="N220" s="61">
        <v>2.9649000000000001</v>
      </c>
      <c r="O220" s="62">
        <v>10806</v>
      </c>
      <c r="P220" s="62">
        <v>16555</v>
      </c>
      <c r="Q220" s="61">
        <v>2.6049000000000002</v>
      </c>
      <c r="R220" s="61">
        <v>2.3801999999999999</v>
      </c>
      <c r="S220" s="61">
        <v>5.5644</v>
      </c>
      <c r="T220" s="61">
        <v>0.93020000000000003</v>
      </c>
      <c r="V220" s="61">
        <v>0.71079999999999999</v>
      </c>
      <c r="X220" s="61">
        <v>0.51200000000000001</v>
      </c>
    </row>
    <row r="221" spans="1:24">
      <c r="A221" s="64">
        <v>43404</v>
      </c>
      <c r="B221" s="61">
        <v>0.70850000000000002</v>
      </c>
      <c r="C221" s="63">
        <v>61.9</v>
      </c>
      <c r="D221" s="61">
        <v>4.9359999999999999</v>
      </c>
      <c r="E221" s="63">
        <v>80.23</v>
      </c>
      <c r="F221" s="61">
        <v>0.62470000000000003</v>
      </c>
      <c r="G221" s="63">
        <v>807.71</v>
      </c>
      <c r="H221" s="61">
        <v>0.5575</v>
      </c>
      <c r="I221" s="61">
        <v>0.98229999999999995</v>
      </c>
      <c r="J221" s="63">
        <v>52.46</v>
      </c>
      <c r="K221" s="57">
        <v>23.57</v>
      </c>
      <c r="L221" s="61">
        <v>1.0827</v>
      </c>
      <c r="M221" s="63">
        <v>21.92</v>
      </c>
      <c r="N221" s="61">
        <v>2.9636999999999998</v>
      </c>
      <c r="O221" s="62">
        <v>10787</v>
      </c>
      <c r="P221" s="62">
        <v>16541</v>
      </c>
      <c r="Q221" s="61">
        <v>2.6019999999999999</v>
      </c>
      <c r="R221" s="61">
        <v>2.3774999999999999</v>
      </c>
      <c r="S221" s="61">
        <v>5.5587999999999997</v>
      </c>
      <c r="T221" s="61">
        <v>0.93020000000000003</v>
      </c>
      <c r="V221" s="61">
        <v>0.71220000000000006</v>
      </c>
      <c r="X221" s="61">
        <v>0.51259999999999994</v>
      </c>
    </row>
    <row r="222" spans="1:24">
      <c r="A222" s="64">
        <v>43405</v>
      </c>
      <c r="B222" s="61">
        <v>0.71299999999999997</v>
      </c>
      <c r="C222" s="63">
        <v>62.1</v>
      </c>
      <c r="D222" s="61">
        <v>4.9664999999999999</v>
      </c>
      <c r="E222" s="63">
        <v>80.47</v>
      </c>
      <c r="F222" s="61">
        <v>0.62849999999999995</v>
      </c>
      <c r="G222" s="63">
        <v>810.77</v>
      </c>
      <c r="H222" s="61">
        <v>0.55500000000000005</v>
      </c>
      <c r="I222" s="61">
        <v>0.9859</v>
      </c>
      <c r="J222" s="63">
        <v>52.67</v>
      </c>
      <c r="K222" s="57">
        <v>23.56</v>
      </c>
      <c r="L222" s="61">
        <v>1.0831</v>
      </c>
      <c r="M222" s="63">
        <v>22.04</v>
      </c>
      <c r="N222" s="61">
        <v>2.9834999999999998</v>
      </c>
      <c r="O222" s="62">
        <v>10823</v>
      </c>
      <c r="P222" s="62">
        <v>16645</v>
      </c>
      <c r="Q222" s="61">
        <v>2.6185</v>
      </c>
      <c r="R222" s="61">
        <v>2.3925999999999998</v>
      </c>
      <c r="S222" s="61">
        <v>5.5898000000000003</v>
      </c>
      <c r="T222" s="61">
        <v>0.93700000000000006</v>
      </c>
      <c r="V222" s="61">
        <v>0.71760000000000002</v>
      </c>
      <c r="X222" s="61">
        <v>0.51590000000000003</v>
      </c>
    </row>
    <row r="223" spans="1:24">
      <c r="A223" s="64">
        <v>43406</v>
      </c>
      <c r="B223" s="61">
        <v>0.72430000000000005</v>
      </c>
      <c r="C223" s="63">
        <v>62.8</v>
      </c>
      <c r="D223" s="61">
        <v>5.0098000000000003</v>
      </c>
      <c r="E223" s="63">
        <v>81.819999999999993</v>
      </c>
      <c r="F223" s="61">
        <v>0.63480000000000003</v>
      </c>
      <c r="G223" s="63">
        <v>813.86</v>
      </c>
      <c r="H223" s="61">
        <v>0.55720000000000003</v>
      </c>
      <c r="I223" s="61">
        <v>0.99570000000000003</v>
      </c>
      <c r="J223" s="63">
        <v>52.78</v>
      </c>
      <c r="K223" s="57">
        <v>23.83</v>
      </c>
      <c r="L223" s="61">
        <v>1.0840000000000001</v>
      </c>
      <c r="M223" s="63">
        <v>22.19</v>
      </c>
      <c r="N223" s="61">
        <v>3.0217999999999998</v>
      </c>
      <c r="O223" s="62">
        <v>10919</v>
      </c>
      <c r="P223" s="62">
        <v>16895</v>
      </c>
      <c r="Q223" s="61">
        <v>2.66</v>
      </c>
      <c r="R223" s="61">
        <v>2.4386999999999999</v>
      </c>
      <c r="S223" s="61">
        <v>5.6764999999999999</v>
      </c>
      <c r="T223" s="61">
        <v>0.94720000000000004</v>
      </c>
      <c r="V223" s="61">
        <v>0.72540000000000004</v>
      </c>
      <c r="X223" s="61">
        <v>0.52249999999999996</v>
      </c>
    </row>
    <row r="224" spans="1:24">
      <c r="A224" s="64">
        <v>43409</v>
      </c>
      <c r="B224" s="61">
        <v>0.71889999999999998</v>
      </c>
      <c r="C224" s="63">
        <v>62.3</v>
      </c>
      <c r="D224" s="61">
        <v>4.9703999999999997</v>
      </c>
      <c r="E224" s="63">
        <v>81.41</v>
      </c>
      <c r="F224" s="61">
        <v>0.63139999999999996</v>
      </c>
      <c r="G224" s="63">
        <v>807.59</v>
      </c>
      <c r="H224" s="61">
        <v>0.55359999999999998</v>
      </c>
      <c r="I224" s="61">
        <v>0.98960000000000004</v>
      </c>
      <c r="J224" s="63">
        <v>52.39</v>
      </c>
      <c r="K224" s="57">
        <v>23.67</v>
      </c>
      <c r="L224" s="61">
        <v>1.0824</v>
      </c>
      <c r="M224" s="63">
        <v>22.09</v>
      </c>
      <c r="N224" s="61">
        <v>2.9964</v>
      </c>
      <c r="O224" s="62">
        <v>10769</v>
      </c>
      <c r="P224" s="62">
        <v>16758</v>
      </c>
      <c r="Q224" s="61">
        <v>2.6402000000000001</v>
      </c>
      <c r="R224" s="61">
        <v>2.4205000000000001</v>
      </c>
      <c r="S224" s="61">
        <v>5.6308999999999996</v>
      </c>
      <c r="T224" s="61">
        <v>0.94230000000000003</v>
      </c>
      <c r="V224" s="61">
        <v>0.72219999999999995</v>
      </c>
      <c r="X224" s="61">
        <v>0.51690000000000003</v>
      </c>
    </row>
    <row r="225" spans="1:24">
      <c r="A225" s="64">
        <v>43410</v>
      </c>
      <c r="B225" s="61">
        <v>0.72130000000000005</v>
      </c>
      <c r="C225" s="63">
        <v>62.6</v>
      </c>
      <c r="D225" s="61">
        <v>4.9935</v>
      </c>
      <c r="E225" s="63">
        <v>81.760000000000005</v>
      </c>
      <c r="F225" s="61">
        <v>0.63270000000000004</v>
      </c>
      <c r="G225" s="63">
        <v>810.19</v>
      </c>
      <c r="H225" s="61">
        <v>0.55300000000000005</v>
      </c>
      <c r="I225" s="61">
        <v>0.9919</v>
      </c>
      <c r="J225" s="63">
        <v>52.68</v>
      </c>
      <c r="K225" s="57">
        <v>23.81</v>
      </c>
      <c r="L225" s="61">
        <v>1.0848</v>
      </c>
      <c r="M225" s="63">
        <v>22.19</v>
      </c>
      <c r="N225" s="61">
        <v>3.0114000000000001</v>
      </c>
      <c r="O225" s="62">
        <v>10711</v>
      </c>
      <c r="P225" s="62">
        <v>16826</v>
      </c>
      <c r="Q225" s="61">
        <v>2.649</v>
      </c>
      <c r="R225" s="61">
        <v>2.4285999999999999</v>
      </c>
      <c r="S225" s="61">
        <v>5.6521999999999997</v>
      </c>
      <c r="T225" s="61">
        <v>0.94599999999999995</v>
      </c>
      <c r="V225" s="61">
        <v>0.72519999999999996</v>
      </c>
      <c r="X225" s="61">
        <v>0.52039999999999997</v>
      </c>
    </row>
    <row r="226" spans="1:24">
      <c r="A226" s="64">
        <v>43411</v>
      </c>
      <c r="B226" s="61">
        <v>0.72640000000000005</v>
      </c>
      <c r="C226" s="63">
        <v>62.8</v>
      </c>
      <c r="D226" s="61">
        <v>5.0336999999999996</v>
      </c>
      <c r="E226" s="63">
        <v>82.23</v>
      </c>
      <c r="F226" s="61">
        <v>0.63400000000000001</v>
      </c>
      <c r="G226" s="63">
        <v>812.61</v>
      </c>
      <c r="H226" s="61">
        <v>0.55330000000000001</v>
      </c>
      <c r="I226" s="61">
        <v>0.99609999999999999</v>
      </c>
      <c r="J226" s="63">
        <v>53.03</v>
      </c>
      <c r="K226" s="57">
        <v>23.88</v>
      </c>
      <c r="L226" s="61">
        <v>1.0728</v>
      </c>
      <c r="M226" s="63">
        <v>22.28</v>
      </c>
      <c r="N226" s="61">
        <v>3.0276000000000001</v>
      </c>
      <c r="O226" s="62">
        <v>10649</v>
      </c>
      <c r="P226" s="62">
        <v>16946</v>
      </c>
      <c r="Q226" s="61">
        <v>2.6677</v>
      </c>
      <c r="R226" s="61">
        <v>2.4458000000000002</v>
      </c>
      <c r="S226" s="61">
        <v>5.6905000000000001</v>
      </c>
      <c r="T226" s="61">
        <v>0.95240000000000002</v>
      </c>
      <c r="V226" s="61">
        <v>0.72660000000000002</v>
      </c>
      <c r="X226" s="61">
        <v>0.52329999999999999</v>
      </c>
    </row>
    <row r="227" spans="1:24">
      <c r="A227" s="64">
        <v>43412</v>
      </c>
      <c r="B227" s="61">
        <v>0.72740000000000005</v>
      </c>
      <c r="C227" s="63">
        <v>63</v>
      </c>
      <c r="D227" s="61">
        <v>5.0426000000000002</v>
      </c>
      <c r="E227" s="63">
        <v>82.73</v>
      </c>
      <c r="F227" s="61">
        <v>0.63670000000000004</v>
      </c>
      <c r="G227" s="63">
        <v>813.78</v>
      </c>
      <c r="H227" s="61">
        <v>0.55430000000000001</v>
      </c>
      <c r="I227" s="61">
        <v>0.99780000000000002</v>
      </c>
      <c r="J227" s="63">
        <v>53.1</v>
      </c>
      <c r="K227" s="57">
        <v>23.91</v>
      </c>
      <c r="L227" s="61">
        <v>1.0724</v>
      </c>
      <c r="M227" s="63">
        <v>22.32</v>
      </c>
      <c r="N227" s="61">
        <v>3.0310999999999999</v>
      </c>
      <c r="O227" s="62">
        <v>10605</v>
      </c>
      <c r="P227" s="62">
        <v>16965</v>
      </c>
      <c r="Q227" s="61">
        <v>2.6714000000000002</v>
      </c>
      <c r="R227" s="61">
        <v>2.4491999999999998</v>
      </c>
      <c r="S227" s="61">
        <v>5.6973000000000003</v>
      </c>
      <c r="T227" s="61">
        <v>0.95450000000000002</v>
      </c>
      <c r="V227" s="61">
        <v>0.72950000000000004</v>
      </c>
      <c r="X227" s="61">
        <v>0.52239999999999998</v>
      </c>
    </row>
    <row r="228" spans="1:24">
      <c r="A228" s="64">
        <v>43413</v>
      </c>
      <c r="B228" s="61">
        <v>0.72440000000000004</v>
      </c>
      <c r="C228" s="63">
        <v>62.9</v>
      </c>
      <c r="D228" s="61">
        <v>5.0326000000000004</v>
      </c>
      <c r="E228" s="63">
        <v>82.52</v>
      </c>
      <c r="F228" s="61">
        <v>0.63839999999999997</v>
      </c>
      <c r="G228" s="63">
        <v>816.4</v>
      </c>
      <c r="H228" s="61">
        <v>0.55489999999999995</v>
      </c>
      <c r="I228" s="61">
        <v>0.99790000000000001</v>
      </c>
      <c r="J228" s="63">
        <v>52.71</v>
      </c>
      <c r="K228" s="57">
        <v>23.95</v>
      </c>
      <c r="L228" s="61">
        <v>1.0749</v>
      </c>
      <c r="M228" s="63">
        <v>22.28</v>
      </c>
      <c r="N228" s="61">
        <v>3.0257999999999998</v>
      </c>
      <c r="O228" s="62">
        <v>10620</v>
      </c>
      <c r="P228" s="62">
        <v>16895</v>
      </c>
      <c r="Q228" s="61">
        <v>2.6604000000000001</v>
      </c>
      <c r="R228" s="61">
        <v>2.4390999999999998</v>
      </c>
      <c r="S228" s="61">
        <v>5.6711</v>
      </c>
      <c r="T228" s="61">
        <v>0.95440000000000003</v>
      </c>
      <c r="V228" s="61">
        <v>0.72950000000000004</v>
      </c>
      <c r="X228" s="61">
        <v>0.52190000000000003</v>
      </c>
    </row>
    <row r="229" spans="1:24">
      <c r="A229" s="64">
        <v>43416</v>
      </c>
      <c r="B229" s="61">
        <v>0.72260000000000002</v>
      </c>
      <c r="C229" s="63">
        <v>62.9</v>
      </c>
      <c r="D229" s="61">
        <v>5.0303000000000004</v>
      </c>
      <c r="E229" s="63">
        <v>82.38</v>
      </c>
      <c r="F229" s="61">
        <v>0.63819999999999999</v>
      </c>
      <c r="G229" s="63">
        <v>819.14</v>
      </c>
      <c r="H229" s="61">
        <v>0.55889999999999995</v>
      </c>
      <c r="I229" s="61">
        <v>0.99660000000000004</v>
      </c>
      <c r="J229" s="63">
        <v>52.65</v>
      </c>
      <c r="K229" s="57">
        <v>23.93</v>
      </c>
      <c r="L229" s="61">
        <v>1.0716000000000001</v>
      </c>
      <c r="M229" s="63">
        <v>22.3</v>
      </c>
      <c r="N229" s="61">
        <v>3.0234000000000001</v>
      </c>
      <c r="O229" s="62">
        <v>10661</v>
      </c>
      <c r="P229" s="62">
        <v>16832</v>
      </c>
      <c r="Q229" s="61">
        <v>2.6537000000000002</v>
      </c>
      <c r="R229" s="61">
        <v>2.4329999999999998</v>
      </c>
      <c r="S229" s="61">
        <v>5.6601999999999997</v>
      </c>
      <c r="T229" s="61">
        <v>0.95289999999999997</v>
      </c>
      <c r="V229" s="61">
        <v>0.72740000000000005</v>
      </c>
      <c r="X229" s="61">
        <v>0.52190000000000003</v>
      </c>
    </row>
    <row r="230" spans="1:24">
      <c r="A230" s="64">
        <v>43417</v>
      </c>
      <c r="B230" s="61">
        <v>0.72119999999999995</v>
      </c>
      <c r="C230" s="63">
        <v>62.8</v>
      </c>
      <c r="D230" s="61">
        <v>5.0152999999999999</v>
      </c>
      <c r="E230" s="63">
        <v>82.21</v>
      </c>
      <c r="F230" s="61">
        <v>0.64129999999999998</v>
      </c>
      <c r="G230" s="63">
        <v>815.98</v>
      </c>
      <c r="H230" s="61">
        <v>0.55989999999999995</v>
      </c>
      <c r="I230" s="61">
        <v>0.99660000000000004</v>
      </c>
      <c r="J230" s="63">
        <v>52.31</v>
      </c>
      <c r="K230" s="57">
        <v>23.77</v>
      </c>
      <c r="L230" s="61">
        <v>1.0691999999999999</v>
      </c>
      <c r="M230" s="63">
        <v>22.28</v>
      </c>
      <c r="N230" s="61">
        <v>3.0253999999999999</v>
      </c>
      <c r="O230" s="62">
        <v>10735</v>
      </c>
      <c r="P230" s="62">
        <v>16811</v>
      </c>
      <c r="Q230" s="61">
        <v>2.6486000000000001</v>
      </c>
      <c r="R230" s="61">
        <v>2.4283000000000001</v>
      </c>
      <c r="S230" s="61">
        <v>5.6492000000000004</v>
      </c>
      <c r="T230" s="61">
        <v>0.95340000000000003</v>
      </c>
      <c r="V230" s="61">
        <v>0.72870000000000001</v>
      </c>
      <c r="X230" s="61">
        <v>0.52290000000000003</v>
      </c>
    </row>
    <row r="231" spans="1:24">
      <c r="A231" s="64">
        <v>43418</v>
      </c>
      <c r="B231" s="61">
        <v>0.72170000000000001</v>
      </c>
      <c r="C231" s="63">
        <v>62.7</v>
      </c>
      <c r="D231" s="61">
        <v>5.0164</v>
      </c>
      <c r="E231" s="63">
        <v>82.22</v>
      </c>
      <c r="F231" s="61">
        <v>0.63939999999999997</v>
      </c>
      <c r="G231" s="63">
        <v>818.83</v>
      </c>
      <c r="H231" s="61">
        <v>0.55579999999999996</v>
      </c>
      <c r="I231" s="61">
        <v>0.99590000000000001</v>
      </c>
      <c r="J231" s="63">
        <v>52.07</v>
      </c>
      <c r="K231" s="57">
        <v>23.76</v>
      </c>
      <c r="L231" s="61">
        <v>1.0656000000000001</v>
      </c>
      <c r="M231" s="63">
        <v>22.29</v>
      </c>
      <c r="N231" s="61">
        <v>3.0238999999999998</v>
      </c>
      <c r="O231" s="62">
        <v>10652</v>
      </c>
      <c r="P231" s="62">
        <v>16819</v>
      </c>
      <c r="Q231" s="61">
        <v>2.6503999999999999</v>
      </c>
      <c r="R231" s="61">
        <v>2.4300000000000002</v>
      </c>
      <c r="S231" s="61">
        <v>5.6524000000000001</v>
      </c>
      <c r="T231" s="61">
        <v>0.95589999999999997</v>
      </c>
      <c r="V231" s="61">
        <v>0.72699999999999998</v>
      </c>
      <c r="X231" s="61">
        <v>0.5232</v>
      </c>
    </row>
    <row r="232" spans="1:24">
      <c r="A232" s="64">
        <v>43419</v>
      </c>
      <c r="B232" s="61">
        <v>0.72789999999999999</v>
      </c>
      <c r="C232" s="63">
        <v>63.1</v>
      </c>
      <c r="D232" s="61">
        <v>5.0507</v>
      </c>
      <c r="E232" s="63">
        <v>82.59</v>
      </c>
      <c r="F232" s="61">
        <v>0.64200000000000002</v>
      </c>
      <c r="G232" s="63">
        <v>821.38</v>
      </c>
      <c r="H232" s="61">
        <v>0.55940000000000001</v>
      </c>
      <c r="I232" s="61">
        <v>1.0017</v>
      </c>
      <c r="J232" s="63">
        <v>52.48</v>
      </c>
      <c r="K232" s="57">
        <v>23.93</v>
      </c>
      <c r="L232" s="61">
        <v>1.07</v>
      </c>
      <c r="M232" s="63">
        <v>22.47</v>
      </c>
      <c r="N232" s="61">
        <v>3.0499000000000001</v>
      </c>
      <c r="O232" s="62">
        <v>10747</v>
      </c>
      <c r="P232" s="62">
        <v>16970</v>
      </c>
      <c r="Q232" s="61">
        <v>2.6732</v>
      </c>
      <c r="R232" s="61">
        <v>2.4508000000000001</v>
      </c>
      <c r="S232" s="61">
        <v>5.7004999999999999</v>
      </c>
      <c r="T232" s="61">
        <v>0.9627</v>
      </c>
      <c r="V232" s="61">
        <v>0.73199999999999998</v>
      </c>
      <c r="X232" s="61">
        <v>0.52729999999999999</v>
      </c>
    </row>
    <row r="233" spans="1:24">
      <c r="A233" s="64">
        <v>43420</v>
      </c>
      <c r="B233" s="61">
        <v>0.72689999999999999</v>
      </c>
      <c r="C233" s="63">
        <v>63.1</v>
      </c>
      <c r="D233" s="61">
        <v>5.0461999999999998</v>
      </c>
      <c r="E233" s="63">
        <v>82.46</v>
      </c>
      <c r="F233" s="61">
        <v>0.64129999999999998</v>
      </c>
      <c r="G233" s="63">
        <v>820.45</v>
      </c>
      <c r="H233" s="61">
        <v>0.56830000000000003</v>
      </c>
      <c r="I233" s="61">
        <v>1.0004</v>
      </c>
      <c r="J233" s="63">
        <v>52.27</v>
      </c>
      <c r="K233" s="57">
        <v>23.99</v>
      </c>
      <c r="L233" s="61">
        <v>1.0647</v>
      </c>
      <c r="M233" s="63">
        <v>22.45</v>
      </c>
      <c r="N233" s="61">
        <v>3.0464000000000002</v>
      </c>
      <c r="O233" s="62">
        <v>10593</v>
      </c>
      <c r="P233" s="62">
        <v>16942</v>
      </c>
      <c r="Q233" s="61">
        <v>2.6695000000000002</v>
      </c>
      <c r="R233" s="61">
        <v>2.4474999999999998</v>
      </c>
      <c r="S233" s="61">
        <v>5.6925999999999997</v>
      </c>
      <c r="T233" s="61">
        <v>0.95689999999999997</v>
      </c>
      <c r="V233" s="61">
        <v>0.73180000000000001</v>
      </c>
      <c r="X233" s="61">
        <v>0.52610000000000001</v>
      </c>
    </row>
    <row r="234" spans="1:24">
      <c r="A234" s="64">
        <v>43423</v>
      </c>
      <c r="B234" s="61">
        <v>0.73080000000000001</v>
      </c>
      <c r="C234" s="63">
        <v>63.3</v>
      </c>
      <c r="D234" s="61">
        <v>5.0743999999999998</v>
      </c>
      <c r="E234" s="63">
        <v>82.4</v>
      </c>
      <c r="F234" s="61">
        <v>0.64119999999999999</v>
      </c>
      <c r="G234" s="63">
        <v>824.82</v>
      </c>
      <c r="H234" s="61">
        <v>0.56979999999999997</v>
      </c>
      <c r="I234" s="61">
        <v>1.0043</v>
      </c>
      <c r="J234" s="63">
        <v>52.63</v>
      </c>
      <c r="K234" s="57">
        <v>24.11</v>
      </c>
      <c r="L234" s="61">
        <v>1.0671999999999999</v>
      </c>
      <c r="M234" s="63">
        <v>22.61</v>
      </c>
      <c r="N234" s="61">
        <v>3.0621</v>
      </c>
      <c r="O234" s="62">
        <v>10683</v>
      </c>
      <c r="P234" s="62">
        <v>17041</v>
      </c>
      <c r="Q234" s="61">
        <v>2.6839</v>
      </c>
      <c r="R234" s="61">
        <v>2.4605999999999999</v>
      </c>
      <c r="S234" s="61">
        <v>5.7237999999999998</v>
      </c>
      <c r="T234" s="61">
        <v>0.96199999999999997</v>
      </c>
      <c r="V234" s="61">
        <v>0.73089999999999999</v>
      </c>
      <c r="X234" s="61">
        <v>0.52869999999999995</v>
      </c>
    </row>
    <row r="235" spans="1:24">
      <c r="A235" s="64">
        <v>43424</v>
      </c>
      <c r="B235" s="61">
        <v>0.72740000000000005</v>
      </c>
      <c r="C235" s="63">
        <v>62.9</v>
      </c>
      <c r="D235" s="61">
        <v>5.0499000000000001</v>
      </c>
      <c r="E235" s="63">
        <v>81.84</v>
      </c>
      <c r="F235" s="61">
        <v>0.63549999999999995</v>
      </c>
      <c r="G235" s="63">
        <v>821.02</v>
      </c>
      <c r="H235" s="61">
        <v>0.56579999999999997</v>
      </c>
      <c r="I235" s="61">
        <v>0.99750000000000005</v>
      </c>
      <c r="J235" s="63">
        <v>51.88</v>
      </c>
      <c r="K235" s="57">
        <v>23.99</v>
      </c>
      <c r="L235" s="61">
        <v>1.0630999999999999</v>
      </c>
      <c r="M235" s="63">
        <v>22.51</v>
      </c>
      <c r="N235" s="61">
        <v>3.0474000000000001</v>
      </c>
      <c r="O235" s="62">
        <v>10613</v>
      </c>
      <c r="P235" s="62">
        <v>16969</v>
      </c>
      <c r="Q235" s="61">
        <v>2.6714000000000002</v>
      </c>
      <c r="R235" s="61">
        <v>2.4491999999999998</v>
      </c>
      <c r="S235" s="61">
        <v>5.6974</v>
      </c>
      <c r="T235" s="61">
        <v>0.95830000000000004</v>
      </c>
      <c r="V235" s="61">
        <v>0.72240000000000004</v>
      </c>
      <c r="X235" s="61">
        <v>0.52459999999999996</v>
      </c>
    </row>
    <row r="236" spans="1:24">
      <c r="A236" s="64">
        <v>43425</v>
      </c>
      <c r="B236" s="61">
        <v>0.72350000000000003</v>
      </c>
      <c r="C236" s="63">
        <v>62.7</v>
      </c>
      <c r="D236" s="61">
        <v>5.0248999999999997</v>
      </c>
      <c r="E236" s="63">
        <v>81.680000000000007</v>
      </c>
      <c r="F236" s="61">
        <v>0.63590000000000002</v>
      </c>
      <c r="G236" s="63">
        <v>818.29</v>
      </c>
      <c r="H236" s="61">
        <v>0.56559999999999999</v>
      </c>
      <c r="I236" s="61">
        <v>0.99539999999999995</v>
      </c>
      <c r="J236" s="63">
        <v>51.7</v>
      </c>
      <c r="K236" s="57">
        <v>23.88</v>
      </c>
      <c r="L236" s="61">
        <v>1.0634999999999999</v>
      </c>
      <c r="M236" s="63">
        <v>22.37</v>
      </c>
      <c r="N236" s="61">
        <v>3.0365000000000002</v>
      </c>
      <c r="O236" s="62">
        <v>10552</v>
      </c>
      <c r="P236" s="62">
        <v>16892</v>
      </c>
      <c r="Q236" s="61">
        <v>2.6570999999999998</v>
      </c>
      <c r="R236" s="61">
        <v>2.4359999999999999</v>
      </c>
      <c r="S236" s="61">
        <v>5.6653000000000002</v>
      </c>
      <c r="T236" s="61">
        <v>0.9627</v>
      </c>
      <c r="V236" s="61">
        <v>0.71950000000000003</v>
      </c>
      <c r="X236" s="61">
        <v>0.52139999999999997</v>
      </c>
    </row>
    <row r="237" spans="1:24">
      <c r="A237" s="64">
        <v>43426</v>
      </c>
      <c r="B237" s="61">
        <v>0.72499999999999998</v>
      </c>
      <c r="C237" s="63">
        <v>62.8</v>
      </c>
      <c r="D237" s="61">
        <v>5.0247000000000002</v>
      </c>
      <c r="E237" s="63">
        <v>81.94</v>
      </c>
      <c r="F237" s="61">
        <v>0.63639999999999997</v>
      </c>
      <c r="G237" s="63">
        <v>819.14</v>
      </c>
      <c r="H237" s="61">
        <v>0.56730000000000003</v>
      </c>
      <c r="I237" s="61">
        <v>0.99570000000000003</v>
      </c>
      <c r="J237" s="63">
        <v>51.58</v>
      </c>
      <c r="K237" s="57">
        <v>23.92</v>
      </c>
      <c r="L237" s="61">
        <v>1.0649</v>
      </c>
      <c r="M237" s="63">
        <v>22.4</v>
      </c>
      <c r="N237" s="61">
        <v>3.0396000000000001</v>
      </c>
      <c r="O237" s="62">
        <v>10574</v>
      </c>
      <c r="P237" s="62">
        <v>16931</v>
      </c>
      <c r="Q237" s="61">
        <v>2.6625999999999999</v>
      </c>
      <c r="R237" s="61">
        <v>2.4411</v>
      </c>
      <c r="S237" s="61">
        <v>5.6768999999999998</v>
      </c>
      <c r="T237" s="61">
        <v>0.95930000000000004</v>
      </c>
      <c r="V237" s="61">
        <v>0.72089999999999999</v>
      </c>
      <c r="X237" s="61">
        <v>0.5232</v>
      </c>
    </row>
    <row r="238" spans="1:24">
      <c r="A238" s="64">
        <v>43427</v>
      </c>
      <c r="B238" s="61">
        <v>0.72499999999999998</v>
      </c>
      <c r="C238" s="63">
        <v>62.8</v>
      </c>
      <c r="D238" s="61">
        <v>5.0311000000000003</v>
      </c>
      <c r="E238" s="63">
        <v>81.86</v>
      </c>
      <c r="F238" s="61">
        <v>0.63519999999999999</v>
      </c>
      <c r="G238" s="63">
        <v>819.94</v>
      </c>
      <c r="H238" s="61">
        <v>0.56289999999999996</v>
      </c>
      <c r="I238" s="61">
        <v>0.99519999999999997</v>
      </c>
      <c r="J238" s="63">
        <v>51.26</v>
      </c>
      <c r="K238" s="57">
        <v>23.92</v>
      </c>
      <c r="L238" s="61">
        <v>1.0646</v>
      </c>
      <c r="M238" s="63">
        <v>22.41</v>
      </c>
      <c r="N238" s="61">
        <v>3.0421</v>
      </c>
      <c r="O238" s="62">
        <v>10527</v>
      </c>
      <c r="P238" s="62">
        <v>16927</v>
      </c>
      <c r="Q238" s="61">
        <v>2.6625999999999999</v>
      </c>
      <c r="R238" s="61">
        <v>2.4411</v>
      </c>
      <c r="S238" s="61">
        <v>5.6733000000000002</v>
      </c>
      <c r="T238" s="61">
        <v>0.95669999999999999</v>
      </c>
      <c r="V238" s="61">
        <v>0.72070000000000001</v>
      </c>
      <c r="X238" s="61">
        <v>0.5232</v>
      </c>
    </row>
    <row r="239" spans="1:24">
      <c r="A239" s="64">
        <v>43430</v>
      </c>
      <c r="B239" s="61">
        <v>0.72499999999999998</v>
      </c>
      <c r="C239" s="63">
        <v>62.8</v>
      </c>
      <c r="D239" s="61">
        <v>5.0335000000000001</v>
      </c>
      <c r="E239" s="63">
        <v>82.08</v>
      </c>
      <c r="F239" s="61">
        <v>0.63900000000000001</v>
      </c>
      <c r="G239" s="63">
        <v>818.2</v>
      </c>
      <c r="H239" s="61">
        <v>0.56569999999999998</v>
      </c>
      <c r="I239" s="61">
        <v>0.99590000000000001</v>
      </c>
      <c r="J239" s="63">
        <v>51.07</v>
      </c>
      <c r="K239" s="57">
        <v>23.96</v>
      </c>
      <c r="L239" s="61">
        <v>1.0672999999999999</v>
      </c>
      <c r="M239" s="63">
        <v>22.37</v>
      </c>
      <c r="N239" s="61">
        <v>3.0407000000000002</v>
      </c>
      <c r="O239" s="62">
        <v>10513</v>
      </c>
      <c r="P239" s="62">
        <v>16922</v>
      </c>
      <c r="Q239" s="61">
        <v>2.6625999999999999</v>
      </c>
      <c r="R239" s="61">
        <v>2.4411</v>
      </c>
      <c r="S239" s="61">
        <v>5.6731999999999996</v>
      </c>
      <c r="T239" s="61">
        <v>0.95789999999999997</v>
      </c>
      <c r="V239" s="61">
        <v>0.72299999999999998</v>
      </c>
      <c r="X239" s="61">
        <v>0.5232</v>
      </c>
    </row>
    <row r="240" spans="1:24">
      <c r="A240" s="64">
        <v>43431</v>
      </c>
      <c r="B240" s="61">
        <v>0.7228</v>
      </c>
      <c r="C240" s="63">
        <v>62.7</v>
      </c>
      <c r="D240" s="61">
        <v>5.0194000000000001</v>
      </c>
      <c r="E240" s="63">
        <v>82.04</v>
      </c>
      <c r="F240" s="61">
        <v>0.63749999999999996</v>
      </c>
      <c r="G240" s="63">
        <v>816.4</v>
      </c>
      <c r="H240" s="61">
        <v>0.56410000000000005</v>
      </c>
      <c r="I240" s="61">
        <v>0.99419999999999997</v>
      </c>
      <c r="J240" s="63">
        <v>51.23</v>
      </c>
      <c r="K240" s="57">
        <v>23.87</v>
      </c>
      <c r="L240" s="61">
        <v>1.0678000000000001</v>
      </c>
      <c r="M240" s="63">
        <v>22.32</v>
      </c>
      <c r="N240" s="61">
        <v>3.0310999999999999</v>
      </c>
      <c r="O240" s="62">
        <v>10473</v>
      </c>
      <c r="P240" s="62">
        <v>16870</v>
      </c>
      <c r="Q240" s="61">
        <v>2.6545000000000001</v>
      </c>
      <c r="R240" s="61">
        <v>2.4337</v>
      </c>
      <c r="S240" s="61">
        <v>5.6547000000000001</v>
      </c>
      <c r="T240" s="61">
        <v>0.95809999999999995</v>
      </c>
      <c r="V240" s="61">
        <v>0.72140000000000004</v>
      </c>
      <c r="X240" s="61">
        <v>0.52210000000000001</v>
      </c>
    </row>
    <row r="241" spans="1:24">
      <c r="A241" s="64">
        <v>43432</v>
      </c>
      <c r="B241" s="61">
        <v>0.72330000000000005</v>
      </c>
      <c r="C241" s="63">
        <v>62.8</v>
      </c>
      <c r="D241" s="61">
        <v>5.0297000000000001</v>
      </c>
      <c r="E241" s="63">
        <v>82.33</v>
      </c>
      <c r="F241" s="61">
        <v>0.64029999999999998</v>
      </c>
      <c r="G241" s="63">
        <v>815.81</v>
      </c>
      <c r="H241" s="61">
        <v>0.56779999999999997</v>
      </c>
      <c r="I241" s="61">
        <v>0.99680000000000002</v>
      </c>
      <c r="J241" s="63">
        <v>51.12</v>
      </c>
      <c r="K241" s="57">
        <v>23.9</v>
      </c>
      <c r="L241" s="61">
        <v>1.0640000000000001</v>
      </c>
      <c r="M241" s="63">
        <v>22.35</v>
      </c>
      <c r="N241" s="61">
        <v>3.0335000000000001</v>
      </c>
      <c r="O241" s="62">
        <v>10510</v>
      </c>
      <c r="P241" s="62">
        <v>16879</v>
      </c>
      <c r="Q241" s="61">
        <v>2.6562999999999999</v>
      </c>
      <c r="R241" s="61">
        <v>2.4354</v>
      </c>
      <c r="S241" s="61">
        <v>5.6609999999999996</v>
      </c>
      <c r="T241" s="61">
        <v>0.96240000000000003</v>
      </c>
      <c r="V241" s="61">
        <v>0.72289999999999999</v>
      </c>
      <c r="X241" s="61">
        <v>0.52370000000000005</v>
      </c>
    </row>
    <row r="242" spans="1:24">
      <c r="A242" s="64">
        <v>43433</v>
      </c>
      <c r="B242" s="61">
        <v>0.73140000000000005</v>
      </c>
      <c r="C242" s="63">
        <v>63.2</v>
      </c>
      <c r="D242" s="61">
        <v>5.0758999999999999</v>
      </c>
      <c r="E242" s="63">
        <v>82.86</v>
      </c>
      <c r="F242" s="61">
        <v>0.64239999999999997</v>
      </c>
      <c r="G242" s="63">
        <v>819.57</v>
      </c>
      <c r="H242" s="61">
        <v>0.56950000000000001</v>
      </c>
      <c r="I242" s="61">
        <v>1.0022</v>
      </c>
      <c r="J242" s="63">
        <v>51.21</v>
      </c>
      <c r="K242" s="57">
        <v>24.08</v>
      </c>
      <c r="L242" s="61">
        <v>1.0659000000000001</v>
      </c>
      <c r="M242" s="63">
        <v>22.48</v>
      </c>
      <c r="N242" s="61">
        <v>3.0653000000000001</v>
      </c>
      <c r="O242" s="62">
        <v>10494</v>
      </c>
      <c r="P242" s="62">
        <v>17066</v>
      </c>
      <c r="Q242" s="61">
        <v>2.6861000000000002</v>
      </c>
      <c r="R242" s="61">
        <v>2.4626000000000001</v>
      </c>
      <c r="S242" s="61">
        <v>5.7209000000000003</v>
      </c>
      <c r="T242" s="61">
        <v>0.97050000000000003</v>
      </c>
      <c r="V242" s="61">
        <v>0.72560000000000002</v>
      </c>
      <c r="X242" s="61">
        <v>0.53010000000000002</v>
      </c>
    </row>
    <row r="243" spans="1:24">
      <c r="A243" s="64">
        <v>43434</v>
      </c>
      <c r="B243" s="61">
        <v>0.73160000000000003</v>
      </c>
      <c r="C243" s="63">
        <v>63.3</v>
      </c>
      <c r="D243" s="61">
        <v>5.0796999999999999</v>
      </c>
      <c r="E243" s="63">
        <v>82.98</v>
      </c>
      <c r="F243" s="61">
        <v>0.6421</v>
      </c>
      <c r="G243" s="63">
        <v>819.57</v>
      </c>
      <c r="H243" s="61">
        <v>0.57250000000000001</v>
      </c>
      <c r="I243" s="61">
        <v>1.0025999999999999</v>
      </c>
      <c r="J243" s="63">
        <v>50.99</v>
      </c>
      <c r="K243" s="57">
        <v>24.07</v>
      </c>
      <c r="L243" s="61">
        <v>1.0659000000000001</v>
      </c>
      <c r="M243" s="63">
        <v>22.56</v>
      </c>
      <c r="N243" s="61">
        <v>3.0625</v>
      </c>
      <c r="O243" s="62">
        <v>10466</v>
      </c>
      <c r="P243" s="62">
        <v>17057</v>
      </c>
      <c r="Q243" s="61">
        <v>2.6867999999999999</v>
      </c>
      <c r="R243" s="61">
        <v>2.4632999999999998</v>
      </c>
      <c r="S243" s="61">
        <v>5.7221000000000002</v>
      </c>
      <c r="T243" s="61">
        <v>0.97230000000000005</v>
      </c>
      <c r="V243" s="61">
        <v>0.72929999999999995</v>
      </c>
      <c r="X243" s="61">
        <v>0.52890000000000004</v>
      </c>
    </row>
    <row r="244" spans="1:24">
      <c r="A244" s="64">
        <v>43437</v>
      </c>
      <c r="B244" s="61">
        <v>0.73670000000000002</v>
      </c>
      <c r="C244" s="63">
        <v>63.6</v>
      </c>
      <c r="D244" s="61">
        <v>5.0955000000000004</v>
      </c>
      <c r="E244" s="63">
        <v>83.62</v>
      </c>
      <c r="F244" s="61">
        <v>0.64900000000000002</v>
      </c>
      <c r="G244" s="63">
        <v>820.2</v>
      </c>
      <c r="H244" s="61">
        <v>0.57689999999999997</v>
      </c>
      <c r="I244" s="61">
        <v>1.0078</v>
      </c>
      <c r="J244" s="63">
        <v>51.57</v>
      </c>
      <c r="K244" s="57">
        <v>24.18</v>
      </c>
      <c r="L244" s="61">
        <v>1.0663</v>
      </c>
      <c r="M244" s="63">
        <v>22.66</v>
      </c>
      <c r="N244" s="61">
        <v>3.0754000000000001</v>
      </c>
      <c r="O244" s="62">
        <v>10487</v>
      </c>
      <c r="P244" s="62">
        <v>17167</v>
      </c>
      <c r="Q244" s="61">
        <v>2.7054999999999998</v>
      </c>
      <c r="R244" s="61">
        <v>2.4805000000000001</v>
      </c>
      <c r="S244" s="61">
        <v>5.7618999999999998</v>
      </c>
      <c r="T244" s="61">
        <v>0.97340000000000004</v>
      </c>
      <c r="V244" s="61">
        <v>0.73519999999999996</v>
      </c>
      <c r="X244" s="61">
        <v>0.53259999999999996</v>
      </c>
    </row>
    <row r="245" spans="1:24">
      <c r="A245" s="64">
        <v>43438</v>
      </c>
      <c r="B245" s="61">
        <v>0.73750000000000004</v>
      </c>
      <c r="C245" s="63">
        <v>63.4</v>
      </c>
      <c r="D245" s="61">
        <v>5.0446999999999997</v>
      </c>
      <c r="E245" s="63">
        <v>83.41</v>
      </c>
      <c r="F245" s="61">
        <v>0.64810000000000001</v>
      </c>
      <c r="G245" s="63">
        <v>816.89</v>
      </c>
      <c r="H245" s="61">
        <v>0.57850000000000001</v>
      </c>
      <c r="I245" s="61">
        <v>1.0064</v>
      </c>
      <c r="J245" s="63">
        <v>51.92</v>
      </c>
      <c r="K245" s="57">
        <v>24.11</v>
      </c>
      <c r="L245" s="61">
        <v>1.0598000000000001</v>
      </c>
      <c r="M245" s="63">
        <v>22.59</v>
      </c>
      <c r="N245" s="61">
        <v>3.0608</v>
      </c>
      <c r="O245" s="62">
        <v>10532</v>
      </c>
      <c r="P245" s="62">
        <v>17179</v>
      </c>
      <c r="Q245" s="61">
        <v>2.7084999999999999</v>
      </c>
      <c r="R245" s="61">
        <v>2.4832000000000001</v>
      </c>
      <c r="S245" s="61">
        <v>5.7583000000000002</v>
      </c>
      <c r="T245" s="61">
        <v>0.9718</v>
      </c>
      <c r="V245" s="61">
        <v>0.73450000000000004</v>
      </c>
      <c r="X245" s="61">
        <v>0.53339999999999999</v>
      </c>
    </row>
    <row r="246" spans="1:24">
      <c r="A246" s="64">
        <v>43439</v>
      </c>
      <c r="B246" s="61">
        <v>0.7288</v>
      </c>
      <c r="C246" s="63">
        <v>62.8</v>
      </c>
      <c r="D246" s="61">
        <v>5.0048000000000004</v>
      </c>
      <c r="E246" s="63">
        <v>82.35</v>
      </c>
      <c r="F246" s="61">
        <v>0.64329999999999998</v>
      </c>
      <c r="G246" s="63">
        <v>812.61</v>
      </c>
      <c r="H246" s="61">
        <v>0.57420000000000004</v>
      </c>
      <c r="I246" s="61">
        <v>0.99709999999999999</v>
      </c>
      <c r="J246" s="63">
        <v>51.49</v>
      </c>
      <c r="K246" s="57">
        <v>23.88</v>
      </c>
      <c r="L246" s="61">
        <v>1.0541</v>
      </c>
      <c r="M246" s="63">
        <v>22.45</v>
      </c>
      <c r="N246" s="61">
        <v>3.0289000000000001</v>
      </c>
      <c r="O246" s="62">
        <v>10510</v>
      </c>
      <c r="P246" s="62">
        <v>16985</v>
      </c>
      <c r="Q246" s="61">
        <v>2.6764999999999999</v>
      </c>
      <c r="R246" s="61">
        <v>2.4539</v>
      </c>
      <c r="S246" s="61">
        <v>5.6887999999999996</v>
      </c>
      <c r="T246" s="61">
        <v>0.96830000000000005</v>
      </c>
      <c r="V246" s="61">
        <v>0.72840000000000005</v>
      </c>
      <c r="X246" s="61">
        <v>0.5252</v>
      </c>
    </row>
    <row r="247" spans="1:24">
      <c r="A247" s="64">
        <v>43440</v>
      </c>
      <c r="B247" s="61">
        <v>0.72260000000000002</v>
      </c>
      <c r="C247" s="63">
        <v>62.4</v>
      </c>
      <c r="D247" s="61">
        <v>4.97</v>
      </c>
      <c r="E247" s="63">
        <v>81.39</v>
      </c>
      <c r="F247" s="61">
        <v>0.63680000000000003</v>
      </c>
      <c r="G247" s="63">
        <v>808.72</v>
      </c>
      <c r="H247" s="61">
        <v>0.56769999999999998</v>
      </c>
      <c r="I247" s="61">
        <v>0.99</v>
      </c>
      <c r="J247" s="63">
        <v>51.33</v>
      </c>
      <c r="K247" s="57">
        <v>23.72</v>
      </c>
      <c r="L247" s="61">
        <v>1.0517000000000001</v>
      </c>
      <c r="M247" s="63">
        <v>22.3</v>
      </c>
      <c r="N247" s="61">
        <v>3.0106999999999999</v>
      </c>
      <c r="O247" s="62">
        <v>10520</v>
      </c>
      <c r="P247" s="62">
        <v>16848</v>
      </c>
      <c r="Q247" s="61">
        <v>2.6537000000000002</v>
      </c>
      <c r="R247" s="61">
        <v>2.4329999999999998</v>
      </c>
      <c r="S247" s="61">
        <v>5.6468999999999996</v>
      </c>
      <c r="T247" s="61">
        <v>0.96760000000000002</v>
      </c>
      <c r="V247" s="61">
        <v>0.7198</v>
      </c>
      <c r="X247" s="61">
        <v>0.52170000000000005</v>
      </c>
    </row>
    <row r="248" spans="1:24">
      <c r="A248" s="64">
        <v>43441</v>
      </c>
      <c r="B248" s="61">
        <v>0.72330000000000005</v>
      </c>
      <c r="C248" s="63">
        <v>62.4</v>
      </c>
      <c r="D248" s="61">
        <v>4.9699</v>
      </c>
      <c r="E248" s="63">
        <v>81.62</v>
      </c>
      <c r="F248" s="61">
        <v>0.63590000000000002</v>
      </c>
      <c r="G248" s="63">
        <v>808.4</v>
      </c>
      <c r="H248" s="61">
        <v>0.56620000000000004</v>
      </c>
      <c r="I248" s="61">
        <v>0.99029999999999996</v>
      </c>
      <c r="J248" s="63">
        <v>51.01</v>
      </c>
      <c r="K248" s="57">
        <v>23.7</v>
      </c>
      <c r="L248" s="61">
        <v>1.0502</v>
      </c>
      <c r="M248" s="63">
        <v>22.31</v>
      </c>
      <c r="N248" s="61">
        <v>3.0097</v>
      </c>
      <c r="O248" s="62">
        <v>10458</v>
      </c>
      <c r="P248" s="62">
        <v>16864</v>
      </c>
      <c r="Q248" s="61">
        <v>2.6562999999999999</v>
      </c>
      <c r="R248" s="61">
        <v>2.4354</v>
      </c>
      <c r="S248" s="61">
        <v>5.6506999999999996</v>
      </c>
      <c r="T248" s="61">
        <v>0.96870000000000001</v>
      </c>
      <c r="V248" s="61">
        <v>0.71799999999999997</v>
      </c>
      <c r="X248" s="61">
        <v>0.52280000000000004</v>
      </c>
    </row>
    <row r="249" spans="1:24">
      <c r="A249" s="64">
        <v>43444</v>
      </c>
      <c r="B249" s="61">
        <v>0.72209999999999996</v>
      </c>
      <c r="C249" s="63">
        <v>62.3</v>
      </c>
      <c r="D249" s="61">
        <v>4.9770000000000003</v>
      </c>
      <c r="E249" s="63">
        <v>81.2</v>
      </c>
      <c r="F249" s="61">
        <v>0.63180000000000003</v>
      </c>
      <c r="G249" s="63">
        <v>813.06</v>
      </c>
      <c r="H249" s="61">
        <v>0.56659999999999999</v>
      </c>
      <c r="I249" s="61">
        <v>0.98919999999999997</v>
      </c>
      <c r="J249" s="63">
        <v>51.54</v>
      </c>
      <c r="K249" s="57">
        <v>23.7</v>
      </c>
      <c r="L249" s="61">
        <v>1.0482</v>
      </c>
      <c r="M249" s="63">
        <v>22.31</v>
      </c>
      <c r="N249" s="61">
        <v>3.0112000000000001</v>
      </c>
      <c r="O249" s="62">
        <v>10498</v>
      </c>
      <c r="P249" s="62">
        <v>16829</v>
      </c>
      <c r="Q249" s="61">
        <v>2.6518999999999999</v>
      </c>
      <c r="R249" s="61">
        <v>2.4312999999999998</v>
      </c>
      <c r="S249" s="61">
        <v>5.6417999999999999</v>
      </c>
      <c r="T249" s="61">
        <v>0.96050000000000002</v>
      </c>
      <c r="V249" s="61">
        <v>0.71379999999999999</v>
      </c>
      <c r="X249" s="61">
        <v>0.52110000000000001</v>
      </c>
    </row>
    <row r="250" spans="1:24">
      <c r="A250" s="64">
        <v>43445</v>
      </c>
      <c r="B250" s="61">
        <v>0.72050000000000003</v>
      </c>
      <c r="C250" s="63">
        <v>62.4</v>
      </c>
      <c r="D250" s="61">
        <v>4.9730999999999996</v>
      </c>
      <c r="E250" s="63">
        <v>81.47</v>
      </c>
      <c r="F250" s="61">
        <v>0.63370000000000004</v>
      </c>
      <c r="G250" s="63">
        <v>813.78</v>
      </c>
      <c r="H250" s="61">
        <v>0.57269999999999999</v>
      </c>
      <c r="I250" s="61">
        <v>0.98909999999999998</v>
      </c>
      <c r="J250" s="63">
        <v>52.03</v>
      </c>
      <c r="K250" s="57">
        <v>23.65</v>
      </c>
      <c r="L250" s="61">
        <v>1.0470999999999999</v>
      </c>
      <c r="M250" s="63">
        <v>22.23</v>
      </c>
      <c r="N250" s="61">
        <v>3.0110000000000001</v>
      </c>
      <c r="O250" s="62">
        <v>10547</v>
      </c>
      <c r="P250" s="62">
        <v>16789</v>
      </c>
      <c r="Q250" s="61">
        <v>2.6459999999999999</v>
      </c>
      <c r="R250" s="61">
        <v>2.4258999999999999</v>
      </c>
      <c r="S250" s="61">
        <v>5.6303000000000001</v>
      </c>
      <c r="T250" s="61">
        <v>0.96560000000000001</v>
      </c>
      <c r="V250" s="61">
        <v>0.71250000000000002</v>
      </c>
      <c r="X250" s="61">
        <v>0.52010000000000001</v>
      </c>
    </row>
    <row r="251" spans="1:24">
      <c r="A251" s="64">
        <v>43446</v>
      </c>
      <c r="B251" s="61">
        <v>0.72150000000000003</v>
      </c>
      <c r="C251" s="63">
        <v>62.5</v>
      </c>
      <c r="D251" s="61">
        <v>4.9676999999999998</v>
      </c>
      <c r="E251" s="63">
        <v>81.87</v>
      </c>
      <c r="F251" s="61">
        <v>0.63700000000000001</v>
      </c>
      <c r="G251" s="63">
        <v>813.93</v>
      </c>
      <c r="H251" s="61">
        <v>0.57679999999999998</v>
      </c>
      <c r="I251" s="61">
        <v>0.9909</v>
      </c>
      <c r="J251" s="63">
        <v>51.97</v>
      </c>
      <c r="K251" s="57">
        <v>23.64</v>
      </c>
      <c r="L251" s="61">
        <v>1.0478000000000001</v>
      </c>
      <c r="M251" s="63">
        <v>22.19</v>
      </c>
      <c r="N251" s="61">
        <v>3.0177</v>
      </c>
      <c r="O251" s="62">
        <v>10534</v>
      </c>
      <c r="P251" s="62">
        <v>16807</v>
      </c>
      <c r="Q251" s="61">
        <v>2.6497000000000002</v>
      </c>
      <c r="R251" s="61">
        <v>2.4293</v>
      </c>
      <c r="S251" s="61">
        <v>5.6398000000000001</v>
      </c>
      <c r="T251" s="61">
        <v>0.96519999999999995</v>
      </c>
      <c r="V251" s="61">
        <v>0.71630000000000005</v>
      </c>
      <c r="X251" s="61">
        <v>0.52129999999999999</v>
      </c>
    </row>
    <row r="252" spans="1:24">
      <c r="A252" s="64">
        <v>43447</v>
      </c>
      <c r="B252" s="61">
        <v>0.72260000000000002</v>
      </c>
      <c r="C252" s="63">
        <v>62.5</v>
      </c>
      <c r="D252" s="61">
        <v>4.9668000000000001</v>
      </c>
      <c r="E252" s="63">
        <v>82.02</v>
      </c>
      <c r="F252" s="61">
        <v>0.63580000000000003</v>
      </c>
      <c r="G252" s="63">
        <v>811.39</v>
      </c>
      <c r="H252" s="61">
        <v>0.57289999999999996</v>
      </c>
      <c r="I252" s="61">
        <v>0.99080000000000001</v>
      </c>
      <c r="J252" s="63">
        <v>51.78</v>
      </c>
      <c r="K252" s="57">
        <v>23.63</v>
      </c>
      <c r="L252" s="61">
        <v>1.0535000000000001</v>
      </c>
      <c r="M252" s="63">
        <v>22.26</v>
      </c>
      <c r="N252" s="61">
        <v>3.0223</v>
      </c>
      <c r="O252" s="62">
        <v>10474</v>
      </c>
      <c r="P252" s="62">
        <v>16827</v>
      </c>
      <c r="Q252" s="61">
        <v>2.6537000000000002</v>
      </c>
      <c r="R252" s="61">
        <v>2.4329999999999998</v>
      </c>
      <c r="S252" s="61">
        <v>5.6436999999999999</v>
      </c>
      <c r="T252" s="61">
        <v>0.96530000000000005</v>
      </c>
      <c r="V252" s="61">
        <v>0.71830000000000005</v>
      </c>
      <c r="X252" s="61">
        <v>0.5232</v>
      </c>
    </row>
    <row r="253" spans="1:24">
      <c r="A253" s="64">
        <v>43448</v>
      </c>
      <c r="B253" s="61">
        <v>0.71889999999999998</v>
      </c>
      <c r="C253" s="63">
        <v>62.2</v>
      </c>
      <c r="D253" s="61">
        <v>4.9539</v>
      </c>
      <c r="E253" s="63">
        <v>81.56</v>
      </c>
      <c r="F253" s="61">
        <v>0.63270000000000004</v>
      </c>
      <c r="G253" s="63">
        <v>813.05</v>
      </c>
      <c r="H253" s="61">
        <v>0.56910000000000005</v>
      </c>
      <c r="I253" s="61">
        <v>0.98660000000000003</v>
      </c>
      <c r="J253" s="63">
        <v>51.56</v>
      </c>
      <c r="K253" s="57">
        <v>23.55</v>
      </c>
      <c r="L253" s="61">
        <v>1.0580000000000001</v>
      </c>
      <c r="M253" s="63">
        <v>22.17</v>
      </c>
      <c r="N253" s="61">
        <v>3.0064000000000002</v>
      </c>
      <c r="O253" s="62">
        <v>10463</v>
      </c>
      <c r="P253" s="62">
        <v>16742</v>
      </c>
      <c r="Q253" s="61">
        <v>2.6402000000000001</v>
      </c>
      <c r="R253" s="61">
        <v>2.4205000000000001</v>
      </c>
      <c r="S253" s="61">
        <v>5.6144999999999996</v>
      </c>
      <c r="T253" s="61">
        <v>0.96120000000000005</v>
      </c>
      <c r="V253" s="61">
        <v>0.71450000000000002</v>
      </c>
      <c r="X253" s="61">
        <v>0.51939999999999997</v>
      </c>
    </row>
    <row r="254" spans="1:24">
      <c r="A254" s="64">
        <v>43451</v>
      </c>
      <c r="B254" s="61">
        <v>0.71730000000000005</v>
      </c>
      <c r="C254" s="63">
        <v>62.2</v>
      </c>
      <c r="D254" s="61">
        <v>4.9480000000000004</v>
      </c>
      <c r="E254" s="63">
        <v>81.41</v>
      </c>
      <c r="F254" s="61">
        <v>0.63429999999999997</v>
      </c>
      <c r="G254" s="63">
        <v>811.52</v>
      </c>
      <c r="H254" s="61">
        <v>0.57020000000000004</v>
      </c>
      <c r="I254" s="61">
        <v>0.98640000000000005</v>
      </c>
      <c r="J254" s="63">
        <v>51.46</v>
      </c>
      <c r="K254" s="57">
        <v>23.51</v>
      </c>
      <c r="L254" s="61">
        <v>1.0563</v>
      </c>
      <c r="M254" s="63">
        <v>22.14</v>
      </c>
      <c r="N254" s="61">
        <v>3.0032999999999999</v>
      </c>
      <c r="O254" s="62">
        <v>10485</v>
      </c>
      <c r="P254" s="62">
        <v>16719</v>
      </c>
      <c r="Q254" s="61">
        <v>2.6343000000000001</v>
      </c>
      <c r="R254" s="61">
        <v>2.4152</v>
      </c>
      <c r="S254" s="61">
        <v>5.6045999999999996</v>
      </c>
      <c r="T254" s="61">
        <v>0.95989999999999998</v>
      </c>
      <c r="V254" s="61">
        <v>0.71589999999999998</v>
      </c>
      <c r="X254" s="61">
        <v>0.5202</v>
      </c>
    </row>
    <row r="255" spans="1:24">
      <c r="A255" s="64">
        <v>43452</v>
      </c>
      <c r="B255" s="61">
        <v>0.71889999999999998</v>
      </c>
      <c r="C255" s="63">
        <v>62.2</v>
      </c>
      <c r="D255" s="61">
        <v>4.9565000000000001</v>
      </c>
      <c r="E255" s="63">
        <v>80.92</v>
      </c>
      <c r="F255" s="61">
        <v>0.63349999999999995</v>
      </c>
      <c r="G255" s="63">
        <v>812.54</v>
      </c>
      <c r="H255" s="61">
        <v>0.56940000000000002</v>
      </c>
      <c r="I255" s="61">
        <v>0.98580000000000001</v>
      </c>
      <c r="J255" s="63">
        <v>51.26</v>
      </c>
      <c r="K255" s="57">
        <v>23.55</v>
      </c>
      <c r="L255" s="61">
        <v>1.0495000000000001</v>
      </c>
      <c r="M255" s="63">
        <v>22.15</v>
      </c>
      <c r="N255" s="61">
        <v>3.0036</v>
      </c>
      <c r="O255" s="62">
        <v>10413</v>
      </c>
      <c r="P255" s="62">
        <v>16764</v>
      </c>
      <c r="Q255" s="61">
        <v>2.6402000000000001</v>
      </c>
      <c r="R255" s="61">
        <v>2.4205000000000001</v>
      </c>
      <c r="S255" s="61">
        <v>5.6191000000000004</v>
      </c>
      <c r="T255" s="61">
        <v>0.96350000000000002</v>
      </c>
      <c r="V255" s="61">
        <v>0.71360000000000001</v>
      </c>
      <c r="X255" s="61">
        <v>0.51990000000000003</v>
      </c>
    </row>
    <row r="256" spans="1:24">
      <c r="A256" s="64">
        <v>43453</v>
      </c>
      <c r="B256" s="61">
        <v>0.71930000000000005</v>
      </c>
      <c r="C256" s="63">
        <v>62.1</v>
      </c>
      <c r="D256" s="61">
        <v>4.9561999999999999</v>
      </c>
      <c r="E256" s="63">
        <v>80.77</v>
      </c>
      <c r="F256" s="61">
        <v>0.63200000000000001</v>
      </c>
      <c r="G256" s="63">
        <v>808.85</v>
      </c>
      <c r="H256" s="61">
        <v>0.56830000000000003</v>
      </c>
      <c r="I256" s="61">
        <v>0.9849</v>
      </c>
      <c r="J256" s="63">
        <v>50.43</v>
      </c>
      <c r="K256" s="57">
        <v>23.52</v>
      </c>
      <c r="L256" s="61">
        <v>1.0478000000000001</v>
      </c>
      <c r="M256" s="63">
        <v>22.13</v>
      </c>
      <c r="N256" s="61">
        <v>3.0066999999999999</v>
      </c>
      <c r="O256" s="62">
        <v>10349</v>
      </c>
      <c r="P256" s="62">
        <v>16767</v>
      </c>
      <c r="Q256" s="61">
        <v>2.6415999999999999</v>
      </c>
      <c r="R256" s="61">
        <v>2.4218999999999999</v>
      </c>
      <c r="S256" s="61">
        <v>5.6256000000000004</v>
      </c>
      <c r="T256" s="61">
        <v>0.96779999999999999</v>
      </c>
      <c r="V256" s="61">
        <v>0.71379999999999999</v>
      </c>
      <c r="X256" s="61">
        <v>0.51900000000000002</v>
      </c>
    </row>
    <row r="257" spans="1:24">
      <c r="A257" s="64">
        <v>43454</v>
      </c>
      <c r="B257" s="61">
        <v>0.70950000000000002</v>
      </c>
      <c r="C257" s="63">
        <v>61.4</v>
      </c>
      <c r="D257" s="61">
        <v>4.9016999999999999</v>
      </c>
      <c r="E257" s="63">
        <v>79.650000000000006</v>
      </c>
      <c r="F257" s="61">
        <v>0.62309999999999999</v>
      </c>
      <c r="G257" s="63">
        <v>801.81</v>
      </c>
      <c r="H257" s="61">
        <v>0.56179999999999997</v>
      </c>
      <c r="I257" s="61">
        <v>0.97389999999999999</v>
      </c>
      <c r="J257" s="63">
        <v>50.05</v>
      </c>
      <c r="K257" s="57">
        <v>23.26</v>
      </c>
      <c r="L257" s="61">
        <v>1.0530999999999999</v>
      </c>
      <c r="M257" s="63">
        <v>21.87</v>
      </c>
      <c r="N257" s="61">
        <v>2.9685000000000001</v>
      </c>
      <c r="O257" s="62">
        <v>10284</v>
      </c>
      <c r="P257" s="62">
        <v>16533</v>
      </c>
      <c r="Q257" s="61">
        <v>2.6055999999999999</v>
      </c>
      <c r="R257" s="61">
        <v>2.3889</v>
      </c>
      <c r="S257" s="61">
        <v>5.5551000000000004</v>
      </c>
      <c r="T257" s="61">
        <v>0.95799999999999996</v>
      </c>
      <c r="V257" s="61">
        <v>0.70599999999999996</v>
      </c>
      <c r="X257" s="61">
        <v>0.51200000000000001</v>
      </c>
    </row>
    <row r="258" spans="1:24">
      <c r="A258" s="64">
        <v>43455</v>
      </c>
      <c r="B258" s="61">
        <v>0.71099999999999997</v>
      </c>
      <c r="C258" s="63">
        <v>61.3</v>
      </c>
      <c r="D258" s="61">
        <v>4.8986000000000001</v>
      </c>
      <c r="E258" s="63">
        <v>79.19</v>
      </c>
      <c r="F258" s="61">
        <v>0.62129999999999996</v>
      </c>
      <c r="G258" s="63">
        <v>798.2</v>
      </c>
      <c r="H258" s="61">
        <v>0.56210000000000004</v>
      </c>
      <c r="I258" s="61">
        <v>0.97340000000000004</v>
      </c>
      <c r="J258" s="63">
        <v>49.67</v>
      </c>
      <c r="K258" s="57">
        <v>23.23</v>
      </c>
      <c r="L258" s="61">
        <v>1.0494000000000001</v>
      </c>
      <c r="M258" s="63">
        <v>21.85</v>
      </c>
      <c r="N258" s="61">
        <v>2.9714</v>
      </c>
      <c r="O258" s="62">
        <v>10302</v>
      </c>
      <c r="P258" s="62">
        <v>16554</v>
      </c>
      <c r="Q258" s="61">
        <v>2.6111</v>
      </c>
      <c r="R258" s="61">
        <v>2.3938999999999999</v>
      </c>
      <c r="S258" s="61">
        <v>5.5646000000000004</v>
      </c>
      <c r="T258" s="61">
        <v>0.96060000000000001</v>
      </c>
      <c r="V258" s="61">
        <v>0.70220000000000005</v>
      </c>
      <c r="X258" s="61">
        <v>0.51180000000000003</v>
      </c>
    </row>
    <row r="259" spans="1:24">
      <c r="A259" s="64">
        <v>43458</v>
      </c>
      <c r="B259" s="61">
        <v>0.70650000000000002</v>
      </c>
      <c r="C259" s="63">
        <v>61</v>
      </c>
      <c r="D259" s="61">
        <v>4.875</v>
      </c>
      <c r="E259" s="63">
        <v>78.489999999999995</v>
      </c>
      <c r="F259" s="61">
        <v>0.62019999999999997</v>
      </c>
      <c r="G259" s="63">
        <v>795.02</v>
      </c>
      <c r="H259" s="61">
        <v>0.55740000000000001</v>
      </c>
      <c r="I259" s="61">
        <v>0.97019999999999995</v>
      </c>
      <c r="J259" s="63">
        <v>49.57</v>
      </c>
      <c r="K259" s="57">
        <v>23.02</v>
      </c>
      <c r="L259" s="61">
        <v>1.0485</v>
      </c>
      <c r="M259" s="63">
        <v>21.77</v>
      </c>
      <c r="N259" s="61">
        <v>2.956</v>
      </c>
      <c r="O259" s="62">
        <v>10283</v>
      </c>
      <c r="P259" s="62">
        <v>16451</v>
      </c>
      <c r="Q259" s="61">
        <v>2.5945999999999998</v>
      </c>
      <c r="R259" s="61">
        <v>2.3788</v>
      </c>
      <c r="S259" s="61">
        <v>5.5330000000000004</v>
      </c>
      <c r="T259" s="61">
        <v>0.9587</v>
      </c>
      <c r="V259" s="61">
        <v>0.70179999999999998</v>
      </c>
      <c r="X259" s="61">
        <v>0.50919999999999999</v>
      </c>
    </row>
    <row r="260" spans="1:24">
      <c r="A260" s="64">
        <v>43461</v>
      </c>
      <c r="B260" s="61">
        <v>0.70599999999999996</v>
      </c>
      <c r="C260" s="63">
        <v>60.9</v>
      </c>
      <c r="D260" s="61">
        <v>4.8643000000000001</v>
      </c>
      <c r="E260" s="63">
        <v>78.37</v>
      </c>
      <c r="F260" s="61">
        <v>0.62009999999999998</v>
      </c>
      <c r="G260" s="63">
        <v>790.97</v>
      </c>
      <c r="H260" s="61">
        <v>0.55759999999999998</v>
      </c>
      <c r="I260" s="61">
        <v>0.96919999999999995</v>
      </c>
      <c r="J260" s="63">
        <v>49.59</v>
      </c>
      <c r="K260" s="57">
        <v>22.98</v>
      </c>
      <c r="L260" s="61">
        <v>1.0497000000000001</v>
      </c>
      <c r="M260" s="63">
        <v>21.74</v>
      </c>
      <c r="N260" s="61">
        <v>2.9485999999999999</v>
      </c>
      <c r="O260" s="62">
        <v>10292</v>
      </c>
      <c r="P260" s="62">
        <v>16398</v>
      </c>
      <c r="Q260" s="61">
        <v>2.5928</v>
      </c>
      <c r="R260" s="61">
        <v>2.3771</v>
      </c>
      <c r="S260" s="61">
        <v>5.53</v>
      </c>
      <c r="T260" s="61">
        <v>0.95950000000000002</v>
      </c>
      <c r="V260" s="61">
        <v>0.7006</v>
      </c>
      <c r="X260" s="61">
        <v>0.50870000000000004</v>
      </c>
    </row>
    <row r="261" spans="1:24">
      <c r="A261" s="64">
        <v>43462</v>
      </c>
      <c r="B261" s="61">
        <v>0.70509999999999995</v>
      </c>
      <c r="C261" s="63">
        <v>60.6</v>
      </c>
      <c r="D261" s="61">
        <v>4.8339999999999996</v>
      </c>
      <c r="E261" s="63">
        <v>78.010000000000005</v>
      </c>
      <c r="F261" s="61">
        <v>0.61580000000000001</v>
      </c>
      <c r="G261" s="63">
        <v>787.97</v>
      </c>
      <c r="H261" s="61">
        <v>0.55669999999999997</v>
      </c>
      <c r="I261" s="61">
        <v>0.96479999999999999</v>
      </c>
      <c r="J261" s="63">
        <v>49.36</v>
      </c>
      <c r="K261" s="57">
        <v>22.85</v>
      </c>
      <c r="L261" s="61">
        <v>1.0508</v>
      </c>
      <c r="M261" s="63">
        <v>21.64</v>
      </c>
      <c r="N261" s="61">
        <v>2.9318</v>
      </c>
      <c r="O261" s="62">
        <v>10261</v>
      </c>
      <c r="P261" s="62">
        <v>16360</v>
      </c>
      <c r="Q261" s="61">
        <v>2.5895000000000001</v>
      </c>
      <c r="R261" s="61">
        <v>2.3740999999999999</v>
      </c>
      <c r="S261" s="61">
        <v>5.5228999999999999</v>
      </c>
      <c r="T261" s="61">
        <v>0.96009999999999995</v>
      </c>
      <c r="V261" s="61">
        <v>0.6946</v>
      </c>
      <c r="X261" s="61">
        <v>0.50849999999999995</v>
      </c>
    </row>
    <row r="262" spans="1:24">
      <c r="A262" s="64">
        <v>43465</v>
      </c>
      <c r="B262" s="61">
        <v>0.70579999999999998</v>
      </c>
      <c r="C262" s="63">
        <v>60.7</v>
      </c>
      <c r="D262" s="61">
        <v>4.8548</v>
      </c>
      <c r="E262" s="63">
        <v>77.930000000000007</v>
      </c>
      <c r="F262" s="61">
        <v>0.61780000000000002</v>
      </c>
      <c r="G262" s="63">
        <v>787.57</v>
      </c>
      <c r="H262" s="61">
        <v>0.55630000000000002</v>
      </c>
      <c r="I262" s="61">
        <v>0.96360000000000001</v>
      </c>
      <c r="J262" s="63">
        <v>49.33</v>
      </c>
      <c r="K262" s="57">
        <v>22.97</v>
      </c>
      <c r="L262" s="61">
        <v>1.0519000000000001</v>
      </c>
      <c r="M262" s="63">
        <v>21.58</v>
      </c>
      <c r="N262" s="61">
        <v>2.9213</v>
      </c>
      <c r="O262" s="62">
        <v>10212</v>
      </c>
      <c r="P262" s="62">
        <v>16371</v>
      </c>
      <c r="Q262" s="61">
        <v>2.5920999999999998</v>
      </c>
      <c r="R262" s="61">
        <v>2.3763999999999998</v>
      </c>
      <c r="S262" s="61">
        <v>5.5285000000000002</v>
      </c>
      <c r="T262" s="61">
        <v>0.96220000000000006</v>
      </c>
      <c r="V262" s="61">
        <v>0.6956</v>
      </c>
      <c r="X262" s="61">
        <v>0.50749999999999995</v>
      </c>
    </row>
    <row r="263" spans="1:24">
      <c r="A263" s="64">
        <v>43467</v>
      </c>
      <c r="B263" s="61">
        <v>0.70199999999999996</v>
      </c>
      <c r="C263" s="63">
        <v>60.3</v>
      </c>
      <c r="D263" s="61">
        <v>4.8131000000000004</v>
      </c>
      <c r="E263" s="63">
        <v>76.78</v>
      </c>
      <c r="F263" s="61">
        <v>0.61339999999999995</v>
      </c>
      <c r="G263" s="63">
        <v>786.13</v>
      </c>
      <c r="H263" s="61">
        <v>0.55120000000000002</v>
      </c>
      <c r="I263" s="61">
        <v>0.95830000000000004</v>
      </c>
      <c r="J263" s="63">
        <v>48.89</v>
      </c>
      <c r="K263" s="57">
        <v>22.73</v>
      </c>
      <c r="L263" s="61">
        <v>1.0481</v>
      </c>
      <c r="M263" s="63">
        <v>21.61</v>
      </c>
      <c r="N263" s="61">
        <v>2.9056000000000002</v>
      </c>
      <c r="O263" s="62">
        <v>10165</v>
      </c>
      <c r="P263" s="62">
        <v>16290</v>
      </c>
      <c r="Q263" s="61">
        <v>2.5781000000000001</v>
      </c>
      <c r="R263" s="61">
        <v>2.3635999999999999</v>
      </c>
      <c r="S263" s="61">
        <v>5.5007000000000001</v>
      </c>
      <c r="T263" s="61">
        <v>0.95820000000000005</v>
      </c>
      <c r="V263" s="61">
        <v>0.6905</v>
      </c>
      <c r="X263" s="61">
        <v>0.50470000000000004</v>
      </c>
    </row>
    <row r="264" spans="1:24">
      <c r="A264" s="64">
        <v>43468</v>
      </c>
      <c r="B264" s="61">
        <v>0.69450000000000001</v>
      </c>
      <c r="C264" s="63">
        <v>59.7</v>
      </c>
      <c r="D264" s="61">
        <v>4.7755999999999998</v>
      </c>
      <c r="E264" s="63">
        <v>74.42</v>
      </c>
      <c r="F264" s="61">
        <v>0.6109</v>
      </c>
      <c r="G264" s="63">
        <v>783.62</v>
      </c>
      <c r="H264" s="61">
        <v>0.55349999999999999</v>
      </c>
      <c r="I264" s="61">
        <v>0.94840000000000002</v>
      </c>
      <c r="J264" s="63">
        <v>48.9</v>
      </c>
      <c r="K264" s="57">
        <v>22.42</v>
      </c>
      <c r="L264" s="61">
        <v>1.0475000000000001</v>
      </c>
      <c r="M264" s="63">
        <v>21.47</v>
      </c>
      <c r="N264" s="61">
        <v>2.8773</v>
      </c>
      <c r="O264" s="62">
        <v>10049</v>
      </c>
      <c r="P264" s="62">
        <v>16114</v>
      </c>
      <c r="Q264" s="61">
        <v>2.5506000000000002</v>
      </c>
      <c r="R264" s="61">
        <v>2.3384</v>
      </c>
      <c r="S264" s="61">
        <v>5.4408000000000003</v>
      </c>
      <c r="T264" s="61">
        <v>0.94699999999999995</v>
      </c>
      <c r="V264" s="61">
        <v>0.68510000000000004</v>
      </c>
      <c r="X264" s="61">
        <v>0.49940000000000001</v>
      </c>
    </row>
    <row r="265" spans="1:24">
      <c r="A265" s="64">
        <v>43469</v>
      </c>
      <c r="B265" s="61">
        <v>0.70240000000000002</v>
      </c>
      <c r="C265" s="63">
        <v>60.3</v>
      </c>
      <c r="D265" s="61">
        <v>4.8209999999999997</v>
      </c>
      <c r="E265" s="63">
        <v>76.099999999999994</v>
      </c>
      <c r="F265" s="61">
        <v>0.61639999999999995</v>
      </c>
      <c r="G265" s="63">
        <v>789.76</v>
      </c>
      <c r="H265" s="61">
        <v>0.55579999999999996</v>
      </c>
      <c r="I265" s="61">
        <v>0.95720000000000005</v>
      </c>
      <c r="J265" s="63">
        <v>49.13</v>
      </c>
      <c r="K265" s="57">
        <v>22.53</v>
      </c>
      <c r="L265" s="61">
        <v>1.0502</v>
      </c>
      <c r="M265" s="63">
        <v>21.7</v>
      </c>
      <c r="N265" s="61">
        <v>2.9079000000000002</v>
      </c>
      <c r="O265" s="62">
        <v>10029</v>
      </c>
      <c r="P265" s="62">
        <v>16296</v>
      </c>
      <c r="Q265" s="61">
        <v>2.5796000000000001</v>
      </c>
      <c r="R265" s="61">
        <v>2.3650000000000002</v>
      </c>
      <c r="S265" s="61">
        <v>5.4999000000000002</v>
      </c>
      <c r="T265" s="61">
        <v>0.94720000000000004</v>
      </c>
      <c r="V265" s="61">
        <v>0.69369999999999998</v>
      </c>
      <c r="X265" s="61">
        <v>0.50629999999999997</v>
      </c>
    </row>
    <row r="266" spans="1:24">
      <c r="A266" s="64">
        <v>43472</v>
      </c>
      <c r="B266" s="61">
        <v>0.71330000000000005</v>
      </c>
      <c r="C266" s="63">
        <v>61</v>
      </c>
      <c r="D266" s="61">
        <v>4.8830999999999998</v>
      </c>
      <c r="E266" s="63">
        <v>77.25</v>
      </c>
      <c r="F266" s="61">
        <v>0.62460000000000004</v>
      </c>
      <c r="G266" s="63">
        <v>798.52</v>
      </c>
      <c r="H266" s="61">
        <v>0.55959999999999999</v>
      </c>
      <c r="I266" s="61">
        <v>0.96779999999999999</v>
      </c>
      <c r="J266" s="63">
        <v>49.47</v>
      </c>
      <c r="K266" s="57">
        <v>22.8</v>
      </c>
      <c r="L266" s="61">
        <v>1.0570999999999999</v>
      </c>
      <c r="M266" s="63">
        <v>21.98</v>
      </c>
      <c r="N266" s="61">
        <v>2.9319999999999999</v>
      </c>
      <c r="O266" s="62">
        <v>10011</v>
      </c>
      <c r="P266" s="62">
        <v>16546</v>
      </c>
      <c r="Q266" s="61">
        <v>2.6196000000000002</v>
      </c>
      <c r="R266" s="61">
        <v>2.4016999999999999</v>
      </c>
      <c r="S266" s="61">
        <v>5.5895999999999999</v>
      </c>
      <c r="T266" s="61">
        <v>0.95279999999999998</v>
      </c>
      <c r="V266" s="61">
        <v>0.70230000000000004</v>
      </c>
      <c r="X266" s="61">
        <v>0.51290000000000002</v>
      </c>
    </row>
    <row r="267" spans="1:24">
      <c r="A267" s="64">
        <v>43473</v>
      </c>
      <c r="B267" s="61">
        <v>0.71299999999999997</v>
      </c>
      <c r="C267" s="63">
        <v>61.1</v>
      </c>
      <c r="D267" s="61">
        <v>4.8898000000000001</v>
      </c>
      <c r="E267" s="63">
        <v>77.709999999999994</v>
      </c>
      <c r="F267" s="61">
        <v>0.62329999999999997</v>
      </c>
      <c r="G267" s="63">
        <v>801.95</v>
      </c>
      <c r="H267" s="61">
        <v>0.55879999999999996</v>
      </c>
      <c r="I267" s="61">
        <v>0.96860000000000002</v>
      </c>
      <c r="J267" s="63">
        <v>49.95</v>
      </c>
      <c r="K267" s="57">
        <v>22.87</v>
      </c>
      <c r="L267" s="61">
        <v>1.0580000000000001</v>
      </c>
      <c r="M267" s="63">
        <v>22.02</v>
      </c>
      <c r="N267" s="61">
        <v>2.9310999999999998</v>
      </c>
      <c r="O267" s="62">
        <v>10064</v>
      </c>
      <c r="P267" s="62">
        <v>16541</v>
      </c>
      <c r="Q267" s="61">
        <v>2.6185</v>
      </c>
      <c r="R267" s="61">
        <v>2.4007000000000001</v>
      </c>
      <c r="S267" s="61">
        <v>5.5887000000000002</v>
      </c>
      <c r="T267" s="61">
        <v>0.94689999999999996</v>
      </c>
      <c r="V267" s="61">
        <v>0.7</v>
      </c>
      <c r="X267" s="61">
        <v>0.51190000000000002</v>
      </c>
    </row>
    <row r="268" spans="1:24">
      <c r="A268" s="64">
        <v>43474</v>
      </c>
      <c r="B268" s="61">
        <v>0.71540000000000004</v>
      </c>
      <c r="C268" s="63">
        <v>61.2</v>
      </c>
      <c r="D268" s="61">
        <v>4.8920000000000003</v>
      </c>
      <c r="E268" s="63">
        <v>77.89</v>
      </c>
      <c r="F268" s="61">
        <v>0.62429999999999997</v>
      </c>
      <c r="G268" s="63">
        <v>802.32</v>
      </c>
      <c r="H268" s="61">
        <v>0.56140000000000001</v>
      </c>
      <c r="I268" s="61">
        <v>0.97099999999999997</v>
      </c>
      <c r="J268" s="63">
        <v>50.4</v>
      </c>
      <c r="K268" s="57">
        <v>22.92</v>
      </c>
      <c r="L268" s="61">
        <v>1.0593999999999999</v>
      </c>
      <c r="M268" s="63">
        <v>22.06</v>
      </c>
      <c r="N268" s="61">
        <v>2.9439000000000002</v>
      </c>
      <c r="O268" s="62">
        <v>10141</v>
      </c>
      <c r="P268" s="62">
        <v>16597</v>
      </c>
      <c r="Q268" s="61">
        <v>2.6273</v>
      </c>
      <c r="R268" s="61">
        <v>2.4087999999999998</v>
      </c>
      <c r="S268" s="61">
        <v>5.609</v>
      </c>
      <c r="T268" s="61">
        <v>0.94640000000000002</v>
      </c>
      <c r="V268" s="61">
        <v>0.70220000000000005</v>
      </c>
      <c r="X268" s="61">
        <v>0.51339999999999997</v>
      </c>
    </row>
    <row r="269" spans="1:24">
      <c r="A269" s="64">
        <v>43475</v>
      </c>
      <c r="B269" s="61">
        <v>0.71850000000000003</v>
      </c>
      <c r="C269" s="63">
        <v>61.2</v>
      </c>
      <c r="D269" s="61">
        <v>4.88</v>
      </c>
      <c r="E269" s="63">
        <v>77.58</v>
      </c>
      <c r="F269" s="61">
        <v>0.62160000000000004</v>
      </c>
      <c r="G269" s="63">
        <v>803.25</v>
      </c>
      <c r="H269" s="61">
        <v>0.56200000000000006</v>
      </c>
      <c r="I269" s="61">
        <v>0.97070000000000001</v>
      </c>
      <c r="J269" s="63">
        <v>50.62</v>
      </c>
      <c r="K269" s="57">
        <v>22.93</v>
      </c>
      <c r="L269" s="61">
        <v>1.0590999999999999</v>
      </c>
      <c r="M269" s="63">
        <v>22.12</v>
      </c>
      <c r="N269" s="61">
        <v>2.9441000000000002</v>
      </c>
      <c r="O269" s="62">
        <v>10090</v>
      </c>
      <c r="P269" s="62">
        <v>16669</v>
      </c>
      <c r="Q269" s="61">
        <v>2.6387</v>
      </c>
      <c r="R269" s="61">
        <v>2.4192</v>
      </c>
      <c r="S269" s="61">
        <v>5.6322000000000001</v>
      </c>
      <c r="T269" s="61">
        <v>0.9506</v>
      </c>
      <c r="V269" s="61">
        <v>0.69889999999999997</v>
      </c>
      <c r="X269" s="61">
        <v>0.51570000000000005</v>
      </c>
    </row>
    <row r="270" spans="1:24">
      <c r="A270" s="64">
        <v>43476</v>
      </c>
      <c r="B270" s="61">
        <v>0.72199999999999998</v>
      </c>
      <c r="C270" s="63">
        <v>61.4</v>
      </c>
      <c r="D270" s="61">
        <v>4.8735999999999997</v>
      </c>
      <c r="E270" s="63">
        <v>78.209999999999994</v>
      </c>
      <c r="F270" s="61">
        <v>0.62619999999999998</v>
      </c>
      <c r="G270" s="63">
        <v>805.85</v>
      </c>
      <c r="H270" s="61">
        <v>0.56559999999999999</v>
      </c>
      <c r="I270" s="61">
        <v>0.97560000000000002</v>
      </c>
      <c r="J270" s="63">
        <v>50.81</v>
      </c>
      <c r="K270" s="57">
        <v>23.02</v>
      </c>
      <c r="L270" s="61">
        <v>1.0582</v>
      </c>
      <c r="M270" s="63">
        <v>22.23</v>
      </c>
      <c r="N270" s="61">
        <v>2.9569999999999999</v>
      </c>
      <c r="O270" s="62">
        <v>10133</v>
      </c>
      <c r="P270" s="62">
        <v>16750</v>
      </c>
      <c r="Q270" s="61">
        <v>2.6515</v>
      </c>
      <c r="R270" s="61">
        <v>2.431</v>
      </c>
      <c r="S270" s="61">
        <v>5.6609999999999996</v>
      </c>
      <c r="T270" s="61">
        <v>0.95330000000000004</v>
      </c>
      <c r="V270" s="61">
        <v>0.7097</v>
      </c>
      <c r="X270" s="61">
        <v>0.51649999999999996</v>
      </c>
    </row>
    <row r="271" spans="1:24">
      <c r="A271" s="64">
        <v>43479</v>
      </c>
      <c r="B271" s="61">
        <v>0.71840000000000004</v>
      </c>
      <c r="C271" s="63">
        <v>61.2</v>
      </c>
      <c r="D271" s="61">
        <v>4.8550000000000004</v>
      </c>
      <c r="E271" s="63">
        <v>77.67</v>
      </c>
      <c r="F271" s="61">
        <v>0.626</v>
      </c>
      <c r="G271" s="63">
        <v>807.14</v>
      </c>
      <c r="H271" s="61">
        <v>0.55930000000000002</v>
      </c>
      <c r="I271" s="61">
        <v>0.97250000000000003</v>
      </c>
      <c r="J271" s="63">
        <v>50.88</v>
      </c>
      <c r="K271" s="57">
        <v>22.97</v>
      </c>
      <c r="L271" s="61">
        <v>1.0557000000000001</v>
      </c>
      <c r="M271" s="63">
        <v>22.18</v>
      </c>
      <c r="N271" s="61">
        <v>2.9426000000000001</v>
      </c>
      <c r="O271" s="62">
        <v>10122</v>
      </c>
      <c r="P271" s="62">
        <v>16666</v>
      </c>
      <c r="Q271" s="61">
        <v>2.6383000000000001</v>
      </c>
      <c r="R271" s="61">
        <v>2.4188999999999998</v>
      </c>
      <c r="S271" s="61">
        <v>5.6341999999999999</v>
      </c>
      <c r="T271" s="61">
        <v>0.95389999999999997</v>
      </c>
      <c r="V271" s="61">
        <v>0.70630000000000004</v>
      </c>
      <c r="X271" s="61">
        <v>0.51339999999999997</v>
      </c>
    </row>
    <row r="272" spans="1:24">
      <c r="A272" s="64">
        <v>43480</v>
      </c>
      <c r="B272" s="61">
        <v>0.72119999999999995</v>
      </c>
      <c r="C272" s="63">
        <v>61.4</v>
      </c>
      <c r="D272" s="61">
        <v>4.87</v>
      </c>
      <c r="E272" s="63">
        <v>78.290000000000006</v>
      </c>
      <c r="F272" s="61">
        <v>0.62819999999999998</v>
      </c>
      <c r="G272" s="63">
        <v>807.89</v>
      </c>
      <c r="H272" s="61">
        <v>0.55910000000000004</v>
      </c>
      <c r="I272" s="61">
        <v>0.97550000000000003</v>
      </c>
      <c r="J272" s="63">
        <v>51.15</v>
      </c>
      <c r="K272" s="57">
        <v>23</v>
      </c>
      <c r="L272" s="61">
        <v>1.0547</v>
      </c>
      <c r="M272" s="63">
        <v>22.23</v>
      </c>
      <c r="N272" s="61">
        <v>2.9550999999999998</v>
      </c>
      <c r="O272" s="62">
        <v>10165</v>
      </c>
      <c r="P272" s="62">
        <v>16732</v>
      </c>
      <c r="Q272" s="61">
        <v>2.6486000000000001</v>
      </c>
      <c r="R272" s="61">
        <v>2.4283000000000001</v>
      </c>
      <c r="S272" s="61">
        <v>5.6558999999999999</v>
      </c>
      <c r="T272" s="61">
        <v>0.95699999999999996</v>
      </c>
      <c r="V272" s="61">
        <v>0.70760000000000001</v>
      </c>
      <c r="X272" s="61">
        <v>0.51619999999999999</v>
      </c>
    </row>
    <row r="273" spans="1:24">
      <c r="A273" s="64">
        <v>43481</v>
      </c>
      <c r="B273" s="61">
        <v>0.71960000000000002</v>
      </c>
      <c r="C273" s="63">
        <v>61.4</v>
      </c>
      <c r="D273" s="61">
        <v>4.8711000000000002</v>
      </c>
      <c r="E273" s="63">
        <v>78.06</v>
      </c>
      <c r="F273" s="61">
        <v>0.63060000000000005</v>
      </c>
      <c r="G273" s="63">
        <v>806.42</v>
      </c>
      <c r="H273" s="61">
        <v>0.55969999999999998</v>
      </c>
      <c r="I273" s="61">
        <v>0.97489999999999999</v>
      </c>
      <c r="J273" s="63">
        <v>51.12</v>
      </c>
      <c r="K273" s="57">
        <v>22.9</v>
      </c>
      <c r="L273" s="61">
        <v>1.0561</v>
      </c>
      <c r="M273" s="63">
        <v>22.19</v>
      </c>
      <c r="N273" s="61">
        <v>2.9603999999999999</v>
      </c>
      <c r="O273" s="62">
        <v>10159</v>
      </c>
      <c r="P273" s="62">
        <v>16694</v>
      </c>
      <c r="Q273" s="61">
        <v>2.6427</v>
      </c>
      <c r="R273" s="61">
        <v>2.4228999999999998</v>
      </c>
      <c r="S273" s="61">
        <v>5.6449999999999996</v>
      </c>
      <c r="T273" s="61">
        <v>0.95479999999999998</v>
      </c>
      <c r="V273" s="61">
        <v>0.71089999999999998</v>
      </c>
      <c r="X273" s="61">
        <v>0.51570000000000005</v>
      </c>
    </row>
    <row r="274" spans="1:24">
      <c r="A274" s="64">
        <v>43482</v>
      </c>
      <c r="B274" s="61">
        <v>0.71519999999999995</v>
      </c>
      <c r="C274" s="63">
        <v>61.1</v>
      </c>
      <c r="D274" s="61">
        <v>4.8391999999999999</v>
      </c>
      <c r="E274" s="63">
        <v>77.97</v>
      </c>
      <c r="F274" s="61">
        <v>0.62829999999999997</v>
      </c>
      <c r="G274" s="63">
        <v>802.24</v>
      </c>
      <c r="H274" s="61">
        <v>0.55569999999999997</v>
      </c>
      <c r="I274" s="61">
        <v>0.97040000000000004</v>
      </c>
      <c r="J274" s="63">
        <v>51.05</v>
      </c>
      <c r="K274" s="57">
        <v>22.65</v>
      </c>
      <c r="L274" s="61">
        <v>1.0603</v>
      </c>
      <c r="M274" s="63">
        <v>22.06</v>
      </c>
      <c r="N274" s="61">
        <v>2.9401999999999999</v>
      </c>
      <c r="O274" s="62">
        <v>10129</v>
      </c>
      <c r="P274" s="62">
        <v>16591</v>
      </c>
      <c r="Q274" s="61">
        <v>2.6265999999999998</v>
      </c>
      <c r="R274" s="61">
        <v>2.4081000000000001</v>
      </c>
      <c r="S274" s="61">
        <v>5.61</v>
      </c>
      <c r="T274" s="61">
        <v>0.94989999999999997</v>
      </c>
      <c r="V274" s="61">
        <v>0.70930000000000004</v>
      </c>
      <c r="X274" s="61">
        <v>0.51359999999999995</v>
      </c>
    </row>
    <row r="275" spans="1:24">
      <c r="A275" s="64">
        <v>43483</v>
      </c>
      <c r="B275" s="61">
        <v>0.71930000000000005</v>
      </c>
      <c r="C275" s="63">
        <v>61.5</v>
      </c>
      <c r="D275" s="61">
        <v>4.875</v>
      </c>
      <c r="E275" s="63">
        <v>78.680000000000007</v>
      </c>
      <c r="F275" s="61">
        <v>0.63129999999999997</v>
      </c>
      <c r="G275" s="63">
        <v>806.41</v>
      </c>
      <c r="H275" s="61">
        <v>0.55400000000000005</v>
      </c>
      <c r="I275" s="61">
        <v>0.97529999999999994</v>
      </c>
      <c r="J275" s="63">
        <v>51.14</v>
      </c>
      <c r="K275" s="57">
        <v>22.81</v>
      </c>
      <c r="L275" s="61">
        <v>1.0639000000000001</v>
      </c>
      <c r="M275" s="63">
        <v>22.18</v>
      </c>
      <c r="N275" s="61">
        <v>2.9599000000000002</v>
      </c>
      <c r="O275" s="62">
        <v>10207</v>
      </c>
      <c r="P275" s="62">
        <v>16689</v>
      </c>
      <c r="Q275" s="61">
        <v>2.6415999999999999</v>
      </c>
      <c r="R275" s="61">
        <v>2.4218999999999999</v>
      </c>
      <c r="S275" s="61">
        <v>5.6425000000000001</v>
      </c>
      <c r="T275" s="61">
        <v>0.95499999999999996</v>
      </c>
      <c r="V275" s="61">
        <v>0.71479999999999999</v>
      </c>
      <c r="X275" s="61">
        <v>0.51619999999999999</v>
      </c>
    </row>
    <row r="276" spans="1:24">
      <c r="A276" s="64">
        <v>43486</v>
      </c>
      <c r="B276" s="61">
        <v>0.71689999999999998</v>
      </c>
      <c r="C276" s="63">
        <v>61.4</v>
      </c>
      <c r="D276" s="61">
        <v>4.8667999999999996</v>
      </c>
      <c r="E276" s="63">
        <v>78.569999999999993</v>
      </c>
      <c r="F276" s="61">
        <v>0.63009999999999999</v>
      </c>
      <c r="G276" s="63">
        <v>808.29</v>
      </c>
      <c r="H276" s="61">
        <v>0.55710000000000004</v>
      </c>
      <c r="I276" s="61">
        <v>0.97430000000000005</v>
      </c>
      <c r="J276" s="63">
        <v>51.21</v>
      </c>
      <c r="K276" s="57">
        <v>22.78</v>
      </c>
      <c r="L276" s="61">
        <v>1.0665</v>
      </c>
      <c r="M276" s="63">
        <v>22.13</v>
      </c>
      <c r="N276" s="61">
        <v>2.9483000000000001</v>
      </c>
      <c r="O276" s="62">
        <v>10198</v>
      </c>
      <c r="P276" s="62">
        <v>16631</v>
      </c>
      <c r="Q276" s="61">
        <v>2.6328</v>
      </c>
      <c r="R276" s="61">
        <v>2.4138000000000002</v>
      </c>
      <c r="S276" s="61">
        <v>5.6235999999999997</v>
      </c>
      <c r="T276" s="61">
        <v>0.95079999999999998</v>
      </c>
      <c r="V276" s="61">
        <v>0.71350000000000002</v>
      </c>
      <c r="X276" s="61">
        <v>0.51459999999999995</v>
      </c>
    </row>
    <row r="277" spans="1:24">
      <c r="A277" s="64">
        <v>43487</v>
      </c>
      <c r="B277" s="61">
        <v>0.7137</v>
      </c>
      <c r="C277" s="63">
        <v>61.2</v>
      </c>
      <c r="D277" s="61">
        <v>4.8555999999999999</v>
      </c>
      <c r="E277" s="63">
        <v>78.13</v>
      </c>
      <c r="F277" s="61">
        <v>0.62839999999999996</v>
      </c>
      <c r="G277" s="63">
        <v>806.58</v>
      </c>
      <c r="H277" s="61">
        <v>0.55410000000000004</v>
      </c>
      <c r="I277" s="61">
        <v>0.97109999999999996</v>
      </c>
      <c r="J277" s="63">
        <v>50.91</v>
      </c>
      <c r="K277" s="57">
        <v>22.72</v>
      </c>
      <c r="L277" s="61">
        <v>1.0610999999999999</v>
      </c>
      <c r="M277" s="63">
        <v>22.05</v>
      </c>
      <c r="N277" s="61">
        <v>2.9476</v>
      </c>
      <c r="O277" s="62">
        <v>10140</v>
      </c>
      <c r="P277" s="62">
        <v>16557</v>
      </c>
      <c r="Q277" s="61">
        <v>2.6211000000000002</v>
      </c>
      <c r="R277" s="61">
        <v>2.403</v>
      </c>
      <c r="S277" s="61">
        <v>5.5998999999999999</v>
      </c>
      <c r="T277" s="61">
        <v>0.95030000000000003</v>
      </c>
      <c r="V277" s="61">
        <v>0.71240000000000003</v>
      </c>
      <c r="X277" s="61">
        <v>0.51229999999999998</v>
      </c>
    </row>
    <row r="278" spans="1:24">
      <c r="A278" s="64">
        <v>43488</v>
      </c>
      <c r="B278" s="61">
        <v>0.7137</v>
      </c>
      <c r="C278" s="63">
        <v>61.1</v>
      </c>
      <c r="D278" s="61">
        <v>4.8421000000000003</v>
      </c>
      <c r="E278" s="63">
        <v>78.290000000000006</v>
      </c>
      <c r="F278" s="61">
        <v>0.62790000000000001</v>
      </c>
      <c r="G278" s="63">
        <v>804.16</v>
      </c>
      <c r="H278" s="61">
        <v>0.55100000000000005</v>
      </c>
      <c r="I278" s="61">
        <v>0.96989999999999998</v>
      </c>
      <c r="J278" s="63">
        <v>50.83</v>
      </c>
      <c r="K278" s="57">
        <v>22.64</v>
      </c>
      <c r="L278" s="61">
        <v>1.0532999999999999</v>
      </c>
      <c r="M278" s="63">
        <v>22.04</v>
      </c>
      <c r="N278" s="61">
        <v>2.9504000000000001</v>
      </c>
      <c r="O278" s="62">
        <v>10117</v>
      </c>
      <c r="P278" s="62">
        <v>16556</v>
      </c>
      <c r="Q278" s="61">
        <v>2.6211000000000002</v>
      </c>
      <c r="R278" s="61">
        <v>2.403</v>
      </c>
      <c r="S278" s="61">
        <v>5.5994000000000002</v>
      </c>
      <c r="T278" s="61">
        <v>0.95109999999999995</v>
      </c>
      <c r="V278" s="61">
        <v>0.71179999999999999</v>
      </c>
      <c r="X278" s="61">
        <v>0.51319999999999999</v>
      </c>
    </row>
    <row r="279" spans="1:24">
      <c r="A279" s="64">
        <v>43489</v>
      </c>
      <c r="B279" s="61">
        <v>0.71099999999999997</v>
      </c>
      <c r="C279" s="63">
        <v>60.8</v>
      </c>
      <c r="D279" s="61">
        <v>4.8250999999999999</v>
      </c>
      <c r="E279" s="63">
        <v>77.900000000000006</v>
      </c>
      <c r="F279" s="61">
        <v>0.62450000000000006</v>
      </c>
      <c r="G279" s="63">
        <v>802.66</v>
      </c>
      <c r="H279" s="61">
        <v>0.54390000000000005</v>
      </c>
      <c r="I279" s="61">
        <v>0.96619999999999995</v>
      </c>
      <c r="J279" s="63">
        <v>50.67</v>
      </c>
      <c r="K279" s="57">
        <v>22.57</v>
      </c>
      <c r="L279" s="61">
        <v>1.0494000000000001</v>
      </c>
      <c r="M279" s="63">
        <v>21.97</v>
      </c>
      <c r="N279" s="61">
        <v>2.9413999999999998</v>
      </c>
      <c r="O279" s="62">
        <v>10061</v>
      </c>
      <c r="P279" s="62">
        <v>16492</v>
      </c>
      <c r="Q279" s="61">
        <v>2.6111</v>
      </c>
      <c r="R279" s="61">
        <v>2.3938999999999999</v>
      </c>
      <c r="S279" s="61">
        <v>5.5787000000000004</v>
      </c>
      <c r="T279" s="61">
        <v>0.94930000000000003</v>
      </c>
      <c r="V279" s="61">
        <v>0.70689999999999997</v>
      </c>
      <c r="X279" s="61">
        <v>0.51070000000000004</v>
      </c>
    </row>
    <row r="280" spans="1:24">
      <c r="A280" s="64">
        <v>43490</v>
      </c>
      <c r="B280" s="61">
        <v>0.70950000000000002</v>
      </c>
      <c r="C280" s="63">
        <v>60.7</v>
      </c>
      <c r="D280" s="61">
        <v>4.8071000000000002</v>
      </c>
      <c r="E280" s="63">
        <v>77.87</v>
      </c>
      <c r="F280" s="61">
        <v>0.62670000000000003</v>
      </c>
      <c r="G280" s="63">
        <v>797.12</v>
      </c>
      <c r="H280" s="61">
        <v>0.54090000000000005</v>
      </c>
      <c r="I280" s="61">
        <v>0.96440000000000003</v>
      </c>
      <c r="J280" s="63">
        <v>50.43</v>
      </c>
      <c r="K280" s="57">
        <v>22.49</v>
      </c>
      <c r="L280" s="61">
        <v>1.0485</v>
      </c>
      <c r="M280" s="63">
        <v>21.91</v>
      </c>
      <c r="N280" s="61">
        <v>2.9359000000000002</v>
      </c>
      <c r="O280" s="62">
        <v>10040</v>
      </c>
      <c r="P280" s="62">
        <v>16458</v>
      </c>
      <c r="Q280" s="61">
        <v>2.6055999999999999</v>
      </c>
      <c r="R280" s="61">
        <v>2.3889</v>
      </c>
      <c r="S280" s="61">
        <v>5.5670000000000002</v>
      </c>
      <c r="T280" s="61">
        <v>0.94520000000000004</v>
      </c>
      <c r="V280" s="61">
        <v>0.70630000000000004</v>
      </c>
      <c r="X280" s="61">
        <v>0.51</v>
      </c>
    </row>
    <row r="281" spans="1:24">
      <c r="A281" s="64">
        <v>43494</v>
      </c>
      <c r="B281" s="61">
        <v>0.7167</v>
      </c>
      <c r="C281" s="63">
        <v>61</v>
      </c>
      <c r="D281" s="61">
        <v>4.8334000000000001</v>
      </c>
      <c r="E281" s="63">
        <v>78.319999999999993</v>
      </c>
      <c r="F281" s="61">
        <v>0.627</v>
      </c>
      <c r="G281" s="63">
        <v>800.22</v>
      </c>
      <c r="H281" s="61">
        <v>0.54490000000000005</v>
      </c>
      <c r="I281" s="61">
        <v>0.96989999999999998</v>
      </c>
      <c r="J281" s="63">
        <v>50.97</v>
      </c>
      <c r="K281" s="57">
        <v>22.63</v>
      </c>
      <c r="L281" s="61">
        <v>1.0469999999999999</v>
      </c>
      <c r="M281" s="63">
        <v>22.08</v>
      </c>
      <c r="N281" s="61">
        <v>2.9470999999999998</v>
      </c>
      <c r="O281" s="62">
        <v>10098</v>
      </c>
      <c r="P281" s="62">
        <v>16625</v>
      </c>
      <c r="Q281" s="61">
        <v>2.6320999999999999</v>
      </c>
      <c r="R281" s="61">
        <v>2.4131</v>
      </c>
      <c r="S281" s="61">
        <v>5.6234000000000002</v>
      </c>
      <c r="T281" s="61">
        <v>0.94989999999999997</v>
      </c>
      <c r="V281" s="61">
        <v>0.71079999999999999</v>
      </c>
      <c r="X281" s="61">
        <v>0.51339999999999997</v>
      </c>
    </row>
    <row r="282" spans="1:24">
      <c r="A282" s="64">
        <v>43495</v>
      </c>
      <c r="B282" s="61">
        <v>0.71950000000000003</v>
      </c>
      <c r="C282" s="63">
        <v>61.2</v>
      </c>
      <c r="D282" s="61">
        <v>4.8307000000000002</v>
      </c>
      <c r="E282" s="63">
        <v>78.680000000000007</v>
      </c>
      <c r="F282" s="61">
        <v>0.62890000000000001</v>
      </c>
      <c r="G282" s="63">
        <v>803.31</v>
      </c>
      <c r="H282" s="61">
        <v>0.54969999999999997</v>
      </c>
      <c r="I282" s="61">
        <v>0.97219999999999995</v>
      </c>
      <c r="J282" s="63">
        <v>51.28</v>
      </c>
      <c r="K282" s="57">
        <v>22.64</v>
      </c>
      <c r="L282" s="61">
        <v>1.0507</v>
      </c>
      <c r="M282" s="63">
        <v>22.15</v>
      </c>
      <c r="N282" s="61">
        <v>2.9557000000000002</v>
      </c>
      <c r="O282" s="62">
        <v>10161</v>
      </c>
      <c r="P282" s="62">
        <v>16692</v>
      </c>
      <c r="Q282" s="61">
        <v>2.6423999999999999</v>
      </c>
      <c r="R282" s="61">
        <v>2.4226000000000001</v>
      </c>
      <c r="S282" s="61">
        <v>5.6426999999999996</v>
      </c>
      <c r="T282" s="61">
        <v>0.95379999999999998</v>
      </c>
      <c r="V282" s="61">
        <v>0.71599999999999997</v>
      </c>
      <c r="X282" s="61">
        <v>0.51490000000000002</v>
      </c>
    </row>
    <row r="283" spans="1:24">
      <c r="A283" s="64">
        <v>43496</v>
      </c>
      <c r="B283" s="61">
        <v>0.7268</v>
      </c>
      <c r="C283" s="63">
        <v>61.6</v>
      </c>
      <c r="D283" s="61">
        <v>4.8697999999999997</v>
      </c>
      <c r="E283" s="63">
        <v>79.09</v>
      </c>
      <c r="F283" s="61">
        <v>0.63180000000000003</v>
      </c>
      <c r="G283" s="63">
        <v>807.55</v>
      </c>
      <c r="H283" s="61">
        <v>0.55369999999999997</v>
      </c>
      <c r="I283" s="61">
        <v>0.97860000000000003</v>
      </c>
      <c r="J283" s="63">
        <v>51.57</v>
      </c>
      <c r="K283" s="57">
        <v>22.71</v>
      </c>
      <c r="L283" s="61">
        <v>1.0513999999999999</v>
      </c>
      <c r="M283" s="63">
        <v>22.33</v>
      </c>
      <c r="N283" s="61">
        <v>2.9712000000000001</v>
      </c>
      <c r="O283" s="62">
        <v>10168</v>
      </c>
      <c r="P283" s="62">
        <v>16861</v>
      </c>
      <c r="Q283" s="61">
        <v>2.6692</v>
      </c>
      <c r="R283" s="61">
        <v>2.4470999999999998</v>
      </c>
      <c r="S283" s="61">
        <v>5.7016</v>
      </c>
      <c r="T283" s="61">
        <v>0.95440000000000003</v>
      </c>
      <c r="V283" s="61">
        <v>0.72160000000000002</v>
      </c>
      <c r="X283" s="61">
        <v>0.5202</v>
      </c>
    </row>
    <row r="284" spans="1:24">
      <c r="A284" s="64">
        <v>43497</v>
      </c>
      <c r="B284" s="61">
        <v>0.72409999999999997</v>
      </c>
      <c r="C284" s="63">
        <v>61.5</v>
      </c>
      <c r="D284" s="61">
        <v>4.8749000000000002</v>
      </c>
      <c r="E284" s="63">
        <v>78.83</v>
      </c>
      <c r="F284" s="61">
        <v>0.63280000000000003</v>
      </c>
      <c r="G284" s="63">
        <v>810.17</v>
      </c>
      <c r="H284" s="61">
        <v>0.55300000000000005</v>
      </c>
      <c r="I284" s="61">
        <v>0.97650000000000003</v>
      </c>
      <c r="J284" s="63">
        <v>51.51</v>
      </c>
      <c r="K284" s="57">
        <v>22.72</v>
      </c>
      <c r="L284" s="61">
        <v>1.0477000000000001</v>
      </c>
      <c r="M284" s="63">
        <v>22.29</v>
      </c>
      <c r="N284" s="61">
        <v>2.9659</v>
      </c>
      <c r="O284" s="62">
        <v>10105</v>
      </c>
      <c r="P284" s="62">
        <v>16805</v>
      </c>
      <c r="Q284" s="61">
        <v>2.6593</v>
      </c>
      <c r="R284" s="61">
        <v>2.4380000000000002</v>
      </c>
      <c r="S284" s="61">
        <v>5.6811999999999996</v>
      </c>
      <c r="T284" s="61">
        <v>0.95199999999999996</v>
      </c>
      <c r="V284" s="61">
        <v>0.72030000000000005</v>
      </c>
      <c r="X284" s="61">
        <v>0.51690000000000003</v>
      </c>
    </row>
    <row r="285" spans="1:24">
      <c r="A285" s="64">
        <v>43500</v>
      </c>
      <c r="B285" s="61">
        <v>0.72270000000000001</v>
      </c>
      <c r="C285" s="63">
        <v>61.5</v>
      </c>
      <c r="D285" s="61">
        <v>4.8749000000000002</v>
      </c>
      <c r="E285" s="63">
        <v>79.33</v>
      </c>
      <c r="F285" s="61">
        <v>0.63160000000000005</v>
      </c>
      <c r="G285" s="63">
        <v>808.74</v>
      </c>
      <c r="H285" s="61">
        <v>0.55279999999999996</v>
      </c>
      <c r="I285" s="61">
        <v>0.97819999999999996</v>
      </c>
      <c r="J285" s="63">
        <v>51.8</v>
      </c>
      <c r="K285" s="57">
        <v>22.66</v>
      </c>
      <c r="L285" s="61">
        <v>1.0490999999999999</v>
      </c>
      <c r="M285" s="63">
        <v>22.24</v>
      </c>
      <c r="N285" s="61">
        <v>2.9584000000000001</v>
      </c>
      <c r="O285" s="62">
        <v>10111</v>
      </c>
      <c r="P285" s="62">
        <v>16772</v>
      </c>
      <c r="Q285" s="61">
        <v>2.6541000000000001</v>
      </c>
      <c r="R285" s="61">
        <v>2.4333</v>
      </c>
      <c r="S285" s="61">
        <v>5.6699000000000002</v>
      </c>
      <c r="T285" s="61">
        <v>0.94699999999999995</v>
      </c>
      <c r="V285" s="61">
        <v>0.72060000000000002</v>
      </c>
      <c r="X285" s="61">
        <v>0.51680000000000004</v>
      </c>
    </row>
    <row r="286" spans="1:24">
      <c r="A286" s="64">
        <v>43501</v>
      </c>
      <c r="B286" s="61">
        <v>0.72599999999999998</v>
      </c>
      <c r="C286" s="63">
        <v>61.8</v>
      </c>
      <c r="D286" s="61">
        <v>4.8971999999999998</v>
      </c>
      <c r="E286" s="63">
        <v>79.78</v>
      </c>
      <c r="F286" s="61">
        <v>0.63500000000000001</v>
      </c>
      <c r="G286" s="63">
        <v>812.43</v>
      </c>
      <c r="H286" s="61">
        <v>0.55679999999999996</v>
      </c>
      <c r="I286" s="61">
        <v>0.98080000000000001</v>
      </c>
      <c r="J286" s="63">
        <v>52.12</v>
      </c>
      <c r="K286" s="57">
        <v>22.71</v>
      </c>
      <c r="L286" s="61">
        <v>1.0522</v>
      </c>
      <c r="M286" s="63">
        <v>22.35</v>
      </c>
      <c r="N286" s="61">
        <v>2.9719000000000002</v>
      </c>
      <c r="O286" s="62">
        <v>10131</v>
      </c>
      <c r="P286" s="62">
        <v>16849</v>
      </c>
      <c r="Q286" s="61">
        <v>2.6661999999999999</v>
      </c>
      <c r="R286" s="61">
        <v>2.4443999999999999</v>
      </c>
      <c r="S286" s="61">
        <v>5.6959999999999997</v>
      </c>
      <c r="T286" s="61">
        <v>0.95140000000000002</v>
      </c>
      <c r="V286" s="61">
        <v>0.72489999999999999</v>
      </c>
      <c r="X286" s="61">
        <v>0.52</v>
      </c>
    </row>
    <row r="287" spans="1:24">
      <c r="A287" s="64">
        <v>43502</v>
      </c>
      <c r="B287" s="61">
        <v>0.71530000000000005</v>
      </c>
      <c r="C287" s="63">
        <v>60.9</v>
      </c>
      <c r="D287" s="61">
        <v>4.8250000000000002</v>
      </c>
      <c r="E287" s="63">
        <v>78.510000000000005</v>
      </c>
      <c r="F287" s="61">
        <v>0.62729999999999997</v>
      </c>
      <c r="G287" s="63">
        <v>800.46</v>
      </c>
      <c r="H287" s="61">
        <v>0.55200000000000005</v>
      </c>
      <c r="I287" s="61">
        <v>0.9677</v>
      </c>
      <c r="J287" s="63">
        <v>51.17</v>
      </c>
      <c r="K287" s="57">
        <v>22.37</v>
      </c>
      <c r="L287" s="61">
        <v>1.0415000000000001</v>
      </c>
      <c r="M287" s="63">
        <v>22.02</v>
      </c>
      <c r="N287" s="61">
        <v>2.9281000000000001</v>
      </c>
      <c r="O287" s="62">
        <v>9936</v>
      </c>
      <c r="P287" s="62">
        <v>16601</v>
      </c>
      <c r="Q287" s="61">
        <v>2.6269</v>
      </c>
      <c r="R287" s="61">
        <v>2.4083999999999999</v>
      </c>
      <c r="S287" s="61">
        <v>5.6120999999999999</v>
      </c>
      <c r="T287" s="61">
        <v>0.9405</v>
      </c>
      <c r="V287" s="61">
        <v>0.71519999999999995</v>
      </c>
      <c r="X287" s="61">
        <v>0.51290000000000002</v>
      </c>
    </row>
    <row r="288" spans="1:24">
      <c r="A288" s="64">
        <v>43503</v>
      </c>
      <c r="B288" s="61">
        <v>0.70989999999999998</v>
      </c>
      <c r="C288" s="63">
        <v>60.6</v>
      </c>
      <c r="D288" s="61">
        <v>4.7885999999999997</v>
      </c>
      <c r="E288" s="63">
        <v>78.03</v>
      </c>
      <c r="F288" s="61">
        <v>0.62480000000000002</v>
      </c>
      <c r="G288" s="63">
        <v>797.96</v>
      </c>
      <c r="H288" s="61">
        <v>0.54890000000000005</v>
      </c>
      <c r="I288" s="61">
        <v>0.96260000000000001</v>
      </c>
      <c r="J288" s="63">
        <v>50.84</v>
      </c>
      <c r="K288" s="57">
        <v>22.21</v>
      </c>
      <c r="L288" s="61">
        <v>1.0517000000000001</v>
      </c>
      <c r="M288" s="63">
        <v>21.85</v>
      </c>
      <c r="N288" s="61">
        <v>2.8967000000000001</v>
      </c>
      <c r="O288" s="62">
        <v>9924</v>
      </c>
      <c r="P288" s="62">
        <v>16475</v>
      </c>
      <c r="Q288" s="61">
        <v>2.6071</v>
      </c>
      <c r="R288" s="61">
        <v>2.3902000000000001</v>
      </c>
      <c r="S288" s="61">
        <v>5.5693999999999999</v>
      </c>
      <c r="T288" s="61">
        <v>0.94020000000000004</v>
      </c>
      <c r="V288" s="61">
        <v>0.71179999999999999</v>
      </c>
      <c r="X288" s="61">
        <v>0.50970000000000004</v>
      </c>
    </row>
    <row r="289" spans="1:24">
      <c r="A289" s="64">
        <v>43504</v>
      </c>
      <c r="B289" s="61">
        <v>0.70760000000000001</v>
      </c>
      <c r="C289" s="63">
        <v>60.4</v>
      </c>
      <c r="D289" s="61">
        <v>4.7729999999999997</v>
      </c>
      <c r="E289" s="63">
        <v>77.64</v>
      </c>
      <c r="F289" s="61">
        <v>0.62390000000000001</v>
      </c>
      <c r="G289" s="63">
        <v>795.2</v>
      </c>
      <c r="H289" s="61">
        <v>0.54649999999999999</v>
      </c>
      <c r="I289" s="61">
        <v>0.95979999999999999</v>
      </c>
      <c r="J289" s="63">
        <v>50.45</v>
      </c>
      <c r="K289" s="57">
        <v>22.2</v>
      </c>
      <c r="L289" s="61">
        <v>1.0478000000000001</v>
      </c>
      <c r="M289" s="63">
        <v>21.78</v>
      </c>
      <c r="N289" s="61">
        <v>2.8809999999999998</v>
      </c>
      <c r="O289" s="62">
        <v>9887</v>
      </c>
      <c r="P289" s="62">
        <v>16422</v>
      </c>
      <c r="Q289" s="61">
        <v>2.5987</v>
      </c>
      <c r="R289" s="61">
        <v>2.3824999999999998</v>
      </c>
      <c r="S289" s="61">
        <v>5.5521000000000003</v>
      </c>
      <c r="T289" s="61">
        <v>0.9425</v>
      </c>
      <c r="V289" s="61">
        <v>0.70889999999999997</v>
      </c>
      <c r="X289" s="61">
        <v>0.50919999999999999</v>
      </c>
    </row>
    <row r="290" spans="1:24">
      <c r="A290" s="64">
        <v>43507</v>
      </c>
      <c r="B290" s="61">
        <v>0.70930000000000004</v>
      </c>
      <c r="C290" s="63">
        <v>60.7</v>
      </c>
      <c r="D290" s="61">
        <v>4.8076999999999996</v>
      </c>
      <c r="E290" s="63">
        <v>78.02</v>
      </c>
      <c r="F290" s="61">
        <v>0.62660000000000005</v>
      </c>
      <c r="G290" s="63">
        <v>798.14</v>
      </c>
      <c r="H290" s="61">
        <v>0.54869999999999997</v>
      </c>
      <c r="I290" s="61">
        <v>0.96240000000000003</v>
      </c>
      <c r="J290" s="63">
        <v>50.51</v>
      </c>
      <c r="K290" s="57">
        <v>22.34</v>
      </c>
      <c r="L290" s="61">
        <v>1.0496000000000001</v>
      </c>
      <c r="M290" s="63">
        <v>21.87</v>
      </c>
      <c r="N290" s="61">
        <v>2.8868999999999998</v>
      </c>
      <c r="O290" s="62">
        <v>9962</v>
      </c>
      <c r="P290" s="62">
        <v>16463</v>
      </c>
      <c r="Q290" s="61">
        <v>2.6049000000000002</v>
      </c>
      <c r="R290" s="61">
        <v>2.3881999999999999</v>
      </c>
      <c r="S290" s="61">
        <v>5.5663999999999998</v>
      </c>
      <c r="T290" s="61">
        <v>0.94289999999999996</v>
      </c>
      <c r="V290" s="61">
        <v>0.70940000000000003</v>
      </c>
      <c r="X290" s="61">
        <v>0.51</v>
      </c>
    </row>
    <row r="291" spans="1:24">
      <c r="A291" s="64">
        <v>43508</v>
      </c>
      <c r="B291" s="61">
        <v>0.70720000000000005</v>
      </c>
      <c r="C291" s="63">
        <v>60.6</v>
      </c>
      <c r="D291" s="61">
        <v>4.8</v>
      </c>
      <c r="E291" s="63">
        <v>78.22</v>
      </c>
      <c r="F291" s="61">
        <v>0.62709999999999999</v>
      </c>
      <c r="G291" s="63">
        <v>795.1</v>
      </c>
      <c r="H291" s="61">
        <v>0.54979999999999996</v>
      </c>
      <c r="I291" s="61">
        <v>0.96140000000000003</v>
      </c>
      <c r="J291" s="63">
        <v>50.21</v>
      </c>
      <c r="K291" s="57">
        <v>22.19</v>
      </c>
      <c r="L291" s="61">
        <v>1.0518000000000001</v>
      </c>
      <c r="M291" s="63">
        <v>21.81</v>
      </c>
      <c r="N291" s="61">
        <v>2.8835999999999999</v>
      </c>
      <c r="O291" s="62">
        <v>9954</v>
      </c>
      <c r="P291" s="62">
        <v>16411</v>
      </c>
      <c r="Q291" s="61">
        <v>2.5972</v>
      </c>
      <c r="R291" s="61">
        <v>2.3811</v>
      </c>
      <c r="S291" s="61">
        <v>5.5499000000000001</v>
      </c>
      <c r="T291" s="61">
        <v>0.94</v>
      </c>
      <c r="V291" s="61">
        <v>0.71050000000000002</v>
      </c>
      <c r="X291" s="61">
        <v>0.50929999999999997</v>
      </c>
    </row>
    <row r="292" spans="1:24">
      <c r="A292" s="64">
        <v>43509</v>
      </c>
      <c r="B292" s="61">
        <v>0.71340000000000003</v>
      </c>
      <c r="C292" s="63">
        <v>60.9</v>
      </c>
      <c r="D292" s="61">
        <v>4.8194999999999997</v>
      </c>
      <c r="E292" s="63">
        <v>78.91</v>
      </c>
      <c r="F292" s="61">
        <v>0.62929999999999997</v>
      </c>
      <c r="G292" s="63">
        <v>798.92</v>
      </c>
      <c r="H292" s="61">
        <v>0.55289999999999995</v>
      </c>
      <c r="I292" s="61">
        <v>0.96619999999999995</v>
      </c>
      <c r="J292" s="63">
        <v>50.27</v>
      </c>
      <c r="K292" s="57">
        <v>22.3</v>
      </c>
      <c r="L292" s="61">
        <v>1.0412999999999999</v>
      </c>
      <c r="M292" s="63">
        <v>21.98</v>
      </c>
      <c r="N292" s="61">
        <v>2.9</v>
      </c>
      <c r="O292" s="62">
        <v>10002</v>
      </c>
      <c r="P292" s="62">
        <v>16552</v>
      </c>
      <c r="Q292" s="61">
        <v>2.62</v>
      </c>
      <c r="R292" s="61">
        <v>2.4020000000000001</v>
      </c>
      <c r="S292" s="61">
        <v>5.5990000000000002</v>
      </c>
      <c r="T292" s="61">
        <v>0.94230000000000003</v>
      </c>
      <c r="V292" s="61">
        <v>0.71730000000000005</v>
      </c>
      <c r="X292" s="61">
        <v>0.51439999999999997</v>
      </c>
    </row>
    <row r="293" spans="1:24">
      <c r="A293" s="64">
        <v>43510</v>
      </c>
      <c r="B293" s="61">
        <v>0.71189999999999998</v>
      </c>
      <c r="C293" s="63">
        <v>60.9</v>
      </c>
      <c r="D293" s="61">
        <v>4.8144</v>
      </c>
      <c r="E293" s="63">
        <v>79.040000000000006</v>
      </c>
      <c r="F293" s="61">
        <v>0.63109999999999999</v>
      </c>
      <c r="G293" s="63">
        <v>801.1</v>
      </c>
      <c r="H293" s="61">
        <v>0.5534</v>
      </c>
      <c r="I293" s="61">
        <v>0.96650000000000003</v>
      </c>
      <c r="J293" s="63">
        <v>50.45</v>
      </c>
      <c r="K293" s="57">
        <v>22.32</v>
      </c>
      <c r="L293" s="61">
        <v>1.0426</v>
      </c>
      <c r="M293" s="63">
        <v>21.95</v>
      </c>
      <c r="N293" s="61">
        <v>2.8942000000000001</v>
      </c>
      <c r="O293" s="62">
        <v>10030</v>
      </c>
      <c r="P293" s="62">
        <v>16518</v>
      </c>
      <c r="Q293" s="61">
        <v>2.6145</v>
      </c>
      <c r="R293" s="61">
        <v>2.3969999999999998</v>
      </c>
      <c r="S293" s="61">
        <v>5.5869</v>
      </c>
      <c r="T293" s="61">
        <v>0.94269999999999998</v>
      </c>
      <c r="V293" s="61">
        <v>0.71779999999999999</v>
      </c>
      <c r="X293" s="61">
        <v>0.51229999999999998</v>
      </c>
    </row>
    <row r="294" spans="1:24">
      <c r="A294" s="64">
        <v>43511</v>
      </c>
      <c r="B294" s="61">
        <v>0.70930000000000004</v>
      </c>
      <c r="C294" s="63">
        <v>60.7</v>
      </c>
      <c r="D294" s="61">
        <v>4.8064999999999998</v>
      </c>
      <c r="E294" s="63">
        <v>78.239999999999995</v>
      </c>
      <c r="F294" s="61">
        <v>0.62839999999999996</v>
      </c>
      <c r="G294" s="63">
        <v>800.2</v>
      </c>
      <c r="H294" s="61">
        <v>0.55420000000000003</v>
      </c>
      <c r="I294" s="61">
        <v>0.9637</v>
      </c>
      <c r="J294" s="63">
        <v>50.56</v>
      </c>
      <c r="K294" s="57">
        <v>22.21</v>
      </c>
      <c r="L294" s="61">
        <v>1.0390999999999999</v>
      </c>
      <c r="M294" s="63">
        <v>21.88</v>
      </c>
      <c r="N294" s="61">
        <v>2.8942999999999999</v>
      </c>
      <c r="O294" s="62">
        <v>10018</v>
      </c>
      <c r="P294" s="62">
        <v>16457</v>
      </c>
      <c r="Q294" s="61">
        <v>2.6049000000000002</v>
      </c>
      <c r="R294" s="61">
        <v>2.3881999999999999</v>
      </c>
      <c r="S294" s="61">
        <v>5.5660999999999996</v>
      </c>
      <c r="T294" s="61">
        <v>0.94359999999999999</v>
      </c>
      <c r="V294" s="61">
        <v>0.71299999999999997</v>
      </c>
      <c r="X294" s="61">
        <v>0.51200000000000001</v>
      </c>
    </row>
    <row r="295" spans="1:24">
      <c r="A295" s="64">
        <v>43514</v>
      </c>
      <c r="B295" s="61">
        <v>0.71499999999999997</v>
      </c>
      <c r="C295" s="63">
        <v>61.1</v>
      </c>
      <c r="D295" s="61">
        <v>4.8308</v>
      </c>
      <c r="E295" s="63">
        <v>79.040000000000006</v>
      </c>
      <c r="F295" s="61">
        <v>0.6321</v>
      </c>
      <c r="G295" s="63">
        <v>804.23</v>
      </c>
      <c r="H295" s="61">
        <v>0.55369999999999997</v>
      </c>
      <c r="I295" s="61">
        <v>0.96919999999999995</v>
      </c>
      <c r="J295" s="63">
        <v>51.1</v>
      </c>
      <c r="K295" s="57">
        <v>22.32</v>
      </c>
      <c r="L295" s="61">
        <v>1.0387999999999999</v>
      </c>
      <c r="M295" s="63">
        <v>22.03</v>
      </c>
      <c r="N295" s="61">
        <v>2.9161000000000001</v>
      </c>
      <c r="O295" s="62">
        <v>10074</v>
      </c>
      <c r="P295" s="62">
        <v>16588</v>
      </c>
      <c r="Q295" s="61">
        <v>2.6257999999999999</v>
      </c>
      <c r="R295" s="61">
        <v>2.4074</v>
      </c>
      <c r="S295" s="61">
        <v>5.6113999999999997</v>
      </c>
      <c r="T295" s="61">
        <v>0.94620000000000004</v>
      </c>
      <c r="V295" s="61">
        <v>0.7177</v>
      </c>
      <c r="X295" s="61">
        <v>0.51570000000000005</v>
      </c>
    </row>
    <row r="296" spans="1:24">
      <c r="A296" s="64">
        <v>43515</v>
      </c>
      <c r="B296" s="61">
        <v>0.71130000000000004</v>
      </c>
      <c r="C296" s="63">
        <v>60.9</v>
      </c>
      <c r="D296" s="61">
        <v>4.8188000000000004</v>
      </c>
      <c r="E296" s="63">
        <v>78.709999999999994</v>
      </c>
      <c r="F296" s="61">
        <v>0.62960000000000005</v>
      </c>
      <c r="G296" s="63">
        <v>802.04</v>
      </c>
      <c r="H296" s="61">
        <v>0.5514</v>
      </c>
      <c r="I296" s="61">
        <v>0.96550000000000002</v>
      </c>
      <c r="J296" s="63">
        <v>50.75</v>
      </c>
      <c r="K296" s="57">
        <v>22.2</v>
      </c>
      <c r="L296" s="61">
        <v>1.0405</v>
      </c>
      <c r="M296" s="63">
        <v>21.94</v>
      </c>
      <c r="N296" s="61">
        <v>2.9074</v>
      </c>
      <c r="O296" s="62">
        <v>10044</v>
      </c>
      <c r="P296" s="62">
        <v>16502</v>
      </c>
      <c r="Q296" s="61">
        <v>2.6122000000000001</v>
      </c>
      <c r="R296" s="61">
        <v>2.3948999999999998</v>
      </c>
      <c r="S296" s="61">
        <v>5.5824999999999996</v>
      </c>
      <c r="T296" s="61">
        <v>0.94299999999999995</v>
      </c>
      <c r="V296" s="61">
        <v>0.71519999999999995</v>
      </c>
      <c r="X296" s="61">
        <v>0.51300000000000001</v>
      </c>
    </row>
    <row r="297" spans="1:24">
      <c r="A297" s="64">
        <v>43516</v>
      </c>
      <c r="B297" s="61">
        <v>0.71630000000000005</v>
      </c>
      <c r="C297" s="63">
        <v>61</v>
      </c>
      <c r="D297" s="61">
        <v>4.8155000000000001</v>
      </c>
      <c r="E297" s="63">
        <v>79.37</v>
      </c>
      <c r="F297" s="61">
        <v>0.63139999999999996</v>
      </c>
      <c r="G297" s="63">
        <v>803.58</v>
      </c>
      <c r="H297" s="61">
        <v>0.5484</v>
      </c>
      <c r="I297" s="61">
        <v>0.96840000000000004</v>
      </c>
      <c r="J297" s="63">
        <v>51.03</v>
      </c>
      <c r="K297" s="57">
        <v>22.26</v>
      </c>
      <c r="L297" s="61">
        <v>1.0423</v>
      </c>
      <c r="M297" s="63">
        <v>22.05</v>
      </c>
      <c r="N297" s="61">
        <v>2.9157000000000002</v>
      </c>
      <c r="O297" s="62">
        <v>10068</v>
      </c>
      <c r="P297" s="62">
        <v>16617</v>
      </c>
      <c r="Q297" s="61">
        <v>2.6305999999999998</v>
      </c>
      <c r="R297" s="61">
        <v>2.4117999999999999</v>
      </c>
      <c r="S297" s="61">
        <v>5.6222000000000003</v>
      </c>
      <c r="T297" s="61">
        <v>0.94540000000000002</v>
      </c>
      <c r="V297" s="61">
        <v>0.71730000000000005</v>
      </c>
      <c r="X297" s="61">
        <v>0.51629999999999998</v>
      </c>
    </row>
    <row r="298" spans="1:24">
      <c r="A298" s="64">
        <v>43517</v>
      </c>
      <c r="B298" s="61">
        <v>0.71619999999999995</v>
      </c>
      <c r="C298" s="63">
        <v>61</v>
      </c>
      <c r="D298" s="61">
        <v>4.7952000000000004</v>
      </c>
      <c r="E298" s="63">
        <v>79.349999999999994</v>
      </c>
      <c r="F298" s="61">
        <v>0.63100000000000001</v>
      </c>
      <c r="G298" s="63">
        <v>804.08</v>
      </c>
      <c r="H298" s="61">
        <v>0.54900000000000004</v>
      </c>
      <c r="I298" s="61">
        <v>0.96740000000000004</v>
      </c>
      <c r="J298" s="63">
        <v>50.84</v>
      </c>
      <c r="K298" s="57">
        <v>22.29</v>
      </c>
      <c r="L298" s="61">
        <v>1.0455000000000001</v>
      </c>
      <c r="M298" s="63">
        <v>22.04</v>
      </c>
      <c r="N298" s="61">
        <v>2.9148999999999998</v>
      </c>
      <c r="O298" s="62">
        <v>10063</v>
      </c>
      <c r="P298" s="62">
        <v>16624</v>
      </c>
      <c r="Q298" s="61">
        <v>2.6301999999999999</v>
      </c>
      <c r="R298" s="61">
        <v>2.4114</v>
      </c>
      <c r="S298" s="61">
        <v>5.6210000000000004</v>
      </c>
      <c r="T298" s="61">
        <v>0.94310000000000005</v>
      </c>
      <c r="V298" s="61">
        <v>0.71679999999999999</v>
      </c>
      <c r="X298" s="61">
        <v>0.51470000000000005</v>
      </c>
    </row>
    <row r="299" spans="1:24">
      <c r="A299" s="64">
        <v>43518</v>
      </c>
      <c r="B299" s="61">
        <v>0.70930000000000004</v>
      </c>
      <c r="C299" s="63">
        <v>60.5</v>
      </c>
      <c r="D299" s="61">
        <v>4.7736000000000001</v>
      </c>
      <c r="E299" s="63">
        <v>78.58</v>
      </c>
      <c r="F299" s="61">
        <v>0.62570000000000003</v>
      </c>
      <c r="G299" s="63">
        <v>798.49</v>
      </c>
      <c r="H299" s="61">
        <v>0.5444</v>
      </c>
      <c r="I299" s="61">
        <v>0.96099999999999997</v>
      </c>
      <c r="J299" s="63">
        <v>50.5</v>
      </c>
      <c r="K299" s="57">
        <v>22.21</v>
      </c>
      <c r="L299" s="61">
        <v>1.0476000000000001</v>
      </c>
      <c r="M299" s="63">
        <v>21.85</v>
      </c>
      <c r="N299" s="61">
        <v>2.8961000000000001</v>
      </c>
      <c r="O299" s="62">
        <v>9980</v>
      </c>
      <c r="P299" s="62">
        <v>16466</v>
      </c>
      <c r="Q299" s="61">
        <v>2.6049000000000002</v>
      </c>
      <c r="R299" s="61">
        <v>2.3881999999999999</v>
      </c>
      <c r="S299" s="61">
        <v>5.5667999999999997</v>
      </c>
      <c r="T299" s="61">
        <v>0.93899999999999995</v>
      </c>
      <c r="V299" s="61">
        <v>0.71020000000000005</v>
      </c>
      <c r="X299" s="61">
        <v>0.50929999999999997</v>
      </c>
    </row>
    <row r="300" spans="1:24">
      <c r="A300" s="64">
        <v>43521</v>
      </c>
      <c r="B300" s="61">
        <v>0.71440000000000003</v>
      </c>
      <c r="C300" s="63">
        <v>60.8</v>
      </c>
      <c r="D300" s="61">
        <v>4.7775999999999996</v>
      </c>
      <c r="E300" s="63">
        <v>79.06</v>
      </c>
      <c r="F300" s="61">
        <v>0.63</v>
      </c>
      <c r="G300" s="63">
        <v>800.9</v>
      </c>
      <c r="H300" s="61">
        <v>0.54669999999999996</v>
      </c>
      <c r="I300" s="61">
        <v>0.96460000000000001</v>
      </c>
      <c r="J300" s="63">
        <v>50.75</v>
      </c>
      <c r="K300" s="57">
        <v>22.37</v>
      </c>
      <c r="L300" s="61">
        <v>1.0407999999999999</v>
      </c>
      <c r="M300" s="63">
        <v>22</v>
      </c>
      <c r="N300" s="61">
        <v>2.9079999999999999</v>
      </c>
      <c r="O300" s="62">
        <v>10014</v>
      </c>
      <c r="P300" s="62">
        <v>16586</v>
      </c>
      <c r="Q300" s="61">
        <v>2.6236000000000002</v>
      </c>
      <c r="R300" s="61">
        <v>2.4054000000000002</v>
      </c>
      <c r="S300" s="61">
        <v>5.6067999999999998</v>
      </c>
      <c r="T300" s="61">
        <v>0.93889999999999996</v>
      </c>
      <c r="V300" s="61">
        <v>0.71389999999999998</v>
      </c>
      <c r="X300" s="61">
        <v>0.51339999999999997</v>
      </c>
    </row>
    <row r="301" spans="1:24">
      <c r="A301" s="64">
        <v>43522</v>
      </c>
      <c r="B301" s="61">
        <v>0.71589999999999998</v>
      </c>
      <c r="C301" s="63">
        <v>60.9</v>
      </c>
      <c r="D301" s="61">
        <v>4.7949999999999999</v>
      </c>
      <c r="E301" s="63">
        <v>79.33</v>
      </c>
      <c r="F301" s="61">
        <v>0.63029999999999997</v>
      </c>
      <c r="G301" s="63">
        <v>800.91</v>
      </c>
      <c r="H301" s="61">
        <v>0.54520000000000002</v>
      </c>
      <c r="I301" s="61">
        <v>0.96679999999999999</v>
      </c>
      <c r="J301" s="63">
        <v>50.94</v>
      </c>
      <c r="K301" s="57">
        <v>22.4</v>
      </c>
      <c r="L301" s="61">
        <v>1.0402</v>
      </c>
      <c r="M301" s="63">
        <v>22.04</v>
      </c>
      <c r="N301" s="61">
        <v>2.9150999999999998</v>
      </c>
      <c r="O301" s="62">
        <v>10015</v>
      </c>
      <c r="P301" s="62">
        <v>16610</v>
      </c>
      <c r="Q301" s="61">
        <v>2.6291000000000002</v>
      </c>
      <c r="R301" s="61">
        <v>2.4104000000000001</v>
      </c>
      <c r="S301" s="61">
        <v>5.6193</v>
      </c>
      <c r="T301" s="61">
        <v>0.94479999999999997</v>
      </c>
      <c r="V301" s="61">
        <v>0.71599999999999997</v>
      </c>
      <c r="X301" s="61">
        <v>0.51349999999999996</v>
      </c>
    </row>
    <row r="302" spans="1:24">
      <c r="A302" s="64">
        <v>43523</v>
      </c>
      <c r="B302" s="61">
        <v>0.71830000000000005</v>
      </c>
      <c r="C302" s="63">
        <v>61</v>
      </c>
      <c r="D302" s="61">
        <v>4.8071999999999999</v>
      </c>
      <c r="E302" s="63">
        <v>79.44</v>
      </c>
      <c r="F302" s="61">
        <v>0.63139999999999996</v>
      </c>
      <c r="G302" s="63">
        <v>802.97</v>
      </c>
      <c r="H302" s="61">
        <v>0.5423</v>
      </c>
      <c r="I302" s="61">
        <v>0.96809999999999996</v>
      </c>
      <c r="J302" s="63">
        <v>50.99</v>
      </c>
      <c r="K302" s="57">
        <v>22.56</v>
      </c>
      <c r="L302" s="61">
        <v>1.0430999999999999</v>
      </c>
      <c r="M302" s="63">
        <v>22.1</v>
      </c>
      <c r="N302" s="61">
        <v>2.9205999999999999</v>
      </c>
      <c r="O302" s="62">
        <v>10063</v>
      </c>
      <c r="P302" s="62">
        <v>16665</v>
      </c>
      <c r="Q302" s="61">
        <v>2.6379999999999999</v>
      </c>
      <c r="R302" s="61">
        <v>2.4184999999999999</v>
      </c>
      <c r="S302" s="61">
        <v>5.6382000000000003</v>
      </c>
      <c r="T302" s="61">
        <v>0.94630000000000003</v>
      </c>
      <c r="V302" s="61">
        <v>0.71870000000000001</v>
      </c>
      <c r="X302" s="61">
        <v>0.51490000000000002</v>
      </c>
    </row>
    <row r="303" spans="1:24">
      <c r="A303" s="64">
        <v>43524</v>
      </c>
      <c r="B303" s="61">
        <v>0.71460000000000001</v>
      </c>
      <c r="C303" s="63">
        <v>60.7</v>
      </c>
      <c r="D303" s="61">
        <v>4.7744999999999997</v>
      </c>
      <c r="E303" s="63">
        <v>79.23</v>
      </c>
      <c r="F303" s="61">
        <v>0.62809999999999999</v>
      </c>
      <c r="G303" s="63">
        <v>799.28</v>
      </c>
      <c r="H303" s="61">
        <v>0.53720000000000001</v>
      </c>
      <c r="I303" s="61">
        <v>0.9637</v>
      </c>
      <c r="J303" s="63">
        <v>50.86</v>
      </c>
      <c r="K303" s="57">
        <v>22.49</v>
      </c>
      <c r="L303" s="61">
        <v>1.0435000000000001</v>
      </c>
      <c r="M303" s="63">
        <v>22</v>
      </c>
      <c r="N303" s="61">
        <v>2.9087999999999998</v>
      </c>
      <c r="O303" s="62">
        <v>10054</v>
      </c>
      <c r="P303" s="62">
        <v>16579</v>
      </c>
      <c r="Q303" s="61">
        <v>2.6244000000000001</v>
      </c>
      <c r="R303" s="61">
        <v>2.4060999999999999</v>
      </c>
      <c r="S303" s="61">
        <v>5.6093000000000002</v>
      </c>
      <c r="T303" s="61">
        <v>0.94</v>
      </c>
      <c r="V303" s="61">
        <v>0.7137</v>
      </c>
      <c r="X303" s="61">
        <v>0.51129999999999998</v>
      </c>
    </row>
    <row r="304" spans="1:24">
      <c r="A304" s="64">
        <v>43525</v>
      </c>
      <c r="B304" s="61">
        <v>0.70930000000000004</v>
      </c>
      <c r="C304" s="63">
        <v>60.4</v>
      </c>
      <c r="D304" s="61">
        <v>4.7510000000000003</v>
      </c>
      <c r="E304" s="63">
        <v>79.209999999999994</v>
      </c>
      <c r="F304" s="61">
        <v>0.62360000000000004</v>
      </c>
      <c r="G304" s="63">
        <v>797.54</v>
      </c>
      <c r="H304" s="61">
        <v>0.53480000000000005</v>
      </c>
      <c r="I304" s="61">
        <v>0.9587</v>
      </c>
      <c r="J304" s="63">
        <v>50.22</v>
      </c>
      <c r="K304" s="57">
        <v>22.44</v>
      </c>
      <c r="L304" s="61">
        <v>1.0403</v>
      </c>
      <c r="M304" s="63">
        <v>21.84</v>
      </c>
      <c r="N304" s="61">
        <v>2.8889999999999998</v>
      </c>
      <c r="O304" s="62">
        <v>10010</v>
      </c>
      <c r="P304" s="62">
        <v>16456</v>
      </c>
      <c r="Q304" s="61">
        <v>2.6049000000000002</v>
      </c>
      <c r="R304" s="61">
        <v>2.3921999999999999</v>
      </c>
      <c r="S304" s="61">
        <v>5.5678000000000001</v>
      </c>
      <c r="T304" s="61">
        <v>0.93359999999999999</v>
      </c>
      <c r="V304" s="61">
        <v>0.70820000000000005</v>
      </c>
      <c r="X304" s="61">
        <v>0.50739999999999996</v>
      </c>
    </row>
    <row r="305" spans="1:24">
      <c r="A305" s="64">
        <v>43528</v>
      </c>
      <c r="B305" s="61">
        <v>0.70950000000000002</v>
      </c>
      <c r="C305" s="63">
        <v>60.5</v>
      </c>
      <c r="D305" s="61">
        <v>4.7468000000000004</v>
      </c>
      <c r="E305" s="63">
        <v>79.44</v>
      </c>
      <c r="F305" s="61">
        <v>0.62429999999999997</v>
      </c>
      <c r="G305" s="63">
        <v>798.51</v>
      </c>
      <c r="H305" s="61">
        <v>0.53600000000000003</v>
      </c>
      <c r="I305" s="61">
        <v>0.96040000000000003</v>
      </c>
      <c r="J305" s="63">
        <v>50.31</v>
      </c>
      <c r="K305" s="57">
        <v>22.56</v>
      </c>
      <c r="L305" s="61">
        <v>1.0417000000000001</v>
      </c>
      <c r="M305" s="63">
        <v>21.87</v>
      </c>
      <c r="N305" s="61">
        <v>2.8898000000000001</v>
      </c>
      <c r="O305" s="62">
        <v>10022</v>
      </c>
      <c r="P305" s="62">
        <v>16460</v>
      </c>
      <c r="Q305" s="61">
        <v>2.6055999999999999</v>
      </c>
      <c r="R305" s="61">
        <v>2.3929</v>
      </c>
      <c r="S305" s="61">
        <v>5.5689000000000002</v>
      </c>
      <c r="T305" s="61">
        <v>0.94240000000000002</v>
      </c>
      <c r="V305" s="61">
        <v>0.70909999999999995</v>
      </c>
      <c r="X305" s="61">
        <v>0.50880000000000003</v>
      </c>
    </row>
    <row r="306" spans="1:24">
      <c r="A306" s="64">
        <v>43529</v>
      </c>
      <c r="B306" s="61">
        <v>0.70760000000000001</v>
      </c>
      <c r="C306" s="63">
        <v>60.4</v>
      </c>
      <c r="D306" s="61">
        <v>4.7428999999999997</v>
      </c>
      <c r="E306" s="63">
        <v>79.180000000000007</v>
      </c>
      <c r="F306" s="61">
        <v>0.62450000000000006</v>
      </c>
      <c r="G306" s="63">
        <v>796.55</v>
      </c>
      <c r="H306" s="61">
        <v>0.53769999999999996</v>
      </c>
      <c r="I306" s="61">
        <v>0.9587</v>
      </c>
      <c r="J306" s="63">
        <v>50.09</v>
      </c>
      <c r="K306" s="57">
        <v>22.55</v>
      </c>
      <c r="L306" s="61">
        <v>1.0415000000000001</v>
      </c>
      <c r="M306" s="63">
        <v>21.82</v>
      </c>
      <c r="N306" s="61">
        <v>2.8852000000000002</v>
      </c>
      <c r="O306" s="62">
        <v>10011</v>
      </c>
      <c r="P306" s="62">
        <v>16416</v>
      </c>
      <c r="Q306" s="61">
        <v>2.5987</v>
      </c>
      <c r="R306" s="61">
        <v>2.3864999999999998</v>
      </c>
      <c r="S306" s="61">
        <v>5.5544000000000002</v>
      </c>
      <c r="T306" s="61">
        <v>0.94289999999999996</v>
      </c>
      <c r="V306" s="61">
        <v>0.70740000000000003</v>
      </c>
      <c r="X306" s="61">
        <v>0.50819999999999999</v>
      </c>
    </row>
    <row r="307" spans="1:24">
      <c r="A307" s="64">
        <v>43530</v>
      </c>
      <c r="B307" s="61">
        <v>0.70350000000000001</v>
      </c>
      <c r="C307" s="63">
        <v>60.1</v>
      </c>
      <c r="D307" s="61">
        <v>4.7241</v>
      </c>
      <c r="E307" s="63">
        <v>78.63</v>
      </c>
      <c r="F307" s="61">
        <v>0.62260000000000004</v>
      </c>
      <c r="G307" s="63">
        <v>794.15</v>
      </c>
      <c r="H307" s="61">
        <v>0.53549999999999998</v>
      </c>
      <c r="I307" s="61">
        <v>0.95509999999999995</v>
      </c>
      <c r="J307" s="63">
        <v>49.62</v>
      </c>
      <c r="K307" s="57">
        <v>22.39</v>
      </c>
      <c r="L307" s="61">
        <v>1.0399</v>
      </c>
      <c r="M307" s="63">
        <v>21.71</v>
      </c>
      <c r="N307" s="61">
        <v>2.8759000000000001</v>
      </c>
      <c r="O307" s="62">
        <v>9951</v>
      </c>
      <c r="P307" s="62">
        <v>16320</v>
      </c>
      <c r="Q307" s="61">
        <v>2.5836000000000001</v>
      </c>
      <c r="R307" s="61">
        <v>2.3727</v>
      </c>
      <c r="S307" s="61">
        <v>5.5223000000000004</v>
      </c>
      <c r="T307" s="61">
        <v>0.94059999999999999</v>
      </c>
      <c r="V307" s="61">
        <v>0.70720000000000005</v>
      </c>
      <c r="X307" s="61">
        <v>0.50529999999999997</v>
      </c>
    </row>
    <row r="308" spans="1:24">
      <c r="A308" s="64">
        <v>43531</v>
      </c>
      <c r="B308" s="61">
        <v>0.70489999999999997</v>
      </c>
      <c r="C308" s="63">
        <v>60.2</v>
      </c>
      <c r="D308" s="61">
        <v>4.7298999999999998</v>
      </c>
      <c r="E308" s="63">
        <v>78.73</v>
      </c>
      <c r="F308" s="61">
        <v>0.62360000000000004</v>
      </c>
      <c r="G308" s="63">
        <v>795.87</v>
      </c>
      <c r="H308" s="61">
        <v>0.53490000000000004</v>
      </c>
      <c r="I308" s="61">
        <v>0.95630000000000004</v>
      </c>
      <c r="J308" s="63">
        <v>49.35</v>
      </c>
      <c r="K308" s="57">
        <v>22.47</v>
      </c>
      <c r="L308" s="61">
        <v>1.0387999999999999</v>
      </c>
      <c r="M308" s="63">
        <v>21.76</v>
      </c>
      <c r="N308" s="61">
        <v>2.8795000000000002</v>
      </c>
      <c r="O308" s="62">
        <v>9967</v>
      </c>
      <c r="P308" s="62">
        <v>16354</v>
      </c>
      <c r="Q308" s="61">
        <v>2.5886999999999998</v>
      </c>
      <c r="R308" s="61">
        <v>2.3774000000000002</v>
      </c>
      <c r="S308" s="61">
        <v>5.5331000000000001</v>
      </c>
      <c r="T308" s="61">
        <v>0.9476</v>
      </c>
      <c r="V308" s="61">
        <v>0.70799999999999996</v>
      </c>
      <c r="X308" s="61">
        <v>0.50700000000000001</v>
      </c>
    </row>
    <row r="309" spans="1:24">
      <c r="A309" s="64">
        <v>43532</v>
      </c>
      <c r="B309" s="61">
        <v>0.70089999999999997</v>
      </c>
      <c r="C309" s="63">
        <v>60</v>
      </c>
      <c r="D309" s="61">
        <v>4.7110000000000003</v>
      </c>
      <c r="E309" s="63">
        <v>77.97</v>
      </c>
      <c r="F309" s="61">
        <v>0.62590000000000001</v>
      </c>
      <c r="G309" s="63">
        <v>794.93</v>
      </c>
      <c r="H309" s="61">
        <v>0.53520000000000001</v>
      </c>
      <c r="I309" s="61">
        <v>0.95340000000000003</v>
      </c>
      <c r="J309" s="63">
        <v>49.2</v>
      </c>
      <c r="K309" s="57">
        <v>22.3</v>
      </c>
      <c r="L309" s="61">
        <v>1.0367</v>
      </c>
      <c r="M309" s="63">
        <v>21.66</v>
      </c>
      <c r="N309" s="61">
        <v>2.8683999999999998</v>
      </c>
      <c r="O309" s="62">
        <v>10023</v>
      </c>
      <c r="P309" s="62">
        <v>16259</v>
      </c>
      <c r="Q309" s="61">
        <v>2.5741000000000001</v>
      </c>
      <c r="R309" s="61">
        <v>2.3639000000000001</v>
      </c>
      <c r="S309" s="61">
        <v>5.5019</v>
      </c>
      <c r="T309" s="61">
        <v>0.94340000000000002</v>
      </c>
      <c r="V309" s="61">
        <v>0.70830000000000004</v>
      </c>
      <c r="X309" s="61">
        <v>0.50390000000000001</v>
      </c>
    </row>
    <row r="310" spans="1:24">
      <c r="A310" s="64">
        <v>43535</v>
      </c>
      <c r="B310" s="61">
        <v>0.70440000000000003</v>
      </c>
      <c r="C310" s="63">
        <v>60.2</v>
      </c>
      <c r="D310" s="61">
        <v>4.7352999999999996</v>
      </c>
      <c r="E310" s="63">
        <v>78.28</v>
      </c>
      <c r="F310" s="61">
        <v>0.627</v>
      </c>
      <c r="G310" s="63">
        <v>799.71</v>
      </c>
      <c r="H310" s="61">
        <v>0.54269999999999996</v>
      </c>
      <c r="I310" s="61">
        <v>0.95750000000000002</v>
      </c>
      <c r="J310" s="63">
        <v>49.23</v>
      </c>
      <c r="K310" s="57">
        <v>22.31</v>
      </c>
      <c r="L310" s="61">
        <v>1.0354000000000001</v>
      </c>
      <c r="M310" s="63">
        <v>21.77</v>
      </c>
      <c r="N310" s="61">
        <v>2.8799000000000001</v>
      </c>
      <c r="O310" s="62">
        <v>10066</v>
      </c>
      <c r="P310" s="62">
        <v>16341</v>
      </c>
      <c r="Q310" s="61">
        <v>2.5869</v>
      </c>
      <c r="R310" s="61">
        <v>2.3757000000000001</v>
      </c>
      <c r="S310" s="61">
        <v>5.5293999999999999</v>
      </c>
      <c r="T310" s="61">
        <v>0.94599999999999995</v>
      </c>
      <c r="V310" s="61">
        <v>0.71050000000000002</v>
      </c>
      <c r="X310" s="61">
        <v>0.50790000000000002</v>
      </c>
    </row>
    <row r="311" spans="1:24">
      <c r="A311" s="64">
        <v>43536</v>
      </c>
      <c r="B311" s="61">
        <v>0.70689999999999997</v>
      </c>
      <c r="C311" s="63">
        <v>60.3</v>
      </c>
      <c r="D311" s="61">
        <v>4.7458999999999998</v>
      </c>
      <c r="E311" s="63">
        <v>78.709999999999994</v>
      </c>
      <c r="F311" s="61">
        <v>0.62819999999999998</v>
      </c>
      <c r="G311" s="63">
        <v>797.77</v>
      </c>
      <c r="H311" s="61">
        <v>0.5353</v>
      </c>
      <c r="I311" s="61">
        <v>0.9587</v>
      </c>
      <c r="J311" s="63">
        <v>49.22</v>
      </c>
      <c r="K311" s="57">
        <v>22.41</v>
      </c>
      <c r="L311" s="61">
        <v>1.0331999999999999</v>
      </c>
      <c r="M311" s="63">
        <v>21.84</v>
      </c>
      <c r="N311" s="61">
        <v>2.8849</v>
      </c>
      <c r="O311" s="62">
        <v>10070</v>
      </c>
      <c r="P311" s="62">
        <v>16399</v>
      </c>
      <c r="Q311" s="61">
        <v>2.5960999999999999</v>
      </c>
      <c r="R311" s="61">
        <v>2.3841000000000001</v>
      </c>
      <c r="S311" s="61">
        <v>5.5490000000000004</v>
      </c>
      <c r="T311" s="61">
        <v>0.94740000000000002</v>
      </c>
      <c r="V311" s="61">
        <v>0.71460000000000001</v>
      </c>
      <c r="X311" s="61">
        <v>0.50949999999999995</v>
      </c>
    </row>
    <row r="312" spans="1:24">
      <c r="A312" s="64">
        <v>43537</v>
      </c>
      <c r="B312" s="61">
        <v>0.70550000000000002</v>
      </c>
      <c r="C312" s="63">
        <v>60.2</v>
      </c>
      <c r="D312" s="61">
        <v>4.734</v>
      </c>
      <c r="E312" s="63">
        <v>78.52</v>
      </c>
      <c r="F312" s="61">
        <v>0.62519999999999998</v>
      </c>
      <c r="G312" s="63">
        <v>799.01</v>
      </c>
      <c r="H312" s="61">
        <v>0.53910000000000002</v>
      </c>
      <c r="I312" s="61">
        <v>0.95720000000000005</v>
      </c>
      <c r="J312" s="63">
        <v>49.17</v>
      </c>
      <c r="K312" s="57">
        <v>22.33</v>
      </c>
      <c r="L312" s="61">
        <v>1.0316000000000001</v>
      </c>
      <c r="M312" s="63">
        <v>21.81</v>
      </c>
      <c r="N312" s="61">
        <v>2.8855</v>
      </c>
      <c r="O312" s="62">
        <v>10075</v>
      </c>
      <c r="P312" s="62">
        <v>16367</v>
      </c>
      <c r="Q312" s="61">
        <v>2.5909</v>
      </c>
      <c r="R312" s="61">
        <v>2.3794</v>
      </c>
      <c r="S312" s="61">
        <v>5.5381</v>
      </c>
      <c r="T312" s="61">
        <v>0.94289999999999996</v>
      </c>
      <c r="V312" s="61">
        <v>0.71099999999999997</v>
      </c>
      <c r="X312" s="61">
        <v>0.50819999999999999</v>
      </c>
    </row>
    <row r="313" spans="1:24">
      <c r="A313" s="64">
        <v>43538</v>
      </c>
      <c r="B313" s="61">
        <v>0.70589999999999997</v>
      </c>
      <c r="C313" s="63">
        <v>60.2</v>
      </c>
      <c r="D313" s="61">
        <v>4.7374000000000001</v>
      </c>
      <c r="E313" s="63">
        <v>78.78</v>
      </c>
      <c r="F313" s="61">
        <v>0.62370000000000003</v>
      </c>
      <c r="G313" s="63">
        <v>801.2</v>
      </c>
      <c r="H313" s="61">
        <v>0.53310000000000002</v>
      </c>
      <c r="I313" s="61">
        <v>0.95650000000000002</v>
      </c>
      <c r="J313" s="63">
        <v>49.12</v>
      </c>
      <c r="K313" s="57">
        <v>22.4</v>
      </c>
      <c r="L313" s="61">
        <v>1.0326</v>
      </c>
      <c r="M313" s="63">
        <v>21.83</v>
      </c>
      <c r="N313" s="61">
        <v>2.8856999999999999</v>
      </c>
      <c r="O313" s="62">
        <v>10077</v>
      </c>
      <c r="P313" s="62">
        <v>16377</v>
      </c>
      <c r="Q313" s="61">
        <v>2.5924</v>
      </c>
      <c r="R313" s="61">
        <v>2.3807999999999998</v>
      </c>
      <c r="S313" s="61">
        <v>5.5411000000000001</v>
      </c>
      <c r="T313" s="61">
        <v>0.93979999999999997</v>
      </c>
      <c r="V313" s="61">
        <v>0.70909999999999995</v>
      </c>
      <c r="X313" s="61">
        <v>0.50749999999999995</v>
      </c>
    </row>
    <row r="314" spans="1:24">
      <c r="A314" s="64">
        <v>43539</v>
      </c>
      <c r="B314" s="61">
        <v>0.70809999999999995</v>
      </c>
      <c r="C314" s="63">
        <v>60.5</v>
      </c>
      <c r="D314" s="61">
        <v>4.7580999999999998</v>
      </c>
      <c r="E314" s="63">
        <v>79.09</v>
      </c>
      <c r="F314" s="61">
        <v>0.62560000000000004</v>
      </c>
      <c r="G314" s="63">
        <v>806.07</v>
      </c>
      <c r="H314" s="61">
        <v>0.53469999999999995</v>
      </c>
      <c r="I314" s="61">
        <v>0.95950000000000002</v>
      </c>
      <c r="J314" s="63">
        <v>49.06</v>
      </c>
      <c r="K314" s="57">
        <v>22.48</v>
      </c>
      <c r="L314" s="61">
        <v>1.0345</v>
      </c>
      <c r="M314" s="63">
        <v>21.87</v>
      </c>
      <c r="N314" s="61">
        <v>2.8961000000000001</v>
      </c>
      <c r="O314" s="62">
        <v>10115</v>
      </c>
      <c r="P314" s="62">
        <v>16429</v>
      </c>
      <c r="Q314" s="61">
        <v>2.6004999999999998</v>
      </c>
      <c r="R314" s="61">
        <v>2.3881999999999999</v>
      </c>
      <c r="S314" s="61">
        <v>5.5579000000000001</v>
      </c>
      <c r="T314" s="61">
        <v>0.94269999999999998</v>
      </c>
      <c r="V314" s="61">
        <v>0.70989999999999998</v>
      </c>
      <c r="X314" s="61">
        <v>0.5091</v>
      </c>
    </row>
    <row r="315" spans="1:24">
      <c r="A315" s="64">
        <v>43542</v>
      </c>
      <c r="B315" s="61">
        <v>0.71150000000000002</v>
      </c>
      <c r="C315" s="63">
        <v>60.6</v>
      </c>
      <c r="D315" s="61">
        <v>4.7763999999999998</v>
      </c>
      <c r="E315" s="63">
        <v>79.349999999999994</v>
      </c>
      <c r="F315" s="61">
        <v>0.62760000000000005</v>
      </c>
      <c r="G315" s="63">
        <v>805.24</v>
      </c>
      <c r="H315" s="61">
        <v>0.53539999999999999</v>
      </c>
      <c r="I315" s="61">
        <v>0.9617</v>
      </c>
      <c r="J315" s="63">
        <v>48.98</v>
      </c>
      <c r="K315" s="57">
        <v>22.52</v>
      </c>
      <c r="L315" s="61">
        <v>1.0361</v>
      </c>
      <c r="M315" s="63">
        <v>21.94</v>
      </c>
      <c r="N315" s="61">
        <v>2.9064999999999999</v>
      </c>
      <c r="O315" s="62">
        <v>10128</v>
      </c>
      <c r="P315" s="62">
        <v>16512</v>
      </c>
      <c r="Q315" s="61">
        <v>2.613</v>
      </c>
      <c r="R315" s="61">
        <v>2.3997000000000002</v>
      </c>
      <c r="S315" s="61">
        <v>5.5850999999999997</v>
      </c>
      <c r="T315" s="61">
        <v>0.9476</v>
      </c>
      <c r="V315" s="61">
        <v>0.71260000000000001</v>
      </c>
      <c r="X315" s="61">
        <v>0.51100000000000001</v>
      </c>
    </row>
    <row r="316" spans="1:24">
      <c r="A316" s="64">
        <v>43543</v>
      </c>
      <c r="B316" s="61">
        <v>0.71050000000000002</v>
      </c>
      <c r="C316" s="63">
        <v>60.5</v>
      </c>
      <c r="D316" s="61">
        <v>4.7716000000000003</v>
      </c>
      <c r="E316" s="63">
        <v>79.06</v>
      </c>
      <c r="F316" s="61">
        <v>0.62619999999999998</v>
      </c>
      <c r="G316" s="63">
        <v>803.22</v>
      </c>
      <c r="H316" s="61">
        <v>0.53520000000000001</v>
      </c>
      <c r="I316" s="61">
        <v>0.95950000000000002</v>
      </c>
      <c r="J316" s="63">
        <v>48.64</v>
      </c>
      <c r="K316" s="57">
        <v>22.49</v>
      </c>
      <c r="L316" s="61">
        <v>1.0357000000000001</v>
      </c>
      <c r="M316" s="63">
        <v>21.88</v>
      </c>
      <c r="N316" s="61">
        <v>2.8956</v>
      </c>
      <c r="O316" s="62">
        <v>10106</v>
      </c>
      <c r="P316" s="62">
        <v>16489</v>
      </c>
      <c r="Q316" s="61">
        <v>2.6093000000000002</v>
      </c>
      <c r="R316" s="61">
        <v>2.3963000000000001</v>
      </c>
      <c r="S316" s="61">
        <v>5.5773999999999999</v>
      </c>
      <c r="T316" s="61">
        <v>0.94720000000000004</v>
      </c>
      <c r="V316" s="61">
        <v>0.71099999999999997</v>
      </c>
      <c r="X316" s="61">
        <v>0.50970000000000004</v>
      </c>
    </row>
    <row r="317" spans="1:24">
      <c r="A317" s="64">
        <v>43544</v>
      </c>
      <c r="B317" s="61">
        <v>0.70750000000000002</v>
      </c>
      <c r="C317" s="63">
        <v>60.3</v>
      </c>
      <c r="D317" s="61">
        <v>4.7499000000000002</v>
      </c>
      <c r="E317" s="63">
        <v>78.95</v>
      </c>
      <c r="F317" s="61">
        <v>0.62360000000000004</v>
      </c>
      <c r="G317" s="63">
        <v>799.62</v>
      </c>
      <c r="H317" s="61">
        <v>0.53380000000000005</v>
      </c>
      <c r="I317" s="61">
        <v>0.95679999999999998</v>
      </c>
      <c r="J317" s="63">
        <v>48.87</v>
      </c>
      <c r="K317" s="57">
        <v>22.44</v>
      </c>
      <c r="L317" s="61">
        <v>1.0353000000000001</v>
      </c>
      <c r="M317" s="63">
        <v>21.81</v>
      </c>
      <c r="N317" s="61">
        <v>2.8845000000000001</v>
      </c>
      <c r="O317" s="62">
        <v>10057</v>
      </c>
      <c r="P317" s="62">
        <v>16417</v>
      </c>
      <c r="Q317" s="61">
        <v>2.5983000000000001</v>
      </c>
      <c r="R317" s="61">
        <v>2.3862000000000001</v>
      </c>
      <c r="S317" s="61">
        <v>5.5537999999999998</v>
      </c>
      <c r="T317" s="61">
        <v>0.94320000000000004</v>
      </c>
      <c r="V317" s="61">
        <v>0.70730000000000004</v>
      </c>
      <c r="X317" s="61">
        <v>0.50749999999999995</v>
      </c>
    </row>
    <row r="318" spans="1:24">
      <c r="A318" s="64">
        <v>43545</v>
      </c>
      <c r="B318" s="61">
        <v>0.71450000000000002</v>
      </c>
      <c r="C318" s="63">
        <v>60.6</v>
      </c>
      <c r="D318" s="61">
        <v>4.7740999999999998</v>
      </c>
      <c r="E318" s="63">
        <v>78.95</v>
      </c>
      <c r="F318" s="61">
        <v>0.62529999999999997</v>
      </c>
      <c r="G318" s="63">
        <v>805.46</v>
      </c>
      <c r="H318" s="61">
        <v>0.54059999999999997</v>
      </c>
      <c r="I318" s="61">
        <v>0.96260000000000001</v>
      </c>
      <c r="J318" s="63">
        <v>49.18</v>
      </c>
      <c r="K318" s="57">
        <v>22.62</v>
      </c>
      <c r="L318" s="61">
        <v>1.0327</v>
      </c>
      <c r="M318" s="63">
        <v>22.01</v>
      </c>
      <c r="N318" s="61">
        <v>2.9009</v>
      </c>
      <c r="O318" s="62">
        <v>10096</v>
      </c>
      <c r="P318" s="62">
        <v>16577</v>
      </c>
      <c r="Q318" s="61">
        <v>2.6240000000000001</v>
      </c>
      <c r="R318" s="61">
        <v>2.4098000000000002</v>
      </c>
      <c r="S318" s="61">
        <v>5.6071999999999997</v>
      </c>
      <c r="T318" s="61">
        <v>0.95009999999999994</v>
      </c>
      <c r="V318" s="61">
        <v>0.70809999999999995</v>
      </c>
      <c r="X318" s="61">
        <v>0.51249999999999996</v>
      </c>
    </row>
    <row r="319" spans="1:24">
      <c r="A319" s="64">
        <v>43546</v>
      </c>
      <c r="B319" s="61">
        <v>0.71060000000000001</v>
      </c>
      <c r="C319" s="63">
        <v>60.5</v>
      </c>
      <c r="D319" s="61">
        <v>4.7645999999999997</v>
      </c>
      <c r="E319" s="63">
        <v>78.72</v>
      </c>
      <c r="F319" s="61">
        <v>0.62450000000000006</v>
      </c>
      <c r="G319" s="63">
        <v>803.4</v>
      </c>
      <c r="H319" s="61">
        <v>0.54100000000000004</v>
      </c>
      <c r="I319" s="61">
        <v>0.9587</v>
      </c>
      <c r="J319" s="63">
        <v>48.75</v>
      </c>
      <c r="K319" s="57">
        <v>22.54</v>
      </c>
      <c r="L319" s="61">
        <v>1.0313000000000001</v>
      </c>
      <c r="M319" s="63">
        <v>21.89</v>
      </c>
      <c r="N319" s="61">
        <v>2.8864999999999998</v>
      </c>
      <c r="O319" s="62">
        <v>10062</v>
      </c>
      <c r="P319" s="62">
        <v>16487</v>
      </c>
      <c r="Q319" s="61">
        <v>2.6097000000000001</v>
      </c>
      <c r="R319" s="61">
        <v>2.3965999999999998</v>
      </c>
      <c r="S319" s="61">
        <v>5.5754000000000001</v>
      </c>
      <c r="T319" s="61">
        <v>0.94969999999999999</v>
      </c>
      <c r="V319" s="61">
        <v>0.70540000000000003</v>
      </c>
      <c r="X319" s="61">
        <v>0.5091</v>
      </c>
    </row>
    <row r="320" spans="1:24">
      <c r="A320" s="64">
        <v>43549</v>
      </c>
      <c r="B320" s="61">
        <v>0.70789999999999997</v>
      </c>
      <c r="C320" s="63">
        <v>60.3</v>
      </c>
      <c r="D320" s="61">
        <v>4.7527999999999997</v>
      </c>
      <c r="E320" s="63">
        <v>77.849999999999994</v>
      </c>
      <c r="F320" s="61">
        <v>0.62660000000000005</v>
      </c>
      <c r="G320" s="63">
        <v>803.75</v>
      </c>
      <c r="H320" s="61">
        <v>0.53669999999999995</v>
      </c>
      <c r="I320" s="61">
        <v>0.95679999999999998</v>
      </c>
      <c r="J320" s="63">
        <v>48.88</v>
      </c>
      <c r="K320" s="57">
        <v>22.36</v>
      </c>
      <c r="L320" s="61">
        <v>1.0294000000000001</v>
      </c>
      <c r="M320" s="63">
        <v>21.84</v>
      </c>
      <c r="N320" s="61">
        <v>2.8812000000000002</v>
      </c>
      <c r="O320" s="62">
        <v>10066</v>
      </c>
      <c r="P320" s="62">
        <v>16423</v>
      </c>
      <c r="Q320" s="61">
        <v>2.5998000000000001</v>
      </c>
      <c r="R320" s="61">
        <v>2.3875000000000002</v>
      </c>
      <c r="S320" s="61">
        <v>5.5555000000000003</v>
      </c>
      <c r="T320" s="61">
        <v>0.95050000000000001</v>
      </c>
      <c r="V320" s="61">
        <v>0.70430000000000004</v>
      </c>
      <c r="X320" s="61">
        <v>0.50870000000000004</v>
      </c>
    </row>
    <row r="321" spans="1:24">
      <c r="A321" s="64">
        <v>43550</v>
      </c>
      <c r="B321" s="61">
        <v>0.71220000000000006</v>
      </c>
      <c r="C321" s="63">
        <v>60.6</v>
      </c>
      <c r="D321" s="61">
        <v>4.7782</v>
      </c>
      <c r="E321" s="63">
        <v>78.38</v>
      </c>
      <c r="F321" s="61">
        <v>0.62960000000000005</v>
      </c>
      <c r="G321" s="63">
        <v>806.4</v>
      </c>
      <c r="H321" s="61">
        <v>0.54020000000000001</v>
      </c>
      <c r="I321" s="61">
        <v>0.96130000000000004</v>
      </c>
      <c r="J321" s="63">
        <v>49.03</v>
      </c>
      <c r="K321" s="57">
        <v>22.53</v>
      </c>
      <c r="L321" s="61">
        <v>1.0305</v>
      </c>
      <c r="M321" s="63">
        <v>21.96</v>
      </c>
      <c r="N321" s="61">
        <v>2.8961999999999999</v>
      </c>
      <c r="O321" s="62">
        <v>10086</v>
      </c>
      <c r="P321" s="62">
        <v>16521</v>
      </c>
      <c r="Q321" s="61">
        <v>2.6156000000000001</v>
      </c>
      <c r="R321" s="61">
        <v>2.4020000000000001</v>
      </c>
      <c r="S321" s="61">
        <v>5.5899000000000001</v>
      </c>
      <c r="T321" s="61">
        <v>0.95379999999999998</v>
      </c>
      <c r="V321" s="61">
        <v>0.70679999999999998</v>
      </c>
      <c r="X321" s="61">
        <v>0.51139999999999997</v>
      </c>
    </row>
    <row r="322" spans="1:24">
      <c r="A322" s="64">
        <v>43551</v>
      </c>
      <c r="B322" s="61">
        <v>0.71009999999999995</v>
      </c>
      <c r="C322" s="63">
        <v>60.6</v>
      </c>
      <c r="D322" s="61">
        <v>4.7686000000000002</v>
      </c>
      <c r="E322" s="63">
        <v>78.540000000000006</v>
      </c>
      <c r="F322" s="61">
        <v>0.63080000000000003</v>
      </c>
      <c r="G322" s="63">
        <v>805.7</v>
      </c>
      <c r="H322" s="61">
        <v>0.53859999999999997</v>
      </c>
      <c r="I322" s="61">
        <v>0.96130000000000004</v>
      </c>
      <c r="J322" s="63">
        <v>48.92</v>
      </c>
      <c r="K322" s="57">
        <v>22.55</v>
      </c>
      <c r="L322" s="61">
        <v>1.0444</v>
      </c>
      <c r="M322" s="63">
        <v>21.91</v>
      </c>
      <c r="N322" s="61">
        <v>2.8954</v>
      </c>
      <c r="O322" s="62">
        <v>10091</v>
      </c>
      <c r="P322" s="62">
        <v>16474</v>
      </c>
      <c r="Q322" s="61">
        <v>2.6078000000000001</v>
      </c>
      <c r="R322" s="61">
        <v>2.3948999999999998</v>
      </c>
      <c r="S322" s="61">
        <v>5.5739000000000001</v>
      </c>
      <c r="T322" s="61">
        <v>0.95130000000000003</v>
      </c>
      <c r="V322" s="61">
        <v>0.70709999999999995</v>
      </c>
      <c r="X322" s="61">
        <v>0.50980000000000003</v>
      </c>
    </row>
    <row r="323" spans="1:24">
      <c r="A323" s="64">
        <v>43552</v>
      </c>
      <c r="B323" s="61">
        <v>0.7097</v>
      </c>
      <c r="C323" s="63">
        <v>60.6</v>
      </c>
      <c r="D323" s="61">
        <v>4.7759</v>
      </c>
      <c r="E323" s="63">
        <v>78.19</v>
      </c>
      <c r="F323" s="61">
        <v>0.63060000000000005</v>
      </c>
      <c r="G323" s="63">
        <v>807.51</v>
      </c>
      <c r="H323" s="61">
        <v>0.53790000000000004</v>
      </c>
      <c r="I323" s="61">
        <v>0.96160000000000001</v>
      </c>
      <c r="J323" s="63">
        <v>48.99</v>
      </c>
      <c r="K323" s="57">
        <v>22.6</v>
      </c>
      <c r="L323" s="61">
        <v>1.0410999999999999</v>
      </c>
      <c r="M323" s="63">
        <v>21.92</v>
      </c>
      <c r="N323" s="61">
        <v>2.8942000000000001</v>
      </c>
      <c r="O323" s="62">
        <v>10098</v>
      </c>
      <c r="P323" s="62">
        <v>16466</v>
      </c>
      <c r="Q323" s="61">
        <v>2.6063999999999998</v>
      </c>
      <c r="R323" s="61">
        <v>2.3936000000000002</v>
      </c>
      <c r="S323" s="61">
        <v>5.5711000000000004</v>
      </c>
      <c r="T323" s="61">
        <v>0.95140000000000002</v>
      </c>
      <c r="V323" s="61">
        <v>0.70640000000000003</v>
      </c>
      <c r="X323" s="61">
        <v>0.5101</v>
      </c>
    </row>
    <row r="324" spans="1:24">
      <c r="A324" s="64">
        <v>43553</v>
      </c>
      <c r="B324" s="61">
        <v>0.7087</v>
      </c>
      <c r="C324" s="63">
        <v>60.5</v>
      </c>
      <c r="D324" s="61">
        <v>4.7659000000000002</v>
      </c>
      <c r="E324" s="63">
        <v>78.489999999999995</v>
      </c>
      <c r="F324" s="61">
        <v>0.63100000000000001</v>
      </c>
      <c r="G324" s="63">
        <v>805.24</v>
      </c>
      <c r="H324" s="61">
        <v>0.54220000000000002</v>
      </c>
      <c r="I324" s="61">
        <v>0.96079999999999999</v>
      </c>
      <c r="J324" s="63">
        <v>48.95</v>
      </c>
      <c r="K324" s="57">
        <v>22.55</v>
      </c>
      <c r="L324" s="61">
        <v>1.0442</v>
      </c>
      <c r="M324" s="63">
        <v>21.87</v>
      </c>
      <c r="N324" s="61">
        <v>2.8921999999999999</v>
      </c>
      <c r="O324" s="62">
        <v>10090</v>
      </c>
      <c r="P324" s="62">
        <v>16443</v>
      </c>
      <c r="Q324" s="61">
        <v>2.6027</v>
      </c>
      <c r="R324" s="61">
        <v>2.3902000000000001</v>
      </c>
      <c r="S324" s="61">
        <v>5.5632999999999999</v>
      </c>
      <c r="T324" s="61">
        <v>0.95250000000000001</v>
      </c>
      <c r="V324" s="61">
        <v>0.70579999999999998</v>
      </c>
      <c r="X324" s="61">
        <v>0.51049999999999995</v>
      </c>
    </row>
    <row r="325" spans="1:24">
      <c r="A325" s="64">
        <v>43556</v>
      </c>
      <c r="B325" s="61">
        <v>0.71209999999999996</v>
      </c>
      <c r="C325" s="63">
        <v>60.8</v>
      </c>
      <c r="D325" s="61">
        <v>4.7755000000000001</v>
      </c>
      <c r="E325" s="63">
        <v>79.06</v>
      </c>
      <c r="F325" s="61">
        <v>0.63390000000000002</v>
      </c>
      <c r="G325" s="63">
        <v>806.35</v>
      </c>
      <c r="H325" s="61">
        <v>0.54600000000000004</v>
      </c>
      <c r="I325" s="61">
        <v>0.96379999999999999</v>
      </c>
      <c r="J325" s="63">
        <v>49.24</v>
      </c>
      <c r="K325" s="57">
        <v>22.59</v>
      </c>
      <c r="L325" s="61">
        <v>1.0427999999999999</v>
      </c>
      <c r="M325" s="63">
        <v>21.94</v>
      </c>
      <c r="N325" s="61">
        <v>2.9036</v>
      </c>
      <c r="O325" s="62">
        <v>10133</v>
      </c>
      <c r="P325" s="62">
        <v>16521</v>
      </c>
      <c r="Q325" s="61">
        <v>2.6152000000000002</v>
      </c>
      <c r="R325" s="61">
        <v>2.4016999999999999</v>
      </c>
      <c r="S325" s="61">
        <v>5.5898000000000003</v>
      </c>
      <c r="T325" s="61">
        <v>0.95069999999999999</v>
      </c>
      <c r="V325" s="61">
        <v>0.70899999999999996</v>
      </c>
      <c r="X325" s="61">
        <v>0.51290000000000002</v>
      </c>
    </row>
    <row r="326" spans="1:24">
      <c r="A326" s="64">
        <v>43557</v>
      </c>
      <c r="B326" s="61">
        <v>0.70799999999999996</v>
      </c>
      <c r="C326" s="63">
        <v>60.5</v>
      </c>
      <c r="D326" s="61">
        <v>4.7582000000000004</v>
      </c>
      <c r="E326" s="63">
        <v>78.84</v>
      </c>
      <c r="F326" s="61">
        <v>0.63200000000000001</v>
      </c>
      <c r="G326" s="63">
        <v>804.79</v>
      </c>
      <c r="H326" s="61">
        <v>0.54190000000000005</v>
      </c>
      <c r="I326" s="61">
        <v>0.95989999999999998</v>
      </c>
      <c r="J326" s="63">
        <v>49.01</v>
      </c>
      <c r="K326" s="57">
        <v>22.47</v>
      </c>
      <c r="L326" s="61">
        <v>1.0451999999999999</v>
      </c>
      <c r="M326" s="63">
        <v>21.83</v>
      </c>
      <c r="N326" s="61">
        <v>2.8915000000000002</v>
      </c>
      <c r="O326" s="62">
        <v>10082</v>
      </c>
      <c r="P326" s="62">
        <v>16425</v>
      </c>
      <c r="Q326" s="61">
        <v>2.6000999999999999</v>
      </c>
      <c r="R326" s="61">
        <v>2.3879000000000001</v>
      </c>
      <c r="S326" s="61">
        <v>5.5575999999999999</v>
      </c>
      <c r="T326" s="61">
        <v>0.94330000000000003</v>
      </c>
      <c r="V326" s="61">
        <v>0.70730000000000004</v>
      </c>
      <c r="X326" s="61">
        <v>0.51</v>
      </c>
    </row>
    <row r="327" spans="1:24">
      <c r="A327" s="64">
        <v>43558</v>
      </c>
      <c r="B327" s="61">
        <v>0.71060000000000001</v>
      </c>
      <c r="C327" s="63">
        <v>60.7</v>
      </c>
      <c r="D327" s="61">
        <v>4.7693000000000003</v>
      </c>
      <c r="E327" s="63">
        <v>79.13</v>
      </c>
      <c r="F327" s="61">
        <v>0.63319999999999999</v>
      </c>
      <c r="G327" s="63">
        <v>806.45</v>
      </c>
      <c r="H327" s="61">
        <v>0.54069999999999996</v>
      </c>
      <c r="I327" s="61">
        <v>0.96189999999999998</v>
      </c>
      <c r="J327" s="63">
        <v>48.73</v>
      </c>
      <c r="K327" s="57">
        <v>22.57</v>
      </c>
      <c r="L327" s="61">
        <v>1.0484</v>
      </c>
      <c r="M327" s="63">
        <v>21.89</v>
      </c>
      <c r="N327" s="61">
        <v>2.9007000000000001</v>
      </c>
      <c r="O327" s="62">
        <v>10105</v>
      </c>
      <c r="P327" s="62">
        <v>16486</v>
      </c>
      <c r="Q327" s="61">
        <v>2.6097000000000001</v>
      </c>
      <c r="R327" s="61">
        <v>2.3965999999999998</v>
      </c>
      <c r="S327" s="61">
        <v>5.5781000000000001</v>
      </c>
      <c r="T327" s="61">
        <v>0.94620000000000004</v>
      </c>
      <c r="V327" s="61">
        <v>0.70889999999999997</v>
      </c>
      <c r="X327" s="61">
        <v>0.51270000000000004</v>
      </c>
    </row>
    <row r="328" spans="1:24">
      <c r="A328" s="64">
        <v>43559</v>
      </c>
      <c r="B328" s="61">
        <v>0.71109999999999995</v>
      </c>
      <c r="C328" s="63">
        <v>60.7</v>
      </c>
      <c r="D328" s="61">
        <v>4.7747999999999999</v>
      </c>
      <c r="E328" s="63">
        <v>79.22</v>
      </c>
      <c r="F328" s="61">
        <v>0.63249999999999995</v>
      </c>
      <c r="G328" s="63">
        <v>808.34</v>
      </c>
      <c r="H328" s="61">
        <v>0.53990000000000005</v>
      </c>
      <c r="I328" s="61">
        <v>0.96250000000000002</v>
      </c>
      <c r="J328" s="63">
        <v>48.86</v>
      </c>
      <c r="K328" s="57">
        <v>22.58</v>
      </c>
      <c r="L328" s="61">
        <v>1.0485</v>
      </c>
      <c r="M328" s="63">
        <v>21.9</v>
      </c>
      <c r="N328" s="61">
        <v>2.9016000000000002</v>
      </c>
      <c r="O328" s="62">
        <v>10083</v>
      </c>
      <c r="P328" s="62">
        <v>16497</v>
      </c>
      <c r="Q328" s="61">
        <v>2.6114999999999999</v>
      </c>
      <c r="R328" s="61">
        <v>2.3982999999999999</v>
      </c>
      <c r="S328" s="61">
        <v>5.5811000000000002</v>
      </c>
      <c r="T328" s="61">
        <v>0.94950000000000001</v>
      </c>
      <c r="V328" s="61">
        <v>0.7097</v>
      </c>
      <c r="X328" s="61">
        <v>0.51200000000000001</v>
      </c>
    </row>
    <row r="329" spans="1:24">
      <c r="A329" s="64">
        <v>43560</v>
      </c>
      <c r="B329" s="61">
        <v>0.71250000000000002</v>
      </c>
      <c r="C329" s="63">
        <v>60.9</v>
      </c>
      <c r="D329" s="61">
        <v>4.7858999999999998</v>
      </c>
      <c r="E329" s="63">
        <v>79.59</v>
      </c>
      <c r="F329" s="61">
        <v>0.63460000000000005</v>
      </c>
      <c r="G329" s="63">
        <v>809.54</v>
      </c>
      <c r="H329" s="61">
        <v>0.54410000000000003</v>
      </c>
      <c r="I329" s="61">
        <v>0.96489999999999998</v>
      </c>
      <c r="J329" s="63">
        <v>49.32</v>
      </c>
      <c r="K329" s="57">
        <v>22.71</v>
      </c>
      <c r="L329" s="61">
        <v>1.0545</v>
      </c>
      <c r="M329" s="63">
        <v>21.95</v>
      </c>
      <c r="N329" s="61">
        <v>2.9083999999999999</v>
      </c>
      <c r="O329" s="62">
        <v>10085</v>
      </c>
      <c r="P329" s="62">
        <v>16530</v>
      </c>
      <c r="Q329" s="61">
        <v>2.6166999999999998</v>
      </c>
      <c r="R329" s="61">
        <v>2.403</v>
      </c>
      <c r="S329" s="61">
        <v>5.5926</v>
      </c>
      <c r="T329" s="61">
        <v>0.95179999999999998</v>
      </c>
      <c r="V329" s="61">
        <v>0.71260000000000001</v>
      </c>
      <c r="X329" s="61">
        <v>0.51339999999999997</v>
      </c>
    </row>
    <row r="330" spans="1:24">
      <c r="A330" s="64">
        <v>43563</v>
      </c>
      <c r="B330" s="61">
        <v>0.70940000000000003</v>
      </c>
      <c r="C330" s="63">
        <v>60.7</v>
      </c>
      <c r="D330" s="61">
        <v>4.7671000000000001</v>
      </c>
      <c r="E330" s="63">
        <v>79.05</v>
      </c>
      <c r="F330" s="61">
        <v>0.63180000000000003</v>
      </c>
      <c r="G330" s="63">
        <v>811.46</v>
      </c>
      <c r="H330" s="61">
        <v>0.54320000000000002</v>
      </c>
      <c r="I330" s="61">
        <v>0.96220000000000006</v>
      </c>
      <c r="J330" s="63">
        <v>49.32</v>
      </c>
      <c r="K330" s="57">
        <v>22.69</v>
      </c>
      <c r="L330" s="61">
        <v>1.0539000000000001</v>
      </c>
      <c r="M330" s="63">
        <v>21.89</v>
      </c>
      <c r="N330" s="61">
        <v>2.9085000000000001</v>
      </c>
      <c r="O330" s="62">
        <v>10042</v>
      </c>
      <c r="P330" s="62">
        <v>16457</v>
      </c>
      <c r="Q330" s="61">
        <v>2.6053000000000002</v>
      </c>
      <c r="R330" s="61">
        <v>2.3925999999999998</v>
      </c>
      <c r="S330" s="61">
        <v>5.5685000000000002</v>
      </c>
      <c r="T330" s="61">
        <v>0.94899999999999995</v>
      </c>
      <c r="V330" s="61">
        <v>0.7087</v>
      </c>
      <c r="X330" s="61">
        <v>0.51139999999999997</v>
      </c>
    </row>
    <row r="331" spans="1:24">
      <c r="A331" s="64">
        <v>43564</v>
      </c>
      <c r="B331" s="61">
        <v>0.71360000000000001</v>
      </c>
      <c r="C331" s="63">
        <v>61</v>
      </c>
      <c r="D331" s="61">
        <v>4.7915999999999999</v>
      </c>
      <c r="E331" s="63">
        <v>79.45</v>
      </c>
      <c r="F331" s="61">
        <v>0.63349999999999995</v>
      </c>
      <c r="G331" s="63">
        <v>815.43</v>
      </c>
      <c r="H331" s="61">
        <v>0.54500000000000004</v>
      </c>
      <c r="I331" s="61">
        <v>0.96640000000000004</v>
      </c>
      <c r="J331" s="63">
        <v>49.62</v>
      </c>
      <c r="K331" s="57">
        <v>22.75</v>
      </c>
      <c r="L331" s="61">
        <v>1.0580000000000001</v>
      </c>
      <c r="M331" s="63">
        <v>22.01</v>
      </c>
      <c r="N331" s="61">
        <v>2.9228999999999998</v>
      </c>
      <c r="O331" s="62">
        <v>10097</v>
      </c>
      <c r="P331" s="62">
        <v>16555</v>
      </c>
      <c r="Q331" s="61">
        <v>2.6206999999999998</v>
      </c>
      <c r="R331" s="61">
        <v>2.4066999999999998</v>
      </c>
      <c r="S331" s="61">
        <v>5.5978000000000003</v>
      </c>
      <c r="T331" s="61">
        <v>0.94979999999999998</v>
      </c>
      <c r="V331" s="61">
        <v>0.7127</v>
      </c>
      <c r="X331" s="61">
        <v>0.51419999999999999</v>
      </c>
    </row>
    <row r="332" spans="1:24">
      <c r="A332" s="64">
        <v>43565</v>
      </c>
      <c r="B332" s="61">
        <v>0.71440000000000003</v>
      </c>
      <c r="C332" s="63">
        <v>61</v>
      </c>
      <c r="D332" s="61">
        <v>4.7971000000000004</v>
      </c>
      <c r="E332" s="63">
        <v>79.42</v>
      </c>
      <c r="F332" s="61">
        <v>0.63419999999999999</v>
      </c>
      <c r="G332" s="63">
        <v>814.21</v>
      </c>
      <c r="H332" s="61">
        <v>0.54659999999999997</v>
      </c>
      <c r="I332" s="61">
        <v>0.96699999999999997</v>
      </c>
      <c r="J332" s="63">
        <v>49.43</v>
      </c>
      <c r="K332" s="57">
        <v>22.75</v>
      </c>
      <c r="L332" s="61">
        <v>1.0581</v>
      </c>
      <c r="M332" s="63">
        <v>22.03</v>
      </c>
      <c r="N332" s="61">
        <v>2.9276</v>
      </c>
      <c r="O332" s="62">
        <v>10118</v>
      </c>
      <c r="P332" s="62">
        <v>16574</v>
      </c>
      <c r="Q332" s="61">
        <v>2.6236000000000002</v>
      </c>
      <c r="R332" s="61">
        <v>2.4094000000000002</v>
      </c>
      <c r="S332" s="61">
        <v>5.5961999999999996</v>
      </c>
      <c r="T332" s="61">
        <v>0.95230000000000004</v>
      </c>
      <c r="V332" s="61">
        <v>0.71450000000000002</v>
      </c>
      <c r="X332" s="61">
        <v>0.51419999999999999</v>
      </c>
    </row>
    <row r="333" spans="1:24">
      <c r="A333" s="64">
        <v>43566</v>
      </c>
      <c r="B333" s="61">
        <v>0.71630000000000005</v>
      </c>
      <c r="C333" s="63">
        <v>61.2</v>
      </c>
      <c r="D333" s="61">
        <v>4.8091999999999997</v>
      </c>
      <c r="E333" s="63">
        <v>79.569999999999993</v>
      </c>
      <c r="F333" s="61">
        <v>0.63490000000000002</v>
      </c>
      <c r="G333" s="63">
        <v>815.7</v>
      </c>
      <c r="H333" s="61">
        <v>0.54690000000000005</v>
      </c>
      <c r="I333" s="61">
        <v>0.96919999999999995</v>
      </c>
      <c r="J333" s="63">
        <v>49.4</v>
      </c>
      <c r="K333" s="57">
        <v>22.76</v>
      </c>
      <c r="L333" s="61">
        <v>1.0589999999999999</v>
      </c>
      <c r="M333" s="63">
        <v>22.1</v>
      </c>
      <c r="N333" s="61">
        <v>2.9489999999999998</v>
      </c>
      <c r="O333" s="62">
        <v>10137</v>
      </c>
      <c r="P333" s="62">
        <v>16617</v>
      </c>
      <c r="Q333" s="61">
        <v>2.6305999999999998</v>
      </c>
      <c r="R333" s="61">
        <v>2.4199000000000002</v>
      </c>
      <c r="S333" s="61">
        <v>5.6177000000000001</v>
      </c>
      <c r="T333" s="61">
        <v>0.95550000000000002</v>
      </c>
      <c r="V333" s="61">
        <v>0.7177</v>
      </c>
      <c r="X333" s="61">
        <v>0.51559999999999995</v>
      </c>
    </row>
    <row r="334" spans="1:24">
      <c r="A334" s="64">
        <v>43567</v>
      </c>
      <c r="B334" s="61">
        <v>0.71319999999999995</v>
      </c>
      <c r="C334" s="63">
        <v>61</v>
      </c>
      <c r="D334" s="61">
        <v>4.7931999999999997</v>
      </c>
      <c r="E334" s="63">
        <v>79.73</v>
      </c>
      <c r="F334" s="61">
        <v>0.63190000000000002</v>
      </c>
      <c r="G334" s="63">
        <v>812.88</v>
      </c>
      <c r="H334" s="61">
        <v>0.54600000000000004</v>
      </c>
      <c r="I334" s="61">
        <v>0.96740000000000004</v>
      </c>
      <c r="J334" s="63">
        <v>49.41</v>
      </c>
      <c r="K334" s="57">
        <v>22.69</v>
      </c>
      <c r="L334" s="61">
        <v>1.0589</v>
      </c>
      <c r="M334" s="63">
        <v>22.02</v>
      </c>
      <c r="N334" s="61">
        <v>2.9384000000000001</v>
      </c>
      <c r="O334" s="62">
        <v>10092</v>
      </c>
      <c r="P334" s="62">
        <v>16546</v>
      </c>
      <c r="Q334" s="61">
        <v>2.6192000000000002</v>
      </c>
      <c r="R334" s="61">
        <v>2.4095</v>
      </c>
      <c r="S334" s="61">
        <v>5.5942999999999996</v>
      </c>
      <c r="T334" s="61">
        <v>0.95320000000000005</v>
      </c>
      <c r="V334" s="61">
        <v>0.71509999999999996</v>
      </c>
      <c r="X334" s="61">
        <v>0.5131</v>
      </c>
    </row>
    <row r="335" spans="1:24">
      <c r="A335" s="64">
        <v>43570</v>
      </c>
      <c r="B335" s="61">
        <v>0.71679999999999999</v>
      </c>
      <c r="C335" s="63">
        <v>61.2</v>
      </c>
      <c r="D335" s="61">
        <v>4.8078000000000003</v>
      </c>
      <c r="E335" s="63">
        <v>80.22</v>
      </c>
      <c r="F335" s="61">
        <v>0.63390000000000002</v>
      </c>
      <c r="G335" s="63">
        <v>811.92</v>
      </c>
      <c r="H335" s="61">
        <v>0.54759999999999998</v>
      </c>
      <c r="I335" s="61">
        <v>0.96950000000000003</v>
      </c>
      <c r="J335" s="63">
        <v>49.64</v>
      </c>
      <c r="K335" s="57">
        <v>22.76</v>
      </c>
      <c r="L335" s="61">
        <v>1.0585</v>
      </c>
      <c r="M335" s="63">
        <v>22.11</v>
      </c>
      <c r="N335" s="61">
        <v>2.9474999999999998</v>
      </c>
      <c r="O335" s="62">
        <v>10084</v>
      </c>
      <c r="P335" s="62">
        <v>16630</v>
      </c>
      <c r="Q335" s="61">
        <v>2.6324000000000001</v>
      </c>
      <c r="R335" s="61">
        <v>2.4216000000000002</v>
      </c>
      <c r="S335" s="61">
        <v>5.6196000000000002</v>
      </c>
      <c r="T335" s="61">
        <v>0.9556</v>
      </c>
      <c r="V335" s="61">
        <v>0.71809999999999996</v>
      </c>
      <c r="X335" s="61">
        <v>0.51559999999999995</v>
      </c>
    </row>
    <row r="336" spans="1:24">
      <c r="A336" s="64">
        <v>43571</v>
      </c>
      <c r="B336" s="61">
        <v>0.7147</v>
      </c>
      <c r="C336" s="63">
        <v>61.1</v>
      </c>
      <c r="D336" s="61">
        <v>4.7956000000000003</v>
      </c>
      <c r="E336" s="63">
        <v>80</v>
      </c>
      <c r="F336" s="61">
        <v>0.63219999999999998</v>
      </c>
      <c r="G336" s="63">
        <v>812.15</v>
      </c>
      <c r="H336" s="61">
        <v>0.54590000000000005</v>
      </c>
      <c r="I336" s="61">
        <v>0.96709999999999996</v>
      </c>
      <c r="J336" s="63">
        <v>49.69</v>
      </c>
      <c r="K336" s="57">
        <v>22.69</v>
      </c>
      <c r="L336" s="61">
        <v>1.0576000000000001</v>
      </c>
      <c r="M336" s="63">
        <v>22.06</v>
      </c>
      <c r="N336" s="61">
        <v>2.9403000000000001</v>
      </c>
      <c r="O336" s="62">
        <v>10056</v>
      </c>
      <c r="P336" s="62">
        <v>16583</v>
      </c>
      <c r="Q336" s="61">
        <v>2.6246999999999998</v>
      </c>
      <c r="R336" s="61">
        <v>2.4144999999999999</v>
      </c>
      <c r="S336" s="61">
        <v>5.6029999999999998</v>
      </c>
      <c r="T336" s="61">
        <v>0.95660000000000001</v>
      </c>
      <c r="V336" s="61">
        <v>0.71750000000000003</v>
      </c>
      <c r="X336" s="61">
        <v>0.51400000000000001</v>
      </c>
    </row>
    <row r="337" spans="1:24">
      <c r="A337" s="64">
        <v>43572</v>
      </c>
      <c r="B337" s="61">
        <v>0.72</v>
      </c>
      <c r="C337" s="63">
        <v>61.5</v>
      </c>
      <c r="D337" s="61">
        <v>4.8197999999999999</v>
      </c>
      <c r="E337" s="63">
        <v>80.64</v>
      </c>
      <c r="F337" s="61">
        <v>0.63649999999999995</v>
      </c>
      <c r="G337" s="63">
        <v>817.21</v>
      </c>
      <c r="H337" s="61">
        <v>0.55100000000000005</v>
      </c>
      <c r="I337" s="61">
        <v>0.97419999999999995</v>
      </c>
      <c r="J337" s="63">
        <v>50.12</v>
      </c>
      <c r="K337" s="57">
        <v>22.89</v>
      </c>
      <c r="L337" s="61">
        <v>1.0676000000000001</v>
      </c>
      <c r="M337" s="63">
        <v>22.19</v>
      </c>
      <c r="N337" s="61">
        <v>2.9830000000000001</v>
      </c>
      <c r="O337" s="62">
        <v>10141</v>
      </c>
      <c r="P337" s="62">
        <v>16703</v>
      </c>
      <c r="Q337" s="61">
        <v>2.6442000000000001</v>
      </c>
      <c r="R337" s="61">
        <v>2.4323999999999999</v>
      </c>
      <c r="S337" s="61">
        <v>5.6473000000000004</v>
      </c>
      <c r="T337" s="61">
        <v>0.95979999999999999</v>
      </c>
      <c r="V337" s="61">
        <v>0.72499999999999998</v>
      </c>
      <c r="X337" s="61">
        <v>0.51800000000000002</v>
      </c>
    </row>
    <row r="338" spans="1:24">
      <c r="A338" s="64">
        <v>43573</v>
      </c>
      <c r="B338" s="61">
        <v>0.71830000000000005</v>
      </c>
      <c r="C338" s="63">
        <v>61.4</v>
      </c>
      <c r="D338" s="61">
        <v>4.8079000000000001</v>
      </c>
      <c r="E338" s="63">
        <v>80.36</v>
      </c>
      <c r="F338" s="61">
        <v>0.63560000000000005</v>
      </c>
      <c r="G338" s="63">
        <v>816.53</v>
      </c>
      <c r="H338" s="61">
        <v>0.55049999999999999</v>
      </c>
      <c r="I338" s="61">
        <v>0.97219999999999995</v>
      </c>
      <c r="J338" s="63">
        <v>49.86</v>
      </c>
      <c r="K338" s="57">
        <v>22.85</v>
      </c>
      <c r="L338" s="61">
        <v>1.0684</v>
      </c>
      <c r="M338" s="63">
        <v>22.15</v>
      </c>
      <c r="N338" s="61">
        <v>2.9759000000000002</v>
      </c>
      <c r="O338" s="62">
        <v>10081</v>
      </c>
      <c r="P338" s="62">
        <v>16665</v>
      </c>
      <c r="Q338" s="61">
        <v>2.6379999999999999</v>
      </c>
      <c r="R338" s="61">
        <v>2.4266999999999999</v>
      </c>
      <c r="S338" s="61">
        <v>5.6351000000000004</v>
      </c>
      <c r="T338" s="61">
        <v>0.95909999999999995</v>
      </c>
      <c r="V338" s="61">
        <v>0.72529999999999994</v>
      </c>
      <c r="X338" s="61">
        <v>0.51659999999999995</v>
      </c>
    </row>
    <row r="339" spans="1:24">
      <c r="A339" s="64">
        <v>43578</v>
      </c>
      <c r="B339" s="61">
        <v>0.71209999999999996</v>
      </c>
      <c r="C339" s="63">
        <v>61</v>
      </c>
      <c r="D339" s="61">
        <v>4.782</v>
      </c>
      <c r="E339" s="63">
        <v>79.709999999999994</v>
      </c>
      <c r="F339" s="61">
        <v>0.63300000000000001</v>
      </c>
      <c r="G339" s="63">
        <v>813.29</v>
      </c>
      <c r="H339" s="61">
        <v>0.54859999999999998</v>
      </c>
      <c r="I339" s="61">
        <v>0.96589999999999998</v>
      </c>
      <c r="J339" s="63">
        <v>49.68</v>
      </c>
      <c r="K339" s="57">
        <v>22.72</v>
      </c>
      <c r="L339" s="61">
        <v>1.0679000000000001</v>
      </c>
      <c r="M339" s="63">
        <v>21.97</v>
      </c>
      <c r="N339" s="61">
        <v>2.9386000000000001</v>
      </c>
      <c r="O339" s="62">
        <v>10029</v>
      </c>
      <c r="P339" s="62">
        <v>16534</v>
      </c>
      <c r="Q339" s="61">
        <v>2.6152000000000002</v>
      </c>
      <c r="R339" s="61">
        <v>2.4056999999999999</v>
      </c>
      <c r="S339" s="61">
        <v>5.5865999999999998</v>
      </c>
      <c r="T339" s="61">
        <v>0.95150000000000001</v>
      </c>
      <c r="V339" s="61">
        <v>0.72360000000000002</v>
      </c>
      <c r="X339" s="61">
        <v>0.51339999999999997</v>
      </c>
    </row>
    <row r="340" spans="1:24">
      <c r="A340" s="64">
        <v>43579</v>
      </c>
      <c r="B340" s="61">
        <v>0.70389999999999997</v>
      </c>
      <c r="C340" s="63">
        <v>60.4</v>
      </c>
      <c r="D340" s="61">
        <v>4.7314999999999996</v>
      </c>
      <c r="E340" s="63">
        <v>78.72</v>
      </c>
      <c r="F340" s="61">
        <v>0.62760000000000005</v>
      </c>
      <c r="G340" s="63">
        <v>808.7</v>
      </c>
      <c r="H340" s="61">
        <v>0.54410000000000003</v>
      </c>
      <c r="I340" s="61">
        <v>0.95669999999999999</v>
      </c>
      <c r="J340" s="63">
        <v>49.16</v>
      </c>
      <c r="K340" s="57">
        <v>22.53</v>
      </c>
      <c r="L340" s="61">
        <v>1.0625</v>
      </c>
      <c r="M340" s="63">
        <v>21.74</v>
      </c>
      <c r="N340" s="61">
        <v>2.9077999999999999</v>
      </c>
      <c r="O340" s="62">
        <v>9936</v>
      </c>
      <c r="P340" s="62">
        <v>16343</v>
      </c>
      <c r="Q340" s="61">
        <v>2.5851000000000002</v>
      </c>
      <c r="R340" s="61">
        <v>2.3780000000000001</v>
      </c>
      <c r="S340" s="61">
        <v>5.5193000000000003</v>
      </c>
      <c r="T340" s="61">
        <v>0.94640000000000002</v>
      </c>
      <c r="V340" s="61">
        <v>0.71799999999999997</v>
      </c>
      <c r="X340" s="61">
        <v>0.50739999999999996</v>
      </c>
    </row>
    <row r="341" spans="1:24">
      <c r="A341" s="64">
        <v>43581</v>
      </c>
      <c r="B341" s="61">
        <v>0.70250000000000001</v>
      </c>
      <c r="C341" s="63">
        <v>60.4</v>
      </c>
      <c r="D341" s="61">
        <v>4.7298</v>
      </c>
      <c r="E341" s="63">
        <v>78.459999999999994</v>
      </c>
      <c r="F341" s="61">
        <v>0.63060000000000005</v>
      </c>
      <c r="G341" s="63">
        <v>815.32</v>
      </c>
      <c r="H341" s="61">
        <v>0.54430000000000001</v>
      </c>
      <c r="I341" s="61">
        <v>0.95669999999999999</v>
      </c>
      <c r="J341" s="63">
        <v>49.26</v>
      </c>
      <c r="K341" s="57">
        <v>22.49</v>
      </c>
      <c r="L341" s="61">
        <v>1.0569999999999999</v>
      </c>
      <c r="M341" s="63">
        <v>21.73</v>
      </c>
      <c r="N341" s="61">
        <v>2.9034</v>
      </c>
      <c r="O341" s="62">
        <v>9971</v>
      </c>
      <c r="P341" s="62">
        <v>16359</v>
      </c>
      <c r="Q341" s="61">
        <v>2.5798999999999999</v>
      </c>
      <c r="R341" s="61">
        <v>2.3733</v>
      </c>
      <c r="S341" s="61">
        <v>5.5107999999999997</v>
      </c>
      <c r="T341" s="61">
        <v>0.94720000000000004</v>
      </c>
      <c r="V341" s="61">
        <v>0.71660000000000001</v>
      </c>
      <c r="X341" s="61">
        <v>0.50880000000000003</v>
      </c>
    </row>
    <row r="342" spans="1:24">
      <c r="A342" s="64">
        <v>43584</v>
      </c>
      <c r="B342" s="61">
        <v>0.7056</v>
      </c>
      <c r="C342" s="63">
        <v>60.6</v>
      </c>
      <c r="D342" s="61">
        <v>4.7484999999999999</v>
      </c>
      <c r="E342" s="63">
        <v>78.760000000000005</v>
      </c>
      <c r="F342" s="61">
        <v>0.63239999999999996</v>
      </c>
      <c r="G342" s="63">
        <v>817.39</v>
      </c>
      <c r="H342" s="61">
        <v>0.54549999999999998</v>
      </c>
      <c r="I342" s="61">
        <v>0.96</v>
      </c>
      <c r="J342" s="63">
        <v>49.28</v>
      </c>
      <c r="K342" s="57">
        <v>22.52</v>
      </c>
      <c r="L342" s="61">
        <v>1.0569</v>
      </c>
      <c r="M342" s="63">
        <v>21.8</v>
      </c>
      <c r="N342" s="61">
        <v>2.9155000000000002</v>
      </c>
      <c r="O342" s="62">
        <v>10016</v>
      </c>
      <c r="P342" s="62">
        <v>16433</v>
      </c>
      <c r="Q342" s="61">
        <v>2.5912999999999999</v>
      </c>
      <c r="R342" s="61">
        <v>2.3837999999999999</v>
      </c>
      <c r="S342" s="61">
        <v>5.5347</v>
      </c>
      <c r="T342" s="61">
        <v>0.94920000000000004</v>
      </c>
      <c r="V342" s="61">
        <v>0.71909999999999996</v>
      </c>
      <c r="X342" s="61">
        <v>0.51070000000000004</v>
      </c>
    </row>
    <row r="343" spans="1:24">
      <c r="A343" s="64">
        <v>43585</v>
      </c>
      <c r="B343" s="61">
        <v>0.70389999999999997</v>
      </c>
      <c r="C343" s="63">
        <v>60.5</v>
      </c>
      <c r="D343" s="61">
        <v>4.7442000000000002</v>
      </c>
      <c r="E343" s="63">
        <v>78.5</v>
      </c>
      <c r="F343" s="61">
        <v>0.62970000000000004</v>
      </c>
      <c r="G343" s="63">
        <v>821.2</v>
      </c>
      <c r="H343" s="61">
        <v>0.54410000000000003</v>
      </c>
      <c r="I343" s="61">
        <v>0.95940000000000003</v>
      </c>
      <c r="J343" s="63">
        <v>49.13</v>
      </c>
      <c r="K343" s="57">
        <v>22.51</v>
      </c>
      <c r="L343" s="61">
        <v>1.0573999999999999</v>
      </c>
      <c r="M343" s="63">
        <v>21.79</v>
      </c>
      <c r="N343" s="61">
        <v>2.9106000000000001</v>
      </c>
      <c r="O343" s="62">
        <v>10013</v>
      </c>
      <c r="P343" s="62">
        <v>16394</v>
      </c>
      <c r="Q343" s="61">
        <v>2.5851000000000002</v>
      </c>
      <c r="R343" s="61">
        <v>2.3780000000000001</v>
      </c>
      <c r="S343" s="61">
        <v>5.5221999999999998</v>
      </c>
      <c r="T343" s="61">
        <v>0.94820000000000004</v>
      </c>
      <c r="V343" s="61">
        <v>0.71779999999999999</v>
      </c>
      <c r="X343" s="61">
        <v>0.50919999999999999</v>
      </c>
    </row>
    <row r="344" spans="1:24">
      <c r="A344" s="64">
        <v>43586</v>
      </c>
      <c r="B344" s="61">
        <v>0.70540000000000003</v>
      </c>
      <c r="C344" s="63">
        <v>60.6</v>
      </c>
      <c r="D344" s="61">
        <v>4.7507999999999999</v>
      </c>
      <c r="E344" s="63">
        <v>78.64</v>
      </c>
      <c r="F344" s="61">
        <v>0.62880000000000003</v>
      </c>
      <c r="G344" s="63">
        <v>823.98</v>
      </c>
      <c r="H344" s="61">
        <v>0.54069999999999996</v>
      </c>
      <c r="I344" s="61">
        <v>0.95879999999999999</v>
      </c>
      <c r="J344" s="63">
        <v>49.07</v>
      </c>
      <c r="K344" s="57">
        <v>22.52</v>
      </c>
      <c r="L344" s="61">
        <v>1.0603</v>
      </c>
      <c r="M344" s="63">
        <v>21.8</v>
      </c>
      <c r="N344" s="61">
        <v>2.9165000000000001</v>
      </c>
      <c r="O344" s="62">
        <v>10052</v>
      </c>
      <c r="P344" s="62">
        <v>16429</v>
      </c>
      <c r="Q344" s="61">
        <v>2.5905999999999998</v>
      </c>
      <c r="R344" s="61">
        <v>2.3831000000000002</v>
      </c>
      <c r="S344" s="61">
        <v>5.5335999999999999</v>
      </c>
      <c r="T344" s="61">
        <v>0.94379999999999997</v>
      </c>
      <c r="V344" s="61">
        <v>0.71919999999999995</v>
      </c>
      <c r="X344" s="61">
        <v>0.50900000000000001</v>
      </c>
    </row>
    <row r="345" spans="1:24">
      <c r="A345" s="64">
        <v>43587</v>
      </c>
      <c r="B345" s="61">
        <v>0.70199999999999996</v>
      </c>
      <c r="C345" s="63">
        <v>60.3</v>
      </c>
      <c r="D345" s="61">
        <v>4.7279</v>
      </c>
      <c r="E345" s="63">
        <v>78.319999999999993</v>
      </c>
      <c r="F345" s="61">
        <v>0.62649999999999995</v>
      </c>
      <c r="G345" s="63">
        <v>818.08</v>
      </c>
      <c r="H345" s="61">
        <v>0.53810000000000002</v>
      </c>
      <c r="I345" s="61">
        <v>0.95550000000000002</v>
      </c>
      <c r="J345" s="63">
        <v>48.84</v>
      </c>
      <c r="K345" s="57">
        <v>22.45</v>
      </c>
      <c r="L345" s="61">
        <v>1.0589999999999999</v>
      </c>
      <c r="M345" s="63">
        <v>21.7</v>
      </c>
      <c r="N345" s="61">
        <v>2.9043000000000001</v>
      </c>
      <c r="O345" s="62">
        <v>10004</v>
      </c>
      <c r="P345" s="62">
        <v>16331</v>
      </c>
      <c r="Q345" s="61">
        <v>2.5781000000000001</v>
      </c>
      <c r="R345" s="61">
        <v>2.3715999999999999</v>
      </c>
      <c r="S345" s="61">
        <v>5.5075000000000003</v>
      </c>
      <c r="T345" s="61">
        <v>0.94340000000000002</v>
      </c>
      <c r="V345" s="61">
        <v>0.71440000000000003</v>
      </c>
      <c r="X345" s="61">
        <v>0.50590000000000002</v>
      </c>
    </row>
    <row r="346" spans="1:24">
      <c r="A346" s="64">
        <v>43588</v>
      </c>
      <c r="B346" s="61">
        <v>0.69979999999999998</v>
      </c>
      <c r="C346" s="63">
        <v>60.1</v>
      </c>
      <c r="D346" s="61">
        <v>4.7130999999999998</v>
      </c>
      <c r="E346" s="63">
        <v>78.02</v>
      </c>
      <c r="F346" s="61">
        <v>0.62639999999999996</v>
      </c>
      <c r="G346" s="63">
        <v>818.12</v>
      </c>
      <c r="H346" s="61">
        <v>0.53680000000000005</v>
      </c>
      <c r="I346" s="61">
        <v>0.95379999999999998</v>
      </c>
      <c r="J346" s="63">
        <v>48.45</v>
      </c>
      <c r="K346" s="57">
        <v>22.41</v>
      </c>
      <c r="L346" s="61">
        <v>1.0565</v>
      </c>
      <c r="M346" s="63">
        <v>21.62</v>
      </c>
      <c r="N346" s="61">
        <v>2.8986000000000001</v>
      </c>
      <c r="O346" s="62">
        <v>9992</v>
      </c>
      <c r="P346" s="62">
        <v>16276</v>
      </c>
      <c r="Q346" s="61">
        <v>2.57</v>
      </c>
      <c r="R346" s="61">
        <v>2.3641999999999999</v>
      </c>
      <c r="S346" s="61">
        <v>5.4901</v>
      </c>
      <c r="T346" s="61">
        <v>0.94240000000000002</v>
      </c>
      <c r="V346" s="61">
        <v>0.71379999999999999</v>
      </c>
      <c r="X346" s="61">
        <v>0.505</v>
      </c>
    </row>
    <row r="347" spans="1:24">
      <c r="A347" s="64">
        <v>43591</v>
      </c>
      <c r="B347" s="61">
        <v>0.69889999999999997</v>
      </c>
      <c r="C347" s="63">
        <v>60.1</v>
      </c>
      <c r="D347" s="61">
        <v>4.7393999999999998</v>
      </c>
      <c r="E347" s="63">
        <v>77.42</v>
      </c>
      <c r="F347" s="61">
        <v>0.62450000000000006</v>
      </c>
      <c r="G347" s="63">
        <v>818.4</v>
      </c>
      <c r="H347" s="61">
        <v>0.53249999999999997</v>
      </c>
      <c r="I347" s="61">
        <v>0.95320000000000005</v>
      </c>
      <c r="J347" s="63">
        <v>48.48</v>
      </c>
      <c r="K347" s="57">
        <v>22.33</v>
      </c>
      <c r="L347" s="61">
        <v>1.0550999999999999</v>
      </c>
      <c r="M347" s="63">
        <v>21.62</v>
      </c>
      <c r="N347" s="61">
        <v>2.8984000000000001</v>
      </c>
      <c r="O347" s="62">
        <v>10014</v>
      </c>
      <c r="P347" s="62">
        <v>16272</v>
      </c>
      <c r="Q347" s="61">
        <v>2.5667</v>
      </c>
      <c r="R347" s="61">
        <v>2.3611</v>
      </c>
      <c r="S347" s="61">
        <v>5.4835000000000003</v>
      </c>
      <c r="T347" s="61">
        <v>0.94189999999999996</v>
      </c>
      <c r="V347" s="61">
        <v>0.71020000000000005</v>
      </c>
      <c r="X347" s="61">
        <v>0.50529999999999997</v>
      </c>
    </row>
    <row r="348" spans="1:24">
      <c r="A348" s="64">
        <v>43592</v>
      </c>
      <c r="B348" s="61">
        <v>0.70340000000000003</v>
      </c>
      <c r="C348" s="63">
        <v>60.5</v>
      </c>
      <c r="D348" s="61">
        <v>4.7674000000000003</v>
      </c>
      <c r="E348" s="63">
        <v>77.819999999999993</v>
      </c>
      <c r="F348" s="61">
        <v>0.62709999999999999</v>
      </c>
      <c r="G348" s="63">
        <v>822.03</v>
      </c>
      <c r="H348" s="61">
        <v>0.53600000000000003</v>
      </c>
      <c r="I348" s="61">
        <v>0.95830000000000004</v>
      </c>
      <c r="J348" s="63">
        <v>48.78</v>
      </c>
      <c r="K348" s="57">
        <v>22.45</v>
      </c>
      <c r="L348" s="61">
        <v>1.0627</v>
      </c>
      <c r="M348" s="63">
        <v>21.75</v>
      </c>
      <c r="N348" s="61">
        <v>2.9174000000000002</v>
      </c>
      <c r="O348" s="62">
        <v>10062</v>
      </c>
      <c r="P348" s="62">
        <v>16412</v>
      </c>
      <c r="Q348" s="61">
        <v>2.5832000000000002</v>
      </c>
      <c r="R348" s="61">
        <v>2.3763999999999998</v>
      </c>
      <c r="S348" s="61">
        <v>5.5197000000000003</v>
      </c>
      <c r="T348" s="61">
        <v>0.94450000000000001</v>
      </c>
      <c r="V348" s="61">
        <v>0.71509999999999996</v>
      </c>
      <c r="X348" s="61">
        <v>0.50760000000000005</v>
      </c>
    </row>
    <row r="349" spans="1:24">
      <c r="A349" s="64">
        <v>43593</v>
      </c>
      <c r="B349" s="61">
        <v>0.70230000000000004</v>
      </c>
      <c r="C349" s="63">
        <v>60.4</v>
      </c>
      <c r="D349" s="61">
        <v>4.7542999999999997</v>
      </c>
      <c r="E349" s="63">
        <v>77.290000000000006</v>
      </c>
      <c r="F349" s="61">
        <v>0.62680000000000002</v>
      </c>
      <c r="G349" s="63">
        <v>820.81</v>
      </c>
      <c r="H349" s="61">
        <v>0.5373</v>
      </c>
      <c r="I349" s="61">
        <v>0.95579999999999998</v>
      </c>
      <c r="J349" s="63">
        <v>48.87</v>
      </c>
      <c r="K349" s="57">
        <v>22.32</v>
      </c>
      <c r="L349" s="61">
        <v>1.0657000000000001</v>
      </c>
      <c r="M349" s="63">
        <v>21.72</v>
      </c>
      <c r="N349" s="61">
        <v>2.9131</v>
      </c>
      <c r="O349" s="62">
        <v>10049</v>
      </c>
      <c r="P349" s="62">
        <v>16411</v>
      </c>
      <c r="Q349" s="61">
        <v>2.5792000000000002</v>
      </c>
      <c r="R349" s="61">
        <v>2.3725999999999998</v>
      </c>
      <c r="S349" s="61">
        <v>5.5121000000000002</v>
      </c>
      <c r="T349" s="61">
        <v>0.94550000000000001</v>
      </c>
      <c r="V349" s="61">
        <v>0.71599999999999997</v>
      </c>
      <c r="X349" s="61">
        <v>0.50680000000000003</v>
      </c>
    </row>
    <row r="350" spans="1:24">
      <c r="A350" s="64">
        <v>43594</v>
      </c>
      <c r="B350" s="61">
        <v>0.6976</v>
      </c>
      <c r="C350" s="63">
        <v>60.1</v>
      </c>
      <c r="D350" s="61">
        <v>4.7466999999999997</v>
      </c>
      <c r="E350" s="63">
        <v>76.69</v>
      </c>
      <c r="F350" s="61">
        <v>0.623</v>
      </c>
      <c r="G350" s="63">
        <v>822.47</v>
      </c>
      <c r="H350" s="61">
        <v>0.53569999999999995</v>
      </c>
      <c r="I350" s="61">
        <v>0.95099999999999996</v>
      </c>
      <c r="J350" s="63">
        <v>48.74</v>
      </c>
      <c r="K350" s="57">
        <v>22.18</v>
      </c>
      <c r="L350" s="61">
        <v>1.0607</v>
      </c>
      <c r="M350" s="63">
        <v>21.6</v>
      </c>
      <c r="N350" s="61">
        <v>2.8954</v>
      </c>
      <c r="O350" s="62">
        <v>10011</v>
      </c>
      <c r="P350" s="62">
        <v>16324</v>
      </c>
      <c r="Q350" s="61">
        <v>2.5619000000000001</v>
      </c>
      <c r="R350" s="61">
        <v>2.3567999999999998</v>
      </c>
      <c r="S350" s="61">
        <v>5.4747000000000003</v>
      </c>
      <c r="T350" s="61">
        <v>0.94069999999999998</v>
      </c>
      <c r="V350" s="61">
        <v>0.71160000000000001</v>
      </c>
      <c r="X350" s="61">
        <v>0.50349999999999995</v>
      </c>
    </row>
    <row r="351" spans="1:24">
      <c r="A351" s="64">
        <v>43595</v>
      </c>
      <c r="B351" s="61">
        <v>0.69950000000000001</v>
      </c>
      <c r="C351" s="63">
        <v>60.2</v>
      </c>
      <c r="D351" s="61">
        <v>4.7598000000000003</v>
      </c>
      <c r="E351" s="63">
        <v>76.760000000000005</v>
      </c>
      <c r="F351" s="61">
        <v>0.623</v>
      </c>
      <c r="G351" s="63">
        <v>822.89</v>
      </c>
      <c r="H351" s="61">
        <v>0.53800000000000003</v>
      </c>
      <c r="I351" s="61">
        <v>0.95309999999999995</v>
      </c>
      <c r="J351" s="63">
        <v>48.93</v>
      </c>
      <c r="K351" s="57">
        <v>22.15</v>
      </c>
      <c r="L351" s="61">
        <v>1.0610999999999999</v>
      </c>
      <c r="M351" s="63">
        <v>21.64</v>
      </c>
      <c r="N351" s="61">
        <v>2.9064000000000001</v>
      </c>
      <c r="O351" s="62">
        <v>10048</v>
      </c>
      <c r="P351" s="62">
        <v>16332</v>
      </c>
      <c r="Q351" s="61">
        <v>2.5689000000000002</v>
      </c>
      <c r="R351" s="61">
        <v>2.3632</v>
      </c>
      <c r="S351" s="61">
        <v>5.4897</v>
      </c>
      <c r="T351" s="61">
        <v>0.94220000000000004</v>
      </c>
      <c r="V351" s="61">
        <v>0.70950000000000002</v>
      </c>
      <c r="X351" s="61">
        <v>0.50549999999999995</v>
      </c>
    </row>
    <row r="352" spans="1:24">
      <c r="A352" s="64">
        <v>43598</v>
      </c>
      <c r="B352" s="61">
        <v>0.6976</v>
      </c>
      <c r="C352" s="63">
        <v>60.2</v>
      </c>
      <c r="D352" s="61">
        <v>4.7820999999999998</v>
      </c>
      <c r="E352" s="63">
        <v>76.55</v>
      </c>
      <c r="F352" s="61">
        <v>0.62119999999999997</v>
      </c>
      <c r="G352" s="63">
        <v>826.52</v>
      </c>
      <c r="H352" s="61">
        <v>0.53620000000000001</v>
      </c>
      <c r="I352" s="61">
        <v>0.9536</v>
      </c>
      <c r="J352" s="63">
        <v>48.99</v>
      </c>
      <c r="K352" s="57">
        <v>22.11</v>
      </c>
      <c r="L352" s="61">
        <v>1.0602</v>
      </c>
      <c r="M352" s="63">
        <v>21.65</v>
      </c>
      <c r="N352" s="61">
        <v>2.9041000000000001</v>
      </c>
      <c r="O352" s="62">
        <v>10038</v>
      </c>
      <c r="P352" s="62">
        <v>16274</v>
      </c>
      <c r="Q352" s="61">
        <v>2.5619000000000001</v>
      </c>
      <c r="R352" s="61">
        <v>2.3567999999999998</v>
      </c>
      <c r="S352" s="61">
        <v>5.4752000000000001</v>
      </c>
      <c r="T352" s="61">
        <v>0.93730000000000002</v>
      </c>
      <c r="V352" s="61">
        <v>0.70540000000000003</v>
      </c>
      <c r="X352" s="61">
        <v>0.50329999999999997</v>
      </c>
    </row>
    <row r="353" spans="1:24">
      <c r="A353" s="64">
        <v>43599</v>
      </c>
      <c r="B353" s="61">
        <v>0.69550000000000001</v>
      </c>
      <c r="C353" s="63">
        <v>60.1</v>
      </c>
      <c r="D353" s="61">
        <v>4.7807000000000004</v>
      </c>
      <c r="E353" s="63">
        <v>76.260000000000005</v>
      </c>
      <c r="F353" s="61">
        <v>0.61890000000000001</v>
      </c>
      <c r="G353" s="63">
        <v>826.29</v>
      </c>
      <c r="H353" s="61">
        <v>0.53680000000000005</v>
      </c>
      <c r="I353" s="61">
        <v>0.95140000000000002</v>
      </c>
      <c r="J353" s="63">
        <v>48.98</v>
      </c>
      <c r="K353" s="57">
        <v>21.89</v>
      </c>
      <c r="L353" s="61">
        <v>1.0565</v>
      </c>
      <c r="M353" s="63">
        <v>21.63</v>
      </c>
      <c r="N353" s="61">
        <v>2.9005999999999998</v>
      </c>
      <c r="O353" s="62">
        <v>10050</v>
      </c>
      <c r="P353" s="62">
        <v>16246</v>
      </c>
      <c r="Q353" s="61">
        <v>2.5541999999999998</v>
      </c>
      <c r="R353" s="61">
        <v>2.3496999999999999</v>
      </c>
      <c r="S353" s="61">
        <v>5.4589999999999996</v>
      </c>
      <c r="T353" s="61">
        <v>0.9365</v>
      </c>
      <c r="V353" s="61">
        <v>0.70020000000000004</v>
      </c>
      <c r="X353" s="61">
        <v>0.50219999999999998</v>
      </c>
    </row>
    <row r="354" spans="1:24">
      <c r="A354" s="64">
        <v>43600</v>
      </c>
      <c r="B354" s="61">
        <v>0.69320000000000004</v>
      </c>
      <c r="C354" s="63">
        <v>60</v>
      </c>
      <c r="D354" s="61">
        <v>4.7664999999999997</v>
      </c>
      <c r="E354" s="63">
        <v>76.040000000000006</v>
      </c>
      <c r="F354" s="61">
        <v>0.61829999999999996</v>
      </c>
      <c r="G354" s="63">
        <v>824.87</v>
      </c>
      <c r="H354" s="61">
        <v>0.53680000000000005</v>
      </c>
      <c r="I354" s="61">
        <v>0.94850000000000001</v>
      </c>
      <c r="J354" s="63">
        <v>48.7</v>
      </c>
      <c r="K354" s="57">
        <v>21.91</v>
      </c>
      <c r="L354" s="61">
        <v>1.0552999999999999</v>
      </c>
      <c r="M354" s="63">
        <v>21.58</v>
      </c>
      <c r="N354" s="61">
        <v>2.8934000000000002</v>
      </c>
      <c r="O354" s="62">
        <v>10013</v>
      </c>
      <c r="P354" s="62">
        <v>16152</v>
      </c>
      <c r="Q354" s="61">
        <v>2.5457999999999998</v>
      </c>
      <c r="R354" s="61">
        <v>2.3418999999999999</v>
      </c>
      <c r="S354" s="61">
        <v>5.4413</v>
      </c>
      <c r="T354" s="61">
        <v>0.93320000000000003</v>
      </c>
      <c r="V354" s="61">
        <v>0.69920000000000004</v>
      </c>
      <c r="X354" s="61">
        <v>0.50090000000000001</v>
      </c>
    </row>
    <row r="355" spans="1:24">
      <c r="A355" s="64">
        <v>43601</v>
      </c>
      <c r="B355" s="61">
        <v>0.69140000000000001</v>
      </c>
      <c r="C355" s="63">
        <v>59.8</v>
      </c>
      <c r="D355" s="61">
        <v>4.7558999999999996</v>
      </c>
      <c r="E355" s="63">
        <v>75.69</v>
      </c>
      <c r="F355" s="61">
        <v>0.61680000000000001</v>
      </c>
      <c r="G355" s="63">
        <v>824.01</v>
      </c>
      <c r="H355" s="61">
        <v>0.53810000000000002</v>
      </c>
      <c r="I355" s="61">
        <v>0.94650000000000001</v>
      </c>
      <c r="J355" s="63">
        <v>48.58</v>
      </c>
      <c r="K355" s="57">
        <v>21.83</v>
      </c>
      <c r="L355" s="61">
        <v>1.0559000000000001</v>
      </c>
      <c r="M355" s="63">
        <v>21.53</v>
      </c>
      <c r="N355" s="61">
        <v>2.8759000000000001</v>
      </c>
      <c r="O355" s="62">
        <v>9991</v>
      </c>
      <c r="P355" s="62">
        <v>16103</v>
      </c>
      <c r="Q355" s="61">
        <v>2.5392000000000001</v>
      </c>
      <c r="R355" s="61">
        <v>2.3357999999999999</v>
      </c>
      <c r="S355" s="61">
        <v>5.4269999999999996</v>
      </c>
      <c r="T355" s="61">
        <v>0.92889999999999995</v>
      </c>
      <c r="V355" s="61">
        <v>0.69689999999999996</v>
      </c>
      <c r="X355" s="61">
        <v>0.50019999999999998</v>
      </c>
    </row>
    <row r="356" spans="1:24">
      <c r="A356" s="64">
        <v>43602</v>
      </c>
      <c r="B356" s="61">
        <v>0.68810000000000004</v>
      </c>
      <c r="C356" s="63">
        <v>59.7</v>
      </c>
      <c r="D356" s="61">
        <v>4.7527999999999997</v>
      </c>
      <c r="E356" s="63">
        <v>75.44</v>
      </c>
      <c r="F356" s="61">
        <v>0.6159</v>
      </c>
      <c r="G356" s="63">
        <v>822.25</v>
      </c>
      <c r="H356" s="61">
        <v>0.53810000000000002</v>
      </c>
      <c r="I356" s="61">
        <v>0.9466</v>
      </c>
      <c r="J356" s="63">
        <v>48.29</v>
      </c>
      <c r="K356" s="57">
        <v>21.84</v>
      </c>
      <c r="L356" s="61">
        <v>1.0528</v>
      </c>
      <c r="M356" s="63">
        <v>21.59</v>
      </c>
      <c r="N356" s="61">
        <v>2.8725000000000001</v>
      </c>
      <c r="O356" s="62">
        <v>9942</v>
      </c>
      <c r="P356" s="62">
        <v>16096</v>
      </c>
      <c r="Q356" s="61">
        <v>2.5270000000000001</v>
      </c>
      <c r="R356" s="61">
        <v>2.3247</v>
      </c>
      <c r="S356" s="61">
        <v>5.4012000000000002</v>
      </c>
      <c r="T356" s="61">
        <v>0.9274</v>
      </c>
      <c r="V356" s="61">
        <v>0.69410000000000005</v>
      </c>
      <c r="X356" s="61">
        <v>0.49790000000000001</v>
      </c>
    </row>
    <row r="357" spans="1:24">
      <c r="A357" s="64">
        <v>43605</v>
      </c>
      <c r="B357" s="61">
        <v>0.69199999999999995</v>
      </c>
      <c r="C357" s="63">
        <v>60.1</v>
      </c>
      <c r="D357" s="61">
        <v>4.7828999999999997</v>
      </c>
      <c r="E357" s="63">
        <v>76.22</v>
      </c>
      <c r="F357" s="61">
        <v>0.62050000000000005</v>
      </c>
      <c r="G357" s="63">
        <v>825.89</v>
      </c>
      <c r="H357" s="61">
        <v>0.54330000000000001</v>
      </c>
      <c r="I357" s="61">
        <v>0.95189999999999997</v>
      </c>
      <c r="J357" s="63">
        <v>48.12</v>
      </c>
      <c r="K357" s="57">
        <v>22.03</v>
      </c>
      <c r="L357" s="61">
        <v>1.0584</v>
      </c>
      <c r="M357" s="63">
        <v>21.74</v>
      </c>
      <c r="N357" s="61">
        <v>2.8900999999999999</v>
      </c>
      <c r="O357" s="62">
        <v>9999</v>
      </c>
      <c r="P357" s="62">
        <v>16207</v>
      </c>
      <c r="Q357" s="61">
        <v>2.5413999999999999</v>
      </c>
      <c r="R357" s="61">
        <v>2.3378000000000001</v>
      </c>
      <c r="S357" s="61">
        <v>5.431</v>
      </c>
      <c r="T357" s="61">
        <v>0.92959999999999998</v>
      </c>
      <c r="V357" s="61">
        <v>0.70020000000000004</v>
      </c>
      <c r="X357" s="61">
        <v>0.50180000000000002</v>
      </c>
    </row>
    <row r="358" spans="1:24">
      <c r="A358" s="64">
        <v>43606</v>
      </c>
      <c r="B358" s="61">
        <v>0.68779999999999997</v>
      </c>
      <c r="C358" s="63">
        <v>59.7</v>
      </c>
      <c r="D358" s="61">
        <v>4.7502000000000004</v>
      </c>
      <c r="E358" s="63">
        <v>75.77</v>
      </c>
      <c r="F358" s="61">
        <v>0.61670000000000003</v>
      </c>
      <c r="G358" s="63">
        <v>821.2</v>
      </c>
      <c r="H358" s="61">
        <v>0.54059999999999997</v>
      </c>
      <c r="I358" s="61">
        <v>0.94689999999999996</v>
      </c>
      <c r="J358" s="63">
        <v>47.94</v>
      </c>
      <c r="K358" s="57">
        <v>21.93</v>
      </c>
      <c r="L358" s="61">
        <v>1.056</v>
      </c>
      <c r="M358" s="63">
        <v>21.65</v>
      </c>
      <c r="N358" s="61">
        <v>2.8778000000000001</v>
      </c>
      <c r="O358" s="62">
        <v>9952</v>
      </c>
      <c r="P358" s="62">
        <v>16089</v>
      </c>
      <c r="Q358" s="61">
        <v>2.5259</v>
      </c>
      <c r="R358" s="61">
        <v>2.3235999999999999</v>
      </c>
      <c r="S358" s="61">
        <v>5.3985000000000003</v>
      </c>
      <c r="T358" s="61">
        <v>0.92349999999999999</v>
      </c>
      <c r="V358" s="61">
        <v>0.69510000000000005</v>
      </c>
      <c r="X358" s="61">
        <v>0.49909999999999999</v>
      </c>
    </row>
    <row r="359" spans="1:24">
      <c r="A359" s="64">
        <v>43607</v>
      </c>
      <c r="B359" s="61">
        <v>0.6875</v>
      </c>
      <c r="C359" s="63">
        <v>59.8</v>
      </c>
      <c r="D359" s="61">
        <v>4.7527999999999997</v>
      </c>
      <c r="E359" s="63">
        <v>75.930000000000007</v>
      </c>
      <c r="F359" s="61">
        <v>0.61650000000000005</v>
      </c>
      <c r="G359" s="63">
        <v>821.47</v>
      </c>
      <c r="H359" s="61">
        <v>0.54110000000000003</v>
      </c>
      <c r="I359" s="61">
        <v>0.94940000000000002</v>
      </c>
      <c r="J359" s="63">
        <v>47.96</v>
      </c>
      <c r="K359" s="57">
        <v>22.02</v>
      </c>
      <c r="L359" s="61">
        <v>1.0585</v>
      </c>
      <c r="M359" s="63">
        <v>21.68</v>
      </c>
      <c r="N359" s="61">
        <v>2.8778999999999999</v>
      </c>
      <c r="O359" s="62">
        <v>9976</v>
      </c>
      <c r="P359" s="62">
        <v>16081</v>
      </c>
      <c r="Q359" s="61">
        <v>2.5247999999999999</v>
      </c>
      <c r="R359" s="61">
        <v>2.3266</v>
      </c>
      <c r="S359" s="61">
        <v>5.3966000000000003</v>
      </c>
      <c r="T359" s="61">
        <v>0.92200000000000004</v>
      </c>
      <c r="V359" s="61">
        <v>0.69550000000000001</v>
      </c>
      <c r="X359" s="61">
        <v>0.49919999999999998</v>
      </c>
    </row>
    <row r="360" spans="1:24">
      <c r="A360" s="64">
        <v>43608</v>
      </c>
      <c r="B360" s="61">
        <v>0.68759999999999999</v>
      </c>
      <c r="C360" s="63">
        <v>59.8</v>
      </c>
      <c r="D360" s="61">
        <v>4.7537000000000003</v>
      </c>
      <c r="E360" s="63">
        <v>75.84</v>
      </c>
      <c r="F360" s="61">
        <v>0.61670000000000003</v>
      </c>
      <c r="G360" s="63">
        <v>817.76</v>
      </c>
      <c r="H360" s="61">
        <v>0.54379999999999995</v>
      </c>
      <c r="I360" s="61">
        <v>0.94910000000000005</v>
      </c>
      <c r="J360" s="63">
        <v>47.82</v>
      </c>
      <c r="K360" s="57">
        <v>21.99</v>
      </c>
      <c r="L360" s="61">
        <v>1.0587</v>
      </c>
      <c r="M360" s="63">
        <v>21.67</v>
      </c>
      <c r="N360" s="61">
        <v>2.8831000000000002</v>
      </c>
      <c r="O360" s="62">
        <v>9963</v>
      </c>
      <c r="P360" s="62">
        <v>16081</v>
      </c>
      <c r="Q360" s="61">
        <v>2.5251999999999999</v>
      </c>
      <c r="R360" s="61">
        <v>2.3269000000000002</v>
      </c>
      <c r="S360" s="61">
        <v>5.3968999999999996</v>
      </c>
      <c r="T360" s="61">
        <v>0.92459999999999998</v>
      </c>
      <c r="V360" s="61">
        <v>0.69340000000000002</v>
      </c>
      <c r="X360" s="61">
        <v>0.499</v>
      </c>
    </row>
    <row r="361" spans="1:24">
      <c r="A361" s="64">
        <v>43609</v>
      </c>
      <c r="B361" s="61">
        <v>0.68879999999999997</v>
      </c>
      <c r="C361" s="63">
        <v>59.8</v>
      </c>
      <c r="D361" s="61">
        <v>4.7611999999999997</v>
      </c>
      <c r="E361" s="63">
        <v>75.5</v>
      </c>
      <c r="F361" s="61">
        <v>0.6159</v>
      </c>
      <c r="G361" s="63">
        <v>819.4</v>
      </c>
      <c r="H361" s="61">
        <v>0.54390000000000005</v>
      </c>
      <c r="I361" s="61">
        <v>0.95009999999999994</v>
      </c>
      <c r="J361" s="63">
        <v>47.99</v>
      </c>
      <c r="K361" s="57">
        <v>22</v>
      </c>
      <c r="L361" s="61">
        <v>1.0568</v>
      </c>
      <c r="M361" s="63">
        <v>21.71</v>
      </c>
      <c r="N361" s="61">
        <v>2.8874</v>
      </c>
      <c r="O361" s="62">
        <v>9960</v>
      </c>
      <c r="P361" s="62">
        <v>16111</v>
      </c>
      <c r="Q361" s="61">
        <v>2.5295999999999998</v>
      </c>
      <c r="R361" s="61">
        <v>2.331</v>
      </c>
      <c r="S361" s="61">
        <v>5.4058000000000002</v>
      </c>
      <c r="T361" s="61">
        <v>0.92810000000000004</v>
      </c>
      <c r="V361" s="61">
        <v>0.69140000000000001</v>
      </c>
      <c r="X361" s="61">
        <v>0.50029999999999997</v>
      </c>
    </row>
    <row r="362" spans="1:24">
      <c r="A362" s="64">
        <v>43612</v>
      </c>
      <c r="B362" s="61">
        <v>0.69369999999999998</v>
      </c>
      <c r="C362" s="63">
        <v>60</v>
      </c>
      <c r="D362" s="61">
        <v>4.7801999999999998</v>
      </c>
      <c r="E362" s="63">
        <v>75.95</v>
      </c>
      <c r="F362" s="61">
        <v>0.61880000000000002</v>
      </c>
      <c r="G362" s="63">
        <v>820.65</v>
      </c>
      <c r="H362" s="61">
        <v>0.54449999999999998</v>
      </c>
      <c r="I362" s="61">
        <v>0.95289999999999997</v>
      </c>
      <c r="J362" s="63">
        <v>48.17</v>
      </c>
      <c r="K362" s="57">
        <v>22.05</v>
      </c>
      <c r="L362" s="61">
        <v>1.0578000000000001</v>
      </c>
      <c r="M362" s="63">
        <v>21.82</v>
      </c>
      <c r="N362" s="61">
        <v>2.9041999999999999</v>
      </c>
      <c r="O362" s="62">
        <v>9975</v>
      </c>
      <c r="P362" s="62">
        <v>16224</v>
      </c>
      <c r="Q362" s="61">
        <v>2.5476000000000001</v>
      </c>
      <c r="R362" s="61">
        <v>2.3475000000000001</v>
      </c>
      <c r="S362" s="61">
        <v>5.4451000000000001</v>
      </c>
      <c r="T362" s="61">
        <v>0.93210000000000004</v>
      </c>
      <c r="V362" s="61">
        <v>0.69589999999999996</v>
      </c>
      <c r="X362" s="61">
        <v>0.50270000000000004</v>
      </c>
    </row>
    <row r="363" spans="1:24">
      <c r="A363" s="64">
        <v>43613</v>
      </c>
      <c r="B363" s="61">
        <v>0.69289999999999996</v>
      </c>
      <c r="C363" s="63">
        <v>60.1</v>
      </c>
      <c r="D363" s="61">
        <v>4.7851999999999997</v>
      </c>
      <c r="E363" s="63">
        <v>75.900000000000006</v>
      </c>
      <c r="F363" s="61">
        <v>0.61939999999999995</v>
      </c>
      <c r="G363" s="63">
        <v>823.73</v>
      </c>
      <c r="H363" s="61">
        <v>0.54659999999999997</v>
      </c>
      <c r="I363" s="61">
        <v>0.95409999999999995</v>
      </c>
      <c r="J363" s="63">
        <v>48.24</v>
      </c>
      <c r="K363" s="57">
        <v>22.03</v>
      </c>
      <c r="L363" s="61">
        <v>1.0567</v>
      </c>
      <c r="M363" s="63">
        <v>21.81</v>
      </c>
      <c r="N363" s="61">
        <v>2.9045999999999998</v>
      </c>
      <c r="O363" s="62">
        <v>9960</v>
      </c>
      <c r="P363" s="62">
        <v>16210</v>
      </c>
      <c r="Q363" s="61">
        <v>2.5447000000000002</v>
      </c>
      <c r="R363" s="61">
        <v>2.3448000000000002</v>
      </c>
      <c r="S363" s="61">
        <v>5.4382999999999999</v>
      </c>
      <c r="T363" s="61">
        <v>0.93100000000000005</v>
      </c>
      <c r="V363" s="61">
        <v>0.69579999999999997</v>
      </c>
      <c r="X363" s="61">
        <v>0.50209999999999999</v>
      </c>
    </row>
    <row r="364" spans="1:24">
      <c r="A364" s="64">
        <v>43614</v>
      </c>
      <c r="B364" s="61">
        <v>0.69299999999999995</v>
      </c>
      <c r="C364" s="63">
        <v>60.1</v>
      </c>
      <c r="D364" s="61">
        <v>4.7897999999999996</v>
      </c>
      <c r="E364" s="63">
        <v>75.709999999999994</v>
      </c>
      <c r="F364" s="61">
        <v>0.62060000000000004</v>
      </c>
      <c r="G364" s="63">
        <v>827.55</v>
      </c>
      <c r="H364" s="61">
        <v>0.54720000000000002</v>
      </c>
      <c r="I364" s="61">
        <v>0.95689999999999997</v>
      </c>
      <c r="J364" s="63">
        <v>48.34</v>
      </c>
      <c r="K364" s="57">
        <v>22.08</v>
      </c>
      <c r="L364" s="61">
        <v>1.0589999999999999</v>
      </c>
      <c r="M364" s="63">
        <v>21.89</v>
      </c>
      <c r="N364" s="61">
        <v>2.9064000000000001</v>
      </c>
      <c r="O364" s="62">
        <v>9999</v>
      </c>
      <c r="P364" s="62">
        <v>16221</v>
      </c>
      <c r="Q364" s="61">
        <v>2.5449999999999999</v>
      </c>
      <c r="R364" s="61">
        <v>2.3452000000000002</v>
      </c>
      <c r="S364" s="61">
        <v>5.4397000000000002</v>
      </c>
      <c r="T364" s="61">
        <v>0.9345</v>
      </c>
      <c r="V364" s="61">
        <v>0.69720000000000004</v>
      </c>
      <c r="X364" s="61">
        <v>0.50219999999999998</v>
      </c>
    </row>
    <row r="365" spans="1:24">
      <c r="A365" s="64">
        <v>43615</v>
      </c>
      <c r="B365" s="61">
        <v>0.69289999999999996</v>
      </c>
      <c r="C365" s="63">
        <v>60.2</v>
      </c>
      <c r="D365" s="61">
        <v>4.7884000000000002</v>
      </c>
      <c r="E365" s="63">
        <v>76.010000000000005</v>
      </c>
      <c r="F365" s="61">
        <v>0.62219999999999998</v>
      </c>
      <c r="G365" s="63">
        <v>823.93</v>
      </c>
      <c r="H365" s="61">
        <v>0.5484</v>
      </c>
      <c r="I365" s="61">
        <v>0.95579999999999998</v>
      </c>
      <c r="J365" s="63">
        <v>48.37</v>
      </c>
      <c r="K365" s="57">
        <v>22.03</v>
      </c>
      <c r="L365" s="61">
        <v>1.0622</v>
      </c>
      <c r="M365" s="63">
        <v>21.89</v>
      </c>
      <c r="N365" s="61">
        <v>2.9070999999999998</v>
      </c>
      <c r="O365" s="62">
        <v>9978</v>
      </c>
      <c r="P365" s="62">
        <v>16228</v>
      </c>
      <c r="Q365" s="61">
        <v>2.5447000000000002</v>
      </c>
      <c r="R365" s="61">
        <v>2.3448000000000002</v>
      </c>
      <c r="S365" s="61">
        <v>5.4387999999999996</v>
      </c>
      <c r="T365" s="61">
        <v>0.93620000000000003</v>
      </c>
      <c r="V365" s="61">
        <v>0.69820000000000004</v>
      </c>
      <c r="X365" s="61">
        <v>0.50270000000000004</v>
      </c>
    </row>
    <row r="366" spans="1:24">
      <c r="A366" s="64">
        <v>43616</v>
      </c>
      <c r="B366" s="61">
        <v>0.69159999999999999</v>
      </c>
      <c r="C366" s="63">
        <v>60</v>
      </c>
      <c r="D366" s="61">
        <v>4.7769000000000004</v>
      </c>
      <c r="E366" s="63">
        <v>75.34</v>
      </c>
      <c r="F366" s="61">
        <v>0.62139999999999995</v>
      </c>
      <c r="G366" s="63">
        <v>823.42</v>
      </c>
      <c r="H366" s="61">
        <v>0.5484</v>
      </c>
      <c r="I366" s="61">
        <v>0.95369999999999999</v>
      </c>
      <c r="J366" s="63">
        <v>48.28</v>
      </c>
      <c r="K366" s="57">
        <v>21.97</v>
      </c>
      <c r="L366" s="61">
        <v>1.0620000000000001</v>
      </c>
      <c r="M366" s="63">
        <v>21.87</v>
      </c>
      <c r="N366" s="61">
        <v>2.903</v>
      </c>
      <c r="O366" s="62">
        <v>9945</v>
      </c>
      <c r="P366" s="62">
        <v>16193</v>
      </c>
      <c r="Q366" s="61">
        <v>2.5398999999999998</v>
      </c>
      <c r="R366" s="61">
        <v>2.3403999999999998</v>
      </c>
      <c r="S366" s="61">
        <v>5.4267000000000003</v>
      </c>
      <c r="T366" s="61">
        <v>0.93659999999999999</v>
      </c>
      <c r="V366" s="61">
        <v>0.69550000000000001</v>
      </c>
      <c r="X366" s="61">
        <v>0.50219999999999998</v>
      </c>
    </row>
    <row r="367" spans="1:24">
      <c r="A367" s="64">
        <v>43619</v>
      </c>
      <c r="B367" s="61">
        <v>0.69479999999999997</v>
      </c>
      <c r="C367" s="63">
        <v>60.1</v>
      </c>
      <c r="D367" s="61">
        <v>4.7965</v>
      </c>
      <c r="E367" s="63">
        <v>75.180000000000007</v>
      </c>
      <c r="F367" s="61">
        <v>0.62170000000000003</v>
      </c>
      <c r="G367" s="63">
        <v>820.33</v>
      </c>
      <c r="H367" s="61">
        <v>0.54979999999999996</v>
      </c>
      <c r="I367" s="61">
        <v>0.95269999999999999</v>
      </c>
      <c r="J367" s="63">
        <v>48.25</v>
      </c>
      <c r="K367" s="57">
        <v>21.99</v>
      </c>
      <c r="L367" s="61">
        <v>1.0613999999999999</v>
      </c>
      <c r="M367" s="63">
        <v>21.84</v>
      </c>
      <c r="N367" s="61">
        <v>2.9043000000000001</v>
      </c>
      <c r="O367" s="62">
        <v>9918</v>
      </c>
      <c r="P367" s="62">
        <v>16257</v>
      </c>
      <c r="Q367" s="61">
        <v>2.5516999999999999</v>
      </c>
      <c r="R367" s="61">
        <v>2.3513000000000002</v>
      </c>
      <c r="S367" s="61">
        <v>5.4465000000000003</v>
      </c>
      <c r="T367" s="61">
        <v>0.93769999999999998</v>
      </c>
      <c r="V367" s="61">
        <v>0.69379999999999997</v>
      </c>
      <c r="X367" s="61">
        <v>0.50439999999999996</v>
      </c>
    </row>
    <row r="368" spans="1:24">
      <c r="A368" s="64">
        <v>43620</v>
      </c>
      <c r="B368" s="61">
        <v>0.69820000000000004</v>
      </c>
      <c r="C368" s="63">
        <v>60.3</v>
      </c>
      <c r="D368" s="61">
        <v>4.8227000000000002</v>
      </c>
      <c r="E368" s="63">
        <v>75.34</v>
      </c>
      <c r="F368" s="61">
        <v>0.62039999999999995</v>
      </c>
      <c r="G368" s="63">
        <v>825.13</v>
      </c>
      <c r="H368" s="61">
        <v>0.55089999999999995</v>
      </c>
      <c r="I368" s="61">
        <v>0.95569999999999999</v>
      </c>
      <c r="J368" s="63">
        <v>48.32</v>
      </c>
      <c r="K368" s="57">
        <v>21.89</v>
      </c>
      <c r="L368" s="61">
        <v>1.0598000000000001</v>
      </c>
      <c r="M368" s="63">
        <v>21.95</v>
      </c>
      <c r="N368" s="61">
        <v>2.9163999999999999</v>
      </c>
      <c r="O368" s="62">
        <v>9967</v>
      </c>
      <c r="P368" s="62">
        <v>16341</v>
      </c>
      <c r="Q368" s="61">
        <v>2.5640999999999998</v>
      </c>
      <c r="R368" s="61">
        <v>2.3628</v>
      </c>
      <c r="S368" s="61">
        <v>5.4741999999999997</v>
      </c>
      <c r="T368" s="61">
        <v>0.93820000000000003</v>
      </c>
      <c r="V368" s="61">
        <v>0.69320000000000004</v>
      </c>
      <c r="X368" s="61">
        <v>0.50580000000000003</v>
      </c>
    </row>
    <row r="369" spans="1:24">
      <c r="A369" s="64">
        <v>43621</v>
      </c>
      <c r="B369" s="61">
        <v>0.7</v>
      </c>
      <c r="C369" s="63">
        <v>60.4</v>
      </c>
      <c r="D369" s="61">
        <v>4.8372999999999999</v>
      </c>
      <c r="E369" s="63">
        <v>75.650000000000006</v>
      </c>
      <c r="F369" s="61">
        <v>0.62139999999999995</v>
      </c>
      <c r="G369" s="63">
        <v>826.36</v>
      </c>
      <c r="H369" s="61">
        <v>0.55049999999999999</v>
      </c>
      <c r="I369" s="61">
        <v>0.95530000000000004</v>
      </c>
      <c r="J369" s="63">
        <v>48.48</v>
      </c>
      <c r="K369" s="57">
        <v>21.99</v>
      </c>
      <c r="L369" s="61">
        <v>1.0539000000000001</v>
      </c>
      <c r="M369" s="63">
        <v>21.95</v>
      </c>
      <c r="N369" s="61">
        <v>2.9220999999999999</v>
      </c>
      <c r="O369" s="62">
        <v>9993</v>
      </c>
      <c r="P369" s="62">
        <v>16389</v>
      </c>
      <c r="Q369" s="61">
        <v>2.5708000000000002</v>
      </c>
      <c r="R369" s="61">
        <v>2.3689</v>
      </c>
      <c r="S369" s="61">
        <v>5.4890999999999996</v>
      </c>
      <c r="T369" s="61">
        <v>0.93630000000000002</v>
      </c>
      <c r="V369" s="61">
        <v>0.69399999999999995</v>
      </c>
      <c r="X369" s="61">
        <v>0.50580000000000003</v>
      </c>
    </row>
    <row r="370" spans="1:24">
      <c r="A370" s="64">
        <v>43622</v>
      </c>
      <c r="B370" s="61">
        <v>0.69750000000000001</v>
      </c>
      <c r="C370" s="63">
        <v>60.2</v>
      </c>
      <c r="D370" s="61">
        <v>4.8216000000000001</v>
      </c>
      <c r="E370" s="63">
        <v>75.430000000000007</v>
      </c>
      <c r="F370" s="61">
        <v>0.62090000000000001</v>
      </c>
      <c r="G370" s="63">
        <v>822.04</v>
      </c>
      <c r="H370" s="61">
        <v>0.54990000000000006</v>
      </c>
      <c r="I370" s="61">
        <v>0.95220000000000005</v>
      </c>
      <c r="J370" s="63">
        <v>48.38</v>
      </c>
      <c r="K370" s="57">
        <v>21.88</v>
      </c>
      <c r="L370" s="61">
        <v>1.0517000000000001</v>
      </c>
      <c r="M370" s="63">
        <v>21.88</v>
      </c>
      <c r="N370" s="61">
        <v>2.9117000000000002</v>
      </c>
      <c r="O370" s="62">
        <v>9957</v>
      </c>
      <c r="P370" s="62">
        <v>16324</v>
      </c>
      <c r="Q370" s="61">
        <v>2.5615999999999999</v>
      </c>
      <c r="R370" s="61">
        <v>2.3603999999999998</v>
      </c>
      <c r="S370" s="61">
        <v>5.4687999999999999</v>
      </c>
      <c r="T370" s="61">
        <v>0.93530000000000002</v>
      </c>
      <c r="V370" s="61">
        <v>0.69310000000000005</v>
      </c>
      <c r="X370" s="61">
        <v>0.50390000000000001</v>
      </c>
    </row>
    <row r="371" spans="1:24">
      <c r="A371" s="64">
        <v>43623</v>
      </c>
      <c r="B371" s="61">
        <v>0.69699999999999995</v>
      </c>
      <c r="C371" s="63">
        <v>60.2</v>
      </c>
      <c r="D371" s="61">
        <v>4.8159999999999998</v>
      </c>
      <c r="E371" s="63">
        <v>75.58</v>
      </c>
      <c r="F371" s="61">
        <v>0.61880000000000002</v>
      </c>
      <c r="G371" s="63">
        <v>822.6</v>
      </c>
      <c r="H371" s="61">
        <v>0.54900000000000004</v>
      </c>
      <c r="I371" s="61">
        <v>0.95199999999999996</v>
      </c>
      <c r="J371" s="63">
        <v>48.31</v>
      </c>
      <c r="K371" s="57">
        <v>21.86</v>
      </c>
      <c r="L371" s="61">
        <v>1.0528999999999999</v>
      </c>
      <c r="M371" s="63">
        <v>21.89</v>
      </c>
      <c r="N371" s="61">
        <v>2.8974000000000002</v>
      </c>
      <c r="O371" s="62">
        <v>9950</v>
      </c>
      <c r="P371" s="62">
        <v>16305</v>
      </c>
      <c r="Q371" s="61">
        <v>2.5596999999999999</v>
      </c>
      <c r="R371" s="61">
        <v>2.3586999999999998</v>
      </c>
      <c r="S371" s="61">
        <v>5.4654999999999996</v>
      </c>
      <c r="T371" s="61">
        <v>0.93079999999999996</v>
      </c>
      <c r="V371" s="61">
        <v>0.69140000000000001</v>
      </c>
      <c r="X371" s="61">
        <v>0.504</v>
      </c>
    </row>
    <row r="372" spans="1:24">
      <c r="A372" s="64">
        <v>43627</v>
      </c>
      <c r="B372" s="61">
        <v>0.69530000000000003</v>
      </c>
      <c r="C372" s="63">
        <v>60</v>
      </c>
      <c r="D372" s="61">
        <v>4.8093000000000004</v>
      </c>
      <c r="E372" s="63">
        <v>75.52</v>
      </c>
      <c r="F372" s="61">
        <v>0.61429999999999996</v>
      </c>
      <c r="G372" s="63">
        <v>821.36</v>
      </c>
      <c r="H372" s="61">
        <v>0.54830000000000001</v>
      </c>
      <c r="I372" s="61">
        <v>0.94930000000000003</v>
      </c>
      <c r="J372" s="63">
        <v>48.28</v>
      </c>
      <c r="K372" s="57">
        <v>21.78</v>
      </c>
      <c r="L372" s="61">
        <v>1.0544</v>
      </c>
      <c r="M372" s="63">
        <v>21.83</v>
      </c>
      <c r="N372" s="61">
        <v>2.8956</v>
      </c>
      <c r="O372" s="62">
        <v>9914</v>
      </c>
      <c r="P372" s="62">
        <v>16242</v>
      </c>
      <c r="Q372" s="61">
        <v>2.5535000000000001</v>
      </c>
      <c r="R372" s="61">
        <v>2.3530000000000002</v>
      </c>
      <c r="S372" s="61">
        <v>5.45</v>
      </c>
      <c r="T372" s="61">
        <v>0.92200000000000004</v>
      </c>
      <c r="V372" s="61">
        <v>0.6885</v>
      </c>
      <c r="X372" s="61">
        <v>0.50209999999999999</v>
      </c>
    </row>
    <row r="373" spans="1:24">
      <c r="A373" s="64">
        <v>43628</v>
      </c>
      <c r="B373" s="61">
        <v>0.69479999999999997</v>
      </c>
      <c r="C373" s="63">
        <v>60</v>
      </c>
      <c r="D373" s="61">
        <v>4.8063000000000002</v>
      </c>
      <c r="E373" s="63">
        <v>75.319999999999993</v>
      </c>
      <c r="F373" s="61">
        <v>0.61280000000000001</v>
      </c>
      <c r="G373" s="63">
        <v>822.16</v>
      </c>
      <c r="H373" s="61">
        <v>0.54610000000000003</v>
      </c>
      <c r="I373" s="61">
        <v>0.94840000000000002</v>
      </c>
      <c r="J373" s="63">
        <v>48.23</v>
      </c>
      <c r="K373" s="57">
        <v>21.72</v>
      </c>
      <c r="L373" s="61">
        <v>1.0571999999999999</v>
      </c>
      <c r="M373" s="63">
        <v>21.84</v>
      </c>
      <c r="N373" s="61">
        <v>2.8931</v>
      </c>
      <c r="O373" s="62">
        <v>9904</v>
      </c>
      <c r="P373" s="62">
        <v>16220</v>
      </c>
      <c r="Q373" s="61">
        <v>2.5516999999999999</v>
      </c>
      <c r="R373" s="61">
        <v>2.3513000000000002</v>
      </c>
      <c r="S373" s="61">
        <v>5.4340000000000002</v>
      </c>
      <c r="T373" s="61">
        <v>0.92369999999999997</v>
      </c>
      <c r="V373" s="61">
        <v>0.68859999999999999</v>
      </c>
      <c r="X373" s="61">
        <v>0.50139999999999996</v>
      </c>
    </row>
    <row r="374" spans="1:24">
      <c r="A374" s="64">
        <v>43629</v>
      </c>
      <c r="B374" s="61">
        <v>0.69130000000000003</v>
      </c>
      <c r="C374" s="63">
        <v>59.7</v>
      </c>
      <c r="D374" s="61">
        <v>4.7831999999999999</v>
      </c>
      <c r="E374" s="63">
        <v>74.900000000000006</v>
      </c>
      <c r="F374" s="61">
        <v>0.61180000000000001</v>
      </c>
      <c r="G374" s="63">
        <v>817.57</v>
      </c>
      <c r="H374" s="61">
        <v>0.54469999999999996</v>
      </c>
      <c r="I374" s="61">
        <v>0.94410000000000005</v>
      </c>
      <c r="J374" s="63">
        <v>47.95</v>
      </c>
      <c r="K374" s="57">
        <v>21.57</v>
      </c>
      <c r="L374" s="61">
        <v>1.0513999999999999</v>
      </c>
      <c r="M374" s="63">
        <v>21.74</v>
      </c>
      <c r="N374" s="61">
        <v>2.8765000000000001</v>
      </c>
      <c r="O374" s="62">
        <v>9865</v>
      </c>
      <c r="P374" s="62">
        <v>16121</v>
      </c>
      <c r="Q374" s="61">
        <v>2.5388000000000002</v>
      </c>
      <c r="R374" s="61">
        <v>2.3393999999999999</v>
      </c>
      <c r="S374" s="61">
        <v>5.4101999999999997</v>
      </c>
      <c r="T374" s="61">
        <v>0.92120000000000002</v>
      </c>
      <c r="V374" s="61">
        <v>0.68769999999999998</v>
      </c>
      <c r="X374" s="61">
        <v>0.49859999999999999</v>
      </c>
    </row>
    <row r="375" spans="1:24">
      <c r="A375" s="64">
        <v>43630</v>
      </c>
      <c r="B375" s="61">
        <v>0.68979999999999997</v>
      </c>
      <c r="C375" s="63">
        <v>59.6</v>
      </c>
      <c r="D375" s="61">
        <v>4.7762000000000002</v>
      </c>
      <c r="E375" s="63">
        <v>74.73</v>
      </c>
      <c r="F375" s="61">
        <v>0.61199999999999999</v>
      </c>
      <c r="G375" s="63">
        <v>816.76</v>
      </c>
      <c r="H375" s="61">
        <v>0.54430000000000001</v>
      </c>
      <c r="I375" s="61">
        <v>0.94340000000000002</v>
      </c>
      <c r="J375" s="63">
        <v>47.99</v>
      </c>
      <c r="K375" s="57">
        <v>21.54</v>
      </c>
      <c r="L375" s="61">
        <v>1.0557000000000001</v>
      </c>
      <c r="M375" s="63">
        <v>21.72</v>
      </c>
      <c r="N375" s="61">
        <v>2.8746999999999998</v>
      </c>
      <c r="O375" s="62">
        <v>9867</v>
      </c>
      <c r="P375" s="62">
        <v>16092</v>
      </c>
      <c r="Q375" s="61">
        <v>2.5333000000000001</v>
      </c>
      <c r="R375" s="61">
        <v>2.3342999999999998</v>
      </c>
      <c r="S375" s="61">
        <v>5.4001999999999999</v>
      </c>
      <c r="T375" s="61">
        <v>0.92030000000000001</v>
      </c>
      <c r="V375" s="61">
        <v>0.68589999999999995</v>
      </c>
      <c r="X375" s="61">
        <v>0.49830000000000002</v>
      </c>
    </row>
    <row r="376" spans="1:24">
      <c r="A376" s="64">
        <v>43633</v>
      </c>
      <c r="B376" s="61">
        <v>0.68779999999999997</v>
      </c>
      <c r="C376" s="63">
        <v>59.6</v>
      </c>
      <c r="D376" s="61">
        <v>4.7618999999999998</v>
      </c>
      <c r="E376" s="63">
        <v>74.7</v>
      </c>
      <c r="F376" s="61">
        <v>0.61319999999999997</v>
      </c>
      <c r="G376" s="63">
        <v>815.59</v>
      </c>
      <c r="H376" s="61">
        <v>0.54610000000000003</v>
      </c>
      <c r="I376" s="61">
        <v>0.94269999999999998</v>
      </c>
      <c r="J376" s="63">
        <v>48.01</v>
      </c>
      <c r="K376" s="57">
        <v>21.5</v>
      </c>
      <c r="L376" s="61">
        <v>1.0565</v>
      </c>
      <c r="M376" s="63">
        <v>21.67</v>
      </c>
      <c r="N376" s="61">
        <v>2.8715999999999999</v>
      </c>
      <c r="O376" s="62">
        <v>9865</v>
      </c>
      <c r="P376" s="62">
        <v>16060</v>
      </c>
      <c r="Q376" s="61">
        <v>2.5259</v>
      </c>
      <c r="R376" s="61">
        <v>2.3275999999999999</v>
      </c>
      <c r="S376" s="61">
        <v>5.3851000000000004</v>
      </c>
      <c r="T376" s="61">
        <v>0.92210000000000003</v>
      </c>
      <c r="V376" s="61">
        <v>0.68710000000000004</v>
      </c>
      <c r="X376" s="61">
        <v>0.49719999999999998</v>
      </c>
    </row>
    <row r="377" spans="1:24">
      <c r="A377" s="64">
        <v>43634</v>
      </c>
      <c r="B377" s="61">
        <v>0.68400000000000005</v>
      </c>
      <c r="C377" s="63">
        <v>59.2</v>
      </c>
      <c r="D377" s="61">
        <v>4.7378999999999998</v>
      </c>
      <c r="E377" s="63">
        <v>74.06</v>
      </c>
      <c r="F377" s="61">
        <v>0.60870000000000002</v>
      </c>
      <c r="G377" s="63">
        <v>810.57</v>
      </c>
      <c r="H377" s="61">
        <v>0.54569999999999996</v>
      </c>
      <c r="I377" s="61">
        <v>0.9375</v>
      </c>
      <c r="J377" s="63">
        <v>47.73</v>
      </c>
      <c r="K377" s="57">
        <v>21.44</v>
      </c>
      <c r="L377" s="61">
        <v>1.0529999999999999</v>
      </c>
      <c r="M377" s="63">
        <v>21.56</v>
      </c>
      <c r="N377" s="61">
        <v>2.8605</v>
      </c>
      <c r="O377" s="62">
        <v>9802</v>
      </c>
      <c r="P377" s="62">
        <v>15958</v>
      </c>
      <c r="Q377" s="61">
        <v>2.512</v>
      </c>
      <c r="R377" s="61">
        <v>2.3147000000000002</v>
      </c>
      <c r="S377" s="61">
        <v>5.3586</v>
      </c>
      <c r="T377" s="61">
        <v>0.91679999999999995</v>
      </c>
      <c r="V377" s="61">
        <v>0.68210000000000004</v>
      </c>
      <c r="X377" s="61">
        <v>0.49540000000000001</v>
      </c>
    </row>
    <row r="378" spans="1:24">
      <c r="A378" s="64">
        <v>43635</v>
      </c>
      <c r="B378" s="61">
        <v>0.68779999999999997</v>
      </c>
      <c r="C378" s="63">
        <v>59.5</v>
      </c>
      <c r="D378" s="61">
        <v>4.7477</v>
      </c>
      <c r="E378" s="63">
        <v>74.52</v>
      </c>
      <c r="F378" s="61">
        <v>0.61450000000000005</v>
      </c>
      <c r="G378" s="63">
        <v>808.31</v>
      </c>
      <c r="H378" s="61">
        <v>0.54759999999999998</v>
      </c>
      <c r="I378" s="61">
        <v>0.94079999999999997</v>
      </c>
      <c r="J378" s="63">
        <v>47.9</v>
      </c>
      <c r="K378" s="57">
        <v>21.49</v>
      </c>
      <c r="L378" s="61">
        <v>1.0535000000000001</v>
      </c>
      <c r="M378" s="63">
        <v>21.55</v>
      </c>
      <c r="N378" s="61">
        <v>2.8729</v>
      </c>
      <c r="O378" s="62">
        <v>9818</v>
      </c>
      <c r="P378" s="62">
        <v>16037</v>
      </c>
      <c r="Q378" s="61">
        <v>2.5259</v>
      </c>
      <c r="R378" s="61">
        <v>2.3275999999999999</v>
      </c>
      <c r="S378" s="61">
        <v>5.3837999999999999</v>
      </c>
      <c r="T378" s="61">
        <v>0.92030000000000001</v>
      </c>
      <c r="V378" s="61">
        <v>0.68799999999999994</v>
      </c>
      <c r="X378" s="61">
        <v>0.49840000000000001</v>
      </c>
    </row>
    <row r="379" spans="1:24">
      <c r="A379" s="64">
        <v>43636</v>
      </c>
      <c r="B379" s="61">
        <v>0.6895</v>
      </c>
      <c r="C379" s="63">
        <v>59.3</v>
      </c>
      <c r="D379" s="61">
        <v>4.7344999999999997</v>
      </c>
      <c r="E379" s="63">
        <v>74.209999999999994</v>
      </c>
      <c r="F379" s="61">
        <v>0.61199999999999999</v>
      </c>
      <c r="G379" s="63">
        <v>802.34</v>
      </c>
      <c r="H379" s="61">
        <v>0.54310000000000003</v>
      </c>
      <c r="I379" s="61">
        <v>0.93679999999999997</v>
      </c>
      <c r="J379" s="63">
        <v>47.98</v>
      </c>
      <c r="K379" s="57">
        <v>21.35</v>
      </c>
      <c r="L379" s="61">
        <v>1.0492999999999999</v>
      </c>
      <c r="M379" s="63">
        <v>21.37</v>
      </c>
      <c r="N379" s="61">
        <v>2.8649</v>
      </c>
      <c r="O379" s="62">
        <v>9818</v>
      </c>
      <c r="P379" s="62">
        <v>16072</v>
      </c>
      <c r="Q379" s="61">
        <v>2.5322</v>
      </c>
      <c r="R379" s="61">
        <v>2.3332999999999999</v>
      </c>
      <c r="S379" s="61">
        <v>5.3875999999999999</v>
      </c>
      <c r="T379" s="61">
        <v>0.91239999999999999</v>
      </c>
      <c r="V379" s="61">
        <v>0.68269999999999997</v>
      </c>
      <c r="X379" s="61">
        <v>0.49919999999999998</v>
      </c>
    </row>
    <row r="380" spans="1:24">
      <c r="A380" s="64">
        <v>43637</v>
      </c>
      <c r="B380" s="61">
        <v>0.69330000000000003</v>
      </c>
      <c r="C380" s="63">
        <v>59.5</v>
      </c>
      <c r="D380" s="61">
        <v>4.7625999999999999</v>
      </c>
      <c r="E380" s="63">
        <v>74.33</v>
      </c>
      <c r="F380" s="61">
        <v>0.6139</v>
      </c>
      <c r="G380" s="63">
        <v>806.13</v>
      </c>
      <c r="H380" s="61">
        <v>0.54600000000000004</v>
      </c>
      <c r="I380" s="61">
        <v>0.94059999999999999</v>
      </c>
      <c r="J380" s="63">
        <v>48.3</v>
      </c>
      <c r="K380" s="57">
        <v>21.41</v>
      </c>
      <c r="L380" s="61">
        <v>1.0513999999999999</v>
      </c>
      <c r="M380" s="63">
        <v>21.51</v>
      </c>
      <c r="N380" s="61">
        <v>2.8788999999999998</v>
      </c>
      <c r="O380" s="62">
        <v>9796</v>
      </c>
      <c r="P380" s="62">
        <v>16147</v>
      </c>
      <c r="Q380" s="61">
        <v>2.5461</v>
      </c>
      <c r="R380" s="61">
        <v>2.3462000000000001</v>
      </c>
      <c r="S380" s="61">
        <v>5.4135999999999997</v>
      </c>
      <c r="T380" s="61">
        <v>0.91400000000000003</v>
      </c>
      <c r="V380" s="61">
        <v>0.68110000000000004</v>
      </c>
      <c r="X380" s="61">
        <v>0.49969999999999998</v>
      </c>
    </row>
    <row r="381" spans="1:24">
      <c r="A381" s="64">
        <v>43640</v>
      </c>
      <c r="B381" s="61">
        <v>0.69540000000000002</v>
      </c>
      <c r="C381" s="63">
        <v>59.6</v>
      </c>
      <c r="D381" s="61">
        <v>4.7797000000000001</v>
      </c>
      <c r="E381" s="63">
        <v>74.739999999999995</v>
      </c>
      <c r="F381" s="61">
        <v>0.61119999999999997</v>
      </c>
      <c r="G381" s="63">
        <v>803.88</v>
      </c>
      <c r="H381" s="61">
        <v>0.54549999999999998</v>
      </c>
      <c r="I381" s="61">
        <v>0.94159999999999999</v>
      </c>
      <c r="J381" s="63">
        <v>48.34</v>
      </c>
      <c r="K381" s="57">
        <v>21.41</v>
      </c>
      <c r="L381" s="61">
        <v>1.0531999999999999</v>
      </c>
      <c r="M381" s="63">
        <v>21.57</v>
      </c>
      <c r="N381" s="61">
        <v>2.8824000000000001</v>
      </c>
      <c r="O381" s="62">
        <v>9843</v>
      </c>
      <c r="P381" s="62">
        <v>16193</v>
      </c>
      <c r="Q381" s="61">
        <v>2.5539000000000001</v>
      </c>
      <c r="R381" s="61">
        <v>2.3532999999999999</v>
      </c>
      <c r="S381" s="61">
        <v>5.4333999999999998</v>
      </c>
      <c r="T381" s="61">
        <v>0.9173</v>
      </c>
      <c r="V381" s="61">
        <v>0.67989999999999995</v>
      </c>
      <c r="X381" s="61">
        <v>0.50119999999999998</v>
      </c>
    </row>
    <row r="382" spans="1:24">
      <c r="A382" s="64">
        <v>43641</v>
      </c>
      <c r="B382" s="61">
        <v>0.69579999999999997</v>
      </c>
      <c r="C382" s="63">
        <v>59.6</v>
      </c>
      <c r="D382" s="61">
        <v>4.7892999999999999</v>
      </c>
      <c r="E382" s="63">
        <v>74.48</v>
      </c>
      <c r="F382" s="61">
        <v>0.61070000000000002</v>
      </c>
      <c r="G382" s="63">
        <v>804.18</v>
      </c>
      <c r="H382" s="61">
        <v>0.54610000000000003</v>
      </c>
      <c r="I382" s="61">
        <v>0.94220000000000004</v>
      </c>
      <c r="J382" s="63">
        <v>48.27</v>
      </c>
      <c r="K382" s="57">
        <v>21.38</v>
      </c>
      <c r="L382" s="61">
        <v>1.0482</v>
      </c>
      <c r="M382" s="63">
        <v>21.62</v>
      </c>
      <c r="N382" s="61">
        <v>2.8824000000000001</v>
      </c>
      <c r="O382" s="62">
        <v>9814</v>
      </c>
      <c r="P382" s="62">
        <v>16210</v>
      </c>
      <c r="Q382" s="61">
        <v>2.5552999999999999</v>
      </c>
      <c r="R382" s="61">
        <v>2.3546999999999998</v>
      </c>
      <c r="S382" s="61">
        <v>5.4320000000000004</v>
      </c>
      <c r="T382" s="61">
        <v>0.91800000000000004</v>
      </c>
      <c r="V382" s="61">
        <v>0.67659999999999998</v>
      </c>
      <c r="X382" s="61">
        <v>0.50009999999999999</v>
      </c>
    </row>
    <row r="383" spans="1:24">
      <c r="A383" s="64">
        <v>43642</v>
      </c>
      <c r="B383" s="61">
        <v>0.69699999999999995</v>
      </c>
      <c r="C383" s="63">
        <v>59.8</v>
      </c>
      <c r="D383" s="61">
        <v>4.7979000000000003</v>
      </c>
      <c r="E383" s="63">
        <v>74.89</v>
      </c>
      <c r="F383" s="61">
        <v>0.61339999999999995</v>
      </c>
      <c r="G383" s="63">
        <v>806.6</v>
      </c>
      <c r="H383" s="61">
        <v>0.55010000000000003</v>
      </c>
      <c r="I383" s="61">
        <v>0.9446</v>
      </c>
      <c r="J383" s="63">
        <v>48.34</v>
      </c>
      <c r="K383" s="57">
        <v>21.52</v>
      </c>
      <c r="L383" s="61">
        <v>1.0469999999999999</v>
      </c>
      <c r="M383" s="63">
        <v>21.67</v>
      </c>
      <c r="N383" s="61">
        <v>2.8938999999999999</v>
      </c>
      <c r="O383" s="62">
        <v>9876</v>
      </c>
      <c r="P383" s="62">
        <v>16253</v>
      </c>
      <c r="Q383" s="61">
        <v>2.5596999999999999</v>
      </c>
      <c r="R383" s="61">
        <v>2.3586999999999998</v>
      </c>
      <c r="S383" s="61">
        <v>5.4435000000000002</v>
      </c>
      <c r="T383" s="61">
        <v>0.91839999999999999</v>
      </c>
      <c r="V383" s="61">
        <v>0.68069999999999997</v>
      </c>
      <c r="X383" s="61">
        <v>0.50090000000000001</v>
      </c>
    </row>
    <row r="384" spans="1:24">
      <c r="A384" s="64">
        <v>43643</v>
      </c>
      <c r="B384" s="61">
        <v>0.69920000000000004</v>
      </c>
      <c r="C384" s="63">
        <v>60</v>
      </c>
      <c r="D384" s="61">
        <v>4.8098999999999998</v>
      </c>
      <c r="E384" s="63">
        <v>75.56</v>
      </c>
      <c r="F384" s="61">
        <v>0.61570000000000003</v>
      </c>
      <c r="G384" s="63">
        <v>809.71</v>
      </c>
      <c r="H384" s="61">
        <v>0.55149999999999999</v>
      </c>
      <c r="I384" s="61">
        <v>0.94740000000000002</v>
      </c>
      <c r="J384" s="63">
        <v>48.4</v>
      </c>
      <c r="K384" s="57">
        <v>21.52</v>
      </c>
      <c r="L384" s="61">
        <v>1.0468999999999999</v>
      </c>
      <c r="M384" s="63">
        <v>21.71</v>
      </c>
      <c r="N384" s="61">
        <v>2.9016999999999999</v>
      </c>
      <c r="O384" s="62">
        <v>9908</v>
      </c>
      <c r="P384" s="62">
        <v>16311</v>
      </c>
      <c r="Q384" s="61">
        <v>2.5678000000000001</v>
      </c>
      <c r="R384" s="61">
        <v>2.3662000000000001</v>
      </c>
      <c r="S384" s="61">
        <v>5.4626000000000001</v>
      </c>
      <c r="T384" s="61">
        <v>0.91839999999999999</v>
      </c>
      <c r="V384" s="61">
        <v>0.68579999999999997</v>
      </c>
      <c r="X384" s="61">
        <v>0.50309999999999999</v>
      </c>
    </row>
    <row r="385" spans="1:24">
      <c r="A385" s="64">
        <v>43644</v>
      </c>
      <c r="B385" s="61">
        <v>0.70130000000000003</v>
      </c>
      <c r="C385" s="63">
        <v>60.1</v>
      </c>
      <c r="D385" s="61">
        <v>4.8181000000000003</v>
      </c>
      <c r="E385" s="63">
        <v>75.540000000000006</v>
      </c>
      <c r="F385" s="61">
        <v>0.61709999999999998</v>
      </c>
      <c r="G385" s="63">
        <v>810.2</v>
      </c>
      <c r="H385" s="61">
        <v>0.55349999999999999</v>
      </c>
      <c r="I385" s="61">
        <v>0.94920000000000004</v>
      </c>
      <c r="J385" s="63">
        <v>48.36</v>
      </c>
      <c r="K385" s="57">
        <v>21.54</v>
      </c>
      <c r="L385" s="61">
        <v>1.0462</v>
      </c>
      <c r="M385" s="63">
        <v>21.74</v>
      </c>
      <c r="N385" s="61">
        <v>2.9041000000000001</v>
      </c>
      <c r="O385" s="62">
        <v>9911</v>
      </c>
      <c r="P385" s="62">
        <v>16342</v>
      </c>
      <c r="Q385" s="61">
        <v>2.5754999999999999</v>
      </c>
      <c r="R385" s="61">
        <v>2.3733</v>
      </c>
      <c r="S385" s="61">
        <v>5.4762000000000004</v>
      </c>
      <c r="T385" s="61">
        <v>0.91869999999999996</v>
      </c>
      <c r="V385" s="61">
        <v>0.68440000000000001</v>
      </c>
      <c r="X385" s="61">
        <v>0.50449999999999995</v>
      </c>
    </row>
    <row r="386" spans="1:24">
      <c r="A386" s="64">
        <v>43647</v>
      </c>
      <c r="B386" s="61">
        <v>0.69940000000000002</v>
      </c>
      <c r="C386" s="63">
        <v>59.9</v>
      </c>
      <c r="D386" s="61">
        <v>4.7880000000000003</v>
      </c>
      <c r="E386" s="63">
        <v>75.77</v>
      </c>
      <c r="F386" s="61">
        <v>0.61739999999999995</v>
      </c>
      <c r="G386" s="63">
        <v>810.57</v>
      </c>
      <c r="H386" s="61">
        <v>0.5514</v>
      </c>
      <c r="I386" s="61">
        <v>0.94710000000000005</v>
      </c>
      <c r="J386" s="63">
        <v>48.24</v>
      </c>
      <c r="K386" s="57">
        <v>21.37</v>
      </c>
      <c r="L386" s="61">
        <v>1.044</v>
      </c>
      <c r="M386" s="63">
        <v>21.67</v>
      </c>
      <c r="N386" s="61">
        <v>2.891</v>
      </c>
      <c r="O386" s="62">
        <v>9865</v>
      </c>
      <c r="P386" s="62">
        <v>16268</v>
      </c>
      <c r="Q386" s="61">
        <v>2.5684999999999998</v>
      </c>
      <c r="R386" s="61">
        <v>2.3748999999999998</v>
      </c>
      <c r="S386" s="61">
        <v>5.4631999999999996</v>
      </c>
      <c r="T386" s="61">
        <v>0.91639999999999999</v>
      </c>
      <c r="V386" s="61">
        <v>0.68789999999999996</v>
      </c>
      <c r="X386" s="61">
        <v>0.50309999999999999</v>
      </c>
    </row>
    <row r="387" spans="1:24">
      <c r="A387" s="64">
        <v>43648</v>
      </c>
      <c r="B387" s="61">
        <v>0.69789999999999996</v>
      </c>
      <c r="C387" s="63">
        <v>59.9</v>
      </c>
      <c r="D387" s="61">
        <v>4.7901999999999996</v>
      </c>
      <c r="E387" s="63">
        <v>75.62</v>
      </c>
      <c r="F387" s="61">
        <v>0.61799999999999999</v>
      </c>
      <c r="G387" s="63">
        <v>814.24</v>
      </c>
      <c r="H387" s="61">
        <v>0.55210000000000004</v>
      </c>
      <c r="I387" s="61">
        <v>0.9466</v>
      </c>
      <c r="J387" s="63">
        <v>48.16</v>
      </c>
      <c r="K387" s="57">
        <v>21.43</v>
      </c>
      <c r="L387" s="61">
        <v>1.046</v>
      </c>
      <c r="M387" s="63">
        <v>21.64</v>
      </c>
      <c r="N387" s="61">
        <v>2.8893</v>
      </c>
      <c r="O387" s="62">
        <v>9870</v>
      </c>
      <c r="P387" s="62">
        <v>16214</v>
      </c>
      <c r="Q387" s="61">
        <v>2.5630000000000002</v>
      </c>
      <c r="R387" s="61">
        <v>2.3698000000000001</v>
      </c>
      <c r="S387" s="61">
        <v>5.4442000000000004</v>
      </c>
      <c r="T387" s="61">
        <v>0.91590000000000005</v>
      </c>
      <c r="V387" s="61">
        <v>0.68879999999999997</v>
      </c>
      <c r="X387" s="61">
        <v>0.50280000000000002</v>
      </c>
    </row>
    <row r="388" spans="1:24">
      <c r="A388" s="64">
        <v>43649</v>
      </c>
      <c r="B388" s="61">
        <v>0.69979999999999998</v>
      </c>
      <c r="C388" s="63">
        <v>60.1</v>
      </c>
      <c r="D388" s="61">
        <v>4.8192000000000004</v>
      </c>
      <c r="E388" s="63">
        <v>75.37</v>
      </c>
      <c r="F388" s="61">
        <v>0.61980000000000002</v>
      </c>
      <c r="G388" s="63">
        <v>819.77</v>
      </c>
      <c r="H388" s="61">
        <v>0.55600000000000005</v>
      </c>
      <c r="I388" s="61">
        <v>0.94930000000000003</v>
      </c>
      <c r="J388" s="63">
        <v>48.19</v>
      </c>
      <c r="K388" s="57">
        <v>21.41</v>
      </c>
      <c r="L388" s="61">
        <v>1.0474000000000001</v>
      </c>
      <c r="M388" s="63">
        <v>21.76</v>
      </c>
      <c r="N388" s="61">
        <v>2.8972000000000002</v>
      </c>
      <c r="O388" s="62">
        <v>9898</v>
      </c>
      <c r="P388" s="62">
        <v>16264</v>
      </c>
      <c r="Q388" s="61">
        <v>2.57</v>
      </c>
      <c r="R388" s="61">
        <v>2.3761999999999999</v>
      </c>
      <c r="S388" s="61">
        <v>5.4562999999999997</v>
      </c>
      <c r="T388" s="61">
        <v>0.91700000000000004</v>
      </c>
      <c r="V388" s="61">
        <v>0.68959999999999999</v>
      </c>
      <c r="X388" s="61">
        <v>0.505</v>
      </c>
    </row>
    <row r="389" spans="1:24">
      <c r="A389" s="64">
        <v>43650</v>
      </c>
      <c r="B389" s="61">
        <v>0.7036</v>
      </c>
      <c r="C389" s="63">
        <v>60.4</v>
      </c>
      <c r="D389" s="61">
        <v>4.8334999999999999</v>
      </c>
      <c r="E389" s="63">
        <v>75.86</v>
      </c>
      <c r="F389" s="61">
        <v>0.62360000000000004</v>
      </c>
      <c r="G389" s="63">
        <v>822.52</v>
      </c>
      <c r="H389" s="61">
        <v>0.55930000000000002</v>
      </c>
      <c r="I389" s="61">
        <v>0.9536</v>
      </c>
      <c r="J389" s="63">
        <v>48.43</v>
      </c>
      <c r="K389" s="57">
        <v>21.54</v>
      </c>
      <c r="L389" s="61">
        <v>1.0490999999999999</v>
      </c>
      <c r="M389" s="63">
        <v>21.89</v>
      </c>
      <c r="N389" s="61">
        <v>2.9079999999999999</v>
      </c>
      <c r="O389" s="62">
        <v>9942</v>
      </c>
      <c r="P389" s="62">
        <v>16357</v>
      </c>
      <c r="Q389" s="61">
        <v>2.5840000000000001</v>
      </c>
      <c r="R389" s="61">
        <v>2.3891</v>
      </c>
      <c r="S389" s="61">
        <v>5.4771000000000001</v>
      </c>
      <c r="T389" s="61">
        <v>0.9194</v>
      </c>
      <c r="V389" s="61">
        <v>0.69399999999999995</v>
      </c>
      <c r="X389" s="61">
        <v>0.50770000000000004</v>
      </c>
    </row>
    <row r="390" spans="1:24">
      <c r="A390" s="64">
        <v>43651</v>
      </c>
      <c r="B390" s="61">
        <v>0.70199999999999996</v>
      </c>
      <c r="C390" s="63">
        <v>60.3</v>
      </c>
      <c r="D390" s="61">
        <v>4.8270999999999997</v>
      </c>
      <c r="E390" s="63">
        <v>75.73</v>
      </c>
      <c r="F390" s="61">
        <v>0.62229999999999996</v>
      </c>
      <c r="G390" s="63">
        <v>821.89</v>
      </c>
      <c r="H390" s="61">
        <v>0.55800000000000005</v>
      </c>
      <c r="I390" s="61">
        <v>0.95230000000000004</v>
      </c>
      <c r="J390" s="63">
        <v>48.22</v>
      </c>
      <c r="K390" s="57">
        <v>21.57</v>
      </c>
      <c r="L390" s="61">
        <v>1.0511999999999999</v>
      </c>
      <c r="M390" s="63">
        <v>21.83</v>
      </c>
      <c r="N390" s="61">
        <v>2.9028</v>
      </c>
      <c r="O390" s="62">
        <v>9930</v>
      </c>
      <c r="P390" s="62">
        <v>16313</v>
      </c>
      <c r="Q390" s="61">
        <v>2.5781000000000001</v>
      </c>
      <c r="R390" s="61">
        <v>2.3837000000000002</v>
      </c>
      <c r="S390" s="61">
        <v>5.4683999999999999</v>
      </c>
      <c r="T390" s="61">
        <v>0.91690000000000005</v>
      </c>
      <c r="V390" s="61">
        <v>0.69179999999999997</v>
      </c>
      <c r="X390" s="61">
        <v>0.50660000000000005</v>
      </c>
    </row>
    <row r="391" spans="1:24">
      <c r="A391" s="64">
        <v>43654</v>
      </c>
      <c r="B391" s="61">
        <v>0.69899999999999995</v>
      </c>
      <c r="C391" s="63">
        <v>60.2</v>
      </c>
      <c r="D391" s="61">
        <v>4.8167</v>
      </c>
      <c r="E391" s="63">
        <v>75.7</v>
      </c>
      <c r="F391" s="61">
        <v>0.62239999999999995</v>
      </c>
      <c r="G391" s="63">
        <v>825.06</v>
      </c>
      <c r="H391" s="61">
        <v>0.55779999999999996</v>
      </c>
      <c r="I391" s="61">
        <v>0.95130000000000003</v>
      </c>
      <c r="J391" s="63">
        <v>48.02</v>
      </c>
      <c r="K391" s="57">
        <v>21.53</v>
      </c>
      <c r="L391" s="61">
        <v>1.0522</v>
      </c>
      <c r="M391" s="63">
        <v>21.79</v>
      </c>
      <c r="N391" s="61">
        <v>2.8963000000000001</v>
      </c>
      <c r="O391" s="62">
        <v>9873</v>
      </c>
      <c r="P391" s="62">
        <v>16250</v>
      </c>
      <c r="Q391" s="61">
        <v>2.5670999999999999</v>
      </c>
      <c r="R391" s="61">
        <v>2.3734999999999999</v>
      </c>
      <c r="S391" s="61">
        <v>5.4496000000000002</v>
      </c>
      <c r="T391" s="61">
        <v>0.91400000000000003</v>
      </c>
      <c r="V391" s="61">
        <v>0.69210000000000005</v>
      </c>
      <c r="X391" s="61">
        <v>0.50509999999999999</v>
      </c>
    </row>
    <row r="392" spans="1:24">
      <c r="A392" s="64">
        <v>43655</v>
      </c>
      <c r="B392" s="61">
        <v>0.69579999999999997</v>
      </c>
      <c r="C392" s="63">
        <v>60</v>
      </c>
      <c r="D392" s="61">
        <v>4.7881</v>
      </c>
      <c r="E392" s="63">
        <v>75.680000000000007</v>
      </c>
      <c r="F392" s="61">
        <v>0.62039999999999995</v>
      </c>
      <c r="G392" s="63">
        <v>821.04</v>
      </c>
      <c r="H392" s="61">
        <v>0.55630000000000002</v>
      </c>
      <c r="I392" s="61">
        <v>0.94640000000000002</v>
      </c>
      <c r="J392" s="63">
        <v>47.87</v>
      </c>
      <c r="K392" s="57">
        <v>21.45</v>
      </c>
      <c r="L392" s="61">
        <v>1.0498000000000001</v>
      </c>
      <c r="M392" s="63">
        <v>21.69</v>
      </c>
      <c r="N392" s="61">
        <v>2.8820000000000001</v>
      </c>
      <c r="O392" s="62">
        <v>9827</v>
      </c>
      <c r="P392" s="62">
        <v>16164</v>
      </c>
      <c r="Q392" s="61">
        <v>2.5552999999999999</v>
      </c>
      <c r="R392" s="61">
        <v>2.3626</v>
      </c>
      <c r="S392" s="61">
        <v>5.4344000000000001</v>
      </c>
      <c r="T392" s="61">
        <v>0.91180000000000005</v>
      </c>
      <c r="V392" s="61">
        <v>0.69199999999999995</v>
      </c>
      <c r="X392" s="61">
        <v>0.50380000000000003</v>
      </c>
    </row>
    <row r="393" spans="1:24">
      <c r="A393" s="64">
        <v>43656</v>
      </c>
      <c r="B393" s="61">
        <v>0.69240000000000002</v>
      </c>
      <c r="C393" s="63">
        <v>59.7</v>
      </c>
      <c r="D393" s="61">
        <v>4.7667999999999999</v>
      </c>
      <c r="E393" s="63">
        <v>75.37</v>
      </c>
      <c r="F393" s="61">
        <v>0.61770000000000003</v>
      </c>
      <c r="G393" s="63">
        <v>817.83</v>
      </c>
      <c r="H393" s="61">
        <v>0.55589999999999995</v>
      </c>
      <c r="I393" s="61">
        <v>0.94289999999999996</v>
      </c>
      <c r="J393" s="63">
        <v>47.43</v>
      </c>
      <c r="K393" s="57">
        <v>21.37</v>
      </c>
      <c r="L393" s="61">
        <v>1.0481</v>
      </c>
      <c r="M393" s="63">
        <v>21.56</v>
      </c>
      <c r="N393" s="61">
        <v>2.8675999999999999</v>
      </c>
      <c r="O393" s="62">
        <v>9789</v>
      </c>
      <c r="P393" s="62">
        <v>16091</v>
      </c>
      <c r="Q393" s="61">
        <v>2.5428000000000002</v>
      </c>
      <c r="R393" s="61">
        <v>2.3511000000000002</v>
      </c>
      <c r="S393" s="61">
        <v>5.4101999999999997</v>
      </c>
      <c r="T393" s="61">
        <v>0.90910000000000002</v>
      </c>
      <c r="V393" s="61">
        <v>0.68759999999999999</v>
      </c>
      <c r="X393" s="61">
        <v>0.50190000000000001</v>
      </c>
    </row>
    <row r="394" spans="1:24">
      <c r="A394" s="64">
        <v>43657</v>
      </c>
      <c r="B394" s="61">
        <v>0.69720000000000004</v>
      </c>
      <c r="C394" s="63">
        <v>59.9</v>
      </c>
      <c r="D394" s="61">
        <v>4.7857000000000003</v>
      </c>
      <c r="E394" s="63">
        <v>75.3</v>
      </c>
      <c r="F394" s="61">
        <v>0.61860000000000004</v>
      </c>
      <c r="G394" s="63">
        <v>817.05</v>
      </c>
      <c r="H394" s="61">
        <v>0.55640000000000001</v>
      </c>
      <c r="I394" s="61">
        <v>0.94479999999999997</v>
      </c>
      <c r="J394" s="63">
        <v>47.66</v>
      </c>
      <c r="K394" s="57">
        <v>21.32</v>
      </c>
      <c r="L394" s="61">
        <v>1.0457000000000001</v>
      </c>
      <c r="M394" s="63">
        <v>21.63</v>
      </c>
      <c r="N394" s="61">
        <v>2.8748999999999998</v>
      </c>
      <c r="O394" s="62">
        <v>9803</v>
      </c>
      <c r="P394" s="62">
        <v>16177</v>
      </c>
      <c r="Q394" s="61">
        <v>2.5605000000000002</v>
      </c>
      <c r="R394" s="61">
        <v>2.3673999999999999</v>
      </c>
      <c r="S394" s="61">
        <v>5.4496000000000002</v>
      </c>
      <c r="T394" s="61">
        <v>0.91010000000000002</v>
      </c>
      <c r="V394" s="61">
        <v>0.68779999999999997</v>
      </c>
      <c r="X394" s="61">
        <v>0.50509999999999999</v>
      </c>
    </row>
    <row r="395" spans="1:24">
      <c r="A395" s="64">
        <v>43658</v>
      </c>
      <c r="B395" s="61">
        <v>0.70009999999999994</v>
      </c>
      <c r="C395" s="63">
        <v>60.2</v>
      </c>
      <c r="D395" s="61">
        <v>4.8109000000000002</v>
      </c>
      <c r="E395" s="63">
        <v>75.84</v>
      </c>
      <c r="F395" s="61">
        <v>0.62090000000000001</v>
      </c>
      <c r="G395" s="63">
        <v>824.54</v>
      </c>
      <c r="H395" s="61">
        <v>0.55800000000000005</v>
      </c>
      <c r="I395" s="61">
        <v>0.95009999999999994</v>
      </c>
      <c r="J395" s="63">
        <v>48</v>
      </c>
      <c r="K395" s="57">
        <v>21.61</v>
      </c>
      <c r="L395" s="61">
        <v>1.0474000000000001</v>
      </c>
      <c r="M395" s="63">
        <v>21.73</v>
      </c>
      <c r="N395" s="61">
        <v>2.8784999999999998</v>
      </c>
      <c r="O395" s="62">
        <v>9856</v>
      </c>
      <c r="P395" s="62">
        <v>16242</v>
      </c>
      <c r="Q395" s="61">
        <v>2.5710999999999999</v>
      </c>
      <c r="R395" s="61">
        <v>2.3772000000000002</v>
      </c>
      <c r="S395" s="61">
        <v>5.4767999999999999</v>
      </c>
      <c r="T395" s="61">
        <v>0.91249999999999998</v>
      </c>
      <c r="V395" s="61">
        <v>0.6925</v>
      </c>
      <c r="X395" s="61">
        <v>0.50570000000000004</v>
      </c>
    </row>
    <row r="396" spans="1:24">
      <c r="A396" s="64">
        <v>43661</v>
      </c>
      <c r="B396" s="61">
        <v>0.70340000000000003</v>
      </c>
      <c r="C396" s="63">
        <v>60.4</v>
      </c>
      <c r="D396" s="61">
        <v>4.8357000000000001</v>
      </c>
      <c r="E396" s="63">
        <v>75.97</v>
      </c>
      <c r="F396" s="61">
        <v>0.62390000000000001</v>
      </c>
      <c r="G396" s="63">
        <v>829.48</v>
      </c>
      <c r="H396" s="61">
        <v>0.5595</v>
      </c>
      <c r="I396" s="61">
        <v>0.95409999999999995</v>
      </c>
      <c r="J396" s="63">
        <v>48.23</v>
      </c>
      <c r="K396" s="57">
        <v>21.74</v>
      </c>
      <c r="L396" s="61">
        <v>1.0463</v>
      </c>
      <c r="M396" s="63">
        <v>21.85</v>
      </c>
      <c r="N396" s="61">
        <v>2.8898999999999999</v>
      </c>
      <c r="O396" s="62">
        <v>9798</v>
      </c>
      <c r="P396" s="62">
        <v>16312</v>
      </c>
      <c r="Q396" s="61">
        <v>2.5832000000000002</v>
      </c>
      <c r="R396" s="61">
        <v>2.3885000000000001</v>
      </c>
      <c r="S396" s="61">
        <v>5.5071000000000003</v>
      </c>
      <c r="T396" s="61">
        <v>0.91649999999999998</v>
      </c>
      <c r="V396" s="61">
        <v>0.69259999999999999</v>
      </c>
      <c r="X396" s="61">
        <v>0.50849999999999995</v>
      </c>
    </row>
    <row r="397" spans="1:24">
      <c r="A397" s="64">
        <v>43662</v>
      </c>
      <c r="B397" s="61">
        <v>0.7036</v>
      </c>
      <c r="C397" s="63">
        <v>60.4</v>
      </c>
      <c r="D397" s="61">
        <v>4.8375000000000004</v>
      </c>
      <c r="E397" s="63">
        <v>76.010000000000005</v>
      </c>
      <c r="F397" s="61">
        <v>0.62490000000000001</v>
      </c>
      <c r="G397" s="63">
        <v>828.03</v>
      </c>
      <c r="H397" s="61">
        <v>0.56240000000000001</v>
      </c>
      <c r="I397" s="61">
        <v>0.9546</v>
      </c>
      <c r="J397" s="63">
        <v>48.23</v>
      </c>
      <c r="K397" s="57">
        <v>21.73</v>
      </c>
      <c r="L397" s="61">
        <v>1.0448</v>
      </c>
      <c r="M397" s="63">
        <v>21.83</v>
      </c>
      <c r="N397" s="61">
        <v>2.8917999999999999</v>
      </c>
      <c r="O397" s="62">
        <v>9787</v>
      </c>
      <c r="P397" s="62">
        <v>16324</v>
      </c>
      <c r="Q397" s="61">
        <v>2.5840000000000001</v>
      </c>
      <c r="R397" s="61">
        <v>2.3891</v>
      </c>
      <c r="S397" s="61">
        <v>5.5002000000000004</v>
      </c>
      <c r="T397" s="61">
        <v>0.91830000000000001</v>
      </c>
      <c r="V397" s="61">
        <v>0.69320000000000004</v>
      </c>
      <c r="X397" s="61">
        <v>0.5081</v>
      </c>
    </row>
    <row r="398" spans="1:24">
      <c r="A398" s="64">
        <v>43663</v>
      </c>
      <c r="B398" s="61">
        <v>0.70099999999999996</v>
      </c>
      <c r="C398" s="63">
        <v>60.3</v>
      </c>
      <c r="D398" s="61">
        <v>4.8244999999999996</v>
      </c>
      <c r="E398" s="63">
        <v>75.87</v>
      </c>
      <c r="F398" s="61">
        <v>0.62490000000000001</v>
      </c>
      <c r="G398" s="63">
        <v>827.7</v>
      </c>
      <c r="H398" s="61">
        <v>0.5645</v>
      </c>
      <c r="I398" s="61">
        <v>0.95369999999999999</v>
      </c>
      <c r="J398" s="63">
        <v>48.22</v>
      </c>
      <c r="K398" s="57">
        <v>21.67</v>
      </c>
      <c r="L398" s="61">
        <v>1.0442</v>
      </c>
      <c r="M398" s="63">
        <v>21.77</v>
      </c>
      <c r="N398" s="61">
        <v>2.8849999999999998</v>
      </c>
      <c r="O398" s="62">
        <v>9789</v>
      </c>
      <c r="P398" s="62">
        <v>16265</v>
      </c>
      <c r="Q398" s="61">
        <v>2.5743999999999998</v>
      </c>
      <c r="R398" s="61">
        <v>2.3803000000000001</v>
      </c>
      <c r="S398" s="61">
        <v>5.4767999999999999</v>
      </c>
      <c r="T398" s="61">
        <v>0.91610000000000003</v>
      </c>
      <c r="V398" s="61">
        <v>0.69220000000000004</v>
      </c>
      <c r="X398" s="61">
        <v>0.50749999999999995</v>
      </c>
    </row>
    <row r="399" spans="1:24">
      <c r="A399" s="64">
        <v>43664</v>
      </c>
      <c r="B399" s="61">
        <v>0.70340000000000003</v>
      </c>
      <c r="C399" s="63">
        <v>60.5</v>
      </c>
      <c r="D399" s="61">
        <v>4.8373999999999997</v>
      </c>
      <c r="E399" s="63">
        <v>75.75</v>
      </c>
      <c r="F399" s="61">
        <v>0.62580000000000002</v>
      </c>
      <c r="G399" s="63">
        <v>828.11</v>
      </c>
      <c r="H399" s="61">
        <v>0.5655</v>
      </c>
      <c r="I399" s="61">
        <v>0.95589999999999997</v>
      </c>
      <c r="J399" s="63">
        <v>48.44</v>
      </c>
      <c r="K399" s="57">
        <v>21.71</v>
      </c>
      <c r="L399" s="61">
        <v>1.0429999999999999</v>
      </c>
      <c r="M399" s="63">
        <v>21.86</v>
      </c>
      <c r="N399" s="61">
        <v>2.8919999999999999</v>
      </c>
      <c r="O399" s="62">
        <v>9809</v>
      </c>
      <c r="P399" s="62">
        <v>16332</v>
      </c>
      <c r="Q399" s="61">
        <v>2.5832000000000002</v>
      </c>
      <c r="R399" s="61">
        <v>2.3885000000000001</v>
      </c>
      <c r="S399" s="61">
        <v>5.4960000000000004</v>
      </c>
      <c r="T399" s="61">
        <v>0.91820000000000002</v>
      </c>
      <c r="V399" s="61">
        <v>0.69310000000000005</v>
      </c>
      <c r="X399" s="61">
        <v>0.50939999999999996</v>
      </c>
    </row>
    <row r="400" spans="1:24">
      <c r="A400" s="64">
        <v>43665</v>
      </c>
      <c r="B400" s="61">
        <v>0.70650000000000002</v>
      </c>
      <c r="C400" s="63">
        <v>60.6</v>
      </c>
      <c r="D400" s="61">
        <v>4.8581000000000003</v>
      </c>
      <c r="E400" s="63">
        <v>76.05</v>
      </c>
      <c r="F400" s="61">
        <v>0.62760000000000005</v>
      </c>
      <c r="G400" s="63">
        <v>829.91</v>
      </c>
      <c r="H400" s="61">
        <v>0.56379999999999997</v>
      </c>
      <c r="I400" s="61">
        <v>0.95909999999999995</v>
      </c>
      <c r="J400" s="63">
        <v>48.65</v>
      </c>
      <c r="K400" s="57">
        <v>21.73</v>
      </c>
      <c r="L400" s="61">
        <v>1.0429999999999999</v>
      </c>
      <c r="M400" s="63">
        <v>21.93</v>
      </c>
      <c r="N400" s="61">
        <v>2.9034</v>
      </c>
      <c r="O400" s="62">
        <v>9833</v>
      </c>
      <c r="P400" s="62">
        <v>16423</v>
      </c>
      <c r="Q400" s="61">
        <v>2.5945999999999998</v>
      </c>
      <c r="R400" s="61">
        <v>2.399</v>
      </c>
      <c r="S400" s="61">
        <v>5.5178000000000003</v>
      </c>
      <c r="T400" s="61">
        <v>0.92159999999999997</v>
      </c>
      <c r="V400" s="61">
        <v>0.69510000000000005</v>
      </c>
      <c r="X400" s="61">
        <v>0.51139999999999997</v>
      </c>
    </row>
    <row r="401" spans="1:24">
      <c r="A401" s="64">
        <v>43668</v>
      </c>
      <c r="B401" s="61">
        <v>0.70379999999999998</v>
      </c>
      <c r="C401" s="63">
        <v>60.5</v>
      </c>
      <c r="D401" s="61">
        <v>4.8414000000000001</v>
      </c>
      <c r="E401" s="63">
        <v>76</v>
      </c>
      <c r="F401" s="61">
        <v>0.62729999999999997</v>
      </c>
      <c r="G401" s="63">
        <v>829.18</v>
      </c>
      <c r="H401" s="61">
        <v>0.56289999999999996</v>
      </c>
      <c r="I401" s="61">
        <v>0.95789999999999997</v>
      </c>
      <c r="J401" s="63">
        <v>48.58</v>
      </c>
      <c r="K401" s="57">
        <v>21.72</v>
      </c>
      <c r="L401" s="61">
        <v>1.0389999999999999</v>
      </c>
      <c r="M401" s="63">
        <v>21.86</v>
      </c>
      <c r="N401" s="61">
        <v>2.8957999999999999</v>
      </c>
      <c r="O401" s="62">
        <v>9829</v>
      </c>
      <c r="P401" s="62">
        <v>16353</v>
      </c>
      <c r="Q401" s="61">
        <v>2.5847000000000002</v>
      </c>
      <c r="R401" s="61">
        <v>2.3898000000000001</v>
      </c>
      <c r="S401" s="61">
        <v>5.4960000000000004</v>
      </c>
      <c r="T401" s="61">
        <v>0.9194</v>
      </c>
      <c r="V401" s="61">
        <v>0.69230000000000003</v>
      </c>
      <c r="X401" s="61">
        <v>0.50870000000000004</v>
      </c>
    </row>
    <row r="402" spans="1:24">
      <c r="A402" s="64">
        <v>43669</v>
      </c>
      <c r="B402" s="61">
        <v>0.70189999999999997</v>
      </c>
      <c r="C402" s="63">
        <v>60.4</v>
      </c>
      <c r="D402" s="61">
        <v>4.8319000000000001</v>
      </c>
      <c r="E402" s="63">
        <v>75.94</v>
      </c>
      <c r="F402" s="61">
        <v>0.62729999999999997</v>
      </c>
      <c r="G402" s="63">
        <v>827.33</v>
      </c>
      <c r="H402" s="61">
        <v>0.56359999999999999</v>
      </c>
      <c r="I402" s="61">
        <v>0.95730000000000004</v>
      </c>
      <c r="J402" s="63">
        <v>48.43</v>
      </c>
      <c r="K402" s="57">
        <v>21.7</v>
      </c>
      <c r="L402" s="61">
        <v>1.0423</v>
      </c>
      <c r="M402" s="63">
        <v>21.82</v>
      </c>
      <c r="N402" s="61">
        <v>2.8896999999999999</v>
      </c>
      <c r="O402" s="62">
        <v>9816</v>
      </c>
      <c r="P402" s="62">
        <v>16296</v>
      </c>
      <c r="Q402" s="61">
        <v>2.5777000000000001</v>
      </c>
      <c r="R402" s="61">
        <v>2.3834</v>
      </c>
      <c r="S402" s="61">
        <v>5.4810999999999996</v>
      </c>
      <c r="T402" s="61">
        <v>0.9224</v>
      </c>
      <c r="V402" s="61">
        <v>0.69059999999999999</v>
      </c>
      <c r="X402" s="61">
        <v>0.50800000000000001</v>
      </c>
    </row>
    <row r="403" spans="1:24">
      <c r="A403" s="64">
        <v>43670</v>
      </c>
      <c r="B403" s="61">
        <v>0.69850000000000001</v>
      </c>
      <c r="C403" s="63">
        <v>60.2</v>
      </c>
      <c r="D403" s="61">
        <v>4.8063000000000002</v>
      </c>
      <c r="E403" s="63">
        <v>75.52</v>
      </c>
      <c r="F403" s="61">
        <v>0.62660000000000005</v>
      </c>
      <c r="G403" s="63">
        <v>822.58</v>
      </c>
      <c r="H403" s="61">
        <v>0.5615</v>
      </c>
      <c r="I403" s="61">
        <v>0.95350000000000001</v>
      </c>
      <c r="J403" s="63">
        <v>48.21</v>
      </c>
      <c r="K403" s="57">
        <v>21.6</v>
      </c>
      <c r="L403" s="61">
        <v>1.0429999999999999</v>
      </c>
      <c r="M403" s="63">
        <v>21.71</v>
      </c>
      <c r="N403" s="61">
        <v>2.8761000000000001</v>
      </c>
      <c r="O403" s="62">
        <v>9786</v>
      </c>
      <c r="P403" s="62">
        <v>16214</v>
      </c>
      <c r="Q403" s="61">
        <v>2.5651999999999999</v>
      </c>
      <c r="R403" s="61">
        <v>2.3717999999999999</v>
      </c>
      <c r="S403" s="61">
        <v>5.4566999999999997</v>
      </c>
      <c r="T403" s="61">
        <v>0.91749999999999998</v>
      </c>
      <c r="V403" s="61">
        <v>0.68910000000000005</v>
      </c>
      <c r="X403" s="61">
        <v>0.50619999999999998</v>
      </c>
    </row>
    <row r="404" spans="1:24">
      <c r="A404" s="64">
        <v>43671</v>
      </c>
      <c r="B404" s="61">
        <v>0.69679999999999997</v>
      </c>
      <c r="C404" s="63">
        <v>60</v>
      </c>
      <c r="D404" s="61">
        <v>4.7912999999999997</v>
      </c>
      <c r="E404" s="63">
        <v>75.34</v>
      </c>
      <c r="F404" s="61">
        <v>0.62570000000000003</v>
      </c>
      <c r="G404" s="63">
        <v>822.47</v>
      </c>
      <c r="H404" s="61">
        <v>0.55840000000000001</v>
      </c>
      <c r="I404" s="61">
        <v>0.9506</v>
      </c>
      <c r="J404" s="63">
        <v>48.07</v>
      </c>
      <c r="K404" s="57">
        <v>21.52</v>
      </c>
      <c r="L404" s="61">
        <v>1.0405</v>
      </c>
      <c r="M404" s="63">
        <v>21.65</v>
      </c>
      <c r="N404" s="61">
        <v>2.8687</v>
      </c>
      <c r="O404" s="62">
        <v>9741</v>
      </c>
      <c r="P404" s="62">
        <v>16168</v>
      </c>
      <c r="Q404" s="61">
        <v>2.5590000000000002</v>
      </c>
      <c r="R404" s="61">
        <v>2.3660000000000001</v>
      </c>
      <c r="S404" s="61">
        <v>5.4455999999999998</v>
      </c>
      <c r="T404" s="61">
        <v>0.91520000000000001</v>
      </c>
      <c r="V404" s="61">
        <v>0.6865</v>
      </c>
      <c r="X404" s="61">
        <v>0.50509999999999999</v>
      </c>
    </row>
    <row r="405" spans="1:24">
      <c r="A405" s="64">
        <v>43672</v>
      </c>
      <c r="B405" s="61">
        <v>0.69440000000000002</v>
      </c>
      <c r="C405" s="63">
        <v>59.9</v>
      </c>
      <c r="D405" s="61">
        <v>4.7770000000000001</v>
      </c>
      <c r="E405" s="63">
        <v>75.45</v>
      </c>
      <c r="F405" s="61">
        <v>0.623</v>
      </c>
      <c r="G405" s="63">
        <v>822.17</v>
      </c>
      <c r="H405" s="61">
        <v>0.55789999999999995</v>
      </c>
      <c r="I405" s="61">
        <v>0.95</v>
      </c>
      <c r="J405" s="63">
        <v>47.96</v>
      </c>
      <c r="K405" s="57">
        <v>21.51</v>
      </c>
      <c r="L405" s="61">
        <v>1.0432999999999999</v>
      </c>
      <c r="M405" s="63">
        <v>21.58</v>
      </c>
      <c r="N405" s="61">
        <v>2.8609</v>
      </c>
      <c r="O405" s="62">
        <v>9727</v>
      </c>
      <c r="P405" s="62">
        <v>16118</v>
      </c>
      <c r="Q405" s="61">
        <v>2.5501999999999998</v>
      </c>
      <c r="R405" s="61">
        <v>2.3578999999999999</v>
      </c>
      <c r="S405" s="61">
        <v>5.4267000000000003</v>
      </c>
      <c r="T405" s="61">
        <v>0.91400000000000003</v>
      </c>
      <c r="V405" s="61">
        <v>0.68810000000000004</v>
      </c>
      <c r="X405" s="61">
        <v>0.50360000000000005</v>
      </c>
    </row>
    <row r="406" spans="1:24">
      <c r="A406" s="64">
        <v>43675</v>
      </c>
      <c r="B406" s="61">
        <v>0.69079999999999997</v>
      </c>
      <c r="C406" s="63">
        <v>59.6</v>
      </c>
      <c r="D406" s="61">
        <v>4.7603</v>
      </c>
      <c r="E406" s="63">
        <v>75.03</v>
      </c>
      <c r="F406" s="61">
        <v>0.62080000000000002</v>
      </c>
      <c r="G406" s="63">
        <v>817.46</v>
      </c>
      <c r="H406" s="61">
        <v>0.55869999999999997</v>
      </c>
      <c r="I406" s="61">
        <v>0.94750000000000001</v>
      </c>
      <c r="J406" s="63">
        <v>47.58</v>
      </c>
      <c r="K406" s="57">
        <v>21.33</v>
      </c>
      <c r="L406" s="61">
        <v>1.0421</v>
      </c>
      <c r="M406" s="63">
        <v>21.48</v>
      </c>
      <c r="N406" s="61">
        <v>2.8468</v>
      </c>
      <c r="O406" s="62">
        <v>9685</v>
      </c>
      <c r="P406" s="62">
        <v>16033</v>
      </c>
      <c r="Q406" s="61">
        <v>2.5369999999999999</v>
      </c>
      <c r="R406" s="61">
        <v>2.3456999999999999</v>
      </c>
      <c r="S406" s="61">
        <v>5.3985000000000003</v>
      </c>
      <c r="T406" s="61">
        <v>0.91020000000000001</v>
      </c>
      <c r="V406" s="61">
        <v>0.68600000000000005</v>
      </c>
      <c r="X406" s="61">
        <v>0.50160000000000005</v>
      </c>
    </row>
    <row r="407" spans="1:24">
      <c r="A407" s="64">
        <v>43676</v>
      </c>
      <c r="B407" s="61">
        <v>0.6895</v>
      </c>
      <c r="C407" s="63">
        <v>59.6</v>
      </c>
      <c r="D407" s="61">
        <v>4.7518000000000002</v>
      </c>
      <c r="E407" s="63">
        <v>74.89</v>
      </c>
      <c r="F407" s="61">
        <v>0.61929999999999996</v>
      </c>
      <c r="G407" s="63">
        <v>814.95</v>
      </c>
      <c r="H407" s="61">
        <v>0.56840000000000002</v>
      </c>
      <c r="I407" s="61">
        <v>0.94469999999999998</v>
      </c>
      <c r="J407" s="63">
        <v>47.4</v>
      </c>
      <c r="K407" s="57">
        <v>21.25</v>
      </c>
      <c r="L407" s="61">
        <v>1.0407999999999999</v>
      </c>
      <c r="M407" s="63">
        <v>21.44</v>
      </c>
      <c r="N407" s="61">
        <v>2.8441999999999998</v>
      </c>
      <c r="O407" s="62">
        <v>9674</v>
      </c>
      <c r="P407" s="62">
        <v>16000</v>
      </c>
      <c r="Q407" s="61">
        <v>2.5322</v>
      </c>
      <c r="R407" s="61">
        <v>2.3412999999999999</v>
      </c>
      <c r="S407" s="61">
        <v>5.3941999999999997</v>
      </c>
      <c r="T407" s="61">
        <v>0.90849999999999997</v>
      </c>
      <c r="V407" s="61">
        <v>0.68410000000000004</v>
      </c>
      <c r="X407" s="61">
        <v>0.50119999999999998</v>
      </c>
    </row>
    <row r="408" spans="1:24">
      <c r="A408" s="64">
        <v>43677</v>
      </c>
      <c r="B408" s="61">
        <v>0.68940000000000001</v>
      </c>
      <c r="C408" s="63">
        <v>59.5</v>
      </c>
      <c r="D408" s="61">
        <v>4.7451999999999996</v>
      </c>
      <c r="E408" s="63">
        <v>74.84</v>
      </c>
      <c r="F408" s="61">
        <v>0.6179</v>
      </c>
      <c r="G408" s="63">
        <v>814.86</v>
      </c>
      <c r="H408" s="61">
        <v>0.56689999999999996</v>
      </c>
      <c r="I408" s="61">
        <v>0.94410000000000005</v>
      </c>
      <c r="J408" s="63">
        <v>47.47</v>
      </c>
      <c r="K408" s="57">
        <v>21.22</v>
      </c>
      <c r="L408" s="61">
        <v>1.0448999999999999</v>
      </c>
      <c r="M408" s="63">
        <v>21.43</v>
      </c>
      <c r="N408" s="61">
        <v>2.8452000000000002</v>
      </c>
      <c r="O408" s="62">
        <v>9658</v>
      </c>
      <c r="P408" s="62">
        <v>16015</v>
      </c>
      <c r="Q408" s="61">
        <v>2.5318000000000001</v>
      </c>
      <c r="R408" s="61">
        <v>2.3409</v>
      </c>
      <c r="S408" s="61">
        <v>5.3948</v>
      </c>
      <c r="T408" s="61">
        <v>0.90590000000000004</v>
      </c>
      <c r="V408" s="61">
        <v>0.68330000000000002</v>
      </c>
      <c r="X408" s="61">
        <v>0.50119999999999998</v>
      </c>
    </row>
    <row r="409" spans="1:24">
      <c r="A409" s="64">
        <v>43678</v>
      </c>
      <c r="B409" s="61">
        <v>0.68510000000000004</v>
      </c>
      <c r="C409" s="63">
        <v>59.4</v>
      </c>
      <c r="D409" s="61">
        <v>4.7272999999999996</v>
      </c>
      <c r="E409" s="63">
        <v>74.81</v>
      </c>
      <c r="F409" s="61">
        <v>0.61990000000000001</v>
      </c>
      <c r="G409" s="63">
        <v>813.76</v>
      </c>
      <c r="H409" s="61">
        <v>0.56489999999999996</v>
      </c>
      <c r="I409" s="61">
        <v>0.94240000000000002</v>
      </c>
      <c r="J409" s="63">
        <v>47.31</v>
      </c>
      <c r="K409" s="57">
        <v>21.14</v>
      </c>
      <c r="L409" s="61">
        <v>1.0449999999999999</v>
      </c>
      <c r="M409" s="63">
        <v>21.34</v>
      </c>
      <c r="N409" s="61">
        <v>2.8391000000000002</v>
      </c>
      <c r="O409" s="62">
        <v>9656</v>
      </c>
      <c r="P409" s="62">
        <v>15898</v>
      </c>
      <c r="Q409" s="61">
        <v>2.516</v>
      </c>
      <c r="R409" s="61">
        <v>2.3262999999999998</v>
      </c>
      <c r="S409" s="61">
        <v>5.3625999999999996</v>
      </c>
      <c r="T409" s="61">
        <v>0.90510000000000002</v>
      </c>
      <c r="V409" s="61">
        <v>0.68269999999999997</v>
      </c>
      <c r="X409" s="61">
        <v>0.49809999999999999</v>
      </c>
    </row>
    <row r="410" spans="1:24">
      <c r="A410" s="64">
        <v>43679</v>
      </c>
      <c r="B410" s="61">
        <v>0.68120000000000003</v>
      </c>
      <c r="C410" s="63">
        <v>59</v>
      </c>
      <c r="D410" s="61">
        <v>4.7248999999999999</v>
      </c>
      <c r="E410" s="63">
        <v>72.97</v>
      </c>
      <c r="F410" s="61">
        <v>0.61480000000000001</v>
      </c>
      <c r="G410" s="63">
        <v>815.35</v>
      </c>
      <c r="H410" s="61">
        <v>0.5625</v>
      </c>
      <c r="I410" s="61">
        <v>0.93689999999999996</v>
      </c>
      <c r="J410" s="63">
        <v>47.3</v>
      </c>
      <c r="K410" s="57">
        <v>21.04</v>
      </c>
      <c r="L410" s="61">
        <v>1.0419</v>
      </c>
      <c r="M410" s="63">
        <v>21.36</v>
      </c>
      <c r="N410" s="61">
        <v>2.8290000000000002</v>
      </c>
      <c r="O410" s="62">
        <v>9690</v>
      </c>
      <c r="P410" s="62">
        <v>15824</v>
      </c>
      <c r="Q410" s="61">
        <v>2.5017</v>
      </c>
      <c r="R410" s="61">
        <v>2.3130999999999999</v>
      </c>
      <c r="S410" s="61">
        <v>5.3280000000000003</v>
      </c>
      <c r="T410" s="61">
        <v>0.90080000000000005</v>
      </c>
      <c r="V410" s="61">
        <v>0.67379999999999995</v>
      </c>
      <c r="X410" s="61">
        <v>0.49730000000000002</v>
      </c>
    </row>
    <row r="411" spans="1:24">
      <c r="A411" s="64">
        <v>43683</v>
      </c>
      <c r="B411" s="61">
        <v>0.6784</v>
      </c>
      <c r="C411" s="63">
        <v>59.1</v>
      </c>
      <c r="D411" s="61">
        <v>4.7789999999999999</v>
      </c>
      <c r="E411" s="63">
        <v>72.36</v>
      </c>
      <c r="F411" s="61">
        <v>0.60589999999999999</v>
      </c>
      <c r="G411" s="63">
        <v>824.09</v>
      </c>
      <c r="H411" s="61">
        <v>0.55879999999999996</v>
      </c>
      <c r="I411" s="61">
        <v>0.93759999999999999</v>
      </c>
      <c r="J411" s="63">
        <v>47.96</v>
      </c>
      <c r="K411" s="57">
        <v>20.87</v>
      </c>
      <c r="L411" s="61">
        <v>1.0391999999999999</v>
      </c>
      <c r="M411" s="63">
        <v>21.38</v>
      </c>
      <c r="N411" s="61">
        <v>2.8401000000000001</v>
      </c>
      <c r="O411" s="62">
        <v>9693</v>
      </c>
      <c r="P411" s="62">
        <v>15776</v>
      </c>
      <c r="Q411" s="61">
        <v>2.4914000000000001</v>
      </c>
      <c r="R411" s="61">
        <v>2.3035999999999999</v>
      </c>
      <c r="S411" s="61">
        <v>5.3174999999999999</v>
      </c>
      <c r="T411" s="61">
        <v>0.89510000000000001</v>
      </c>
      <c r="V411" s="61">
        <v>0.66180000000000005</v>
      </c>
      <c r="X411" s="61">
        <v>0.49349999999999999</v>
      </c>
    </row>
    <row r="412" spans="1:24">
      <c r="A412" s="64">
        <v>43684</v>
      </c>
      <c r="B412" s="61">
        <v>0.67159999999999997</v>
      </c>
      <c r="C412" s="63">
        <v>58.5</v>
      </c>
      <c r="D412" s="61">
        <v>4.7328000000000001</v>
      </c>
      <c r="E412" s="63">
        <v>71.319999999999993</v>
      </c>
      <c r="F412" s="61">
        <v>0.59930000000000005</v>
      </c>
      <c r="G412" s="63">
        <v>815.29</v>
      </c>
      <c r="H412" s="61">
        <v>0.55220000000000002</v>
      </c>
      <c r="I412" s="61">
        <v>0.92920000000000003</v>
      </c>
      <c r="J412" s="63">
        <v>47.63</v>
      </c>
      <c r="K412" s="57">
        <v>20.69</v>
      </c>
      <c r="L412" s="61">
        <v>1.0479000000000001</v>
      </c>
      <c r="M412" s="63">
        <v>21.15</v>
      </c>
      <c r="N412" s="61">
        <v>2.8174000000000001</v>
      </c>
      <c r="O412" s="62">
        <v>9588</v>
      </c>
      <c r="P412" s="62">
        <v>15592</v>
      </c>
      <c r="Q412" s="61">
        <v>2.4664999999999999</v>
      </c>
      <c r="R412" s="61">
        <v>2.2805</v>
      </c>
      <c r="S412" s="61">
        <v>5.2656999999999998</v>
      </c>
      <c r="T412" s="61">
        <v>0.89259999999999995</v>
      </c>
      <c r="V412" s="61">
        <v>0.65580000000000005</v>
      </c>
      <c r="X412" s="61">
        <v>0.48799999999999999</v>
      </c>
    </row>
    <row r="413" spans="1:24">
      <c r="A413" s="64">
        <v>43685</v>
      </c>
      <c r="B413" s="61">
        <v>0.67749999999999999</v>
      </c>
      <c r="C413" s="63">
        <v>59</v>
      </c>
      <c r="D413" s="61">
        <v>4.7736000000000001</v>
      </c>
      <c r="E413" s="63">
        <v>71.900000000000006</v>
      </c>
      <c r="F413" s="61">
        <v>0.60419999999999996</v>
      </c>
      <c r="G413" s="63">
        <v>819.95</v>
      </c>
      <c r="H413" s="61">
        <v>0.55700000000000005</v>
      </c>
      <c r="I413" s="61">
        <v>0.93640000000000001</v>
      </c>
      <c r="J413" s="63">
        <v>48.05</v>
      </c>
      <c r="K413" s="57">
        <v>20.84</v>
      </c>
      <c r="L413" s="61">
        <v>1.0488999999999999</v>
      </c>
      <c r="M413" s="63">
        <v>21.22</v>
      </c>
      <c r="N413" s="61">
        <v>2.8342999999999998</v>
      </c>
      <c r="O413" s="62">
        <v>9630</v>
      </c>
      <c r="P413" s="62">
        <v>15735</v>
      </c>
      <c r="Q413" s="61">
        <v>2.4881000000000002</v>
      </c>
      <c r="R413" s="61">
        <v>2.3005</v>
      </c>
      <c r="S413" s="61">
        <v>5.3122999999999996</v>
      </c>
      <c r="T413" s="61">
        <v>0.89980000000000004</v>
      </c>
      <c r="V413" s="61">
        <v>0.66080000000000005</v>
      </c>
      <c r="X413" s="61">
        <v>0.49270000000000003</v>
      </c>
    </row>
    <row r="414" spans="1:24">
      <c r="A414" s="64">
        <v>43686</v>
      </c>
      <c r="B414" s="61">
        <v>0.68100000000000005</v>
      </c>
      <c r="C414" s="63">
        <v>59.3</v>
      </c>
      <c r="D414" s="61">
        <v>4.8013000000000003</v>
      </c>
      <c r="E414" s="63">
        <v>72.12</v>
      </c>
      <c r="F414" s="61">
        <v>0.60819999999999996</v>
      </c>
      <c r="G414" s="63">
        <v>824</v>
      </c>
      <c r="H414" s="61">
        <v>0.56089999999999995</v>
      </c>
      <c r="I414" s="61">
        <v>0.94069999999999998</v>
      </c>
      <c r="J414" s="63">
        <v>48.01</v>
      </c>
      <c r="K414" s="57">
        <v>20.93</v>
      </c>
      <c r="L414" s="61">
        <v>1.0485</v>
      </c>
      <c r="M414" s="63">
        <v>21.32</v>
      </c>
      <c r="N414" s="61">
        <v>2.8506999999999998</v>
      </c>
      <c r="O414" s="62">
        <v>9674</v>
      </c>
      <c r="P414" s="62">
        <v>15803</v>
      </c>
      <c r="Q414" s="61">
        <v>2.5009999999999999</v>
      </c>
      <c r="R414" s="61">
        <v>2.3123999999999998</v>
      </c>
      <c r="S414" s="61">
        <v>5.3410000000000002</v>
      </c>
      <c r="T414" s="61">
        <v>0.90059999999999996</v>
      </c>
      <c r="V414" s="61">
        <v>0.66320000000000001</v>
      </c>
      <c r="X414" s="61">
        <v>0.49490000000000001</v>
      </c>
    </row>
    <row r="415" spans="1:24">
      <c r="A415" s="64">
        <v>43689</v>
      </c>
      <c r="B415" s="61">
        <v>0.67859999999999998</v>
      </c>
      <c r="C415" s="63">
        <v>59.1</v>
      </c>
      <c r="D415" s="61">
        <v>4.7935999999999996</v>
      </c>
      <c r="E415" s="63">
        <v>71.540000000000006</v>
      </c>
      <c r="F415" s="61">
        <v>0.60529999999999995</v>
      </c>
      <c r="G415" s="63">
        <v>824.67</v>
      </c>
      <c r="H415" s="61">
        <v>0.56369999999999998</v>
      </c>
      <c r="I415" s="61">
        <v>0.94010000000000005</v>
      </c>
      <c r="J415" s="63">
        <v>48.04</v>
      </c>
      <c r="K415" s="57">
        <v>20.89</v>
      </c>
      <c r="L415" s="61">
        <v>1.0487</v>
      </c>
      <c r="M415" s="63">
        <v>21.28</v>
      </c>
      <c r="N415" s="61">
        <v>2.8395999999999999</v>
      </c>
      <c r="O415" s="62">
        <v>9648</v>
      </c>
      <c r="P415" s="62">
        <v>15744</v>
      </c>
      <c r="Q415" s="61">
        <v>2.4922</v>
      </c>
      <c r="R415" s="61">
        <v>2.3041999999999998</v>
      </c>
      <c r="S415" s="61">
        <v>5.3228999999999997</v>
      </c>
      <c r="T415" s="61">
        <v>0.89680000000000004</v>
      </c>
      <c r="V415" s="61">
        <v>0.65969999999999995</v>
      </c>
      <c r="X415" s="61">
        <v>0.49330000000000002</v>
      </c>
    </row>
    <row r="416" spans="1:24">
      <c r="A416" s="64">
        <v>43690</v>
      </c>
      <c r="B416" s="61">
        <v>0.6764</v>
      </c>
      <c r="C416" s="63">
        <v>59</v>
      </c>
      <c r="D416" s="61">
        <v>4.7797000000000001</v>
      </c>
      <c r="E416" s="63">
        <v>71.290000000000006</v>
      </c>
      <c r="F416" s="61">
        <v>0.60429999999999995</v>
      </c>
      <c r="G416" s="63">
        <v>824.84</v>
      </c>
      <c r="H416" s="61">
        <v>0.56040000000000001</v>
      </c>
      <c r="I416" s="61">
        <v>0.93879999999999997</v>
      </c>
      <c r="J416" s="63">
        <v>48.11</v>
      </c>
      <c r="K416" s="57">
        <v>20.81</v>
      </c>
      <c r="L416" s="61">
        <v>1.0487</v>
      </c>
      <c r="M416" s="63">
        <v>21.27</v>
      </c>
      <c r="N416" s="61">
        <v>2.8361000000000001</v>
      </c>
      <c r="O416" s="62">
        <v>9673</v>
      </c>
      <c r="P416" s="62">
        <v>15697</v>
      </c>
      <c r="Q416" s="61">
        <v>2.4841000000000002</v>
      </c>
      <c r="R416" s="61">
        <v>2.2968000000000002</v>
      </c>
      <c r="S416" s="61">
        <v>5.3068</v>
      </c>
      <c r="T416" s="61">
        <v>0.89580000000000004</v>
      </c>
      <c r="V416" s="61">
        <v>0.65710000000000002</v>
      </c>
      <c r="X416" s="61">
        <v>0.49159999999999998</v>
      </c>
    </row>
    <row r="417" spans="1:24">
      <c r="A417" s="64">
        <v>43691</v>
      </c>
      <c r="B417" s="61">
        <v>0.67879999999999996</v>
      </c>
      <c r="C417" s="63">
        <v>59.1</v>
      </c>
      <c r="D417" s="61">
        <v>4.7644000000000002</v>
      </c>
      <c r="E417" s="63">
        <v>72.260000000000005</v>
      </c>
      <c r="F417" s="61">
        <v>0.6079</v>
      </c>
      <c r="G417" s="63">
        <v>823.47</v>
      </c>
      <c r="H417" s="61">
        <v>0.56310000000000004</v>
      </c>
      <c r="I417" s="61">
        <v>0.94030000000000002</v>
      </c>
      <c r="J417" s="63">
        <v>48.23</v>
      </c>
      <c r="K417" s="57">
        <v>20.93</v>
      </c>
      <c r="L417" s="61">
        <v>1.0513999999999999</v>
      </c>
      <c r="M417" s="63">
        <v>21.23</v>
      </c>
      <c r="N417" s="61">
        <v>2.8393999999999999</v>
      </c>
      <c r="O417" s="62">
        <v>9657</v>
      </c>
      <c r="P417" s="62">
        <v>15752</v>
      </c>
      <c r="Q417" s="61">
        <v>2.4929000000000001</v>
      </c>
      <c r="R417" s="61">
        <v>2.3048999999999999</v>
      </c>
      <c r="S417" s="61">
        <v>5.3258999999999999</v>
      </c>
      <c r="T417" s="61">
        <v>0.89759999999999995</v>
      </c>
      <c r="V417" s="61">
        <v>0.66269999999999996</v>
      </c>
      <c r="X417" s="61">
        <v>0.49309999999999998</v>
      </c>
    </row>
    <row r="418" spans="1:24">
      <c r="A418" s="64">
        <v>43692</v>
      </c>
      <c r="B418" s="61">
        <v>0.67830000000000001</v>
      </c>
      <c r="C418" s="63">
        <v>59.1</v>
      </c>
      <c r="D418" s="61">
        <v>4.7667000000000002</v>
      </c>
      <c r="E418" s="63">
        <v>71.849999999999994</v>
      </c>
      <c r="F418" s="61">
        <v>0.60840000000000005</v>
      </c>
      <c r="G418" s="63">
        <v>822.54</v>
      </c>
      <c r="H418" s="61">
        <v>0.56259999999999999</v>
      </c>
      <c r="I418" s="61">
        <v>0.9415</v>
      </c>
      <c r="J418" s="63">
        <v>48.35</v>
      </c>
      <c r="K418" s="57">
        <v>20.95</v>
      </c>
      <c r="L418" s="61">
        <v>1.0530999999999999</v>
      </c>
      <c r="M418" s="63">
        <v>21.29</v>
      </c>
      <c r="N418" s="61">
        <v>2.8445</v>
      </c>
      <c r="O418" s="62">
        <v>9683</v>
      </c>
      <c r="P418" s="62">
        <v>15742</v>
      </c>
      <c r="Q418" s="61">
        <v>2.4910999999999999</v>
      </c>
      <c r="R418" s="61">
        <v>2.3031999999999999</v>
      </c>
      <c r="S418" s="61">
        <v>5.3179999999999996</v>
      </c>
      <c r="T418" s="61">
        <v>0.90229999999999999</v>
      </c>
      <c r="V418" s="61">
        <v>0.66039999999999999</v>
      </c>
      <c r="X418" s="61">
        <v>0.49309999999999998</v>
      </c>
    </row>
    <row r="419" spans="1:24">
      <c r="A419" s="64">
        <v>43693</v>
      </c>
      <c r="B419" s="61">
        <v>0.67900000000000005</v>
      </c>
      <c r="C419" s="63">
        <v>59.2</v>
      </c>
      <c r="D419" s="61">
        <v>4.7782999999999998</v>
      </c>
      <c r="E419" s="63">
        <v>72.040000000000006</v>
      </c>
      <c r="F419" s="61">
        <v>0.61140000000000005</v>
      </c>
      <c r="G419" s="63">
        <v>822.11</v>
      </c>
      <c r="H419" s="61">
        <v>0.56040000000000001</v>
      </c>
      <c r="I419" s="61">
        <v>0.9415</v>
      </c>
      <c r="J419" s="63">
        <v>48.37</v>
      </c>
      <c r="K419" s="57">
        <v>20.97</v>
      </c>
      <c r="L419" s="61">
        <v>1.0537000000000001</v>
      </c>
      <c r="M419" s="63">
        <v>21.26</v>
      </c>
      <c r="N419" s="61">
        <v>2.8374999999999999</v>
      </c>
      <c r="O419" s="62">
        <v>9662</v>
      </c>
      <c r="P419" s="62">
        <v>15763</v>
      </c>
      <c r="Q419" s="61">
        <v>2.4935999999999998</v>
      </c>
      <c r="R419" s="61">
        <v>2.3056000000000001</v>
      </c>
      <c r="S419" s="61">
        <v>5.3247</v>
      </c>
      <c r="T419" s="61">
        <v>0.90400000000000003</v>
      </c>
      <c r="V419" s="61">
        <v>0.66439999999999999</v>
      </c>
      <c r="X419" s="61">
        <v>0.49399999999999999</v>
      </c>
    </row>
    <row r="420" spans="1:24">
      <c r="A420" s="64">
        <v>43696</v>
      </c>
      <c r="B420" s="61">
        <v>0.67830000000000001</v>
      </c>
      <c r="C420" s="63">
        <v>59.2</v>
      </c>
      <c r="D420" s="61">
        <v>4.7803000000000004</v>
      </c>
      <c r="E420" s="63">
        <v>72.16</v>
      </c>
      <c r="F420" s="61">
        <v>0.61160000000000003</v>
      </c>
      <c r="G420" s="63">
        <v>821.39</v>
      </c>
      <c r="H420" s="61">
        <v>0.55779999999999996</v>
      </c>
      <c r="I420" s="61">
        <v>0.93910000000000005</v>
      </c>
      <c r="J420" s="63">
        <v>48.36</v>
      </c>
      <c r="K420" s="57">
        <v>20.94</v>
      </c>
      <c r="L420" s="61">
        <v>1.0562</v>
      </c>
      <c r="M420" s="63">
        <v>21.26</v>
      </c>
      <c r="N420" s="61">
        <v>2.8271999999999999</v>
      </c>
      <c r="O420" s="62">
        <v>9634</v>
      </c>
      <c r="P420" s="62">
        <v>15746</v>
      </c>
      <c r="Q420" s="61">
        <v>2.4910999999999999</v>
      </c>
      <c r="R420" s="61">
        <v>2.3031999999999999</v>
      </c>
      <c r="S420" s="61">
        <v>5.3208000000000002</v>
      </c>
      <c r="T420" s="61">
        <v>0.90059999999999996</v>
      </c>
      <c r="V420" s="61">
        <v>0.66469999999999996</v>
      </c>
      <c r="X420" s="61">
        <v>0.4945</v>
      </c>
    </row>
    <row r="421" spans="1:24">
      <c r="A421" s="64">
        <v>43697</v>
      </c>
      <c r="B421" s="61">
        <v>0.67889999999999995</v>
      </c>
      <c r="C421" s="63">
        <v>59.3</v>
      </c>
      <c r="D421" s="61">
        <v>4.7976999999999999</v>
      </c>
      <c r="E421" s="63">
        <v>72.34</v>
      </c>
      <c r="F421" s="61">
        <v>0.61240000000000006</v>
      </c>
      <c r="G421" s="63">
        <v>820.01</v>
      </c>
      <c r="H421" s="61">
        <v>0.56000000000000005</v>
      </c>
      <c r="I421" s="61">
        <v>0.9405</v>
      </c>
      <c r="J421" s="63">
        <v>48.6</v>
      </c>
      <c r="K421" s="57">
        <v>20.93</v>
      </c>
      <c r="L421" s="61">
        <v>1.0568</v>
      </c>
      <c r="M421" s="63">
        <v>21.3</v>
      </c>
      <c r="N421" s="61">
        <v>2.8391999999999999</v>
      </c>
      <c r="O421" s="62">
        <v>9685</v>
      </c>
      <c r="P421" s="62">
        <v>15753</v>
      </c>
      <c r="Q421" s="61">
        <v>2.4933000000000001</v>
      </c>
      <c r="R421" s="61">
        <v>2.3052999999999999</v>
      </c>
      <c r="S421" s="61">
        <v>5.3259999999999996</v>
      </c>
      <c r="T421" s="61">
        <v>0.90400000000000003</v>
      </c>
      <c r="V421" s="61">
        <v>0.66600000000000004</v>
      </c>
      <c r="X421" s="61">
        <v>0.49480000000000002</v>
      </c>
    </row>
    <row r="422" spans="1:24">
      <c r="A422" s="64">
        <v>43698</v>
      </c>
      <c r="B422" s="61">
        <v>0.67810000000000004</v>
      </c>
      <c r="C422" s="63">
        <v>59.2</v>
      </c>
      <c r="D422" s="61">
        <v>4.7849000000000004</v>
      </c>
      <c r="E422" s="63">
        <v>72.23</v>
      </c>
      <c r="F422" s="61">
        <v>0.61109999999999998</v>
      </c>
      <c r="G422" s="63">
        <v>815.3</v>
      </c>
      <c r="H422" s="61">
        <v>0.55820000000000003</v>
      </c>
      <c r="I422" s="61">
        <v>0.93840000000000001</v>
      </c>
      <c r="J422" s="63">
        <v>48.52</v>
      </c>
      <c r="K422" s="57">
        <v>20.87</v>
      </c>
      <c r="L422" s="61">
        <v>1.0577000000000001</v>
      </c>
      <c r="M422" s="63">
        <v>21.24</v>
      </c>
      <c r="N422" s="61">
        <v>2.8313999999999999</v>
      </c>
      <c r="O422" s="62">
        <v>9660</v>
      </c>
      <c r="P422" s="62">
        <v>15733</v>
      </c>
      <c r="Q422" s="61">
        <v>2.4903</v>
      </c>
      <c r="R422" s="61">
        <v>2.3025000000000002</v>
      </c>
      <c r="S422" s="61">
        <v>5.3185000000000002</v>
      </c>
      <c r="T422" s="61">
        <v>0.90229999999999999</v>
      </c>
      <c r="V422" s="61">
        <v>0.66410000000000002</v>
      </c>
      <c r="X422" s="61">
        <v>0.49469999999999997</v>
      </c>
    </row>
    <row r="423" spans="1:24">
      <c r="A423" s="64">
        <v>43699</v>
      </c>
      <c r="B423" s="61">
        <v>0.67689999999999995</v>
      </c>
      <c r="C423" s="63">
        <v>59.1</v>
      </c>
      <c r="D423" s="61">
        <v>4.7870999999999997</v>
      </c>
      <c r="E423" s="63">
        <v>72.05</v>
      </c>
      <c r="F423" s="61">
        <v>0.6109</v>
      </c>
      <c r="G423" s="63">
        <v>816.68</v>
      </c>
      <c r="H423" s="61">
        <v>0.55830000000000002</v>
      </c>
      <c r="I423" s="61">
        <v>0.93779999999999997</v>
      </c>
      <c r="J423" s="63">
        <v>48.52</v>
      </c>
      <c r="K423" s="57">
        <v>20.85</v>
      </c>
      <c r="L423" s="61">
        <v>1.0603</v>
      </c>
      <c r="M423" s="63">
        <v>21.23</v>
      </c>
      <c r="N423" s="61">
        <v>2.8294000000000001</v>
      </c>
      <c r="O423" s="62">
        <v>9642</v>
      </c>
      <c r="P423" s="62">
        <v>15706</v>
      </c>
      <c r="Q423" s="61">
        <v>2.4859</v>
      </c>
      <c r="R423" s="61">
        <v>2.2985000000000002</v>
      </c>
      <c r="S423" s="61">
        <v>5.3087</v>
      </c>
      <c r="T423" s="61">
        <v>0.90110000000000001</v>
      </c>
      <c r="V423" s="61">
        <v>0.66510000000000002</v>
      </c>
      <c r="X423" s="61">
        <v>0.49349999999999999</v>
      </c>
    </row>
    <row r="424" spans="1:24">
      <c r="A424" s="64">
        <v>43700</v>
      </c>
      <c r="B424" s="61">
        <v>0.67559999999999998</v>
      </c>
      <c r="C424" s="63">
        <v>59.1</v>
      </c>
      <c r="D424" s="61">
        <v>4.7885</v>
      </c>
      <c r="E424" s="63">
        <v>72.040000000000006</v>
      </c>
      <c r="F424" s="61">
        <v>0.61040000000000005</v>
      </c>
      <c r="G424" s="63">
        <v>817.78</v>
      </c>
      <c r="H424" s="61">
        <v>0.5524</v>
      </c>
      <c r="I424" s="61">
        <v>0.93730000000000002</v>
      </c>
      <c r="J424" s="63">
        <v>48.48</v>
      </c>
      <c r="K424" s="57">
        <v>20.79</v>
      </c>
      <c r="L424" s="61">
        <v>1.0579000000000001</v>
      </c>
      <c r="M424" s="63">
        <v>21.19</v>
      </c>
      <c r="N424" s="61">
        <v>2.8308</v>
      </c>
      <c r="O424" s="62">
        <v>9621</v>
      </c>
      <c r="P424" s="62">
        <v>15673</v>
      </c>
      <c r="Q424" s="61">
        <v>2.4811000000000001</v>
      </c>
      <c r="R424" s="61">
        <v>2.2940999999999998</v>
      </c>
      <c r="S424" s="61">
        <v>5.2971000000000004</v>
      </c>
      <c r="T424" s="61">
        <v>0.9</v>
      </c>
      <c r="V424" s="61">
        <v>0.66579999999999995</v>
      </c>
      <c r="X424" s="61">
        <v>0.49309999999999998</v>
      </c>
    </row>
    <row r="425" spans="1:24">
      <c r="A425" s="64">
        <v>43703</v>
      </c>
      <c r="B425" s="61">
        <v>0.6734</v>
      </c>
      <c r="C425" s="63">
        <v>58.9</v>
      </c>
      <c r="D425" s="61">
        <v>4.8132999999999999</v>
      </c>
      <c r="E425" s="63">
        <v>70.88</v>
      </c>
      <c r="F425" s="61">
        <v>0.60429999999999995</v>
      </c>
      <c r="G425" s="63">
        <v>820.34</v>
      </c>
      <c r="H425" s="61">
        <v>0.54900000000000004</v>
      </c>
      <c r="I425" s="61">
        <v>0.93569999999999998</v>
      </c>
      <c r="J425" s="63">
        <v>48.62</v>
      </c>
      <c r="K425" s="57">
        <v>20.6</v>
      </c>
      <c r="L425" s="61">
        <v>1.0558000000000001</v>
      </c>
      <c r="M425" s="63">
        <v>21.2</v>
      </c>
      <c r="N425" s="61">
        <v>2.8330000000000002</v>
      </c>
      <c r="O425" s="62">
        <v>9609</v>
      </c>
      <c r="P425" s="62">
        <v>15622</v>
      </c>
      <c r="Q425" s="61">
        <v>2.4731000000000001</v>
      </c>
      <c r="R425" s="61">
        <v>2.2866</v>
      </c>
      <c r="S425" s="61">
        <v>5.2816999999999998</v>
      </c>
      <c r="T425" s="61">
        <v>0.89580000000000004</v>
      </c>
      <c r="V425" s="61">
        <v>0.65659999999999996</v>
      </c>
      <c r="X425" s="61">
        <v>0.49149999999999999</v>
      </c>
    </row>
    <row r="426" spans="1:24">
      <c r="A426" s="64">
        <v>43704</v>
      </c>
      <c r="B426" s="61">
        <v>0.67579999999999996</v>
      </c>
      <c r="C426" s="63">
        <v>59.2</v>
      </c>
      <c r="D426" s="61">
        <v>4.8375000000000004</v>
      </c>
      <c r="E426" s="63">
        <v>71.430000000000007</v>
      </c>
      <c r="F426" s="61">
        <v>0.60870000000000002</v>
      </c>
      <c r="G426" s="63">
        <v>819.79</v>
      </c>
      <c r="H426" s="61">
        <v>0.55310000000000004</v>
      </c>
      <c r="I426" s="61">
        <v>0.93920000000000003</v>
      </c>
      <c r="J426" s="63">
        <v>48.54</v>
      </c>
      <c r="K426" s="57">
        <v>20.69</v>
      </c>
      <c r="L426" s="61">
        <v>1.0609</v>
      </c>
      <c r="M426" s="63">
        <v>21.19</v>
      </c>
      <c r="N426" s="61">
        <v>2.8428</v>
      </c>
      <c r="O426" s="62">
        <v>9627</v>
      </c>
      <c r="P426" s="62">
        <v>15677</v>
      </c>
      <c r="Q426" s="61">
        <v>2.4819</v>
      </c>
      <c r="R426" s="61">
        <v>2.2947000000000002</v>
      </c>
      <c r="S426" s="61">
        <v>5.3011999999999997</v>
      </c>
      <c r="T426" s="61">
        <v>0.89500000000000002</v>
      </c>
      <c r="V426" s="61">
        <v>0.66120000000000001</v>
      </c>
      <c r="X426" s="61">
        <v>0.49249999999999999</v>
      </c>
    </row>
    <row r="427" spans="1:24">
      <c r="A427" s="64">
        <v>43705</v>
      </c>
      <c r="B427" s="61">
        <v>0.67379999999999995</v>
      </c>
      <c r="C427" s="63">
        <v>59.1</v>
      </c>
      <c r="D427" s="61">
        <v>4.8246000000000002</v>
      </c>
      <c r="E427" s="63">
        <v>71.31</v>
      </c>
      <c r="F427" s="61">
        <v>0.60760000000000003</v>
      </c>
      <c r="G427" s="63">
        <v>818.11</v>
      </c>
      <c r="H427" s="61">
        <v>0.54859999999999998</v>
      </c>
      <c r="I427" s="61">
        <v>0.93610000000000004</v>
      </c>
      <c r="J427" s="63">
        <v>48.29</v>
      </c>
      <c r="K427" s="57">
        <v>20.66</v>
      </c>
      <c r="L427" s="61">
        <v>1.0640000000000001</v>
      </c>
      <c r="M427" s="63">
        <v>21.18</v>
      </c>
      <c r="N427" s="61">
        <v>2.8359999999999999</v>
      </c>
      <c r="O427" s="62">
        <v>9610</v>
      </c>
      <c r="P427" s="62">
        <v>15638</v>
      </c>
      <c r="Q427" s="61">
        <v>2.4744999999999999</v>
      </c>
      <c r="R427" s="61">
        <v>2.2879</v>
      </c>
      <c r="S427" s="61">
        <v>5.2872000000000003</v>
      </c>
      <c r="T427" s="61">
        <v>0.8962</v>
      </c>
      <c r="V427" s="61">
        <v>0.66169999999999995</v>
      </c>
      <c r="X427" s="61">
        <v>0.49120000000000003</v>
      </c>
    </row>
    <row r="428" spans="1:24">
      <c r="A428" s="64">
        <v>43706</v>
      </c>
      <c r="B428" s="61">
        <v>0.67220000000000002</v>
      </c>
      <c r="C428" s="63">
        <v>59</v>
      </c>
      <c r="D428" s="61">
        <v>4.8174999999999999</v>
      </c>
      <c r="E428" s="63">
        <v>71.17</v>
      </c>
      <c r="F428" s="61">
        <v>0.60650000000000004</v>
      </c>
      <c r="G428" s="63">
        <v>817.76</v>
      </c>
      <c r="H428" s="61">
        <v>0.55049999999999999</v>
      </c>
      <c r="I428" s="61">
        <v>0.93369999999999997</v>
      </c>
      <c r="J428" s="63">
        <v>48.44</v>
      </c>
      <c r="K428" s="57">
        <v>20.6</v>
      </c>
      <c r="L428" s="61">
        <v>1.0654999999999999</v>
      </c>
      <c r="M428" s="63">
        <v>21.14</v>
      </c>
      <c r="N428" s="61">
        <v>2.8386999999999998</v>
      </c>
      <c r="O428" s="62">
        <v>9586</v>
      </c>
      <c r="P428" s="62">
        <v>15595</v>
      </c>
      <c r="Q428" s="61">
        <v>2.4687000000000001</v>
      </c>
      <c r="R428" s="61">
        <v>2.2864</v>
      </c>
      <c r="S428" s="61">
        <v>5.2736999999999998</v>
      </c>
      <c r="T428" s="61">
        <v>0.89500000000000002</v>
      </c>
      <c r="V428" s="61">
        <v>0.65900000000000003</v>
      </c>
      <c r="X428" s="61">
        <v>0.49030000000000001</v>
      </c>
    </row>
    <row r="429" spans="1:24">
      <c r="A429" s="64">
        <v>43707</v>
      </c>
      <c r="B429" s="61">
        <v>0.67179999999999995</v>
      </c>
      <c r="C429" s="63">
        <v>58.9</v>
      </c>
      <c r="D429" s="61">
        <v>4.8029000000000002</v>
      </c>
      <c r="E429" s="63">
        <v>71.459999999999994</v>
      </c>
      <c r="F429" s="61">
        <v>0.60809999999999997</v>
      </c>
      <c r="G429" s="63">
        <v>812.85</v>
      </c>
      <c r="H429" s="61">
        <v>0.55120000000000002</v>
      </c>
      <c r="I429" s="61">
        <v>0.93279999999999996</v>
      </c>
      <c r="J429" s="63">
        <v>48.2</v>
      </c>
      <c r="K429" s="57">
        <v>20.59</v>
      </c>
      <c r="L429" s="61">
        <v>1.0662</v>
      </c>
      <c r="M429" s="63">
        <v>21.06</v>
      </c>
      <c r="N429" s="61">
        <v>2.8363</v>
      </c>
      <c r="O429" s="62">
        <v>9555</v>
      </c>
      <c r="P429" s="62">
        <v>15576</v>
      </c>
      <c r="Q429" s="61">
        <v>2.4672000000000001</v>
      </c>
      <c r="R429" s="61">
        <v>2.2850000000000001</v>
      </c>
      <c r="S429" s="61">
        <v>5.2701000000000002</v>
      </c>
      <c r="T429" s="61">
        <v>0.89370000000000005</v>
      </c>
      <c r="V429" s="61">
        <v>0.6633</v>
      </c>
      <c r="X429" s="61">
        <v>0.4904</v>
      </c>
    </row>
    <row r="430" spans="1:24">
      <c r="A430" s="64">
        <v>43710</v>
      </c>
      <c r="B430" s="61">
        <v>0.67279999999999995</v>
      </c>
      <c r="C430" s="63">
        <v>59</v>
      </c>
      <c r="D430" s="61">
        <v>4.8174000000000001</v>
      </c>
      <c r="E430" s="63">
        <v>71.459999999999994</v>
      </c>
      <c r="F430" s="61">
        <v>0.61240000000000006</v>
      </c>
      <c r="G430" s="63">
        <v>814.56</v>
      </c>
      <c r="H430" s="61">
        <v>0.55320000000000003</v>
      </c>
      <c r="I430" s="61">
        <v>0.93479999999999996</v>
      </c>
      <c r="J430" s="63">
        <v>48.04</v>
      </c>
      <c r="K430" s="57">
        <v>20.59</v>
      </c>
      <c r="L430" s="61">
        <v>1.0668</v>
      </c>
      <c r="M430" s="63">
        <v>21.09</v>
      </c>
      <c r="N430" s="61">
        <v>2.8294999999999999</v>
      </c>
      <c r="O430" s="62">
        <v>9547</v>
      </c>
      <c r="P430" s="62">
        <v>15600</v>
      </c>
      <c r="Q430" s="61">
        <v>2.4708999999999999</v>
      </c>
      <c r="R430" s="61">
        <v>2.2884000000000002</v>
      </c>
      <c r="S430" s="61">
        <v>5.2762000000000002</v>
      </c>
      <c r="T430" s="61">
        <v>0.89600000000000002</v>
      </c>
      <c r="V430" s="61">
        <v>0.66649999999999998</v>
      </c>
      <c r="X430" s="61">
        <v>0.49170000000000003</v>
      </c>
    </row>
    <row r="431" spans="1:24">
      <c r="A431" s="64">
        <v>43711</v>
      </c>
      <c r="B431" s="61">
        <v>0.67190000000000005</v>
      </c>
      <c r="C431" s="63">
        <v>59.1</v>
      </c>
      <c r="D431" s="61">
        <v>4.8246000000000002</v>
      </c>
      <c r="E431" s="63">
        <v>71.39</v>
      </c>
      <c r="F431" s="61">
        <v>0.61380000000000001</v>
      </c>
      <c r="G431" s="63">
        <v>816.8</v>
      </c>
      <c r="H431" s="61">
        <v>0.55940000000000001</v>
      </c>
      <c r="I431" s="61">
        <v>0.93640000000000001</v>
      </c>
      <c r="J431" s="63">
        <v>48.49</v>
      </c>
      <c r="K431" s="57">
        <v>20.61</v>
      </c>
      <c r="L431" s="61">
        <v>1.0674999999999999</v>
      </c>
      <c r="M431" s="63">
        <v>21.1</v>
      </c>
      <c r="N431" s="61">
        <v>2.8374000000000001</v>
      </c>
      <c r="O431" s="62">
        <v>9561</v>
      </c>
      <c r="P431" s="62">
        <v>15587</v>
      </c>
      <c r="Q431" s="61">
        <v>2.4676</v>
      </c>
      <c r="R431" s="61">
        <v>2.2854000000000001</v>
      </c>
      <c r="S431" s="61">
        <v>5.2706999999999997</v>
      </c>
      <c r="T431" s="61">
        <v>0.89600000000000002</v>
      </c>
      <c r="V431" s="61">
        <v>0.6663</v>
      </c>
      <c r="X431" s="61">
        <v>0.49099999999999999</v>
      </c>
    </row>
    <row r="432" spans="1:24">
      <c r="A432" s="64">
        <v>43712</v>
      </c>
      <c r="B432" s="61">
        <v>0.67749999999999999</v>
      </c>
      <c r="C432" s="63">
        <v>59.5</v>
      </c>
      <c r="D432" s="61">
        <v>4.8552</v>
      </c>
      <c r="E432" s="63">
        <v>71.86</v>
      </c>
      <c r="F432" s="61">
        <v>0.61729999999999996</v>
      </c>
      <c r="G432" s="63">
        <v>820.02</v>
      </c>
      <c r="H432" s="61">
        <v>0.55959999999999999</v>
      </c>
      <c r="I432" s="61">
        <v>0.94159999999999999</v>
      </c>
      <c r="J432" s="63">
        <v>48.85</v>
      </c>
      <c r="K432" s="57">
        <v>20.74</v>
      </c>
      <c r="L432" s="61">
        <v>1.0701000000000001</v>
      </c>
      <c r="M432" s="63">
        <v>21.24</v>
      </c>
      <c r="N432" s="61">
        <v>2.8530000000000002</v>
      </c>
      <c r="O432" s="62">
        <v>9614</v>
      </c>
      <c r="P432" s="62">
        <v>15718</v>
      </c>
      <c r="Q432" s="61">
        <v>2.4881000000000002</v>
      </c>
      <c r="R432" s="61">
        <v>2.3043999999999998</v>
      </c>
      <c r="S432" s="61">
        <v>5.3137999999999996</v>
      </c>
      <c r="T432" s="61">
        <v>0.90290000000000004</v>
      </c>
      <c r="V432" s="61">
        <v>0.66910000000000003</v>
      </c>
      <c r="X432" s="61">
        <v>0.49719999999999998</v>
      </c>
    </row>
    <row r="433" spans="1:24">
      <c r="A433" s="64">
        <v>43713</v>
      </c>
      <c r="B433" s="61">
        <v>0.68169999999999997</v>
      </c>
      <c r="C433" s="63">
        <v>59.7</v>
      </c>
      <c r="D433" s="61">
        <v>4.8644999999999996</v>
      </c>
      <c r="E433" s="63">
        <v>72.66</v>
      </c>
      <c r="F433" s="61">
        <v>0.61819999999999997</v>
      </c>
      <c r="G433" s="63">
        <v>816.51</v>
      </c>
      <c r="H433" s="61">
        <v>0.55689999999999995</v>
      </c>
      <c r="I433" s="61">
        <v>0.94369999999999998</v>
      </c>
      <c r="J433" s="63">
        <v>48.95</v>
      </c>
      <c r="K433" s="57">
        <v>20.85</v>
      </c>
      <c r="L433" s="61">
        <v>1.0694999999999999</v>
      </c>
      <c r="M433" s="63">
        <v>21.32</v>
      </c>
      <c r="N433" s="61">
        <v>2.8584000000000001</v>
      </c>
      <c r="O433" s="62">
        <v>9653</v>
      </c>
      <c r="P433" s="62">
        <v>15815</v>
      </c>
      <c r="Q433" s="61">
        <v>2.5034999999999998</v>
      </c>
      <c r="R433" s="61">
        <v>2.3187000000000002</v>
      </c>
      <c r="S433" s="61">
        <v>5.3445</v>
      </c>
      <c r="T433" s="61">
        <v>0.90080000000000005</v>
      </c>
      <c r="V433" s="61">
        <v>0.67020000000000002</v>
      </c>
      <c r="X433" s="61">
        <v>0.49840000000000001</v>
      </c>
    </row>
    <row r="434" spans="1:24">
      <c r="A434" s="64">
        <v>43714</v>
      </c>
      <c r="B434" s="61">
        <v>0.68230000000000002</v>
      </c>
      <c r="C434" s="63">
        <v>59.7</v>
      </c>
      <c r="D434" s="61">
        <v>4.8764000000000003</v>
      </c>
      <c r="E434" s="63">
        <v>73.02</v>
      </c>
      <c r="F434" s="61">
        <v>0.61780000000000002</v>
      </c>
      <c r="G434" s="63">
        <v>817.05</v>
      </c>
      <c r="H434" s="61">
        <v>0.55310000000000004</v>
      </c>
      <c r="I434" s="61">
        <v>0.94420000000000004</v>
      </c>
      <c r="J434" s="63">
        <v>48.93</v>
      </c>
      <c r="K434" s="57">
        <v>20.9</v>
      </c>
      <c r="L434" s="61">
        <v>1.0684</v>
      </c>
      <c r="M434" s="63">
        <v>21.32</v>
      </c>
      <c r="N434" s="61">
        <v>2.8513000000000002</v>
      </c>
      <c r="O434" s="62">
        <v>9644</v>
      </c>
      <c r="P434" s="62">
        <v>15826</v>
      </c>
      <c r="Q434" s="61">
        <v>2.5057</v>
      </c>
      <c r="R434" s="61">
        <v>2.3207</v>
      </c>
      <c r="S434" s="61">
        <v>5.3494000000000002</v>
      </c>
      <c r="T434" s="61">
        <v>0.90149999999999997</v>
      </c>
      <c r="V434" s="61">
        <v>0.67320000000000002</v>
      </c>
      <c r="X434" s="61">
        <v>0.49790000000000001</v>
      </c>
    </row>
    <row r="435" spans="1:24">
      <c r="A435" s="64">
        <v>43717</v>
      </c>
      <c r="B435" s="61">
        <v>0.68600000000000005</v>
      </c>
      <c r="C435" s="63">
        <v>60</v>
      </c>
      <c r="D435" s="61">
        <v>4.8905000000000003</v>
      </c>
      <c r="E435" s="63">
        <v>73.31</v>
      </c>
      <c r="F435" s="61">
        <v>0.62219999999999998</v>
      </c>
      <c r="G435" s="63">
        <v>817.44</v>
      </c>
      <c r="H435" s="61">
        <v>0.55920000000000003</v>
      </c>
      <c r="I435" s="61">
        <v>0.94699999999999995</v>
      </c>
      <c r="J435" s="63">
        <v>49.1</v>
      </c>
      <c r="K435" s="57">
        <v>21.03</v>
      </c>
      <c r="L435" s="61">
        <v>1.0669</v>
      </c>
      <c r="M435" s="63">
        <v>21.41</v>
      </c>
      <c r="N435" s="61">
        <v>2.8677999999999999</v>
      </c>
      <c r="O435" s="62">
        <v>9651</v>
      </c>
      <c r="P435" s="62">
        <v>15915</v>
      </c>
      <c r="Q435" s="61">
        <v>2.5192999999999999</v>
      </c>
      <c r="R435" s="61">
        <v>2.3332999999999999</v>
      </c>
      <c r="S435" s="61">
        <v>5.3799000000000001</v>
      </c>
      <c r="T435" s="61">
        <v>0.90339999999999998</v>
      </c>
      <c r="V435" s="61">
        <v>0.6784</v>
      </c>
      <c r="X435" s="61">
        <v>0.50109999999999999</v>
      </c>
    </row>
    <row r="436" spans="1:24">
      <c r="A436" s="64">
        <v>43718</v>
      </c>
      <c r="B436" s="61">
        <v>0.68569999999999998</v>
      </c>
      <c r="C436" s="63">
        <v>59.9</v>
      </c>
      <c r="D436" s="61">
        <v>4.8799000000000001</v>
      </c>
      <c r="E436" s="63">
        <v>73.62</v>
      </c>
      <c r="F436" s="61">
        <v>0.62090000000000001</v>
      </c>
      <c r="G436" s="63">
        <v>817.29</v>
      </c>
      <c r="H436" s="61">
        <v>0.5554</v>
      </c>
      <c r="I436" s="61">
        <v>0.94650000000000001</v>
      </c>
      <c r="J436" s="63">
        <v>49.17</v>
      </c>
      <c r="K436" s="57">
        <v>21.02</v>
      </c>
      <c r="L436" s="61">
        <v>1.0661</v>
      </c>
      <c r="M436" s="63">
        <v>21.39</v>
      </c>
      <c r="N436" s="61">
        <v>2.8611</v>
      </c>
      <c r="O436" s="62">
        <v>9623</v>
      </c>
      <c r="P436" s="62">
        <v>15908</v>
      </c>
      <c r="Q436" s="61">
        <v>2.5182000000000002</v>
      </c>
      <c r="R436" s="61">
        <v>2.3323</v>
      </c>
      <c r="S436" s="61">
        <v>5.3762999999999996</v>
      </c>
      <c r="T436" s="61">
        <v>0.90349999999999997</v>
      </c>
      <c r="V436" s="61">
        <v>0.68020000000000003</v>
      </c>
      <c r="X436" s="61">
        <v>0.50080000000000002</v>
      </c>
    </row>
    <row r="437" spans="1:24">
      <c r="A437" s="64">
        <v>43719</v>
      </c>
      <c r="B437" s="61">
        <v>0.6875</v>
      </c>
      <c r="C437" s="63">
        <v>60.1</v>
      </c>
      <c r="D437" s="61">
        <v>4.8906999999999998</v>
      </c>
      <c r="E437" s="63">
        <v>74.12</v>
      </c>
      <c r="F437" s="61">
        <v>0.62219999999999998</v>
      </c>
      <c r="G437" s="63">
        <v>818.79</v>
      </c>
      <c r="H437" s="61">
        <v>0.55600000000000005</v>
      </c>
      <c r="I437" s="61">
        <v>0.94750000000000001</v>
      </c>
      <c r="J437" s="63">
        <v>49.28</v>
      </c>
      <c r="K437" s="57">
        <v>21.05</v>
      </c>
      <c r="L437" s="61">
        <v>1.0689</v>
      </c>
      <c r="M437" s="63">
        <v>21.42</v>
      </c>
      <c r="N437" s="61">
        <v>2.8719999999999999</v>
      </c>
      <c r="O437" s="62">
        <v>9661</v>
      </c>
      <c r="P437" s="62">
        <v>15950</v>
      </c>
      <c r="Q437" s="61">
        <v>2.5247999999999999</v>
      </c>
      <c r="R437" s="61">
        <v>2.3384</v>
      </c>
      <c r="S437" s="61">
        <v>5.3898999999999999</v>
      </c>
      <c r="T437" s="61">
        <v>0.90369999999999995</v>
      </c>
      <c r="V437" s="61">
        <v>0.68189999999999995</v>
      </c>
      <c r="X437" s="61">
        <v>0.50209999999999999</v>
      </c>
    </row>
    <row r="438" spans="1:24">
      <c r="A438" s="64">
        <v>43720</v>
      </c>
      <c r="B438" s="61">
        <v>0.68810000000000004</v>
      </c>
      <c r="C438" s="63">
        <v>60.1</v>
      </c>
      <c r="D438" s="61">
        <v>4.8772000000000002</v>
      </c>
      <c r="E438" s="63">
        <v>74.31</v>
      </c>
      <c r="F438" s="61">
        <v>0.62480000000000002</v>
      </c>
      <c r="G438" s="63">
        <v>819.39</v>
      </c>
      <c r="H438" s="61">
        <v>0.55830000000000002</v>
      </c>
      <c r="I438" s="61">
        <v>0.94730000000000003</v>
      </c>
      <c r="J438" s="63">
        <v>49.13</v>
      </c>
      <c r="K438" s="57">
        <v>20.97</v>
      </c>
      <c r="L438" s="61">
        <v>1.069</v>
      </c>
      <c r="M438" s="63">
        <v>21.32</v>
      </c>
      <c r="N438" s="61">
        <v>2.8714</v>
      </c>
      <c r="O438" s="62">
        <v>9651</v>
      </c>
      <c r="P438" s="62">
        <v>15969</v>
      </c>
      <c r="Q438" s="61">
        <v>2.5270000000000001</v>
      </c>
      <c r="R438" s="61">
        <v>2.3405</v>
      </c>
      <c r="S438" s="61">
        <v>5.3853</v>
      </c>
      <c r="T438" s="61">
        <v>0.90710000000000002</v>
      </c>
      <c r="V438" s="61">
        <v>0.68330000000000002</v>
      </c>
      <c r="X438" s="61">
        <v>0.503</v>
      </c>
    </row>
    <row r="439" spans="1:24">
      <c r="A439" s="64">
        <v>43721</v>
      </c>
      <c r="B439" s="61">
        <v>0.68730000000000002</v>
      </c>
      <c r="C439" s="63">
        <v>59.9</v>
      </c>
      <c r="D439" s="61">
        <v>4.8655999999999997</v>
      </c>
      <c r="E439" s="63">
        <v>74.31</v>
      </c>
      <c r="F439" s="61">
        <v>0.62080000000000002</v>
      </c>
      <c r="G439" s="63">
        <v>818.44</v>
      </c>
      <c r="H439" s="61">
        <v>0.55649999999999999</v>
      </c>
      <c r="I439" s="61">
        <v>0.94410000000000005</v>
      </c>
      <c r="J439" s="63">
        <v>48.76</v>
      </c>
      <c r="K439" s="57">
        <v>20.89</v>
      </c>
      <c r="L439" s="61">
        <v>1.0724</v>
      </c>
      <c r="M439" s="63">
        <v>21.33</v>
      </c>
      <c r="N439" s="61">
        <v>2.8626</v>
      </c>
      <c r="O439" s="62">
        <v>9586</v>
      </c>
      <c r="P439" s="62">
        <v>15952</v>
      </c>
      <c r="Q439" s="61">
        <v>2.5240999999999998</v>
      </c>
      <c r="R439" s="61">
        <v>2.3378000000000001</v>
      </c>
      <c r="S439" s="61">
        <v>5.3765000000000001</v>
      </c>
      <c r="T439" s="61">
        <v>0.90880000000000005</v>
      </c>
      <c r="V439" s="61">
        <v>0.68020000000000003</v>
      </c>
      <c r="X439" s="61">
        <v>0.50209999999999999</v>
      </c>
    </row>
    <row r="440" spans="1:24">
      <c r="A440" s="64">
        <v>43724</v>
      </c>
      <c r="B440" s="61">
        <v>0.6875</v>
      </c>
      <c r="C440" s="63">
        <v>59.9</v>
      </c>
      <c r="D440" s="61">
        <v>4.8594999999999997</v>
      </c>
      <c r="E440" s="63">
        <v>74.150000000000006</v>
      </c>
      <c r="F440" s="61">
        <v>0.62109999999999999</v>
      </c>
      <c r="G440" s="63">
        <v>813.86</v>
      </c>
      <c r="H440" s="61">
        <v>0.5514</v>
      </c>
      <c r="I440" s="61">
        <v>0.94410000000000005</v>
      </c>
      <c r="J440" s="63">
        <v>49.16</v>
      </c>
      <c r="K440" s="57">
        <v>20.96</v>
      </c>
      <c r="L440" s="61">
        <v>1.0766</v>
      </c>
      <c r="M440" s="63">
        <v>21.25</v>
      </c>
      <c r="N440" s="61">
        <v>2.8631000000000002</v>
      </c>
      <c r="O440" s="62">
        <v>9655</v>
      </c>
      <c r="P440" s="62">
        <v>15963</v>
      </c>
      <c r="Q440" s="61">
        <v>2.5247999999999999</v>
      </c>
      <c r="R440" s="61">
        <v>2.3384</v>
      </c>
      <c r="S440" s="61">
        <v>5.3791000000000002</v>
      </c>
      <c r="T440" s="61">
        <v>0.90980000000000005</v>
      </c>
      <c r="V440" s="61">
        <v>0.67969999999999997</v>
      </c>
      <c r="X440" s="61">
        <v>0.50060000000000004</v>
      </c>
    </row>
    <row r="441" spans="1:24">
      <c r="A441" s="64">
        <v>43725</v>
      </c>
      <c r="B441" s="61">
        <v>0.68410000000000004</v>
      </c>
      <c r="C441" s="63">
        <v>59.8</v>
      </c>
      <c r="D441" s="61">
        <v>4.8478000000000003</v>
      </c>
      <c r="E441" s="63">
        <v>74.010000000000005</v>
      </c>
      <c r="F441" s="61">
        <v>0.62119999999999997</v>
      </c>
      <c r="G441" s="63">
        <v>813.57</v>
      </c>
      <c r="H441" s="61">
        <v>0.55079999999999996</v>
      </c>
      <c r="I441" s="61">
        <v>0.94130000000000003</v>
      </c>
      <c r="J441" s="63">
        <v>49.12</v>
      </c>
      <c r="K441" s="57">
        <v>20.91</v>
      </c>
      <c r="L441" s="61">
        <v>1.0791999999999999</v>
      </c>
      <c r="M441" s="63">
        <v>21.18</v>
      </c>
      <c r="N441" s="61">
        <v>2.8589000000000002</v>
      </c>
      <c r="O441" s="62">
        <v>9646</v>
      </c>
      <c r="P441" s="62">
        <v>15890</v>
      </c>
      <c r="Q441" s="61">
        <v>2.5124</v>
      </c>
      <c r="R441" s="61">
        <v>2.3269000000000002</v>
      </c>
      <c r="S441" s="61">
        <v>5.3509000000000002</v>
      </c>
      <c r="T441" s="61">
        <v>0.90639999999999998</v>
      </c>
      <c r="V441" s="61">
        <v>0.67849999999999999</v>
      </c>
      <c r="X441" s="61">
        <v>0.499</v>
      </c>
    </row>
    <row r="442" spans="1:24">
      <c r="A442" s="64">
        <v>43726</v>
      </c>
      <c r="B442" s="61">
        <v>0.68489999999999995</v>
      </c>
      <c r="C442" s="63">
        <v>59.8</v>
      </c>
      <c r="D442" s="61">
        <v>4.8525</v>
      </c>
      <c r="E442" s="63">
        <v>74.12</v>
      </c>
      <c r="F442" s="61">
        <v>0.61899999999999999</v>
      </c>
      <c r="G442" s="63">
        <v>815.78</v>
      </c>
      <c r="H442" s="61">
        <v>0.54830000000000001</v>
      </c>
      <c r="I442" s="61">
        <v>0.94169999999999998</v>
      </c>
      <c r="J442" s="63">
        <v>48.88</v>
      </c>
      <c r="K442" s="57">
        <v>20.92</v>
      </c>
      <c r="L442" s="61">
        <v>1.0806</v>
      </c>
      <c r="M442" s="63">
        <v>21.2</v>
      </c>
      <c r="N442" s="61">
        <v>2.8649</v>
      </c>
      <c r="O442" s="62">
        <v>9645</v>
      </c>
      <c r="P442" s="62">
        <v>15898</v>
      </c>
      <c r="Q442" s="61">
        <v>2.5152999999999999</v>
      </c>
      <c r="R442" s="61">
        <v>2.3296000000000001</v>
      </c>
      <c r="S442" s="61">
        <v>5.3613</v>
      </c>
      <c r="T442" s="61">
        <v>0.90790000000000004</v>
      </c>
      <c r="V442" s="61">
        <v>0.68059999999999998</v>
      </c>
      <c r="X442" s="61">
        <v>0.50029999999999997</v>
      </c>
    </row>
    <row r="443" spans="1:24">
      <c r="A443" s="64">
        <v>43727</v>
      </c>
      <c r="B443" s="61">
        <v>0.67900000000000005</v>
      </c>
      <c r="C443" s="63">
        <v>59.4</v>
      </c>
      <c r="D443" s="61">
        <v>4.8226000000000004</v>
      </c>
      <c r="E443" s="63">
        <v>73.28</v>
      </c>
      <c r="F443" s="61">
        <v>0.61499999999999999</v>
      </c>
      <c r="G443" s="63">
        <v>810.9</v>
      </c>
      <c r="H443" s="61">
        <v>0.54420000000000002</v>
      </c>
      <c r="I443" s="61">
        <v>0.93589999999999995</v>
      </c>
      <c r="J443" s="63">
        <v>48.35</v>
      </c>
      <c r="K443" s="57">
        <v>20.75</v>
      </c>
      <c r="L443" s="61">
        <v>1.0755999999999999</v>
      </c>
      <c r="M443" s="63">
        <v>21.04</v>
      </c>
      <c r="N443" s="61">
        <v>2.8485999999999998</v>
      </c>
      <c r="O443" s="62">
        <v>9570</v>
      </c>
      <c r="P443" s="62">
        <v>15760</v>
      </c>
      <c r="Q443" s="61">
        <v>2.4935999999999998</v>
      </c>
      <c r="R443" s="61">
        <v>2.3094999999999999</v>
      </c>
      <c r="S443" s="61">
        <v>5.3144</v>
      </c>
      <c r="T443" s="61">
        <v>0.90200000000000002</v>
      </c>
      <c r="V443" s="61">
        <v>0.67649999999999999</v>
      </c>
      <c r="X443" s="61">
        <v>0.4955</v>
      </c>
    </row>
    <row r="444" spans="1:24">
      <c r="A444" s="64">
        <v>43728</v>
      </c>
      <c r="B444" s="61">
        <v>0.68020000000000003</v>
      </c>
      <c r="C444" s="63">
        <v>59.3</v>
      </c>
      <c r="D444" s="61">
        <v>4.8185000000000002</v>
      </c>
      <c r="E444" s="63">
        <v>73.36</v>
      </c>
      <c r="F444" s="61">
        <v>0.61519999999999997</v>
      </c>
      <c r="G444" s="63">
        <v>809.02</v>
      </c>
      <c r="H444" s="61">
        <v>0.54159999999999997</v>
      </c>
      <c r="I444" s="61">
        <v>0.93510000000000004</v>
      </c>
      <c r="J444" s="63">
        <v>48.21</v>
      </c>
      <c r="K444" s="57">
        <v>20.73</v>
      </c>
      <c r="L444" s="61">
        <v>1.0802</v>
      </c>
      <c r="M444" s="63">
        <v>21.05</v>
      </c>
      <c r="N444" s="61">
        <v>2.8431999999999999</v>
      </c>
      <c r="O444" s="62">
        <v>9570</v>
      </c>
      <c r="P444" s="62">
        <v>15784</v>
      </c>
      <c r="Q444" s="61">
        <v>2.4980000000000002</v>
      </c>
      <c r="R444" s="61">
        <v>2.3136000000000001</v>
      </c>
      <c r="S444" s="61">
        <v>5.3292000000000002</v>
      </c>
      <c r="T444" s="61">
        <v>0.90259999999999996</v>
      </c>
      <c r="V444" s="61">
        <v>0.67430000000000001</v>
      </c>
      <c r="X444" s="61">
        <v>0.49609999999999999</v>
      </c>
    </row>
    <row r="445" spans="1:24">
      <c r="A445" s="64">
        <v>43731</v>
      </c>
      <c r="B445" s="61">
        <v>0.67779999999999996</v>
      </c>
      <c r="C445" s="63">
        <v>59.3</v>
      </c>
      <c r="D445" s="61">
        <v>4.8207000000000004</v>
      </c>
      <c r="E445" s="63">
        <v>73.010000000000005</v>
      </c>
      <c r="F445" s="61">
        <v>0.61480000000000001</v>
      </c>
      <c r="G445" s="63">
        <v>809.33</v>
      </c>
      <c r="H445" s="61">
        <v>0.54339999999999999</v>
      </c>
      <c r="I445" s="61">
        <v>0.93289999999999995</v>
      </c>
      <c r="J445" s="63">
        <v>48.07</v>
      </c>
      <c r="K445" s="57">
        <v>20.67</v>
      </c>
      <c r="L445" s="61">
        <v>1.0808</v>
      </c>
      <c r="M445" s="63">
        <v>20.99</v>
      </c>
      <c r="N445" s="61">
        <v>2.8241000000000001</v>
      </c>
      <c r="O445" s="62">
        <v>9543</v>
      </c>
      <c r="P445" s="62">
        <v>15727</v>
      </c>
      <c r="Q445" s="61">
        <v>2.4891999999999999</v>
      </c>
      <c r="R445" s="61">
        <v>2.3054000000000001</v>
      </c>
      <c r="S445" s="61">
        <v>5.3128000000000002</v>
      </c>
      <c r="T445" s="61">
        <v>0.89959999999999996</v>
      </c>
      <c r="V445" s="61">
        <v>0.67179999999999995</v>
      </c>
      <c r="X445" s="61">
        <v>0.4945</v>
      </c>
    </row>
    <row r="446" spans="1:24">
      <c r="A446" s="64">
        <v>43732</v>
      </c>
      <c r="B446" s="61">
        <v>0.67810000000000004</v>
      </c>
      <c r="C446" s="63">
        <v>59.3</v>
      </c>
      <c r="D446" s="61">
        <v>4.8220999999999998</v>
      </c>
      <c r="E446" s="63">
        <v>72.959999999999994</v>
      </c>
      <c r="F446" s="61">
        <v>0.61709999999999998</v>
      </c>
      <c r="G446" s="63">
        <v>809.18</v>
      </c>
      <c r="H446" s="61">
        <v>0.54559999999999997</v>
      </c>
      <c r="I446" s="61">
        <v>0.93359999999999999</v>
      </c>
      <c r="J446" s="63">
        <v>48.01</v>
      </c>
      <c r="K446" s="57">
        <v>20.72</v>
      </c>
      <c r="L446" s="61">
        <v>1.0760000000000001</v>
      </c>
      <c r="M446" s="63">
        <v>21.03</v>
      </c>
      <c r="N446" s="61">
        <v>2.8323999999999998</v>
      </c>
      <c r="O446" s="62">
        <v>9561</v>
      </c>
      <c r="P446" s="62">
        <v>15735</v>
      </c>
      <c r="Q446" s="61">
        <v>2.4903</v>
      </c>
      <c r="R446" s="61">
        <v>2.3065000000000002</v>
      </c>
      <c r="S446" s="61">
        <v>5.3155999999999999</v>
      </c>
      <c r="T446" s="61">
        <v>0.89910000000000001</v>
      </c>
      <c r="V446" s="61">
        <v>0.67169999999999996</v>
      </c>
      <c r="X446" s="61">
        <v>0.49580000000000002</v>
      </c>
    </row>
    <row r="447" spans="1:24">
      <c r="A447" s="64">
        <v>43733</v>
      </c>
      <c r="B447" s="61">
        <v>0.67820000000000003</v>
      </c>
      <c r="C447" s="63">
        <v>59.3</v>
      </c>
      <c r="D447" s="61">
        <v>4.8272000000000004</v>
      </c>
      <c r="E447" s="63">
        <v>72.8</v>
      </c>
      <c r="F447" s="61">
        <v>0.61670000000000003</v>
      </c>
      <c r="G447" s="63">
        <v>812.8</v>
      </c>
      <c r="H447" s="61">
        <v>0.54410000000000003</v>
      </c>
      <c r="I447" s="61">
        <v>0.93389999999999995</v>
      </c>
      <c r="J447" s="63">
        <v>48.19</v>
      </c>
      <c r="K447" s="57">
        <v>20.76</v>
      </c>
      <c r="L447" s="61">
        <v>1.0724</v>
      </c>
      <c r="M447" s="63">
        <v>21.06</v>
      </c>
      <c r="N447" s="61">
        <v>2.8382999999999998</v>
      </c>
      <c r="O447" s="62">
        <v>9588</v>
      </c>
      <c r="P447" s="62">
        <v>15738</v>
      </c>
      <c r="Q447" s="61">
        <v>2.4906999999999999</v>
      </c>
      <c r="R447" s="61">
        <v>2.3068</v>
      </c>
      <c r="S447" s="61">
        <v>5.3163</v>
      </c>
      <c r="T447" s="61">
        <v>0.89939999999999998</v>
      </c>
      <c r="V447" s="61">
        <v>0.66949999999999998</v>
      </c>
      <c r="X447" s="61">
        <v>0.49569999999999997</v>
      </c>
    </row>
    <row r="448" spans="1:24">
      <c r="A448" s="64">
        <v>43734</v>
      </c>
      <c r="B448" s="61">
        <v>0.67520000000000002</v>
      </c>
      <c r="C448" s="63">
        <v>59.2</v>
      </c>
      <c r="D448" s="61">
        <v>4.8117999999999999</v>
      </c>
      <c r="E448" s="63">
        <v>72.69</v>
      </c>
      <c r="F448" s="61">
        <v>0.61629999999999996</v>
      </c>
      <c r="G448" s="63">
        <v>809.34</v>
      </c>
      <c r="H448" s="61">
        <v>0.54600000000000004</v>
      </c>
      <c r="I448" s="61">
        <v>0.93159999999999998</v>
      </c>
      <c r="J448" s="63">
        <v>47.86</v>
      </c>
      <c r="K448" s="57">
        <v>20.67</v>
      </c>
      <c r="L448" s="61">
        <v>1.0719000000000001</v>
      </c>
      <c r="M448" s="63">
        <v>20.95</v>
      </c>
      <c r="N448" s="61">
        <v>2.8317999999999999</v>
      </c>
      <c r="O448" s="62">
        <v>9555</v>
      </c>
      <c r="P448" s="62">
        <v>15665</v>
      </c>
      <c r="Q448" s="61">
        <v>2.4796999999999998</v>
      </c>
      <c r="R448" s="61">
        <v>2.2966000000000002</v>
      </c>
      <c r="S448" s="61">
        <v>5.2933000000000003</v>
      </c>
      <c r="T448" s="61">
        <v>0.89500000000000002</v>
      </c>
      <c r="V448" s="61">
        <v>0.66959999999999997</v>
      </c>
      <c r="X448" s="61">
        <v>0.49359999999999998</v>
      </c>
    </row>
    <row r="449" spans="1:24">
      <c r="A449" s="64">
        <v>43735</v>
      </c>
      <c r="B449" s="61">
        <v>0.67620000000000002</v>
      </c>
      <c r="C449" s="63">
        <v>59.3</v>
      </c>
      <c r="D449" s="61">
        <v>4.8262</v>
      </c>
      <c r="E449" s="63">
        <v>72.86</v>
      </c>
      <c r="F449" s="61">
        <v>0.61919999999999997</v>
      </c>
      <c r="G449" s="63">
        <v>812.01</v>
      </c>
      <c r="H449" s="61">
        <v>0.54820000000000002</v>
      </c>
      <c r="I449" s="61">
        <v>0.93420000000000003</v>
      </c>
      <c r="J449" s="63">
        <v>47.93</v>
      </c>
      <c r="K449" s="57">
        <v>20.71</v>
      </c>
      <c r="L449" s="61">
        <v>1.0737000000000001</v>
      </c>
      <c r="M449" s="63">
        <v>21</v>
      </c>
      <c r="N449" s="61">
        <v>2.8346</v>
      </c>
      <c r="O449" s="62">
        <v>9595</v>
      </c>
      <c r="P449" s="62">
        <v>15689</v>
      </c>
      <c r="Q449" s="61">
        <v>2.4832999999999998</v>
      </c>
      <c r="R449" s="61">
        <v>2.2999999999999998</v>
      </c>
      <c r="S449" s="61">
        <v>5.3013000000000003</v>
      </c>
      <c r="T449" s="61">
        <v>0.8972</v>
      </c>
      <c r="V449" s="61">
        <v>0.67230000000000001</v>
      </c>
      <c r="X449" s="61">
        <v>0.4955</v>
      </c>
    </row>
    <row r="450" spans="1:24">
      <c r="A450" s="64">
        <v>43738</v>
      </c>
      <c r="B450" s="61">
        <v>0.67490000000000006</v>
      </c>
      <c r="C450" s="63">
        <v>59.2</v>
      </c>
      <c r="D450" s="61">
        <v>4.8086000000000002</v>
      </c>
      <c r="E450" s="63">
        <v>72.739999999999995</v>
      </c>
      <c r="F450" s="61">
        <v>0.61709999999999998</v>
      </c>
      <c r="G450" s="63">
        <v>808.4</v>
      </c>
      <c r="H450" s="61">
        <v>0.54879999999999995</v>
      </c>
      <c r="I450" s="61">
        <v>0.9325</v>
      </c>
      <c r="J450" s="63">
        <v>47.7</v>
      </c>
      <c r="K450" s="57">
        <v>20.65</v>
      </c>
      <c r="L450" s="61">
        <v>1.0781000000000001</v>
      </c>
      <c r="M450" s="63">
        <v>20.94</v>
      </c>
      <c r="N450" s="61">
        <v>2.8264999999999998</v>
      </c>
      <c r="O450" s="62">
        <v>9567</v>
      </c>
      <c r="P450" s="62">
        <v>15658</v>
      </c>
      <c r="Q450" s="61">
        <v>2.4786000000000001</v>
      </c>
      <c r="R450" s="61">
        <v>2.2955999999999999</v>
      </c>
      <c r="S450" s="61">
        <v>5.2919</v>
      </c>
      <c r="T450" s="61">
        <v>0.89339999999999997</v>
      </c>
      <c r="V450" s="61">
        <v>0.66910000000000003</v>
      </c>
      <c r="X450" s="61">
        <v>0.49469999999999997</v>
      </c>
    </row>
    <row r="451" spans="1:24">
      <c r="A451" s="64">
        <v>43739</v>
      </c>
      <c r="B451" s="61">
        <v>0.67079999999999995</v>
      </c>
      <c r="C451" s="63">
        <v>58.9</v>
      </c>
      <c r="D451" s="61">
        <v>4.7950999999999997</v>
      </c>
      <c r="E451" s="63">
        <v>72.56</v>
      </c>
      <c r="F451" s="61">
        <v>0.61599999999999999</v>
      </c>
      <c r="G451" s="63">
        <v>804.62</v>
      </c>
      <c r="H451" s="61">
        <v>0.54559999999999997</v>
      </c>
      <c r="I451" s="61">
        <v>0.92889999999999995</v>
      </c>
      <c r="J451" s="63">
        <v>47.53</v>
      </c>
      <c r="K451" s="57">
        <v>20.55</v>
      </c>
      <c r="L451" s="61">
        <v>1.0757000000000001</v>
      </c>
      <c r="M451" s="63">
        <v>20.82</v>
      </c>
      <c r="N451" s="61">
        <v>2.8113000000000001</v>
      </c>
      <c r="O451" s="62">
        <v>9524</v>
      </c>
      <c r="P451" s="62">
        <v>15564</v>
      </c>
      <c r="Q451" s="61">
        <v>2.4634999999999998</v>
      </c>
      <c r="R451" s="61">
        <v>2.2816000000000001</v>
      </c>
      <c r="S451" s="61">
        <v>5.2584999999999997</v>
      </c>
      <c r="T451" s="61">
        <v>0.88900000000000001</v>
      </c>
      <c r="V451" s="61">
        <v>0.67030000000000001</v>
      </c>
      <c r="X451" s="61">
        <v>0.49199999999999999</v>
      </c>
    </row>
    <row r="452" spans="1:24">
      <c r="A452" s="64">
        <v>43740</v>
      </c>
      <c r="B452" s="61">
        <v>0.6714</v>
      </c>
      <c r="C452" s="63">
        <v>59</v>
      </c>
      <c r="D452" s="61">
        <v>4.7994000000000003</v>
      </c>
      <c r="E452" s="63">
        <v>72.38</v>
      </c>
      <c r="F452" s="61">
        <v>0.61399999999999999</v>
      </c>
      <c r="G452" s="63">
        <v>809.17</v>
      </c>
      <c r="H452" s="61">
        <v>0.54700000000000004</v>
      </c>
      <c r="I452" s="61">
        <v>0.92989999999999995</v>
      </c>
      <c r="J452" s="63">
        <v>47.73</v>
      </c>
      <c r="K452" s="57">
        <v>20.59</v>
      </c>
      <c r="L452" s="61">
        <v>1.0737000000000001</v>
      </c>
      <c r="M452" s="63">
        <v>20.87</v>
      </c>
      <c r="N452" s="61">
        <v>2.8134999999999999</v>
      </c>
      <c r="O452" s="62">
        <v>9527</v>
      </c>
      <c r="P452" s="62">
        <v>15578</v>
      </c>
      <c r="Q452" s="61">
        <v>2.4657</v>
      </c>
      <c r="R452" s="61">
        <v>2.2837000000000001</v>
      </c>
      <c r="S452" s="61">
        <v>5.2649999999999997</v>
      </c>
      <c r="T452" s="61">
        <v>0.88719999999999999</v>
      </c>
      <c r="V452" s="61">
        <v>0.66720000000000002</v>
      </c>
      <c r="X452" s="61">
        <v>0.4929</v>
      </c>
    </row>
    <row r="453" spans="1:24">
      <c r="A453" s="64">
        <v>43741</v>
      </c>
      <c r="B453" s="61">
        <v>0.67169999999999996</v>
      </c>
      <c r="C453" s="63">
        <v>58.9</v>
      </c>
      <c r="D453" s="61">
        <v>4.8014999999999999</v>
      </c>
      <c r="E453" s="63">
        <v>71.959999999999994</v>
      </c>
      <c r="F453" s="61">
        <v>0.61299999999999999</v>
      </c>
      <c r="G453" s="63">
        <v>810</v>
      </c>
      <c r="H453" s="61">
        <v>0.54620000000000002</v>
      </c>
      <c r="I453" s="61">
        <v>0.92900000000000005</v>
      </c>
      <c r="J453" s="63">
        <v>47.8</v>
      </c>
      <c r="K453" s="57">
        <v>20.55</v>
      </c>
      <c r="L453" s="61">
        <v>1.0723</v>
      </c>
      <c r="M453" s="63">
        <v>20.86</v>
      </c>
      <c r="N453" s="61">
        <v>2.8130999999999999</v>
      </c>
      <c r="O453" s="62">
        <v>9531</v>
      </c>
      <c r="P453" s="62">
        <v>15585</v>
      </c>
      <c r="Q453" s="61">
        <v>2.4668000000000001</v>
      </c>
      <c r="R453" s="61">
        <v>2.2847</v>
      </c>
      <c r="S453" s="61">
        <v>5.2670000000000003</v>
      </c>
      <c r="T453" s="61">
        <v>0.89459999999999995</v>
      </c>
      <c r="V453" s="61">
        <v>0.67010000000000003</v>
      </c>
      <c r="X453" s="61">
        <v>0.49280000000000002</v>
      </c>
    </row>
    <row r="454" spans="1:24">
      <c r="A454" s="64">
        <v>43742</v>
      </c>
      <c r="B454" s="61">
        <v>0.67549999999999999</v>
      </c>
      <c r="C454" s="63">
        <v>59.1</v>
      </c>
      <c r="D454" s="61">
        <v>4.8287000000000004</v>
      </c>
      <c r="E454" s="63">
        <v>72.16</v>
      </c>
      <c r="F454" s="61">
        <v>0.61580000000000001</v>
      </c>
      <c r="G454" s="63">
        <v>807.43</v>
      </c>
      <c r="H454" s="61">
        <v>0.54720000000000002</v>
      </c>
      <c r="I454" s="61">
        <v>0.93230000000000002</v>
      </c>
      <c r="J454" s="63">
        <v>47.85</v>
      </c>
      <c r="K454" s="57">
        <v>20.58</v>
      </c>
      <c r="L454" s="61">
        <v>1.0685</v>
      </c>
      <c r="M454" s="63">
        <v>20.89</v>
      </c>
      <c r="N454" s="61">
        <v>2.827</v>
      </c>
      <c r="O454" s="62">
        <v>9547</v>
      </c>
      <c r="P454" s="62">
        <v>15673</v>
      </c>
      <c r="Q454" s="61">
        <v>2.4807999999999999</v>
      </c>
      <c r="R454" s="61">
        <v>2.2976000000000001</v>
      </c>
      <c r="S454" s="61">
        <v>5.2976000000000001</v>
      </c>
      <c r="T454" s="61">
        <v>0.90039999999999998</v>
      </c>
      <c r="V454" s="61">
        <v>0.67600000000000005</v>
      </c>
      <c r="X454" s="61">
        <v>0.49459999999999998</v>
      </c>
    </row>
    <row r="455" spans="1:24">
      <c r="A455" s="64">
        <v>43746</v>
      </c>
      <c r="B455" s="61">
        <v>0.67479999999999996</v>
      </c>
      <c r="C455" s="63">
        <v>59.1</v>
      </c>
      <c r="D455" s="61">
        <v>4.8091999999999997</v>
      </c>
      <c r="E455" s="63">
        <v>72.47</v>
      </c>
      <c r="F455" s="61">
        <v>0.61470000000000002</v>
      </c>
      <c r="G455" s="63">
        <v>806.22</v>
      </c>
      <c r="H455" s="61">
        <v>0.54879999999999995</v>
      </c>
      <c r="I455" s="61">
        <v>0.93140000000000001</v>
      </c>
      <c r="J455" s="63">
        <v>47.93</v>
      </c>
      <c r="K455" s="57">
        <v>20.57</v>
      </c>
      <c r="L455" s="61">
        <v>1.0686</v>
      </c>
      <c r="M455" s="63">
        <v>20.8</v>
      </c>
      <c r="N455" s="61">
        <v>2.8288000000000002</v>
      </c>
      <c r="O455" s="62">
        <v>9550</v>
      </c>
      <c r="P455" s="62">
        <v>15656</v>
      </c>
      <c r="Q455" s="61">
        <v>2.4782000000000002</v>
      </c>
      <c r="R455" s="61">
        <v>2.2951999999999999</v>
      </c>
      <c r="S455" s="61">
        <v>5.2929000000000004</v>
      </c>
      <c r="T455" s="61">
        <v>0.89710000000000001</v>
      </c>
      <c r="V455" s="61">
        <v>0.67169999999999996</v>
      </c>
      <c r="X455" s="61">
        <v>0.49359999999999998</v>
      </c>
    </row>
    <row r="456" spans="1:24">
      <c r="A456" s="64">
        <v>43747</v>
      </c>
      <c r="B456" s="61">
        <v>0.67359999999999998</v>
      </c>
      <c r="C456" s="63">
        <v>59</v>
      </c>
      <c r="D456" s="61">
        <v>4.8121999999999998</v>
      </c>
      <c r="E456" s="63">
        <v>72.180000000000007</v>
      </c>
      <c r="F456" s="61">
        <v>0.61450000000000005</v>
      </c>
      <c r="G456" s="63">
        <v>803.74</v>
      </c>
      <c r="H456" s="61">
        <v>0.55149999999999999</v>
      </c>
      <c r="I456" s="61">
        <v>0.93100000000000005</v>
      </c>
      <c r="J456" s="63">
        <v>47.92</v>
      </c>
      <c r="K456" s="57">
        <v>20.440000000000001</v>
      </c>
      <c r="L456" s="61">
        <v>1.0679000000000001</v>
      </c>
      <c r="M456" s="63">
        <v>20.77</v>
      </c>
      <c r="N456" s="61">
        <v>2.8271000000000002</v>
      </c>
      <c r="O456" s="62">
        <v>9550</v>
      </c>
      <c r="P456" s="62">
        <v>15644</v>
      </c>
      <c r="Q456" s="61">
        <v>2.4738000000000002</v>
      </c>
      <c r="R456" s="61">
        <v>2.2911999999999999</v>
      </c>
      <c r="S456" s="61">
        <v>5.2839</v>
      </c>
      <c r="T456" s="61">
        <v>0.89700000000000002</v>
      </c>
      <c r="V456" s="61">
        <v>0.6694</v>
      </c>
      <c r="X456" s="61">
        <v>0.49309999999999998</v>
      </c>
    </row>
    <row r="457" spans="1:24">
      <c r="A457" s="64">
        <v>43748</v>
      </c>
      <c r="B457" s="61">
        <v>0.67459999999999998</v>
      </c>
      <c r="C457" s="63">
        <v>59</v>
      </c>
      <c r="D457" s="61">
        <v>4.8</v>
      </c>
      <c r="E457" s="63">
        <v>72.52</v>
      </c>
      <c r="F457" s="61">
        <v>0.61409999999999998</v>
      </c>
      <c r="G457" s="63">
        <v>806.99</v>
      </c>
      <c r="H457" s="61">
        <v>0.55169999999999997</v>
      </c>
      <c r="I457" s="61">
        <v>0.93010000000000004</v>
      </c>
      <c r="J457" s="63">
        <v>47.91</v>
      </c>
      <c r="K457" s="57">
        <v>20.45</v>
      </c>
      <c r="L457" s="61">
        <v>1.0686</v>
      </c>
      <c r="M457" s="63">
        <v>20.8</v>
      </c>
      <c r="N457" s="61">
        <v>2.8285999999999998</v>
      </c>
      <c r="O457" s="62">
        <v>9548</v>
      </c>
      <c r="P457" s="62">
        <v>15651</v>
      </c>
      <c r="Q457" s="61">
        <v>2.4775</v>
      </c>
      <c r="R457" s="61">
        <v>2.2946</v>
      </c>
      <c r="S457" s="61">
        <v>5.2911999999999999</v>
      </c>
      <c r="T457" s="61">
        <v>0.89839999999999998</v>
      </c>
      <c r="V457" s="61">
        <v>0.67120000000000002</v>
      </c>
      <c r="X457" s="61">
        <v>0.49390000000000001</v>
      </c>
    </row>
    <row r="458" spans="1:24">
      <c r="A458" s="64">
        <v>43749</v>
      </c>
      <c r="B458" s="61">
        <v>0.67769999999999997</v>
      </c>
      <c r="C458" s="63">
        <v>59.2</v>
      </c>
      <c r="D458" s="61">
        <v>4.8139000000000003</v>
      </c>
      <c r="E458" s="63">
        <v>73.17</v>
      </c>
      <c r="F458" s="61">
        <v>0.61509999999999998</v>
      </c>
      <c r="G458" s="63">
        <v>806.02</v>
      </c>
      <c r="H458" s="61">
        <v>0.5444</v>
      </c>
      <c r="I458" s="61">
        <v>0.93149999999999999</v>
      </c>
      <c r="J458" s="63">
        <v>48.07</v>
      </c>
      <c r="K458" s="57">
        <v>20.64</v>
      </c>
      <c r="L458" s="61">
        <v>1.0721000000000001</v>
      </c>
      <c r="M458" s="63">
        <v>20.9</v>
      </c>
      <c r="N458" s="61">
        <v>2.8361999999999998</v>
      </c>
      <c r="O458" s="62">
        <v>9583</v>
      </c>
      <c r="P458" s="62">
        <v>15726</v>
      </c>
      <c r="Q458" s="61">
        <v>2.4889000000000001</v>
      </c>
      <c r="R458" s="61">
        <v>2.3050999999999999</v>
      </c>
      <c r="S458" s="61">
        <v>5.3148999999999997</v>
      </c>
      <c r="T458" s="61">
        <v>0.90069999999999995</v>
      </c>
      <c r="V458" s="61">
        <v>0.67600000000000005</v>
      </c>
      <c r="X458" s="61">
        <v>0.4955</v>
      </c>
    </row>
    <row r="459" spans="1:24">
      <c r="A459" s="64">
        <v>43752</v>
      </c>
      <c r="B459" s="61">
        <v>0.67879999999999996</v>
      </c>
      <c r="C459" s="63">
        <v>59.1</v>
      </c>
      <c r="D459" s="61">
        <v>4.7884000000000002</v>
      </c>
      <c r="E459" s="63">
        <v>73.53</v>
      </c>
      <c r="F459" s="61">
        <v>0.61529999999999996</v>
      </c>
      <c r="G459" s="63">
        <v>802.85</v>
      </c>
      <c r="H459" s="61">
        <v>0.53839999999999999</v>
      </c>
      <c r="I459" s="61">
        <v>0.92889999999999995</v>
      </c>
      <c r="J459" s="63">
        <v>48.08</v>
      </c>
      <c r="K459" s="57">
        <v>20.67</v>
      </c>
      <c r="L459" s="61">
        <v>1.0750999999999999</v>
      </c>
      <c r="M459" s="63">
        <v>20.76</v>
      </c>
      <c r="N459" s="61">
        <v>2.8374000000000001</v>
      </c>
      <c r="O459" s="62">
        <v>9581</v>
      </c>
      <c r="P459" s="62">
        <v>15749</v>
      </c>
      <c r="Q459" s="61">
        <v>2.4929000000000001</v>
      </c>
      <c r="R459" s="61">
        <v>2.3088000000000002</v>
      </c>
      <c r="S459" s="61">
        <v>5.3239999999999998</v>
      </c>
      <c r="T459" s="61">
        <v>0.89659999999999995</v>
      </c>
      <c r="V459" s="61">
        <v>0.67589999999999995</v>
      </c>
      <c r="X459" s="61">
        <v>0.49530000000000002</v>
      </c>
    </row>
    <row r="460" spans="1:24">
      <c r="A460" s="64">
        <v>43753</v>
      </c>
      <c r="B460" s="61">
        <v>0.67730000000000001</v>
      </c>
      <c r="C460" s="63">
        <v>59.1</v>
      </c>
      <c r="D460" s="61">
        <v>4.7907000000000002</v>
      </c>
      <c r="E460" s="63">
        <v>73.38</v>
      </c>
      <c r="F460" s="61">
        <v>0.61419999999999997</v>
      </c>
      <c r="G460" s="63">
        <v>802</v>
      </c>
      <c r="H460" s="61">
        <v>0.53610000000000002</v>
      </c>
      <c r="I460" s="61">
        <v>0.92759999999999998</v>
      </c>
      <c r="J460" s="63">
        <v>48.29</v>
      </c>
      <c r="K460" s="57">
        <v>20.62</v>
      </c>
      <c r="L460" s="61">
        <v>1.0755999999999999</v>
      </c>
      <c r="M460" s="63">
        <v>20.72</v>
      </c>
      <c r="N460" s="61">
        <v>2.8365</v>
      </c>
      <c r="O460" s="62">
        <v>9584</v>
      </c>
      <c r="P460" s="62">
        <v>15714</v>
      </c>
      <c r="Q460" s="61">
        <v>2.4874000000000001</v>
      </c>
      <c r="R460" s="61">
        <v>2.3037000000000001</v>
      </c>
      <c r="S460" s="61">
        <v>5.3137999999999996</v>
      </c>
      <c r="T460" s="61">
        <v>0.8962</v>
      </c>
      <c r="V460" s="61">
        <v>0.67510000000000003</v>
      </c>
      <c r="X460" s="61">
        <v>0.49419999999999997</v>
      </c>
    </row>
    <row r="461" spans="1:24">
      <c r="A461" s="64">
        <v>43754</v>
      </c>
      <c r="B461" s="61">
        <v>0.67330000000000001</v>
      </c>
      <c r="C461" s="63">
        <v>58.8</v>
      </c>
      <c r="D461" s="61">
        <v>4.7782999999999998</v>
      </c>
      <c r="E461" s="63">
        <v>73.16</v>
      </c>
      <c r="F461" s="61">
        <v>0.61040000000000005</v>
      </c>
      <c r="G461" s="63">
        <v>800.14</v>
      </c>
      <c r="H461" s="61">
        <v>0.52780000000000005</v>
      </c>
      <c r="I461" s="61">
        <v>0.92379999999999995</v>
      </c>
      <c r="J461" s="63">
        <v>48.26</v>
      </c>
      <c r="K461" s="57">
        <v>20.49</v>
      </c>
      <c r="L461" s="61">
        <v>1.0738000000000001</v>
      </c>
      <c r="M461" s="63">
        <v>20.65</v>
      </c>
      <c r="N461" s="61">
        <v>2.8245</v>
      </c>
      <c r="O461" s="62">
        <v>9553</v>
      </c>
      <c r="P461" s="62">
        <v>15623</v>
      </c>
      <c r="Q461" s="61">
        <v>2.4727000000000001</v>
      </c>
      <c r="R461" s="61">
        <v>2.2900999999999998</v>
      </c>
      <c r="S461" s="61">
        <v>5.282</v>
      </c>
      <c r="T461" s="61">
        <v>0.88939999999999997</v>
      </c>
      <c r="V461" s="61">
        <v>0.67169999999999996</v>
      </c>
      <c r="X461" s="61">
        <v>0.49120000000000003</v>
      </c>
    </row>
    <row r="462" spans="1:24">
      <c r="A462" s="64">
        <v>43755</v>
      </c>
      <c r="B462" s="61">
        <v>0.67849999999999999</v>
      </c>
      <c r="C462" s="63">
        <v>59.2</v>
      </c>
      <c r="D462" s="61">
        <v>4.8163</v>
      </c>
      <c r="E462" s="63">
        <v>73.78</v>
      </c>
      <c r="F462" s="61">
        <v>0.61260000000000003</v>
      </c>
      <c r="G462" s="63">
        <v>805.01</v>
      </c>
      <c r="H462" s="61">
        <v>0.52929999999999999</v>
      </c>
      <c r="I462" s="61">
        <v>0.92869999999999997</v>
      </c>
      <c r="J462" s="63">
        <v>48.45</v>
      </c>
      <c r="K462" s="57">
        <v>20.6</v>
      </c>
      <c r="L462" s="61">
        <v>1.0782</v>
      </c>
      <c r="M462" s="63">
        <v>20.8</v>
      </c>
      <c r="N462" s="61">
        <v>2.8422000000000001</v>
      </c>
      <c r="O462" s="62">
        <v>9611</v>
      </c>
      <c r="P462" s="62">
        <v>15746</v>
      </c>
      <c r="Q462" s="61">
        <v>2.4918</v>
      </c>
      <c r="R462" s="61">
        <v>2.3077999999999999</v>
      </c>
      <c r="S462" s="61">
        <v>5.3228</v>
      </c>
      <c r="T462" s="61">
        <v>0.8962</v>
      </c>
      <c r="V462" s="61">
        <v>0.67420000000000002</v>
      </c>
      <c r="X462" s="61">
        <v>0.49480000000000002</v>
      </c>
    </row>
    <row r="463" spans="1:24">
      <c r="A463" s="64">
        <v>43756</v>
      </c>
      <c r="B463" s="61">
        <v>0.68310000000000004</v>
      </c>
      <c r="C463" s="63">
        <v>59.5</v>
      </c>
      <c r="D463" s="61">
        <v>4.8346</v>
      </c>
      <c r="E463" s="63">
        <v>74.17</v>
      </c>
      <c r="F463" s="61">
        <v>0.61419999999999997</v>
      </c>
      <c r="G463" s="63">
        <v>806.37</v>
      </c>
      <c r="H463" s="61">
        <v>0.53180000000000005</v>
      </c>
      <c r="I463" s="61">
        <v>0.93220000000000003</v>
      </c>
      <c r="J463" s="63">
        <v>48.67</v>
      </c>
      <c r="K463" s="57">
        <v>20.69</v>
      </c>
      <c r="L463" s="61">
        <v>1.0727</v>
      </c>
      <c r="M463" s="63">
        <v>20.9</v>
      </c>
      <c r="N463" s="61">
        <v>2.8569</v>
      </c>
      <c r="O463" s="62">
        <v>9662</v>
      </c>
      <c r="P463" s="62">
        <v>15851</v>
      </c>
      <c r="Q463" s="61">
        <v>2.5087000000000002</v>
      </c>
      <c r="R463" s="61">
        <v>2.3235000000000001</v>
      </c>
      <c r="S463" s="61">
        <v>5.3574000000000002</v>
      </c>
      <c r="T463" s="61">
        <v>0.89749999999999996</v>
      </c>
      <c r="V463" s="61">
        <v>0.67449999999999999</v>
      </c>
      <c r="X463" s="61">
        <v>0.49640000000000001</v>
      </c>
    </row>
    <row r="464" spans="1:24">
      <c r="A464" s="64">
        <v>43759</v>
      </c>
      <c r="B464" s="61">
        <v>0.68600000000000005</v>
      </c>
      <c r="C464" s="63">
        <v>59.6</v>
      </c>
      <c r="D464" s="61">
        <v>4.8494000000000002</v>
      </c>
      <c r="E464" s="63">
        <v>74.459999999999994</v>
      </c>
      <c r="F464" s="61">
        <v>0.61480000000000001</v>
      </c>
      <c r="G464" s="63">
        <v>805.4</v>
      </c>
      <c r="H464" s="61">
        <v>0.53159999999999996</v>
      </c>
      <c r="I464" s="61">
        <v>0.93469999999999998</v>
      </c>
      <c r="J464" s="63">
        <v>48.81</v>
      </c>
      <c r="K464" s="57">
        <v>20.77</v>
      </c>
      <c r="L464" s="61">
        <v>1.0727</v>
      </c>
      <c r="M464" s="63">
        <v>20.97</v>
      </c>
      <c r="N464" s="61">
        <v>2.8715999999999999</v>
      </c>
      <c r="O464" s="62">
        <v>9682</v>
      </c>
      <c r="P464" s="62">
        <v>15917</v>
      </c>
      <c r="Q464" s="61">
        <v>2.5192999999999999</v>
      </c>
      <c r="R464" s="61">
        <v>2.3332999999999999</v>
      </c>
      <c r="S464" s="61">
        <v>5.3795000000000002</v>
      </c>
      <c r="T464" s="61">
        <v>0.90080000000000005</v>
      </c>
      <c r="V464" s="61">
        <v>0.6764</v>
      </c>
      <c r="X464" s="61">
        <v>0.49819999999999998</v>
      </c>
    </row>
    <row r="465" spans="1:24">
      <c r="A465" s="64">
        <v>43760</v>
      </c>
      <c r="B465" s="61">
        <v>0.68759999999999999</v>
      </c>
      <c r="C465" s="63">
        <v>59.7</v>
      </c>
      <c r="D465" s="61">
        <v>4.8662999999999998</v>
      </c>
      <c r="E465" s="63">
        <v>74.7</v>
      </c>
      <c r="F465" s="61">
        <v>0.61650000000000005</v>
      </c>
      <c r="G465" s="63">
        <v>804.87</v>
      </c>
      <c r="H465" s="61">
        <v>0.52969999999999995</v>
      </c>
      <c r="I465" s="61">
        <v>0.93630000000000002</v>
      </c>
      <c r="J465" s="63">
        <v>48.79</v>
      </c>
      <c r="K465" s="57">
        <v>20.83</v>
      </c>
      <c r="L465" s="61">
        <v>1.0694999999999999</v>
      </c>
      <c r="M465" s="63">
        <v>21.02</v>
      </c>
      <c r="N465" s="61">
        <v>2.8773</v>
      </c>
      <c r="O465" s="62">
        <v>9650</v>
      </c>
      <c r="P465" s="62">
        <v>15956</v>
      </c>
      <c r="Q465" s="61">
        <v>2.5251999999999999</v>
      </c>
      <c r="R465" s="61">
        <v>2.3388</v>
      </c>
      <c r="S465" s="61">
        <v>5.3933</v>
      </c>
      <c r="T465" s="61">
        <v>0.89939999999999998</v>
      </c>
      <c r="V465" s="61">
        <v>0.67849999999999999</v>
      </c>
      <c r="X465" s="61">
        <v>0.4985</v>
      </c>
    </row>
    <row r="466" spans="1:24">
      <c r="A466" s="64">
        <v>43761</v>
      </c>
      <c r="B466" s="61">
        <v>0.68430000000000002</v>
      </c>
      <c r="C466" s="63">
        <v>59.5</v>
      </c>
      <c r="D466" s="61">
        <v>4.8472</v>
      </c>
      <c r="E466" s="63">
        <v>74.150000000000006</v>
      </c>
      <c r="F466" s="61">
        <v>0.61529999999999996</v>
      </c>
      <c r="G466" s="63">
        <v>803.51</v>
      </c>
      <c r="H466" s="61">
        <v>0.53210000000000002</v>
      </c>
      <c r="I466" s="61">
        <v>0.93330000000000002</v>
      </c>
      <c r="J466" s="63">
        <v>48.54</v>
      </c>
      <c r="K466" s="57">
        <v>20.74</v>
      </c>
      <c r="L466" s="61">
        <v>1.0699000000000001</v>
      </c>
      <c r="M466" s="63">
        <v>20.96</v>
      </c>
      <c r="N466" s="61">
        <v>2.8689</v>
      </c>
      <c r="O466" s="62">
        <v>9611</v>
      </c>
      <c r="P466" s="62">
        <v>15881</v>
      </c>
      <c r="Q466" s="61">
        <v>2.5131000000000001</v>
      </c>
      <c r="R466" s="61">
        <v>2.3275999999999999</v>
      </c>
      <c r="S466" s="61">
        <v>5.3666</v>
      </c>
      <c r="T466" s="61">
        <v>0.89670000000000005</v>
      </c>
      <c r="V466" s="61">
        <v>0.67710000000000004</v>
      </c>
      <c r="X466" s="61">
        <v>0.4965</v>
      </c>
    </row>
    <row r="467" spans="1:24">
      <c r="A467" s="64">
        <v>43762</v>
      </c>
      <c r="B467" s="61">
        <v>0.68430000000000002</v>
      </c>
      <c r="C467" s="63">
        <v>59.4</v>
      </c>
      <c r="D467" s="61">
        <v>4.8361999999999998</v>
      </c>
      <c r="E467" s="63">
        <v>74.31</v>
      </c>
      <c r="F467" s="61">
        <v>0.61450000000000005</v>
      </c>
      <c r="G467" s="63">
        <v>801.25</v>
      </c>
      <c r="H467" s="61">
        <v>0.52980000000000005</v>
      </c>
      <c r="I467" s="61">
        <v>0.93220000000000003</v>
      </c>
      <c r="J467" s="63">
        <v>48.5</v>
      </c>
      <c r="K467" s="57">
        <v>20.73</v>
      </c>
      <c r="L467" s="61">
        <v>1.0687</v>
      </c>
      <c r="M467" s="63">
        <v>20.91</v>
      </c>
      <c r="N467" s="61">
        <v>2.8637999999999999</v>
      </c>
      <c r="O467" s="62">
        <v>9597</v>
      </c>
      <c r="P467" s="62">
        <v>15878</v>
      </c>
      <c r="Q467" s="61">
        <v>2.5131000000000001</v>
      </c>
      <c r="R467" s="61">
        <v>2.3275999999999999</v>
      </c>
      <c r="S467" s="61">
        <v>5.3640999999999996</v>
      </c>
      <c r="T467" s="61">
        <v>0.89500000000000002</v>
      </c>
      <c r="V467" s="61">
        <v>0.67779999999999996</v>
      </c>
      <c r="X467" s="61">
        <v>0.49730000000000002</v>
      </c>
    </row>
    <row r="468" spans="1:24">
      <c r="A468" s="64">
        <v>43763</v>
      </c>
      <c r="B468" s="61">
        <v>0.68179999999999996</v>
      </c>
      <c r="C468" s="63">
        <v>59.3</v>
      </c>
      <c r="D468" s="61">
        <v>4.8221999999999996</v>
      </c>
      <c r="E468" s="63">
        <v>74.08</v>
      </c>
      <c r="F468" s="61">
        <v>0.61409999999999998</v>
      </c>
      <c r="G468" s="63">
        <v>800.82</v>
      </c>
      <c r="H468" s="61">
        <v>0.53090000000000004</v>
      </c>
      <c r="I468" s="61">
        <v>0.92989999999999995</v>
      </c>
      <c r="J468" s="63">
        <v>48.39</v>
      </c>
      <c r="K468" s="57">
        <v>20.61</v>
      </c>
      <c r="L468" s="61">
        <v>1.0707</v>
      </c>
      <c r="M468" s="63">
        <v>20.86</v>
      </c>
      <c r="N468" s="61">
        <v>2.8553999999999999</v>
      </c>
      <c r="O468" s="62">
        <v>9579</v>
      </c>
      <c r="P468" s="62">
        <v>15818</v>
      </c>
      <c r="Q468" s="61">
        <v>2.5038999999999998</v>
      </c>
      <c r="R468" s="61">
        <v>2.319</v>
      </c>
      <c r="S468" s="61">
        <v>5.3438999999999997</v>
      </c>
      <c r="T468" s="61">
        <v>0.89119999999999999</v>
      </c>
      <c r="V468" s="61">
        <v>0.67700000000000005</v>
      </c>
      <c r="X468" s="61">
        <v>0.49509999999999998</v>
      </c>
    </row>
    <row r="469" spans="1:24">
      <c r="A469" s="64">
        <v>43766</v>
      </c>
      <c r="B469" s="61">
        <v>0.68140000000000001</v>
      </c>
      <c r="C469" s="63">
        <v>59.2</v>
      </c>
      <c r="D469" s="61">
        <v>4.8101000000000003</v>
      </c>
      <c r="E469" s="63">
        <v>74.12</v>
      </c>
      <c r="F469" s="61">
        <v>0.61480000000000001</v>
      </c>
      <c r="G469" s="63">
        <v>796.18</v>
      </c>
      <c r="H469" s="61">
        <v>0.53169999999999995</v>
      </c>
      <c r="I469" s="61">
        <v>0.92889999999999995</v>
      </c>
      <c r="J469" s="63">
        <v>48.3</v>
      </c>
      <c r="K469" s="57">
        <v>20.59</v>
      </c>
      <c r="L469" s="61">
        <v>1.0737000000000001</v>
      </c>
      <c r="M469" s="63">
        <v>20.82</v>
      </c>
      <c r="N469" s="61">
        <v>2.8513000000000002</v>
      </c>
      <c r="O469" s="62">
        <v>9555</v>
      </c>
      <c r="P469" s="62">
        <v>15809</v>
      </c>
      <c r="Q469" s="61">
        <v>2.5024000000000002</v>
      </c>
      <c r="R469" s="61">
        <v>2.3176999999999999</v>
      </c>
      <c r="S469" s="61">
        <v>5.3414999999999999</v>
      </c>
      <c r="T469" s="61">
        <v>0.89090000000000003</v>
      </c>
      <c r="V469" s="61">
        <v>0.67859999999999998</v>
      </c>
      <c r="X469" s="61">
        <v>0.49519999999999997</v>
      </c>
    </row>
    <row r="470" spans="1:24">
      <c r="A470" s="64">
        <v>43767</v>
      </c>
      <c r="B470" s="61">
        <v>0.68540000000000001</v>
      </c>
      <c r="C470" s="63">
        <v>59.6</v>
      </c>
      <c r="D470" s="61">
        <v>4.8381999999999996</v>
      </c>
      <c r="E470" s="63">
        <v>74.709999999999994</v>
      </c>
      <c r="F470" s="61">
        <v>0.6179</v>
      </c>
      <c r="G470" s="63">
        <v>798.63</v>
      </c>
      <c r="H470" s="61">
        <v>0.5333</v>
      </c>
      <c r="I470" s="61">
        <v>0.93389999999999995</v>
      </c>
      <c r="J470" s="63">
        <v>48.46</v>
      </c>
      <c r="K470" s="57">
        <v>20.71</v>
      </c>
      <c r="L470" s="61">
        <v>1.077</v>
      </c>
      <c r="M470" s="63">
        <v>20.91</v>
      </c>
      <c r="N470" s="61">
        <v>2.867</v>
      </c>
      <c r="O470" s="62">
        <v>9613</v>
      </c>
      <c r="P470" s="62">
        <v>15904</v>
      </c>
      <c r="Q470" s="61">
        <v>2.5171000000000001</v>
      </c>
      <c r="R470" s="61">
        <v>2.3313000000000001</v>
      </c>
      <c r="S470" s="61">
        <v>5.3738999999999999</v>
      </c>
      <c r="T470" s="61">
        <v>0.89480000000000004</v>
      </c>
      <c r="V470" s="61">
        <v>0.68179999999999996</v>
      </c>
      <c r="X470" s="61">
        <v>0.49830000000000002</v>
      </c>
    </row>
    <row r="471" spans="1:24">
      <c r="A471" s="64">
        <v>43768</v>
      </c>
      <c r="B471" s="61">
        <v>0.68640000000000001</v>
      </c>
      <c r="C471" s="63">
        <v>59.7</v>
      </c>
      <c r="D471" s="61">
        <v>4.8489000000000004</v>
      </c>
      <c r="E471" s="63">
        <v>74.709999999999994</v>
      </c>
      <c r="F471" s="61">
        <v>0.6179</v>
      </c>
      <c r="G471" s="63">
        <v>802.23</v>
      </c>
      <c r="H471" s="61">
        <v>0.53349999999999997</v>
      </c>
      <c r="I471" s="61">
        <v>0.93520000000000003</v>
      </c>
      <c r="J471" s="63">
        <v>48.74</v>
      </c>
      <c r="K471" s="57">
        <v>20.75</v>
      </c>
      <c r="L471" s="61">
        <v>1.0809</v>
      </c>
      <c r="M471" s="63">
        <v>20.92</v>
      </c>
      <c r="N471" s="61">
        <v>2.8721999999999999</v>
      </c>
      <c r="O471" s="62">
        <v>9639</v>
      </c>
      <c r="P471" s="62">
        <v>15925</v>
      </c>
      <c r="Q471" s="61">
        <v>2.5207999999999999</v>
      </c>
      <c r="R471" s="61">
        <v>2.3347000000000002</v>
      </c>
      <c r="S471" s="61">
        <v>5.3811999999999998</v>
      </c>
      <c r="T471" s="61">
        <v>0.89859999999999995</v>
      </c>
      <c r="V471" s="61">
        <v>0.68240000000000001</v>
      </c>
      <c r="X471" s="61">
        <v>0.49919999999999998</v>
      </c>
    </row>
    <row r="472" spans="1:24">
      <c r="A472" s="64">
        <v>43769</v>
      </c>
      <c r="B472" s="61">
        <v>0.69259999999999999</v>
      </c>
      <c r="C472" s="63">
        <v>60</v>
      </c>
      <c r="D472" s="61">
        <v>4.8753000000000002</v>
      </c>
      <c r="E472" s="63">
        <v>75.260000000000005</v>
      </c>
      <c r="F472" s="61">
        <v>0.62029999999999996</v>
      </c>
      <c r="G472" s="63">
        <v>803.94</v>
      </c>
      <c r="H472" s="61">
        <v>0.53569999999999995</v>
      </c>
      <c r="I472" s="61">
        <v>0.94210000000000005</v>
      </c>
      <c r="J472" s="63">
        <v>48.99</v>
      </c>
      <c r="K472" s="57">
        <v>20.91</v>
      </c>
      <c r="L472" s="61">
        <v>1.0774999999999999</v>
      </c>
      <c r="M472" s="63">
        <v>21.04</v>
      </c>
      <c r="N472" s="61">
        <v>2.8929999999999998</v>
      </c>
      <c r="O472" s="62">
        <v>9705</v>
      </c>
      <c r="P472" s="62">
        <v>16068</v>
      </c>
      <c r="Q472" s="61">
        <v>2.5436000000000001</v>
      </c>
      <c r="R472" s="61">
        <v>2.3557999999999999</v>
      </c>
      <c r="S472" s="61">
        <v>5.4268999999999998</v>
      </c>
      <c r="T472" s="61">
        <v>0.9113</v>
      </c>
      <c r="V472" s="61">
        <v>0.68369999999999997</v>
      </c>
      <c r="X472" s="61">
        <v>0.50309999999999999</v>
      </c>
    </row>
    <row r="473" spans="1:24">
      <c r="A473" s="64">
        <v>43770</v>
      </c>
      <c r="B473" s="61">
        <v>0.6905</v>
      </c>
      <c r="C473" s="63">
        <v>59.8</v>
      </c>
      <c r="D473" s="61">
        <v>4.8635000000000002</v>
      </c>
      <c r="E473" s="63">
        <v>74.59</v>
      </c>
      <c r="F473" s="61">
        <v>0.61850000000000005</v>
      </c>
      <c r="G473" s="63">
        <v>806.09</v>
      </c>
      <c r="H473" s="61">
        <v>0.53280000000000005</v>
      </c>
      <c r="I473" s="61">
        <v>0.93810000000000004</v>
      </c>
      <c r="J473" s="63">
        <v>48.99</v>
      </c>
      <c r="K473" s="57">
        <v>20.83</v>
      </c>
      <c r="L473" s="61">
        <v>1.0733999999999999</v>
      </c>
      <c r="M473" s="63">
        <v>21.04</v>
      </c>
      <c r="N473" s="61">
        <v>2.8803999999999998</v>
      </c>
      <c r="O473" s="62">
        <v>9708</v>
      </c>
      <c r="P473" s="62">
        <v>16020</v>
      </c>
      <c r="Q473" s="61">
        <v>2.5358999999999998</v>
      </c>
      <c r="R473" s="61">
        <v>2.3485999999999998</v>
      </c>
      <c r="S473" s="61">
        <v>5.4105999999999996</v>
      </c>
      <c r="T473" s="61">
        <v>0.90839999999999999</v>
      </c>
      <c r="V473" s="61">
        <v>0.68089999999999995</v>
      </c>
      <c r="X473" s="61">
        <v>0.50060000000000004</v>
      </c>
    </row>
    <row r="474" spans="1:24">
      <c r="A474" s="64">
        <v>43773</v>
      </c>
      <c r="B474" s="61">
        <v>0.69210000000000005</v>
      </c>
      <c r="C474" s="63">
        <v>59.9</v>
      </c>
      <c r="D474" s="61">
        <v>4.8632999999999997</v>
      </c>
      <c r="E474" s="63">
        <v>74.91</v>
      </c>
      <c r="F474" s="61">
        <v>0.61960000000000004</v>
      </c>
      <c r="G474" s="63">
        <v>803.08</v>
      </c>
      <c r="H474" s="61">
        <v>0.53490000000000004</v>
      </c>
      <c r="I474" s="61">
        <v>0.93899999999999995</v>
      </c>
      <c r="J474" s="63">
        <v>48.91</v>
      </c>
      <c r="K474" s="57">
        <v>20.88</v>
      </c>
      <c r="L474" s="61">
        <v>1.0720000000000001</v>
      </c>
      <c r="M474" s="63">
        <v>21.06</v>
      </c>
      <c r="N474" s="61">
        <v>2.875</v>
      </c>
      <c r="O474" s="62">
        <v>9698</v>
      </c>
      <c r="P474" s="62">
        <v>16057</v>
      </c>
      <c r="Q474" s="61">
        <v>2.5417000000000001</v>
      </c>
      <c r="R474" s="61">
        <v>2.3540999999999999</v>
      </c>
      <c r="S474" s="61">
        <v>5.4240000000000004</v>
      </c>
      <c r="T474" s="61">
        <v>0.90920000000000001</v>
      </c>
      <c r="V474" s="61">
        <v>0.68279999999999996</v>
      </c>
      <c r="X474" s="61">
        <v>0.50149999999999995</v>
      </c>
    </row>
    <row r="475" spans="1:24">
      <c r="A475" s="64">
        <v>43774</v>
      </c>
      <c r="B475" s="61">
        <v>0.69040000000000001</v>
      </c>
      <c r="C475" s="63">
        <v>59.8</v>
      </c>
      <c r="D475" s="61">
        <v>4.8490000000000002</v>
      </c>
      <c r="E475" s="63">
        <v>75.12</v>
      </c>
      <c r="F475" s="61">
        <v>0.62060000000000004</v>
      </c>
      <c r="G475" s="63">
        <v>801.07</v>
      </c>
      <c r="H475" s="61">
        <v>0.53610000000000002</v>
      </c>
      <c r="I475" s="61">
        <v>0.93789999999999996</v>
      </c>
      <c r="J475" s="63">
        <v>48.83</v>
      </c>
      <c r="K475" s="57">
        <v>20.85</v>
      </c>
      <c r="L475" s="61">
        <v>1.0771999999999999</v>
      </c>
      <c r="M475" s="63">
        <v>21.01</v>
      </c>
      <c r="N475" s="61">
        <v>2.8652000000000002</v>
      </c>
      <c r="O475" s="62">
        <v>9675</v>
      </c>
      <c r="P475" s="62">
        <v>16017</v>
      </c>
      <c r="Q475" s="61">
        <v>2.5354999999999999</v>
      </c>
      <c r="R475" s="61">
        <v>2.3483000000000001</v>
      </c>
      <c r="S475" s="61">
        <v>5.4104999999999999</v>
      </c>
      <c r="T475" s="61">
        <v>0.90800000000000003</v>
      </c>
      <c r="V475" s="61">
        <v>0.68269999999999997</v>
      </c>
      <c r="X475" s="61">
        <v>0.50039999999999996</v>
      </c>
    </row>
    <row r="476" spans="1:24">
      <c r="A476" s="64">
        <v>43775</v>
      </c>
      <c r="B476" s="61">
        <v>0.68969999999999998</v>
      </c>
      <c r="C476" s="63">
        <v>59.7</v>
      </c>
      <c r="D476" s="61">
        <v>4.8253000000000004</v>
      </c>
      <c r="E476" s="63">
        <v>75.23</v>
      </c>
      <c r="F476" s="61">
        <v>0.623</v>
      </c>
      <c r="G476" s="63">
        <v>798.4</v>
      </c>
      <c r="H476" s="61">
        <v>0.53559999999999997</v>
      </c>
      <c r="I476" s="61">
        <v>0.93679999999999997</v>
      </c>
      <c r="J476" s="63">
        <v>48.89</v>
      </c>
      <c r="K476" s="57">
        <v>20.87</v>
      </c>
      <c r="L476" s="61">
        <v>1.0822000000000001</v>
      </c>
      <c r="M476" s="63">
        <v>20.95</v>
      </c>
      <c r="N476" s="61">
        <v>2.8519000000000001</v>
      </c>
      <c r="O476" s="62">
        <v>9659</v>
      </c>
      <c r="P476" s="62">
        <v>16001</v>
      </c>
      <c r="Q476" s="61">
        <v>2.5329000000000002</v>
      </c>
      <c r="R476" s="61">
        <v>2.3458999999999999</v>
      </c>
      <c r="S476" s="61">
        <v>5.4024000000000001</v>
      </c>
      <c r="T476" s="61">
        <v>0.90800000000000003</v>
      </c>
      <c r="V476" s="61">
        <v>0.68500000000000005</v>
      </c>
      <c r="X476" s="61">
        <v>0.50039999999999996</v>
      </c>
    </row>
    <row r="477" spans="1:24">
      <c r="A477" s="64">
        <v>43776</v>
      </c>
      <c r="B477" s="61">
        <v>0.68669999999999998</v>
      </c>
      <c r="C477" s="63">
        <v>59.6</v>
      </c>
      <c r="D477" s="61">
        <v>4.8198999999999996</v>
      </c>
      <c r="E477" s="63">
        <v>74.64</v>
      </c>
      <c r="F477" s="61">
        <v>0.62090000000000001</v>
      </c>
      <c r="G477" s="63">
        <v>797.12</v>
      </c>
      <c r="H477" s="61">
        <v>0.53469999999999995</v>
      </c>
      <c r="I477" s="61">
        <v>0.93379999999999996</v>
      </c>
      <c r="J477" s="63">
        <v>48.78</v>
      </c>
      <c r="K477" s="57">
        <v>20.83</v>
      </c>
      <c r="L477" s="61">
        <v>1.0815999999999999</v>
      </c>
      <c r="M477" s="63">
        <v>20.88</v>
      </c>
      <c r="N477" s="61">
        <v>2.8464</v>
      </c>
      <c r="O477" s="62">
        <v>9641</v>
      </c>
      <c r="P477" s="62">
        <v>15931</v>
      </c>
      <c r="Q477" s="61">
        <v>2.5219</v>
      </c>
      <c r="R477" s="61">
        <v>2.3357000000000001</v>
      </c>
      <c r="S477" s="61">
        <v>5.3746999999999998</v>
      </c>
      <c r="T477" s="61">
        <v>0.90620000000000001</v>
      </c>
      <c r="V477" s="61">
        <v>0.68149999999999999</v>
      </c>
      <c r="X477" s="61">
        <v>0.499</v>
      </c>
    </row>
    <row r="478" spans="1:24">
      <c r="A478" s="64">
        <v>43777</v>
      </c>
      <c r="B478" s="61">
        <v>0.68810000000000004</v>
      </c>
      <c r="C478" s="63">
        <v>59.6</v>
      </c>
      <c r="D478" s="61">
        <v>4.8018000000000001</v>
      </c>
      <c r="E478" s="63">
        <v>75.17</v>
      </c>
      <c r="F478" s="61">
        <v>0.62280000000000002</v>
      </c>
      <c r="G478" s="63">
        <v>795.75</v>
      </c>
      <c r="H478" s="61">
        <v>0.53700000000000003</v>
      </c>
      <c r="I478" s="61">
        <v>0.93489999999999995</v>
      </c>
      <c r="J478" s="63">
        <v>49.03</v>
      </c>
      <c r="K478" s="57">
        <v>20.93</v>
      </c>
      <c r="L478" s="61">
        <v>1.0819000000000001</v>
      </c>
      <c r="M478" s="63">
        <v>20.9</v>
      </c>
      <c r="N478" s="61">
        <v>2.8431999999999999</v>
      </c>
      <c r="O478" s="62">
        <v>9642</v>
      </c>
      <c r="P478" s="62">
        <v>15963</v>
      </c>
      <c r="Q478" s="61">
        <v>2.5270000000000001</v>
      </c>
      <c r="R478" s="61">
        <v>2.3405</v>
      </c>
      <c r="S478" s="61">
        <v>5.3849</v>
      </c>
      <c r="T478" s="61">
        <v>0.9073</v>
      </c>
      <c r="V478" s="61">
        <v>0.68469999999999998</v>
      </c>
      <c r="X478" s="61">
        <v>0.5</v>
      </c>
    </row>
    <row r="479" spans="1:24">
      <c r="A479" s="64">
        <v>43780</v>
      </c>
      <c r="B479" s="61">
        <v>0.68530000000000002</v>
      </c>
      <c r="C479" s="63">
        <v>59.5</v>
      </c>
      <c r="D479" s="61">
        <v>4.7977999999999996</v>
      </c>
      <c r="E479" s="63">
        <v>74.73</v>
      </c>
      <c r="F479" s="61">
        <v>0.62160000000000004</v>
      </c>
      <c r="G479" s="63">
        <v>796.18</v>
      </c>
      <c r="H479" s="61">
        <v>0.53559999999999997</v>
      </c>
      <c r="I479" s="61">
        <v>0.93279999999999996</v>
      </c>
      <c r="J479" s="63">
        <v>48.91</v>
      </c>
      <c r="K479" s="57">
        <v>20.8</v>
      </c>
      <c r="L479" s="61">
        <v>1.0799000000000001</v>
      </c>
      <c r="M479" s="63">
        <v>20.85</v>
      </c>
      <c r="N479" s="61">
        <v>2.8371</v>
      </c>
      <c r="O479" s="62">
        <v>9622</v>
      </c>
      <c r="P479" s="62">
        <v>15899</v>
      </c>
      <c r="Q479" s="61">
        <v>2.5167999999999999</v>
      </c>
      <c r="R479" s="61">
        <v>2.331</v>
      </c>
      <c r="S479" s="61">
        <v>5.3654999999999999</v>
      </c>
      <c r="T479" s="61">
        <v>0.90680000000000005</v>
      </c>
      <c r="V479" s="61">
        <v>0.68300000000000005</v>
      </c>
      <c r="X479" s="61">
        <v>0.499</v>
      </c>
    </row>
    <row r="480" spans="1:24">
      <c r="A480" s="64">
        <v>43781</v>
      </c>
      <c r="B480" s="61">
        <v>0.68469999999999998</v>
      </c>
      <c r="C480" s="63">
        <v>59.4</v>
      </c>
      <c r="D480" s="61">
        <v>4.7953999999999999</v>
      </c>
      <c r="E480" s="63">
        <v>74.73</v>
      </c>
      <c r="F480" s="61">
        <v>0.62050000000000005</v>
      </c>
      <c r="G480" s="63">
        <v>797.09</v>
      </c>
      <c r="H480" s="61">
        <v>0.53239999999999998</v>
      </c>
      <c r="I480" s="61">
        <v>0.93169999999999997</v>
      </c>
      <c r="J480" s="63">
        <v>48.93</v>
      </c>
      <c r="K480" s="57">
        <v>20.78</v>
      </c>
      <c r="L480" s="61">
        <v>1.081</v>
      </c>
      <c r="M480" s="63">
        <v>20.82</v>
      </c>
      <c r="N480" s="61">
        <v>2.8359999999999999</v>
      </c>
      <c r="O480" s="62">
        <v>9622</v>
      </c>
      <c r="P480" s="62">
        <v>15885</v>
      </c>
      <c r="Q480" s="61">
        <v>2.5146000000000002</v>
      </c>
      <c r="R480" s="61">
        <v>2.3289</v>
      </c>
      <c r="S480" s="61">
        <v>5.3592000000000004</v>
      </c>
      <c r="T480" s="61">
        <v>0.90659999999999996</v>
      </c>
      <c r="V480" s="61">
        <v>0.68069999999999997</v>
      </c>
      <c r="X480" s="61">
        <v>0.4985</v>
      </c>
    </row>
    <row r="481" spans="1:24">
      <c r="A481" s="64">
        <v>43782</v>
      </c>
      <c r="B481" s="61">
        <v>0.68430000000000002</v>
      </c>
      <c r="C481" s="63">
        <v>59.5</v>
      </c>
      <c r="D481" s="61">
        <v>4.8026</v>
      </c>
      <c r="E481" s="63">
        <v>74.64</v>
      </c>
      <c r="F481" s="61">
        <v>0.62119999999999997</v>
      </c>
      <c r="G481" s="63">
        <v>799.57</v>
      </c>
      <c r="H481" s="61">
        <v>0.53259999999999996</v>
      </c>
      <c r="I481" s="61">
        <v>0.93230000000000002</v>
      </c>
      <c r="J481" s="63">
        <v>49.09</v>
      </c>
      <c r="K481" s="57">
        <v>20.75</v>
      </c>
      <c r="L481" s="61">
        <v>1.0691999999999999</v>
      </c>
      <c r="M481" s="63">
        <v>20.86</v>
      </c>
      <c r="N481" s="61">
        <v>2.8405</v>
      </c>
      <c r="O481" s="62">
        <v>9638</v>
      </c>
      <c r="P481" s="62">
        <v>15876</v>
      </c>
      <c r="Q481" s="61">
        <v>2.5131000000000001</v>
      </c>
      <c r="R481" s="61">
        <v>2.3275999999999999</v>
      </c>
      <c r="S481" s="61">
        <v>5.3587999999999996</v>
      </c>
      <c r="T481" s="61">
        <v>0.90639999999999998</v>
      </c>
      <c r="V481" s="61">
        <v>0.67810000000000004</v>
      </c>
      <c r="X481" s="61">
        <v>0.49840000000000001</v>
      </c>
    </row>
    <row r="482" spans="1:24">
      <c r="A482" s="64">
        <v>43783</v>
      </c>
      <c r="B482" s="61">
        <v>0.67979999999999996</v>
      </c>
      <c r="C482" s="63">
        <v>59.1</v>
      </c>
      <c r="D482" s="61">
        <v>4.7736000000000001</v>
      </c>
      <c r="E482" s="63">
        <v>73.900000000000006</v>
      </c>
      <c r="F482" s="61">
        <v>0.6179</v>
      </c>
      <c r="G482" s="63">
        <v>796.01</v>
      </c>
      <c r="H482" s="61">
        <v>0.52949999999999997</v>
      </c>
      <c r="I482" s="61">
        <v>0.92679999999999996</v>
      </c>
      <c r="J482" s="63">
        <v>49.04</v>
      </c>
      <c r="K482" s="57">
        <v>20.54</v>
      </c>
      <c r="L482" s="61">
        <v>1.0631999999999999</v>
      </c>
      <c r="M482" s="63">
        <v>20.77</v>
      </c>
      <c r="N482" s="61">
        <v>2.8258999999999999</v>
      </c>
      <c r="O482" s="62">
        <v>9585</v>
      </c>
      <c r="P482" s="62">
        <v>15773</v>
      </c>
      <c r="Q482" s="61">
        <v>2.4965999999999999</v>
      </c>
      <c r="R482" s="61">
        <v>2.3121999999999998</v>
      </c>
      <c r="S482" s="61">
        <v>5.3209</v>
      </c>
      <c r="T482" s="61">
        <v>0.90129999999999999</v>
      </c>
      <c r="V482" s="61">
        <v>0.67300000000000004</v>
      </c>
      <c r="X482" s="61">
        <v>0.49519999999999997</v>
      </c>
    </row>
    <row r="483" spans="1:24">
      <c r="A483" s="64">
        <v>43784</v>
      </c>
      <c r="B483" s="61">
        <v>0.67949999999999999</v>
      </c>
      <c r="C483" s="63">
        <v>59</v>
      </c>
      <c r="D483" s="61">
        <v>4.7614999999999998</v>
      </c>
      <c r="E483" s="63">
        <v>73.78</v>
      </c>
      <c r="F483" s="61">
        <v>0.61629999999999996</v>
      </c>
      <c r="G483" s="63">
        <v>791.83</v>
      </c>
      <c r="H483" s="61">
        <v>0.52749999999999997</v>
      </c>
      <c r="I483" s="61">
        <v>0.92469999999999997</v>
      </c>
      <c r="J483" s="63">
        <v>48.81</v>
      </c>
      <c r="K483" s="57">
        <v>20.53</v>
      </c>
      <c r="L483" s="61">
        <v>1.0640000000000001</v>
      </c>
      <c r="M483" s="63">
        <v>20.76</v>
      </c>
      <c r="N483" s="61">
        <v>2.8195999999999999</v>
      </c>
      <c r="O483" s="62">
        <v>9556</v>
      </c>
      <c r="P483" s="62">
        <v>15768</v>
      </c>
      <c r="Q483" s="61">
        <v>2.4954999999999998</v>
      </c>
      <c r="R483" s="61">
        <v>2.3111999999999999</v>
      </c>
      <c r="S483" s="61">
        <v>5.3204000000000002</v>
      </c>
      <c r="T483" s="61">
        <v>0.89839999999999998</v>
      </c>
      <c r="V483" s="61">
        <v>0.67210000000000003</v>
      </c>
      <c r="X483" s="61">
        <v>0.49519999999999997</v>
      </c>
    </row>
    <row r="484" spans="1:24">
      <c r="A484" s="64">
        <v>43787</v>
      </c>
      <c r="B484" s="61">
        <v>0.68110000000000004</v>
      </c>
      <c r="C484" s="63">
        <v>59.1</v>
      </c>
      <c r="D484" s="61">
        <v>4.7755999999999998</v>
      </c>
      <c r="E484" s="63">
        <v>74.12</v>
      </c>
      <c r="F484" s="61">
        <v>0.61580000000000001</v>
      </c>
      <c r="G484" s="63">
        <v>792.7</v>
      </c>
      <c r="H484" s="61">
        <v>0.52700000000000002</v>
      </c>
      <c r="I484" s="61">
        <v>0.92659999999999998</v>
      </c>
      <c r="J484" s="63">
        <v>48.8</v>
      </c>
      <c r="K484" s="57">
        <v>20.6</v>
      </c>
      <c r="L484" s="61">
        <v>1.0641</v>
      </c>
      <c r="M484" s="63">
        <v>20.77</v>
      </c>
      <c r="N484" s="61">
        <v>2.8285999999999998</v>
      </c>
      <c r="O484" s="62">
        <v>9584</v>
      </c>
      <c r="P484" s="62">
        <v>15804</v>
      </c>
      <c r="Q484" s="61">
        <v>2.5013000000000001</v>
      </c>
      <c r="R484" s="61">
        <v>2.3167</v>
      </c>
      <c r="S484" s="61">
        <v>5.3331</v>
      </c>
      <c r="T484" s="61">
        <v>0.90029999999999999</v>
      </c>
      <c r="V484" s="61">
        <v>0.67400000000000004</v>
      </c>
      <c r="X484" s="61">
        <v>0.4955</v>
      </c>
    </row>
    <row r="485" spans="1:24">
      <c r="A485" s="64">
        <v>43788</v>
      </c>
      <c r="B485" s="61">
        <v>0.67979999999999996</v>
      </c>
      <c r="C485" s="63">
        <v>59</v>
      </c>
      <c r="D485" s="61">
        <v>4.7763</v>
      </c>
      <c r="E485" s="63">
        <v>73.819999999999993</v>
      </c>
      <c r="F485" s="61">
        <v>0.61380000000000001</v>
      </c>
      <c r="G485" s="63">
        <v>794.41</v>
      </c>
      <c r="H485" s="61">
        <v>0.52480000000000004</v>
      </c>
      <c r="I485" s="61">
        <v>0.92520000000000002</v>
      </c>
      <c r="J485" s="63">
        <v>48.9</v>
      </c>
      <c r="K485" s="57">
        <v>20.52</v>
      </c>
      <c r="L485" s="61">
        <v>1.0634999999999999</v>
      </c>
      <c r="M485" s="63">
        <v>20.73</v>
      </c>
      <c r="N485" s="61">
        <v>2.8279999999999998</v>
      </c>
      <c r="O485" s="62">
        <v>9580</v>
      </c>
      <c r="P485" s="62">
        <v>15773</v>
      </c>
      <c r="Q485" s="61">
        <v>2.4965999999999999</v>
      </c>
      <c r="R485" s="61">
        <v>2.3121999999999998</v>
      </c>
      <c r="S485" s="61">
        <v>5.3217999999999996</v>
      </c>
      <c r="T485" s="61">
        <v>0.89780000000000004</v>
      </c>
      <c r="V485" s="61">
        <v>0.67290000000000005</v>
      </c>
      <c r="X485" s="61">
        <v>0.49409999999999998</v>
      </c>
    </row>
    <row r="486" spans="1:24">
      <c r="A486" s="64">
        <v>43789</v>
      </c>
      <c r="B486" s="61">
        <v>0.68169999999999997</v>
      </c>
      <c r="C486" s="63">
        <v>59.2</v>
      </c>
      <c r="D486" s="61">
        <v>4.7926000000000002</v>
      </c>
      <c r="E486" s="63">
        <v>73.98</v>
      </c>
      <c r="F486" s="61">
        <v>0.61560000000000004</v>
      </c>
      <c r="G486" s="63">
        <v>797.83</v>
      </c>
      <c r="H486" s="61">
        <v>0.52790000000000004</v>
      </c>
      <c r="I486" s="61">
        <v>0.92810000000000004</v>
      </c>
      <c r="J486" s="63">
        <v>48.89</v>
      </c>
      <c r="K486" s="57">
        <v>20.59</v>
      </c>
      <c r="L486" s="61">
        <v>1.0618000000000001</v>
      </c>
      <c r="M486" s="63">
        <v>20.79</v>
      </c>
      <c r="N486" s="61">
        <v>2.8351999999999999</v>
      </c>
      <c r="O486" s="62">
        <v>9609</v>
      </c>
      <c r="P486" s="62">
        <v>15815</v>
      </c>
      <c r="Q486" s="61">
        <v>2.5034999999999998</v>
      </c>
      <c r="R486" s="61">
        <v>2.3187000000000002</v>
      </c>
      <c r="S486" s="61">
        <v>5.3361000000000001</v>
      </c>
      <c r="T486" s="61">
        <v>0.90539999999999998</v>
      </c>
      <c r="V486" s="61">
        <v>0.67510000000000003</v>
      </c>
      <c r="X486" s="61">
        <v>0.49530000000000002</v>
      </c>
    </row>
    <row r="487" spans="1:24">
      <c r="A487" s="64">
        <v>43790</v>
      </c>
      <c r="B487" s="61">
        <v>0.67969999999999997</v>
      </c>
      <c r="C487" s="63">
        <v>59.1</v>
      </c>
      <c r="D487" s="61">
        <v>4.7845000000000004</v>
      </c>
      <c r="E487" s="63">
        <v>73.77</v>
      </c>
      <c r="F487" s="61">
        <v>0.61370000000000002</v>
      </c>
      <c r="G487" s="63">
        <v>800.96</v>
      </c>
      <c r="H487" s="61">
        <v>0.52580000000000005</v>
      </c>
      <c r="I487" s="61">
        <v>0.92630000000000001</v>
      </c>
      <c r="J487" s="63">
        <v>48.82</v>
      </c>
      <c r="K487" s="57">
        <v>20.53</v>
      </c>
      <c r="L487" s="61">
        <v>1.0604</v>
      </c>
      <c r="M487" s="63">
        <v>20.76</v>
      </c>
      <c r="N487" s="61">
        <v>2.8367</v>
      </c>
      <c r="O487" s="62">
        <v>9593</v>
      </c>
      <c r="P487" s="62">
        <v>15766</v>
      </c>
      <c r="Q487" s="61">
        <v>2.4962</v>
      </c>
      <c r="R487" s="61">
        <v>2.3119000000000001</v>
      </c>
      <c r="S487" s="61">
        <v>5.32</v>
      </c>
      <c r="T487" s="61">
        <v>0.90459999999999996</v>
      </c>
      <c r="V487" s="61">
        <v>0.6734</v>
      </c>
      <c r="X487" s="61">
        <v>0.49430000000000002</v>
      </c>
    </row>
    <row r="488" spans="1:24">
      <c r="A488" s="64">
        <v>43791</v>
      </c>
      <c r="B488" s="61">
        <v>0.67879999999999996</v>
      </c>
      <c r="C488" s="63">
        <v>59</v>
      </c>
      <c r="D488" s="61">
        <v>4.7728000000000002</v>
      </c>
      <c r="E488" s="63">
        <v>73.739999999999995</v>
      </c>
      <c r="F488" s="61">
        <v>0.61350000000000005</v>
      </c>
      <c r="G488" s="63">
        <v>799.24</v>
      </c>
      <c r="H488" s="61">
        <v>0.52549999999999997</v>
      </c>
      <c r="I488" s="61">
        <v>0.92490000000000006</v>
      </c>
      <c r="J488" s="63">
        <v>48.7</v>
      </c>
      <c r="K488" s="57">
        <v>20.51</v>
      </c>
      <c r="L488" s="61">
        <v>1.0595000000000001</v>
      </c>
      <c r="M488" s="63">
        <v>20.7</v>
      </c>
      <c r="N488" s="61">
        <v>2.8292000000000002</v>
      </c>
      <c r="O488" s="62">
        <v>9572</v>
      </c>
      <c r="P488" s="62">
        <v>15745</v>
      </c>
      <c r="Q488" s="61">
        <v>2.4929000000000001</v>
      </c>
      <c r="R488" s="61">
        <v>2.3088000000000002</v>
      </c>
      <c r="S488" s="61">
        <v>5.3105000000000002</v>
      </c>
      <c r="T488" s="61">
        <v>0.90180000000000005</v>
      </c>
      <c r="V488" s="61">
        <v>0.67449999999999999</v>
      </c>
      <c r="X488" s="61">
        <v>0.49309999999999998</v>
      </c>
    </row>
    <row r="489" spans="1:24">
      <c r="A489" s="64">
        <v>43794</v>
      </c>
      <c r="B489" s="61">
        <v>0.6794</v>
      </c>
      <c r="C489" s="63">
        <v>59.1</v>
      </c>
      <c r="D489" s="61">
        <v>4.7803000000000004</v>
      </c>
      <c r="E489" s="63">
        <v>73.88</v>
      </c>
      <c r="F489" s="61">
        <v>0.61639999999999995</v>
      </c>
      <c r="G489" s="63">
        <v>800.03</v>
      </c>
      <c r="H489" s="61">
        <v>0.52880000000000005</v>
      </c>
      <c r="I489" s="61">
        <v>0.92679999999999996</v>
      </c>
      <c r="J489" s="63">
        <v>48.69</v>
      </c>
      <c r="K489" s="57">
        <v>20.54</v>
      </c>
      <c r="L489" s="61">
        <v>1.0579000000000001</v>
      </c>
      <c r="M489" s="63">
        <v>20.74</v>
      </c>
      <c r="N489" s="61">
        <v>2.8378999999999999</v>
      </c>
      <c r="O489" s="62">
        <v>9572</v>
      </c>
      <c r="P489" s="62">
        <v>15761</v>
      </c>
      <c r="Q489" s="61">
        <v>2.4950999999999999</v>
      </c>
      <c r="R489" s="61">
        <v>2.3109000000000002</v>
      </c>
      <c r="S489" s="61">
        <v>5.3166000000000002</v>
      </c>
      <c r="T489" s="61">
        <v>0.90339999999999998</v>
      </c>
      <c r="V489" s="61">
        <v>0.67720000000000002</v>
      </c>
      <c r="X489" s="61">
        <v>0.49409999999999998</v>
      </c>
    </row>
    <row r="490" spans="1:24">
      <c r="A490" s="64">
        <v>43795</v>
      </c>
      <c r="B490" s="61">
        <v>0.67820000000000003</v>
      </c>
      <c r="C490" s="63">
        <v>59</v>
      </c>
      <c r="D490" s="61">
        <v>4.7680999999999996</v>
      </c>
      <c r="E490" s="63">
        <v>73.92</v>
      </c>
      <c r="F490" s="61">
        <v>0.61580000000000001</v>
      </c>
      <c r="G490" s="63">
        <v>798.09</v>
      </c>
      <c r="H490" s="61">
        <v>0.52590000000000003</v>
      </c>
      <c r="I490" s="61">
        <v>0.92610000000000003</v>
      </c>
      <c r="J490" s="63">
        <v>48.57</v>
      </c>
      <c r="K490" s="57">
        <v>20.5</v>
      </c>
      <c r="L490" s="61">
        <v>1.0561</v>
      </c>
      <c r="M490" s="63">
        <v>20.69</v>
      </c>
      <c r="N490" s="61">
        <v>2.8349000000000002</v>
      </c>
      <c r="O490" s="62">
        <v>9554</v>
      </c>
      <c r="P490" s="62">
        <v>15728</v>
      </c>
      <c r="Q490" s="61">
        <v>2.4906999999999999</v>
      </c>
      <c r="R490" s="61">
        <v>2.3068</v>
      </c>
      <c r="S490" s="61">
        <v>5.3083</v>
      </c>
      <c r="T490" s="61">
        <v>0.90269999999999995</v>
      </c>
      <c r="V490" s="61">
        <v>0.67579999999999996</v>
      </c>
      <c r="X490" s="61">
        <v>0.49390000000000001</v>
      </c>
    </row>
    <row r="491" spans="1:24">
      <c r="A491" s="64">
        <v>43796</v>
      </c>
      <c r="B491" s="61">
        <v>0.67769999999999997</v>
      </c>
      <c r="C491" s="63">
        <v>58.9</v>
      </c>
      <c r="D491" s="61">
        <v>4.7640000000000002</v>
      </c>
      <c r="E491" s="63">
        <v>73.959999999999994</v>
      </c>
      <c r="F491" s="61">
        <v>0.61539999999999995</v>
      </c>
      <c r="G491" s="63">
        <v>797.42</v>
      </c>
      <c r="H491" s="61">
        <v>0.5272</v>
      </c>
      <c r="I491" s="61">
        <v>0.92569999999999997</v>
      </c>
      <c r="J491" s="63">
        <v>48.39</v>
      </c>
      <c r="K491" s="57">
        <v>20.49</v>
      </c>
      <c r="L491" s="61">
        <v>1.0549999999999999</v>
      </c>
      <c r="M491" s="63">
        <v>20.68</v>
      </c>
      <c r="N491" s="61">
        <v>2.8344999999999998</v>
      </c>
      <c r="O491" s="62">
        <v>9549</v>
      </c>
      <c r="P491" s="62">
        <v>15722</v>
      </c>
      <c r="Q491" s="61">
        <v>2.4889000000000001</v>
      </c>
      <c r="R491" s="61">
        <v>2.3050999999999999</v>
      </c>
      <c r="S491" s="61">
        <v>5.3053999999999997</v>
      </c>
      <c r="T491" s="61">
        <v>0.89990000000000003</v>
      </c>
      <c r="V491" s="61">
        <v>0.67630000000000001</v>
      </c>
      <c r="X491" s="61">
        <v>0.49359999999999998</v>
      </c>
    </row>
    <row r="492" spans="1:24">
      <c r="A492" s="64">
        <v>43797</v>
      </c>
      <c r="B492" s="61">
        <v>0.67630000000000001</v>
      </c>
      <c r="C492" s="63">
        <v>58.8</v>
      </c>
      <c r="D492" s="61">
        <v>4.7530000000000001</v>
      </c>
      <c r="E492" s="63">
        <v>74.02</v>
      </c>
      <c r="F492" s="61">
        <v>0.61439999999999995</v>
      </c>
      <c r="G492" s="63">
        <v>797.56</v>
      </c>
      <c r="H492" s="61">
        <v>0.52310000000000001</v>
      </c>
      <c r="I492" s="61">
        <v>0.92379999999999995</v>
      </c>
      <c r="J492" s="63">
        <v>48.32</v>
      </c>
      <c r="K492" s="57">
        <v>20.45</v>
      </c>
      <c r="L492" s="61">
        <v>1.0528999999999999</v>
      </c>
      <c r="M492" s="63">
        <v>20.63</v>
      </c>
      <c r="N492" s="61">
        <v>2.8218999999999999</v>
      </c>
      <c r="O492" s="62">
        <v>9534</v>
      </c>
      <c r="P492" s="62">
        <v>15692</v>
      </c>
      <c r="Q492" s="61">
        <v>2.4836999999999998</v>
      </c>
      <c r="R492" s="61">
        <v>2.3003</v>
      </c>
      <c r="S492" s="61">
        <v>5.2945000000000002</v>
      </c>
      <c r="T492" s="61">
        <v>0.89870000000000005</v>
      </c>
      <c r="V492" s="61">
        <v>0.67559999999999998</v>
      </c>
      <c r="X492" s="61">
        <v>0.49259999999999998</v>
      </c>
    </row>
    <row r="493" spans="1:24">
      <c r="A493" s="64">
        <v>43798</v>
      </c>
      <c r="B493" s="61">
        <v>0.67769999999999997</v>
      </c>
      <c r="C493" s="63">
        <v>59</v>
      </c>
      <c r="D493" s="61">
        <v>4.766</v>
      </c>
      <c r="E493" s="63">
        <v>74.19</v>
      </c>
      <c r="F493" s="61">
        <v>0.61550000000000005</v>
      </c>
      <c r="G493" s="63">
        <v>800.74</v>
      </c>
      <c r="H493" s="61">
        <v>0.52490000000000003</v>
      </c>
      <c r="I493" s="61">
        <v>0.92589999999999995</v>
      </c>
      <c r="J493" s="63">
        <v>48.59</v>
      </c>
      <c r="K493" s="57">
        <v>20.49</v>
      </c>
      <c r="L493" s="61">
        <v>1.0550999999999999</v>
      </c>
      <c r="M493" s="63">
        <v>20.68</v>
      </c>
      <c r="N493" s="61">
        <v>2.8273999999999999</v>
      </c>
      <c r="O493" s="62">
        <v>9562</v>
      </c>
      <c r="P493" s="62">
        <v>15710</v>
      </c>
      <c r="Q493" s="61">
        <v>2.4889000000000001</v>
      </c>
      <c r="R493" s="61">
        <v>2.3050999999999999</v>
      </c>
      <c r="S493" s="61">
        <v>5.3044000000000002</v>
      </c>
      <c r="T493" s="61">
        <v>0.90039999999999998</v>
      </c>
      <c r="V493" s="61">
        <v>0.67679999999999996</v>
      </c>
      <c r="X493" s="61">
        <v>0.49359999999999998</v>
      </c>
    </row>
    <row r="494" spans="1:24">
      <c r="A494" s="64">
        <v>43801</v>
      </c>
      <c r="B494" s="61">
        <v>0.6774</v>
      </c>
      <c r="C494" s="63">
        <v>58.9</v>
      </c>
      <c r="D494" s="61">
        <v>4.7618999999999998</v>
      </c>
      <c r="E494" s="63">
        <v>74.27</v>
      </c>
      <c r="F494" s="61">
        <v>0.61480000000000001</v>
      </c>
      <c r="G494" s="63">
        <v>800.11</v>
      </c>
      <c r="H494" s="61">
        <v>0.52449999999999997</v>
      </c>
      <c r="I494" s="61">
        <v>0.92679999999999996</v>
      </c>
      <c r="J494" s="63">
        <v>48.58</v>
      </c>
      <c r="K494" s="57">
        <v>20.48</v>
      </c>
      <c r="L494" s="61">
        <v>1.0508999999999999</v>
      </c>
      <c r="M494" s="63">
        <v>20.66</v>
      </c>
      <c r="N494" s="61">
        <v>2.8302</v>
      </c>
      <c r="O494" s="62">
        <v>9566</v>
      </c>
      <c r="P494" s="62">
        <v>15697</v>
      </c>
      <c r="Q494" s="61">
        <v>2.4878</v>
      </c>
      <c r="R494" s="61">
        <v>2.3041</v>
      </c>
      <c r="S494" s="61">
        <v>5.3033999999999999</v>
      </c>
      <c r="T494" s="61">
        <v>0.90029999999999999</v>
      </c>
      <c r="V494" s="61">
        <v>0.67730000000000001</v>
      </c>
      <c r="X494" s="61">
        <v>0.49340000000000001</v>
      </c>
    </row>
    <row r="495" spans="1:24">
      <c r="A495" s="64">
        <v>43802</v>
      </c>
      <c r="B495" s="61">
        <v>0.68410000000000004</v>
      </c>
      <c r="C495" s="63">
        <v>59.5</v>
      </c>
      <c r="D495" s="61">
        <v>4.8163</v>
      </c>
      <c r="E495" s="63">
        <v>74.7</v>
      </c>
      <c r="F495" s="61">
        <v>0.61780000000000002</v>
      </c>
      <c r="G495" s="63">
        <v>811.41</v>
      </c>
      <c r="H495" s="61">
        <v>0.52869999999999995</v>
      </c>
      <c r="I495" s="61">
        <v>0.93400000000000005</v>
      </c>
      <c r="J495" s="63">
        <v>48.97</v>
      </c>
      <c r="K495" s="57">
        <v>20.71</v>
      </c>
      <c r="L495" s="61">
        <v>1.0509999999999999</v>
      </c>
      <c r="M495" s="63">
        <v>20.87</v>
      </c>
      <c r="N495" s="61">
        <v>2.8557999999999999</v>
      </c>
      <c r="O495" s="62">
        <v>9662</v>
      </c>
      <c r="P495" s="62">
        <v>15852</v>
      </c>
      <c r="Q495" s="61">
        <v>2.5124</v>
      </c>
      <c r="R495" s="61">
        <v>2.3269000000000002</v>
      </c>
      <c r="S495" s="61">
        <v>5.3563999999999998</v>
      </c>
      <c r="T495" s="61">
        <v>0.91010000000000002</v>
      </c>
      <c r="V495" s="61">
        <v>0.67900000000000005</v>
      </c>
      <c r="X495" s="61">
        <v>0.4985</v>
      </c>
    </row>
    <row r="496" spans="1:24">
      <c r="A496" s="64">
        <v>43803</v>
      </c>
      <c r="B496" s="61">
        <v>0.6825</v>
      </c>
      <c r="C496" s="63">
        <v>59.4</v>
      </c>
      <c r="D496" s="61">
        <v>4.8249000000000004</v>
      </c>
      <c r="E496" s="63">
        <v>74.12</v>
      </c>
      <c r="F496" s="61">
        <v>0.61619999999999997</v>
      </c>
      <c r="G496" s="63">
        <v>815.31</v>
      </c>
      <c r="H496" s="61">
        <v>0.5252</v>
      </c>
      <c r="I496" s="61">
        <v>0.93130000000000002</v>
      </c>
      <c r="J496" s="63">
        <v>48.95</v>
      </c>
      <c r="K496" s="57">
        <v>20.67</v>
      </c>
      <c r="L496" s="61">
        <v>1.0474000000000001</v>
      </c>
      <c r="M496" s="63">
        <v>20.82</v>
      </c>
      <c r="N496" s="61">
        <v>2.8529</v>
      </c>
      <c r="O496" s="62">
        <v>9639</v>
      </c>
      <c r="P496" s="62">
        <v>15816</v>
      </c>
      <c r="Q496" s="61">
        <v>2.5065</v>
      </c>
      <c r="R496" s="61">
        <v>2.3214000000000001</v>
      </c>
      <c r="S496" s="61">
        <v>5.3428000000000004</v>
      </c>
      <c r="T496" s="61">
        <v>0.90700000000000003</v>
      </c>
      <c r="V496" s="61">
        <v>0.67400000000000004</v>
      </c>
      <c r="X496" s="61">
        <v>0.496</v>
      </c>
    </row>
    <row r="497" spans="1:24">
      <c r="A497" s="64">
        <v>43804</v>
      </c>
      <c r="B497" s="61">
        <v>0.68389999999999995</v>
      </c>
      <c r="C497" s="63">
        <v>59.4</v>
      </c>
      <c r="D497" s="61">
        <v>4.8246000000000002</v>
      </c>
      <c r="E497" s="63">
        <v>74.44</v>
      </c>
      <c r="F497" s="61">
        <v>0.61699999999999999</v>
      </c>
      <c r="G497" s="63">
        <v>813.92</v>
      </c>
      <c r="H497" s="61">
        <v>0.52149999999999996</v>
      </c>
      <c r="I497" s="61">
        <v>0.93169999999999997</v>
      </c>
      <c r="J497" s="63">
        <v>48.89</v>
      </c>
      <c r="K497" s="57">
        <v>20.72</v>
      </c>
      <c r="L497" s="61">
        <v>1.0464</v>
      </c>
      <c r="M497" s="63">
        <v>20.85</v>
      </c>
      <c r="N497" s="61">
        <v>2.8538999999999999</v>
      </c>
      <c r="O497" s="62">
        <v>9633</v>
      </c>
      <c r="P497" s="62">
        <v>15845</v>
      </c>
      <c r="Q497" s="61">
        <v>2.5116000000000001</v>
      </c>
      <c r="R497" s="61">
        <v>2.3262</v>
      </c>
      <c r="S497" s="61">
        <v>5.3540000000000001</v>
      </c>
      <c r="T497" s="61">
        <v>0.90169999999999995</v>
      </c>
      <c r="V497" s="61">
        <v>0.67569999999999997</v>
      </c>
      <c r="X497" s="61">
        <v>0.49680000000000002</v>
      </c>
    </row>
    <row r="498" spans="1:24">
      <c r="A498" s="64">
        <v>43805</v>
      </c>
      <c r="B498" s="61">
        <v>0.68430000000000002</v>
      </c>
      <c r="C498" s="63">
        <v>59.4</v>
      </c>
      <c r="D498" s="61">
        <v>4.8224</v>
      </c>
      <c r="E498" s="63">
        <v>74.36</v>
      </c>
      <c r="F498" s="61">
        <v>0.61599999999999999</v>
      </c>
      <c r="G498" s="63">
        <v>815.1</v>
      </c>
      <c r="H498" s="61">
        <v>0.5202</v>
      </c>
      <c r="I498" s="61">
        <v>0.93100000000000005</v>
      </c>
      <c r="J498" s="63">
        <v>48.81</v>
      </c>
      <c r="K498" s="57">
        <v>20.78</v>
      </c>
      <c r="L498" s="61">
        <v>1.0432999999999999</v>
      </c>
      <c r="M498" s="63">
        <v>20.88</v>
      </c>
      <c r="N498" s="61">
        <v>2.8494000000000002</v>
      </c>
      <c r="O498" s="62">
        <v>9603</v>
      </c>
      <c r="P498" s="62">
        <v>15862</v>
      </c>
      <c r="Q498" s="61">
        <v>2.5131000000000001</v>
      </c>
      <c r="R498" s="61">
        <v>2.3275999999999999</v>
      </c>
      <c r="S498" s="61">
        <v>5.3577000000000004</v>
      </c>
      <c r="T498" s="61">
        <v>0.9022</v>
      </c>
      <c r="V498" s="61">
        <v>0.67559999999999998</v>
      </c>
      <c r="X498" s="61">
        <v>0.4965</v>
      </c>
    </row>
    <row r="499" spans="1:24">
      <c r="A499" s="64">
        <v>43808</v>
      </c>
      <c r="B499" s="61">
        <v>0.68320000000000003</v>
      </c>
      <c r="C499" s="63">
        <v>59.3</v>
      </c>
      <c r="D499" s="61">
        <v>4.8063000000000002</v>
      </c>
      <c r="E499" s="63">
        <v>74.180000000000007</v>
      </c>
      <c r="F499" s="61">
        <v>0.6179</v>
      </c>
      <c r="G499" s="63">
        <v>812.73</v>
      </c>
      <c r="H499" s="61">
        <v>0.51970000000000005</v>
      </c>
      <c r="I499" s="61">
        <v>0.9294</v>
      </c>
      <c r="J499" s="63">
        <v>48.6</v>
      </c>
      <c r="K499" s="57">
        <v>20.74</v>
      </c>
      <c r="L499" s="61">
        <v>1.0424</v>
      </c>
      <c r="M499" s="63">
        <v>20.82</v>
      </c>
      <c r="N499" s="61">
        <v>2.8418999999999999</v>
      </c>
      <c r="O499" s="62">
        <v>9577</v>
      </c>
      <c r="P499" s="62">
        <v>15832</v>
      </c>
      <c r="Q499" s="61">
        <v>2.5091000000000001</v>
      </c>
      <c r="R499" s="61">
        <v>2.3277999999999999</v>
      </c>
      <c r="S499" s="61">
        <v>5.3489000000000004</v>
      </c>
      <c r="T499" s="61">
        <v>0.90610000000000002</v>
      </c>
      <c r="V499" s="61">
        <v>0.67669999999999997</v>
      </c>
      <c r="X499" s="61">
        <v>0.4955</v>
      </c>
    </row>
    <row r="500" spans="1:24">
      <c r="A500" s="64">
        <v>43809</v>
      </c>
      <c r="B500" s="61">
        <v>0.68289999999999995</v>
      </c>
      <c r="C500" s="63">
        <v>59.2</v>
      </c>
      <c r="D500" s="61">
        <v>4.8064</v>
      </c>
      <c r="E500" s="63">
        <v>74.19</v>
      </c>
      <c r="F500" s="61">
        <v>0.61699999999999999</v>
      </c>
      <c r="G500" s="63">
        <v>814.87</v>
      </c>
      <c r="H500" s="61">
        <v>0.51929999999999998</v>
      </c>
      <c r="I500" s="61">
        <v>0.92869999999999997</v>
      </c>
      <c r="J500" s="63">
        <v>48.43</v>
      </c>
      <c r="K500" s="57">
        <v>20.69</v>
      </c>
      <c r="L500" s="61">
        <v>1.0407999999999999</v>
      </c>
      <c r="M500" s="63">
        <v>20.82</v>
      </c>
      <c r="N500" s="61">
        <v>2.8422000000000001</v>
      </c>
      <c r="O500" s="62">
        <v>9567</v>
      </c>
      <c r="P500" s="62">
        <v>15823</v>
      </c>
      <c r="Q500" s="61">
        <v>2.508</v>
      </c>
      <c r="R500" s="61">
        <v>2.3267000000000002</v>
      </c>
      <c r="S500" s="61">
        <v>5.3451000000000004</v>
      </c>
      <c r="T500" s="61">
        <v>0.90359999999999996</v>
      </c>
      <c r="V500" s="61">
        <v>0.67469999999999997</v>
      </c>
      <c r="X500" s="61">
        <v>0.4955</v>
      </c>
    </row>
    <row r="501" spans="1:24">
      <c r="A501" s="64">
        <v>43810</v>
      </c>
      <c r="B501" s="61">
        <v>0.68179999999999996</v>
      </c>
      <c r="C501" s="63">
        <v>59.2</v>
      </c>
      <c r="D501" s="61">
        <v>4.7977999999999996</v>
      </c>
      <c r="E501" s="63">
        <v>74.150000000000006</v>
      </c>
      <c r="F501" s="61">
        <v>0.61480000000000001</v>
      </c>
      <c r="G501" s="63">
        <v>814.06</v>
      </c>
      <c r="H501" s="61">
        <v>0.51900000000000002</v>
      </c>
      <c r="I501" s="61">
        <v>0.92700000000000005</v>
      </c>
      <c r="J501" s="63">
        <v>48.25</v>
      </c>
      <c r="K501" s="57">
        <v>20.67</v>
      </c>
      <c r="L501" s="61">
        <v>1.0444</v>
      </c>
      <c r="M501" s="63">
        <v>20.78</v>
      </c>
      <c r="N501" s="61">
        <v>2.8382999999999998</v>
      </c>
      <c r="O501" s="62">
        <v>9572</v>
      </c>
      <c r="P501" s="62">
        <v>15801</v>
      </c>
      <c r="Q501" s="61">
        <v>2.5038999999999998</v>
      </c>
      <c r="R501" s="61">
        <v>2.323</v>
      </c>
      <c r="S501" s="61">
        <v>5.3331999999999997</v>
      </c>
      <c r="T501" s="61">
        <v>0.90229999999999999</v>
      </c>
      <c r="V501" s="61">
        <v>0.67149999999999999</v>
      </c>
      <c r="X501" s="61">
        <v>0.49459999999999998</v>
      </c>
    </row>
    <row r="502" spans="1:24">
      <c r="A502" s="64">
        <v>43811</v>
      </c>
      <c r="B502" s="61">
        <v>0.68820000000000003</v>
      </c>
      <c r="C502" s="63">
        <v>59.6</v>
      </c>
      <c r="D502" s="61">
        <v>4.8387000000000002</v>
      </c>
      <c r="E502" s="63">
        <v>74.72</v>
      </c>
      <c r="F502" s="61">
        <v>0.61770000000000003</v>
      </c>
      <c r="G502" s="63">
        <v>817.41</v>
      </c>
      <c r="H502" s="61">
        <v>0.52070000000000005</v>
      </c>
      <c r="I502" s="61">
        <v>0.93330000000000002</v>
      </c>
      <c r="J502" s="63">
        <v>48.65</v>
      </c>
      <c r="K502" s="57">
        <v>20.79</v>
      </c>
      <c r="L502" s="61">
        <v>1.0454000000000001</v>
      </c>
      <c r="M502" s="63">
        <v>20.87</v>
      </c>
      <c r="N502" s="61">
        <v>2.8591000000000002</v>
      </c>
      <c r="O502" s="62">
        <v>9660</v>
      </c>
      <c r="P502" s="62">
        <v>15946</v>
      </c>
      <c r="Q502" s="61">
        <v>2.5274000000000001</v>
      </c>
      <c r="R502" s="61">
        <v>2.3448000000000002</v>
      </c>
      <c r="S502" s="61">
        <v>5.3716999999999997</v>
      </c>
      <c r="T502" s="61">
        <v>0.90620000000000001</v>
      </c>
      <c r="V502" s="61">
        <v>0.67600000000000005</v>
      </c>
      <c r="X502" s="61">
        <v>0.49940000000000001</v>
      </c>
    </row>
    <row r="503" spans="1:24">
      <c r="A503" s="64">
        <v>43812</v>
      </c>
      <c r="B503" s="61">
        <v>0.69259999999999999</v>
      </c>
      <c r="C503" s="63">
        <v>59.7</v>
      </c>
      <c r="D503" s="61">
        <v>4.8262999999999998</v>
      </c>
      <c r="E503" s="63">
        <v>75.92</v>
      </c>
      <c r="F503" s="61">
        <v>0.62</v>
      </c>
      <c r="G503" s="63">
        <v>809.82</v>
      </c>
      <c r="H503" s="61">
        <v>0.51470000000000005</v>
      </c>
      <c r="I503" s="61">
        <v>0.93630000000000002</v>
      </c>
      <c r="J503" s="63">
        <v>48.92</v>
      </c>
      <c r="K503" s="57">
        <v>20.9</v>
      </c>
      <c r="L503" s="61">
        <v>1.0471999999999999</v>
      </c>
      <c r="M503" s="63">
        <v>20.92</v>
      </c>
      <c r="N503" s="61">
        <v>2.8683999999999998</v>
      </c>
      <c r="O503" s="62">
        <v>9686</v>
      </c>
      <c r="P503" s="62">
        <v>16050</v>
      </c>
      <c r="Q503" s="61">
        <v>2.5436000000000001</v>
      </c>
      <c r="R503" s="61">
        <v>2.3597999999999999</v>
      </c>
      <c r="S503" s="61">
        <v>5.4053000000000004</v>
      </c>
      <c r="T503" s="61">
        <v>0.91180000000000005</v>
      </c>
      <c r="V503" s="61">
        <v>0.68240000000000001</v>
      </c>
      <c r="X503" s="61">
        <v>0.50170000000000003</v>
      </c>
    </row>
    <row r="504" spans="1:24">
      <c r="A504" s="64">
        <v>43815</v>
      </c>
      <c r="B504" s="61">
        <v>0.68730000000000002</v>
      </c>
      <c r="C504" s="63">
        <v>59.4</v>
      </c>
      <c r="D504" s="61">
        <v>4.8098999999999998</v>
      </c>
      <c r="E504" s="63">
        <v>75.180000000000007</v>
      </c>
      <c r="F504" s="61">
        <v>0.61739999999999995</v>
      </c>
      <c r="G504" s="63">
        <v>805.62</v>
      </c>
      <c r="H504" s="61">
        <v>0.51339999999999997</v>
      </c>
      <c r="I504" s="61">
        <v>0.93130000000000002</v>
      </c>
      <c r="J504" s="63">
        <v>48.74</v>
      </c>
      <c r="K504" s="57">
        <v>20.77</v>
      </c>
      <c r="L504" s="61">
        <v>1.0423</v>
      </c>
      <c r="M504" s="63">
        <v>20.74</v>
      </c>
      <c r="N504" s="61">
        <v>2.8454000000000002</v>
      </c>
      <c r="O504" s="62">
        <v>9628</v>
      </c>
      <c r="P504" s="62">
        <v>15927</v>
      </c>
      <c r="Q504" s="61">
        <v>2.5240999999999998</v>
      </c>
      <c r="R504" s="61">
        <v>2.3416999999999999</v>
      </c>
      <c r="S504" s="61">
        <v>5.3539000000000003</v>
      </c>
      <c r="T504" s="61">
        <v>0.90539999999999998</v>
      </c>
      <c r="V504" s="61">
        <v>0.6764</v>
      </c>
      <c r="X504" s="61">
        <v>0.49659999999999999</v>
      </c>
    </row>
    <row r="505" spans="1:24">
      <c r="A505" s="64">
        <v>43816</v>
      </c>
      <c r="B505" s="61">
        <v>0.68710000000000004</v>
      </c>
      <c r="C505" s="63">
        <v>59.4</v>
      </c>
      <c r="D505" s="61">
        <v>4.8076999999999996</v>
      </c>
      <c r="E505" s="63">
        <v>75.27</v>
      </c>
      <c r="F505" s="61">
        <v>0.61639999999999995</v>
      </c>
      <c r="G505" s="63">
        <v>800.51</v>
      </c>
      <c r="H505" s="61">
        <v>0.51680000000000004</v>
      </c>
      <c r="I505" s="61">
        <v>0.93059999999999998</v>
      </c>
      <c r="J505" s="63">
        <v>48.76</v>
      </c>
      <c r="K505" s="57">
        <v>20.79</v>
      </c>
      <c r="L505" s="61">
        <v>1.0408999999999999</v>
      </c>
      <c r="M505" s="63">
        <v>20.7</v>
      </c>
      <c r="N505" s="61">
        <v>2.8460000000000001</v>
      </c>
      <c r="O505" s="62">
        <v>9626</v>
      </c>
      <c r="P505" s="62">
        <v>15924</v>
      </c>
      <c r="Q505" s="61">
        <v>2.5234000000000001</v>
      </c>
      <c r="R505" s="61">
        <v>2.3411</v>
      </c>
      <c r="S505" s="61">
        <v>5.3532000000000002</v>
      </c>
      <c r="T505" s="61">
        <v>0.90449999999999997</v>
      </c>
      <c r="V505" s="61">
        <v>0.6754</v>
      </c>
      <c r="X505" s="61">
        <v>0.497</v>
      </c>
    </row>
    <row r="506" spans="1:24">
      <c r="A506" s="64">
        <v>43817</v>
      </c>
      <c r="B506" s="61">
        <v>0.68459999999999999</v>
      </c>
      <c r="C506" s="63">
        <v>59.2</v>
      </c>
      <c r="D506" s="61">
        <v>4.7965999999999998</v>
      </c>
      <c r="E506" s="63">
        <v>74.92</v>
      </c>
      <c r="F506" s="61">
        <v>0.61499999999999999</v>
      </c>
      <c r="G506" s="63">
        <v>798.21</v>
      </c>
      <c r="H506" s="61">
        <v>0.52259999999999995</v>
      </c>
      <c r="I506" s="61">
        <v>0.92869999999999997</v>
      </c>
      <c r="J506" s="63">
        <v>48.66</v>
      </c>
      <c r="K506" s="57">
        <v>20.72</v>
      </c>
      <c r="L506" s="61">
        <v>1.0434000000000001</v>
      </c>
      <c r="M506" s="63">
        <v>20.63</v>
      </c>
      <c r="N506" s="61">
        <v>2.8365999999999998</v>
      </c>
      <c r="O506" s="62">
        <v>9587</v>
      </c>
      <c r="P506" s="62">
        <v>15864</v>
      </c>
      <c r="Q506" s="61">
        <v>2.5142000000000002</v>
      </c>
      <c r="R506" s="61">
        <v>2.3325</v>
      </c>
      <c r="S506" s="61">
        <v>5.3311000000000002</v>
      </c>
      <c r="T506" s="61">
        <v>0.90139999999999998</v>
      </c>
      <c r="V506" s="61">
        <v>0.67159999999999997</v>
      </c>
      <c r="X506" s="61">
        <v>0.4955</v>
      </c>
    </row>
    <row r="507" spans="1:24">
      <c r="A507" s="64">
        <v>43818</v>
      </c>
      <c r="B507" s="61">
        <v>0.68799999999999994</v>
      </c>
      <c r="C507" s="63">
        <v>59.5</v>
      </c>
      <c r="D507" s="61">
        <v>4.8185000000000002</v>
      </c>
      <c r="E507" s="63">
        <v>75.400000000000006</v>
      </c>
      <c r="F507" s="61">
        <v>0.61839999999999995</v>
      </c>
      <c r="G507" s="63">
        <v>800.41</v>
      </c>
      <c r="H507" s="61">
        <v>0.52600000000000002</v>
      </c>
      <c r="I507" s="61">
        <v>0.93259999999999998</v>
      </c>
      <c r="J507" s="63">
        <v>48.8</v>
      </c>
      <c r="K507" s="57">
        <v>20.78</v>
      </c>
      <c r="L507" s="61">
        <v>1.0434000000000001</v>
      </c>
      <c r="M507" s="63">
        <v>20.75</v>
      </c>
      <c r="N507" s="61">
        <v>2.8487</v>
      </c>
      <c r="O507" s="62">
        <v>9625</v>
      </c>
      <c r="P507" s="62">
        <v>15941</v>
      </c>
      <c r="Q507" s="61">
        <v>2.5266999999999999</v>
      </c>
      <c r="R507" s="61">
        <v>2.3441000000000001</v>
      </c>
      <c r="S507" s="61">
        <v>5.3605999999999998</v>
      </c>
      <c r="T507" s="61">
        <v>0.90239999999999998</v>
      </c>
      <c r="V507" s="61">
        <v>0.67420000000000002</v>
      </c>
      <c r="X507" s="61">
        <v>0.49869999999999998</v>
      </c>
    </row>
    <row r="508" spans="1:24">
      <c r="A508" s="64">
        <v>43819</v>
      </c>
      <c r="B508" s="61">
        <v>0.68899999999999995</v>
      </c>
      <c r="C508" s="63">
        <v>59.6</v>
      </c>
      <c r="D508" s="61">
        <v>4.8304</v>
      </c>
      <c r="E508" s="63">
        <v>75.33</v>
      </c>
      <c r="F508" s="61">
        <v>0.61980000000000002</v>
      </c>
      <c r="G508" s="63">
        <v>801.07</v>
      </c>
      <c r="H508" s="61">
        <v>0.52910000000000001</v>
      </c>
      <c r="I508" s="61">
        <v>0.93430000000000002</v>
      </c>
      <c r="J508" s="63">
        <v>48.96</v>
      </c>
      <c r="K508" s="57">
        <v>20.81</v>
      </c>
      <c r="L508" s="61">
        <v>1.0439000000000001</v>
      </c>
      <c r="M508" s="63">
        <v>20.79</v>
      </c>
      <c r="N508" s="61">
        <v>2.8534999999999999</v>
      </c>
      <c r="O508" s="62">
        <v>9643</v>
      </c>
      <c r="P508" s="62">
        <v>15968</v>
      </c>
      <c r="Q508" s="61">
        <v>2.5304000000000002</v>
      </c>
      <c r="R508" s="61">
        <v>2.3475000000000001</v>
      </c>
      <c r="S508" s="61">
        <v>5.3749000000000002</v>
      </c>
      <c r="T508" s="61">
        <v>0.90500000000000003</v>
      </c>
      <c r="V508" s="61">
        <v>0.67459999999999998</v>
      </c>
      <c r="X508" s="61">
        <v>0.4995</v>
      </c>
    </row>
    <row r="509" spans="1:24">
      <c r="A509" s="64">
        <v>43822</v>
      </c>
      <c r="B509" s="61">
        <v>0.69059999999999999</v>
      </c>
      <c r="C509" s="63">
        <v>59.8</v>
      </c>
      <c r="D509" s="61">
        <v>4.843</v>
      </c>
      <c r="E509" s="63">
        <v>75.569999999999993</v>
      </c>
      <c r="F509" s="61">
        <v>0.62329999999999997</v>
      </c>
      <c r="G509" s="63">
        <v>802.49</v>
      </c>
      <c r="H509" s="61">
        <v>0.53090000000000004</v>
      </c>
      <c r="I509" s="61">
        <v>0.93679999999999997</v>
      </c>
      <c r="J509" s="63">
        <v>49.17</v>
      </c>
      <c r="K509" s="57">
        <v>20.84</v>
      </c>
      <c r="L509" s="61">
        <v>1.0456000000000001</v>
      </c>
      <c r="M509" s="63">
        <v>20.83</v>
      </c>
      <c r="N509" s="61">
        <v>2.8612000000000002</v>
      </c>
      <c r="O509" s="62">
        <v>9655</v>
      </c>
      <c r="P509" s="62">
        <v>16005</v>
      </c>
      <c r="Q509" s="61">
        <v>2.5362</v>
      </c>
      <c r="R509" s="61">
        <v>2.3530000000000002</v>
      </c>
      <c r="S509" s="61">
        <v>5.3788999999999998</v>
      </c>
      <c r="T509" s="61">
        <v>0.90869999999999995</v>
      </c>
      <c r="V509" s="61">
        <v>0.67810000000000004</v>
      </c>
      <c r="X509" s="61">
        <v>0.50129999999999997</v>
      </c>
    </row>
    <row r="510" spans="1:24">
      <c r="A510" s="64">
        <v>43823</v>
      </c>
      <c r="B510" s="61">
        <v>0.69140000000000001</v>
      </c>
      <c r="C510" s="63">
        <v>59.8</v>
      </c>
      <c r="D510" s="61">
        <v>4.8464999999999998</v>
      </c>
      <c r="E510" s="63">
        <v>75.63</v>
      </c>
      <c r="F510" s="61">
        <v>0.62360000000000004</v>
      </c>
      <c r="G510" s="63">
        <v>804.02</v>
      </c>
      <c r="H510" s="61">
        <v>0.53410000000000002</v>
      </c>
      <c r="I510" s="61">
        <v>0.93769999999999998</v>
      </c>
      <c r="J510" s="63">
        <v>49.24</v>
      </c>
      <c r="K510" s="57">
        <v>20.86</v>
      </c>
      <c r="L510" s="61">
        <v>1.0436000000000001</v>
      </c>
      <c r="M510" s="63">
        <v>20.85</v>
      </c>
      <c r="N510" s="61">
        <v>2.8631000000000002</v>
      </c>
      <c r="O510" s="62">
        <v>9665</v>
      </c>
      <c r="P510" s="62">
        <v>16024</v>
      </c>
      <c r="Q510" s="61">
        <v>2.5392000000000001</v>
      </c>
      <c r="R510" s="61">
        <v>2.3557000000000001</v>
      </c>
      <c r="S510" s="61">
        <v>5.3838999999999997</v>
      </c>
      <c r="T510" s="61">
        <v>0.90949999999999998</v>
      </c>
      <c r="V510" s="61">
        <v>0.67930000000000001</v>
      </c>
      <c r="X510" s="61">
        <v>0.50219999999999998</v>
      </c>
    </row>
    <row r="511" spans="1:24">
      <c r="A511" s="64">
        <v>43826</v>
      </c>
      <c r="B511" s="61">
        <v>0.69530000000000003</v>
      </c>
      <c r="C511" s="63">
        <v>60.1</v>
      </c>
      <c r="D511" s="61">
        <v>4.8665000000000003</v>
      </c>
      <c r="E511" s="63">
        <v>76.11</v>
      </c>
      <c r="F511" s="61">
        <v>0.62529999999999997</v>
      </c>
      <c r="G511" s="63">
        <v>806.72</v>
      </c>
      <c r="H511" s="61">
        <v>0.53459999999999996</v>
      </c>
      <c r="I511" s="61">
        <v>0.94130000000000003</v>
      </c>
      <c r="J511" s="63">
        <v>49.56</v>
      </c>
      <c r="K511" s="57">
        <v>20.97</v>
      </c>
      <c r="L511" s="61">
        <v>1.0411999999999999</v>
      </c>
      <c r="M511" s="63">
        <v>20.93</v>
      </c>
      <c r="N511" s="61">
        <v>2.8730000000000002</v>
      </c>
      <c r="O511" s="62">
        <v>9699</v>
      </c>
      <c r="P511" s="62">
        <v>16111</v>
      </c>
      <c r="Q511" s="61">
        <v>2.5535000000000001</v>
      </c>
      <c r="R511" s="61">
        <v>2.3690000000000002</v>
      </c>
      <c r="S511" s="61">
        <v>5.4137000000000004</v>
      </c>
      <c r="T511" s="61">
        <v>0.91139999999999999</v>
      </c>
      <c r="V511" s="61">
        <v>0.68149999999999999</v>
      </c>
      <c r="X511" s="61">
        <v>0.50470000000000004</v>
      </c>
    </row>
    <row r="512" spans="1:24">
      <c r="A512" s="64">
        <v>43829</v>
      </c>
      <c r="B512" s="61">
        <v>0.69899999999999995</v>
      </c>
      <c r="C512" s="63">
        <v>60.2</v>
      </c>
      <c r="D512" s="61">
        <v>4.8808999999999996</v>
      </c>
      <c r="E512" s="63">
        <v>76.3</v>
      </c>
      <c r="F512" s="61">
        <v>0.62429999999999997</v>
      </c>
      <c r="G512" s="63">
        <v>808.04</v>
      </c>
      <c r="H512" s="61">
        <v>0.53310000000000002</v>
      </c>
      <c r="I512" s="61">
        <v>0.94340000000000002</v>
      </c>
      <c r="J512" s="63">
        <v>49.88</v>
      </c>
      <c r="K512" s="57">
        <v>21.07</v>
      </c>
      <c r="L512" s="61">
        <v>1.0416000000000001</v>
      </c>
      <c r="M512" s="63">
        <v>21.03</v>
      </c>
      <c r="N512" s="61">
        <v>2.8753000000000002</v>
      </c>
      <c r="O512" s="62">
        <v>9730</v>
      </c>
      <c r="P512" s="62">
        <v>16197</v>
      </c>
      <c r="Q512" s="61">
        <v>2.5670999999999999</v>
      </c>
      <c r="R512" s="61">
        <v>2.3816000000000002</v>
      </c>
      <c r="S512" s="61">
        <v>5.4440999999999997</v>
      </c>
      <c r="T512" s="61">
        <v>0.91349999999999998</v>
      </c>
      <c r="V512" s="61">
        <v>0.67979999999999996</v>
      </c>
      <c r="X512" s="61">
        <v>0.50649999999999995</v>
      </c>
    </row>
    <row r="513" spans="1:24">
      <c r="A513" s="64">
        <v>43830</v>
      </c>
      <c r="B513" s="61">
        <v>0.7006</v>
      </c>
      <c r="C513" s="63">
        <v>60.3</v>
      </c>
      <c r="D513" s="61">
        <v>4.8875999999999999</v>
      </c>
      <c r="E513" s="63">
        <v>76.16</v>
      </c>
      <c r="F513" s="61">
        <v>0.62539999999999996</v>
      </c>
      <c r="G513" s="63">
        <v>810.07</v>
      </c>
      <c r="H513" s="61">
        <v>0.53400000000000003</v>
      </c>
      <c r="I513" s="61">
        <v>0.94379999999999997</v>
      </c>
      <c r="J513" s="63">
        <v>49.94</v>
      </c>
      <c r="K513" s="57">
        <v>21</v>
      </c>
      <c r="L513" s="61">
        <v>1.0411999999999999</v>
      </c>
      <c r="M513" s="63">
        <v>21.02</v>
      </c>
      <c r="N513" s="61">
        <v>2.8672</v>
      </c>
      <c r="O513" s="62">
        <v>9719</v>
      </c>
      <c r="P513" s="62">
        <v>16235</v>
      </c>
      <c r="Q513" s="61">
        <v>2.573</v>
      </c>
      <c r="R513" s="61">
        <v>2.3871000000000002</v>
      </c>
      <c r="S513" s="61">
        <v>5.4541000000000004</v>
      </c>
      <c r="T513" s="61">
        <v>0.91439999999999999</v>
      </c>
      <c r="V513" s="61">
        <v>0.67820000000000003</v>
      </c>
      <c r="X513" s="61">
        <v>0.50670000000000004</v>
      </c>
    </row>
    <row r="514" spans="1:24">
      <c r="A514" s="64">
        <v>43832</v>
      </c>
      <c r="B514" s="61">
        <v>0.70030000000000003</v>
      </c>
      <c r="C514" s="63">
        <v>60.2</v>
      </c>
      <c r="D514" s="61">
        <v>4.8788999999999998</v>
      </c>
      <c r="E514" s="63">
        <v>76.150000000000006</v>
      </c>
      <c r="F514" s="61">
        <v>0.62519999999999998</v>
      </c>
      <c r="G514" s="63">
        <v>810.63</v>
      </c>
      <c r="H514" s="61">
        <v>0.5302</v>
      </c>
      <c r="I514" s="61">
        <v>0.94320000000000004</v>
      </c>
      <c r="J514" s="63">
        <v>49.93</v>
      </c>
      <c r="K514" s="57">
        <v>21.09</v>
      </c>
      <c r="L514" s="61">
        <v>1.0421</v>
      </c>
      <c r="M514" s="63">
        <v>21.04</v>
      </c>
      <c r="N514" s="61">
        <v>2.8624999999999998</v>
      </c>
      <c r="O514" s="62">
        <v>9734</v>
      </c>
      <c r="P514" s="62">
        <v>16226</v>
      </c>
      <c r="Q514" s="61">
        <v>2.5718999999999999</v>
      </c>
      <c r="R514" s="61">
        <v>2.3860000000000001</v>
      </c>
      <c r="S514" s="61">
        <v>5.4554</v>
      </c>
      <c r="T514" s="61">
        <v>0.90980000000000005</v>
      </c>
      <c r="V514" s="61">
        <v>0.67920000000000003</v>
      </c>
      <c r="X514" s="61">
        <v>0.50649999999999995</v>
      </c>
    </row>
    <row r="515" spans="1:24">
      <c r="A515" s="64">
        <v>43833</v>
      </c>
      <c r="B515" s="61">
        <v>0.6966</v>
      </c>
      <c r="C515" s="63">
        <v>60</v>
      </c>
      <c r="D515" s="61">
        <v>4.8550000000000004</v>
      </c>
      <c r="E515" s="63">
        <v>75.319999999999993</v>
      </c>
      <c r="F515" s="61">
        <v>0.62360000000000004</v>
      </c>
      <c r="G515" s="63">
        <v>811.86</v>
      </c>
      <c r="H515" s="61">
        <v>0.53069999999999995</v>
      </c>
      <c r="I515" s="61">
        <v>0.93989999999999996</v>
      </c>
      <c r="J515" s="63">
        <v>49.91</v>
      </c>
      <c r="K515" s="57">
        <v>21.02</v>
      </c>
      <c r="L515" s="61">
        <v>1.0444</v>
      </c>
      <c r="M515" s="63">
        <v>20.95</v>
      </c>
      <c r="N515" s="61">
        <v>2.8557000000000001</v>
      </c>
      <c r="O515" s="62">
        <v>9697</v>
      </c>
      <c r="P515" s="62">
        <v>16142</v>
      </c>
      <c r="Q515" s="61">
        <v>2.5583</v>
      </c>
      <c r="R515" s="61">
        <v>2.3734000000000002</v>
      </c>
      <c r="S515" s="61">
        <v>5.4221000000000004</v>
      </c>
      <c r="T515" s="61">
        <v>0.90510000000000002</v>
      </c>
      <c r="V515" s="61">
        <v>0.67579999999999996</v>
      </c>
      <c r="X515" s="61">
        <v>0.50329999999999997</v>
      </c>
    </row>
    <row r="516" spans="1:24">
      <c r="A516" s="64">
        <v>43836</v>
      </c>
      <c r="B516" s="61">
        <v>0.69450000000000001</v>
      </c>
      <c r="C516" s="63">
        <v>59.8</v>
      </c>
      <c r="D516" s="61">
        <v>4.8415999999999997</v>
      </c>
      <c r="E516" s="63">
        <v>75.05</v>
      </c>
      <c r="F516" s="61">
        <v>0.622</v>
      </c>
      <c r="G516" s="63">
        <v>811.8</v>
      </c>
      <c r="H516" s="61">
        <v>0.53080000000000005</v>
      </c>
      <c r="I516" s="61">
        <v>0.93759999999999999</v>
      </c>
      <c r="J516" s="63">
        <v>50.02</v>
      </c>
      <c r="K516" s="57">
        <v>20.93</v>
      </c>
      <c r="L516" s="61">
        <v>1.0439000000000001</v>
      </c>
      <c r="M516" s="63">
        <v>20.89</v>
      </c>
      <c r="N516" s="61">
        <v>2.8530000000000002</v>
      </c>
      <c r="O516" s="62">
        <v>9694</v>
      </c>
      <c r="P516" s="62">
        <v>16096</v>
      </c>
      <c r="Q516" s="61">
        <v>2.5506000000000002</v>
      </c>
      <c r="R516" s="61">
        <v>2.3662999999999998</v>
      </c>
      <c r="S516" s="61">
        <v>5.4006999999999996</v>
      </c>
      <c r="T516" s="61">
        <v>0.9012</v>
      </c>
      <c r="V516" s="61">
        <v>0.67459999999999998</v>
      </c>
      <c r="X516" s="61">
        <v>0.50280000000000002</v>
      </c>
    </row>
    <row r="517" spans="1:24">
      <c r="A517" s="64">
        <v>43837</v>
      </c>
      <c r="B517" s="61">
        <v>0.69279999999999997</v>
      </c>
      <c r="C517" s="63">
        <v>59.6</v>
      </c>
      <c r="D517" s="61">
        <v>4.8186</v>
      </c>
      <c r="E517" s="63">
        <v>75.17</v>
      </c>
      <c r="F517" s="61">
        <v>0.61909999999999998</v>
      </c>
      <c r="G517" s="63">
        <v>807.15</v>
      </c>
      <c r="H517" s="61">
        <v>0.52600000000000002</v>
      </c>
      <c r="I517" s="61">
        <v>0.93440000000000001</v>
      </c>
      <c r="J517" s="63">
        <v>49.68</v>
      </c>
      <c r="K517" s="57">
        <v>20.89</v>
      </c>
      <c r="L517" s="61">
        <v>1.0385</v>
      </c>
      <c r="M517" s="63">
        <v>20.81</v>
      </c>
      <c r="N517" s="61">
        <v>2.8376999999999999</v>
      </c>
      <c r="O517" s="62">
        <v>9630</v>
      </c>
      <c r="P517" s="62">
        <v>16056</v>
      </c>
      <c r="Q517" s="61">
        <v>2.5442999999999998</v>
      </c>
      <c r="R517" s="61">
        <v>2.3605</v>
      </c>
      <c r="S517" s="61">
        <v>5.3845000000000001</v>
      </c>
      <c r="T517" s="61">
        <v>0.89839999999999998</v>
      </c>
      <c r="V517" s="61">
        <v>0.67149999999999999</v>
      </c>
      <c r="X517" s="61">
        <v>0.50019999999999998</v>
      </c>
    </row>
    <row r="518" spans="1:24">
      <c r="A518" s="64">
        <v>43838</v>
      </c>
      <c r="B518" s="61">
        <v>0.68710000000000004</v>
      </c>
      <c r="C518" s="63">
        <v>59.2</v>
      </c>
      <c r="D518" s="61">
        <v>4.7721</v>
      </c>
      <c r="E518" s="63">
        <v>74.430000000000007</v>
      </c>
      <c r="F518" s="61">
        <v>0.61629999999999996</v>
      </c>
      <c r="G518" s="63">
        <v>804.63</v>
      </c>
      <c r="H518" s="61">
        <v>0.52359999999999995</v>
      </c>
      <c r="I518" s="61">
        <v>0.92849999999999999</v>
      </c>
      <c r="J518" s="63">
        <v>49.5</v>
      </c>
      <c r="K518" s="57">
        <v>20.81</v>
      </c>
      <c r="L518" s="61">
        <v>1.0342</v>
      </c>
      <c r="M518" s="63">
        <v>20.66</v>
      </c>
      <c r="N518" s="61">
        <v>2.8199000000000001</v>
      </c>
      <c r="O518" s="62">
        <v>9571</v>
      </c>
      <c r="P518" s="62">
        <v>15924</v>
      </c>
      <c r="Q518" s="61">
        <v>2.5234000000000001</v>
      </c>
      <c r="R518" s="61">
        <v>2.3411</v>
      </c>
      <c r="S518" s="61">
        <v>5.343</v>
      </c>
      <c r="T518" s="61">
        <v>0.8921</v>
      </c>
      <c r="V518" s="61">
        <v>0.66659999999999997</v>
      </c>
      <c r="X518" s="61">
        <v>0.49640000000000001</v>
      </c>
    </row>
    <row r="519" spans="1:24">
      <c r="A519" s="64">
        <v>43839</v>
      </c>
      <c r="B519" s="61">
        <v>0.68730000000000002</v>
      </c>
      <c r="C519" s="63">
        <v>59.2</v>
      </c>
      <c r="D519" s="61">
        <v>4.7614999999999998</v>
      </c>
      <c r="E519" s="63">
        <v>75.069999999999993</v>
      </c>
      <c r="F519" s="61">
        <v>0.61839999999999995</v>
      </c>
      <c r="G519" s="63">
        <v>797.3</v>
      </c>
      <c r="H519" s="61">
        <v>0.52429999999999999</v>
      </c>
      <c r="I519" s="61">
        <v>0.92800000000000005</v>
      </c>
      <c r="J519" s="63">
        <v>49.11</v>
      </c>
      <c r="K519" s="57">
        <v>20.83</v>
      </c>
      <c r="L519" s="61">
        <v>1.034</v>
      </c>
      <c r="M519" s="63">
        <v>20.61</v>
      </c>
      <c r="N519" s="61">
        <v>2.8119999999999998</v>
      </c>
      <c r="O519" s="62">
        <v>9526</v>
      </c>
      <c r="P519" s="62">
        <v>15928</v>
      </c>
      <c r="Q519" s="61">
        <v>2.5240999999999998</v>
      </c>
      <c r="R519" s="61">
        <v>2.3416999999999999</v>
      </c>
      <c r="S519" s="61">
        <v>5.3448000000000002</v>
      </c>
      <c r="T519" s="61">
        <v>0.8962</v>
      </c>
      <c r="V519" s="61">
        <v>0.66949999999999998</v>
      </c>
      <c r="X519" s="61">
        <v>0.4975</v>
      </c>
    </row>
    <row r="520" spans="1:24">
      <c r="A520" s="64">
        <v>43840</v>
      </c>
      <c r="B520" s="61">
        <v>0.68730000000000002</v>
      </c>
      <c r="C520" s="63">
        <v>59.2</v>
      </c>
      <c r="D520" s="61">
        <v>4.7645999999999997</v>
      </c>
      <c r="E520" s="63">
        <v>75.290000000000006</v>
      </c>
      <c r="F520" s="61">
        <v>0.61870000000000003</v>
      </c>
      <c r="G520" s="63">
        <v>798.06</v>
      </c>
      <c r="H520" s="61">
        <v>0.52559999999999996</v>
      </c>
      <c r="I520" s="61">
        <v>0.92810000000000004</v>
      </c>
      <c r="J520" s="63">
        <v>48.87</v>
      </c>
      <c r="K520" s="57">
        <v>20.8</v>
      </c>
      <c r="L520" s="61">
        <v>1.0387</v>
      </c>
      <c r="M520" s="63">
        <v>20.61</v>
      </c>
      <c r="N520" s="61">
        <v>2.8041999999999998</v>
      </c>
      <c r="O520" s="62">
        <v>9456</v>
      </c>
      <c r="P520" s="62">
        <v>15930</v>
      </c>
      <c r="Q520" s="61">
        <v>2.5240999999999998</v>
      </c>
      <c r="R520" s="61">
        <v>2.3416999999999999</v>
      </c>
      <c r="S520" s="61">
        <v>5.3372000000000002</v>
      </c>
      <c r="T520" s="61">
        <v>0.89780000000000004</v>
      </c>
      <c r="V520" s="61">
        <v>0.66890000000000005</v>
      </c>
      <c r="X520" s="61">
        <v>0.49830000000000002</v>
      </c>
    </row>
    <row r="521" spans="1:24">
      <c r="A521" s="64">
        <v>43843</v>
      </c>
      <c r="B521" s="61">
        <v>0.69140000000000001</v>
      </c>
      <c r="C521" s="63">
        <v>59.4</v>
      </c>
      <c r="D521" s="61">
        <v>4.7713999999999999</v>
      </c>
      <c r="E521" s="63">
        <v>75.8</v>
      </c>
      <c r="F521" s="61">
        <v>0.62129999999999996</v>
      </c>
      <c r="G521" s="63">
        <v>798.5</v>
      </c>
      <c r="H521" s="61">
        <v>0.53029999999999999</v>
      </c>
      <c r="I521" s="61">
        <v>0.93079999999999996</v>
      </c>
      <c r="J521" s="63">
        <v>48.97</v>
      </c>
      <c r="K521" s="57">
        <v>20.87</v>
      </c>
      <c r="L521" s="61">
        <v>1.04</v>
      </c>
      <c r="M521" s="63">
        <v>20.67</v>
      </c>
      <c r="N521" s="61">
        <v>2.8098000000000001</v>
      </c>
      <c r="O521" s="62">
        <v>9455</v>
      </c>
      <c r="P521" s="62">
        <v>16023</v>
      </c>
      <c r="Q521" s="61">
        <v>2.5392000000000001</v>
      </c>
      <c r="R521" s="61">
        <v>2.3557000000000001</v>
      </c>
      <c r="S521" s="61">
        <v>5.3714000000000004</v>
      </c>
      <c r="T521" s="61">
        <v>0.90210000000000001</v>
      </c>
      <c r="V521" s="61">
        <v>0.67269999999999996</v>
      </c>
      <c r="X521" s="61">
        <v>0.50129999999999997</v>
      </c>
    </row>
    <row r="522" spans="1:24">
      <c r="A522" s="64">
        <v>43844</v>
      </c>
      <c r="B522" s="61">
        <v>0.69020000000000004</v>
      </c>
      <c r="C522" s="63">
        <v>59.3</v>
      </c>
      <c r="D522" s="61">
        <v>4.7449000000000003</v>
      </c>
      <c r="E522" s="63">
        <v>75.97</v>
      </c>
      <c r="F522" s="61">
        <v>0.61970000000000003</v>
      </c>
      <c r="G522" s="63">
        <v>796.87</v>
      </c>
      <c r="H522" s="61">
        <v>0.53110000000000002</v>
      </c>
      <c r="I522" s="61">
        <v>0.92959999999999998</v>
      </c>
      <c r="J522" s="63">
        <v>48.9</v>
      </c>
      <c r="K522" s="57">
        <v>20.89</v>
      </c>
      <c r="L522" s="61">
        <v>1.0418000000000001</v>
      </c>
      <c r="M522" s="63">
        <v>20.64</v>
      </c>
      <c r="N522" s="61">
        <v>2.8022</v>
      </c>
      <c r="O522" s="62">
        <v>9428</v>
      </c>
      <c r="P522" s="62">
        <v>15995</v>
      </c>
      <c r="Q522" s="61">
        <v>2.5348000000000002</v>
      </c>
      <c r="R522" s="61">
        <v>2.3515999999999999</v>
      </c>
      <c r="S522" s="61">
        <v>5.3647</v>
      </c>
      <c r="T522" s="61">
        <v>0.90129999999999999</v>
      </c>
      <c r="V522" s="61">
        <v>0.67020000000000002</v>
      </c>
      <c r="X522" s="61">
        <v>0.50009999999999999</v>
      </c>
    </row>
    <row r="523" spans="1:24">
      <c r="A523" s="64">
        <v>43845</v>
      </c>
      <c r="B523" s="61">
        <v>0.68989999999999996</v>
      </c>
      <c r="C523" s="63">
        <v>59.3</v>
      </c>
      <c r="D523" s="61">
        <v>4.7565999999999997</v>
      </c>
      <c r="E523" s="63">
        <v>75.819999999999993</v>
      </c>
      <c r="F523" s="61">
        <v>0.61960000000000004</v>
      </c>
      <c r="G523" s="63">
        <v>798.8</v>
      </c>
      <c r="H523" s="61">
        <v>0.52959999999999996</v>
      </c>
      <c r="I523" s="61">
        <v>0.92959999999999998</v>
      </c>
      <c r="J523" s="63">
        <v>48.92</v>
      </c>
      <c r="K523" s="57">
        <v>20.89</v>
      </c>
      <c r="L523" s="61">
        <v>1.0431999999999999</v>
      </c>
      <c r="M523" s="63">
        <v>20.64</v>
      </c>
      <c r="N523" s="61">
        <v>2.8123999999999998</v>
      </c>
      <c r="O523" s="62">
        <v>9454</v>
      </c>
      <c r="P523" s="62">
        <v>15988</v>
      </c>
      <c r="Q523" s="61">
        <v>2.5337000000000001</v>
      </c>
      <c r="R523" s="61">
        <v>2.3506</v>
      </c>
      <c r="S523" s="61">
        <v>5.3655999999999997</v>
      </c>
      <c r="T523" s="61">
        <v>0.90090000000000003</v>
      </c>
      <c r="V523" s="61">
        <v>0.6673</v>
      </c>
      <c r="X523" s="61">
        <v>0.49969999999999998</v>
      </c>
    </row>
    <row r="524" spans="1:24">
      <c r="A524" s="64">
        <v>43846</v>
      </c>
      <c r="B524" s="61">
        <v>0.69069999999999998</v>
      </c>
      <c r="C524" s="63">
        <v>59.3</v>
      </c>
      <c r="D524" s="61">
        <v>4.7549999999999999</v>
      </c>
      <c r="E524" s="63">
        <v>75.930000000000007</v>
      </c>
      <c r="F524" s="61">
        <v>0.61939999999999995</v>
      </c>
      <c r="G524" s="63">
        <v>801</v>
      </c>
      <c r="H524" s="61">
        <v>0.52939999999999998</v>
      </c>
      <c r="I524" s="61">
        <v>0.92979999999999996</v>
      </c>
      <c r="J524" s="63">
        <v>48.91</v>
      </c>
      <c r="K524" s="57">
        <v>20.92</v>
      </c>
      <c r="L524" s="61">
        <v>1.0411999999999999</v>
      </c>
      <c r="M524" s="63">
        <v>20.68</v>
      </c>
      <c r="N524" s="61">
        <v>2.8100999999999998</v>
      </c>
      <c r="O524" s="62">
        <v>9428</v>
      </c>
      <c r="P524" s="62">
        <v>16005</v>
      </c>
      <c r="Q524" s="61">
        <v>2.5366</v>
      </c>
      <c r="R524" s="61">
        <v>2.3532999999999999</v>
      </c>
      <c r="S524" s="61">
        <v>5.3677999999999999</v>
      </c>
      <c r="T524" s="61">
        <v>0.90090000000000003</v>
      </c>
      <c r="V524" s="61">
        <v>0.66620000000000001</v>
      </c>
      <c r="X524" s="61">
        <v>0.5</v>
      </c>
    </row>
    <row r="525" spans="1:24">
      <c r="A525" s="64">
        <v>43847</v>
      </c>
      <c r="B525" s="61">
        <v>0.6895</v>
      </c>
      <c r="C525" s="63">
        <v>59.2</v>
      </c>
      <c r="D525" s="61">
        <v>4.7374000000000001</v>
      </c>
      <c r="E525" s="63">
        <v>75.98</v>
      </c>
      <c r="F525" s="61">
        <v>0.61939999999999995</v>
      </c>
      <c r="G525" s="63">
        <v>799.16</v>
      </c>
      <c r="H525" s="61">
        <v>0.52749999999999997</v>
      </c>
      <c r="I525" s="61">
        <v>0.92849999999999999</v>
      </c>
      <c r="J525" s="63">
        <v>48.94</v>
      </c>
      <c r="K525" s="57">
        <v>20.99</v>
      </c>
      <c r="L525" s="61">
        <v>1.0381</v>
      </c>
      <c r="M525" s="63">
        <v>20.64</v>
      </c>
      <c r="N525" s="61">
        <v>2.8020999999999998</v>
      </c>
      <c r="O525" s="62">
        <v>9413</v>
      </c>
      <c r="P525" s="62">
        <v>15976</v>
      </c>
      <c r="Q525" s="61">
        <v>2.5322</v>
      </c>
      <c r="R525" s="61">
        <v>2.3492000000000002</v>
      </c>
      <c r="S525" s="61">
        <v>5.3582999999999998</v>
      </c>
      <c r="T525" s="61">
        <v>0.89990000000000003</v>
      </c>
      <c r="V525" s="61">
        <v>0.66569999999999996</v>
      </c>
      <c r="X525" s="61">
        <v>0.49880000000000002</v>
      </c>
    </row>
    <row r="526" spans="1:24">
      <c r="A526" s="64">
        <v>43850</v>
      </c>
      <c r="B526" s="61">
        <v>0.68840000000000001</v>
      </c>
      <c r="C526" s="63">
        <v>59.1</v>
      </c>
      <c r="D526" s="61">
        <v>4.7145000000000001</v>
      </c>
      <c r="E526" s="63">
        <v>75.849999999999994</v>
      </c>
      <c r="F526" s="61">
        <v>0.62029999999999996</v>
      </c>
      <c r="G526" s="63">
        <v>797.27</v>
      </c>
      <c r="H526" s="61">
        <v>0.52949999999999997</v>
      </c>
      <c r="I526" s="61">
        <v>0.92720000000000002</v>
      </c>
      <c r="J526" s="63">
        <v>48.94</v>
      </c>
      <c r="K526" s="57">
        <v>20.93</v>
      </c>
      <c r="L526" s="61">
        <v>1.0396000000000001</v>
      </c>
      <c r="M526" s="63">
        <v>20.61</v>
      </c>
      <c r="N526" s="61">
        <v>2.7932000000000001</v>
      </c>
      <c r="O526" s="62">
        <v>9393</v>
      </c>
      <c r="P526" s="62">
        <v>15950</v>
      </c>
      <c r="Q526" s="61">
        <v>2.5280999999999998</v>
      </c>
      <c r="R526" s="61">
        <v>2.3454999999999999</v>
      </c>
      <c r="S526" s="61">
        <v>5.3478000000000003</v>
      </c>
      <c r="T526" s="61">
        <v>0.89929999999999999</v>
      </c>
      <c r="V526" s="61">
        <v>0.6663</v>
      </c>
      <c r="X526" s="61">
        <v>0.49859999999999999</v>
      </c>
    </row>
    <row r="527" spans="1:24">
      <c r="A527" s="64">
        <v>43851</v>
      </c>
      <c r="B527" s="61">
        <v>0.6865</v>
      </c>
      <c r="C527" s="63">
        <v>59.1</v>
      </c>
      <c r="D527" s="61">
        <v>4.7331000000000003</v>
      </c>
      <c r="E527" s="63">
        <v>75.489999999999995</v>
      </c>
      <c r="F527" s="61">
        <v>0.61850000000000005</v>
      </c>
      <c r="G527" s="63">
        <v>800.63</v>
      </c>
      <c r="H527" s="61">
        <v>0.52749999999999997</v>
      </c>
      <c r="I527" s="61">
        <v>0.92600000000000005</v>
      </c>
      <c r="J527" s="63">
        <v>48.86</v>
      </c>
      <c r="K527" s="57">
        <v>20.84</v>
      </c>
      <c r="L527" s="61">
        <v>1.0389999999999999</v>
      </c>
      <c r="M527" s="63">
        <v>20.58</v>
      </c>
      <c r="N527" s="61">
        <v>2.7934000000000001</v>
      </c>
      <c r="O527" s="62">
        <v>9378</v>
      </c>
      <c r="P527" s="62">
        <v>15906</v>
      </c>
      <c r="Q527" s="61">
        <v>2.5211999999999999</v>
      </c>
      <c r="R527" s="61">
        <v>2.339</v>
      </c>
      <c r="S527" s="61">
        <v>5.3365</v>
      </c>
      <c r="T527" s="61">
        <v>0.89639999999999997</v>
      </c>
      <c r="V527" s="61">
        <v>0.6643</v>
      </c>
      <c r="X527" s="61">
        <v>0.49719999999999998</v>
      </c>
    </row>
    <row r="528" spans="1:24">
      <c r="A528" s="64">
        <v>43852</v>
      </c>
      <c r="B528" s="61">
        <v>0.68389999999999995</v>
      </c>
      <c r="C528" s="63">
        <v>58.9</v>
      </c>
      <c r="D528" s="61">
        <v>4.7207999999999997</v>
      </c>
      <c r="E528" s="63">
        <v>75.239999999999995</v>
      </c>
      <c r="F528" s="61">
        <v>0.61709999999999998</v>
      </c>
      <c r="G528" s="63">
        <v>796.06</v>
      </c>
      <c r="H528" s="61">
        <v>0.52429999999999999</v>
      </c>
      <c r="I528" s="61">
        <v>0.92310000000000003</v>
      </c>
      <c r="J528" s="63">
        <v>48.69</v>
      </c>
      <c r="K528" s="57">
        <v>20.78</v>
      </c>
      <c r="L528" s="61">
        <v>1.0376000000000001</v>
      </c>
      <c r="M528" s="63">
        <v>20.51</v>
      </c>
      <c r="N528" s="61">
        <v>2.7858999999999998</v>
      </c>
      <c r="O528" s="62">
        <v>9345</v>
      </c>
      <c r="P528" s="62">
        <v>15847</v>
      </c>
      <c r="Q528" s="61">
        <v>2.5116000000000001</v>
      </c>
      <c r="R528" s="61">
        <v>2.3302</v>
      </c>
      <c r="S528" s="61">
        <v>5.3156999999999996</v>
      </c>
      <c r="T528" s="61">
        <v>0.89490000000000003</v>
      </c>
      <c r="V528" s="61">
        <v>0.66320000000000001</v>
      </c>
      <c r="X528" s="61">
        <v>0.49569999999999997</v>
      </c>
    </row>
    <row r="529" spans="1:24">
      <c r="A529" s="64">
        <v>43853</v>
      </c>
      <c r="B529" s="61">
        <v>0.68669999999999998</v>
      </c>
      <c r="C529" s="63">
        <v>59.1</v>
      </c>
      <c r="D529" s="61">
        <v>4.7533000000000003</v>
      </c>
      <c r="E529" s="63">
        <v>75.28</v>
      </c>
      <c r="F529" s="61">
        <v>0.61950000000000005</v>
      </c>
      <c r="G529" s="63">
        <v>801.62</v>
      </c>
      <c r="H529" s="61">
        <v>0.52310000000000001</v>
      </c>
      <c r="I529" s="61">
        <v>0.92630000000000001</v>
      </c>
      <c r="J529" s="63">
        <v>48.88</v>
      </c>
      <c r="K529" s="57">
        <v>20.92</v>
      </c>
      <c r="L529" s="61">
        <v>1.042</v>
      </c>
      <c r="M529" s="63">
        <v>20.59</v>
      </c>
      <c r="N529" s="61">
        <v>2.7921</v>
      </c>
      <c r="O529" s="62">
        <v>9354</v>
      </c>
      <c r="P529" s="62">
        <v>15912</v>
      </c>
      <c r="Q529" s="61">
        <v>2.5219</v>
      </c>
      <c r="R529" s="61">
        <v>2.3397000000000001</v>
      </c>
      <c r="S529" s="61">
        <v>5.3383000000000003</v>
      </c>
      <c r="T529" s="61">
        <v>0.90400000000000003</v>
      </c>
      <c r="V529" s="61">
        <v>0.66490000000000005</v>
      </c>
      <c r="X529" s="61">
        <v>0.49790000000000001</v>
      </c>
    </row>
    <row r="530" spans="1:24">
      <c r="A530" s="64">
        <v>43854</v>
      </c>
      <c r="B530" s="61">
        <v>0.68469999999999998</v>
      </c>
      <c r="C530" s="63">
        <v>59</v>
      </c>
      <c r="D530" s="61">
        <v>4.7535999999999996</v>
      </c>
      <c r="E530" s="63">
        <v>75</v>
      </c>
      <c r="F530" s="61">
        <v>0.61970000000000003</v>
      </c>
      <c r="G530" s="63">
        <v>800.17</v>
      </c>
      <c r="H530" s="61">
        <v>0.52180000000000004</v>
      </c>
      <c r="I530" s="61">
        <v>0.92449999999999999</v>
      </c>
      <c r="J530" s="63">
        <v>48.8</v>
      </c>
      <c r="K530" s="57">
        <v>20.9</v>
      </c>
      <c r="L530" s="61">
        <v>1.0348999999999999</v>
      </c>
      <c r="M530" s="63">
        <v>20.53</v>
      </c>
      <c r="N530" s="61">
        <v>2.7820999999999998</v>
      </c>
      <c r="O530" s="62">
        <v>9297</v>
      </c>
      <c r="P530" s="62">
        <v>15865</v>
      </c>
      <c r="Q530" s="61">
        <v>2.5146000000000002</v>
      </c>
      <c r="R530" s="61">
        <v>2.3329</v>
      </c>
      <c r="S530" s="61">
        <v>5.3216000000000001</v>
      </c>
      <c r="T530" s="61">
        <v>0.89890000000000003</v>
      </c>
      <c r="V530" s="61">
        <v>0.66420000000000001</v>
      </c>
      <c r="X530" s="61">
        <v>0.49630000000000002</v>
      </c>
    </row>
    <row r="531" spans="1:24">
      <c r="A531" s="64">
        <v>43858</v>
      </c>
      <c r="B531" s="61">
        <v>0.67620000000000002</v>
      </c>
      <c r="C531" s="63">
        <v>58.4</v>
      </c>
      <c r="D531" s="61">
        <v>4.6946000000000003</v>
      </c>
      <c r="E531" s="63">
        <v>73.69</v>
      </c>
      <c r="F531" s="61">
        <v>0.61339999999999995</v>
      </c>
      <c r="G531" s="63">
        <v>795.79</v>
      </c>
      <c r="H531" s="61">
        <v>0.51790000000000003</v>
      </c>
      <c r="I531" s="61">
        <v>0.91779999999999995</v>
      </c>
      <c r="J531" s="63">
        <v>48.24</v>
      </c>
      <c r="K531" s="57">
        <v>20.82</v>
      </c>
      <c r="L531" s="61">
        <v>1.0331999999999999</v>
      </c>
      <c r="M531" s="63">
        <v>20.28</v>
      </c>
      <c r="N531" s="61">
        <v>2.7608999999999999</v>
      </c>
      <c r="O531" s="62">
        <v>9232</v>
      </c>
      <c r="P531" s="62">
        <v>15668</v>
      </c>
      <c r="Q531" s="61">
        <v>2.4832999999999998</v>
      </c>
      <c r="R531" s="61">
        <v>2.3039000000000001</v>
      </c>
      <c r="S531" s="61">
        <v>5.2599</v>
      </c>
      <c r="T531" s="61">
        <v>0.89159999999999995</v>
      </c>
      <c r="V531" s="61">
        <v>0.65629999999999999</v>
      </c>
      <c r="X531" s="61">
        <v>0.49130000000000001</v>
      </c>
    </row>
    <row r="532" spans="1:24">
      <c r="A532" s="64">
        <v>43859</v>
      </c>
      <c r="B532" s="61">
        <v>0.6774</v>
      </c>
      <c r="C532" s="63">
        <v>58.5</v>
      </c>
      <c r="D532" s="61">
        <v>4.7028999999999996</v>
      </c>
      <c r="E532" s="63">
        <v>73.97</v>
      </c>
      <c r="F532" s="61">
        <v>0.61509999999999998</v>
      </c>
      <c r="G532" s="63">
        <v>796.45</v>
      </c>
      <c r="H532" s="61">
        <v>0.5202</v>
      </c>
      <c r="I532" s="61">
        <v>0.92</v>
      </c>
      <c r="J532" s="63">
        <v>48.23</v>
      </c>
      <c r="K532" s="57">
        <v>20.92</v>
      </c>
      <c r="L532" s="61">
        <v>1.0367</v>
      </c>
      <c r="M532" s="63">
        <v>20.32</v>
      </c>
      <c r="N532" s="61">
        <v>2.7625999999999999</v>
      </c>
      <c r="O532" s="62">
        <v>9233</v>
      </c>
      <c r="P532" s="62">
        <v>15696</v>
      </c>
      <c r="Q532" s="61">
        <v>2.4878</v>
      </c>
      <c r="R532" s="61">
        <v>2.3079999999999998</v>
      </c>
      <c r="S532" s="61">
        <v>5.2666000000000004</v>
      </c>
      <c r="T532" s="61">
        <v>0.89170000000000005</v>
      </c>
      <c r="V532" s="61">
        <v>0.65990000000000004</v>
      </c>
      <c r="X532" s="61">
        <v>0.49259999999999998</v>
      </c>
    </row>
    <row r="533" spans="1:24">
      <c r="A533" s="64">
        <v>43860</v>
      </c>
      <c r="B533" s="61">
        <v>0.67390000000000005</v>
      </c>
      <c r="C533" s="63">
        <v>58.3</v>
      </c>
      <c r="D533" s="61">
        <v>4.6786000000000003</v>
      </c>
      <c r="E533" s="63">
        <v>73.39</v>
      </c>
      <c r="F533" s="61">
        <v>0.61170000000000002</v>
      </c>
      <c r="G533" s="63">
        <v>798.54</v>
      </c>
      <c r="H533" s="61">
        <v>0.51770000000000005</v>
      </c>
      <c r="I533" s="61">
        <v>0.91849999999999998</v>
      </c>
      <c r="J533" s="63">
        <v>48.15</v>
      </c>
      <c r="K533" s="57">
        <v>21.07</v>
      </c>
      <c r="L533" s="61">
        <v>1.0351999999999999</v>
      </c>
      <c r="M533" s="63">
        <v>20.41</v>
      </c>
      <c r="N533" s="61">
        <v>2.7542</v>
      </c>
      <c r="O533" s="62">
        <v>9199</v>
      </c>
      <c r="P533" s="62">
        <v>15623</v>
      </c>
      <c r="Q533" s="61">
        <v>2.4748999999999999</v>
      </c>
      <c r="R533" s="61">
        <v>2.2961</v>
      </c>
      <c r="S533" s="61">
        <v>5.2346000000000004</v>
      </c>
      <c r="T533" s="61">
        <v>0.88980000000000004</v>
      </c>
      <c r="V533" s="61">
        <v>0.6552</v>
      </c>
      <c r="X533" s="61">
        <v>0.49009999999999998</v>
      </c>
    </row>
    <row r="534" spans="1:24">
      <c r="A534" s="64">
        <v>43861</v>
      </c>
      <c r="B534" s="61">
        <v>0.6724</v>
      </c>
      <c r="C534" s="63">
        <v>58.1</v>
      </c>
      <c r="D534" s="61">
        <v>4.6681999999999997</v>
      </c>
      <c r="E534" s="63">
        <v>73.349999999999994</v>
      </c>
      <c r="F534" s="61">
        <v>0.6099</v>
      </c>
      <c r="G534" s="63">
        <v>798.95</v>
      </c>
      <c r="H534" s="61">
        <v>0.51329999999999998</v>
      </c>
      <c r="I534" s="61">
        <v>0.91559999999999997</v>
      </c>
      <c r="J534" s="63">
        <v>48.05</v>
      </c>
      <c r="K534" s="57">
        <v>20.92</v>
      </c>
      <c r="L534" s="61">
        <v>1.0367</v>
      </c>
      <c r="M534" s="63">
        <v>20.329999999999998</v>
      </c>
      <c r="N534" s="61">
        <v>2.7481</v>
      </c>
      <c r="O534" s="62">
        <v>9182</v>
      </c>
      <c r="P534" s="62">
        <v>15615</v>
      </c>
      <c r="Q534" s="61">
        <v>2.4693999999999998</v>
      </c>
      <c r="R534" s="61">
        <v>2.2909999999999999</v>
      </c>
      <c r="S534" s="61">
        <v>5.2243000000000004</v>
      </c>
      <c r="T534" s="61">
        <v>0.88780000000000003</v>
      </c>
      <c r="V534" s="61">
        <v>0.65269999999999995</v>
      </c>
      <c r="X534" s="61">
        <v>0.48870000000000002</v>
      </c>
    </row>
    <row r="535" spans="1:24">
      <c r="A535" s="64">
        <v>43864</v>
      </c>
      <c r="B535" s="61">
        <v>0.66959999999999997</v>
      </c>
      <c r="C535" s="63">
        <v>58.1</v>
      </c>
      <c r="D535" s="61">
        <v>4.6986999999999997</v>
      </c>
      <c r="E535" s="63">
        <v>72.64</v>
      </c>
      <c r="F535" s="61">
        <v>0.60419999999999996</v>
      </c>
      <c r="G535" s="63">
        <v>800.98</v>
      </c>
      <c r="H535" s="61">
        <v>0.50860000000000005</v>
      </c>
      <c r="I535" s="61">
        <v>0.91610000000000003</v>
      </c>
      <c r="J535" s="63">
        <v>47.91</v>
      </c>
      <c r="K535" s="57">
        <v>20.91</v>
      </c>
      <c r="L535" s="61">
        <v>1.0350999999999999</v>
      </c>
      <c r="M535" s="63">
        <v>20.329999999999998</v>
      </c>
      <c r="N535" s="61">
        <v>2.7547000000000001</v>
      </c>
      <c r="O535" s="62">
        <v>9190</v>
      </c>
      <c r="P535" s="62">
        <v>15575</v>
      </c>
      <c r="Q535" s="61">
        <v>2.4590999999999998</v>
      </c>
      <c r="R535" s="61">
        <v>2.2814000000000001</v>
      </c>
      <c r="S535" s="61">
        <v>5.2001999999999997</v>
      </c>
      <c r="T535" s="61">
        <v>0.88680000000000003</v>
      </c>
      <c r="V535" s="61">
        <v>0.6452</v>
      </c>
      <c r="X535" s="61">
        <v>0.48630000000000001</v>
      </c>
    </row>
    <row r="536" spans="1:24">
      <c r="A536" s="64">
        <v>43865</v>
      </c>
      <c r="B536" s="61">
        <v>0.67190000000000005</v>
      </c>
      <c r="C536" s="63">
        <v>58.2</v>
      </c>
      <c r="D536" s="61">
        <v>4.7028999999999996</v>
      </c>
      <c r="E536" s="63">
        <v>73.06</v>
      </c>
      <c r="F536" s="61">
        <v>0.60750000000000004</v>
      </c>
      <c r="G536" s="63">
        <v>797.31</v>
      </c>
      <c r="H536" s="61">
        <v>0.51649999999999996</v>
      </c>
      <c r="I536" s="61">
        <v>0.92100000000000004</v>
      </c>
      <c r="J536" s="63">
        <v>47.84</v>
      </c>
      <c r="K536" s="57">
        <v>20.78</v>
      </c>
      <c r="L536" s="61">
        <v>1.0389999999999999</v>
      </c>
      <c r="M536" s="63">
        <v>20.29</v>
      </c>
      <c r="N536" s="61">
        <v>2.7648999999999999</v>
      </c>
      <c r="O536" s="62">
        <v>9225</v>
      </c>
      <c r="P536" s="62">
        <v>15615</v>
      </c>
      <c r="Q536" s="61">
        <v>2.4676</v>
      </c>
      <c r="R536" s="61">
        <v>2.2892999999999999</v>
      </c>
      <c r="S536" s="61">
        <v>5.2194000000000003</v>
      </c>
      <c r="T536" s="61">
        <v>0.89300000000000002</v>
      </c>
      <c r="V536" s="61">
        <v>0.64949999999999997</v>
      </c>
      <c r="X536" s="61">
        <v>0.4879</v>
      </c>
    </row>
    <row r="537" spans="1:24">
      <c r="A537" s="64">
        <v>43866</v>
      </c>
      <c r="B537" s="61">
        <v>0.67379999999999995</v>
      </c>
      <c r="C537" s="63">
        <v>58.5</v>
      </c>
      <c r="D537" s="61">
        <v>4.7186000000000003</v>
      </c>
      <c r="E537" s="63">
        <v>73.77</v>
      </c>
      <c r="F537" s="61">
        <v>0.61060000000000003</v>
      </c>
      <c r="G537" s="63">
        <v>801.22</v>
      </c>
      <c r="H537" s="61">
        <v>0.51759999999999995</v>
      </c>
      <c r="I537" s="61">
        <v>0.93049999999999999</v>
      </c>
      <c r="J537" s="63">
        <v>48</v>
      </c>
      <c r="K537" s="57">
        <v>20.96</v>
      </c>
      <c r="L537" s="61">
        <v>1.0389999999999999</v>
      </c>
      <c r="M537" s="63">
        <v>20.29</v>
      </c>
      <c r="N537" s="61">
        <v>2.7774000000000001</v>
      </c>
      <c r="O537" s="62">
        <v>9245</v>
      </c>
      <c r="P537" s="62">
        <v>15648</v>
      </c>
      <c r="Q537" s="61">
        <v>2.4744999999999999</v>
      </c>
      <c r="R537" s="61">
        <v>2.2957000000000001</v>
      </c>
      <c r="S537" s="61">
        <v>5.2324000000000002</v>
      </c>
      <c r="T537" s="61">
        <v>0.89549999999999996</v>
      </c>
      <c r="V537" s="61">
        <v>0.65339999999999998</v>
      </c>
      <c r="X537" s="61">
        <v>0.48959999999999998</v>
      </c>
    </row>
    <row r="538" spans="1:24">
      <c r="A538" s="64">
        <v>43867</v>
      </c>
      <c r="B538" s="61">
        <v>0.67600000000000005</v>
      </c>
      <c r="C538" s="63">
        <v>58.6</v>
      </c>
      <c r="D538" s="61">
        <v>4.7053000000000003</v>
      </c>
      <c r="E538" s="63">
        <v>74.33</v>
      </c>
      <c r="F538" s="61">
        <v>0.61480000000000001</v>
      </c>
      <c r="G538" s="63">
        <v>796.71</v>
      </c>
      <c r="H538" s="61">
        <v>0.52080000000000004</v>
      </c>
      <c r="I538" s="61">
        <v>0.93579999999999997</v>
      </c>
      <c r="J538" s="63">
        <v>48.15</v>
      </c>
      <c r="K538" s="57">
        <v>21.03</v>
      </c>
      <c r="L538" s="61">
        <v>1.0439000000000001</v>
      </c>
      <c r="M538" s="63">
        <v>20.27</v>
      </c>
      <c r="N538" s="61">
        <v>2.7844000000000002</v>
      </c>
      <c r="O538" s="62">
        <v>9200</v>
      </c>
      <c r="P538" s="62">
        <v>15698</v>
      </c>
      <c r="Q538" s="61">
        <v>2.4826000000000001</v>
      </c>
      <c r="R538" s="61">
        <v>2.3031999999999999</v>
      </c>
      <c r="S538" s="61">
        <v>5.2476000000000003</v>
      </c>
      <c r="T538" s="61">
        <v>0.89790000000000003</v>
      </c>
      <c r="V538" s="61">
        <v>0.65869999999999995</v>
      </c>
      <c r="X538" s="61">
        <v>0.49149999999999999</v>
      </c>
    </row>
    <row r="539" spans="1:24">
      <c r="A539" s="64">
        <v>43868</v>
      </c>
      <c r="B539" s="61">
        <v>0.67179999999999995</v>
      </c>
      <c r="C539" s="63">
        <v>58.4</v>
      </c>
      <c r="D539" s="61">
        <v>4.6890999999999998</v>
      </c>
      <c r="E539" s="63">
        <v>73.84</v>
      </c>
      <c r="F539" s="61">
        <v>0.61180000000000001</v>
      </c>
      <c r="G539" s="63">
        <v>798.27</v>
      </c>
      <c r="H539" s="61">
        <v>0.51919999999999999</v>
      </c>
      <c r="I539" s="61">
        <v>0.93079999999999996</v>
      </c>
      <c r="J539" s="63">
        <v>47.84</v>
      </c>
      <c r="K539" s="57">
        <v>20.93</v>
      </c>
      <c r="L539" s="61">
        <v>1.0411999999999999</v>
      </c>
      <c r="M539" s="63">
        <v>20.23</v>
      </c>
      <c r="N539" s="61">
        <v>2.7776000000000001</v>
      </c>
      <c r="O539" s="62">
        <v>9180</v>
      </c>
      <c r="P539" s="62">
        <v>15608</v>
      </c>
      <c r="Q539" s="61">
        <v>2.4672000000000001</v>
      </c>
      <c r="R539" s="61">
        <v>2.2888999999999999</v>
      </c>
      <c r="S539" s="61">
        <v>5.2138999999999998</v>
      </c>
      <c r="T539" s="61">
        <v>0.89290000000000003</v>
      </c>
      <c r="V539" s="61">
        <v>0.65469999999999995</v>
      </c>
      <c r="X539" s="61">
        <v>0.48909999999999998</v>
      </c>
    </row>
    <row r="540" spans="1:24">
      <c r="A540" s="64">
        <v>43871</v>
      </c>
      <c r="B540" s="61">
        <v>0.66990000000000005</v>
      </c>
      <c r="C540" s="63">
        <v>58.3</v>
      </c>
      <c r="D540" s="61">
        <v>4.6826999999999996</v>
      </c>
      <c r="E540" s="63">
        <v>73.510000000000005</v>
      </c>
      <c r="F540" s="61">
        <v>0.61140000000000005</v>
      </c>
      <c r="G540" s="63">
        <v>796.8</v>
      </c>
      <c r="H540" s="61">
        <v>0.51910000000000001</v>
      </c>
      <c r="I540" s="61">
        <v>0.93100000000000005</v>
      </c>
      <c r="J540" s="63">
        <v>47.8</v>
      </c>
      <c r="K540" s="57">
        <v>20.97</v>
      </c>
      <c r="L540" s="61">
        <v>1.0450999999999999</v>
      </c>
      <c r="M540" s="63">
        <v>20.16</v>
      </c>
      <c r="N540" s="61">
        <v>2.7770999999999999</v>
      </c>
      <c r="O540" s="62">
        <v>9188</v>
      </c>
      <c r="P540" s="62">
        <v>15582</v>
      </c>
      <c r="Q540" s="61">
        <v>2.4601999999999999</v>
      </c>
      <c r="R540" s="61">
        <v>2.2825000000000002</v>
      </c>
      <c r="S540" s="61">
        <v>5.2027000000000001</v>
      </c>
      <c r="T540" s="61">
        <v>0.89059999999999995</v>
      </c>
      <c r="V540" s="61">
        <v>0.65429999999999999</v>
      </c>
      <c r="X540" s="61">
        <v>0.48870000000000002</v>
      </c>
    </row>
    <row r="541" spans="1:24">
      <c r="A541" s="64">
        <v>43872</v>
      </c>
      <c r="B541" s="61">
        <v>0.67090000000000005</v>
      </c>
      <c r="C541" s="63">
        <v>58.3</v>
      </c>
      <c r="D541" s="61">
        <v>4.6814</v>
      </c>
      <c r="E541" s="63">
        <v>73.72</v>
      </c>
      <c r="F541" s="61">
        <v>0.61499999999999999</v>
      </c>
      <c r="G541" s="63">
        <v>793.94</v>
      </c>
      <c r="H541" s="61">
        <v>0.51959999999999995</v>
      </c>
      <c r="I541" s="61">
        <v>0.93089999999999995</v>
      </c>
      <c r="J541" s="63">
        <v>47.77</v>
      </c>
      <c r="K541" s="57">
        <v>20.93</v>
      </c>
      <c r="L541" s="61">
        <v>1.0501</v>
      </c>
      <c r="M541" s="63">
        <v>20.13</v>
      </c>
      <c r="N541" s="61">
        <v>2.7778999999999998</v>
      </c>
      <c r="O541" s="62">
        <v>9181</v>
      </c>
      <c r="P541" s="62">
        <v>15594</v>
      </c>
      <c r="Q541" s="61">
        <v>2.4639000000000002</v>
      </c>
      <c r="R541" s="61">
        <v>2.2858999999999998</v>
      </c>
      <c r="S541" s="61">
        <v>5.2092999999999998</v>
      </c>
      <c r="T541" s="61">
        <v>0.89249999999999996</v>
      </c>
      <c r="V541" s="61">
        <v>0.65639999999999998</v>
      </c>
      <c r="X541" s="61">
        <v>0.4894</v>
      </c>
    </row>
    <row r="542" spans="1:24">
      <c r="A542" s="64">
        <v>43873</v>
      </c>
      <c r="B542" s="61">
        <v>0.67279999999999995</v>
      </c>
      <c r="C542" s="63">
        <v>58.4</v>
      </c>
      <c r="D542" s="61">
        <v>4.6848000000000001</v>
      </c>
      <c r="E542" s="63">
        <v>73.89</v>
      </c>
      <c r="F542" s="61">
        <v>0.61650000000000005</v>
      </c>
      <c r="G542" s="63">
        <v>793.1</v>
      </c>
      <c r="H542" s="61">
        <v>0.51919999999999999</v>
      </c>
      <c r="I542" s="61">
        <v>0.93240000000000001</v>
      </c>
      <c r="J542" s="63">
        <v>47.92</v>
      </c>
      <c r="K542" s="57">
        <v>20.96</v>
      </c>
      <c r="L542" s="61">
        <v>1.0418000000000001</v>
      </c>
      <c r="M542" s="63">
        <v>20.16</v>
      </c>
      <c r="N542" s="61">
        <v>2.782</v>
      </c>
      <c r="O542" s="62">
        <v>9190</v>
      </c>
      <c r="P542" s="62">
        <v>15633</v>
      </c>
      <c r="Q542" s="61">
        <v>2.4708999999999999</v>
      </c>
      <c r="R542" s="61">
        <v>2.2923</v>
      </c>
      <c r="S542" s="61">
        <v>5.2252000000000001</v>
      </c>
      <c r="T542" s="61">
        <v>0.89370000000000005</v>
      </c>
      <c r="V542" s="61">
        <v>0.65649999999999997</v>
      </c>
      <c r="X542" s="61">
        <v>0.49109999999999998</v>
      </c>
    </row>
    <row r="543" spans="1:24">
      <c r="A543" s="64">
        <v>43874</v>
      </c>
      <c r="B543" s="61">
        <v>0.67190000000000005</v>
      </c>
      <c r="C543" s="63">
        <v>58.4</v>
      </c>
      <c r="D543" s="61">
        <v>4.6905000000000001</v>
      </c>
      <c r="E543" s="63">
        <v>73.81</v>
      </c>
      <c r="F543" s="61">
        <v>0.61819999999999997</v>
      </c>
      <c r="G543" s="63">
        <v>794.15</v>
      </c>
      <c r="H543" s="61">
        <v>0.51880000000000004</v>
      </c>
      <c r="I543" s="61">
        <v>0.9325</v>
      </c>
      <c r="J543" s="63">
        <v>48.01</v>
      </c>
      <c r="K543" s="57">
        <v>20.95</v>
      </c>
      <c r="L543" s="61">
        <v>1.042</v>
      </c>
      <c r="M543" s="63">
        <v>20.149999999999999</v>
      </c>
      <c r="N543" s="61">
        <v>2.7823000000000002</v>
      </c>
      <c r="O543" s="62">
        <v>9195</v>
      </c>
      <c r="P543" s="62">
        <v>15615</v>
      </c>
      <c r="Q543" s="61">
        <v>2.4676</v>
      </c>
      <c r="R543" s="61">
        <v>2.2892999999999999</v>
      </c>
      <c r="S543" s="61">
        <v>5.2206000000000001</v>
      </c>
      <c r="T543" s="61">
        <v>0.89029999999999998</v>
      </c>
      <c r="V543" s="61">
        <v>0.65710000000000002</v>
      </c>
      <c r="X543" s="61">
        <v>0.4904</v>
      </c>
    </row>
    <row r="544" spans="1:24">
      <c r="A544" s="64">
        <v>43875</v>
      </c>
      <c r="B544" s="61">
        <v>0.67190000000000005</v>
      </c>
      <c r="C544" s="63">
        <v>58.4</v>
      </c>
      <c r="D544" s="61">
        <v>4.6913</v>
      </c>
      <c r="E544" s="63">
        <v>73.760000000000005</v>
      </c>
      <c r="F544" s="61">
        <v>0.62019999999999997</v>
      </c>
      <c r="G544" s="63">
        <v>794.86</v>
      </c>
      <c r="H544" s="61">
        <v>0.5151</v>
      </c>
      <c r="I544" s="61">
        <v>0.93369999999999997</v>
      </c>
      <c r="J544" s="63">
        <v>47.91</v>
      </c>
      <c r="K544" s="57">
        <v>20.94</v>
      </c>
      <c r="L544" s="61">
        <v>1.0448</v>
      </c>
      <c r="M544" s="63">
        <v>20.149999999999999</v>
      </c>
      <c r="N544" s="61">
        <v>2.7823000000000002</v>
      </c>
      <c r="O544" s="62">
        <v>9206</v>
      </c>
      <c r="P544" s="62">
        <v>15619</v>
      </c>
      <c r="Q544" s="61">
        <v>2.4676</v>
      </c>
      <c r="R544" s="61">
        <v>2.2892999999999999</v>
      </c>
      <c r="S544" s="61">
        <v>5.2194000000000003</v>
      </c>
      <c r="T544" s="61">
        <v>0.89100000000000001</v>
      </c>
      <c r="V544" s="61">
        <v>0.65849999999999997</v>
      </c>
      <c r="X544" s="61">
        <v>0.49120000000000003</v>
      </c>
    </row>
    <row r="545" spans="1:24">
      <c r="A545" s="64">
        <v>43878</v>
      </c>
      <c r="B545" s="61">
        <v>0.67249999999999999</v>
      </c>
      <c r="C545" s="63">
        <v>58.5</v>
      </c>
      <c r="D545" s="61">
        <v>4.6917999999999997</v>
      </c>
      <c r="E545" s="63">
        <v>73.86</v>
      </c>
      <c r="F545" s="61">
        <v>0.62050000000000005</v>
      </c>
      <c r="G545" s="63">
        <v>795.34</v>
      </c>
      <c r="H545" s="61">
        <v>0.51559999999999995</v>
      </c>
      <c r="I545" s="61">
        <v>0.93469999999999998</v>
      </c>
      <c r="J545" s="63">
        <v>48.05</v>
      </c>
      <c r="K545" s="57">
        <v>20.97</v>
      </c>
      <c r="L545" s="61">
        <v>1.0459000000000001</v>
      </c>
      <c r="M545" s="63">
        <v>20.18</v>
      </c>
      <c r="N545" s="61">
        <v>2.7841999999999998</v>
      </c>
      <c r="O545" s="62">
        <v>9203</v>
      </c>
      <c r="P545" s="62">
        <v>15622</v>
      </c>
      <c r="Q545" s="61">
        <v>2.4698000000000002</v>
      </c>
      <c r="R545" s="61">
        <v>2.2913000000000001</v>
      </c>
      <c r="S545" s="61">
        <v>5.2232000000000003</v>
      </c>
      <c r="T545" s="61">
        <v>0.89029999999999998</v>
      </c>
      <c r="V545" s="61">
        <v>0.66069999999999995</v>
      </c>
      <c r="X545" s="61">
        <v>0.49180000000000001</v>
      </c>
    </row>
    <row r="546" spans="1:24">
      <c r="A546" s="64">
        <v>43879</v>
      </c>
      <c r="B546" s="61">
        <v>0.66920000000000002</v>
      </c>
      <c r="C546" s="63">
        <v>58.3</v>
      </c>
      <c r="D546" s="61">
        <v>4.6806000000000001</v>
      </c>
      <c r="E546" s="63">
        <v>73.44</v>
      </c>
      <c r="F546" s="61">
        <v>0.6179</v>
      </c>
      <c r="G546" s="63">
        <v>795.38</v>
      </c>
      <c r="H546" s="61">
        <v>0.51490000000000002</v>
      </c>
      <c r="I546" s="61">
        <v>0.93049999999999999</v>
      </c>
      <c r="J546" s="63">
        <v>47.77</v>
      </c>
      <c r="K546" s="57">
        <v>20.9</v>
      </c>
      <c r="L546" s="61">
        <v>1.0428999999999999</v>
      </c>
      <c r="M546" s="63">
        <v>20.12</v>
      </c>
      <c r="N546" s="61">
        <v>2.7768000000000002</v>
      </c>
      <c r="O546" s="62">
        <v>9158</v>
      </c>
      <c r="P546" s="62">
        <v>15547</v>
      </c>
      <c r="Q546" s="61">
        <v>2.4575999999999998</v>
      </c>
      <c r="R546" s="61">
        <v>2.2801</v>
      </c>
      <c r="S546" s="61">
        <v>5.1976000000000004</v>
      </c>
      <c r="T546" s="61">
        <v>0.88649999999999995</v>
      </c>
      <c r="V546" s="61">
        <v>0.65620000000000001</v>
      </c>
      <c r="X546" s="61">
        <v>0.4894</v>
      </c>
    </row>
    <row r="547" spans="1:24">
      <c r="A547" s="64">
        <v>43880</v>
      </c>
      <c r="B547" s="61">
        <v>0.66959999999999997</v>
      </c>
      <c r="C547" s="63">
        <v>58.4</v>
      </c>
      <c r="D547" s="61">
        <v>4.6906999999999996</v>
      </c>
      <c r="E547" s="63">
        <v>73.680000000000007</v>
      </c>
      <c r="F547" s="61">
        <v>0.62009999999999998</v>
      </c>
      <c r="G547" s="63">
        <v>797.66</v>
      </c>
      <c r="H547" s="61">
        <v>0.51500000000000001</v>
      </c>
      <c r="I547" s="61">
        <v>0.93169999999999997</v>
      </c>
      <c r="J547" s="63">
        <v>47.92</v>
      </c>
      <c r="K547" s="57">
        <v>20.88</v>
      </c>
      <c r="L547" s="61">
        <v>1.0471999999999999</v>
      </c>
      <c r="M547" s="63">
        <v>20.18</v>
      </c>
      <c r="N547" s="61">
        <v>2.7852000000000001</v>
      </c>
      <c r="O547" s="62">
        <v>9182</v>
      </c>
      <c r="P547" s="62">
        <v>15561</v>
      </c>
      <c r="Q547" s="61">
        <v>2.4590999999999998</v>
      </c>
      <c r="R547" s="61">
        <v>2.2814000000000001</v>
      </c>
      <c r="S547" s="61">
        <v>5.2027999999999999</v>
      </c>
      <c r="T547" s="61">
        <v>0.88700000000000001</v>
      </c>
      <c r="V547" s="61">
        <v>0.65839999999999999</v>
      </c>
      <c r="X547" s="61">
        <v>0.4899</v>
      </c>
    </row>
    <row r="548" spans="1:24">
      <c r="A548" s="64">
        <v>43881</v>
      </c>
      <c r="B548" s="61">
        <v>0.66500000000000004</v>
      </c>
      <c r="C548" s="63">
        <v>58.2</v>
      </c>
      <c r="D548" s="61">
        <v>4.6692</v>
      </c>
      <c r="E548" s="63">
        <v>74.06</v>
      </c>
      <c r="F548" s="61">
        <v>0.61580000000000001</v>
      </c>
      <c r="G548" s="63">
        <v>797.03</v>
      </c>
      <c r="H548" s="61">
        <v>0.51500000000000001</v>
      </c>
      <c r="I548" s="61">
        <v>0.93110000000000004</v>
      </c>
      <c r="J548" s="63">
        <v>47.68</v>
      </c>
      <c r="K548" s="57">
        <v>20.85</v>
      </c>
      <c r="L548" s="61">
        <v>1.0456000000000001</v>
      </c>
      <c r="M548" s="63">
        <v>20.100000000000001</v>
      </c>
      <c r="N548" s="61">
        <v>2.7816999999999998</v>
      </c>
      <c r="O548" s="62">
        <v>9157</v>
      </c>
      <c r="P548" s="62">
        <v>15453</v>
      </c>
      <c r="Q548" s="61">
        <v>2.4422000000000001</v>
      </c>
      <c r="R548" s="61">
        <v>2.2658</v>
      </c>
      <c r="S548" s="61">
        <v>5.1699000000000002</v>
      </c>
      <c r="T548" s="61">
        <v>0.87970000000000004</v>
      </c>
      <c r="V548" s="61">
        <v>0.6542</v>
      </c>
      <c r="X548" s="61">
        <v>0.48730000000000001</v>
      </c>
    </row>
    <row r="549" spans="1:24">
      <c r="A549" s="64">
        <v>43882</v>
      </c>
      <c r="B549" s="61">
        <v>0.66049999999999998</v>
      </c>
      <c r="C549" s="63">
        <v>57.9</v>
      </c>
      <c r="D549" s="61">
        <v>4.6430999999999996</v>
      </c>
      <c r="E549" s="63">
        <v>73.959999999999994</v>
      </c>
      <c r="F549" s="61">
        <v>0.6119</v>
      </c>
      <c r="G549" s="63">
        <v>796.65</v>
      </c>
      <c r="H549" s="61">
        <v>0.51229999999999998</v>
      </c>
      <c r="I549" s="61">
        <v>0.9244</v>
      </c>
      <c r="J549" s="63">
        <v>47.32</v>
      </c>
      <c r="K549" s="57">
        <v>20.89</v>
      </c>
      <c r="L549" s="61">
        <v>1.0466</v>
      </c>
      <c r="M549" s="63">
        <v>20.05</v>
      </c>
      <c r="N549" s="61">
        <v>2.7685</v>
      </c>
      <c r="O549" s="62">
        <v>9079</v>
      </c>
      <c r="P549" s="62">
        <v>15353</v>
      </c>
      <c r="Q549" s="61">
        <v>2.4257</v>
      </c>
      <c r="R549" s="61">
        <v>2.2504</v>
      </c>
      <c r="S549" s="61">
        <v>5.1444000000000001</v>
      </c>
      <c r="T549" s="61">
        <v>0.87519999999999998</v>
      </c>
      <c r="V549" s="61">
        <v>0.64939999999999998</v>
      </c>
      <c r="X549" s="61">
        <v>0.48509999999999998</v>
      </c>
    </row>
    <row r="550" spans="1:24">
      <c r="A550" s="64">
        <v>43885</v>
      </c>
      <c r="B550" s="61">
        <v>0.66090000000000004</v>
      </c>
      <c r="C550" s="63">
        <v>58</v>
      </c>
      <c r="D550" s="61">
        <v>4.6470000000000002</v>
      </c>
      <c r="E550" s="63">
        <v>73.739999999999995</v>
      </c>
      <c r="F550" s="61">
        <v>0.61080000000000001</v>
      </c>
      <c r="G550" s="63">
        <v>805.05</v>
      </c>
      <c r="H550" s="61">
        <v>0.51080000000000003</v>
      </c>
      <c r="I550" s="61">
        <v>0.92579999999999996</v>
      </c>
      <c r="J550" s="63">
        <v>47.44</v>
      </c>
      <c r="K550" s="57">
        <v>20.94</v>
      </c>
      <c r="L550" s="61">
        <v>1.0450999999999999</v>
      </c>
      <c r="M550" s="63">
        <v>20.11</v>
      </c>
      <c r="N550" s="61">
        <v>2.79</v>
      </c>
      <c r="O550" s="62">
        <v>9180</v>
      </c>
      <c r="P550" s="62">
        <v>15365</v>
      </c>
      <c r="Q550" s="61">
        <v>2.4272</v>
      </c>
      <c r="R550" s="61">
        <v>2.2517999999999998</v>
      </c>
      <c r="S550" s="61">
        <v>5.1501000000000001</v>
      </c>
      <c r="T550" s="61">
        <v>0.87660000000000005</v>
      </c>
      <c r="V550" s="61">
        <v>0.64810000000000001</v>
      </c>
      <c r="X550" s="61">
        <v>0.48509999999999998</v>
      </c>
    </row>
    <row r="551" spans="1:24">
      <c r="A551" s="64">
        <v>43886</v>
      </c>
      <c r="B551" s="61">
        <v>0.66139999999999999</v>
      </c>
      <c r="C551" s="63">
        <v>57.9</v>
      </c>
      <c r="D551" s="61">
        <v>4.6397000000000004</v>
      </c>
      <c r="E551" s="63">
        <v>73.3</v>
      </c>
      <c r="F551" s="61">
        <v>0.60899999999999999</v>
      </c>
      <c r="G551" s="63">
        <v>801.91</v>
      </c>
      <c r="H551" s="61">
        <v>0.51119999999999999</v>
      </c>
      <c r="I551" s="61">
        <v>0.92420000000000002</v>
      </c>
      <c r="J551" s="63">
        <v>47.55</v>
      </c>
      <c r="K551" s="57">
        <v>20.97</v>
      </c>
      <c r="L551" s="61">
        <v>1.0427</v>
      </c>
      <c r="M551" s="63">
        <v>20.11</v>
      </c>
      <c r="N551" s="61">
        <v>2.7930999999999999</v>
      </c>
      <c r="O551" s="62">
        <v>9190</v>
      </c>
      <c r="P551" s="62">
        <v>15391</v>
      </c>
      <c r="Q551" s="61">
        <v>2.4289999999999998</v>
      </c>
      <c r="R551" s="61">
        <v>2.2534999999999998</v>
      </c>
      <c r="S551" s="61">
        <v>5.1516000000000002</v>
      </c>
      <c r="T551" s="61">
        <v>0.87880000000000003</v>
      </c>
      <c r="V551" s="61">
        <v>0.64749999999999996</v>
      </c>
      <c r="X551" s="61">
        <v>0.48509999999999998</v>
      </c>
    </row>
    <row r="552" spans="1:24">
      <c r="A552" s="64">
        <v>43887</v>
      </c>
      <c r="B552" s="61">
        <v>0.65959999999999996</v>
      </c>
      <c r="C552" s="63">
        <v>57.7</v>
      </c>
      <c r="D552" s="61">
        <v>4.6296999999999997</v>
      </c>
      <c r="E552" s="63">
        <v>72.88</v>
      </c>
      <c r="F552" s="61">
        <v>0.6069</v>
      </c>
      <c r="G552" s="63">
        <v>800.64</v>
      </c>
      <c r="H552" s="61">
        <v>0.50790000000000002</v>
      </c>
      <c r="I552" s="61">
        <v>0.92230000000000001</v>
      </c>
      <c r="J552" s="63">
        <v>47.33</v>
      </c>
      <c r="K552" s="57">
        <v>21.02</v>
      </c>
      <c r="L552" s="61">
        <v>1.0442</v>
      </c>
      <c r="M552" s="63">
        <v>20.010000000000002</v>
      </c>
      <c r="N552" s="61">
        <v>2.7967</v>
      </c>
      <c r="O552" s="62">
        <v>9178</v>
      </c>
      <c r="P552" s="62">
        <v>15332</v>
      </c>
      <c r="Q552" s="61">
        <v>2.4224000000000001</v>
      </c>
      <c r="R552" s="61">
        <v>2.2473999999999998</v>
      </c>
      <c r="S552" s="61">
        <v>5.1382000000000003</v>
      </c>
      <c r="T552" s="61">
        <v>0.87590000000000001</v>
      </c>
      <c r="V552" s="61">
        <v>0.64459999999999995</v>
      </c>
      <c r="X552" s="61">
        <v>0.48299999999999998</v>
      </c>
    </row>
    <row r="553" spans="1:24">
      <c r="A553" s="64">
        <v>43888</v>
      </c>
      <c r="B553" s="61">
        <v>0.65549999999999997</v>
      </c>
      <c r="C553" s="63">
        <v>57.4</v>
      </c>
      <c r="D553" s="61">
        <v>4.601</v>
      </c>
      <c r="E553" s="63">
        <v>72.11</v>
      </c>
      <c r="F553" s="61">
        <v>0.60070000000000001</v>
      </c>
      <c r="G553" s="63">
        <v>798.5</v>
      </c>
      <c r="H553" s="61">
        <v>0.50690000000000002</v>
      </c>
      <c r="I553" s="61">
        <v>0.91610000000000003</v>
      </c>
      <c r="J553" s="63">
        <v>46.99</v>
      </c>
      <c r="K553" s="57">
        <v>20.88</v>
      </c>
      <c r="L553" s="61">
        <v>1.0412999999999999</v>
      </c>
      <c r="M553" s="63">
        <v>19.91</v>
      </c>
      <c r="N553" s="61">
        <v>2.7656000000000001</v>
      </c>
      <c r="O553" s="62">
        <v>9161</v>
      </c>
      <c r="P553" s="62">
        <v>15234</v>
      </c>
      <c r="Q553" s="61">
        <v>2.4073000000000002</v>
      </c>
      <c r="R553" s="61">
        <v>2.2334000000000001</v>
      </c>
      <c r="S553" s="61">
        <v>5.1106999999999996</v>
      </c>
      <c r="T553" s="61">
        <v>0.87480000000000002</v>
      </c>
      <c r="V553" s="61">
        <v>0.6381</v>
      </c>
      <c r="X553" s="61">
        <v>0.47949999999999998</v>
      </c>
    </row>
    <row r="554" spans="1:24">
      <c r="A554" s="64">
        <v>43889</v>
      </c>
      <c r="B554" s="61">
        <v>0.65239999999999998</v>
      </c>
      <c r="C554" s="63">
        <v>57</v>
      </c>
      <c r="D554" s="61">
        <v>4.5742000000000003</v>
      </c>
      <c r="E554" s="63">
        <v>71.09</v>
      </c>
      <c r="F554" s="61">
        <v>0.59340000000000004</v>
      </c>
      <c r="G554" s="63">
        <v>793.81</v>
      </c>
      <c r="H554" s="61">
        <v>0.50629999999999997</v>
      </c>
      <c r="I554" s="61">
        <v>0.91259999999999997</v>
      </c>
      <c r="J554" s="63">
        <v>46.95</v>
      </c>
      <c r="K554" s="57">
        <v>20.67</v>
      </c>
      <c r="L554" s="61">
        <v>1.0452999999999999</v>
      </c>
      <c r="M554" s="63">
        <v>19.760000000000002</v>
      </c>
      <c r="N554" s="61">
        <v>2.7564000000000002</v>
      </c>
      <c r="O554" s="62">
        <v>9264</v>
      </c>
      <c r="P554" s="62">
        <v>15159</v>
      </c>
      <c r="Q554" s="61">
        <v>2.3959000000000001</v>
      </c>
      <c r="R554" s="61">
        <v>2.2227999999999999</v>
      </c>
      <c r="S554" s="61">
        <v>5.0872999999999999</v>
      </c>
      <c r="T554" s="61">
        <v>0.87729999999999997</v>
      </c>
      <c r="V554" s="61">
        <v>0.63149999999999995</v>
      </c>
      <c r="X554" s="61">
        <v>0.4763</v>
      </c>
    </row>
    <row r="555" spans="1:24">
      <c r="A555" s="64">
        <v>43892</v>
      </c>
      <c r="B555" s="61">
        <v>0.6522</v>
      </c>
      <c r="C555" s="63">
        <v>56.8</v>
      </c>
      <c r="D555" s="61">
        <v>4.5460000000000003</v>
      </c>
      <c r="E555" s="63">
        <v>70.52</v>
      </c>
      <c r="F555" s="61">
        <v>0.59</v>
      </c>
      <c r="G555" s="63">
        <v>780.75</v>
      </c>
      <c r="H555" s="61">
        <v>0.50849999999999995</v>
      </c>
      <c r="I555" s="61">
        <v>0.90690000000000004</v>
      </c>
      <c r="J555" s="63">
        <v>47.11</v>
      </c>
      <c r="K555" s="57">
        <v>20.420000000000002</v>
      </c>
      <c r="L555" s="61">
        <v>1.0479000000000001</v>
      </c>
      <c r="M555" s="63">
        <v>19.600000000000001</v>
      </c>
      <c r="N555" s="61">
        <v>2.7408999999999999</v>
      </c>
      <c r="O555" s="62">
        <v>9401</v>
      </c>
      <c r="P555" s="62">
        <v>15151</v>
      </c>
      <c r="Q555" s="61">
        <v>2.3952</v>
      </c>
      <c r="R555" s="61">
        <v>2.2221000000000002</v>
      </c>
      <c r="S555" s="61">
        <v>5.0768000000000004</v>
      </c>
      <c r="T555" s="61">
        <v>0.87060000000000004</v>
      </c>
      <c r="V555" s="61">
        <v>0.62860000000000005</v>
      </c>
      <c r="X555" s="61">
        <v>0.47489999999999999</v>
      </c>
    </row>
    <row r="556" spans="1:24">
      <c r="A556" s="64">
        <v>43893</v>
      </c>
      <c r="B556" s="61">
        <v>0.6552</v>
      </c>
      <c r="C556" s="63">
        <v>56.9</v>
      </c>
      <c r="D556" s="61">
        <v>4.5673000000000004</v>
      </c>
      <c r="E556" s="63">
        <v>70.64</v>
      </c>
      <c r="F556" s="61">
        <v>0.58789999999999998</v>
      </c>
      <c r="G556" s="63">
        <v>781.57</v>
      </c>
      <c r="H556" s="61">
        <v>0.51270000000000004</v>
      </c>
      <c r="I556" s="61">
        <v>0.91180000000000005</v>
      </c>
      <c r="J556" s="63">
        <v>47.65</v>
      </c>
      <c r="K556" s="57">
        <v>20.65</v>
      </c>
      <c r="L556" s="61">
        <v>1.0458000000000001</v>
      </c>
      <c r="M556" s="63">
        <v>19.64</v>
      </c>
      <c r="N556" s="61">
        <v>2.7551000000000001</v>
      </c>
      <c r="O556" s="62">
        <v>9337</v>
      </c>
      <c r="P556" s="62">
        <v>15212</v>
      </c>
      <c r="Q556" s="61">
        <v>2.4062000000000001</v>
      </c>
      <c r="R556" s="61">
        <v>2.2324000000000002</v>
      </c>
      <c r="S556" s="61">
        <v>5.0986000000000002</v>
      </c>
      <c r="T556" s="61">
        <v>0.874</v>
      </c>
      <c r="V556" s="61">
        <v>0.62770000000000004</v>
      </c>
      <c r="X556" s="61">
        <v>0.47520000000000001</v>
      </c>
    </row>
    <row r="557" spans="1:24">
      <c r="A557" s="64">
        <v>43894</v>
      </c>
      <c r="B557" s="61">
        <v>0.65949999999999998</v>
      </c>
      <c r="C557" s="63">
        <v>57.1</v>
      </c>
      <c r="D557" s="61">
        <v>4.5724</v>
      </c>
      <c r="E557" s="63">
        <v>70.81</v>
      </c>
      <c r="F557" s="61">
        <v>0.59079999999999999</v>
      </c>
      <c r="G557" s="63">
        <v>781.97</v>
      </c>
      <c r="H557" s="61">
        <v>0.51470000000000005</v>
      </c>
      <c r="I557" s="61">
        <v>0.91520000000000001</v>
      </c>
      <c r="J557" s="63">
        <v>48.39</v>
      </c>
      <c r="K557" s="57">
        <v>20.7</v>
      </c>
      <c r="L557" s="61">
        <v>1.0508</v>
      </c>
      <c r="M557" s="63">
        <v>19.73</v>
      </c>
      <c r="N557" s="61">
        <v>2.7589999999999999</v>
      </c>
      <c r="O557" s="62">
        <v>9335</v>
      </c>
      <c r="P557" s="62">
        <v>15307</v>
      </c>
      <c r="Q557" s="61">
        <v>2.4220000000000002</v>
      </c>
      <c r="R557" s="61">
        <v>2.2547000000000001</v>
      </c>
      <c r="S557" s="61">
        <v>5.1231</v>
      </c>
      <c r="T557" s="61">
        <v>0.88070000000000004</v>
      </c>
      <c r="V557" s="61">
        <v>0.63100000000000001</v>
      </c>
      <c r="X557" s="61">
        <v>0.47849999999999998</v>
      </c>
    </row>
    <row r="558" spans="1:24">
      <c r="A558" s="64">
        <v>43895</v>
      </c>
      <c r="B558" s="61">
        <v>0.66200000000000003</v>
      </c>
      <c r="C558" s="63">
        <v>57.4</v>
      </c>
      <c r="D558" s="61">
        <v>4.5933999999999999</v>
      </c>
      <c r="E558" s="63">
        <v>71.05</v>
      </c>
      <c r="F558" s="61">
        <v>0.59430000000000005</v>
      </c>
      <c r="G558" s="63">
        <v>784.44</v>
      </c>
      <c r="H558" s="61">
        <v>0.51419999999999999</v>
      </c>
      <c r="I558" s="61">
        <v>0.91769999999999996</v>
      </c>
      <c r="J558" s="63">
        <v>48.65</v>
      </c>
      <c r="K558" s="57">
        <v>20.85</v>
      </c>
      <c r="L558" s="61">
        <v>1.0508</v>
      </c>
      <c r="M558" s="63">
        <v>19.82</v>
      </c>
      <c r="N558" s="61">
        <v>2.7568999999999999</v>
      </c>
      <c r="O558" s="62">
        <v>9387</v>
      </c>
      <c r="P558" s="62">
        <v>15372</v>
      </c>
      <c r="Q558" s="61">
        <v>2.4312</v>
      </c>
      <c r="R558" s="61">
        <v>2.2631999999999999</v>
      </c>
      <c r="S558" s="61">
        <v>5.1456</v>
      </c>
      <c r="T558" s="61">
        <v>0.88690000000000002</v>
      </c>
      <c r="V558" s="61">
        <v>0.63290000000000002</v>
      </c>
      <c r="X558" s="61">
        <v>0.47920000000000001</v>
      </c>
    </row>
    <row r="559" spans="1:24">
      <c r="A559" s="64">
        <v>43896</v>
      </c>
      <c r="B559" s="61">
        <v>0.66020000000000001</v>
      </c>
      <c r="C559" s="63">
        <v>57.1</v>
      </c>
      <c r="D559" s="61">
        <v>4.5926999999999998</v>
      </c>
      <c r="E559" s="63">
        <v>69.88</v>
      </c>
      <c r="F559" s="61">
        <v>0.58779999999999999</v>
      </c>
      <c r="G559" s="63">
        <v>787.23</v>
      </c>
      <c r="H559" s="61">
        <v>0.50960000000000005</v>
      </c>
      <c r="I559" s="61">
        <v>0.91459999999999997</v>
      </c>
      <c r="J559" s="63">
        <v>48.67</v>
      </c>
      <c r="K559" s="57">
        <v>20.89</v>
      </c>
      <c r="L559" s="61">
        <v>1.0456000000000001</v>
      </c>
      <c r="M559" s="63">
        <v>19.79</v>
      </c>
      <c r="N559" s="61">
        <v>2.7629000000000001</v>
      </c>
      <c r="O559" s="62">
        <v>9428</v>
      </c>
      <c r="P559" s="62">
        <v>15319</v>
      </c>
      <c r="Q559" s="61">
        <v>2.4245999999999999</v>
      </c>
      <c r="R559" s="61">
        <v>2.2494000000000001</v>
      </c>
      <c r="S559" s="61">
        <v>5.1306000000000003</v>
      </c>
      <c r="T559" s="61">
        <v>0.8851</v>
      </c>
      <c r="V559" s="61">
        <v>0.62360000000000004</v>
      </c>
      <c r="X559" s="61">
        <v>0.47710000000000002</v>
      </c>
    </row>
    <row r="560" spans="1:24">
      <c r="A560" s="64">
        <v>43899</v>
      </c>
      <c r="B560" s="61">
        <v>0.65390000000000004</v>
      </c>
      <c r="C560" s="63">
        <v>56.4</v>
      </c>
      <c r="D560" s="61">
        <v>4.5392000000000001</v>
      </c>
      <c r="E560" s="63">
        <v>67.239999999999995</v>
      </c>
      <c r="F560" s="61">
        <v>0.57350000000000001</v>
      </c>
      <c r="G560" s="63">
        <v>788.08</v>
      </c>
      <c r="H560" s="61">
        <v>0.50029999999999997</v>
      </c>
      <c r="I560" s="61">
        <v>0.90590000000000004</v>
      </c>
      <c r="J560" s="63">
        <v>48.37</v>
      </c>
      <c r="K560" s="57">
        <v>20.64</v>
      </c>
      <c r="L560" s="61">
        <v>1.0448999999999999</v>
      </c>
      <c r="M560" s="63">
        <v>19.66</v>
      </c>
      <c r="N560" s="61">
        <v>2.7515999999999998</v>
      </c>
      <c r="O560" s="62">
        <v>9383</v>
      </c>
      <c r="P560" s="62">
        <v>15177</v>
      </c>
      <c r="Q560" s="61">
        <v>2.4014000000000002</v>
      </c>
      <c r="R560" s="61">
        <v>2.2355999999999998</v>
      </c>
      <c r="S560" s="61">
        <v>5.0792000000000002</v>
      </c>
      <c r="T560" s="61">
        <v>0.89219999999999999</v>
      </c>
      <c r="V560" s="61">
        <v>0.60509999999999997</v>
      </c>
      <c r="X560" s="61">
        <v>0.46960000000000002</v>
      </c>
    </row>
    <row r="561" spans="1:24">
      <c r="A561" s="64">
        <v>43900</v>
      </c>
      <c r="B561" s="61">
        <v>0.65659999999999996</v>
      </c>
      <c r="C561" s="63">
        <v>56.6</v>
      </c>
      <c r="D561" s="61">
        <v>4.5542999999999996</v>
      </c>
      <c r="E561" s="63">
        <v>68.44</v>
      </c>
      <c r="F561" s="61">
        <v>0.57720000000000005</v>
      </c>
      <c r="G561" s="63">
        <v>783.6</v>
      </c>
      <c r="H561" s="61">
        <v>0.50260000000000005</v>
      </c>
      <c r="I561" s="61">
        <v>0.90980000000000005</v>
      </c>
      <c r="J561" s="63">
        <v>48.64</v>
      </c>
      <c r="K561" s="57">
        <v>20.64</v>
      </c>
      <c r="L561" s="61">
        <v>1.0401</v>
      </c>
      <c r="M561" s="63">
        <v>19.64</v>
      </c>
      <c r="N561" s="61">
        <v>2.7745000000000002</v>
      </c>
      <c r="O561" s="62">
        <v>9403</v>
      </c>
      <c r="P561" s="62">
        <v>15217</v>
      </c>
      <c r="Q561" s="61">
        <v>2.4114</v>
      </c>
      <c r="R561" s="61">
        <v>2.2448000000000001</v>
      </c>
      <c r="S561" s="61">
        <v>5.1017999999999999</v>
      </c>
      <c r="T561" s="61">
        <v>0.89580000000000004</v>
      </c>
      <c r="V561" s="61">
        <v>0.61370000000000002</v>
      </c>
      <c r="X561" s="61">
        <v>0.46910000000000002</v>
      </c>
    </row>
    <row r="562" spans="1:24">
      <c r="A562" s="64">
        <v>43901</v>
      </c>
      <c r="B562" s="61">
        <v>0.65049999999999997</v>
      </c>
      <c r="C562" s="63">
        <v>56.2</v>
      </c>
      <c r="D562" s="61">
        <v>4.5221</v>
      </c>
      <c r="E562" s="63">
        <v>67.94</v>
      </c>
      <c r="F562" s="61">
        <v>0.57379999999999998</v>
      </c>
      <c r="G562" s="63">
        <v>776.87</v>
      </c>
      <c r="H562" s="61">
        <v>0.50319999999999998</v>
      </c>
      <c r="I562" s="61">
        <v>0.90410000000000001</v>
      </c>
      <c r="J562" s="63">
        <v>48.09</v>
      </c>
      <c r="K562" s="57">
        <v>20.5</v>
      </c>
      <c r="L562" s="61">
        <v>1.0345</v>
      </c>
      <c r="M562" s="63">
        <v>19.53</v>
      </c>
      <c r="N562" s="61">
        <v>2.7551999999999999</v>
      </c>
      <c r="O562" s="62">
        <v>9341</v>
      </c>
      <c r="P562" s="62">
        <v>15075</v>
      </c>
      <c r="Q562" s="61">
        <v>2.3889999999999998</v>
      </c>
      <c r="R562" s="61">
        <v>2.2239</v>
      </c>
      <c r="S562" s="61">
        <v>5.0534999999999997</v>
      </c>
      <c r="T562" s="61">
        <v>0.8911</v>
      </c>
      <c r="V562" s="61">
        <v>0.60840000000000005</v>
      </c>
      <c r="X562" s="61">
        <v>0.4667</v>
      </c>
    </row>
    <row r="563" spans="1:24">
      <c r="A563" s="64">
        <v>43902</v>
      </c>
      <c r="B563" s="61">
        <v>0.64570000000000005</v>
      </c>
      <c r="C563" s="63">
        <v>56</v>
      </c>
      <c r="D563" s="61">
        <v>4.5021000000000004</v>
      </c>
      <c r="E563" s="63">
        <v>67.180000000000007</v>
      </c>
      <c r="F563" s="61">
        <v>0.5716</v>
      </c>
      <c r="G563" s="63">
        <v>777.97</v>
      </c>
      <c r="H563" s="61">
        <v>0.50390000000000001</v>
      </c>
      <c r="I563" s="61">
        <v>0.90439999999999998</v>
      </c>
      <c r="J563" s="63">
        <v>47.9</v>
      </c>
      <c r="K563" s="57">
        <v>20.37</v>
      </c>
      <c r="L563" s="61">
        <v>1.0318000000000001</v>
      </c>
      <c r="M563" s="63">
        <v>19.440000000000001</v>
      </c>
      <c r="N563" s="61">
        <v>2.7469999999999999</v>
      </c>
      <c r="O563" s="62">
        <v>9359</v>
      </c>
      <c r="P563" s="62">
        <v>14966</v>
      </c>
      <c r="Q563" s="61">
        <v>2.3713000000000002</v>
      </c>
      <c r="R563" s="61">
        <v>2.2075</v>
      </c>
      <c r="S563" s="61">
        <v>5.0179</v>
      </c>
      <c r="T563" s="61">
        <v>0.88990000000000002</v>
      </c>
      <c r="V563" s="61">
        <v>0.60409999999999997</v>
      </c>
      <c r="X563" s="61">
        <v>0.46400000000000002</v>
      </c>
    </row>
    <row r="564" spans="1:24">
      <c r="A564" s="64">
        <v>43903</v>
      </c>
      <c r="B564" s="61">
        <v>0.63070000000000004</v>
      </c>
      <c r="C564" s="63">
        <v>55.1</v>
      </c>
      <c r="D564" s="61">
        <v>4.4118000000000004</v>
      </c>
      <c r="E564" s="63">
        <v>66.599999999999994</v>
      </c>
      <c r="F564" s="61">
        <v>0.56210000000000004</v>
      </c>
      <c r="G564" s="63">
        <v>770.37</v>
      </c>
      <c r="H564" s="61">
        <v>0.50229999999999997</v>
      </c>
      <c r="I564" s="61">
        <v>0.88870000000000005</v>
      </c>
      <c r="J564" s="63">
        <v>46.7</v>
      </c>
      <c r="K564" s="57">
        <v>20.14</v>
      </c>
      <c r="L564" s="61">
        <v>1.0269999999999999</v>
      </c>
      <c r="M564" s="63">
        <v>19.059999999999999</v>
      </c>
      <c r="N564" s="61">
        <v>2.7040999999999999</v>
      </c>
      <c r="O564" s="62">
        <v>9341</v>
      </c>
      <c r="P564" s="62">
        <v>14644</v>
      </c>
      <c r="Q564" s="61">
        <v>2.3161999999999998</v>
      </c>
      <c r="R564" s="61">
        <v>2.1562000000000001</v>
      </c>
      <c r="S564" s="61">
        <v>4.9036999999999997</v>
      </c>
      <c r="T564" s="61">
        <v>0.87619999999999998</v>
      </c>
      <c r="V564" s="61">
        <v>0.59489999999999998</v>
      </c>
      <c r="X564" s="61">
        <v>0.45500000000000002</v>
      </c>
    </row>
    <row r="565" spans="1:24">
      <c r="A565" s="64">
        <v>43906</v>
      </c>
      <c r="B565" s="61">
        <v>0.61760000000000004</v>
      </c>
      <c r="C565" s="63">
        <v>54.1</v>
      </c>
      <c r="D565" s="61">
        <v>4.3227000000000002</v>
      </c>
      <c r="E565" s="63">
        <v>65.95</v>
      </c>
      <c r="F565" s="61">
        <v>0.55469999999999997</v>
      </c>
      <c r="G565" s="63">
        <v>754.31</v>
      </c>
      <c r="H565" s="61">
        <v>0.50060000000000004</v>
      </c>
      <c r="I565" s="61">
        <v>0.87649999999999995</v>
      </c>
      <c r="J565" s="63">
        <v>45.82</v>
      </c>
      <c r="K565" s="57">
        <v>19.760000000000002</v>
      </c>
      <c r="L565" s="61">
        <v>1.02</v>
      </c>
      <c r="M565" s="63">
        <v>18.63</v>
      </c>
      <c r="N565" s="61">
        <v>2.6551</v>
      </c>
      <c r="O565" s="62">
        <v>9202</v>
      </c>
      <c r="P565" s="62">
        <v>14349</v>
      </c>
      <c r="Q565" s="61">
        <v>2.2681</v>
      </c>
      <c r="R565" s="61">
        <v>2.1114999999999999</v>
      </c>
      <c r="S565" s="61">
        <v>4.7957000000000001</v>
      </c>
      <c r="T565" s="61">
        <v>0.85609999999999997</v>
      </c>
      <c r="V565" s="61">
        <v>0.58609999999999995</v>
      </c>
      <c r="X565" s="61">
        <v>0.4481</v>
      </c>
    </row>
    <row r="566" spans="1:24">
      <c r="A566" s="64">
        <v>43907</v>
      </c>
      <c r="B566" s="61">
        <v>0.61209999999999998</v>
      </c>
      <c r="C566" s="63">
        <v>53.7</v>
      </c>
      <c r="D566" s="61">
        <v>4.2816999999999998</v>
      </c>
      <c r="E566" s="63">
        <v>65.25</v>
      </c>
      <c r="F566" s="61">
        <v>0.54749999999999999</v>
      </c>
      <c r="G566" s="63">
        <v>760.36</v>
      </c>
      <c r="H566" s="61">
        <v>0.4995</v>
      </c>
      <c r="I566" s="61">
        <v>0.86899999999999999</v>
      </c>
      <c r="J566" s="63">
        <v>45.24</v>
      </c>
      <c r="K566" s="57">
        <v>19.670000000000002</v>
      </c>
      <c r="L566" s="61">
        <v>1.0116000000000001</v>
      </c>
      <c r="M566" s="63">
        <v>18.52</v>
      </c>
      <c r="N566" s="61">
        <v>2.6516000000000002</v>
      </c>
      <c r="O566" s="62">
        <v>9215</v>
      </c>
      <c r="P566" s="62">
        <v>14230</v>
      </c>
      <c r="Q566" s="61">
        <v>2.2479</v>
      </c>
      <c r="R566" s="61">
        <v>2.0926</v>
      </c>
      <c r="S566" s="61">
        <v>4.7542</v>
      </c>
      <c r="T566" s="61">
        <v>0.85550000000000004</v>
      </c>
      <c r="V566" s="61">
        <v>0.58030000000000004</v>
      </c>
      <c r="X566" s="61">
        <v>0.44400000000000001</v>
      </c>
    </row>
    <row r="567" spans="1:24">
      <c r="A567" s="64">
        <v>43908</v>
      </c>
      <c r="B567" s="61">
        <v>0.6018</v>
      </c>
      <c r="C567" s="63">
        <v>53</v>
      </c>
      <c r="D567" s="61">
        <v>4.2175000000000002</v>
      </c>
      <c r="E567" s="63">
        <v>64.52</v>
      </c>
      <c r="F567" s="61">
        <v>0.54559999999999997</v>
      </c>
      <c r="G567" s="63">
        <v>743.07</v>
      </c>
      <c r="H567" s="61">
        <v>0.49680000000000002</v>
      </c>
      <c r="I567" s="61">
        <v>0.85909999999999997</v>
      </c>
      <c r="J567" s="63">
        <v>44.58</v>
      </c>
      <c r="K567" s="57">
        <v>19.43</v>
      </c>
      <c r="L567" s="61">
        <v>1.0101</v>
      </c>
      <c r="M567" s="63">
        <v>18.170000000000002</v>
      </c>
      <c r="N567" s="61">
        <v>2.6208</v>
      </c>
      <c r="O567" s="62">
        <v>9156</v>
      </c>
      <c r="P567" s="62">
        <v>14012</v>
      </c>
      <c r="Q567" s="61">
        <v>2.2101000000000002</v>
      </c>
      <c r="R567" s="61">
        <v>2.0573999999999999</v>
      </c>
      <c r="S567" s="61">
        <v>4.6723999999999997</v>
      </c>
      <c r="T567" s="61">
        <v>0.85370000000000001</v>
      </c>
      <c r="V567" s="61">
        <v>0.57679999999999998</v>
      </c>
      <c r="X567" s="61">
        <v>0.43980000000000002</v>
      </c>
    </row>
    <row r="568" spans="1:24">
      <c r="A568" s="64">
        <v>43909</v>
      </c>
      <c r="B568" s="61">
        <v>0.55710000000000004</v>
      </c>
      <c r="C568" s="63">
        <v>49.9</v>
      </c>
      <c r="D568" s="61">
        <v>3.9411999999999998</v>
      </c>
      <c r="E568" s="63">
        <v>60.77</v>
      </c>
      <c r="F568" s="61">
        <v>0.51119999999999999</v>
      </c>
      <c r="G568" s="63">
        <v>718.77</v>
      </c>
      <c r="H568" s="61">
        <v>0.48449999999999999</v>
      </c>
      <c r="I568" s="61">
        <v>0.81010000000000004</v>
      </c>
      <c r="J568" s="63">
        <v>41.74</v>
      </c>
      <c r="K568" s="57">
        <v>18.21</v>
      </c>
      <c r="L568" s="61">
        <v>1.0043</v>
      </c>
      <c r="M568" s="63">
        <v>16.98</v>
      </c>
      <c r="N568" s="61">
        <v>2.4540000000000002</v>
      </c>
      <c r="O568" s="62">
        <v>8532</v>
      </c>
      <c r="P568" s="62">
        <v>13021</v>
      </c>
      <c r="Q568" s="61">
        <v>2.0459000000000001</v>
      </c>
      <c r="R568" s="61">
        <v>1.9046000000000001</v>
      </c>
      <c r="S568" s="61">
        <v>4.3268000000000004</v>
      </c>
      <c r="T568" s="61">
        <v>0.81469999999999998</v>
      </c>
      <c r="V568" s="61">
        <v>0.53969999999999996</v>
      </c>
      <c r="X568" s="61">
        <v>0.40820000000000001</v>
      </c>
    </row>
    <row r="569" spans="1:24">
      <c r="A569" s="64">
        <v>43910</v>
      </c>
      <c r="B569" s="61">
        <v>0.58530000000000004</v>
      </c>
      <c r="C569" s="63">
        <v>52.4</v>
      </c>
      <c r="D569" s="61">
        <v>4.1464999999999996</v>
      </c>
      <c r="E569" s="63">
        <v>64.37</v>
      </c>
      <c r="F569" s="61">
        <v>0.54369999999999996</v>
      </c>
      <c r="G569" s="63">
        <v>732.09</v>
      </c>
      <c r="H569" s="61">
        <v>0.50180000000000002</v>
      </c>
      <c r="I569" s="61">
        <v>0.84789999999999999</v>
      </c>
      <c r="J569" s="63">
        <v>43.86</v>
      </c>
      <c r="K569" s="57">
        <v>19.12</v>
      </c>
      <c r="L569" s="61">
        <v>1.0172000000000001</v>
      </c>
      <c r="M569" s="63">
        <v>17.75</v>
      </c>
      <c r="N569" s="61">
        <v>2.5752999999999999</v>
      </c>
      <c r="O569" s="62">
        <v>9388</v>
      </c>
      <c r="P569" s="62">
        <v>13731</v>
      </c>
      <c r="Q569" s="61">
        <v>2.1495000000000002</v>
      </c>
      <c r="R569" s="61">
        <v>2.0009999999999999</v>
      </c>
      <c r="S569" s="61">
        <v>4.5401999999999996</v>
      </c>
      <c r="T569" s="61">
        <v>0.84179999999999999</v>
      </c>
      <c r="V569" s="61">
        <v>0.57279999999999998</v>
      </c>
      <c r="X569" s="61">
        <v>0.43430000000000002</v>
      </c>
    </row>
    <row r="570" spans="1:24">
      <c r="A570" s="64">
        <v>43913</v>
      </c>
      <c r="B570" s="61">
        <v>0.57620000000000005</v>
      </c>
      <c r="C570" s="63">
        <v>51.8</v>
      </c>
      <c r="D570" s="61">
        <v>4.0895999999999999</v>
      </c>
      <c r="E570" s="63">
        <v>63.42</v>
      </c>
      <c r="F570" s="61">
        <v>0.53659999999999997</v>
      </c>
      <c r="G570" s="63">
        <v>736.49</v>
      </c>
      <c r="H570" s="61">
        <v>0.4945</v>
      </c>
      <c r="I570" s="61">
        <v>0.83940000000000003</v>
      </c>
      <c r="J570" s="63">
        <v>43.8</v>
      </c>
      <c r="K570" s="57">
        <v>19.03</v>
      </c>
      <c r="L570" s="61">
        <v>1.0205</v>
      </c>
      <c r="M570" s="63">
        <v>17.510000000000002</v>
      </c>
      <c r="N570" s="61">
        <v>2.5606</v>
      </c>
      <c r="O570" s="62">
        <v>9551</v>
      </c>
      <c r="P570" s="62">
        <v>13570</v>
      </c>
      <c r="Q570" s="61">
        <v>2.1160999999999999</v>
      </c>
      <c r="R570" s="61">
        <v>1.9733000000000001</v>
      </c>
      <c r="S570" s="61">
        <v>4.4702999999999999</v>
      </c>
      <c r="T570" s="61">
        <v>0.83189999999999997</v>
      </c>
      <c r="V570" s="61">
        <v>0.56610000000000005</v>
      </c>
      <c r="X570" s="61">
        <v>0.42709999999999998</v>
      </c>
    </row>
    <row r="571" spans="1:24">
      <c r="A571" s="64">
        <v>43914</v>
      </c>
      <c r="B571" s="61">
        <v>0.59119999999999995</v>
      </c>
      <c r="C571" s="63">
        <v>53</v>
      </c>
      <c r="D571" s="61">
        <v>4.1886000000000001</v>
      </c>
      <c r="E571" s="63">
        <v>65.209999999999994</v>
      </c>
      <c r="F571" s="61">
        <v>0.54800000000000004</v>
      </c>
      <c r="G571" s="63">
        <v>742.13</v>
      </c>
      <c r="H571" s="61">
        <v>0.50800000000000001</v>
      </c>
      <c r="I571" s="61">
        <v>0.86009999999999998</v>
      </c>
      <c r="J571" s="63">
        <v>45.04</v>
      </c>
      <c r="K571" s="57">
        <v>19.47</v>
      </c>
      <c r="L571" s="61">
        <v>1.0225</v>
      </c>
      <c r="M571" s="63">
        <v>17.93</v>
      </c>
      <c r="N571" s="61">
        <v>2.6236999999999999</v>
      </c>
      <c r="O571" s="62">
        <v>9754</v>
      </c>
      <c r="P571" s="62">
        <v>13949</v>
      </c>
      <c r="Q571" s="61">
        <v>2.1711999999999998</v>
      </c>
      <c r="R571" s="61">
        <v>2.0247000000000002</v>
      </c>
      <c r="S571" s="61">
        <v>4.5850999999999997</v>
      </c>
      <c r="T571" s="61">
        <v>0.85299999999999998</v>
      </c>
      <c r="V571" s="61">
        <v>0.57899999999999996</v>
      </c>
      <c r="X571" s="61">
        <v>0.43930000000000002</v>
      </c>
    </row>
    <row r="572" spans="1:24">
      <c r="A572" s="64">
        <v>43915</v>
      </c>
      <c r="B572" s="61">
        <v>0.60070000000000001</v>
      </c>
      <c r="C572" s="63">
        <v>53.7</v>
      </c>
      <c r="D572" s="61">
        <v>4.2470999999999997</v>
      </c>
      <c r="E572" s="63">
        <v>66.88</v>
      </c>
      <c r="F572" s="61">
        <v>0.55559999999999998</v>
      </c>
      <c r="G572" s="63">
        <v>737.83</v>
      </c>
      <c r="H572" s="61">
        <v>0.50890000000000002</v>
      </c>
      <c r="I572" s="61">
        <v>0.86890000000000001</v>
      </c>
      <c r="J572" s="63">
        <v>45.7</v>
      </c>
      <c r="K572" s="57">
        <v>19.71</v>
      </c>
      <c r="L572" s="61">
        <v>1.0242</v>
      </c>
      <c r="M572" s="63">
        <v>18.18</v>
      </c>
      <c r="N572" s="61">
        <v>2.6431</v>
      </c>
      <c r="O572" s="62">
        <v>9912</v>
      </c>
      <c r="P572" s="62">
        <v>14180</v>
      </c>
      <c r="Q572" s="61">
        <v>2.2061000000000002</v>
      </c>
      <c r="R572" s="61">
        <v>2.0571999999999999</v>
      </c>
      <c r="S572" s="61">
        <v>4.6588000000000003</v>
      </c>
      <c r="T572" s="61">
        <v>0.86370000000000002</v>
      </c>
      <c r="V572" s="61">
        <v>0.58860000000000001</v>
      </c>
      <c r="X572" s="61">
        <v>0.44340000000000002</v>
      </c>
    </row>
    <row r="573" spans="1:24">
      <c r="A573" s="64">
        <v>43916</v>
      </c>
      <c r="B573" s="61">
        <v>0.59309999999999996</v>
      </c>
      <c r="C573" s="63">
        <v>53</v>
      </c>
      <c r="D573" s="61">
        <v>4.2152000000000003</v>
      </c>
      <c r="E573" s="63">
        <v>65.67</v>
      </c>
      <c r="F573" s="61">
        <v>0.54369999999999996</v>
      </c>
      <c r="G573" s="63">
        <v>726.99</v>
      </c>
      <c r="H573" s="61">
        <v>0.50029999999999997</v>
      </c>
      <c r="I573" s="61">
        <v>0.85860000000000003</v>
      </c>
      <c r="J573" s="63">
        <v>44.68</v>
      </c>
      <c r="K573" s="57">
        <v>19.45</v>
      </c>
      <c r="L573" s="61">
        <v>1.0145</v>
      </c>
      <c r="M573" s="63">
        <v>17.96</v>
      </c>
      <c r="N573" s="61">
        <v>2.5830000000000002</v>
      </c>
      <c r="O573" s="62">
        <v>9647</v>
      </c>
      <c r="P573" s="62">
        <v>14018</v>
      </c>
      <c r="Q573" s="61">
        <v>2.1781999999999999</v>
      </c>
      <c r="R573" s="61">
        <v>2.0312000000000001</v>
      </c>
      <c r="S573" s="61">
        <v>4.5990000000000002</v>
      </c>
      <c r="T573" s="61">
        <v>0.84450000000000003</v>
      </c>
      <c r="V573" s="61">
        <v>0.57799999999999996</v>
      </c>
      <c r="X573" s="61">
        <v>0.4385</v>
      </c>
    </row>
    <row r="574" spans="1:24">
      <c r="A574" s="64">
        <v>43917</v>
      </c>
      <c r="B574" s="61">
        <v>0.61019999999999996</v>
      </c>
      <c r="C574" s="63">
        <v>53.9</v>
      </c>
      <c r="D574" s="61">
        <v>4.3102999999999998</v>
      </c>
      <c r="E574" s="63">
        <v>66.099999999999994</v>
      </c>
      <c r="F574" s="61">
        <v>0.55179999999999996</v>
      </c>
      <c r="G574" s="63">
        <v>737.81</v>
      </c>
      <c r="H574" s="61">
        <v>0.498</v>
      </c>
      <c r="I574" s="61">
        <v>0.87060000000000004</v>
      </c>
      <c r="J574" s="63">
        <v>45.54</v>
      </c>
      <c r="K574" s="57">
        <v>19.78</v>
      </c>
      <c r="L574" s="61">
        <v>1.0221</v>
      </c>
      <c r="M574" s="63">
        <v>18.39</v>
      </c>
      <c r="N574" s="61">
        <v>2.6040000000000001</v>
      </c>
      <c r="O574" s="62">
        <v>9812</v>
      </c>
      <c r="P574" s="62">
        <v>14415</v>
      </c>
      <c r="Q574" s="61">
        <v>2.2410000000000001</v>
      </c>
      <c r="R574" s="61">
        <v>2.0897000000000001</v>
      </c>
      <c r="S574" s="61">
        <v>4.7300000000000004</v>
      </c>
      <c r="T574" s="61">
        <v>0.85529999999999995</v>
      </c>
      <c r="V574" s="61">
        <v>0.58599999999999997</v>
      </c>
      <c r="X574" s="61">
        <v>0.44840000000000002</v>
      </c>
    </row>
    <row r="575" spans="1:24">
      <c r="A575" s="64">
        <v>43920</v>
      </c>
      <c r="B575" s="61">
        <v>0.61499999999999999</v>
      </c>
      <c r="C575" s="63">
        <v>54.4</v>
      </c>
      <c r="D575" s="61">
        <v>4.3639000000000001</v>
      </c>
      <c r="E575" s="63">
        <v>66.19</v>
      </c>
      <c r="F575" s="61">
        <v>0.55500000000000005</v>
      </c>
      <c r="G575" s="63">
        <v>753.59</v>
      </c>
      <c r="H575" s="61">
        <v>0.49619999999999997</v>
      </c>
      <c r="I575" s="61">
        <v>0.87670000000000003</v>
      </c>
      <c r="J575" s="63">
        <v>46.27</v>
      </c>
      <c r="K575" s="57">
        <v>20.07</v>
      </c>
      <c r="L575" s="61">
        <v>1.0197000000000001</v>
      </c>
      <c r="M575" s="63">
        <v>18.62</v>
      </c>
      <c r="N575" s="61">
        <v>2.6768000000000001</v>
      </c>
      <c r="O575" s="62">
        <v>10074</v>
      </c>
      <c r="P575" s="62">
        <v>14540</v>
      </c>
      <c r="Q575" s="61">
        <v>2.2585999999999999</v>
      </c>
      <c r="R575" s="61">
        <v>2.1061999999999999</v>
      </c>
      <c r="S575" s="61">
        <v>4.7683</v>
      </c>
      <c r="T575" s="61">
        <v>0.86409999999999998</v>
      </c>
      <c r="V575" s="61">
        <v>0.58779999999999999</v>
      </c>
      <c r="X575" s="61">
        <v>0.45029999999999998</v>
      </c>
    </row>
    <row r="576" spans="1:24">
      <c r="A576" s="64">
        <v>43921</v>
      </c>
      <c r="B576" s="61">
        <v>0.61750000000000005</v>
      </c>
      <c r="C576" s="63">
        <v>54.7</v>
      </c>
      <c r="D576" s="61">
        <v>4.3769999999999998</v>
      </c>
      <c r="E576" s="63">
        <v>66.849999999999994</v>
      </c>
      <c r="F576" s="61">
        <v>0.5605</v>
      </c>
      <c r="G576" s="63">
        <v>752.86</v>
      </c>
      <c r="H576" s="61">
        <v>0.50060000000000004</v>
      </c>
      <c r="I576" s="61">
        <v>0.87949999999999995</v>
      </c>
      <c r="J576" s="63">
        <v>46.63</v>
      </c>
      <c r="K576" s="57">
        <v>20.16</v>
      </c>
      <c r="L576" s="61">
        <v>1.0257000000000001</v>
      </c>
      <c r="M576" s="63">
        <v>18.690000000000001</v>
      </c>
      <c r="N576" s="61">
        <v>2.6524999999999999</v>
      </c>
      <c r="O576" s="62">
        <v>10098</v>
      </c>
      <c r="P576" s="62">
        <v>14583</v>
      </c>
      <c r="Q576" s="61">
        <v>2.2677999999999998</v>
      </c>
      <c r="R576" s="61">
        <v>2.1147</v>
      </c>
      <c r="S576" s="61">
        <v>4.7882999999999996</v>
      </c>
      <c r="T576" s="61">
        <v>0.87670000000000003</v>
      </c>
      <c r="V576" s="61">
        <v>0.59289999999999998</v>
      </c>
      <c r="X576" s="61">
        <v>0.45050000000000001</v>
      </c>
    </row>
    <row r="577" spans="1:24">
      <c r="A577" s="64">
        <v>43922</v>
      </c>
      <c r="B577" s="61">
        <v>0.61240000000000006</v>
      </c>
      <c r="C577" s="63">
        <v>54.3</v>
      </c>
      <c r="D577" s="61">
        <v>4.3411999999999997</v>
      </c>
      <c r="E577" s="63">
        <v>66</v>
      </c>
      <c r="F577" s="61">
        <v>0.55589999999999995</v>
      </c>
      <c r="G577" s="63">
        <v>747.84</v>
      </c>
      <c r="H577" s="61">
        <v>0.49469999999999997</v>
      </c>
      <c r="I577" s="61">
        <v>0.87290000000000001</v>
      </c>
      <c r="J577" s="63">
        <v>46.26</v>
      </c>
      <c r="K577" s="57">
        <v>20.13</v>
      </c>
      <c r="L577" s="61">
        <v>1.0286</v>
      </c>
      <c r="M577" s="63">
        <v>18.579999999999998</v>
      </c>
      <c r="N577" s="61">
        <v>2.6499000000000001</v>
      </c>
      <c r="O577" s="62">
        <v>10086</v>
      </c>
      <c r="P577" s="62">
        <v>14450</v>
      </c>
      <c r="Q577" s="61">
        <v>2.2490000000000001</v>
      </c>
      <c r="R577" s="61">
        <v>2.0973000000000002</v>
      </c>
      <c r="S577" s="61">
        <v>4.7477999999999998</v>
      </c>
      <c r="T577" s="61">
        <v>0.86409999999999998</v>
      </c>
      <c r="V577" s="61">
        <v>0.58879999999999999</v>
      </c>
      <c r="X577" s="61">
        <v>0.44869999999999999</v>
      </c>
    </row>
    <row r="578" spans="1:24">
      <c r="A578" s="64">
        <v>43923</v>
      </c>
      <c r="B578" s="61">
        <v>0.60809999999999997</v>
      </c>
      <c r="C578" s="63">
        <v>54</v>
      </c>
      <c r="D578" s="61">
        <v>4.319</v>
      </c>
      <c r="E578" s="63">
        <v>65.36</v>
      </c>
      <c r="F578" s="61">
        <v>0.55559999999999998</v>
      </c>
      <c r="G578" s="63">
        <v>750.62</v>
      </c>
      <c r="H578" s="61">
        <v>0.49080000000000001</v>
      </c>
      <c r="I578" s="61">
        <v>0.87109999999999999</v>
      </c>
      <c r="J578" s="63">
        <v>45.94</v>
      </c>
      <c r="K578" s="57">
        <v>20.12</v>
      </c>
      <c r="L578" s="61">
        <v>1.0248999999999999</v>
      </c>
      <c r="M578" s="63">
        <v>18.41</v>
      </c>
      <c r="N578" s="61">
        <v>2.6623000000000001</v>
      </c>
      <c r="O578" s="62">
        <v>10061</v>
      </c>
      <c r="P578" s="62">
        <v>14348</v>
      </c>
      <c r="Q578" s="61">
        <v>2.2332000000000001</v>
      </c>
      <c r="R578" s="61">
        <v>2.0825</v>
      </c>
      <c r="S578" s="61">
        <v>4.7145000000000001</v>
      </c>
      <c r="T578" s="61">
        <v>0.86150000000000004</v>
      </c>
      <c r="V578" s="61">
        <v>0.58830000000000005</v>
      </c>
      <c r="X578" s="61">
        <v>0.44519999999999998</v>
      </c>
    </row>
    <row r="579" spans="1:24">
      <c r="A579" s="64">
        <v>43924</v>
      </c>
      <c r="B579" s="61">
        <v>0.60719999999999996</v>
      </c>
      <c r="C579" s="63">
        <v>54</v>
      </c>
      <c r="D579" s="61">
        <v>4.3048000000000002</v>
      </c>
      <c r="E579" s="63">
        <v>65.569999999999993</v>
      </c>
      <c r="F579" s="61">
        <v>0.55989999999999995</v>
      </c>
      <c r="G579" s="63">
        <v>748.47</v>
      </c>
      <c r="H579" s="61">
        <v>0.49030000000000001</v>
      </c>
      <c r="I579" s="61">
        <v>0.86980000000000002</v>
      </c>
      <c r="J579" s="63">
        <v>46.1</v>
      </c>
      <c r="K579" s="57">
        <v>19.989999999999998</v>
      </c>
      <c r="L579" s="61">
        <v>1.0268999999999999</v>
      </c>
      <c r="M579" s="63">
        <v>18.38</v>
      </c>
      <c r="N579" s="61">
        <v>2.6488999999999998</v>
      </c>
      <c r="O579" s="62">
        <v>10022</v>
      </c>
      <c r="P579" s="62">
        <v>14298</v>
      </c>
      <c r="Q579" s="61">
        <v>2.2299000000000002</v>
      </c>
      <c r="R579" s="61">
        <v>2.0794999999999999</v>
      </c>
      <c r="S579" s="61">
        <v>4.7069999999999999</v>
      </c>
      <c r="T579" s="61">
        <v>0.86029999999999995</v>
      </c>
      <c r="V579" s="61">
        <v>0.59140000000000004</v>
      </c>
      <c r="X579" s="61">
        <v>0.44469999999999998</v>
      </c>
    </row>
    <row r="580" spans="1:24">
      <c r="A580" s="64">
        <v>43927</v>
      </c>
      <c r="B580" s="61">
        <v>0.60350000000000004</v>
      </c>
      <c r="C580" s="63">
        <v>53.8</v>
      </c>
      <c r="D580" s="61">
        <v>4.2797000000000001</v>
      </c>
      <c r="E580" s="63">
        <v>65.8</v>
      </c>
      <c r="F580" s="61">
        <v>0.55740000000000001</v>
      </c>
      <c r="G580" s="63">
        <v>742.14</v>
      </c>
      <c r="H580" s="61">
        <v>0.49270000000000003</v>
      </c>
      <c r="I580" s="61">
        <v>0.86670000000000003</v>
      </c>
      <c r="J580" s="63">
        <v>45.97</v>
      </c>
      <c r="K580" s="57">
        <v>19.899999999999999</v>
      </c>
      <c r="L580" s="61">
        <v>1.0239</v>
      </c>
      <c r="M580" s="63">
        <v>18.25</v>
      </c>
      <c r="N580" s="61">
        <v>2.6373000000000002</v>
      </c>
      <c r="O580" s="62">
        <v>9958</v>
      </c>
      <c r="P580" s="62">
        <v>14152</v>
      </c>
      <c r="Q580" s="61">
        <v>2.2164000000000001</v>
      </c>
      <c r="R580" s="61">
        <v>2.0668000000000002</v>
      </c>
      <c r="S580" s="61">
        <v>4.6791</v>
      </c>
      <c r="T580" s="61">
        <v>0.85389999999999999</v>
      </c>
      <c r="V580" s="61">
        <v>0.5897</v>
      </c>
      <c r="X580" s="61">
        <v>0.44429999999999997</v>
      </c>
    </row>
    <row r="581" spans="1:24">
      <c r="A581" s="64">
        <v>43928</v>
      </c>
      <c r="B581" s="61">
        <v>0.61450000000000005</v>
      </c>
      <c r="C581" s="63">
        <v>54.6</v>
      </c>
      <c r="D581" s="61">
        <v>4.3472</v>
      </c>
      <c r="E581" s="63">
        <v>66.88</v>
      </c>
      <c r="F581" s="61">
        <v>0.56740000000000002</v>
      </c>
      <c r="G581" s="63">
        <v>751.87</v>
      </c>
      <c r="H581" s="61">
        <v>0.50039999999999996</v>
      </c>
      <c r="I581" s="61">
        <v>0.878</v>
      </c>
      <c r="J581" s="63">
        <v>46.61</v>
      </c>
      <c r="K581" s="57">
        <v>20.14</v>
      </c>
      <c r="L581" s="61">
        <v>1.0271999999999999</v>
      </c>
      <c r="M581" s="63">
        <v>18.53</v>
      </c>
      <c r="N581" s="61">
        <v>2.6730999999999998</v>
      </c>
      <c r="O581" s="62">
        <v>10096</v>
      </c>
      <c r="P581" s="62">
        <v>14413</v>
      </c>
      <c r="Q581" s="61">
        <v>2.2568000000000001</v>
      </c>
      <c r="R581" s="61">
        <v>2.1044999999999998</v>
      </c>
      <c r="S581" s="61">
        <v>4.7644000000000002</v>
      </c>
      <c r="T581" s="61">
        <v>0.86339999999999995</v>
      </c>
      <c r="V581" s="61">
        <v>0.59989999999999999</v>
      </c>
      <c r="X581" s="61">
        <v>0.45250000000000001</v>
      </c>
    </row>
    <row r="582" spans="1:24">
      <c r="A582" s="64">
        <v>43929</v>
      </c>
      <c r="B582" s="61">
        <v>0.61460000000000004</v>
      </c>
      <c r="C582" s="63">
        <v>54.5</v>
      </c>
      <c r="D582" s="61">
        <v>4.3385999999999996</v>
      </c>
      <c r="E582" s="63">
        <v>66.91</v>
      </c>
      <c r="F582" s="61">
        <v>0.56469999999999998</v>
      </c>
      <c r="G582" s="63">
        <v>748.19</v>
      </c>
      <c r="H582" s="61">
        <v>0.49809999999999999</v>
      </c>
      <c r="I582" s="61">
        <v>0.87670000000000003</v>
      </c>
      <c r="J582" s="63">
        <v>46.66</v>
      </c>
      <c r="K582" s="57">
        <v>20.149999999999999</v>
      </c>
      <c r="L582" s="61">
        <v>1.0290999999999999</v>
      </c>
      <c r="M582" s="63">
        <v>18.5</v>
      </c>
      <c r="N582" s="61">
        <v>2.6674000000000002</v>
      </c>
      <c r="O582" s="62">
        <v>10006</v>
      </c>
      <c r="P582" s="62">
        <v>14458</v>
      </c>
      <c r="Q582" s="61">
        <v>2.2570999999999999</v>
      </c>
      <c r="R582" s="61">
        <v>2.1120000000000001</v>
      </c>
      <c r="S582" s="61">
        <v>4.7643000000000004</v>
      </c>
      <c r="T582" s="61">
        <v>0.86229999999999996</v>
      </c>
      <c r="V582" s="61">
        <v>0.5968</v>
      </c>
      <c r="X582" s="61">
        <v>0.45129999999999998</v>
      </c>
    </row>
    <row r="583" spans="1:24">
      <c r="A583" s="64">
        <v>43930</v>
      </c>
      <c r="B583" s="61">
        <v>0.62109999999999999</v>
      </c>
      <c r="C583" s="63">
        <v>55.1</v>
      </c>
      <c r="D583" s="61">
        <v>4.3912000000000004</v>
      </c>
      <c r="E583" s="63">
        <v>67.64</v>
      </c>
      <c r="F583" s="61">
        <v>0.57220000000000004</v>
      </c>
      <c r="G583" s="63">
        <v>758.39</v>
      </c>
      <c r="H583" s="61">
        <v>0.50219999999999998</v>
      </c>
      <c r="I583" s="61">
        <v>0.88580000000000003</v>
      </c>
      <c r="J583" s="63">
        <v>47.51</v>
      </c>
      <c r="K583" s="57">
        <v>20.39</v>
      </c>
      <c r="L583" s="61">
        <v>1.0349999999999999</v>
      </c>
      <c r="M583" s="63">
        <v>18.7</v>
      </c>
      <c r="N583" s="61">
        <v>2.6962000000000002</v>
      </c>
      <c r="O583" s="62">
        <v>9962</v>
      </c>
      <c r="P583" s="62">
        <v>14597</v>
      </c>
      <c r="Q583" s="61">
        <v>2.2810000000000001</v>
      </c>
      <c r="R583" s="61">
        <v>2.1343999999999999</v>
      </c>
      <c r="S583" s="61">
        <v>4.8159000000000001</v>
      </c>
      <c r="T583" s="61">
        <v>0.87250000000000005</v>
      </c>
      <c r="V583" s="61">
        <v>0.6038</v>
      </c>
      <c r="X583" s="61">
        <v>0.45590000000000003</v>
      </c>
    </row>
    <row r="584" spans="1:24">
      <c r="A584" s="64">
        <v>43935</v>
      </c>
      <c r="B584" s="61">
        <v>0.64190000000000003</v>
      </c>
      <c r="C584" s="63">
        <v>56.6</v>
      </c>
      <c r="D584" s="61">
        <v>4.5246000000000004</v>
      </c>
      <c r="E584" s="63">
        <v>69.14</v>
      </c>
      <c r="F584" s="61">
        <v>0.58679999999999999</v>
      </c>
      <c r="G584" s="63">
        <v>781.14</v>
      </c>
      <c r="H584" s="61">
        <v>0.51100000000000001</v>
      </c>
      <c r="I584" s="61">
        <v>0.90869999999999995</v>
      </c>
      <c r="J584" s="63">
        <v>48.96</v>
      </c>
      <c r="K584" s="57">
        <v>21.02</v>
      </c>
      <c r="L584" s="61">
        <v>1.0494000000000001</v>
      </c>
      <c r="M584" s="63">
        <v>19.3</v>
      </c>
      <c r="N584" s="61">
        <v>2.7749000000000001</v>
      </c>
      <c r="O584" s="62">
        <v>10052</v>
      </c>
      <c r="P584" s="62">
        <v>15068</v>
      </c>
      <c r="Q584" s="61">
        <v>2.3574000000000002</v>
      </c>
      <c r="R584" s="61">
        <v>2.2058</v>
      </c>
      <c r="S584" s="61">
        <v>4.9760999999999997</v>
      </c>
      <c r="T584" s="61">
        <v>0.89090000000000003</v>
      </c>
      <c r="V584" s="61">
        <v>0.61939999999999995</v>
      </c>
      <c r="X584" s="61">
        <v>0.46989999999999998</v>
      </c>
    </row>
    <row r="585" spans="1:24">
      <c r="A585" s="64">
        <v>43936</v>
      </c>
      <c r="B585" s="61">
        <v>0.63839999999999997</v>
      </c>
      <c r="C585" s="63">
        <v>56.3</v>
      </c>
      <c r="D585" s="61">
        <v>4.5050999999999997</v>
      </c>
      <c r="E585" s="63">
        <v>68.34</v>
      </c>
      <c r="F585" s="61">
        <v>0.58230000000000004</v>
      </c>
      <c r="G585" s="63">
        <v>777</v>
      </c>
      <c r="H585" s="61">
        <v>0.5071</v>
      </c>
      <c r="I585" s="61">
        <v>0.90390000000000004</v>
      </c>
      <c r="J585" s="63">
        <v>48.64</v>
      </c>
      <c r="K585" s="57">
        <v>20.81</v>
      </c>
      <c r="L585" s="61">
        <v>1.0553999999999999</v>
      </c>
      <c r="M585" s="63">
        <v>19.190000000000001</v>
      </c>
      <c r="N585" s="61">
        <v>2.7648999999999999</v>
      </c>
      <c r="O585" s="62">
        <v>9953</v>
      </c>
      <c r="P585" s="62">
        <v>14966</v>
      </c>
      <c r="Q585" s="61">
        <v>2.3445</v>
      </c>
      <c r="R585" s="61">
        <v>2.1938</v>
      </c>
      <c r="S585" s="61">
        <v>4.9484000000000004</v>
      </c>
      <c r="T585" s="61">
        <v>0.88849999999999996</v>
      </c>
      <c r="V585" s="61">
        <v>0.61409999999999998</v>
      </c>
      <c r="X585" s="61">
        <v>0.46650000000000003</v>
      </c>
    </row>
    <row r="586" spans="1:24">
      <c r="A586" s="64">
        <v>43937</v>
      </c>
      <c r="B586" s="61">
        <v>0.62860000000000005</v>
      </c>
      <c r="C586" s="63">
        <v>55.7</v>
      </c>
      <c r="D586" s="61">
        <v>4.4505999999999997</v>
      </c>
      <c r="E586" s="63">
        <v>67.8</v>
      </c>
      <c r="F586" s="61">
        <v>0.57750000000000001</v>
      </c>
      <c r="G586" s="63">
        <v>771.92</v>
      </c>
      <c r="H586" s="61">
        <v>0.50360000000000005</v>
      </c>
      <c r="I586" s="61">
        <v>0.89810000000000001</v>
      </c>
      <c r="J586" s="63">
        <v>48.26</v>
      </c>
      <c r="K586" s="57">
        <v>20.57</v>
      </c>
      <c r="L586" s="61">
        <v>1.0550999999999999</v>
      </c>
      <c r="M586" s="63">
        <v>18.920000000000002</v>
      </c>
      <c r="N586" s="61">
        <v>2.7494999999999998</v>
      </c>
      <c r="O586" s="62">
        <v>9904</v>
      </c>
      <c r="P586" s="62">
        <v>14741</v>
      </c>
      <c r="Q586" s="61">
        <v>2.3085</v>
      </c>
      <c r="R586" s="61">
        <v>2.1600999999999999</v>
      </c>
      <c r="S586" s="61">
        <v>4.8719999999999999</v>
      </c>
      <c r="T586" s="61">
        <v>0.8871</v>
      </c>
      <c r="V586" s="61">
        <v>0.60770000000000002</v>
      </c>
      <c r="X586" s="61">
        <v>0.45989999999999998</v>
      </c>
    </row>
    <row r="587" spans="1:24">
      <c r="A587" s="64">
        <v>43938</v>
      </c>
      <c r="B587" s="61">
        <v>0.63600000000000001</v>
      </c>
      <c r="C587" s="63">
        <v>56.3</v>
      </c>
      <c r="D587" s="61">
        <v>4.5016999999999996</v>
      </c>
      <c r="E587" s="63">
        <v>68.52</v>
      </c>
      <c r="F587" s="61">
        <v>0.58530000000000004</v>
      </c>
      <c r="G587" s="63">
        <v>773.52</v>
      </c>
      <c r="H587" s="61">
        <v>0.50919999999999999</v>
      </c>
      <c r="I587" s="61">
        <v>0.90529999999999999</v>
      </c>
      <c r="J587" s="63">
        <v>48.65</v>
      </c>
      <c r="K587" s="57">
        <v>20.69</v>
      </c>
      <c r="L587" s="61">
        <v>1.0579000000000001</v>
      </c>
      <c r="M587" s="63">
        <v>19.12</v>
      </c>
      <c r="N587" s="61">
        <v>2.7791999999999999</v>
      </c>
      <c r="O587" s="62">
        <v>9857</v>
      </c>
      <c r="P587" s="62">
        <v>14898</v>
      </c>
      <c r="Q587" s="61">
        <v>2.3357000000000001</v>
      </c>
      <c r="R587" s="61">
        <v>2.1856</v>
      </c>
      <c r="S587" s="61">
        <v>4.9301000000000004</v>
      </c>
      <c r="T587" s="61">
        <v>0.89219999999999999</v>
      </c>
      <c r="V587" s="61">
        <v>0.61609999999999998</v>
      </c>
      <c r="X587" s="61">
        <v>0.46600000000000003</v>
      </c>
    </row>
    <row r="588" spans="1:24">
      <c r="A588" s="64">
        <v>43941</v>
      </c>
      <c r="B588" s="61">
        <v>0.63460000000000005</v>
      </c>
      <c r="C588" s="63">
        <v>56.2</v>
      </c>
      <c r="D588" s="61">
        <v>4.4916</v>
      </c>
      <c r="E588" s="63">
        <v>68.45</v>
      </c>
      <c r="F588" s="61">
        <v>0.58460000000000001</v>
      </c>
      <c r="G588" s="63">
        <v>773.6</v>
      </c>
      <c r="H588" s="61">
        <v>0.50939999999999996</v>
      </c>
      <c r="I588" s="61">
        <v>0.90269999999999995</v>
      </c>
      <c r="J588" s="63">
        <v>48.63</v>
      </c>
      <c r="K588" s="57">
        <v>20.62</v>
      </c>
      <c r="L588" s="61">
        <v>1.0509999999999999</v>
      </c>
      <c r="M588" s="63">
        <v>19.079999999999998</v>
      </c>
      <c r="N588" s="61">
        <v>2.7827000000000002</v>
      </c>
      <c r="O588" s="62">
        <v>9824</v>
      </c>
      <c r="P588" s="62">
        <v>14882</v>
      </c>
      <c r="Q588" s="61">
        <v>2.3306</v>
      </c>
      <c r="R588" s="61">
        <v>2.1808000000000001</v>
      </c>
      <c r="S588" s="61">
        <v>4.9184999999999999</v>
      </c>
      <c r="T588" s="61">
        <v>0.89410000000000001</v>
      </c>
      <c r="V588" s="61">
        <v>0.61480000000000001</v>
      </c>
      <c r="X588" s="61">
        <v>0.4657</v>
      </c>
    </row>
    <row r="589" spans="1:24">
      <c r="A589" s="64">
        <v>43942</v>
      </c>
      <c r="B589" s="61">
        <v>0.63139999999999996</v>
      </c>
      <c r="C589" s="63">
        <v>56</v>
      </c>
      <c r="D589" s="61">
        <v>4.4733000000000001</v>
      </c>
      <c r="E589" s="63">
        <v>67.84</v>
      </c>
      <c r="F589" s="61">
        <v>0.58240000000000003</v>
      </c>
      <c r="G589" s="63">
        <v>776.93</v>
      </c>
      <c r="H589" s="61">
        <v>0.50890000000000002</v>
      </c>
      <c r="I589" s="61">
        <v>0.90029999999999999</v>
      </c>
      <c r="J589" s="63">
        <v>48.43</v>
      </c>
      <c r="K589" s="57">
        <v>20.51</v>
      </c>
      <c r="L589" s="61">
        <v>1.0528999999999999</v>
      </c>
      <c r="M589" s="63">
        <v>19</v>
      </c>
      <c r="N589" s="61">
        <v>2.7706</v>
      </c>
      <c r="O589" s="62">
        <v>9818</v>
      </c>
      <c r="P589" s="62">
        <v>14813</v>
      </c>
      <c r="Q589" s="61">
        <v>2.3188</v>
      </c>
      <c r="R589" s="61">
        <v>2.1698</v>
      </c>
      <c r="S589" s="61">
        <v>4.8935000000000004</v>
      </c>
      <c r="T589" s="61">
        <v>0.89400000000000002</v>
      </c>
      <c r="V589" s="61">
        <v>0.61250000000000004</v>
      </c>
      <c r="X589" s="61">
        <v>0.46289999999999998</v>
      </c>
    </row>
    <row r="590" spans="1:24">
      <c r="A590" s="64">
        <v>43943</v>
      </c>
      <c r="B590" s="61">
        <v>0.63229999999999997</v>
      </c>
      <c r="C590" s="63">
        <v>56.1</v>
      </c>
      <c r="D590" s="61">
        <v>4.4785000000000004</v>
      </c>
      <c r="E590" s="63">
        <v>68.03</v>
      </c>
      <c r="F590" s="61">
        <v>0.58250000000000002</v>
      </c>
      <c r="G590" s="63">
        <v>780.17</v>
      </c>
      <c r="H590" s="61">
        <v>0.51419999999999999</v>
      </c>
      <c r="I590" s="61">
        <v>0.90359999999999996</v>
      </c>
      <c r="J590" s="63">
        <v>48.54</v>
      </c>
      <c r="K590" s="57">
        <v>20.55</v>
      </c>
      <c r="L590" s="61">
        <v>1.0573999999999999</v>
      </c>
      <c r="M590" s="63">
        <v>19.010000000000002</v>
      </c>
      <c r="N590" s="61">
        <v>2.7808999999999999</v>
      </c>
      <c r="O590" s="62">
        <v>9832</v>
      </c>
      <c r="P590" s="62">
        <v>14856</v>
      </c>
      <c r="Q590" s="61">
        <v>2.3220999999999998</v>
      </c>
      <c r="R590" s="61">
        <v>2.1728999999999998</v>
      </c>
      <c r="S590" s="61">
        <v>4.9004000000000003</v>
      </c>
      <c r="T590" s="61">
        <v>0.89790000000000003</v>
      </c>
      <c r="V590" s="61">
        <v>0.61329999999999996</v>
      </c>
      <c r="X590" s="61">
        <v>0.46439999999999998</v>
      </c>
    </row>
    <row r="591" spans="1:24">
      <c r="A591" s="64">
        <v>43944</v>
      </c>
      <c r="B591" s="61">
        <v>0.6341</v>
      </c>
      <c r="C591" s="63">
        <v>56.2</v>
      </c>
      <c r="D591" s="61">
        <v>4.4901999999999997</v>
      </c>
      <c r="E591" s="63">
        <v>68.34</v>
      </c>
      <c r="F591" s="61">
        <v>0.58540000000000003</v>
      </c>
      <c r="G591" s="63">
        <v>779.94</v>
      </c>
      <c r="H591" s="61">
        <v>0.51290000000000002</v>
      </c>
      <c r="I591" s="61">
        <v>0.90310000000000001</v>
      </c>
      <c r="J591" s="63">
        <v>48.26</v>
      </c>
      <c r="K591" s="57">
        <v>20.5</v>
      </c>
      <c r="L591" s="61">
        <v>1.0613999999999999</v>
      </c>
      <c r="M591" s="63">
        <v>19.07</v>
      </c>
      <c r="N591" s="61">
        <v>2.7633999999999999</v>
      </c>
      <c r="O591" s="62">
        <v>9860</v>
      </c>
      <c r="P591" s="62">
        <v>14894</v>
      </c>
      <c r="Q591" s="61">
        <v>2.3287</v>
      </c>
      <c r="R591" s="61">
        <v>2.1789999999999998</v>
      </c>
      <c r="S591" s="61">
        <v>4.9147999999999996</v>
      </c>
      <c r="T591" s="61">
        <v>0.89600000000000002</v>
      </c>
      <c r="V591" s="61">
        <v>0.61580000000000001</v>
      </c>
      <c r="X591" s="61">
        <v>0.4652</v>
      </c>
    </row>
    <row r="592" spans="1:24">
      <c r="A592" s="64">
        <v>43945</v>
      </c>
      <c r="B592" s="61">
        <v>0.63429999999999997</v>
      </c>
      <c r="C592" s="63">
        <v>56.3</v>
      </c>
      <c r="D592" s="61">
        <v>4.4943</v>
      </c>
      <c r="E592" s="63">
        <v>68.3</v>
      </c>
      <c r="F592" s="61">
        <v>0.58930000000000005</v>
      </c>
      <c r="G592" s="63">
        <v>784.35</v>
      </c>
      <c r="H592" s="61">
        <v>0.5141</v>
      </c>
      <c r="I592" s="61">
        <v>0.90549999999999997</v>
      </c>
      <c r="J592" s="63">
        <v>48.46</v>
      </c>
      <c r="K592" s="57">
        <v>20.58</v>
      </c>
      <c r="L592" s="61">
        <v>1.06</v>
      </c>
      <c r="M592" s="63">
        <v>19.059999999999999</v>
      </c>
      <c r="N592" s="61">
        <v>2.7686999999999999</v>
      </c>
      <c r="O592" s="62">
        <v>9832</v>
      </c>
      <c r="P592" s="62">
        <v>14912</v>
      </c>
      <c r="Q592" s="61">
        <v>2.3294999999999999</v>
      </c>
      <c r="R592" s="61">
        <v>2.1797</v>
      </c>
      <c r="S592" s="61">
        <v>4.9165000000000001</v>
      </c>
      <c r="T592" s="61">
        <v>0.89390000000000003</v>
      </c>
      <c r="V592" s="61">
        <v>0.62</v>
      </c>
      <c r="X592" s="61">
        <v>0.46660000000000001</v>
      </c>
    </row>
    <row r="593" spans="1:24">
      <c r="A593" s="64">
        <v>43948</v>
      </c>
      <c r="B593" s="61">
        <v>0.6462</v>
      </c>
      <c r="C593" s="63">
        <v>57.2</v>
      </c>
      <c r="D593" s="61">
        <v>4.5716000000000001</v>
      </c>
      <c r="E593" s="63">
        <v>69.319999999999993</v>
      </c>
      <c r="F593" s="61">
        <v>0.59570000000000001</v>
      </c>
      <c r="G593" s="63">
        <v>792.74</v>
      </c>
      <c r="H593" s="61">
        <v>0.51929999999999998</v>
      </c>
      <c r="I593" s="61">
        <v>0.91720000000000002</v>
      </c>
      <c r="J593" s="63">
        <v>49.2</v>
      </c>
      <c r="K593" s="57">
        <v>20.96</v>
      </c>
      <c r="L593" s="61">
        <v>1.0648</v>
      </c>
      <c r="M593" s="63">
        <v>19.399999999999999</v>
      </c>
      <c r="N593" s="61">
        <v>2.8151999999999999</v>
      </c>
      <c r="O593" s="62">
        <v>9997</v>
      </c>
      <c r="P593" s="62">
        <v>15159</v>
      </c>
      <c r="Q593" s="61">
        <v>2.3732000000000002</v>
      </c>
      <c r="R593" s="61">
        <v>2.2206000000000001</v>
      </c>
      <c r="S593" s="61">
        <v>5.0080999999999998</v>
      </c>
      <c r="T593" s="61">
        <v>0.90890000000000004</v>
      </c>
      <c r="V593" s="61">
        <v>0.62819999999999998</v>
      </c>
      <c r="X593" s="61">
        <v>0.4753</v>
      </c>
    </row>
    <row r="594" spans="1:24">
      <c r="A594" s="64">
        <v>43949</v>
      </c>
      <c r="B594" s="61">
        <v>0.64570000000000005</v>
      </c>
      <c r="C594" s="63">
        <v>57.2</v>
      </c>
      <c r="D594" s="61">
        <v>4.5744999999999996</v>
      </c>
      <c r="E594" s="63">
        <v>69.22</v>
      </c>
      <c r="F594" s="61">
        <v>0.59650000000000003</v>
      </c>
      <c r="G594" s="63">
        <v>790.66</v>
      </c>
      <c r="H594" s="61">
        <v>0.51980000000000004</v>
      </c>
      <c r="I594" s="61">
        <v>0.91669999999999996</v>
      </c>
      <c r="J594" s="63">
        <v>49.32</v>
      </c>
      <c r="K594" s="57">
        <v>20.98</v>
      </c>
      <c r="L594" s="61">
        <v>1.0746</v>
      </c>
      <c r="M594" s="63">
        <v>19.37</v>
      </c>
      <c r="N594" s="61">
        <v>2.8188</v>
      </c>
      <c r="O594" s="62">
        <v>9997</v>
      </c>
      <c r="P594" s="62">
        <v>15138</v>
      </c>
      <c r="Q594" s="61">
        <v>2.3713000000000002</v>
      </c>
      <c r="R594" s="61">
        <v>2.2189000000000001</v>
      </c>
      <c r="S594" s="61">
        <v>5.0048000000000004</v>
      </c>
      <c r="T594" s="61">
        <v>0.90739999999999998</v>
      </c>
      <c r="V594" s="61">
        <v>0.63009999999999999</v>
      </c>
      <c r="X594" s="61">
        <v>0.47339999999999999</v>
      </c>
    </row>
    <row r="595" spans="1:24">
      <c r="A595" s="64">
        <v>43950</v>
      </c>
      <c r="B595" s="61">
        <v>0.6542</v>
      </c>
      <c r="C595" s="63">
        <v>57.7</v>
      </c>
      <c r="D595" s="61">
        <v>4.6289999999999996</v>
      </c>
      <c r="E595" s="63">
        <v>69.7</v>
      </c>
      <c r="F595" s="61">
        <v>0.60270000000000001</v>
      </c>
      <c r="G595" s="63">
        <v>797.18</v>
      </c>
      <c r="H595" s="61">
        <v>0.52410000000000001</v>
      </c>
      <c r="I595" s="61">
        <v>0.92490000000000006</v>
      </c>
      <c r="J595" s="63">
        <v>49.56</v>
      </c>
      <c r="K595" s="57">
        <v>21.2</v>
      </c>
      <c r="L595" s="61">
        <v>1.0716000000000001</v>
      </c>
      <c r="M595" s="63">
        <v>19.55</v>
      </c>
      <c r="N595" s="61">
        <v>2.8477000000000001</v>
      </c>
      <c r="O595" s="62">
        <v>10055</v>
      </c>
      <c r="P595" s="62">
        <v>15327</v>
      </c>
      <c r="Q595" s="61">
        <v>2.4024999999999999</v>
      </c>
      <c r="R595" s="61">
        <v>2.2481</v>
      </c>
      <c r="S595" s="61">
        <v>5.0701000000000001</v>
      </c>
      <c r="T595" s="61">
        <v>0.91149999999999998</v>
      </c>
      <c r="V595" s="61">
        <v>0.6361</v>
      </c>
      <c r="X595" s="61">
        <v>0.47889999999999999</v>
      </c>
    </row>
    <row r="596" spans="1:24">
      <c r="A596" s="64">
        <v>43951</v>
      </c>
      <c r="B596" s="61">
        <v>0.65659999999999996</v>
      </c>
      <c r="C596" s="63">
        <v>57.8</v>
      </c>
      <c r="D596" s="61">
        <v>4.6299000000000001</v>
      </c>
      <c r="E596" s="63">
        <v>69.91</v>
      </c>
      <c r="F596" s="61">
        <v>0.60429999999999995</v>
      </c>
      <c r="G596" s="63">
        <v>800.07</v>
      </c>
      <c r="H596" s="61">
        <v>0.52610000000000001</v>
      </c>
      <c r="I596" s="61">
        <v>0.92549999999999999</v>
      </c>
      <c r="J596" s="63">
        <v>49.23</v>
      </c>
      <c r="K596" s="57">
        <v>21.23</v>
      </c>
      <c r="L596" s="61">
        <v>1.0676000000000001</v>
      </c>
      <c r="M596" s="63">
        <v>19.55</v>
      </c>
      <c r="N596" s="61">
        <v>2.8351999999999999</v>
      </c>
      <c r="O596" s="62">
        <v>9803</v>
      </c>
      <c r="P596" s="62">
        <v>15383</v>
      </c>
      <c r="Q596" s="61">
        <v>2.4114</v>
      </c>
      <c r="R596" s="61">
        <v>2.2564000000000002</v>
      </c>
      <c r="S596" s="61">
        <v>5.0890000000000004</v>
      </c>
      <c r="T596" s="61">
        <v>0.91039999999999999</v>
      </c>
      <c r="V596" s="61">
        <v>0.64</v>
      </c>
      <c r="X596" s="61">
        <v>0.48139999999999999</v>
      </c>
    </row>
    <row r="597" spans="1:24">
      <c r="A597" s="64">
        <v>43952</v>
      </c>
      <c r="B597" s="61">
        <v>0.64590000000000003</v>
      </c>
      <c r="C597" s="63">
        <v>56.9</v>
      </c>
      <c r="D597" s="61">
        <v>4.5621</v>
      </c>
      <c r="E597" s="63">
        <v>69.14</v>
      </c>
      <c r="F597" s="61">
        <v>0.58989999999999998</v>
      </c>
      <c r="G597" s="63">
        <v>787.03</v>
      </c>
      <c r="H597" s="61">
        <v>0.51429999999999998</v>
      </c>
      <c r="I597" s="61">
        <v>0.91390000000000005</v>
      </c>
      <c r="J597" s="63">
        <v>48.87</v>
      </c>
      <c r="K597" s="57">
        <v>20.89</v>
      </c>
      <c r="L597" s="61">
        <v>1.0608</v>
      </c>
      <c r="M597" s="63">
        <v>19.23</v>
      </c>
      <c r="N597" s="61">
        <v>2.7787999999999999</v>
      </c>
      <c r="O597" s="62">
        <v>9608</v>
      </c>
      <c r="P597" s="62">
        <v>15133</v>
      </c>
      <c r="Q597" s="61">
        <v>2.3721000000000001</v>
      </c>
      <c r="R597" s="61">
        <v>2.2195999999999998</v>
      </c>
      <c r="S597" s="61">
        <v>5.0071000000000003</v>
      </c>
      <c r="T597" s="61">
        <v>0.90539999999999998</v>
      </c>
      <c r="V597" s="61">
        <v>0.62280000000000002</v>
      </c>
      <c r="X597" s="61">
        <v>0.47270000000000001</v>
      </c>
    </row>
    <row r="598" spans="1:24">
      <c r="A598" s="64">
        <v>43955</v>
      </c>
      <c r="B598" s="61">
        <v>0.63819999999999999</v>
      </c>
      <c r="C598" s="63">
        <v>56.3</v>
      </c>
      <c r="D598" s="61">
        <v>4.5076999999999998</v>
      </c>
      <c r="E598" s="63">
        <v>68.150000000000006</v>
      </c>
      <c r="F598" s="61">
        <v>0.58399999999999996</v>
      </c>
      <c r="G598" s="63">
        <v>784.32</v>
      </c>
      <c r="H598" s="61">
        <v>0.51319999999999999</v>
      </c>
      <c r="I598" s="61">
        <v>0.90539999999999998</v>
      </c>
      <c r="J598" s="63">
        <v>48.37</v>
      </c>
      <c r="K598" s="57">
        <v>20.65</v>
      </c>
      <c r="L598" s="61">
        <v>1.06</v>
      </c>
      <c r="M598" s="63">
        <v>19.02</v>
      </c>
      <c r="N598" s="61">
        <v>2.7663000000000002</v>
      </c>
      <c r="O598" s="62">
        <v>9611</v>
      </c>
      <c r="P598" s="62">
        <v>14963</v>
      </c>
      <c r="Q598" s="61">
        <v>2.3437999999999999</v>
      </c>
      <c r="R598" s="61">
        <v>2.1930999999999998</v>
      </c>
      <c r="S598" s="61">
        <v>4.9474999999999998</v>
      </c>
      <c r="T598" s="61">
        <v>0.90210000000000001</v>
      </c>
      <c r="V598" s="61">
        <v>0.61550000000000005</v>
      </c>
      <c r="X598" s="61">
        <v>0.46610000000000001</v>
      </c>
    </row>
    <row r="599" spans="1:24">
      <c r="A599" s="64">
        <v>43956</v>
      </c>
      <c r="B599" s="61">
        <v>0.64590000000000003</v>
      </c>
      <c r="C599" s="63">
        <v>56.9</v>
      </c>
      <c r="D599" s="61">
        <v>4.5621</v>
      </c>
      <c r="E599" s="63">
        <v>68.87</v>
      </c>
      <c r="F599" s="61">
        <v>0.59209999999999996</v>
      </c>
      <c r="G599" s="63">
        <v>793.91</v>
      </c>
      <c r="H599" s="61">
        <v>0.51800000000000002</v>
      </c>
      <c r="I599" s="61">
        <v>0.91339999999999999</v>
      </c>
      <c r="J599" s="63">
        <v>48.8</v>
      </c>
      <c r="K599" s="57">
        <v>20.91</v>
      </c>
      <c r="L599" s="61">
        <v>1.0633999999999999</v>
      </c>
      <c r="M599" s="63">
        <v>19.23</v>
      </c>
      <c r="N599" s="61">
        <v>2.7871000000000001</v>
      </c>
      <c r="O599" s="62">
        <v>9740</v>
      </c>
      <c r="P599" s="62">
        <v>15129</v>
      </c>
      <c r="Q599" s="61">
        <v>2.3721000000000001</v>
      </c>
      <c r="R599" s="61">
        <v>2.2271999999999998</v>
      </c>
      <c r="S599" s="61">
        <v>5.0086000000000004</v>
      </c>
      <c r="T599" s="61">
        <v>0.90700000000000003</v>
      </c>
      <c r="V599" s="61">
        <v>0.62370000000000003</v>
      </c>
      <c r="X599" s="61">
        <v>0.4728</v>
      </c>
    </row>
    <row r="600" spans="1:24">
      <c r="A600" s="64">
        <v>43957</v>
      </c>
      <c r="B600" s="61">
        <v>0.64490000000000003</v>
      </c>
      <c r="C600" s="63">
        <v>56.9</v>
      </c>
      <c r="D600" s="61">
        <v>4.5712999999999999</v>
      </c>
      <c r="E600" s="63">
        <v>68.59</v>
      </c>
      <c r="F600" s="61">
        <v>0.59499999999999997</v>
      </c>
      <c r="G600" s="63">
        <v>788.56</v>
      </c>
      <c r="H600" s="61">
        <v>0.51859999999999995</v>
      </c>
      <c r="I600" s="61">
        <v>0.9133</v>
      </c>
      <c r="J600" s="63">
        <v>48.81</v>
      </c>
      <c r="K600" s="57">
        <v>20.89</v>
      </c>
      <c r="L600" s="61">
        <v>1.0623</v>
      </c>
      <c r="M600" s="63">
        <v>19.3</v>
      </c>
      <c r="N600" s="61">
        <v>2.7782</v>
      </c>
      <c r="O600" s="62">
        <v>9728</v>
      </c>
      <c r="P600" s="62">
        <v>15107</v>
      </c>
      <c r="Q600" s="61">
        <v>2.3683999999999998</v>
      </c>
      <c r="R600" s="61">
        <v>2.2238000000000002</v>
      </c>
      <c r="S600" s="61">
        <v>4.9992999999999999</v>
      </c>
      <c r="T600" s="61">
        <v>0.90529999999999999</v>
      </c>
      <c r="V600" s="61">
        <v>0.62709999999999999</v>
      </c>
      <c r="X600" s="61">
        <v>0.47320000000000001</v>
      </c>
    </row>
    <row r="601" spans="1:24">
      <c r="A601" s="64">
        <v>43958</v>
      </c>
      <c r="B601" s="61">
        <v>0.64259999999999995</v>
      </c>
      <c r="C601" s="63">
        <v>56.8</v>
      </c>
      <c r="D601" s="61">
        <v>4.5609999999999999</v>
      </c>
      <c r="E601" s="63">
        <v>68.31</v>
      </c>
      <c r="F601" s="61">
        <v>0.59540000000000004</v>
      </c>
      <c r="G601" s="63">
        <v>787.91</v>
      </c>
      <c r="H601" s="61">
        <v>0.52110000000000001</v>
      </c>
      <c r="I601" s="61">
        <v>0.91279999999999994</v>
      </c>
      <c r="J601" s="63">
        <v>48.69</v>
      </c>
      <c r="K601" s="57">
        <v>20.87</v>
      </c>
      <c r="L601" s="61">
        <v>1.0676000000000001</v>
      </c>
      <c r="M601" s="63">
        <v>19.239999999999998</v>
      </c>
      <c r="N601" s="61">
        <v>2.7785000000000002</v>
      </c>
      <c r="O601" s="62">
        <v>9668</v>
      </c>
      <c r="P601" s="62">
        <v>15055</v>
      </c>
      <c r="Q601" s="61">
        <v>2.3599000000000001</v>
      </c>
      <c r="R601" s="61">
        <v>2.2159</v>
      </c>
      <c r="S601" s="61">
        <v>4.9809000000000001</v>
      </c>
      <c r="T601" s="61">
        <v>0.9073</v>
      </c>
      <c r="V601" s="61">
        <v>0.62680000000000002</v>
      </c>
      <c r="X601" s="61">
        <v>0.47189999999999999</v>
      </c>
    </row>
    <row r="602" spans="1:24">
      <c r="A602" s="64">
        <v>43959</v>
      </c>
      <c r="B602" s="61">
        <v>0.65300000000000002</v>
      </c>
      <c r="C602" s="63">
        <v>57.6</v>
      </c>
      <c r="D602" s="61">
        <v>4.6182999999999996</v>
      </c>
      <c r="E602" s="63">
        <v>69.489999999999995</v>
      </c>
      <c r="F602" s="61">
        <v>0.60229999999999995</v>
      </c>
      <c r="G602" s="63">
        <v>796.16</v>
      </c>
      <c r="H602" s="61">
        <v>0.52669999999999995</v>
      </c>
      <c r="I602" s="61">
        <v>0.9224</v>
      </c>
      <c r="J602" s="63">
        <v>49.24</v>
      </c>
      <c r="K602" s="57">
        <v>21.08</v>
      </c>
      <c r="L602" s="61">
        <v>1.0665</v>
      </c>
      <c r="M602" s="63">
        <v>19.52</v>
      </c>
      <c r="N602" s="61">
        <v>2.8138000000000001</v>
      </c>
      <c r="O602" s="62">
        <v>9762</v>
      </c>
      <c r="P602" s="62">
        <v>15266</v>
      </c>
      <c r="Q602" s="61">
        <v>2.3980999999999999</v>
      </c>
      <c r="R602" s="61">
        <v>2.2517</v>
      </c>
      <c r="S602" s="61">
        <v>5.0612000000000004</v>
      </c>
      <c r="T602" s="61">
        <v>0.9103</v>
      </c>
      <c r="V602" s="61">
        <v>0.63480000000000003</v>
      </c>
      <c r="X602" s="61">
        <v>0.4798</v>
      </c>
    </row>
    <row r="603" spans="1:24">
      <c r="A603" s="64">
        <v>43962</v>
      </c>
      <c r="B603" s="61">
        <v>0.65429999999999999</v>
      </c>
      <c r="C603" s="63">
        <v>57.7</v>
      </c>
      <c r="D603" s="61">
        <v>4.6342999999999996</v>
      </c>
      <c r="E603" s="63">
        <v>69.959999999999994</v>
      </c>
      <c r="F603" s="61">
        <v>0.60350000000000004</v>
      </c>
      <c r="G603" s="63">
        <v>797.7</v>
      </c>
      <c r="H603" s="61">
        <v>0.52700000000000002</v>
      </c>
      <c r="I603" s="61">
        <v>0.92459999999999998</v>
      </c>
      <c r="J603" s="63">
        <v>49.56</v>
      </c>
      <c r="K603" s="57">
        <v>21.04</v>
      </c>
      <c r="L603" s="61">
        <v>1.0669</v>
      </c>
      <c r="M603" s="63">
        <v>19.52</v>
      </c>
      <c r="N603" s="61">
        <v>2.8357000000000001</v>
      </c>
      <c r="O603" s="62">
        <v>9762</v>
      </c>
      <c r="P603" s="62">
        <v>15262</v>
      </c>
      <c r="Q603" s="61">
        <v>2.4028999999999998</v>
      </c>
      <c r="R603" s="61">
        <v>2.2562000000000002</v>
      </c>
      <c r="S603" s="61">
        <v>5.0715000000000003</v>
      </c>
      <c r="T603" s="61">
        <v>0.91090000000000004</v>
      </c>
      <c r="V603" s="61">
        <v>0.63529999999999998</v>
      </c>
      <c r="X603" s="61">
        <v>0.4798</v>
      </c>
    </row>
    <row r="604" spans="1:24">
      <c r="A604" s="64">
        <v>43963</v>
      </c>
      <c r="B604" s="61">
        <v>0.64770000000000005</v>
      </c>
      <c r="C604" s="63">
        <v>57.3</v>
      </c>
      <c r="D604" s="61">
        <v>4.5942999999999996</v>
      </c>
      <c r="E604" s="63">
        <v>69.58</v>
      </c>
      <c r="F604" s="61">
        <v>0.59919999999999995</v>
      </c>
      <c r="G604" s="63">
        <v>794</v>
      </c>
      <c r="H604" s="61">
        <v>0.52529999999999999</v>
      </c>
      <c r="I604" s="61">
        <v>0.91820000000000002</v>
      </c>
      <c r="J604" s="63">
        <v>49.12</v>
      </c>
      <c r="K604" s="57">
        <v>20.8</v>
      </c>
      <c r="L604" s="61">
        <v>1.0656000000000001</v>
      </c>
      <c r="M604" s="63">
        <v>19.39</v>
      </c>
      <c r="N604" s="61">
        <v>2.8045</v>
      </c>
      <c r="O604" s="62">
        <v>9677</v>
      </c>
      <c r="P604" s="62">
        <v>15114</v>
      </c>
      <c r="Q604" s="61">
        <v>2.3786999999999998</v>
      </c>
      <c r="R604" s="61">
        <v>2.2334000000000001</v>
      </c>
      <c r="S604" s="61">
        <v>5.0201000000000002</v>
      </c>
      <c r="T604" s="61">
        <v>0.90880000000000005</v>
      </c>
      <c r="V604" s="61">
        <v>0.63009999999999999</v>
      </c>
      <c r="X604" s="61">
        <v>0.47589999999999999</v>
      </c>
    </row>
    <row r="605" spans="1:24">
      <c r="A605" s="64">
        <v>43964</v>
      </c>
      <c r="B605" s="61">
        <v>0.64729999999999999</v>
      </c>
      <c r="C605" s="63">
        <v>57.2</v>
      </c>
      <c r="D605" s="61">
        <v>4.5903</v>
      </c>
      <c r="E605" s="63">
        <v>69.349999999999994</v>
      </c>
      <c r="F605" s="61">
        <v>0.59660000000000002</v>
      </c>
      <c r="G605" s="63">
        <v>793.46</v>
      </c>
      <c r="H605" s="61">
        <v>0.52729999999999999</v>
      </c>
      <c r="I605" s="61">
        <v>0.91769999999999996</v>
      </c>
      <c r="J605" s="63">
        <v>48.8</v>
      </c>
      <c r="K605" s="57">
        <v>20.77</v>
      </c>
      <c r="L605" s="61">
        <v>1.0753999999999999</v>
      </c>
      <c r="M605" s="63">
        <v>19.350000000000001</v>
      </c>
      <c r="N605" s="61">
        <v>2.8069999999999999</v>
      </c>
      <c r="O605" s="62">
        <v>9635</v>
      </c>
      <c r="P605" s="62">
        <v>15105</v>
      </c>
      <c r="Q605" s="61">
        <v>2.3772000000000002</v>
      </c>
      <c r="R605" s="61">
        <v>2.2321</v>
      </c>
      <c r="S605" s="61">
        <v>5.0171999999999999</v>
      </c>
      <c r="T605" s="61">
        <v>0.90990000000000004</v>
      </c>
      <c r="V605" s="61">
        <v>0.62760000000000005</v>
      </c>
      <c r="X605" s="61">
        <v>0.4753</v>
      </c>
    </row>
    <row r="606" spans="1:24">
      <c r="A606" s="64">
        <v>43965</v>
      </c>
      <c r="B606" s="61">
        <v>0.64339999999999997</v>
      </c>
      <c r="C606" s="63">
        <v>56.9</v>
      </c>
      <c r="D606" s="61">
        <v>4.5671999999999997</v>
      </c>
      <c r="E606" s="63">
        <v>68.73</v>
      </c>
      <c r="F606" s="61">
        <v>0.59540000000000004</v>
      </c>
      <c r="G606" s="63">
        <v>790.18</v>
      </c>
      <c r="H606" s="61">
        <v>0.52759999999999996</v>
      </c>
      <c r="I606" s="61">
        <v>0.91459999999999997</v>
      </c>
      <c r="J606" s="63">
        <v>48.51</v>
      </c>
      <c r="K606" s="57">
        <v>20.67</v>
      </c>
      <c r="L606" s="61">
        <v>1.0755999999999999</v>
      </c>
      <c r="M606" s="63">
        <v>19.25</v>
      </c>
      <c r="N606" s="61">
        <v>2.7890999999999999</v>
      </c>
      <c r="O606" s="62">
        <v>9593</v>
      </c>
      <c r="P606" s="62">
        <v>15035</v>
      </c>
      <c r="Q606" s="61">
        <v>2.3628999999999998</v>
      </c>
      <c r="R606" s="61">
        <v>2.2185999999999999</v>
      </c>
      <c r="S606" s="61">
        <v>4.9866999999999999</v>
      </c>
      <c r="T606" s="61">
        <v>0.90749999999999997</v>
      </c>
      <c r="V606" s="61">
        <v>0.62609999999999999</v>
      </c>
      <c r="X606" s="61">
        <v>0.47210000000000002</v>
      </c>
    </row>
    <row r="607" spans="1:24">
      <c r="A607" s="64">
        <v>43966</v>
      </c>
      <c r="B607" s="61">
        <v>0.64549999999999996</v>
      </c>
      <c r="C607" s="63">
        <v>57.2</v>
      </c>
      <c r="D607" s="61">
        <v>4.5841000000000003</v>
      </c>
      <c r="E607" s="63">
        <v>69.23</v>
      </c>
      <c r="F607" s="61">
        <v>0.59740000000000004</v>
      </c>
      <c r="G607" s="63">
        <v>794.05</v>
      </c>
      <c r="H607" s="61">
        <v>0.52869999999999995</v>
      </c>
      <c r="I607" s="61">
        <v>0.91930000000000001</v>
      </c>
      <c r="J607" s="63">
        <v>48.75</v>
      </c>
      <c r="K607" s="57">
        <v>20.71</v>
      </c>
      <c r="L607" s="61">
        <v>1.0780000000000001</v>
      </c>
      <c r="M607" s="63">
        <v>19.32</v>
      </c>
      <c r="N607" s="61">
        <v>2.8047</v>
      </c>
      <c r="O607" s="62">
        <v>9611</v>
      </c>
      <c r="P607" s="62">
        <v>15078</v>
      </c>
      <c r="Q607" s="61">
        <v>2.3706</v>
      </c>
      <c r="R607" s="61">
        <v>2.2259000000000002</v>
      </c>
      <c r="S607" s="61">
        <v>5.0038999999999998</v>
      </c>
      <c r="T607" s="61">
        <v>0.90669999999999995</v>
      </c>
      <c r="V607" s="61">
        <v>0.62809999999999999</v>
      </c>
      <c r="X607" s="61">
        <v>0.47510000000000002</v>
      </c>
    </row>
    <row r="608" spans="1:24">
      <c r="A608" s="64">
        <v>43969</v>
      </c>
      <c r="B608" s="61">
        <v>0.64290000000000003</v>
      </c>
      <c r="C608" s="63">
        <v>57</v>
      </c>
      <c r="D608" s="61">
        <v>4.5724</v>
      </c>
      <c r="E608" s="63">
        <v>68.89</v>
      </c>
      <c r="F608" s="61">
        <v>0.59419999999999995</v>
      </c>
      <c r="G608" s="63">
        <v>793.02</v>
      </c>
      <c r="H608" s="61">
        <v>0.53139999999999998</v>
      </c>
      <c r="I608" s="61">
        <v>0.91739999999999999</v>
      </c>
      <c r="J608" s="63">
        <v>48.81</v>
      </c>
      <c r="K608" s="57">
        <v>20.6</v>
      </c>
      <c r="L608" s="61">
        <v>1.0809</v>
      </c>
      <c r="M608" s="63">
        <v>19.239999999999998</v>
      </c>
      <c r="N608" s="61">
        <v>2.7997999999999998</v>
      </c>
      <c r="O608" s="62">
        <v>9553</v>
      </c>
      <c r="P608" s="62">
        <v>15005</v>
      </c>
      <c r="Q608" s="61">
        <v>2.3611</v>
      </c>
      <c r="R608" s="61">
        <v>2.2168999999999999</v>
      </c>
      <c r="S608" s="61">
        <v>4.9835000000000003</v>
      </c>
      <c r="T608" s="61">
        <v>0.90569999999999995</v>
      </c>
      <c r="V608" s="61">
        <v>0.62480000000000002</v>
      </c>
      <c r="X608" s="61">
        <v>0.47289999999999999</v>
      </c>
    </row>
    <row r="609" spans="1:24">
      <c r="A609" s="64">
        <v>43970</v>
      </c>
      <c r="B609" s="61">
        <v>0.65200000000000002</v>
      </c>
      <c r="C609" s="63">
        <v>57.7</v>
      </c>
      <c r="D609" s="61">
        <v>4.6369999999999996</v>
      </c>
      <c r="E609" s="63">
        <v>70.02</v>
      </c>
      <c r="F609" s="61">
        <v>0.59730000000000005</v>
      </c>
      <c r="G609" s="63">
        <v>799.69</v>
      </c>
      <c r="H609" s="61">
        <v>0.53439999999999999</v>
      </c>
      <c r="I609" s="61">
        <v>0.92500000000000004</v>
      </c>
      <c r="J609" s="63">
        <v>49.33</v>
      </c>
      <c r="K609" s="57">
        <v>20.8</v>
      </c>
      <c r="L609" s="61">
        <v>1.0780000000000001</v>
      </c>
      <c r="M609" s="63">
        <v>19.53</v>
      </c>
      <c r="N609" s="61">
        <v>2.8359000000000001</v>
      </c>
      <c r="O609" s="62">
        <v>9659</v>
      </c>
      <c r="P609" s="62">
        <v>15192</v>
      </c>
      <c r="Q609" s="61">
        <v>2.3944999999999999</v>
      </c>
      <c r="R609" s="61">
        <v>2.2483</v>
      </c>
      <c r="S609" s="61">
        <v>5.0537000000000001</v>
      </c>
      <c r="T609" s="61">
        <v>0.90980000000000005</v>
      </c>
      <c r="V609" s="61">
        <v>0.63400000000000001</v>
      </c>
      <c r="X609" s="61">
        <v>0.48</v>
      </c>
    </row>
    <row r="610" spans="1:24">
      <c r="A610" s="64">
        <v>43971</v>
      </c>
      <c r="B610" s="61">
        <v>0.65510000000000002</v>
      </c>
      <c r="C610" s="63">
        <v>57.9</v>
      </c>
      <c r="D610" s="61">
        <v>4.6524999999999999</v>
      </c>
      <c r="E610" s="63">
        <v>70.59</v>
      </c>
      <c r="F610" s="61">
        <v>0.59860000000000002</v>
      </c>
      <c r="G610" s="63">
        <v>805.37</v>
      </c>
      <c r="H610" s="61">
        <v>0.53420000000000001</v>
      </c>
      <c r="I610" s="61">
        <v>0.92830000000000001</v>
      </c>
      <c r="J610" s="63">
        <v>49.57</v>
      </c>
      <c r="K610" s="57">
        <v>20.88</v>
      </c>
      <c r="L610" s="61">
        <v>1.0729</v>
      </c>
      <c r="M610" s="63">
        <v>19.61</v>
      </c>
      <c r="N610" s="61">
        <v>2.851</v>
      </c>
      <c r="O610" s="62">
        <v>9650</v>
      </c>
      <c r="P610" s="62">
        <v>15246</v>
      </c>
      <c r="Q610" s="61">
        <v>2.4058999999999999</v>
      </c>
      <c r="R610" s="61">
        <v>2.2589999999999999</v>
      </c>
      <c r="S610" s="61">
        <v>5.0773000000000001</v>
      </c>
      <c r="T610" s="61">
        <v>0.91220000000000001</v>
      </c>
      <c r="V610" s="61">
        <v>0.63529999999999998</v>
      </c>
      <c r="X610" s="61">
        <v>0.47970000000000002</v>
      </c>
    </row>
    <row r="611" spans="1:24">
      <c r="A611" s="64">
        <v>43972</v>
      </c>
      <c r="B611" s="61">
        <v>0.65559999999999996</v>
      </c>
      <c r="C611" s="63">
        <v>57.9</v>
      </c>
      <c r="D611" s="61">
        <v>4.6585000000000001</v>
      </c>
      <c r="E611" s="63">
        <v>70.599999999999994</v>
      </c>
      <c r="F611" s="61">
        <v>0.59860000000000002</v>
      </c>
      <c r="G611" s="63">
        <v>807.26</v>
      </c>
      <c r="H611" s="61">
        <v>0.53790000000000004</v>
      </c>
      <c r="I611" s="61">
        <v>0.9284</v>
      </c>
      <c r="J611" s="63">
        <v>49.69</v>
      </c>
      <c r="K611" s="57">
        <v>20.88</v>
      </c>
      <c r="L611" s="61">
        <v>1.0725</v>
      </c>
      <c r="M611" s="63">
        <v>19.62</v>
      </c>
      <c r="N611" s="61">
        <v>2.8496000000000001</v>
      </c>
      <c r="O611" s="62">
        <v>9644</v>
      </c>
      <c r="P611" s="62">
        <v>15251</v>
      </c>
      <c r="Q611" s="61">
        <v>2.4077000000000002</v>
      </c>
      <c r="R611" s="61">
        <v>2.2606999999999999</v>
      </c>
      <c r="S611" s="61">
        <v>5.0811000000000002</v>
      </c>
      <c r="T611" s="61">
        <v>0.91400000000000003</v>
      </c>
      <c r="V611" s="61">
        <v>0.63360000000000005</v>
      </c>
      <c r="X611" s="61">
        <v>0.48020000000000002</v>
      </c>
    </row>
    <row r="612" spans="1:24">
      <c r="A612" s="64">
        <v>43973</v>
      </c>
      <c r="B612" s="61">
        <v>0.65410000000000001</v>
      </c>
      <c r="C612" s="63">
        <v>57.9</v>
      </c>
      <c r="D612" s="61">
        <v>4.6574999999999998</v>
      </c>
      <c r="E612" s="63">
        <v>70.3</v>
      </c>
      <c r="F612" s="61">
        <v>0.59860000000000002</v>
      </c>
      <c r="G612" s="63">
        <v>808.68</v>
      </c>
      <c r="H612" s="61">
        <v>0.53539999999999999</v>
      </c>
      <c r="I612" s="61">
        <v>0.92959999999999998</v>
      </c>
      <c r="J612" s="63">
        <v>49.58</v>
      </c>
      <c r="K612" s="57">
        <v>20.83</v>
      </c>
      <c r="L612" s="61">
        <v>1.0709</v>
      </c>
      <c r="M612" s="63">
        <v>19.62</v>
      </c>
      <c r="N612" s="61">
        <v>2.8551000000000002</v>
      </c>
      <c r="O612" s="62">
        <v>9622</v>
      </c>
      <c r="P612" s="62">
        <v>15221</v>
      </c>
      <c r="Q612" s="61">
        <v>2.4022000000000001</v>
      </c>
      <c r="R612" s="61">
        <v>2.2555000000000001</v>
      </c>
      <c r="S612" s="61">
        <v>5.0723000000000003</v>
      </c>
      <c r="T612" s="61">
        <v>0.91610000000000003</v>
      </c>
      <c r="V612" s="61">
        <v>0.63529999999999998</v>
      </c>
      <c r="X612" s="61">
        <v>0.47889999999999999</v>
      </c>
    </row>
    <row r="613" spans="1:24">
      <c r="A613" s="64">
        <v>43976</v>
      </c>
      <c r="B613" s="61">
        <v>0.65290000000000004</v>
      </c>
      <c r="C613" s="63">
        <v>57.9</v>
      </c>
      <c r="D613" s="61">
        <v>4.6627000000000001</v>
      </c>
      <c r="E613" s="63">
        <v>70.319999999999993</v>
      </c>
      <c r="F613" s="61">
        <v>0.59970000000000001</v>
      </c>
      <c r="G613" s="63">
        <v>811.95</v>
      </c>
      <c r="H613" s="61">
        <v>0.53620000000000001</v>
      </c>
      <c r="I613" s="61">
        <v>0.93140000000000001</v>
      </c>
      <c r="J613" s="63">
        <v>49.6</v>
      </c>
      <c r="K613" s="57">
        <v>20.89</v>
      </c>
      <c r="L613" s="61">
        <v>1.0716000000000001</v>
      </c>
      <c r="M613" s="63">
        <v>19.64</v>
      </c>
      <c r="N613" s="61">
        <v>2.8483000000000001</v>
      </c>
      <c r="O613" s="62">
        <v>9604</v>
      </c>
      <c r="P613" s="62">
        <v>15223</v>
      </c>
      <c r="Q613" s="61">
        <v>2.3978000000000002</v>
      </c>
      <c r="R613" s="61">
        <v>2.2513999999999998</v>
      </c>
      <c r="S613" s="61">
        <v>5.0640999999999998</v>
      </c>
      <c r="T613" s="61">
        <v>0.91359999999999997</v>
      </c>
      <c r="V613" s="61">
        <v>0.63519999999999999</v>
      </c>
      <c r="X613" s="61">
        <v>0.47939999999999999</v>
      </c>
    </row>
    <row r="614" spans="1:24">
      <c r="A614" s="64">
        <v>43977</v>
      </c>
      <c r="B614" s="61">
        <v>0.65769999999999995</v>
      </c>
      <c r="C614" s="63">
        <v>58.2</v>
      </c>
      <c r="D614" s="61">
        <v>4.6912000000000003</v>
      </c>
      <c r="E614" s="63">
        <v>70.930000000000007</v>
      </c>
      <c r="F614" s="61">
        <v>0.60219999999999996</v>
      </c>
      <c r="G614" s="63">
        <v>811.94</v>
      </c>
      <c r="H614" s="61">
        <v>0.53820000000000001</v>
      </c>
      <c r="I614" s="61">
        <v>0.93459999999999999</v>
      </c>
      <c r="J614" s="63">
        <v>49.76</v>
      </c>
      <c r="K614" s="57">
        <v>20.99</v>
      </c>
      <c r="L614" s="61">
        <v>1.0720000000000001</v>
      </c>
      <c r="M614" s="63">
        <v>19.71</v>
      </c>
      <c r="N614" s="61">
        <v>2.8698999999999999</v>
      </c>
      <c r="O614" s="62">
        <v>9708</v>
      </c>
      <c r="P614" s="62">
        <v>15341</v>
      </c>
      <c r="Q614" s="61">
        <v>2.4154</v>
      </c>
      <c r="R614" s="61">
        <v>2.2679</v>
      </c>
      <c r="S614" s="61">
        <v>5.0990000000000002</v>
      </c>
      <c r="T614" s="61">
        <v>0.91659999999999997</v>
      </c>
      <c r="V614" s="61">
        <v>0.63839999999999997</v>
      </c>
      <c r="X614" s="61">
        <v>0.4829</v>
      </c>
    </row>
    <row r="615" spans="1:24">
      <c r="A615" s="64">
        <v>43978</v>
      </c>
      <c r="B615" s="61">
        <v>0.66400000000000003</v>
      </c>
      <c r="C615" s="63">
        <v>58.8</v>
      </c>
      <c r="D615" s="61">
        <v>4.7507000000000001</v>
      </c>
      <c r="E615" s="63">
        <v>71.39</v>
      </c>
      <c r="F615" s="61">
        <v>0.60589999999999999</v>
      </c>
      <c r="G615" s="63">
        <v>819.28</v>
      </c>
      <c r="H615" s="61">
        <v>0.53910000000000002</v>
      </c>
      <c r="I615" s="61">
        <v>0.94210000000000005</v>
      </c>
      <c r="J615" s="63">
        <v>50.23</v>
      </c>
      <c r="K615" s="57">
        <v>21.16</v>
      </c>
      <c r="L615" s="61">
        <v>1.0724</v>
      </c>
      <c r="M615" s="63">
        <v>19.95</v>
      </c>
      <c r="N615" s="61">
        <v>2.8936999999999999</v>
      </c>
      <c r="O615" s="62">
        <v>9794</v>
      </c>
      <c r="P615" s="62">
        <v>15489</v>
      </c>
      <c r="Q615" s="61">
        <v>2.4384999999999999</v>
      </c>
      <c r="R615" s="61">
        <v>2.2896999999999998</v>
      </c>
      <c r="S615" s="61">
        <v>5.1478000000000002</v>
      </c>
      <c r="T615" s="61">
        <v>0.91549999999999998</v>
      </c>
      <c r="V615" s="61">
        <v>0.64200000000000002</v>
      </c>
      <c r="X615" s="61">
        <v>0.48649999999999999</v>
      </c>
    </row>
    <row r="616" spans="1:24">
      <c r="A616" s="64">
        <v>43979</v>
      </c>
      <c r="B616" s="61">
        <v>0.66120000000000001</v>
      </c>
      <c r="C616" s="63">
        <v>58.6</v>
      </c>
      <c r="D616" s="61">
        <v>4.7369000000000003</v>
      </c>
      <c r="E616" s="63">
        <v>71.31</v>
      </c>
      <c r="F616" s="61">
        <v>0.60040000000000004</v>
      </c>
      <c r="G616" s="63">
        <v>820.55</v>
      </c>
      <c r="H616" s="61">
        <v>0.5393</v>
      </c>
      <c r="I616" s="61">
        <v>0.9395</v>
      </c>
      <c r="J616" s="63">
        <v>50.1</v>
      </c>
      <c r="K616" s="57">
        <v>21.07</v>
      </c>
      <c r="L616" s="61">
        <v>1.0682</v>
      </c>
      <c r="M616" s="63">
        <v>19.850000000000001</v>
      </c>
      <c r="N616" s="61">
        <v>2.8801999999999999</v>
      </c>
      <c r="O616" s="62">
        <v>9749</v>
      </c>
      <c r="P616" s="62">
        <v>15413</v>
      </c>
      <c r="Q616" s="61">
        <v>2.4283000000000001</v>
      </c>
      <c r="R616" s="61">
        <v>2.2799999999999998</v>
      </c>
      <c r="S616" s="61">
        <v>5.1261999999999999</v>
      </c>
      <c r="T616" s="61">
        <v>0.91010000000000002</v>
      </c>
      <c r="V616" s="61">
        <v>0.64029999999999998</v>
      </c>
      <c r="X616" s="61">
        <v>0.48370000000000002</v>
      </c>
    </row>
    <row r="617" spans="1:24">
      <c r="A617" s="64">
        <v>43980</v>
      </c>
      <c r="B617" s="61">
        <v>0.66590000000000005</v>
      </c>
      <c r="C617" s="63">
        <v>58.8</v>
      </c>
      <c r="D617" s="61">
        <v>4.7587000000000002</v>
      </c>
      <c r="E617" s="63">
        <v>71.319999999999993</v>
      </c>
      <c r="F617" s="61">
        <v>0.5998</v>
      </c>
      <c r="G617" s="63">
        <v>823.12</v>
      </c>
      <c r="H617" s="61">
        <v>0.53939999999999999</v>
      </c>
      <c r="I617" s="61">
        <v>0.94069999999999998</v>
      </c>
      <c r="J617" s="63">
        <v>50.35</v>
      </c>
      <c r="K617" s="57">
        <v>21.2</v>
      </c>
      <c r="L617" s="61">
        <v>1.0718000000000001</v>
      </c>
      <c r="M617" s="63">
        <v>19.96</v>
      </c>
      <c r="N617" s="61">
        <v>2.8967000000000001</v>
      </c>
      <c r="O617" s="62">
        <v>9779</v>
      </c>
      <c r="P617" s="62">
        <v>15503</v>
      </c>
      <c r="Q617" s="61">
        <v>2.4455</v>
      </c>
      <c r="R617" s="61">
        <v>2.2961999999999998</v>
      </c>
      <c r="S617" s="61">
        <v>5.1624999999999996</v>
      </c>
      <c r="T617" s="61">
        <v>0.91649999999999998</v>
      </c>
      <c r="V617" s="61">
        <v>0.64129999999999998</v>
      </c>
      <c r="X617" s="61">
        <v>0.48759999999999998</v>
      </c>
    </row>
    <row r="618" spans="1:24">
      <c r="A618" s="64">
        <v>43983</v>
      </c>
      <c r="B618" s="61">
        <v>0.67420000000000002</v>
      </c>
      <c r="C618" s="63">
        <v>59.3</v>
      </c>
      <c r="D618" s="61">
        <v>4.7979000000000003</v>
      </c>
      <c r="E618" s="63">
        <v>72.510000000000005</v>
      </c>
      <c r="F618" s="61">
        <v>0.60519999999999996</v>
      </c>
      <c r="G618" s="63">
        <v>826.55</v>
      </c>
      <c r="H618" s="61">
        <v>0.54410000000000003</v>
      </c>
      <c r="I618" s="61">
        <v>0.94799999999999995</v>
      </c>
      <c r="J618" s="63">
        <v>50.82</v>
      </c>
      <c r="K618" s="57">
        <v>21.41</v>
      </c>
      <c r="L618" s="61">
        <v>1.0793999999999999</v>
      </c>
      <c r="M618" s="63">
        <v>20.18</v>
      </c>
      <c r="N618" s="61">
        <v>2.9085000000000001</v>
      </c>
      <c r="O618" s="62">
        <v>9850</v>
      </c>
      <c r="P618" s="62">
        <v>15697</v>
      </c>
      <c r="Q618" s="61">
        <v>2.476</v>
      </c>
      <c r="R618" s="61">
        <v>2.3248000000000002</v>
      </c>
      <c r="S618" s="61">
        <v>5.2266000000000004</v>
      </c>
      <c r="T618" s="61">
        <v>0.92500000000000004</v>
      </c>
      <c r="V618" s="61">
        <v>0.64739999999999998</v>
      </c>
      <c r="X618" s="61">
        <v>0.4914</v>
      </c>
    </row>
    <row r="619" spans="1:24">
      <c r="A619" s="64">
        <v>43984</v>
      </c>
      <c r="B619" s="61">
        <v>0.68030000000000002</v>
      </c>
      <c r="C619" s="63">
        <v>59.8</v>
      </c>
      <c r="D619" s="61">
        <v>4.8429000000000002</v>
      </c>
      <c r="E619" s="63">
        <v>73.27</v>
      </c>
      <c r="F619" s="61">
        <v>0.61099999999999999</v>
      </c>
      <c r="G619" s="63">
        <v>833.32</v>
      </c>
      <c r="H619" s="61">
        <v>0.54420000000000002</v>
      </c>
      <c r="I619" s="61">
        <v>0.95599999999999996</v>
      </c>
      <c r="J619" s="63">
        <v>51.41</v>
      </c>
      <c r="K619" s="57">
        <v>21.47</v>
      </c>
      <c r="L619" s="61">
        <v>1.0817000000000001</v>
      </c>
      <c r="M619" s="63">
        <v>20.36</v>
      </c>
      <c r="N619" s="61">
        <v>2.9226000000000001</v>
      </c>
      <c r="O619" s="62">
        <v>9851</v>
      </c>
      <c r="P619" s="62">
        <v>15822</v>
      </c>
      <c r="Q619" s="61">
        <v>2.4984000000000002</v>
      </c>
      <c r="R619" s="61">
        <v>2.3540000000000001</v>
      </c>
      <c r="S619" s="61">
        <v>5.2732000000000001</v>
      </c>
      <c r="T619" s="61">
        <v>0.92069999999999996</v>
      </c>
      <c r="V619" s="61">
        <v>0.65400000000000003</v>
      </c>
      <c r="X619" s="61">
        <v>0.49609999999999999</v>
      </c>
    </row>
    <row r="620" spans="1:24">
      <c r="A620" s="64">
        <v>43985</v>
      </c>
      <c r="B620" s="61">
        <v>0.69399999999999995</v>
      </c>
      <c r="C620" s="63">
        <v>60.9</v>
      </c>
      <c r="D620" s="61">
        <v>4.9360999999999997</v>
      </c>
      <c r="E620" s="63">
        <v>75.36</v>
      </c>
      <c r="F620" s="61">
        <v>0.61939999999999995</v>
      </c>
      <c r="G620" s="63">
        <v>844.85</v>
      </c>
      <c r="H620" s="61">
        <v>0.55149999999999999</v>
      </c>
      <c r="I620" s="61">
        <v>0.96940000000000004</v>
      </c>
      <c r="J620" s="63">
        <v>52.21</v>
      </c>
      <c r="K620" s="57">
        <v>21.91</v>
      </c>
      <c r="L620" s="61">
        <v>1.0825</v>
      </c>
      <c r="M620" s="63">
        <v>20.77</v>
      </c>
      <c r="N620" s="61">
        <v>2.9599000000000002</v>
      </c>
      <c r="O620" s="62">
        <v>9857</v>
      </c>
      <c r="P620" s="62">
        <v>16144</v>
      </c>
      <c r="Q620" s="61">
        <v>2.5487000000000002</v>
      </c>
      <c r="R620" s="61">
        <v>2.4014000000000002</v>
      </c>
      <c r="S620" s="61">
        <v>5.3788999999999998</v>
      </c>
      <c r="T620" s="61">
        <v>0.93679999999999997</v>
      </c>
      <c r="V620" s="61">
        <v>0.66720000000000002</v>
      </c>
      <c r="X620" s="61">
        <v>0.50439999999999996</v>
      </c>
    </row>
    <row r="621" spans="1:24">
      <c r="A621" s="64">
        <v>43986</v>
      </c>
      <c r="B621" s="61">
        <v>0.69059999999999999</v>
      </c>
      <c r="C621" s="63">
        <v>60.6</v>
      </c>
      <c r="D621" s="61">
        <v>4.9188999999999998</v>
      </c>
      <c r="E621" s="63">
        <v>75.3</v>
      </c>
      <c r="F621" s="61">
        <v>0.61570000000000003</v>
      </c>
      <c r="G621" s="63">
        <v>840.92</v>
      </c>
      <c r="H621" s="61">
        <v>0.55079999999999996</v>
      </c>
      <c r="I621" s="61">
        <v>0.96760000000000002</v>
      </c>
      <c r="J621" s="63">
        <v>52.14</v>
      </c>
      <c r="K621" s="57">
        <v>21.82</v>
      </c>
      <c r="L621" s="61">
        <v>1.0753999999999999</v>
      </c>
      <c r="M621" s="63">
        <v>20.66</v>
      </c>
      <c r="N621" s="61">
        <v>2.9533999999999998</v>
      </c>
      <c r="O621" s="62">
        <v>9755</v>
      </c>
      <c r="P621" s="62">
        <v>16067</v>
      </c>
      <c r="Q621" s="61">
        <v>2.5362</v>
      </c>
      <c r="R621" s="61">
        <v>2.3896000000000002</v>
      </c>
      <c r="S621" s="61">
        <v>5.3524000000000003</v>
      </c>
      <c r="T621" s="61">
        <v>0.93300000000000005</v>
      </c>
      <c r="V621" s="61">
        <v>0.66390000000000005</v>
      </c>
      <c r="X621" s="61">
        <v>0.50180000000000002</v>
      </c>
    </row>
    <row r="622" spans="1:24">
      <c r="A622" s="64">
        <v>43987</v>
      </c>
      <c r="B622" s="61">
        <v>0.7</v>
      </c>
      <c r="C622" s="63">
        <v>61.2</v>
      </c>
      <c r="D622" s="61">
        <v>4.9612999999999996</v>
      </c>
      <c r="E622" s="63">
        <v>76.5</v>
      </c>
      <c r="F622" s="61">
        <v>0.61570000000000003</v>
      </c>
      <c r="G622" s="63">
        <v>845.68</v>
      </c>
      <c r="H622" s="61">
        <v>0.55400000000000005</v>
      </c>
      <c r="I622" s="61">
        <v>0.97440000000000004</v>
      </c>
      <c r="J622" s="63">
        <v>52.79</v>
      </c>
      <c r="K622" s="57">
        <v>22.02</v>
      </c>
      <c r="L622" s="61">
        <v>1.0770999999999999</v>
      </c>
      <c r="M622" s="63">
        <v>20.83</v>
      </c>
      <c r="N622" s="61">
        <v>2.9855</v>
      </c>
      <c r="O622" s="62">
        <v>9757</v>
      </c>
      <c r="P622" s="62">
        <v>16282</v>
      </c>
      <c r="Q622" s="61">
        <v>2.5708000000000002</v>
      </c>
      <c r="R622" s="61">
        <v>2.4220999999999999</v>
      </c>
      <c r="S622" s="61">
        <v>5.4250999999999996</v>
      </c>
      <c r="T622" s="61">
        <v>0.94330000000000003</v>
      </c>
      <c r="V622" s="61">
        <v>0.66879999999999995</v>
      </c>
      <c r="X622" s="61">
        <v>0.50890000000000002</v>
      </c>
    </row>
    <row r="623" spans="1:24">
      <c r="A623" s="64">
        <v>43991</v>
      </c>
      <c r="B623" s="61">
        <v>0.69950000000000001</v>
      </c>
      <c r="C623" s="63">
        <v>61</v>
      </c>
      <c r="D623" s="61">
        <v>4.9474</v>
      </c>
      <c r="E623" s="63">
        <v>75.569999999999993</v>
      </c>
      <c r="F623" s="61">
        <v>0.61950000000000005</v>
      </c>
      <c r="G623" s="63">
        <v>836.91</v>
      </c>
      <c r="H623" s="61">
        <v>0.55010000000000003</v>
      </c>
      <c r="I623" s="61">
        <v>0.97170000000000001</v>
      </c>
      <c r="J623" s="63">
        <v>52.78</v>
      </c>
      <c r="K623" s="57">
        <v>21.93</v>
      </c>
      <c r="L623" s="61">
        <v>1.0683</v>
      </c>
      <c r="M623" s="63">
        <v>20.78</v>
      </c>
      <c r="N623" s="61">
        <v>2.9809000000000001</v>
      </c>
      <c r="O623" s="62">
        <v>9741</v>
      </c>
      <c r="P623" s="62">
        <v>16234</v>
      </c>
      <c r="Q623" s="61">
        <v>2.5689000000000002</v>
      </c>
      <c r="R623" s="61">
        <v>2.4203999999999999</v>
      </c>
      <c r="S623" s="61">
        <v>5.4212999999999996</v>
      </c>
      <c r="T623" s="61">
        <v>0.93669999999999998</v>
      </c>
      <c r="V623" s="61">
        <v>0.66979999999999995</v>
      </c>
      <c r="X623" s="61">
        <v>0.50700000000000001</v>
      </c>
    </row>
    <row r="624" spans="1:24">
      <c r="A624" s="64">
        <v>43992</v>
      </c>
      <c r="B624" s="61">
        <v>0.69969999999999999</v>
      </c>
      <c r="C624" s="63">
        <v>60.9</v>
      </c>
      <c r="D624" s="61">
        <v>4.9466999999999999</v>
      </c>
      <c r="E624" s="63">
        <v>75.2</v>
      </c>
      <c r="F624" s="61">
        <v>0.61580000000000001</v>
      </c>
      <c r="G624" s="63">
        <v>833.03</v>
      </c>
      <c r="H624" s="61">
        <v>0.54810000000000003</v>
      </c>
      <c r="I624" s="61">
        <v>0.96940000000000004</v>
      </c>
      <c r="J624" s="63">
        <v>52.81</v>
      </c>
      <c r="K624" s="57">
        <v>21.8</v>
      </c>
      <c r="L624" s="61">
        <v>1.0679000000000001</v>
      </c>
      <c r="M624" s="63">
        <v>20.72</v>
      </c>
      <c r="N624" s="61">
        <v>2.9823</v>
      </c>
      <c r="O624" s="62">
        <v>9792</v>
      </c>
      <c r="P624" s="62">
        <v>16228</v>
      </c>
      <c r="Q624" s="61">
        <v>2.5695999999999999</v>
      </c>
      <c r="R624" s="61">
        <v>2.4211</v>
      </c>
      <c r="S624" s="61">
        <v>5.4227999999999996</v>
      </c>
      <c r="T624" s="61">
        <v>0.93630000000000002</v>
      </c>
      <c r="V624" s="61">
        <v>0.6643</v>
      </c>
      <c r="X624" s="61">
        <v>0.50660000000000005</v>
      </c>
    </row>
    <row r="625" spans="1:24">
      <c r="A625" s="64">
        <v>43993</v>
      </c>
      <c r="B625" s="61">
        <v>0.69289999999999996</v>
      </c>
      <c r="C625" s="63">
        <v>60.3</v>
      </c>
      <c r="D625" s="61">
        <v>4.9001000000000001</v>
      </c>
      <c r="E625" s="63">
        <v>74.239999999999995</v>
      </c>
      <c r="F625" s="61">
        <v>0.61070000000000002</v>
      </c>
      <c r="G625" s="63">
        <v>828.85</v>
      </c>
      <c r="H625" s="61">
        <v>0.54679999999999995</v>
      </c>
      <c r="I625" s="61">
        <v>0.96309999999999996</v>
      </c>
      <c r="J625" s="63">
        <v>52.53</v>
      </c>
      <c r="K625" s="57">
        <v>21.5</v>
      </c>
      <c r="L625" s="61">
        <v>1.0670999999999999</v>
      </c>
      <c r="M625" s="63">
        <v>20.52</v>
      </c>
      <c r="N625" s="61">
        <v>2.9483000000000001</v>
      </c>
      <c r="O625" s="62">
        <v>9669</v>
      </c>
      <c r="P625" s="62">
        <v>16086</v>
      </c>
      <c r="Q625" s="61">
        <v>2.5447000000000002</v>
      </c>
      <c r="R625" s="61">
        <v>2.3976000000000002</v>
      </c>
      <c r="S625" s="61">
        <v>5.3704999999999998</v>
      </c>
      <c r="T625" s="61">
        <v>0.93389999999999995</v>
      </c>
      <c r="V625" s="61">
        <v>0.65500000000000003</v>
      </c>
      <c r="X625" s="61">
        <v>0.49969999999999998</v>
      </c>
    </row>
    <row r="626" spans="1:24">
      <c r="A626" s="64">
        <v>43994</v>
      </c>
      <c r="B626" s="61">
        <v>0.68669999999999998</v>
      </c>
      <c r="C626" s="63">
        <v>59.9</v>
      </c>
      <c r="D626" s="61">
        <v>4.8624999999999998</v>
      </c>
      <c r="E626" s="63">
        <v>73.66</v>
      </c>
      <c r="F626" s="61">
        <v>0.60719999999999996</v>
      </c>
      <c r="G626" s="63">
        <v>826.68</v>
      </c>
      <c r="H626" s="61">
        <v>0.54510000000000003</v>
      </c>
      <c r="I626" s="61">
        <v>0.95469999999999999</v>
      </c>
      <c r="J626" s="63">
        <v>52.13</v>
      </c>
      <c r="K626" s="57">
        <v>21.24</v>
      </c>
      <c r="L626" s="61">
        <v>1.0654999999999999</v>
      </c>
      <c r="M626" s="63">
        <v>20.37</v>
      </c>
      <c r="N626" s="61">
        <v>2.9260000000000002</v>
      </c>
      <c r="O626" s="62">
        <v>9749</v>
      </c>
      <c r="P626" s="62">
        <v>15946</v>
      </c>
      <c r="Q626" s="61">
        <v>2.5219</v>
      </c>
      <c r="R626" s="61">
        <v>2.3761000000000001</v>
      </c>
      <c r="S626" s="61">
        <v>5.3220999999999998</v>
      </c>
      <c r="T626" s="61">
        <v>0.93400000000000005</v>
      </c>
      <c r="V626" s="61">
        <v>0.64849999999999997</v>
      </c>
      <c r="X626" s="61">
        <v>0.49519999999999997</v>
      </c>
    </row>
    <row r="627" spans="1:24">
      <c r="A627" s="64">
        <v>43997</v>
      </c>
      <c r="B627" s="61">
        <v>0.67900000000000005</v>
      </c>
      <c r="C627" s="63">
        <v>59.4</v>
      </c>
      <c r="D627" s="61">
        <v>4.8171999999999997</v>
      </c>
      <c r="E627" s="63">
        <v>72.739999999999995</v>
      </c>
      <c r="F627" s="61">
        <v>0.60399999999999998</v>
      </c>
      <c r="G627" s="63">
        <v>824.95</v>
      </c>
      <c r="H627" s="61">
        <v>0.54410000000000003</v>
      </c>
      <c r="I627" s="61">
        <v>0.94840000000000002</v>
      </c>
      <c r="J627" s="63">
        <v>51.67</v>
      </c>
      <c r="K627" s="57">
        <v>21.1</v>
      </c>
      <c r="L627" s="61">
        <v>1.0618000000000001</v>
      </c>
      <c r="M627" s="63">
        <v>20.149999999999999</v>
      </c>
      <c r="N627" s="61">
        <v>2.9068000000000001</v>
      </c>
      <c r="O627" s="62">
        <v>9577</v>
      </c>
      <c r="P627" s="62">
        <v>15773</v>
      </c>
      <c r="Q627" s="61">
        <v>2.4935999999999998</v>
      </c>
      <c r="R627" s="61">
        <v>2.3494999999999999</v>
      </c>
      <c r="S627" s="61">
        <v>5.2625000000000002</v>
      </c>
      <c r="T627" s="61">
        <v>0.92789999999999995</v>
      </c>
      <c r="V627" s="61">
        <v>0.64639999999999997</v>
      </c>
      <c r="X627" s="61">
        <v>0.49109999999999998</v>
      </c>
    </row>
    <row r="628" spans="1:24">
      <c r="A628" s="64">
        <v>43998</v>
      </c>
      <c r="B628" s="61">
        <v>0.6946</v>
      </c>
      <c r="C628" s="63">
        <v>60.6</v>
      </c>
      <c r="D628" s="61">
        <v>4.9119000000000002</v>
      </c>
      <c r="E628" s="63">
        <v>74.67</v>
      </c>
      <c r="F628" s="61">
        <v>0.61270000000000002</v>
      </c>
      <c r="G628" s="63">
        <v>838.62</v>
      </c>
      <c r="H628" s="61">
        <v>0.54830000000000001</v>
      </c>
      <c r="I628" s="61">
        <v>0.96530000000000005</v>
      </c>
      <c r="J628" s="63">
        <v>52.67</v>
      </c>
      <c r="K628" s="57">
        <v>21.58</v>
      </c>
      <c r="L628" s="61">
        <v>1.0726</v>
      </c>
      <c r="M628" s="63">
        <v>20.56</v>
      </c>
      <c r="N628" s="61">
        <v>2.9666000000000001</v>
      </c>
      <c r="O628" s="62">
        <v>9794</v>
      </c>
      <c r="P628" s="62">
        <v>16125</v>
      </c>
      <c r="Q628" s="61">
        <v>2.5508999999999999</v>
      </c>
      <c r="R628" s="61">
        <v>2.4035000000000002</v>
      </c>
      <c r="S628" s="61">
        <v>5.3833000000000002</v>
      </c>
      <c r="T628" s="61">
        <v>0.94</v>
      </c>
      <c r="V628" s="61">
        <v>0.65949999999999998</v>
      </c>
      <c r="X628" s="61">
        <v>0.50360000000000005</v>
      </c>
    </row>
    <row r="629" spans="1:24">
      <c r="A629" s="64">
        <v>43999</v>
      </c>
      <c r="B629" s="61">
        <v>0.68820000000000003</v>
      </c>
      <c r="C629" s="63">
        <v>60.1</v>
      </c>
      <c r="D629" s="61">
        <v>4.8791000000000002</v>
      </c>
      <c r="E629" s="63">
        <v>73.81</v>
      </c>
      <c r="F629" s="61">
        <v>0.61050000000000004</v>
      </c>
      <c r="G629" s="63">
        <v>836.31</v>
      </c>
      <c r="H629" s="61">
        <v>0.54820000000000002</v>
      </c>
      <c r="I629" s="61">
        <v>0.9587</v>
      </c>
      <c r="J629" s="63">
        <v>52.44</v>
      </c>
      <c r="K629" s="57">
        <v>21.44</v>
      </c>
      <c r="L629" s="61">
        <v>1.0672999999999999</v>
      </c>
      <c r="M629" s="63">
        <v>20.39</v>
      </c>
      <c r="N629" s="61">
        <v>2.9438</v>
      </c>
      <c r="O629" s="62">
        <v>9680</v>
      </c>
      <c r="P629" s="62">
        <v>15965</v>
      </c>
      <c r="Q629" s="61">
        <v>2.5274000000000001</v>
      </c>
      <c r="R629" s="61">
        <v>2.3813</v>
      </c>
      <c r="S629" s="61">
        <v>5.3338000000000001</v>
      </c>
      <c r="T629" s="61">
        <v>0.93189999999999995</v>
      </c>
      <c r="V629" s="61">
        <v>0.65390000000000004</v>
      </c>
      <c r="X629" s="61">
        <v>0.49740000000000001</v>
      </c>
    </row>
    <row r="630" spans="1:24">
      <c r="A630" s="64">
        <v>44000</v>
      </c>
      <c r="B630" s="61">
        <v>0.68700000000000006</v>
      </c>
      <c r="C630" s="63">
        <v>60</v>
      </c>
      <c r="D630" s="61">
        <v>4.8627000000000002</v>
      </c>
      <c r="E630" s="63">
        <v>73.44</v>
      </c>
      <c r="F630" s="61">
        <v>0.61060000000000003</v>
      </c>
      <c r="G630" s="63">
        <v>831.37</v>
      </c>
      <c r="H630" s="61">
        <v>0.54749999999999999</v>
      </c>
      <c r="I630" s="61">
        <v>0.95679999999999998</v>
      </c>
      <c r="J630" s="63">
        <v>52.31</v>
      </c>
      <c r="K630" s="57">
        <v>21.39</v>
      </c>
      <c r="L630" s="61">
        <v>1.0661</v>
      </c>
      <c r="M630" s="63">
        <v>20.34</v>
      </c>
      <c r="N630" s="61">
        <v>2.9375</v>
      </c>
      <c r="O630" s="62">
        <v>9690</v>
      </c>
      <c r="P630" s="62">
        <v>15938</v>
      </c>
      <c r="Q630" s="61">
        <v>2.5230000000000001</v>
      </c>
      <c r="R630" s="61">
        <v>2.3772000000000002</v>
      </c>
      <c r="S630" s="61">
        <v>5.3243999999999998</v>
      </c>
      <c r="T630" s="61">
        <v>0.93210000000000004</v>
      </c>
      <c r="V630" s="61">
        <v>0.6522</v>
      </c>
      <c r="X630" s="61">
        <v>0.49790000000000001</v>
      </c>
    </row>
    <row r="631" spans="1:24">
      <c r="A631" s="64">
        <v>44001</v>
      </c>
      <c r="B631" s="61">
        <v>0.68610000000000004</v>
      </c>
      <c r="C631" s="63">
        <v>60</v>
      </c>
      <c r="D631" s="61">
        <v>4.8613999999999997</v>
      </c>
      <c r="E631" s="63">
        <v>73.31</v>
      </c>
      <c r="F631" s="61">
        <v>0.61180000000000001</v>
      </c>
      <c r="G631" s="63">
        <v>831.33</v>
      </c>
      <c r="H631" s="61">
        <v>0.55120000000000002</v>
      </c>
      <c r="I631" s="61">
        <v>0.95609999999999995</v>
      </c>
      <c r="J631" s="63">
        <v>52.29</v>
      </c>
      <c r="K631" s="57">
        <v>21.23</v>
      </c>
      <c r="L631" s="61">
        <v>1.0689</v>
      </c>
      <c r="M631" s="63">
        <v>20.29</v>
      </c>
      <c r="N631" s="61">
        <v>2.9371999999999998</v>
      </c>
      <c r="O631" s="62">
        <v>9698</v>
      </c>
      <c r="P631" s="62">
        <v>15931</v>
      </c>
      <c r="Q631" s="61">
        <v>2.5196999999999998</v>
      </c>
      <c r="R631" s="61">
        <v>2.3740000000000001</v>
      </c>
      <c r="S631" s="61">
        <v>5.3174999999999999</v>
      </c>
      <c r="T631" s="61">
        <v>0.93269999999999997</v>
      </c>
      <c r="V631" s="61">
        <v>0.65249999999999997</v>
      </c>
      <c r="X631" s="61">
        <v>0.497</v>
      </c>
    </row>
    <row r="632" spans="1:24">
      <c r="A632" s="64">
        <v>44004</v>
      </c>
      <c r="B632" s="61">
        <v>0.68600000000000005</v>
      </c>
      <c r="C632" s="63">
        <v>60</v>
      </c>
      <c r="D632" s="61">
        <v>4.8575999999999997</v>
      </c>
      <c r="E632" s="63">
        <v>73.31</v>
      </c>
      <c r="F632" s="61">
        <v>0.61270000000000002</v>
      </c>
      <c r="G632" s="63">
        <v>833.09</v>
      </c>
      <c r="H632" s="61">
        <v>0.55420000000000003</v>
      </c>
      <c r="I632" s="61">
        <v>0.95809999999999995</v>
      </c>
      <c r="J632" s="63">
        <v>52.21</v>
      </c>
      <c r="K632" s="57">
        <v>21.27</v>
      </c>
      <c r="L632" s="61">
        <v>1.0673999999999999</v>
      </c>
      <c r="M632" s="63">
        <v>20.309999999999999</v>
      </c>
      <c r="N632" s="61">
        <v>2.9329999999999998</v>
      </c>
      <c r="O632" s="62">
        <v>9707</v>
      </c>
      <c r="P632" s="62">
        <v>15924</v>
      </c>
      <c r="Q632" s="61">
        <v>2.5192999999999999</v>
      </c>
      <c r="R632" s="61">
        <v>2.3736999999999999</v>
      </c>
      <c r="S632" s="61">
        <v>5.3167999999999997</v>
      </c>
      <c r="T632" s="61">
        <v>0.93279999999999996</v>
      </c>
      <c r="V632" s="61">
        <v>0.65239999999999998</v>
      </c>
      <c r="X632" s="61">
        <v>0.498</v>
      </c>
    </row>
    <row r="633" spans="1:24">
      <c r="A633" s="64">
        <v>44005</v>
      </c>
      <c r="B633" s="61">
        <v>0.68969999999999998</v>
      </c>
      <c r="C633" s="63">
        <v>60.2</v>
      </c>
      <c r="D633" s="61">
        <v>4.8825000000000003</v>
      </c>
      <c r="E633" s="63">
        <v>73.88</v>
      </c>
      <c r="F633" s="61">
        <v>0.61260000000000003</v>
      </c>
      <c r="G633" s="63">
        <v>834.81</v>
      </c>
      <c r="H633" s="61">
        <v>0.55410000000000004</v>
      </c>
      <c r="I633" s="61">
        <v>0.96199999999999997</v>
      </c>
      <c r="J633" s="63">
        <v>52.26</v>
      </c>
      <c r="K633" s="57">
        <v>21.38</v>
      </c>
      <c r="L633" s="61">
        <v>1.0668</v>
      </c>
      <c r="M633" s="63">
        <v>20.399999999999999</v>
      </c>
      <c r="N633" s="61">
        <v>2.9498000000000002</v>
      </c>
      <c r="O633" s="62">
        <v>9814</v>
      </c>
      <c r="P633" s="62">
        <v>16010</v>
      </c>
      <c r="Q633" s="61">
        <v>2.5329000000000002</v>
      </c>
      <c r="R633" s="61">
        <v>2.3864999999999998</v>
      </c>
      <c r="S633" s="61">
        <v>5.3452999999999999</v>
      </c>
      <c r="T633" s="61">
        <v>0.93489999999999995</v>
      </c>
      <c r="V633" s="61">
        <v>0.65349999999999997</v>
      </c>
      <c r="X633" s="61">
        <v>0.50049999999999994</v>
      </c>
    </row>
    <row r="634" spans="1:24">
      <c r="A634" s="64">
        <v>44006</v>
      </c>
      <c r="B634" s="61">
        <v>0.69430000000000003</v>
      </c>
      <c r="C634" s="63">
        <v>60.5</v>
      </c>
      <c r="D634" s="61">
        <v>4.9078999999999997</v>
      </c>
      <c r="E634" s="63">
        <v>73.98</v>
      </c>
      <c r="F634" s="61">
        <v>0.61360000000000003</v>
      </c>
      <c r="G634" s="63">
        <v>833.78</v>
      </c>
      <c r="H634" s="61">
        <v>0.55500000000000005</v>
      </c>
      <c r="I634" s="61">
        <v>0.96399999999999997</v>
      </c>
      <c r="J634" s="63">
        <v>52.57</v>
      </c>
      <c r="K634" s="57">
        <v>21.45</v>
      </c>
      <c r="L634" s="61">
        <v>1.0743</v>
      </c>
      <c r="M634" s="63">
        <v>20.5</v>
      </c>
      <c r="N634" s="61">
        <v>2.9674</v>
      </c>
      <c r="O634" s="62">
        <v>9819</v>
      </c>
      <c r="P634" s="62">
        <v>16122</v>
      </c>
      <c r="Q634" s="61">
        <v>2.5497999999999998</v>
      </c>
      <c r="R634" s="61">
        <v>2.4024000000000001</v>
      </c>
      <c r="S634" s="61">
        <v>5.3808999999999996</v>
      </c>
      <c r="T634" s="61">
        <v>0.94110000000000005</v>
      </c>
      <c r="V634" s="61">
        <v>0.65539999999999998</v>
      </c>
      <c r="X634" s="61">
        <v>0.50249999999999995</v>
      </c>
    </row>
    <row r="635" spans="1:24">
      <c r="A635" s="64">
        <v>44007</v>
      </c>
      <c r="B635" s="61">
        <v>0.6875</v>
      </c>
      <c r="C635" s="63">
        <v>60</v>
      </c>
      <c r="D635" s="61">
        <v>4.8662999999999998</v>
      </c>
      <c r="E635" s="63">
        <v>73.680000000000007</v>
      </c>
      <c r="F635" s="61">
        <v>0.61129999999999995</v>
      </c>
      <c r="G635" s="63">
        <v>827.33</v>
      </c>
      <c r="H635" s="61">
        <v>0.55369999999999997</v>
      </c>
      <c r="I635" s="61">
        <v>0.95679999999999998</v>
      </c>
      <c r="J635" s="63">
        <v>52.02</v>
      </c>
      <c r="K635" s="57">
        <v>21.24</v>
      </c>
      <c r="L635" s="61">
        <v>1.0704</v>
      </c>
      <c r="M635" s="63">
        <v>20.34</v>
      </c>
      <c r="N635" s="61">
        <v>2.9459</v>
      </c>
      <c r="O635" s="62">
        <v>9728</v>
      </c>
      <c r="P635" s="62">
        <v>15953</v>
      </c>
      <c r="Q635" s="61">
        <v>2.5247999999999999</v>
      </c>
      <c r="R635" s="61">
        <v>2.3788999999999998</v>
      </c>
      <c r="S635" s="61">
        <v>5.3282999999999996</v>
      </c>
      <c r="T635" s="61">
        <v>0.93810000000000004</v>
      </c>
      <c r="V635" s="61">
        <v>0.6522</v>
      </c>
      <c r="X635" s="61">
        <v>0.497</v>
      </c>
    </row>
    <row r="636" spans="1:24">
      <c r="A636" s="64">
        <v>44008</v>
      </c>
      <c r="B636" s="61">
        <v>0.68879999999999997</v>
      </c>
      <c r="C636" s="63">
        <v>60.1</v>
      </c>
      <c r="D636" s="61">
        <v>4.8754999999999997</v>
      </c>
      <c r="E636" s="63">
        <v>73.739999999999995</v>
      </c>
      <c r="F636" s="61">
        <v>0.61380000000000001</v>
      </c>
      <c r="G636" s="63">
        <v>825.64</v>
      </c>
      <c r="H636" s="61">
        <v>0.55420000000000003</v>
      </c>
      <c r="I636" s="61">
        <v>0.95799999999999996</v>
      </c>
      <c r="J636" s="63">
        <v>51.97</v>
      </c>
      <c r="K636" s="57">
        <v>21.28</v>
      </c>
      <c r="L636" s="61">
        <v>1.0689</v>
      </c>
      <c r="M636" s="63">
        <v>20.32</v>
      </c>
      <c r="N636" s="61">
        <v>2.9523999999999999</v>
      </c>
      <c r="O636" s="62">
        <v>9764</v>
      </c>
      <c r="P636" s="62">
        <v>15988</v>
      </c>
      <c r="Q636" s="61">
        <v>2.5295999999999998</v>
      </c>
      <c r="R636" s="61">
        <v>2.3834</v>
      </c>
      <c r="S636" s="61">
        <v>5.3383000000000003</v>
      </c>
      <c r="T636" s="61">
        <v>0.93940000000000001</v>
      </c>
      <c r="V636" s="61">
        <v>0.65310000000000001</v>
      </c>
      <c r="X636" s="61">
        <v>0.50009999999999999</v>
      </c>
    </row>
    <row r="637" spans="1:24">
      <c r="A637" s="64">
        <v>44011</v>
      </c>
      <c r="B637" s="61">
        <v>0.68789999999999996</v>
      </c>
      <c r="C637" s="63">
        <v>60.1</v>
      </c>
      <c r="D637" s="61">
        <v>4.8676000000000004</v>
      </c>
      <c r="E637" s="63">
        <v>73.67</v>
      </c>
      <c r="F637" s="61">
        <v>0.61140000000000005</v>
      </c>
      <c r="G637" s="63">
        <v>825.12</v>
      </c>
      <c r="H637" s="61">
        <v>0.55589999999999995</v>
      </c>
      <c r="I637" s="61">
        <v>0.95830000000000004</v>
      </c>
      <c r="J637" s="63">
        <v>51.98</v>
      </c>
      <c r="K637" s="57">
        <v>21.26</v>
      </c>
      <c r="L637" s="61">
        <v>1.0692999999999999</v>
      </c>
      <c r="M637" s="63">
        <v>20.29</v>
      </c>
      <c r="N637" s="61">
        <v>2.9483000000000001</v>
      </c>
      <c r="O637" s="62">
        <v>9813</v>
      </c>
      <c r="P637" s="62">
        <v>15960</v>
      </c>
      <c r="Q637" s="61">
        <v>2.5263</v>
      </c>
      <c r="R637" s="61">
        <v>2.3803000000000001</v>
      </c>
      <c r="S637" s="61">
        <v>5.3315999999999999</v>
      </c>
      <c r="T637" s="61">
        <v>0.93989999999999996</v>
      </c>
      <c r="V637" s="61">
        <v>0.65139999999999998</v>
      </c>
      <c r="X637" s="61">
        <v>0.49909999999999999</v>
      </c>
    </row>
    <row r="638" spans="1:24">
      <c r="A638" s="64">
        <v>44012</v>
      </c>
      <c r="B638" s="61">
        <v>0.68630000000000002</v>
      </c>
      <c r="C638" s="63">
        <v>60</v>
      </c>
      <c r="D638" s="61">
        <v>4.8522999999999996</v>
      </c>
      <c r="E638" s="63">
        <v>73.94</v>
      </c>
      <c r="F638" s="61">
        <v>0.61109999999999998</v>
      </c>
      <c r="G638" s="63">
        <v>824.96</v>
      </c>
      <c r="H638" s="61">
        <v>0.55859999999999999</v>
      </c>
      <c r="I638" s="61">
        <v>0.95760000000000001</v>
      </c>
      <c r="J638" s="63">
        <v>51.81</v>
      </c>
      <c r="K638" s="57">
        <v>21.21</v>
      </c>
      <c r="L638" s="61">
        <v>1.0703</v>
      </c>
      <c r="M638" s="63">
        <v>20.25</v>
      </c>
      <c r="N638" s="61">
        <v>2.9373999999999998</v>
      </c>
      <c r="O638" s="62">
        <v>9773</v>
      </c>
      <c r="P638" s="62">
        <v>15926</v>
      </c>
      <c r="Q638" s="61">
        <v>2.5204</v>
      </c>
      <c r="R638" s="61">
        <v>2.3746999999999998</v>
      </c>
      <c r="S638" s="61">
        <v>5.3190999999999997</v>
      </c>
      <c r="T638" s="61">
        <v>0.93869999999999998</v>
      </c>
      <c r="V638" s="61">
        <v>0.65339999999999998</v>
      </c>
      <c r="X638" s="61">
        <v>0.49740000000000001</v>
      </c>
    </row>
    <row r="639" spans="1:24">
      <c r="A639" s="64">
        <v>44013</v>
      </c>
      <c r="B639" s="61">
        <v>0.6895</v>
      </c>
      <c r="C639" s="63">
        <v>60.2</v>
      </c>
      <c r="D639" s="61">
        <v>4.8747999999999996</v>
      </c>
      <c r="E639" s="63">
        <v>74.19</v>
      </c>
      <c r="F639" s="61">
        <v>0.61429999999999996</v>
      </c>
      <c r="G639" s="63">
        <v>830.12</v>
      </c>
      <c r="H639" s="61">
        <v>0.55740000000000001</v>
      </c>
      <c r="I639" s="61">
        <v>0.96120000000000005</v>
      </c>
      <c r="J639" s="63">
        <v>52.08</v>
      </c>
      <c r="K639" s="57">
        <v>21.35</v>
      </c>
      <c r="L639" s="61">
        <v>1.0694999999999999</v>
      </c>
      <c r="M639" s="63">
        <v>20.32</v>
      </c>
      <c r="N639" s="61">
        <v>2.9544999999999999</v>
      </c>
      <c r="O639" s="62">
        <v>9853</v>
      </c>
      <c r="P639" s="62">
        <v>16000</v>
      </c>
      <c r="Q639" s="61">
        <v>2.5322</v>
      </c>
      <c r="R639" s="61">
        <v>2.3858000000000001</v>
      </c>
      <c r="S639" s="61">
        <v>5.3440000000000003</v>
      </c>
      <c r="T639" s="61">
        <v>0.93630000000000002</v>
      </c>
      <c r="V639" s="61">
        <v>0.65300000000000002</v>
      </c>
      <c r="X639" s="61">
        <v>0.50119999999999998</v>
      </c>
    </row>
    <row r="640" spans="1:24">
      <c r="A640" s="64">
        <v>44014</v>
      </c>
      <c r="B640" s="61">
        <v>0.69240000000000002</v>
      </c>
      <c r="C640" s="63">
        <v>60.4</v>
      </c>
      <c r="D640" s="61">
        <v>4.8916000000000004</v>
      </c>
      <c r="E640" s="63">
        <v>74.41</v>
      </c>
      <c r="F640" s="61">
        <v>0.61460000000000004</v>
      </c>
      <c r="G640" s="63">
        <v>831.23</v>
      </c>
      <c r="H640" s="61">
        <v>0.55449999999999999</v>
      </c>
      <c r="I640" s="61">
        <v>0.96450000000000002</v>
      </c>
      <c r="J640" s="63">
        <v>52.27</v>
      </c>
      <c r="K640" s="57">
        <v>21.53</v>
      </c>
      <c r="L640" s="61">
        <v>1.0656000000000001</v>
      </c>
      <c r="M640" s="63">
        <v>20.41</v>
      </c>
      <c r="N640" s="61">
        <v>2.9683000000000002</v>
      </c>
      <c r="O640" s="62">
        <v>9929</v>
      </c>
      <c r="P640" s="62">
        <v>16066</v>
      </c>
      <c r="Q640" s="61">
        <v>2.5428000000000002</v>
      </c>
      <c r="R640" s="61">
        <v>2.3957999999999999</v>
      </c>
      <c r="S640" s="61">
        <v>5.3663999999999996</v>
      </c>
      <c r="T640" s="61">
        <v>0.94240000000000002</v>
      </c>
      <c r="V640" s="61">
        <v>0.65490000000000004</v>
      </c>
      <c r="X640" s="61">
        <v>0.50280000000000002</v>
      </c>
    </row>
    <row r="641" spans="1:24">
      <c r="A641" s="64">
        <v>44015</v>
      </c>
      <c r="B641" s="61">
        <v>0.69299999999999995</v>
      </c>
      <c r="C641" s="63">
        <v>60.5</v>
      </c>
      <c r="D641" s="61">
        <v>4.8968999999999996</v>
      </c>
      <c r="E641" s="63">
        <v>74.5</v>
      </c>
      <c r="F641" s="61">
        <v>0.61680000000000001</v>
      </c>
      <c r="G641" s="63">
        <v>832.17</v>
      </c>
      <c r="H641" s="61">
        <v>0.55589999999999995</v>
      </c>
      <c r="I641" s="61">
        <v>0.96689999999999998</v>
      </c>
      <c r="J641" s="63">
        <v>51.75</v>
      </c>
      <c r="K641" s="57">
        <v>21.55</v>
      </c>
      <c r="L641" s="61">
        <v>1.0631999999999999</v>
      </c>
      <c r="M641" s="63">
        <v>20.43</v>
      </c>
      <c r="N641" s="61">
        <v>2.9708999999999999</v>
      </c>
      <c r="O641" s="62">
        <v>10092</v>
      </c>
      <c r="P641" s="62">
        <v>16078</v>
      </c>
      <c r="Q641" s="61">
        <v>2.5449999999999999</v>
      </c>
      <c r="R641" s="61">
        <v>2.4062999999999999</v>
      </c>
      <c r="S641" s="61">
        <v>5.3710000000000004</v>
      </c>
      <c r="T641" s="61">
        <v>0.94010000000000005</v>
      </c>
      <c r="V641" s="61">
        <v>0.65559999999999996</v>
      </c>
      <c r="X641" s="61">
        <v>0.50190000000000001</v>
      </c>
    </row>
    <row r="642" spans="1:24">
      <c r="A642" s="64">
        <v>44018</v>
      </c>
      <c r="B642" s="61">
        <v>0.69720000000000004</v>
      </c>
      <c r="C642" s="63">
        <v>60.7</v>
      </c>
      <c r="D642" s="61">
        <v>4.9111000000000002</v>
      </c>
      <c r="E642" s="63">
        <v>75.08</v>
      </c>
      <c r="F642" s="61">
        <v>0.61739999999999995</v>
      </c>
      <c r="G642" s="63">
        <v>834.1</v>
      </c>
      <c r="H642" s="61">
        <v>0.55779999999999996</v>
      </c>
      <c r="I642" s="61">
        <v>0.97040000000000004</v>
      </c>
      <c r="J642" s="63">
        <v>52.02</v>
      </c>
      <c r="K642" s="57">
        <v>21.7</v>
      </c>
      <c r="L642" s="61">
        <v>1.0632999999999999</v>
      </c>
      <c r="M642" s="63">
        <v>20.51</v>
      </c>
      <c r="N642" s="61">
        <v>2.9868000000000001</v>
      </c>
      <c r="O642" s="62">
        <v>10121</v>
      </c>
      <c r="P642" s="62">
        <v>16177</v>
      </c>
      <c r="Q642" s="61">
        <v>2.5605000000000002</v>
      </c>
      <c r="R642" s="61">
        <v>2.4207999999999998</v>
      </c>
      <c r="S642" s="61">
        <v>5.4034000000000004</v>
      </c>
      <c r="T642" s="61">
        <v>0.94320000000000004</v>
      </c>
      <c r="V642" s="61">
        <v>0.65739999999999998</v>
      </c>
      <c r="X642" s="61">
        <v>0.50490000000000002</v>
      </c>
    </row>
    <row r="643" spans="1:24">
      <c r="A643" s="64">
        <v>44019</v>
      </c>
      <c r="B643" s="61">
        <v>0.69579999999999997</v>
      </c>
      <c r="C643" s="63">
        <v>60.5</v>
      </c>
      <c r="D643" s="61">
        <v>4.8800999999999997</v>
      </c>
      <c r="E643" s="63">
        <v>74.819999999999993</v>
      </c>
      <c r="F643" s="61">
        <v>0.61529999999999996</v>
      </c>
      <c r="G643" s="63">
        <v>831.35</v>
      </c>
      <c r="H643" s="61">
        <v>0.55679999999999996</v>
      </c>
      <c r="I643" s="61">
        <v>0.96950000000000003</v>
      </c>
      <c r="J643" s="63">
        <v>52.1</v>
      </c>
      <c r="K643" s="57">
        <v>21.63</v>
      </c>
      <c r="L643" s="61">
        <v>1.0621</v>
      </c>
      <c r="M643" s="63">
        <v>20.5</v>
      </c>
      <c r="N643" s="61">
        <v>2.9727999999999999</v>
      </c>
      <c r="O643" s="62">
        <v>10023</v>
      </c>
      <c r="P643" s="62">
        <v>16143</v>
      </c>
      <c r="Q643" s="61">
        <v>2.5552999999999999</v>
      </c>
      <c r="R643" s="61">
        <v>2.4159999999999999</v>
      </c>
      <c r="S643" s="61">
        <v>5.3925000000000001</v>
      </c>
      <c r="T643" s="61">
        <v>0.94330000000000003</v>
      </c>
      <c r="V643" s="61">
        <v>0.65600000000000003</v>
      </c>
      <c r="X643" s="61">
        <v>0.50390000000000001</v>
      </c>
    </row>
    <row r="644" spans="1:24">
      <c r="A644" s="64">
        <v>44020</v>
      </c>
      <c r="B644" s="61">
        <v>0.69410000000000005</v>
      </c>
      <c r="C644" s="63">
        <v>60.4</v>
      </c>
      <c r="D644" s="61">
        <v>4.8715000000000002</v>
      </c>
      <c r="E644" s="63">
        <v>74.66</v>
      </c>
      <c r="F644" s="61">
        <v>0.61560000000000004</v>
      </c>
      <c r="G644" s="63">
        <v>829.09</v>
      </c>
      <c r="H644" s="61">
        <v>0.55279999999999996</v>
      </c>
      <c r="I644" s="61">
        <v>0.96860000000000002</v>
      </c>
      <c r="J644" s="63">
        <v>52.03</v>
      </c>
      <c r="K644" s="57">
        <v>21.7</v>
      </c>
      <c r="L644" s="61">
        <v>1.0603</v>
      </c>
      <c r="M644" s="63">
        <v>20.440000000000001</v>
      </c>
      <c r="N644" s="61">
        <v>2.9693999999999998</v>
      </c>
      <c r="O644" s="62">
        <v>10026</v>
      </c>
      <c r="P644" s="62">
        <v>16100</v>
      </c>
      <c r="Q644" s="61">
        <v>2.5491000000000001</v>
      </c>
      <c r="R644" s="61">
        <v>2.4100999999999999</v>
      </c>
      <c r="S644" s="61">
        <v>5.3792999999999997</v>
      </c>
      <c r="T644" s="61">
        <v>0.94430000000000003</v>
      </c>
      <c r="V644" s="61">
        <v>0.65429999999999999</v>
      </c>
      <c r="X644" s="61">
        <v>0.50249999999999995</v>
      </c>
    </row>
    <row r="645" spans="1:24">
      <c r="A645" s="64">
        <v>44021</v>
      </c>
      <c r="B645" s="61">
        <v>0.6986</v>
      </c>
      <c r="C645" s="63">
        <v>60.6</v>
      </c>
      <c r="D645" s="61">
        <v>4.8818000000000001</v>
      </c>
      <c r="E645" s="63">
        <v>74.94</v>
      </c>
      <c r="F645" s="61">
        <v>0.61470000000000002</v>
      </c>
      <c r="G645" s="63">
        <v>835.07</v>
      </c>
      <c r="H645" s="61">
        <v>0.55300000000000005</v>
      </c>
      <c r="I645" s="61">
        <v>0.97150000000000003</v>
      </c>
      <c r="J645" s="63">
        <v>52.38</v>
      </c>
      <c r="K645" s="57">
        <v>21.77</v>
      </c>
      <c r="L645" s="61">
        <v>1.0613999999999999</v>
      </c>
      <c r="M645" s="63">
        <v>20.55</v>
      </c>
      <c r="N645" s="61">
        <v>2.9792000000000001</v>
      </c>
      <c r="O645" s="62">
        <v>10070</v>
      </c>
      <c r="P645" s="62">
        <v>16201</v>
      </c>
      <c r="Q645" s="61">
        <v>2.5655999999999999</v>
      </c>
      <c r="R645" s="61">
        <v>2.4257</v>
      </c>
      <c r="S645" s="61">
        <v>5.4142000000000001</v>
      </c>
      <c r="T645" s="61">
        <v>0.94359999999999999</v>
      </c>
      <c r="V645" s="61">
        <v>0.65439999999999998</v>
      </c>
      <c r="X645" s="61">
        <v>0.50539999999999996</v>
      </c>
    </row>
    <row r="646" spans="1:24">
      <c r="A646" s="64">
        <v>44022</v>
      </c>
      <c r="B646" s="61">
        <v>0.69310000000000005</v>
      </c>
      <c r="C646" s="63">
        <v>60.3</v>
      </c>
      <c r="D646" s="61">
        <v>4.8578999999999999</v>
      </c>
      <c r="E646" s="63">
        <v>74.09</v>
      </c>
      <c r="F646" s="61">
        <v>0.61499999999999999</v>
      </c>
      <c r="G646" s="63">
        <v>835.14</v>
      </c>
      <c r="H646" s="61">
        <v>0.55079999999999996</v>
      </c>
      <c r="I646" s="61">
        <v>0.9667</v>
      </c>
      <c r="J646" s="63">
        <v>52.17</v>
      </c>
      <c r="K646" s="57">
        <v>21.72</v>
      </c>
      <c r="L646" s="61">
        <v>1.0577000000000001</v>
      </c>
      <c r="M646" s="63">
        <v>20.47</v>
      </c>
      <c r="N646" s="61">
        <v>2.9605999999999999</v>
      </c>
      <c r="O646" s="62">
        <v>10021</v>
      </c>
      <c r="P646" s="62">
        <v>16067</v>
      </c>
      <c r="Q646" s="61">
        <v>2.5453999999999999</v>
      </c>
      <c r="R646" s="61">
        <v>2.4066000000000001</v>
      </c>
      <c r="S646" s="61">
        <v>5.3716999999999997</v>
      </c>
      <c r="T646" s="61">
        <v>0.94369999999999998</v>
      </c>
      <c r="V646" s="61">
        <v>0.65290000000000004</v>
      </c>
      <c r="X646" s="61">
        <v>0.50019999999999998</v>
      </c>
    </row>
    <row r="647" spans="1:24">
      <c r="A647" s="64">
        <v>44025</v>
      </c>
      <c r="B647" s="61">
        <v>0.69779999999999998</v>
      </c>
      <c r="C647" s="63">
        <v>60.6</v>
      </c>
      <c r="D647" s="61">
        <v>4.8834999999999997</v>
      </c>
      <c r="E647" s="63">
        <v>74.599999999999994</v>
      </c>
      <c r="F647" s="61">
        <v>0.6159</v>
      </c>
      <c r="G647" s="63">
        <v>837.38</v>
      </c>
      <c r="H647" s="61">
        <v>0.55120000000000002</v>
      </c>
      <c r="I647" s="61">
        <v>0.96850000000000003</v>
      </c>
      <c r="J647" s="63">
        <v>52.44</v>
      </c>
      <c r="K647" s="57">
        <v>21.81</v>
      </c>
      <c r="L647" s="61">
        <v>1.0615000000000001</v>
      </c>
      <c r="M647" s="63">
        <v>20.54</v>
      </c>
      <c r="N647" s="61">
        <v>2.9723000000000002</v>
      </c>
      <c r="O647" s="62">
        <v>10077</v>
      </c>
      <c r="P647" s="62">
        <v>16175</v>
      </c>
      <c r="Q647" s="61">
        <v>2.5627</v>
      </c>
      <c r="R647" s="61">
        <v>2.4228999999999998</v>
      </c>
      <c r="S647" s="61">
        <v>5.4085000000000001</v>
      </c>
      <c r="T647" s="61">
        <v>0.94640000000000002</v>
      </c>
      <c r="V647" s="61">
        <v>0.65569999999999995</v>
      </c>
      <c r="X647" s="61">
        <v>0.504</v>
      </c>
    </row>
    <row r="648" spans="1:24">
      <c r="A648" s="64">
        <v>44026</v>
      </c>
      <c r="B648" s="61">
        <v>0.69420000000000004</v>
      </c>
      <c r="C648" s="63">
        <v>60.4</v>
      </c>
      <c r="D648" s="61">
        <v>4.8678999999999997</v>
      </c>
      <c r="E648" s="63">
        <v>74.45</v>
      </c>
      <c r="F648" s="61">
        <v>0.61219999999999997</v>
      </c>
      <c r="G648" s="63">
        <v>837.6</v>
      </c>
      <c r="H648" s="61">
        <v>0.55330000000000001</v>
      </c>
      <c r="I648" s="61">
        <v>0.96760000000000002</v>
      </c>
      <c r="J648" s="63">
        <v>52.37</v>
      </c>
      <c r="K648" s="57">
        <v>21.88</v>
      </c>
      <c r="L648" s="61">
        <v>1.0628</v>
      </c>
      <c r="M648" s="63">
        <v>20.46</v>
      </c>
      <c r="N648" s="61">
        <v>2.9645999999999999</v>
      </c>
      <c r="O648" s="62">
        <v>10000</v>
      </c>
      <c r="P648" s="62">
        <v>16093</v>
      </c>
      <c r="Q648" s="61">
        <v>2.5493999999999999</v>
      </c>
      <c r="R648" s="61">
        <v>2.4104000000000001</v>
      </c>
      <c r="S648" s="61">
        <v>5.3807</v>
      </c>
      <c r="T648" s="61">
        <v>0.94579999999999997</v>
      </c>
      <c r="V648" s="61">
        <v>0.65400000000000003</v>
      </c>
      <c r="X648" s="61">
        <v>0.50109999999999999</v>
      </c>
    </row>
    <row r="649" spans="1:24">
      <c r="A649" s="64">
        <v>44027</v>
      </c>
      <c r="B649" s="61">
        <v>0.7</v>
      </c>
      <c r="C649" s="63">
        <v>60.8</v>
      </c>
      <c r="D649" s="61">
        <v>4.8982999999999999</v>
      </c>
      <c r="E649" s="63">
        <v>75.08</v>
      </c>
      <c r="F649" s="61">
        <v>0.61399999999999999</v>
      </c>
      <c r="G649" s="63">
        <v>840.37</v>
      </c>
      <c r="H649" s="61">
        <v>0.55659999999999998</v>
      </c>
      <c r="I649" s="61">
        <v>0.97340000000000004</v>
      </c>
      <c r="J649" s="63">
        <v>52.69</v>
      </c>
      <c r="K649" s="57">
        <v>22.08</v>
      </c>
      <c r="L649" s="61">
        <v>1.0684</v>
      </c>
      <c r="M649" s="63">
        <v>20.62</v>
      </c>
      <c r="N649" s="61">
        <v>2.9859</v>
      </c>
      <c r="O649" s="62">
        <v>10168</v>
      </c>
      <c r="P649" s="62">
        <v>16230</v>
      </c>
      <c r="Q649" s="61">
        <v>2.5708000000000002</v>
      </c>
      <c r="R649" s="61">
        <v>2.4306000000000001</v>
      </c>
      <c r="S649" s="61">
        <v>5.4256000000000002</v>
      </c>
      <c r="T649" s="61">
        <v>0.95209999999999995</v>
      </c>
      <c r="V649" s="61">
        <v>0.65820000000000001</v>
      </c>
      <c r="X649" s="61">
        <v>0.50519999999999998</v>
      </c>
    </row>
    <row r="650" spans="1:24">
      <c r="A650" s="64">
        <v>44028</v>
      </c>
      <c r="B650" s="61">
        <v>0.69930000000000003</v>
      </c>
      <c r="C650" s="63">
        <v>60.8</v>
      </c>
      <c r="D650" s="61">
        <v>4.8933</v>
      </c>
      <c r="E650" s="63">
        <v>74.790000000000006</v>
      </c>
      <c r="F650" s="61">
        <v>0.61329999999999996</v>
      </c>
      <c r="G650" s="63">
        <v>842.97</v>
      </c>
      <c r="H650" s="61">
        <v>0.55689999999999995</v>
      </c>
      <c r="I650" s="61">
        <v>0.97389999999999999</v>
      </c>
      <c r="J650" s="63">
        <v>52.62</v>
      </c>
      <c r="K650" s="57">
        <v>22.19</v>
      </c>
      <c r="L650" s="61">
        <v>1.0660000000000001</v>
      </c>
      <c r="M650" s="63">
        <v>20.61</v>
      </c>
      <c r="N650" s="61">
        <v>2.9845999999999999</v>
      </c>
      <c r="O650" s="62">
        <v>10234</v>
      </c>
      <c r="P650" s="62">
        <v>16213</v>
      </c>
      <c r="Q650" s="61">
        <v>2.5682</v>
      </c>
      <c r="R650" s="61">
        <v>2.4281000000000001</v>
      </c>
      <c r="S650" s="61">
        <v>5.4217000000000004</v>
      </c>
      <c r="T650" s="61">
        <v>0.94440000000000002</v>
      </c>
      <c r="V650" s="61">
        <v>0.6613</v>
      </c>
      <c r="X650" s="61">
        <v>0.50290000000000001</v>
      </c>
    </row>
    <row r="651" spans="1:24">
      <c r="A651" s="64">
        <v>44029</v>
      </c>
      <c r="B651" s="61">
        <v>0.69820000000000004</v>
      </c>
      <c r="C651" s="63">
        <v>60.7</v>
      </c>
      <c r="D651" s="61">
        <v>4.8883000000000001</v>
      </c>
      <c r="E651" s="63">
        <v>74.86</v>
      </c>
      <c r="F651" s="61">
        <v>0.61350000000000005</v>
      </c>
      <c r="G651" s="63">
        <v>842.43</v>
      </c>
      <c r="H651" s="61">
        <v>0.55620000000000003</v>
      </c>
      <c r="I651" s="61">
        <v>0.97170000000000001</v>
      </c>
      <c r="J651" s="63">
        <v>52.47</v>
      </c>
      <c r="K651" s="57">
        <v>22.13</v>
      </c>
      <c r="L651" s="61">
        <v>1.0672999999999999</v>
      </c>
      <c r="M651" s="63">
        <v>20.59</v>
      </c>
      <c r="N651" s="61">
        <v>2.9807999999999999</v>
      </c>
      <c r="O651" s="62">
        <v>10284</v>
      </c>
      <c r="P651" s="62">
        <v>16193</v>
      </c>
      <c r="Q651" s="61">
        <v>2.5640999999999998</v>
      </c>
      <c r="R651" s="61">
        <v>2.4243000000000001</v>
      </c>
      <c r="S651" s="61">
        <v>5.4132999999999996</v>
      </c>
      <c r="T651" s="61">
        <v>0.9486</v>
      </c>
      <c r="V651" s="61">
        <v>0.65990000000000004</v>
      </c>
      <c r="X651" s="61">
        <v>0.50329999999999997</v>
      </c>
    </row>
    <row r="652" spans="1:24">
      <c r="A652" s="64">
        <v>44032</v>
      </c>
      <c r="B652" s="61">
        <v>0.69869999999999999</v>
      </c>
      <c r="C652" s="63">
        <v>60.7</v>
      </c>
      <c r="D652" s="61">
        <v>4.8826999999999998</v>
      </c>
      <c r="E652" s="63">
        <v>74.97</v>
      </c>
      <c r="F652" s="61">
        <v>0.61009999999999998</v>
      </c>
      <c r="G652" s="63">
        <v>840.66</v>
      </c>
      <c r="H652" s="61">
        <v>0.55720000000000003</v>
      </c>
      <c r="I652" s="61">
        <v>0.9718</v>
      </c>
      <c r="J652" s="63">
        <v>52.37</v>
      </c>
      <c r="K652" s="57">
        <v>22.23</v>
      </c>
      <c r="L652" s="61">
        <v>1.0659000000000001</v>
      </c>
      <c r="M652" s="63">
        <v>20.59</v>
      </c>
      <c r="N652" s="61">
        <v>2.9779</v>
      </c>
      <c r="O652" s="62">
        <v>10348</v>
      </c>
      <c r="P652" s="62">
        <v>16202</v>
      </c>
      <c r="Q652" s="61">
        <v>2.5659999999999998</v>
      </c>
      <c r="R652" s="61">
        <v>2.4260000000000002</v>
      </c>
      <c r="S652" s="61">
        <v>5.4169999999999998</v>
      </c>
      <c r="T652" s="61">
        <v>0.94899999999999995</v>
      </c>
      <c r="V652" s="61">
        <v>0.65620000000000001</v>
      </c>
      <c r="X652" s="61">
        <v>0.50309999999999999</v>
      </c>
    </row>
    <row r="653" spans="1:24">
      <c r="A653" s="64">
        <v>44033</v>
      </c>
      <c r="B653" s="61">
        <v>0.70399999999999996</v>
      </c>
      <c r="C653" s="63">
        <v>61.1</v>
      </c>
      <c r="D653" s="61">
        <v>4.9226000000000001</v>
      </c>
      <c r="E653" s="63">
        <v>75.569999999999993</v>
      </c>
      <c r="F653" s="61">
        <v>0.61519999999999997</v>
      </c>
      <c r="G653" s="63">
        <v>843.17</v>
      </c>
      <c r="H653" s="61">
        <v>0.55520000000000003</v>
      </c>
      <c r="I653" s="61">
        <v>0.9788</v>
      </c>
      <c r="J653" s="63">
        <v>52.64</v>
      </c>
      <c r="K653" s="57">
        <v>22.32</v>
      </c>
      <c r="L653" s="61">
        <v>1.0709</v>
      </c>
      <c r="M653" s="63">
        <v>20.73</v>
      </c>
      <c r="N653" s="61">
        <v>3.0011999999999999</v>
      </c>
      <c r="O653" s="62">
        <v>10402</v>
      </c>
      <c r="P653" s="62">
        <v>16320</v>
      </c>
      <c r="Q653" s="61">
        <v>2.5853999999999999</v>
      </c>
      <c r="R653" s="61">
        <v>2.4443999999999999</v>
      </c>
      <c r="S653" s="61">
        <v>5.4569999999999999</v>
      </c>
      <c r="T653" s="61">
        <v>0.95079999999999998</v>
      </c>
      <c r="V653" s="61">
        <v>0.66110000000000002</v>
      </c>
      <c r="X653" s="61">
        <v>0.50629999999999997</v>
      </c>
    </row>
    <row r="654" spans="1:24">
      <c r="A654" s="64">
        <v>44034</v>
      </c>
      <c r="B654" s="61">
        <v>0.71519999999999995</v>
      </c>
      <c r="C654" s="63">
        <v>61.8</v>
      </c>
      <c r="D654" s="61">
        <v>4.9866999999999999</v>
      </c>
      <c r="E654" s="63">
        <v>76.400000000000006</v>
      </c>
      <c r="F654" s="61">
        <v>0.61980000000000002</v>
      </c>
      <c r="G654" s="63">
        <v>853.57</v>
      </c>
      <c r="H654" s="61">
        <v>0.56210000000000004</v>
      </c>
      <c r="I654" s="61">
        <v>0.98929999999999996</v>
      </c>
      <c r="J654" s="63">
        <v>53.4</v>
      </c>
      <c r="K654" s="57">
        <v>22.59</v>
      </c>
      <c r="L654" s="61">
        <v>1.0742</v>
      </c>
      <c r="M654" s="63">
        <v>21.03</v>
      </c>
      <c r="N654" s="61">
        <v>3.0417000000000001</v>
      </c>
      <c r="O654" s="62">
        <v>10488</v>
      </c>
      <c r="P654" s="62">
        <v>16582</v>
      </c>
      <c r="Q654" s="61">
        <v>2.6265999999999998</v>
      </c>
      <c r="R654" s="61">
        <v>2.4832999999999998</v>
      </c>
      <c r="S654" s="61">
        <v>5.5437000000000003</v>
      </c>
      <c r="T654" s="61">
        <v>0.96140000000000003</v>
      </c>
      <c r="V654" s="61">
        <v>0.66659999999999997</v>
      </c>
      <c r="X654" s="61">
        <v>0.51439999999999997</v>
      </c>
    </row>
    <row r="655" spans="1:24">
      <c r="A655" s="64">
        <v>44035</v>
      </c>
      <c r="B655" s="61">
        <v>0.71509999999999996</v>
      </c>
      <c r="C655" s="63">
        <v>61.9</v>
      </c>
      <c r="D655" s="61">
        <v>5.0057999999999998</v>
      </c>
      <c r="E655" s="63">
        <v>76.62</v>
      </c>
      <c r="F655" s="61">
        <v>0.61729999999999996</v>
      </c>
      <c r="G655" s="63">
        <v>856.7</v>
      </c>
      <c r="H655" s="61">
        <v>0.56130000000000002</v>
      </c>
      <c r="I655" s="61">
        <v>0.98909999999999998</v>
      </c>
      <c r="J655" s="63">
        <v>53.41</v>
      </c>
      <c r="K655" s="57">
        <v>22.63</v>
      </c>
      <c r="L655" s="61">
        <v>1.0705</v>
      </c>
      <c r="M655" s="63">
        <v>21.04</v>
      </c>
      <c r="N655" s="61">
        <v>3.0398999999999998</v>
      </c>
      <c r="O655" s="62">
        <v>10451</v>
      </c>
      <c r="P655" s="62">
        <v>16577</v>
      </c>
      <c r="Q655" s="61">
        <v>2.6261999999999999</v>
      </c>
      <c r="R655" s="61">
        <v>2.4830000000000001</v>
      </c>
      <c r="S655" s="61">
        <v>5.5433000000000003</v>
      </c>
      <c r="T655" s="61">
        <v>0.95820000000000005</v>
      </c>
      <c r="V655" s="61">
        <v>0.66400000000000003</v>
      </c>
      <c r="X655" s="61">
        <v>0.51229999999999998</v>
      </c>
    </row>
    <row r="656" spans="1:24">
      <c r="A656" s="64">
        <v>44036</v>
      </c>
      <c r="B656" s="61">
        <v>0.70860000000000001</v>
      </c>
      <c r="C656" s="63">
        <v>61.4</v>
      </c>
      <c r="D656" s="61">
        <v>4.9744000000000002</v>
      </c>
      <c r="E656" s="63">
        <v>75.41</v>
      </c>
      <c r="F656" s="61">
        <v>0.61070000000000002</v>
      </c>
      <c r="G656" s="63">
        <v>851.8</v>
      </c>
      <c r="H656" s="61">
        <v>0.55640000000000001</v>
      </c>
      <c r="I656" s="61">
        <v>0.98180000000000001</v>
      </c>
      <c r="J656" s="63">
        <v>53.07</v>
      </c>
      <c r="K656" s="57">
        <v>22.51</v>
      </c>
      <c r="L656" s="61">
        <v>1.0690999999999999</v>
      </c>
      <c r="M656" s="63">
        <v>20.88</v>
      </c>
      <c r="N656" s="61">
        <v>3.0207999999999999</v>
      </c>
      <c r="O656" s="62">
        <v>10335</v>
      </c>
      <c r="P656" s="62">
        <v>16425</v>
      </c>
      <c r="Q656" s="61">
        <v>2.6023000000000001</v>
      </c>
      <c r="R656" s="61">
        <v>2.4603999999999999</v>
      </c>
      <c r="S656" s="61">
        <v>5.4931000000000001</v>
      </c>
      <c r="T656" s="61">
        <v>0.95089999999999997</v>
      </c>
      <c r="V656" s="61">
        <v>0.65529999999999999</v>
      </c>
      <c r="X656" s="61">
        <v>0.50760000000000005</v>
      </c>
    </row>
    <row r="657" spans="1:24">
      <c r="A657" s="64">
        <v>44039</v>
      </c>
      <c r="B657" s="61">
        <v>0.71289999999999998</v>
      </c>
      <c r="C657" s="63">
        <v>61.5</v>
      </c>
      <c r="D657" s="61">
        <v>4.9912000000000001</v>
      </c>
      <c r="E657" s="63">
        <v>75.3</v>
      </c>
      <c r="F657" s="61">
        <v>0.60929999999999995</v>
      </c>
      <c r="G657" s="63">
        <v>852.79</v>
      </c>
      <c r="H657" s="61">
        <v>0.55579999999999996</v>
      </c>
      <c r="I657" s="61">
        <v>0.98399999999999999</v>
      </c>
      <c r="J657" s="63">
        <v>53.27</v>
      </c>
      <c r="K657" s="57">
        <v>22.6</v>
      </c>
      <c r="L657" s="61">
        <v>1.0687</v>
      </c>
      <c r="M657" s="63">
        <v>20.95</v>
      </c>
      <c r="N657" s="61">
        <v>3.0308999999999999</v>
      </c>
      <c r="O657" s="62">
        <v>10383</v>
      </c>
      <c r="P657" s="62">
        <v>16526</v>
      </c>
      <c r="Q657" s="61">
        <v>2.6181000000000001</v>
      </c>
      <c r="R657" s="61">
        <v>2.4752999999999998</v>
      </c>
      <c r="S657" s="61">
        <v>5.5263</v>
      </c>
      <c r="T657" s="61">
        <v>0.95440000000000003</v>
      </c>
      <c r="V657" s="61">
        <v>0.65449999999999997</v>
      </c>
      <c r="X657" s="61">
        <v>0.51039999999999996</v>
      </c>
    </row>
    <row r="658" spans="1:24">
      <c r="A658" s="64">
        <v>44040</v>
      </c>
      <c r="B658" s="61">
        <v>0.71409999999999996</v>
      </c>
      <c r="C658" s="63">
        <v>61.6</v>
      </c>
      <c r="D658" s="61">
        <v>4.9991000000000003</v>
      </c>
      <c r="E658" s="63">
        <v>75.37</v>
      </c>
      <c r="F658" s="61">
        <v>0.60850000000000004</v>
      </c>
      <c r="G658" s="63">
        <v>854.99</v>
      </c>
      <c r="H658" s="61">
        <v>0.55520000000000003</v>
      </c>
      <c r="I658" s="61">
        <v>0.98450000000000004</v>
      </c>
      <c r="J658" s="63">
        <v>53.37</v>
      </c>
      <c r="K658" s="57">
        <v>22.64</v>
      </c>
      <c r="L658" s="61">
        <v>1.0721000000000001</v>
      </c>
      <c r="M658" s="63">
        <v>20.91</v>
      </c>
      <c r="N658" s="61">
        <v>3.0346000000000002</v>
      </c>
      <c r="O658" s="62">
        <v>10376</v>
      </c>
      <c r="P658" s="62">
        <v>16553</v>
      </c>
      <c r="Q658" s="61">
        <v>2.6225000000000001</v>
      </c>
      <c r="R658" s="61">
        <v>2.4794999999999998</v>
      </c>
      <c r="S658" s="61">
        <v>5.5347999999999997</v>
      </c>
      <c r="T658" s="61">
        <v>0.9546</v>
      </c>
      <c r="V658" s="61">
        <v>0.65820000000000001</v>
      </c>
      <c r="X658" s="61">
        <v>0.50829999999999997</v>
      </c>
    </row>
    <row r="659" spans="1:24">
      <c r="A659" s="64">
        <v>44041</v>
      </c>
      <c r="B659" s="61">
        <v>0.71650000000000003</v>
      </c>
      <c r="C659" s="63">
        <v>61.7</v>
      </c>
      <c r="D659" s="61">
        <v>5.0183</v>
      </c>
      <c r="E659" s="63">
        <v>75.28</v>
      </c>
      <c r="F659" s="61">
        <v>0.61060000000000003</v>
      </c>
      <c r="G659" s="63">
        <v>855.74</v>
      </c>
      <c r="H659" s="61">
        <v>0.55449999999999999</v>
      </c>
      <c r="I659" s="61">
        <v>0.98740000000000006</v>
      </c>
      <c r="J659" s="63">
        <v>53.56</v>
      </c>
      <c r="K659" s="57">
        <v>22.58</v>
      </c>
      <c r="L659" s="61">
        <v>1.0761000000000001</v>
      </c>
      <c r="M659" s="63">
        <v>21</v>
      </c>
      <c r="N659" s="61">
        <v>3.0444</v>
      </c>
      <c r="O659" s="62">
        <v>10456</v>
      </c>
      <c r="P659" s="62">
        <v>16608</v>
      </c>
      <c r="Q659" s="61">
        <v>2.6313</v>
      </c>
      <c r="R659" s="61">
        <v>2.4878</v>
      </c>
      <c r="S659" s="61">
        <v>5.5530999999999997</v>
      </c>
      <c r="T659" s="61">
        <v>0.95789999999999997</v>
      </c>
      <c r="V659" s="61">
        <v>0.65700000000000003</v>
      </c>
      <c r="X659" s="61">
        <v>0.50980000000000003</v>
      </c>
    </row>
    <row r="660" spans="1:24">
      <c r="A660" s="64">
        <v>44042</v>
      </c>
      <c r="B660" s="61">
        <v>0.71589999999999998</v>
      </c>
      <c r="C660" s="63">
        <v>61.7</v>
      </c>
      <c r="D660" s="61">
        <v>5.0133999999999999</v>
      </c>
      <c r="E660" s="63">
        <v>75.36</v>
      </c>
      <c r="F660" s="61">
        <v>0.60880000000000001</v>
      </c>
      <c r="G660" s="63">
        <v>854.64</v>
      </c>
      <c r="H660" s="61">
        <v>0.55230000000000001</v>
      </c>
      <c r="I660" s="61">
        <v>0.98560000000000003</v>
      </c>
      <c r="J660" s="63">
        <v>53.6</v>
      </c>
      <c r="K660" s="57">
        <v>22.49</v>
      </c>
      <c r="L660" s="61">
        <v>1.079</v>
      </c>
      <c r="M660" s="63">
        <v>20.99</v>
      </c>
      <c r="N660" s="61">
        <v>3.0394000000000001</v>
      </c>
      <c r="O660" s="62">
        <v>10463</v>
      </c>
      <c r="P660" s="62">
        <v>16593</v>
      </c>
      <c r="Q660" s="61">
        <v>2.6291000000000002</v>
      </c>
      <c r="R660" s="61">
        <v>2.4857999999999998</v>
      </c>
      <c r="S660" s="61">
        <v>5.5483000000000002</v>
      </c>
      <c r="T660" s="61">
        <v>0.95699999999999996</v>
      </c>
      <c r="V660" s="61">
        <v>0.65400000000000003</v>
      </c>
      <c r="X660" s="61">
        <v>0.50890000000000002</v>
      </c>
    </row>
    <row r="661" spans="1:24">
      <c r="A661" s="64">
        <v>44043</v>
      </c>
      <c r="B661" s="61">
        <v>0.72130000000000005</v>
      </c>
      <c r="C661" s="63">
        <v>61.9</v>
      </c>
      <c r="D661" s="61">
        <v>5.0408999999999997</v>
      </c>
      <c r="E661" s="63">
        <v>75.27</v>
      </c>
      <c r="F661" s="61">
        <v>0.60670000000000002</v>
      </c>
      <c r="G661" s="63">
        <v>857.91</v>
      </c>
      <c r="H661" s="61">
        <v>0.54969999999999997</v>
      </c>
      <c r="I661" s="61">
        <v>0.98839999999999995</v>
      </c>
      <c r="J661" s="63">
        <v>53.9</v>
      </c>
      <c r="K661" s="57">
        <v>22.51</v>
      </c>
      <c r="L661" s="61">
        <v>1.0762</v>
      </c>
      <c r="M661" s="63">
        <v>21.18</v>
      </c>
      <c r="N661" s="61">
        <v>3.0577999999999999</v>
      </c>
      <c r="O661" s="62">
        <v>10531</v>
      </c>
      <c r="P661" s="62">
        <v>16720</v>
      </c>
      <c r="Q661" s="61">
        <v>2.649</v>
      </c>
      <c r="R661" s="61">
        <v>2.5045000000000002</v>
      </c>
      <c r="S661" s="61">
        <v>5.5900999999999996</v>
      </c>
      <c r="T661" s="61">
        <v>0.96889999999999998</v>
      </c>
      <c r="V661" s="61">
        <v>0.65439999999999998</v>
      </c>
      <c r="X661" s="61">
        <v>0.51259999999999994</v>
      </c>
    </row>
    <row r="662" spans="1:24">
      <c r="A662" s="64">
        <v>44047</v>
      </c>
      <c r="B662" s="61">
        <v>0.71319999999999995</v>
      </c>
      <c r="C662" s="63">
        <v>61.4</v>
      </c>
      <c r="D662" s="61">
        <v>4.9782999999999999</v>
      </c>
      <c r="E662" s="63">
        <v>75.650000000000006</v>
      </c>
      <c r="F662" s="61">
        <v>0.60619999999999996</v>
      </c>
      <c r="G662" s="63">
        <v>851.59</v>
      </c>
      <c r="H662" s="61">
        <v>0.54559999999999997</v>
      </c>
      <c r="I662" s="61">
        <v>0.98109999999999997</v>
      </c>
      <c r="J662" s="63">
        <v>53.56</v>
      </c>
      <c r="K662" s="57">
        <v>22.18</v>
      </c>
      <c r="L662" s="61">
        <v>1.0783</v>
      </c>
      <c r="M662" s="63">
        <v>20.97</v>
      </c>
      <c r="N662" s="61">
        <v>3.0083000000000002</v>
      </c>
      <c r="O662" s="62">
        <v>10458</v>
      </c>
      <c r="P662" s="62">
        <v>16529</v>
      </c>
      <c r="Q662" s="61">
        <v>2.6192000000000002</v>
      </c>
      <c r="R662" s="61">
        <v>2.4763999999999999</v>
      </c>
      <c r="S662" s="61">
        <v>5.5274000000000001</v>
      </c>
      <c r="T662" s="61">
        <v>0.95440000000000003</v>
      </c>
      <c r="V662" s="61">
        <v>0.65469999999999995</v>
      </c>
      <c r="X662" s="61">
        <v>0.50739999999999996</v>
      </c>
    </row>
    <row r="663" spans="1:24">
      <c r="A663" s="64">
        <v>44048</v>
      </c>
      <c r="B663" s="61">
        <v>0.71809999999999996</v>
      </c>
      <c r="C663" s="63">
        <v>61.7</v>
      </c>
      <c r="D663" s="61">
        <v>4.9974999999999996</v>
      </c>
      <c r="E663" s="63">
        <v>75.89</v>
      </c>
      <c r="F663" s="61">
        <v>0.60840000000000005</v>
      </c>
      <c r="G663" s="63">
        <v>854.79</v>
      </c>
      <c r="H663" s="61">
        <v>0.54900000000000004</v>
      </c>
      <c r="I663" s="61">
        <v>0.98519999999999996</v>
      </c>
      <c r="J663" s="63">
        <v>53.79</v>
      </c>
      <c r="K663" s="57">
        <v>22.26</v>
      </c>
      <c r="L663" s="61">
        <v>1.0821000000000001</v>
      </c>
      <c r="M663" s="63">
        <v>21.08</v>
      </c>
      <c r="N663" s="61">
        <v>3.0182000000000002</v>
      </c>
      <c r="O663" s="62">
        <v>10466</v>
      </c>
      <c r="P663" s="62">
        <v>16642</v>
      </c>
      <c r="Q663" s="61">
        <v>2.6372</v>
      </c>
      <c r="R663" s="61">
        <v>2.4933999999999998</v>
      </c>
      <c r="S663" s="61">
        <v>5.5655999999999999</v>
      </c>
      <c r="T663" s="61">
        <v>0.95469999999999999</v>
      </c>
      <c r="V663" s="61">
        <v>0.65569999999999995</v>
      </c>
      <c r="X663" s="61">
        <v>0.51019999999999999</v>
      </c>
    </row>
    <row r="664" spans="1:24">
      <c r="A664" s="64">
        <v>44049</v>
      </c>
      <c r="B664" s="61">
        <v>0.72070000000000001</v>
      </c>
      <c r="C664" s="63">
        <v>61.8</v>
      </c>
      <c r="D664" s="61">
        <v>5.0057999999999998</v>
      </c>
      <c r="E664" s="63">
        <v>76.010000000000005</v>
      </c>
      <c r="F664" s="61">
        <v>0.60650000000000004</v>
      </c>
      <c r="G664" s="63">
        <v>853.82</v>
      </c>
      <c r="H664" s="61">
        <v>0.54879999999999995</v>
      </c>
      <c r="I664" s="61">
        <v>0.98680000000000001</v>
      </c>
      <c r="J664" s="63">
        <v>53.97</v>
      </c>
      <c r="K664" s="57">
        <v>22.38</v>
      </c>
      <c r="L664" s="61">
        <v>1.0846</v>
      </c>
      <c r="M664" s="63">
        <v>21.15</v>
      </c>
      <c r="N664" s="61">
        <v>3.0171999999999999</v>
      </c>
      <c r="O664" s="62">
        <v>10516</v>
      </c>
      <c r="P664" s="62">
        <v>16702</v>
      </c>
      <c r="Q664" s="61">
        <v>2.6467999999999998</v>
      </c>
      <c r="R664" s="61">
        <v>2.5024000000000002</v>
      </c>
      <c r="S664" s="61">
        <v>5.5856000000000003</v>
      </c>
      <c r="T664" s="61">
        <v>0.9556</v>
      </c>
      <c r="V664" s="61">
        <v>0.65449999999999997</v>
      </c>
      <c r="X664" s="61">
        <v>0.51039999999999996</v>
      </c>
    </row>
    <row r="665" spans="1:24">
      <c r="A665" s="64">
        <v>44050</v>
      </c>
      <c r="B665" s="61">
        <v>0.72070000000000001</v>
      </c>
      <c r="C665" s="63">
        <v>61.9</v>
      </c>
      <c r="D665" s="61">
        <v>5.0191999999999997</v>
      </c>
      <c r="E665" s="63">
        <v>76.06</v>
      </c>
      <c r="F665" s="61">
        <v>0.60850000000000004</v>
      </c>
      <c r="G665" s="63">
        <v>854.57</v>
      </c>
      <c r="H665" s="61">
        <v>0.54910000000000003</v>
      </c>
      <c r="I665" s="61">
        <v>0.98819999999999997</v>
      </c>
      <c r="J665" s="63">
        <v>54.04</v>
      </c>
      <c r="K665" s="57">
        <v>22.47</v>
      </c>
      <c r="L665" s="61">
        <v>1.0805</v>
      </c>
      <c r="M665" s="63">
        <v>21.19</v>
      </c>
      <c r="N665" s="61">
        <v>3.0207999999999999</v>
      </c>
      <c r="O665" s="62">
        <v>10555</v>
      </c>
      <c r="P665" s="62">
        <v>16702</v>
      </c>
      <c r="Q665" s="61">
        <v>2.6467999999999998</v>
      </c>
      <c r="R665" s="61">
        <v>2.5024000000000002</v>
      </c>
      <c r="S665" s="61">
        <v>5.5856000000000003</v>
      </c>
      <c r="T665" s="61">
        <v>0.96220000000000006</v>
      </c>
      <c r="V665" s="61">
        <v>0.65690000000000004</v>
      </c>
      <c r="X665" s="61">
        <v>0.5101</v>
      </c>
    </row>
    <row r="666" spans="1:24">
      <c r="A666" s="64">
        <v>44053</v>
      </c>
      <c r="B666" s="61">
        <v>0.71650000000000003</v>
      </c>
      <c r="C666" s="63">
        <v>61.6</v>
      </c>
      <c r="D666" s="61">
        <v>4.9904000000000002</v>
      </c>
      <c r="E666" s="63">
        <v>75.790000000000006</v>
      </c>
      <c r="F666" s="61">
        <v>0.60750000000000004</v>
      </c>
      <c r="G666" s="63">
        <v>849.2</v>
      </c>
      <c r="H666" s="61">
        <v>0.54820000000000002</v>
      </c>
      <c r="I666" s="61">
        <v>0.98329999999999995</v>
      </c>
      <c r="J666" s="63">
        <v>53.65</v>
      </c>
      <c r="K666" s="57">
        <v>22.33</v>
      </c>
      <c r="L666" s="61">
        <v>1.0841000000000001</v>
      </c>
      <c r="M666" s="63">
        <v>21.07</v>
      </c>
      <c r="N666" s="61">
        <v>3.0045999999999999</v>
      </c>
      <c r="O666" s="62">
        <v>10524</v>
      </c>
      <c r="P666" s="62">
        <v>16607</v>
      </c>
      <c r="Q666" s="61">
        <v>2.6313</v>
      </c>
      <c r="R666" s="61">
        <v>2.4878</v>
      </c>
      <c r="S666" s="61">
        <v>5.5530999999999997</v>
      </c>
      <c r="T666" s="61">
        <v>0.95850000000000002</v>
      </c>
      <c r="V666" s="61">
        <v>0.65449999999999997</v>
      </c>
      <c r="X666" s="61">
        <v>0.50790000000000002</v>
      </c>
    </row>
    <row r="667" spans="1:24">
      <c r="A667" s="64">
        <v>44054</v>
      </c>
      <c r="B667" s="61">
        <v>0.7177</v>
      </c>
      <c r="C667" s="63">
        <v>61.7</v>
      </c>
      <c r="D667" s="61">
        <v>4.9897999999999998</v>
      </c>
      <c r="E667" s="63">
        <v>76.16</v>
      </c>
      <c r="F667" s="61">
        <v>0.6109</v>
      </c>
      <c r="G667" s="63">
        <v>850.37</v>
      </c>
      <c r="H667" s="61">
        <v>0.5484</v>
      </c>
      <c r="I667" s="61">
        <v>0.98519999999999996</v>
      </c>
      <c r="J667" s="63">
        <v>53.72</v>
      </c>
      <c r="K667" s="57">
        <v>22.33</v>
      </c>
      <c r="L667" s="61">
        <v>1.0845</v>
      </c>
      <c r="M667" s="63">
        <v>21.11</v>
      </c>
      <c r="N667" s="61">
        <v>3.0158</v>
      </c>
      <c r="O667" s="62">
        <v>10552</v>
      </c>
      <c r="P667" s="62">
        <v>16633</v>
      </c>
      <c r="Q667" s="61">
        <v>2.6358000000000001</v>
      </c>
      <c r="R667" s="61">
        <v>2.492</v>
      </c>
      <c r="S667" s="61">
        <v>5.5622999999999996</v>
      </c>
      <c r="T667" s="61">
        <v>0.95660000000000001</v>
      </c>
      <c r="V667" s="61">
        <v>0.65690000000000004</v>
      </c>
      <c r="X667" s="61">
        <v>0.5101</v>
      </c>
    </row>
    <row r="668" spans="1:24">
      <c r="A668" s="64">
        <v>44055</v>
      </c>
      <c r="B668" s="61">
        <v>0.71179999999999999</v>
      </c>
      <c r="C668" s="63">
        <v>61.3</v>
      </c>
      <c r="D668" s="61">
        <v>4.9459</v>
      </c>
      <c r="E668" s="63">
        <v>75.959999999999994</v>
      </c>
      <c r="F668" s="61">
        <v>0.60719999999999996</v>
      </c>
      <c r="G668" s="63">
        <v>844.46</v>
      </c>
      <c r="H668" s="61">
        <v>0.54620000000000002</v>
      </c>
      <c r="I668" s="61">
        <v>0.97840000000000005</v>
      </c>
      <c r="J668" s="63">
        <v>53.24</v>
      </c>
      <c r="K668" s="57">
        <v>22.11</v>
      </c>
      <c r="L668" s="61">
        <v>1.0871999999999999</v>
      </c>
      <c r="M668" s="63">
        <v>20.96</v>
      </c>
      <c r="N668" s="61">
        <v>2.9881000000000002</v>
      </c>
      <c r="O668" s="62">
        <v>10473</v>
      </c>
      <c r="P668" s="62">
        <v>16497</v>
      </c>
      <c r="Q668" s="61">
        <v>2.6141000000000001</v>
      </c>
      <c r="R668" s="61">
        <v>2.4714999999999998</v>
      </c>
      <c r="S668" s="61">
        <v>5.5168999999999997</v>
      </c>
      <c r="T668" s="61">
        <v>0.94920000000000004</v>
      </c>
      <c r="V668" s="61">
        <v>0.65439999999999998</v>
      </c>
      <c r="X668" s="61">
        <v>0.505</v>
      </c>
    </row>
    <row r="669" spans="1:24">
      <c r="A669" s="64">
        <v>44056</v>
      </c>
      <c r="B669" s="61">
        <v>0.71719999999999995</v>
      </c>
      <c r="C669" s="63">
        <v>61.6</v>
      </c>
      <c r="D669" s="61">
        <v>4.9794999999999998</v>
      </c>
      <c r="E669" s="63">
        <v>76.5</v>
      </c>
      <c r="F669" s="61">
        <v>0.60709999999999997</v>
      </c>
      <c r="G669" s="63">
        <v>849.36</v>
      </c>
      <c r="H669" s="61">
        <v>0.54859999999999998</v>
      </c>
      <c r="I669" s="61">
        <v>0.98360000000000003</v>
      </c>
      <c r="J669" s="63">
        <v>53.65</v>
      </c>
      <c r="K669" s="57">
        <v>22.26</v>
      </c>
      <c r="L669" s="61">
        <v>1.0920000000000001</v>
      </c>
      <c r="M669" s="63">
        <v>21.09</v>
      </c>
      <c r="N669" s="61">
        <v>3.0057999999999998</v>
      </c>
      <c r="O669" s="62">
        <v>10607</v>
      </c>
      <c r="P669" s="62">
        <v>16621</v>
      </c>
      <c r="Q669" s="61">
        <v>2.6339000000000001</v>
      </c>
      <c r="R669" s="61">
        <v>2.4903</v>
      </c>
      <c r="S669" s="61">
        <v>5.5586000000000002</v>
      </c>
      <c r="T669" s="61">
        <v>0.94950000000000001</v>
      </c>
      <c r="V669" s="61">
        <v>0.65269999999999995</v>
      </c>
      <c r="X669" s="61">
        <v>0.50939999999999996</v>
      </c>
    </row>
    <row r="670" spans="1:24">
      <c r="A670" s="64">
        <v>44057</v>
      </c>
      <c r="B670" s="61">
        <v>0.7157</v>
      </c>
      <c r="C670" s="63">
        <v>61.5</v>
      </c>
      <c r="D670" s="61">
        <v>4.9701000000000004</v>
      </c>
      <c r="E670" s="63">
        <v>76.47</v>
      </c>
      <c r="F670" s="61">
        <v>0.60550000000000004</v>
      </c>
      <c r="G670" s="63">
        <v>847.92</v>
      </c>
      <c r="H670" s="61">
        <v>0.54759999999999998</v>
      </c>
      <c r="I670" s="61">
        <v>0.9819</v>
      </c>
      <c r="J670" s="63">
        <v>53.52</v>
      </c>
      <c r="K670" s="57">
        <v>22.24</v>
      </c>
      <c r="L670" s="61">
        <v>1.0943000000000001</v>
      </c>
      <c r="M670" s="63">
        <v>21.05</v>
      </c>
      <c r="N670" s="61">
        <v>3.0030999999999999</v>
      </c>
      <c r="O670" s="62">
        <v>10624</v>
      </c>
      <c r="P670" s="62">
        <v>16586</v>
      </c>
      <c r="Q670" s="61">
        <v>2.6284000000000001</v>
      </c>
      <c r="R670" s="61">
        <v>2.4851000000000001</v>
      </c>
      <c r="S670" s="61">
        <v>5.5469999999999997</v>
      </c>
      <c r="T670" s="61">
        <v>0.94569999999999999</v>
      </c>
      <c r="V670" s="61">
        <v>0.65139999999999998</v>
      </c>
      <c r="X670" s="61">
        <v>0.50719999999999998</v>
      </c>
    </row>
    <row r="671" spans="1:24">
      <c r="A671" s="64">
        <v>44060</v>
      </c>
      <c r="B671" s="61">
        <v>0.71830000000000005</v>
      </c>
      <c r="C671" s="63">
        <v>61.7</v>
      </c>
      <c r="D671" s="61">
        <v>4.9831000000000003</v>
      </c>
      <c r="E671" s="63">
        <v>76.56</v>
      </c>
      <c r="F671" s="61">
        <v>0.60560000000000003</v>
      </c>
      <c r="G671" s="63">
        <v>850.9</v>
      </c>
      <c r="H671" s="61">
        <v>0.54849999999999999</v>
      </c>
      <c r="I671" s="61">
        <v>0.9839</v>
      </c>
      <c r="J671" s="63">
        <v>53.75</v>
      </c>
      <c r="K671" s="57">
        <v>22.39</v>
      </c>
      <c r="L671" s="61">
        <v>1.099</v>
      </c>
      <c r="M671" s="63">
        <v>21.14</v>
      </c>
      <c r="N671" s="61">
        <v>3.0082</v>
      </c>
      <c r="O671" s="62">
        <v>10627</v>
      </c>
      <c r="P671" s="62">
        <v>16647</v>
      </c>
      <c r="Q671" s="61">
        <v>2.6379999999999999</v>
      </c>
      <c r="R671" s="61">
        <v>2.4941</v>
      </c>
      <c r="S671" s="61">
        <v>5.5670999999999999</v>
      </c>
      <c r="T671" s="61">
        <v>0.95169999999999999</v>
      </c>
      <c r="V671" s="61">
        <v>0.65280000000000005</v>
      </c>
      <c r="X671" s="61">
        <v>0.50960000000000005</v>
      </c>
    </row>
    <row r="672" spans="1:24">
      <c r="A672" s="64">
        <v>44061</v>
      </c>
      <c r="B672" s="61">
        <v>0.72250000000000003</v>
      </c>
      <c r="C672" s="63">
        <v>62</v>
      </c>
      <c r="D672" s="61">
        <v>5.0082000000000004</v>
      </c>
      <c r="E672" s="63">
        <v>76.31</v>
      </c>
      <c r="F672" s="61">
        <v>0.60760000000000003</v>
      </c>
      <c r="G672" s="63">
        <v>856.81</v>
      </c>
      <c r="H672" s="61">
        <v>0.55000000000000004</v>
      </c>
      <c r="I672" s="61">
        <v>0.98780000000000001</v>
      </c>
      <c r="J672" s="63">
        <v>54.07</v>
      </c>
      <c r="K672" s="57">
        <v>22.53</v>
      </c>
      <c r="L672" s="61">
        <v>1.1036999999999999</v>
      </c>
      <c r="M672" s="63">
        <v>21.25</v>
      </c>
      <c r="N672" s="61">
        <v>3.0257999999999998</v>
      </c>
      <c r="O672" s="62">
        <v>10715</v>
      </c>
      <c r="P672" s="62">
        <v>16744</v>
      </c>
      <c r="Q672" s="61">
        <v>2.6534</v>
      </c>
      <c r="R672" s="61">
        <v>2.5173999999999999</v>
      </c>
      <c r="S672" s="61">
        <v>5.5995999999999997</v>
      </c>
      <c r="T672" s="61">
        <v>0.95279999999999998</v>
      </c>
      <c r="V672" s="61">
        <v>0.65400000000000003</v>
      </c>
      <c r="X672" s="61">
        <v>0.51170000000000004</v>
      </c>
    </row>
    <row r="673" spans="1:24">
      <c r="A673" s="64">
        <v>44062</v>
      </c>
      <c r="B673" s="61">
        <v>0.72489999999999999</v>
      </c>
      <c r="C673" s="63">
        <v>62</v>
      </c>
      <c r="D673" s="61">
        <v>5.0178000000000003</v>
      </c>
      <c r="E673" s="63">
        <v>76.53</v>
      </c>
      <c r="F673" s="61">
        <v>0.60729999999999995</v>
      </c>
      <c r="G673" s="63">
        <v>856.24</v>
      </c>
      <c r="H673" s="61">
        <v>0.54730000000000001</v>
      </c>
      <c r="I673" s="61">
        <v>0.98929999999999996</v>
      </c>
      <c r="J673" s="63">
        <v>54.18</v>
      </c>
      <c r="K673" s="57">
        <v>22.61</v>
      </c>
      <c r="L673" s="61">
        <v>1.0954999999999999</v>
      </c>
      <c r="M673" s="63">
        <v>21.31</v>
      </c>
      <c r="N673" s="61">
        <v>3.0314000000000001</v>
      </c>
      <c r="O673" s="62">
        <v>10707</v>
      </c>
      <c r="P673" s="62">
        <v>16800</v>
      </c>
      <c r="Q673" s="61">
        <v>2.6621999999999999</v>
      </c>
      <c r="R673" s="61">
        <v>2.5257999999999998</v>
      </c>
      <c r="S673" s="61">
        <v>5.6180000000000003</v>
      </c>
      <c r="T673" s="61">
        <v>0.95399999999999996</v>
      </c>
      <c r="V673" s="61">
        <v>0.65490000000000004</v>
      </c>
      <c r="X673" s="61">
        <v>0.5121</v>
      </c>
    </row>
    <row r="674" spans="1:24">
      <c r="A674" s="64">
        <v>44063</v>
      </c>
      <c r="B674" s="61">
        <v>0.71719999999999995</v>
      </c>
      <c r="C674" s="63">
        <v>61.6</v>
      </c>
      <c r="D674" s="61">
        <v>4.9654999999999996</v>
      </c>
      <c r="E674" s="63">
        <v>76.09</v>
      </c>
      <c r="F674" s="61">
        <v>0.60560000000000003</v>
      </c>
      <c r="G674" s="63">
        <v>851.71</v>
      </c>
      <c r="H674" s="61">
        <v>0.54800000000000004</v>
      </c>
      <c r="I674" s="61">
        <v>0.98270000000000002</v>
      </c>
      <c r="J674" s="63">
        <v>53.8</v>
      </c>
      <c r="K674" s="57">
        <v>22.51</v>
      </c>
      <c r="L674" s="61">
        <v>1.0934999999999999</v>
      </c>
      <c r="M674" s="63">
        <v>21.1</v>
      </c>
      <c r="N674" s="61">
        <v>2.9933999999999998</v>
      </c>
      <c r="O674" s="62">
        <v>10595</v>
      </c>
      <c r="P674" s="62">
        <v>16621</v>
      </c>
      <c r="Q674" s="61">
        <v>2.6339000000000001</v>
      </c>
      <c r="R674" s="61">
        <v>2.4990000000000001</v>
      </c>
      <c r="S674" s="61">
        <v>5.5583999999999998</v>
      </c>
      <c r="T674" s="61">
        <v>0.94840000000000002</v>
      </c>
      <c r="V674" s="61">
        <v>0.65620000000000001</v>
      </c>
      <c r="X674" s="61">
        <v>0.50570000000000004</v>
      </c>
    </row>
    <row r="675" spans="1:24">
      <c r="A675" s="64">
        <v>44064</v>
      </c>
      <c r="B675" s="61">
        <v>0.72040000000000004</v>
      </c>
      <c r="C675" s="63">
        <v>61.7</v>
      </c>
      <c r="D675" s="61">
        <v>4.9747000000000003</v>
      </c>
      <c r="E675" s="63">
        <v>76.069999999999993</v>
      </c>
      <c r="F675" s="61">
        <v>0.60629999999999995</v>
      </c>
      <c r="G675" s="63">
        <v>854.37</v>
      </c>
      <c r="H675" s="61">
        <v>0.54400000000000004</v>
      </c>
      <c r="I675" s="61">
        <v>0.98399999999999999</v>
      </c>
      <c r="J675" s="63">
        <v>53.96</v>
      </c>
      <c r="K675" s="57">
        <v>22.68</v>
      </c>
      <c r="L675" s="61">
        <v>1.1012</v>
      </c>
      <c r="M675" s="63">
        <v>21.17</v>
      </c>
      <c r="N675" s="61">
        <v>3.0091000000000001</v>
      </c>
      <c r="O675" s="62">
        <v>10642</v>
      </c>
      <c r="P675" s="62">
        <v>16696</v>
      </c>
      <c r="Q675" s="61">
        <v>2.6457000000000002</v>
      </c>
      <c r="R675" s="61">
        <v>2.5101</v>
      </c>
      <c r="S675" s="61">
        <v>5.5831999999999997</v>
      </c>
      <c r="T675" s="61">
        <v>0.94850000000000001</v>
      </c>
      <c r="V675" s="61">
        <v>0.65300000000000002</v>
      </c>
      <c r="X675" s="61">
        <v>0.51</v>
      </c>
    </row>
    <row r="676" spans="1:24">
      <c r="A676" s="64">
        <v>44067</v>
      </c>
      <c r="B676" s="61">
        <v>0.71779999999999999</v>
      </c>
      <c r="C676" s="63">
        <v>61.6</v>
      </c>
      <c r="D676" s="61">
        <v>4.9654999999999996</v>
      </c>
      <c r="E676" s="63">
        <v>75.959999999999994</v>
      </c>
      <c r="F676" s="61">
        <v>0.60809999999999997</v>
      </c>
      <c r="G676" s="63">
        <v>854.02</v>
      </c>
      <c r="H676" s="61">
        <v>0.54790000000000005</v>
      </c>
      <c r="I676" s="61">
        <v>0.98370000000000002</v>
      </c>
      <c r="J676" s="63">
        <v>53.73</v>
      </c>
      <c r="K676" s="57">
        <v>22.65</v>
      </c>
      <c r="L676" s="61">
        <v>1.0975999999999999</v>
      </c>
      <c r="M676" s="63">
        <v>21.09</v>
      </c>
      <c r="N676" s="61">
        <v>3.0004</v>
      </c>
      <c r="O676" s="62">
        <v>10611</v>
      </c>
      <c r="P676" s="62">
        <v>16638</v>
      </c>
      <c r="Q676" s="61">
        <v>2.6360999999999999</v>
      </c>
      <c r="R676" s="61">
        <v>2.5009999999999999</v>
      </c>
      <c r="S676" s="61">
        <v>5.5632000000000001</v>
      </c>
      <c r="T676" s="61">
        <v>0.94479999999999997</v>
      </c>
      <c r="V676" s="61">
        <v>0.6542</v>
      </c>
      <c r="X676" s="61">
        <v>0.50849999999999995</v>
      </c>
    </row>
    <row r="677" spans="1:24">
      <c r="A677" s="64">
        <v>44068</v>
      </c>
      <c r="B677" s="61">
        <v>0.71740000000000004</v>
      </c>
      <c r="C677" s="63">
        <v>61.5</v>
      </c>
      <c r="D677" s="61">
        <v>4.9580000000000002</v>
      </c>
      <c r="E677" s="63">
        <v>76.040000000000006</v>
      </c>
      <c r="F677" s="61">
        <v>0.60760000000000003</v>
      </c>
      <c r="G677" s="63">
        <v>850.98</v>
      </c>
      <c r="H677" s="61">
        <v>0.54769999999999996</v>
      </c>
      <c r="I677" s="61">
        <v>0.98250000000000004</v>
      </c>
      <c r="J677" s="63">
        <v>53.37</v>
      </c>
      <c r="K677" s="57">
        <v>22.58</v>
      </c>
      <c r="L677" s="61">
        <v>1.1000000000000001</v>
      </c>
      <c r="M677" s="63">
        <v>21.08</v>
      </c>
      <c r="N677" s="61">
        <v>2.9916</v>
      </c>
      <c r="O677" s="62">
        <v>10510</v>
      </c>
      <c r="P677" s="62">
        <v>16626</v>
      </c>
      <c r="Q677" s="61">
        <v>2.6347</v>
      </c>
      <c r="R677" s="61">
        <v>2.4996999999999998</v>
      </c>
      <c r="S677" s="61">
        <v>5.5601000000000003</v>
      </c>
      <c r="T677" s="61">
        <v>0.94930000000000003</v>
      </c>
      <c r="V677" s="61">
        <v>0.65380000000000005</v>
      </c>
      <c r="X677" s="61">
        <v>0.50780000000000003</v>
      </c>
    </row>
    <row r="678" spans="1:24">
      <c r="A678" s="64">
        <v>44069</v>
      </c>
      <c r="B678" s="61">
        <v>0.71930000000000005</v>
      </c>
      <c r="C678" s="63">
        <v>61.7</v>
      </c>
      <c r="D678" s="61">
        <v>4.9668000000000001</v>
      </c>
      <c r="E678" s="63">
        <v>76.53</v>
      </c>
      <c r="F678" s="61">
        <v>0.6089</v>
      </c>
      <c r="G678" s="63">
        <v>853.73</v>
      </c>
      <c r="H678" s="61">
        <v>0.54779999999999995</v>
      </c>
      <c r="I678" s="61">
        <v>0.98460000000000003</v>
      </c>
      <c r="J678" s="63">
        <v>53.5</v>
      </c>
      <c r="K678" s="57">
        <v>22.55</v>
      </c>
      <c r="L678" s="61">
        <v>1.0978000000000001</v>
      </c>
      <c r="M678" s="63">
        <v>21.12</v>
      </c>
      <c r="N678" s="61">
        <v>3.0005999999999999</v>
      </c>
      <c r="O678" s="62">
        <v>10552</v>
      </c>
      <c r="P678" s="62">
        <v>16670</v>
      </c>
      <c r="Q678" s="61">
        <v>2.6415999999999999</v>
      </c>
      <c r="R678" s="61">
        <v>2.5063</v>
      </c>
      <c r="S678" s="61">
        <v>5.5746000000000002</v>
      </c>
      <c r="T678" s="61">
        <v>0.94830000000000003</v>
      </c>
      <c r="V678" s="61">
        <v>0.65449999999999997</v>
      </c>
      <c r="X678" s="61">
        <v>0.50960000000000005</v>
      </c>
    </row>
    <row r="679" spans="1:24">
      <c r="A679" s="64">
        <v>44070</v>
      </c>
      <c r="B679" s="61">
        <v>0.72370000000000001</v>
      </c>
      <c r="C679" s="63">
        <v>61.9</v>
      </c>
      <c r="D679" s="61">
        <v>4.9827000000000004</v>
      </c>
      <c r="E679" s="63">
        <v>76.75</v>
      </c>
      <c r="F679" s="61">
        <v>0.61170000000000002</v>
      </c>
      <c r="G679" s="63">
        <v>857.92</v>
      </c>
      <c r="H679" s="61">
        <v>0.54800000000000004</v>
      </c>
      <c r="I679" s="61">
        <v>0.98860000000000003</v>
      </c>
      <c r="J679" s="63">
        <v>53.79</v>
      </c>
      <c r="K679" s="57">
        <v>22.63</v>
      </c>
      <c r="L679" s="61">
        <v>1.0922000000000001</v>
      </c>
      <c r="M679" s="63">
        <v>21.26</v>
      </c>
      <c r="N679" s="61">
        <v>3.0188999999999999</v>
      </c>
      <c r="O679" s="62">
        <v>10638</v>
      </c>
      <c r="P679" s="62">
        <v>16772</v>
      </c>
      <c r="Q679" s="61">
        <v>2.6577999999999999</v>
      </c>
      <c r="R679" s="61">
        <v>2.5215999999999998</v>
      </c>
      <c r="S679" s="61">
        <v>5.6089000000000002</v>
      </c>
      <c r="T679" s="61">
        <v>0.95199999999999996</v>
      </c>
      <c r="V679" s="61">
        <v>0.65739999999999998</v>
      </c>
      <c r="X679" s="61">
        <v>0.51249999999999996</v>
      </c>
    </row>
    <row r="680" spans="1:24">
      <c r="A680" s="64">
        <v>44071</v>
      </c>
      <c r="B680" s="61">
        <v>0.72989999999999999</v>
      </c>
      <c r="C680" s="63">
        <v>62.3</v>
      </c>
      <c r="D680" s="61">
        <v>5.0153999999999996</v>
      </c>
      <c r="E680" s="63">
        <v>77.569999999999993</v>
      </c>
      <c r="F680" s="61">
        <v>0.61480000000000001</v>
      </c>
      <c r="G680" s="63">
        <v>864.09</v>
      </c>
      <c r="H680" s="61">
        <v>0.55030000000000001</v>
      </c>
      <c r="I680" s="61">
        <v>0.99470000000000003</v>
      </c>
      <c r="J680" s="63">
        <v>53.6</v>
      </c>
      <c r="K680" s="57">
        <v>22.77</v>
      </c>
      <c r="L680" s="61">
        <v>1.0945</v>
      </c>
      <c r="M680" s="63">
        <v>21.44</v>
      </c>
      <c r="N680" s="61">
        <v>3.0472999999999999</v>
      </c>
      <c r="O680" s="62">
        <v>10700</v>
      </c>
      <c r="P680" s="62">
        <v>16915</v>
      </c>
      <c r="Q680" s="61">
        <v>2.6806000000000001</v>
      </c>
      <c r="R680" s="61">
        <v>2.5432000000000001</v>
      </c>
      <c r="S680" s="61">
        <v>5.6567999999999996</v>
      </c>
      <c r="T680" s="61">
        <v>0.9556</v>
      </c>
      <c r="V680" s="61">
        <v>0.66110000000000002</v>
      </c>
      <c r="X680" s="61">
        <v>0.51680000000000004</v>
      </c>
    </row>
    <row r="681" spans="1:24">
      <c r="A681" s="64">
        <v>44074</v>
      </c>
      <c r="B681" s="61">
        <v>0.73540000000000005</v>
      </c>
      <c r="C681" s="63">
        <v>62.6</v>
      </c>
      <c r="D681" s="61">
        <v>5.0388999999999999</v>
      </c>
      <c r="E681" s="63">
        <v>77.66</v>
      </c>
      <c r="F681" s="61">
        <v>0.61780000000000002</v>
      </c>
      <c r="G681" s="63">
        <v>871.57</v>
      </c>
      <c r="H681" s="61">
        <v>0.55120000000000002</v>
      </c>
      <c r="I681" s="61">
        <v>0.99960000000000004</v>
      </c>
      <c r="J681" s="63">
        <v>54.03</v>
      </c>
      <c r="K681" s="57">
        <v>22.88</v>
      </c>
      <c r="L681" s="61">
        <v>1.0922000000000001</v>
      </c>
      <c r="M681" s="63">
        <v>21.58</v>
      </c>
      <c r="N681" s="61">
        <v>3.0621999999999998</v>
      </c>
      <c r="O681" s="62">
        <v>10704</v>
      </c>
      <c r="P681" s="62">
        <v>17042</v>
      </c>
      <c r="Q681" s="61">
        <v>2.7008000000000001</v>
      </c>
      <c r="R681" s="61">
        <v>2.5623999999999998</v>
      </c>
      <c r="S681" s="61">
        <v>5.6996000000000002</v>
      </c>
      <c r="T681" s="61">
        <v>0.96209999999999996</v>
      </c>
      <c r="V681" s="61">
        <v>0.66459999999999997</v>
      </c>
      <c r="X681" s="61">
        <v>0.51849999999999996</v>
      </c>
    </row>
    <row r="682" spans="1:24">
      <c r="A682" s="64">
        <v>44075</v>
      </c>
      <c r="B682" s="61">
        <v>0.74119999999999997</v>
      </c>
      <c r="C682" s="63">
        <v>62.9</v>
      </c>
      <c r="D682" s="61">
        <v>5.0541999999999998</v>
      </c>
      <c r="E682" s="63">
        <v>78.290000000000006</v>
      </c>
      <c r="F682" s="61">
        <v>0.61799999999999999</v>
      </c>
      <c r="G682" s="63">
        <v>876.6</v>
      </c>
      <c r="H682" s="61">
        <v>0.5524</v>
      </c>
      <c r="I682" s="61">
        <v>1.0054000000000001</v>
      </c>
      <c r="J682" s="63">
        <v>53.96</v>
      </c>
      <c r="K682" s="57">
        <v>22.94</v>
      </c>
      <c r="L682" s="61">
        <v>1.0955999999999999</v>
      </c>
      <c r="M682" s="63">
        <v>21.75</v>
      </c>
      <c r="N682" s="61">
        <v>3.0733999999999999</v>
      </c>
      <c r="O682" s="62">
        <v>10806</v>
      </c>
      <c r="P682" s="62">
        <v>17177</v>
      </c>
      <c r="Q682" s="61">
        <v>2.7221000000000002</v>
      </c>
      <c r="R682" s="61">
        <v>2.5825999999999998</v>
      </c>
      <c r="S682" s="61">
        <v>5.7443999999999997</v>
      </c>
      <c r="T682" s="61">
        <v>0.9637</v>
      </c>
      <c r="V682" s="61">
        <v>0.66749999999999998</v>
      </c>
      <c r="X682" s="61">
        <v>0.52239999999999998</v>
      </c>
    </row>
    <row r="683" spans="1:24">
      <c r="A683" s="64">
        <v>44076</v>
      </c>
      <c r="B683" s="61">
        <v>0.73599999999999999</v>
      </c>
      <c r="C683" s="63">
        <v>62.6</v>
      </c>
      <c r="D683" s="61">
        <v>5.0256999999999996</v>
      </c>
      <c r="E683" s="63">
        <v>78.05</v>
      </c>
      <c r="F683" s="61">
        <v>0.61809999999999998</v>
      </c>
      <c r="G683" s="63">
        <v>872.46</v>
      </c>
      <c r="H683" s="61">
        <v>0.55010000000000003</v>
      </c>
      <c r="I683" s="61">
        <v>1.0007999999999999</v>
      </c>
      <c r="J683" s="63">
        <v>53.66</v>
      </c>
      <c r="K683" s="57">
        <v>22.96</v>
      </c>
      <c r="L683" s="61">
        <v>1.0847</v>
      </c>
      <c r="M683" s="63">
        <v>21.61</v>
      </c>
      <c r="N683" s="61">
        <v>3.0526</v>
      </c>
      <c r="O683" s="62">
        <v>10866</v>
      </c>
      <c r="P683" s="62">
        <v>17050</v>
      </c>
      <c r="Q683" s="61">
        <v>2.7029999999999998</v>
      </c>
      <c r="R683" s="61">
        <v>2.5644999999999998</v>
      </c>
      <c r="S683" s="61">
        <v>5.7041000000000004</v>
      </c>
      <c r="T683" s="61">
        <v>0.96120000000000005</v>
      </c>
      <c r="V683" s="61">
        <v>0.67049999999999998</v>
      </c>
      <c r="X683" s="61">
        <v>0.51700000000000002</v>
      </c>
    </row>
    <row r="684" spans="1:24">
      <c r="A684" s="64">
        <v>44077</v>
      </c>
      <c r="B684" s="61">
        <v>0.73060000000000003</v>
      </c>
      <c r="C684" s="63">
        <v>62.3</v>
      </c>
      <c r="D684" s="61">
        <v>4.9996999999999998</v>
      </c>
      <c r="E684" s="63">
        <v>77.66</v>
      </c>
      <c r="F684" s="61">
        <v>0.61909999999999998</v>
      </c>
      <c r="G684" s="63">
        <v>868.25</v>
      </c>
      <c r="H684" s="61">
        <v>0.54949999999999999</v>
      </c>
      <c r="I684" s="61">
        <v>0.99650000000000005</v>
      </c>
      <c r="J684" s="63">
        <v>53.59</v>
      </c>
      <c r="K684" s="57">
        <v>22.93</v>
      </c>
      <c r="L684" s="61">
        <v>1.083</v>
      </c>
      <c r="M684" s="63">
        <v>21.46</v>
      </c>
      <c r="N684" s="61">
        <v>3.0305</v>
      </c>
      <c r="O684" s="62">
        <v>10809</v>
      </c>
      <c r="P684" s="62">
        <v>16931</v>
      </c>
      <c r="Q684" s="61">
        <v>2.6831</v>
      </c>
      <c r="R684" s="61">
        <v>2.5455999999999999</v>
      </c>
      <c r="S684" s="61">
        <v>5.6623999999999999</v>
      </c>
      <c r="T684" s="61">
        <v>0.95569999999999999</v>
      </c>
      <c r="V684" s="61">
        <v>0.6673</v>
      </c>
      <c r="X684" s="61">
        <v>0.51549999999999996</v>
      </c>
    </row>
    <row r="685" spans="1:24">
      <c r="A685" s="64">
        <v>44078</v>
      </c>
      <c r="B685" s="61">
        <v>0.72699999999999998</v>
      </c>
      <c r="C685" s="63">
        <v>62</v>
      </c>
      <c r="D685" s="61">
        <v>4.9725999999999999</v>
      </c>
      <c r="E685" s="63">
        <v>77.180000000000007</v>
      </c>
      <c r="F685" s="61">
        <v>0.61339999999999995</v>
      </c>
      <c r="G685" s="63">
        <v>864.82</v>
      </c>
      <c r="H685" s="61">
        <v>0.54759999999999998</v>
      </c>
      <c r="I685" s="61">
        <v>0.99180000000000001</v>
      </c>
      <c r="J685" s="63">
        <v>53.29</v>
      </c>
      <c r="K685" s="57">
        <v>22.86</v>
      </c>
      <c r="L685" s="61">
        <v>1.0846</v>
      </c>
      <c r="M685" s="63">
        <v>21.32</v>
      </c>
      <c r="N685" s="61">
        <v>3.016</v>
      </c>
      <c r="O685" s="62">
        <v>10745</v>
      </c>
      <c r="P685" s="62">
        <v>16848</v>
      </c>
      <c r="Q685" s="61">
        <v>2.6699000000000002</v>
      </c>
      <c r="R685" s="61">
        <v>2.5331000000000001</v>
      </c>
      <c r="S685" s="61">
        <v>5.6345000000000001</v>
      </c>
      <c r="T685" s="61">
        <v>0.95430000000000004</v>
      </c>
      <c r="V685" s="61">
        <v>0.66139999999999999</v>
      </c>
      <c r="X685" s="61">
        <v>0.51419999999999999</v>
      </c>
    </row>
    <row r="686" spans="1:24">
      <c r="A686" s="64">
        <v>44081</v>
      </c>
      <c r="B686" s="61">
        <v>0.72789999999999999</v>
      </c>
      <c r="C686" s="63">
        <v>62.1</v>
      </c>
      <c r="D686" s="61">
        <v>4.9728000000000003</v>
      </c>
      <c r="E686" s="63">
        <v>77.38</v>
      </c>
      <c r="F686" s="61">
        <v>0.61539999999999995</v>
      </c>
      <c r="G686" s="63">
        <v>864.54</v>
      </c>
      <c r="H686" s="61">
        <v>0.55079999999999996</v>
      </c>
      <c r="I686" s="61">
        <v>0.99450000000000005</v>
      </c>
      <c r="J686" s="63">
        <v>53.33</v>
      </c>
      <c r="K686" s="57">
        <v>22.89</v>
      </c>
      <c r="L686" s="61">
        <v>1.0863</v>
      </c>
      <c r="M686" s="63">
        <v>21.36</v>
      </c>
      <c r="N686" s="61">
        <v>3.0207999999999999</v>
      </c>
      <c r="O686" s="62">
        <v>10724</v>
      </c>
      <c r="P686" s="62">
        <v>16869</v>
      </c>
      <c r="Q686" s="61">
        <v>2.6732</v>
      </c>
      <c r="R686" s="61">
        <v>2.5362</v>
      </c>
      <c r="S686" s="61">
        <v>5.6414</v>
      </c>
      <c r="T686" s="61">
        <v>0.95350000000000001</v>
      </c>
      <c r="V686" s="61">
        <v>0.66549999999999998</v>
      </c>
      <c r="X686" s="61">
        <v>0.51480000000000004</v>
      </c>
    </row>
    <row r="687" spans="1:24">
      <c r="A687" s="64">
        <v>44082</v>
      </c>
      <c r="B687" s="61">
        <v>0.72889999999999999</v>
      </c>
      <c r="C687" s="63">
        <v>62.2</v>
      </c>
      <c r="D687" s="61">
        <v>4.9809000000000001</v>
      </c>
      <c r="E687" s="63">
        <v>77.459999999999994</v>
      </c>
      <c r="F687" s="61">
        <v>0.61719999999999997</v>
      </c>
      <c r="G687" s="63">
        <v>865.09</v>
      </c>
      <c r="H687" s="61">
        <v>0.55449999999999999</v>
      </c>
      <c r="I687" s="61">
        <v>0.99670000000000003</v>
      </c>
      <c r="J687" s="63">
        <v>53.55</v>
      </c>
      <c r="K687" s="57">
        <v>22.9</v>
      </c>
      <c r="L687" s="61">
        <v>1.089</v>
      </c>
      <c r="M687" s="63">
        <v>21.32</v>
      </c>
      <c r="N687" s="61">
        <v>3.036</v>
      </c>
      <c r="O687" s="62">
        <v>10784</v>
      </c>
      <c r="P687" s="62">
        <v>16894</v>
      </c>
      <c r="Q687" s="61">
        <v>2.6768999999999998</v>
      </c>
      <c r="R687" s="61">
        <v>2.5396999999999998</v>
      </c>
      <c r="S687" s="61">
        <v>5.6492000000000004</v>
      </c>
      <c r="T687" s="61">
        <v>0.95540000000000003</v>
      </c>
      <c r="V687" s="61">
        <v>0.66869999999999996</v>
      </c>
      <c r="X687" s="61">
        <v>0.51559999999999995</v>
      </c>
    </row>
    <row r="688" spans="1:24">
      <c r="A688" s="64">
        <v>44083</v>
      </c>
      <c r="B688" s="61">
        <v>0.72250000000000003</v>
      </c>
      <c r="C688" s="63">
        <v>61.8</v>
      </c>
      <c r="D688" s="61">
        <v>4.9493999999999998</v>
      </c>
      <c r="E688" s="63">
        <v>76.540000000000006</v>
      </c>
      <c r="F688" s="61">
        <v>0.61329999999999996</v>
      </c>
      <c r="G688" s="63">
        <v>859.12</v>
      </c>
      <c r="H688" s="61">
        <v>0.55740000000000001</v>
      </c>
      <c r="I688" s="61">
        <v>0.99029999999999996</v>
      </c>
      <c r="J688" s="63">
        <v>53.17</v>
      </c>
      <c r="K688" s="57">
        <v>22.67</v>
      </c>
      <c r="L688" s="61">
        <v>1.0901000000000001</v>
      </c>
      <c r="M688" s="63">
        <v>21.18</v>
      </c>
      <c r="N688" s="61">
        <v>3.0146000000000002</v>
      </c>
      <c r="O688" s="62">
        <v>10718</v>
      </c>
      <c r="P688" s="62">
        <v>16745</v>
      </c>
      <c r="Q688" s="61">
        <v>2.6534</v>
      </c>
      <c r="R688" s="61">
        <v>2.5173999999999999</v>
      </c>
      <c r="S688" s="61">
        <v>5.5997000000000003</v>
      </c>
      <c r="T688" s="61">
        <v>0.95620000000000005</v>
      </c>
      <c r="V688" s="61">
        <v>0.66339999999999999</v>
      </c>
      <c r="X688" s="61">
        <v>0.51180000000000003</v>
      </c>
    </row>
    <row r="689" spans="1:24">
      <c r="A689" s="64">
        <v>44084</v>
      </c>
      <c r="B689" s="61">
        <v>0.72799999999999998</v>
      </c>
      <c r="C689" s="63">
        <v>62.2</v>
      </c>
      <c r="D689" s="61">
        <v>4.9787999999999997</v>
      </c>
      <c r="E689" s="63">
        <v>77.260000000000005</v>
      </c>
      <c r="F689" s="61">
        <v>0.61550000000000005</v>
      </c>
      <c r="G689" s="63">
        <v>862.72</v>
      </c>
      <c r="H689" s="61">
        <v>0.55959999999999999</v>
      </c>
      <c r="I689" s="61">
        <v>0.99509999999999998</v>
      </c>
      <c r="J689" s="63">
        <v>53.42</v>
      </c>
      <c r="K689" s="57">
        <v>22.79</v>
      </c>
      <c r="L689" s="61">
        <v>1.0885</v>
      </c>
      <c r="M689" s="63">
        <v>21.32</v>
      </c>
      <c r="N689" s="61">
        <v>3.0325000000000002</v>
      </c>
      <c r="O689" s="62">
        <v>10798</v>
      </c>
      <c r="P689" s="62">
        <v>16874</v>
      </c>
      <c r="Q689" s="61">
        <v>2.6736</v>
      </c>
      <c r="R689" s="61">
        <v>2.5366</v>
      </c>
      <c r="S689" s="61">
        <v>5.6422999999999996</v>
      </c>
      <c r="T689" s="61">
        <v>0.95650000000000002</v>
      </c>
      <c r="V689" s="61">
        <v>0.66310000000000002</v>
      </c>
      <c r="X689" s="61">
        <v>0.51670000000000005</v>
      </c>
    </row>
    <row r="690" spans="1:24">
      <c r="A690" s="64">
        <v>44085</v>
      </c>
      <c r="B690" s="61">
        <v>0.72809999999999997</v>
      </c>
      <c r="C690" s="63">
        <v>62.2</v>
      </c>
      <c r="D690" s="61">
        <v>4.9779</v>
      </c>
      <c r="E690" s="63">
        <v>77.31</v>
      </c>
      <c r="F690" s="61">
        <v>0.61509999999999998</v>
      </c>
      <c r="G690" s="63">
        <v>864.15</v>
      </c>
      <c r="H690" s="61">
        <v>0.5675</v>
      </c>
      <c r="I690" s="61">
        <v>0.99519999999999997</v>
      </c>
      <c r="J690" s="63">
        <v>53.49</v>
      </c>
      <c r="K690" s="57">
        <v>22.79</v>
      </c>
      <c r="L690" s="61">
        <v>1.0924</v>
      </c>
      <c r="M690" s="63">
        <v>21.32</v>
      </c>
      <c r="N690" s="61">
        <v>3.0266999999999999</v>
      </c>
      <c r="O690" s="62">
        <v>10863</v>
      </c>
      <c r="P690" s="62">
        <v>16874</v>
      </c>
      <c r="Q690" s="61">
        <v>2.6739000000000002</v>
      </c>
      <c r="R690" s="61">
        <v>2.5369000000000002</v>
      </c>
      <c r="S690" s="61">
        <v>5.6429999999999998</v>
      </c>
      <c r="T690" s="61">
        <v>0.9587</v>
      </c>
      <c r="V690" s="61">
        <v>0.66239999999999999</v>
      </c>
      <c r="X690" s="61">
        <v>0.51519999999999999</v>
      </c>
    </row>
    <row r="691" spans="1:24">
      <c r="A691" s="64">
        <v>44088</v>
      </c>
      <c r="B691" s="61">
        <v>0.72870000000000001</v>
      </c>
      <c r="C691" s="63">
        <v>62.2</v>
      </c>
      <c r="D691" s="61">
        <v>4.9767000000000001</v>
      </c>
      <c r="E691" s="63">
        <v>77.290000000000006</v>
      </c>
      <c r="F691" s="61">
        <v>0.61470000000000002</v>
      </c>
      <c r="G691" s="63">
        <v>862.59</v>
      </c>
      <c r="H691" s="61">
        <v>0.56799999999999995</v>
      </c>
      <c r="I691" s="61">
        <v>0.99550000000000005</v>
      </c>
      <c r="J691" s="63">
        <v>53.44</v>
      </c>
      <c r="K691" s="57">
        <v>22.81</v>
      </c>
      <c r="L691" s="61">
        <v>1.0873999999999999</v>
      </c>
      <c r="M691" s="63">
        <v>21.34</v>
      </c>
      <c r="N691" s="61">
        <v>3.0223</v>
      </c>
      <c r="O691" s="62">
        <v>10876</v>
      </c>
      <c r="P691" s="62">
        <v>16888</v>
      </c>
      <c r="Q691" s="61">
        <v>2.6762000000000001</v>
      </c>
      <c r="R691" s="61">
        <v>2.5390000000000001</v>
      </c>
      <c r="S691" s="61">
        <v>5.6475999999999997</v>
      </c>
      <c r="T691" s="61">
        <v>0.95879999999999999</v>
      </c>
      <c r="V691" s="61">
        <v>0.66210000000000002</v>
      </c>
      <c r="X691" s="61">
        <v>0.51600000000000001</v>
      </c>
    </row>
    <row r="692" spans="1:24">
      <c r="A692" s="64">
        <v>44089</v>
      </c>
      <c r="B692" s="61">
        <v>0.73280000000000001</v>
      </c>
      <c r="C692" s="63">
        <v>62.3</v>
      </c>
      <c r="D692" s="61">
        <v>4.9702000000000002</v>
      </c>
      <c r="E692" s="63">
        <v>77.430000000000007</v>
      </c>
      <c r="F692" s="61">
        <v>0.61599999999999999</v>
      </c>
      <c r="G692" s="63">
        <v>864.13</v>
      </c>
      <c r="H692" s="61">
        <v>0.56969999999999998</v>
      </c>
      <c r="I692" s="61">
        <v>0.997</v>
      </c>
      <c r="J692" s="63">
        <v>53.8</v>
      </c>
      <c r="K692" s="57">
        <v>22.86</v>
      </c>
      <c r="L692" s="61">
        <v>1.0896999999999999</v>
      </c>
      <c r="M692" s="63">
        <v>21.41</v>
      </c>
      <c r="N692" s="61">
        <v>3.0268000000000002</v>
      </c>
      <c r="O692" s="62">
        <v>10878</v>
      </c>
      <c r="P692" s="62">
        <v>16983</v>
      </c>
      <c r="Q692" s="61">
        <v>2.6911999999999998</v>
      </c>
      <c r="R692" s="61">
        <v>2.5533000000000001</v>
      </c>
      <c r="S692" s="61">
        <v>5.6792999999999996</v>
      </c>
      <c r="T692" s="61">
        <v>0.96309999999999996</v>
      </c>
      <c r="V692" s="61">
        <v>0.66420000000000001</v>
      </c>
      <c r="X692" s="61">
        <v>0.51829999999999998</v>
      </c>
    </row>
    <row r="693" spans="1:24">
      <c r="A693" s="64">
        <v>44090</v>
      </c>
      <c r="B693" s="61">
        <v>0.73109999999999997</v>
      </c>
      <c r="C693" s="63">
        <v>62.1</v>
      </c>
      <c r="D693" s="61">
        <v>4.9501999999999997</v>
      </c>
      <c r="E693" s="63">
        <v>77.03</v>
      </c>
      <c r="F693" s="61">
        <v>0.61719999999999997</v>
      </c>
      <c r="G693" s="63">
        <v>860.34</v>
      </c>
      <c r="H693" s="61">
        <v>0.56699999999999995</v>
      </c>
      <c r="I693" s="61">
        <v>0.99450000000000005</v>
      </c>
      <c r="J693" s="63">
        <v>53.92</v>
      </c>
      <c r="K693" s="57">
        <v>22.79</v>
      </c>
      <c r="L693" s="61">
        <v>1.087</v>
      </c>
      <c r="M693" s="63">
        <v>21.33</v>
      </c>
      <c r="N693" s="61">
        <v>3.0215999999999998</v>
      </c>
      <c r="O693" s="62">
        <v>10853</v>
      </c>
      <c r="P693" s="62">
        <v>16945</v>
      </c>
      <c r="Q693" s="61">
        <v>2.6850000000000001</v>
      </c>
      <c r="R693" s="61">
        <v>2.5474000000000001</v>
      </c>
      <c r="S693" s="61">
        <v>5.6661000000000001</v>
      </c>
      <c r="T693" s="61">
        <v>0.96360000000000001</v>
      </c>
      <c r="V693" s="61">
        <v>0.66379999999999995</v>
      </c>
      <c r="X693" s="61">
        <v>0.5161</v>
      </c>
    </row>
    <row r="694" spans="1:24">
      <c r="A694" s="64">
        <v>44091</v>
      </c>
      <c r="B694" s="61">
        <v>0.7278</v>
      </c>
      <c r="C694" s="63">
        <v>61.9</v>
      </c>
      <c r="D694" s="61">
        <v>4.9272999999999998</v>
      </c>
      <c r="E694" s="63">
        <v>76.400000000000006</v>
      </c>
      <c r="F694" s="61">
        <v>0.61839999999999995</v>
      </c>
      <c r="G694" s="63">
        <v>854.1</v>
      </c>
      <c r="H694" s="61">
        <v>0.56240000000000001</v>
      </c>
      <c r="I694" s="61">
        <v>0.99080000000000001</v>
      </c>
      <c r="J694" s="63">
        <v>53.62</v>
      </c>
      <c r="K694" s="57">
        <v>22.7</v>
      </c>
      <c r="L694" s="61">
        <v>1.0871999999999999</v>
      </c>
      <c r="M694" s="63">
        <v>21.21</v>
      </c>
      <c r="N694" s="61">
        <v>3.0171000000000001</v>
      </c>
      <c r="O694" s="62">
        <v>10811</v>
      </c>
      <c r="P694" s="62">
        <v>16868</v>
      </c>
      <c r="Q694" s="61">
        <v>2.6728000000000001</v>
      </c>
      <c r="R694" s="61">
        <v>2.5358999999999998</v>
      </c>
      <c r="S694" s="61">
        <v>5.6405000000000003</v>
      </c>
      <c r="T694" s="61">
        <v>0.9627</v>
      </c>
      <c r="V694" s="61">
        <v>0.66400000000000003</v>
      </c>
      <c r="X694" s="61">
        <v>0.51370000000000005</v>
      </c>
    </row>
    <row r="695" spans="1:24">
      <c r="A695" s="64">
        <v>44092</v>
      </c>
      <c r="B695" s="61">
        <v>0.73199999999999998</v>
      </c>
      <c r="C695" s="63">
        <v>62</v>
      </c>
      <c r="D695" s="61">
        <v>4.9455</v>
      </c>
      <c r="E695" s="63">
        <v>76.709999999999994</v>
      </c>
      <c r="F695" s="61">
        <v>0.61739999999999995</v>
      </c>
      <c r="G695" s="63">
        <v>849.83</v>
      </c>
      <c r="H695" s="61">
        <v>0.56440000000000001</v>
      </c>
      <c r="I695" s="61">
        <v>0.99270000000000003</v>
      </c>
      <c r="J695" s="63">
        <v>53.69</v>
      </c>
      <c r="K695" s="57">
        <v>22.81</v>
      </c>
      <c r="L695" s="61">
        <v>1.0775999999999999</v>
      </c>
      <c r="M695" s="63">
        <v>21.27</v>
      </c>
      <c r="N695" s="61">
        <v>3.0217000000000001</v>
      </c>
      <c r="O695" s="62">
        <v>10792</v>
      </c>
      <c r="P695" s="62">
        <v>16967</v>
      </c>
      <c r="Q695" s="61">
        <v>2.6882999999999999</v>
      </c>
      <c r="R695" s="61">
        <v>2.5505</v>
      </c>
      <c r="S695" s="61">
        <v>5.6730999999999998</v>
      </c>
      <c r="T695" s="61">
        <v>0.96299999999999997</v>
      </c>
      <c r="V695" s="61">
        <v>0.66490000000000005</v>
      </c>
      <c r="X695" s="61">
        <v>0.51770000000000005</v>
      </c>
    </row>
    <row r="696" spans="1:24">
      <c r="A696" s="64">
        <v>44095</v>
      </c>
      <c r="B696" s="61">
        <v>0.73150000000000004</v>
      </c>
      <c r="C696" s="63">
        <v>61.9</v>
      </c>
      <c r="D696" s="61">
        <v>4.9438000000000004</v>
      </c>
      <c r="E696" s="63">
        <v>76.319999999999993</v>
      </c>
      <c r="F696" s="61">
        <v>0.61670000000000003</v>
      </c>
      <c r="G696" s="63">
        <v>847.01</v>
      </c>
      <c r="H696" s="61">
        <v>0.56479999999999997</v>
      </c>
      <c r="I696" s="61">
        <v>0.99109999999999998</v>
      </c>
      <c r="J696" s="63">
        <v>53.61</v>
      </c>
      <c r="K696" s="57">
        <v>22.71</v>
      </c>
      <c r="L696" s="61">
        <v>1.0803</v>
      </c>
      <c r="M696" s="63">
        <v>21.17</v>
      </c>
      <c r="N696" s="61">
        <v>3.0081000000000002</v>
      </c>
      <c r="O696" s="62">
        <v>10752</v>
      </c>
      <c r="P696" s="62">
        <v>16954</v>
      </c>
      <c r="Q696" s="61">
        <v>2.6863999999999999</v>
      </c>
      <c r="R696" s="61">
        <v>2.5488</v>
      </c>
      <c r="S696" s="61">
        <v>5.6692</v>
      </c>
      <c r="T696" s="61">
        <v>0.96419999999999995</v>
      </c>
      <c r="V696" s="61">
        <v>0.66569999999999996</v>
      </c>
      <c r="X696" s="61">
        <v>0.51639999999999997</v>
      </c>
    </row>
    <row r="697" spans="1:24">
      <c r="A697" s="64">
        <v>44096</v>
      </c>
      <c r="B697" s="61">
        <v>0.72130000000000005</v>
      </c>
      <c r="C697" s="63">
        <v>61.4</v>
      </c>
      <c r="D697" s="61">
        <v>4.8985000000000003</v>
      </c>
      <c r="E697" s="63">
        <v>75.42</v>
      </c>
      <c r="F697" s="61">
        <v>0.61370000000000002</v>
      </c>
      <c r="G697" s="63">
        <v>840.47</v>
      </c>
      <c r="H697" s="61">
        <v>0.56359999999999999</v>
      </c>
      <c r="I697" s="61">
        <v>0.98370000000000002</v>
      </c>
      <c r="J697" s="63">
        <v>52.97</v>
      </c>
      <c r="K697" s="57">
        <v>22.62</v>
      </c>
      <c r="L697" s="61">
        <v>1.0829</v>
      </c>
      <c r="M697" s="63">
        <v>20.95</v>
      </c>
      <c r="N697" s="61">
        <v>2.9847000000000001</v>
      </c>
      <c r="O697" s="62">
        <v>10659</v>
      </c>
      <c r="P697" s="62">
        <v>16719</v>
      </c>
      <c r="Q697" s="61">
        <v>2.649</v>
      </c>
      <c r="R697" s="61">
        <v>2.5219999999999998</v>
      </c>
      <c r="S697" s="61">
        <v>5.5900999999999996</v>
      </c>
      <c r="T697" s="61">
        <v>0.96079999999999999</v>
      </c>
      <c r="V697" s="61">
        <v>0.66020000000000001</v>
      </c>
      <c r="X697" s="61">
        <v>0.51039999999999996</v>
      </c>
    </row>
    <row r="698" spans="1:24">
      <c r="A698" s="64">
        <v>44097</v>
      </c>
      <c r="B698" s="61">
        <v>0.71350000000000002</v>
      </c>
      <c r="C698" s="63">
        <v>60.8</v>
      </c>
      <c r="D698" s="61">
        <v>4.8467000000000002</v>
      </c>
      <c r="E698" s="63">
        <v>74.989999999999995</v>
      </c>
      <c r="F698" s="61">
        <v>0.61040000000000005</v>
      </c>
      <c r="G698" s="63">
        <v>830.76</v>
      </c>
      <c r="H698" s="61">
        <v>0.56079999999999997</v>
      </c>
      <c r="I698" s="61">
        <v>0.97489999999999999</v>
      </c>
      <c r="J698" s="63">
        <v>52.49</v>
      </c>
      <c r="K698" s="57">
        <v>22.48</v>
      </c>
      <c r="L698" s="61">
        <v>1.0786</v>
      </c>
      <c r="M698" s="63">
        <v>20.76</v>
      </c>
      <c r="N698" s="61">
        <v>2.9716999999999998</v>
      </c>
      <c r="O698" s="62">
        <v>10581</v>
      </c>
      <c r="P698" s="62">
        <v>16542</v>
      </c>
      <c r="Q698" s="61">
        <v>2.6202999999999999</v>
      </c>
      <c r="R698" s="61">
        <v>2.4948000000000001</v>
      </c>
      <c r="S698" s="61">
        <v>5.5297000000000001</v>
      </c>
      <c r="T698" s="61">
        <v>0.9506</v>
      </c>
      <c r="V698" s="61">
        <v>0.65710000000000002</v>
      </c>
      <c r="X698" s="61">
        <v>0.50539999999999996</v>
      </c>
    </row>
    <row r="699" spans="1:24">
      <c r="A699" s="64">
        <v>44098</v>
      </c>
      <c r="B699" s="61">
        <v>0.70420000000000005</v>
      </c>
      <c r="C699" s="63">
        <v>60.3</v>
      </c>
      <c r="D699" s="61">
        <v>4.8037000000000001</v>
      </c>
      <c r="E699" s="63">
        <v>74.16</v>
      </c>
      <c r="F699" s="61">
        <v>0.60399999999999998</v>
      </c>
      <c r="G699" s="63">
        <v>824.85</v>
      </c>
      <c r="H699" s="61">
        <v>0.55420000000000003</v>
      </c>
      <c r="I699" s="61">
        <v>0.96809999999999996</v>
      </c>
      <c r="J699" s="63">
        <v>52.01</v>
      </c>
      <c r="K699" s="57">
        <v>22.28</v>
      </c>
      <c r="L699" s="61">
        <v>1.0779000000000001</v>
      </c>
      <c r="M699" s="63">
        <v>20.57</v>
      </c>
      <c r="N699" s="61">
        <v>2.9344000000000001</v>
      </c>
      <c r="O699" s="62">
        <v>10481</v>
      </c>
      <c r="P699" s="62">
        <v>16327</v>
      </c>
      <c r="Q699" s="61">
        <v>2.5861999999999998</v>
      </c>
      <c r="R699" s="61">
        <v>2.4622000000000002</v>
      </c>
      <c r="S699" s="61">
        <v>5.4576000000000002</v>
      </c>
      <c r="T699" s="61">
        <v>0.94379999999999997</v>
      </c>
      <c r="V699" s="61">
        <v>0.65029999999999999</v>
      </c>
      <c r="X699" s="61">
        <v>0.50029999999999997</v>
      </c>
    </row>
    <row r="700" spans="1:24">
      <c r="A700" s="64">
        <v>44099</v>
      </c>
      <c r="B700" s="61">
        <v>0.70609999999999995</v>
      </c>
      <c r="C700" s="63">
        <v>60.4</v>
      </c>
      <c r="D700" s="61">
        <v>4.8144999999999998</v>
      </c>
      <c r="E700" s="63">
        <v>74.39</v>
      </c>
      <c r="F700" s="61">
        <v>0.60519999999999996</v>
      </c>
      <c r="G700" s="63">
        <v>827.63</v>
      </c>
      <c r="H700" s="61">
        <v>0.55359999999999998</v>
      </c>
      <c r="I700" s="61">
        <v>0.97140000000000004</v>
      </c>
      <c r="J700" s="63">
        <v>52.03</v>
      </c>
      <c r="K700" s="57">
        <v>22.3</v>
      </c>
      <c r="L700" s="61">
        <v>1.0769</v>
      </c>
      <c r="M700" s="63">
        <v>20.66</v>
      </c>
      <c r="N700" s="61">
        <v>2.9426999999999999</v>
      </c>
      <c r="O700" s="62">
        <v>10521</v>
      </c>
      <c r="P700" s="62">
        <v>16377</v>
      </c>
      <c r="Q700" s="61">
        <v>2.5931999999999999</v>
      </c>
      <c r="R700" s="61">
        <v>2.4689000000000001</v>
      </c>
      <c r="S700" s="61">
        <v>5.4725000000000001</v>
      </c>
      <c r="T700" s="61">
        <v>0.94330000000000003</v>
      </c>
      <c r="V700" s="61">
        <v>0.65429999999999999</v>
      </c>
      <c r="X700" s="61">
        <v>0.50290000000000001</v>
      </c>
    </row>
    <row r="701" spans="1:24">
      <c r="A701" s="64">
        <v>44102</v>
      </c>
      <c r="B701" s="61">
        <v>0.70489999999999997</v>
      </c>
      <c r="C701" s="63">
        <v>60.3</v>
      </c>
      <c r="D701" s="61">
        <v>4.8124000000000002</v>
      </c>
      <c r="E701" s="63">
        <v>74.23</v>
      </c>
      <c r="F701" s="61">
        <v>0.60619999999999996</v>
      </c>
      <c r="G701" s="63">
        <v>826.95</v>
      </c>
      <c r="H701" s="61">
        <v>0.55189999999999995</v>
      </c>
      <c r="I701" s="61">
        <v>0.97019999999999995</v>
      </c>
      <c r="J701" s="63">
        <v>51.88</v>
      </c>
      <c r="K701" s="57">
        <v>22.37</v>
      </c>
      <c r="L701" s="61">
        <v>1.0760000000000001</v>
      </c>
      <c r="M701" s="63">
        <v>20.54</v>
      </c>
      <c r="N701" s="61">
        <v>2.9394</v>
      </c>
      <c r="O701" s="62">
        <v>10507</v>
      </c>
      <c r="P701" s="62">
        <v>16346</v>
      </c>
      <c r="Q701" s="61">
        <v>2.5886999999999998</v>
      </c>
      <c r="R701" s="61">
        <v>2.4647000000000001</v>
      </c>
      <c r="S701" s="61">
        <v>5.4630000000000001</v>
      </c>
      <c r="T701" s="61">
        <v>0.94350000000000001</v>
      </c>
      <c r="V701" s="61">
        <v>0.65490000000000004</v>
      </c>
      <c r="X701" s="61">
        <v>0.50219999999999998</v>
      </c>
    </row>
    <row r="702" spans="1:24">
      <c r="A702" s="64">
        <v>44103</v>
      </c>
      <c r="B702" s="61">
        <v>0.70840000000000003</v>
      </c>
      <c r="C702" s="63">
        <v>60.6</v>
      </c>
      <c r="D702" s="61">
        <v>4.8335999999999997</v>
      </c>
      <c r="E702" s="63">
        <v>74.790000000000006</v>
      </c>
      <c r="F702" s="61">
        <v>0.6069</v>
      </c>
      <c r="G702" s="63">
        <v>828.23</v>
      </c>
      <c r="H702" s="61">
        <v>0.55079999999999996</v>
      </c>
      <c r="I702" s="61">
        <v>0.97189999999999999</v>
      </c>
      <c r="J702" s="63">
        <v>52.31</v>
      </c>
      <c r="K702" s="57">
        <v>22.47</v>
      </c>
      <c r="L702" s="61">
        <v>1.0790999999999999</v>
      </c>
      <c r="M702" s="63">
        <v>20.56</v>
      </c>
      <c r="N702" s="61">
        <v>2.9500999999999999</v>
      </c>
      <c r="O702" s="62">
        <v>10552</v>
      </c>
      <c r="P702" s="62">
        <v>16423</v>
      </c>
      <c r="Q702" s="61">
        <v>2.6015999999999999</v>
      </c>
      <c r="R702" s="61">
        <v>2.4769000000000001</v>
      </c>
      <c r="S702" s="61">
        <v>5.4901999999999997</v>
      </c>
      <c r="T702" s="61">
        <v>0.9476</v>
      </c>
      <c r="V702" s="61">
        <v>0.65480000000000005</v>
      </c>
      <c r="X702" s="61">
        <v>0.50360000000000005</v>
      </c>
    </row>
    <row r="703" spans="1:24">
      <c r="A703" s="64">
        <v>44104</v>
      </c>
      <c r="B703" s="61">
        <v>0.71079999999999999</v>
      </c>
      <c r="C703" s="63">
        <v>60.7</v>
      </c>
      <c r="D703" s="61">
        <v>4.8425000000000002</v>
      </c>
      <c r="E703" s="63">
        <v>74.989999999999995</v>
      </c>
      <c r="F703" s="61">
        <v>0.60580000000000001</v>
      </c>
      <c r="G703" s="63">
        <v>831.35</v>
      </c>
      <c r="H703" s="61">
        <v>0.55379999999999996</v>
      </c>
      <c r="I703" s="61">
        <v>0.97350000000000003</v>
      </c>
      <c r="J703" s="63">
        <v>52.45</v>
      </c>
      <c r="K703" s="57">
        <v>22.52</v>
      </c>
      <c r="L703" s="61">
        <v>1.0801000000000001</v>
      </c>
      <c r="M703" s="63">
        <v>20.61</v>
      </c>
      <c r="N703" s="61">
        <v>2.9559000000000002</v>
      </c>
      <c r="O703" s="62">
        <v>10584</v>
      </c>
      <c r="P703" s="62">
        <v>16478</v>
      </c>
      <c r="Q703" s="61">
        <v>2.6103999999999998</v>
      </c>
      <c r="R703" s="61">
        <v>2.4853000000000001</v>
      </c>
      <c r="S703" s="61">
        <v>5.5087999999999999</v>
      </c>
      <c r="T703" s="61">
        <v>0.95330000000000004</v>
      </c>
      <c r="V703" s="61">
        <v>0.65459999999999996</v>
      </c>
      <c r="X703" s="61">
        <v>0.50509999999999999</v>
      </c>
    </row>
    <row r="704" spans="1:24">
      <c r="A704" s="64">
        <v>44105</v>
      </c>
      <c r="B704" s="61">
        <v>0.71879999999999999</v>
      </c>
      <c r="C704" s="63">
        <v>61.2</v>
      </c>
      <c r="D704" s="61">
        <v>4.8814000000000002</v>
      </c>
      <c r="E704" s="63">
        <v>75.84</v>
      </c>
      <c r="F704" s="61">
        <v>0.61180000000000001</v>
      </c>
      <c r="G704" s="63">
        <v>840.71</v>
      </c>
      <c r="H704" s="61">
        <v>0.5554</v>
      </c>
      <c r="I704" s="61">
        <v>0.97919999999999996</v>
      </c>
      <c r="J704" s="63">
        <v>52.75</v>
      </c>
      <c r="K704" s="57">
        <v>22.69</v>
      </c>
      <c r="L704" s="61">
        <v>1.0827</v>
      </c>
      <c r="M704" s="63">
        <v>20.87</v>
      </c>
      <c r="N704" s="61">
        <v>2.9809000000000001</v>
      </c>
      <c r="O704" s="62">
        <v>10671</v>
      </c>
      <c r="P704" s="62">
        <v>16668</v>
      </c>
      <c r="Q704" s="61">
        <v>2.6398000000000001</v>
      </c>
      <c r="R704" s="61">
        <v>2.5133000000000001</v>
      </c>
      <c r="S704" s="61">
        <v>5.5708000000000002</v>
      </c>
      <c r="T704" s="61">
        <v>0.95509999999999995</v>
      </c>
      <c r="V704" s="61">
        <v>0.66100000000000003</v>
      </c>
      <c r="X704" s="61">
        <v>0.51060000000000005</v>
      </c>
    </row>
    <row r="705" spans="1:24">
      <c r="A705" s="64">
        <v>44106</v>
      </c>
      <c r="B705" s="61">
        <v>0.71389999999999998</v>
      </c>
      <c r="C705" s="63">
        <v>60.8</v>
      </c>
      <c r="D705" s="61">
        <v>4.8480999999999996</v>
      </c>
      <c r="E705" s="63">
        <v>75.03</v>
      </c>
      <c r="F705" s="61">
        <v>0.60899999999999999</v>
      </c>
      <c r="G705" s="63">
        <v>834.98</v>
      </c>
      <c r="H705" s="61">
        <v>0.55469999999999997</v>
      </c>
      <c r="I705" s="61">
        <v>0.97550000000000003</v>
      </c>
      <c r="J705" s="63">
        <v>52.22</v>
      </c>
      <c r="K705" s="57">
        <v>22.59</v>
      </c>
      <c r="L705" s="61">
        <v>1.0769</v>
      </c>
      <c r="M705" s="63">
        <v>20.73</v>
      </c>
      <c r="N705" s="61">
        <v>2.9702000000000002</v>
      </c>
      <c r="O705" s="62">
        <v>10619</v>
      </c>
      <c r="P705" s="62">
        <v>16555</v>
      </c>
      <c r="Q705" s="61">
        <v>2.6217999999999999</v>
      </c>
      <c r="R705" s="61">
        <v>2.4962</v>
      </c>
      <c r="S705" s="61">
        <v>5.5328999999999997</v>
      </c>
      <c r="T705" s="61">
        <v>0.95130000000000003</v>
      </c>
      <c r="V705" s="61">
        <v>0.65590000000000004</v>
      </c>
      <c r="X705" s="61">
        <v>0.50619999999999998</v>
      </c>
    </row>
    <row r="706" spans="1:24">
      <c r="A706" s="64">
        <v>44110</v>
      </c>
      <c r="B706" s="61">
        <v>0.71909999999999996</v>
      </c>
      <c r="C706" s="63">
        <v>61.1</v>
      </c>
      <c r="D706" s="61">
        <v>4.8834</v>
      </c>
      <c r="E706" s="63">
        <v>75.95</v>
      </c>
      <c r="F706" s="61">
        <v>0.61</v>
      </c>
      <c r="G706" s="63">
        <v>834.98</v>
      </c>
      <c r="H706" s="61">
        <v>0.55359999999999998</v>
      </c>
      <c r="I706" s="61">
        <v>0.97719999999999996</v>
      </c>
      <c r="J706" s="63">
        <v>52.65</v>
      </c>
      <c r="K706" s="57">
        <v>22.43</v>
      </c>
      <c r="L706" s="61">
        <v>1.0817000000000001</v>
      </c>
      <c r="M706" s="63">
        <v>20.66</v>
      </c>
      <c r="N706" s="61">
        <v>2.9843000000000002</v>
      </c>
      <c r="O706" s="62">
        <v>10596</v>
      </c>
      <c r="P706" s="62">
        <v>16687</v>
      </c>
      <c r="Q706" s="61">
        <v>2.6408999999999998</v>
      </c>
      <c r="R706" s="61">
        <v>2.5143</v>
      </c>
      <c r="S706" s="61">
        <v>5.5731000000000002</v>
      </c>
      <c r="T706" s="61">
        <v>0.95320000000000005</v>
      </c>
      <c r="V706" s="61">
        <v>0.65790000000000004</v>
      </c>
      <c r="X706" s="61">
        <v>0.50929999999999997</v>
      </c>
    </row>
    <row r="707" spans="1:24">
      <c r="A707" s="64">
        <v>44111</v>
      </c>
      <c r="B707" s="61">
        <v>0.71240000000000003</v>
      </c>
      <c r="C707" s="63">
        <v>60.7</v>
      </c>
      <c r="D707" s="61">
        <v>4.8379000000000003</v>
      </c>
      <c r="E707" s="63">
        <v>75.319999999999993</v>
      </c>
      <c r="F707" s="61">
        <v>0.60709999999999997</v>
      </c>
      <c r="G707" s="63">
        <v>826.81</v>
      </c>
      <c r="H707" s="61">
        <v>0.55279999999999996</v>
      </c>
      <c r="I707" s="61">
        <v>0.9698</v>
      </c>
      <c r="J707" s="63">
        <v>52.35</v>
      </c>
      <c r="K707" s="57">
        <v>22.31</v>
      </c>
      <c r="L707" s="61">
        <v>1.0805</v>
      </c>
      <c r="M707" s="63">
        <v>20.5</v>
      </c>
      <c r="N707" s="61">
        <v>2.9618000000000002</v>
      </c>
      <c r="O707" s="62">
        <v>10503</v>
      </c>
      <c r="P707" s="62">
        <v>16528</v>
      </c>
      <c r="Q707" s="61">
        <v>2.6162999999999998</v>
      </c>
      <c r="R707" s="61">
        <v>2.4908999999999999</v>
      </c>
      <c r="S707" s="61">
        <v>5.5212000000000003</v>
      </c>
      <c r="T707" s="61">
        <v>0.94869999999999999</v>
      </c>
      <c r="V707" s="61">
        <v>0.65410000000000001</v>
      </c>
      <c r="X707" s="61">
        <v>0.50419999999999998</v>
      </c>
    </row>
    <row r="708" spans="1:24">
      <c r="A708" s="64">
        <v>44112</v>
      </c>
      <c r="B708" s="61">
        <v>0.71450000000000002</v>
      </c>
      <c r="C708" s="63">
        <v>60.8</v>
      </c>
      <c r="D708" s="61">
        <v>4.8521999999999998</v>
      </c>
      <c r="E708" s="63">
        <v>75.72</v>
      </c>
      <c r="F708" s="61">
        <v>0.60709999999999997</v>
      </c>
      <c r="G708" s="63">
        <v>825.88</v>
      </c>
      <c r="H708" s="61">
        <v>0.55249999999999999</v>
      </c>
      <c r="I708" s="61">
        <v>0.97109999999999996</v>
      </c>
      <c r="J708" s="63">
        <v>52.34</v>
      </c>
      <c r="K708" s="57">
        <v>22.31</v>
      </c>
      <c r="L708" s="61">
        <v>1.0862000000000001</v>
      </c>
      <c r="M708" s="63">
        <v>20.51</v>
      </c>
      <c r="N708" s="61">
        <v>2.9687000000000001</v>
      </c>
      <c r="O708" s="62">
        <v>10520</v>
      </c>
      <c r="P708" s="62">
        <v>16571</v>
      </c>
      <c r="Q708" s="61">
        <v>2.6240000000000001</v>
      </c>
      <c r="R708" s="61">
        <v>2.4983</v>
      </c>
      <c r="S708" s="61">
        <v>5.5373999999999999</v>
      </c>
      <c r="T708" s="61">
        <v>0.94710000000000005</v>
      </c>
      <c r="V708" s="61">
        <v>0.65510000000000002</v>
      </c>
      <c r="X708" s="61">
        <v>0.50629999999999997</v>
      </c>
    </row>
    <row r="709" spans="1:24">
      <c r="A709" s="64">
        <v>44113</v>
      </c>
      <c r="B709" s="61">
        <v>0.71789999999999998</v>
      </c>
      <c r="C709" s="63">
        <v>60.8</v>
      </c>
      <c r="D709" s="61">
        <v>4.8186</v>
      </c>
      <c r="E709" s="63">
        <v>76</v>
      </c>
      <c r="F709" s="61">
        <v>0.60960000000000003</v>
      </c>
      <c r="G709" s="63">
        <v>828.03</v>
      </c>
      <c r="H709" s="61">
        <v>0.55420000000000003</v>
      </c>
      <c r="I709" s="61">
        <v>0.97399999999999998</v>
      </c>
      <c r="J709" s="63">
        <v>52.48</v>
      </c>
      <c r="K709" s="57">
        <v>22.36</v>
      </c>
      <c r="L709" s="61">
        <v>1.0869</v>
      </c>
      <c r="M709" s="63">
        <v>20.7</v>
      </c>
      <c r="N709" s="61">
        <v>2.9792999999999998</v>
      </c>
      <c r="O709" s="62">
        <v>10555</v>
      </c>
      <c r="P709" s="62">
        <v>16650</v>
      </c>
      <c r="Q709" s="61">
        <v>2.6364999999999998</v>
      </c>
      <c r="R709" s="61">
        <v>2.5101</v>
      </c>
      <c r="S709" s="61">
        <v>5.5637999999999996</v>
      </c>
      <c r="T709" s="61">
        <v>0.94669999999999999</v>
      </c>
      <c r="V709" s="61">
        <v>0.65720000000000001</v>
      </c>
      <c r="X709" s="61">
        <v>0.50860000000000005</v>
      </c>
    </row>
    <row r="710" spans="1:24">
      <c r="A710" s="64">
        <v>44116</v>
      </c>
      <c r="B710" s="61">
        <v>0.72289999999999999</v>
      </c>
      <c r="C710" s="63">
        <v>61.2</v>
      </c>
      <c r="D710" s="61">
        <v>4.8585000000000003</v>
      </c>
      <c r="E710" s="63">
        <v>76.27</v>
      </c>
      <c r="F710" s="61">
        <v>0.61160000000000003</v>
      </c>
      <c r="G710" s="63">
        <v>830.14</v>
      </c>
      <c r="H710" s="61">
        <v>0.5544</v>
      </c>
      <c r="I710" s="61">
        <v>0.97899999999999998</v>
      </c>
      <c r="J710" s="63">
        <v>52.85</v>
      </c>
      <c r="K710" s="57">
        <v>22.47</v>
      </c>
      <c r="L710" s="61">
        <v>1.0846</v>
      </c>
      <c r="M710" s="63">
        <v>20.68</v>
      </c>
      <c r="N710" s="61">
        <v>2.9923999999999999</v>
      </c>
      <c r="O710" s="62">
        <v>10641</v>
      </c>
      <c r="P710" s="62">
        <v>16756</v>
      </c>
      <c r="Q710" s="61">
        <v>2.6549</v>
      </c>
      <c r="R710" s="61">
        <v>2.5276000000000001</v>
      </c>
      <c r="S710" s="61">
        <v>5.6025</v>
      </c>
      <c r="T710" s="61">
        <v>0.94930000000000003</v>
      </c>
      <c r="V710" s="61">
        <v>0.65820000000000001</v>
      </c>
      <c r="X710" s="61">
        <v>0.51100000000000001</v>
      </c>
    </row>
    <row r="711" spans="1:24">
      <c r="A711" s="64">
        <v>44117</v>
      </c>
      <c r="B711" s="61">
        <v>0.71850000000000003</v>
      </c>
      <c r="C711" s="63">
        <v>60.9</v>
      </c>
      <c r="D711" s="61">
        <v>4.8502000000000001</v>
      </c>
      <c r="E711" s="63">
        <v>75.75</v>
      </c>
      <c r="F711" s="61">
        <v>0.60899999999999999</v>
      </c>
      <c r="G711" s="63">
        <v>825.45</v>
      </c>
      <c r="H711" s="61">
        <v>0.55049999999999999</v>
      </c>
      <c r="I711" s="61">
        <v>0.97650000000000003</v>
      </c>
      <c r="J711" s="63">
        <v>52.72</v>
      </c>
      <c r="K711" s="57">
        <v>22.41</v>
      </c>
      <c r="L711" s="61">
        <v>1.0806</v>
      </c>
      <c r="M711" s="63">
        <v>20.6</v>
      </c>
      <c r="N711" s="61">
        <v>2.9853999999999998</v>
      </c>
      <c r="O711" s="62">
        <v>10589</v>
      </c>
      <c r="P711" s="62">
        <v>16653</v>
      </c>
      <c r="Q711" s="61">
        <v>2.6387</v>
      </c>
      <c r="R711" s="61">
        <v>2.5122</v>
      </c>
      <c r="S711" s="61">
        <v>5.5683999999999996</v>
      </c>
      <c r="T711" s="61">
        <v>0.94320000000000004</v>
      </c>
      <c r="V711" s="61">
        <v>0.65349999999999997</v>
      </c>
      <c r="X711" s="61">
        <v>0.50790000000000002</v>
      </c>
    </row>
    <row r="712" spans="1:24">
      <c r="A712" s="64">
        <v>44118</v>
      </c>
      <c r="B712" s="61">
        <v>0.71699999999999997</v>
      </c>
      <c r="C712" s="63">
        <v>60.8</v>
      </c>
      <c r="D712" s="61">
        <v>4.8322000000000003</v>
      </c>
      <c r="E712" s="63">
        <v>75.599999999999994</v>
      </c>
      <c r="F712" s="61">
        <v>0.61050000000000004</v>
      </c>
      <c r="G712" s="63">
        <v>819.76</v>
      </c>
      <c r="H712" s="61">
        <v>0.55479999999999996</v>
      </c>
      <c r="I712" s="61">
        <v>0.97430000000000005</v>
      </c>
      <c r="J712" s="63">
        <v>52.61</v>
      </c>
      <c r="K712" s="57">
        <v>22.33</v>
      </c>
      <c r="L712" s="61">
        <v>1.0766</v>
      </c>
      <c r="M712" s="63">
        <v>20.57</v>
      </c>
      <c r="N712" s="61">
        <v>2.9727000000000001</v>
      </c>
      <c r="O712" s="62">
        <v>10565</v>
      </c>
      <c r="P712" s="62">
        <v>16618</v>
      </c>
      <c r="Q712" s="61">
        <v>2.6332</v>
      </c>
      <c r="R712" s="61">
        <v>2.5070000000000001</v>
      </c>
      <c r="S712" s="61">
        <v>5.5568</v>
      </c>
      <c r="T712" s="61">
        <v>0.94199999999999995</v>
      </c>
      <c r="V712" s="61">
        <v>0.65600000000000003</v>
      </c>
      <c r="X712" s="61">
        <v>0.50680000000000003</v>
      </c>
    </row>
    <row r="713" spans="1:24">
      <c r="A713" s="64">
        <v>44119</v>
      </c>
      <c r="B713" s="61">
        <v>0.71360000000000001</v>
      </c>
      <c r="C713" s="63">
        <v>60.4</v>
      </c>
      <c r="D713" s="61">
        <v>4.7968999999999999</v>
      </c>
      <c r="E713" s="63">
        <v>75.13</v>
      </c>
      <c r="F713" s="61">
        <v>0.60719999999999996</v>
      </c>
      <c r="G713" s="63">
        <v>816.14</v>
      </c>
      <c r="H713" s="61">
        <v>0.54800000000000004</v>
      </c>
      <c r="I713" s="61">
        <v>0.96850000000000003</v>
      </c>
      <c r="J713" s="63">
        <v>52.28</v>
      </c>
      <c r="K713" s="57">
        <v>22.24</v>
      </c>
      <c r="L713" s="61">
        <v>1.0729</v>
      </c>
      <c r="M713" s="63">
        <v>20.5</v>
      </c>
      <c r="N713" s="61">
        <v>2.96</v>
      </c>
      <c r="O713" s="62">
        <v>10490</v>
      </c>
      <c r="P713" s="62">
        <v>16539</v>
      </c>
      <c r="Q713" s="61">
        <v>2.6206999999999998</v>
      </c>
      <c r="R713" s="61">
        <v>2.4950999999999999</v>
      </c>
      <c r="S713" s="61">
        <v>5.5305</v>
      </c>
      <c r="T713" s="61">
        <v>0.93820000000000003</v>
      </c>
      <c r="V713" s="61">
        <v>0.65159999999999996</v>
      </c>
      <c r="X713" s="61">
        <v>0.50549999999999995</v>
      </c>
    </row>
    <row r="714" spans="1:24">
      <c r="A714" s="64">
        <v>44120</v>
      </c>
      <c r="B714" s="61">
        <v>0.70720000000000005</v>
      </c>
      <c r="C714" s="63">
        <v>60</v>
      </c>
      <c r="D714" s="61">
        <v>4.7529000000000003</v>
      </c>
      <c r="E714" s="63">
        <v>74.42</v>
      </c>
      <c r="F714" s="61">
        <v>0.60429999999999995</v>
      </c>
      <c r="G714" s="63">
        <v>810.91</v>
      </c>
      <c r="H714" s="61">
        <v>0.54859999999999998</v>
      </c>
      <c r="I714" s="61">
        <v>0.96260000000000001</v>
      </c>
      <c r="J714" s="63">
        <v>51.89</v>
      </c>
      <c r="K714" s="57">
        <v>22.09</v>
      </c>
      <c r="L714" s="61">
        <v>1.0734999999999999</v>
      </c>
      <c r="M714" s="63">
        <v>20.350000000000001</v>
      </c>
      <c r="N714" s="61">
        <v>2.9384000000000001</v>
      </c>
      <c r="O714" s="62">
        <v>10413</v>
      </c>
      <c r="P714" s="62">
        <v>16391</v>
      </c>
      <c r="Q714" s="61">
        <v>2.5972</v>
      </c>
      <c r="R714" s="61">
        <v>2.4727000000000001</v>
      </c>
      <c r="S714" s="61">
        <v>5.4809000000000001</v>
      </c>
      <c r="T714" s="61">
        <v>0.93589999999999995</v>
      </c>
      <c r="V714" s="61">
        <v>0.6472</v>
      </c>
      <c r="X714" s="61">
        <v>0.50109999999999999</v>
      </c>
    </row>
    <row r="715" spans="1:24">
      <c r="A715" s="64">
        <v>44123</v>
      </c>
      <c r="B715" s="61">
        <v>0.70860000000000001</v>
      </c>
      <c r="C715" s="63">
        <v>60</v>
      </c>
      <c r="D715" s="61">
        <v>4.7484999999999999</v>
      </c>
      <c r="E715" s="63">
        <v>74.709999999999994</v>
      </c>
      <c r="F715" s="61">
        <v>0.60529999999999995</v>
      </c>
      <c r="G715" s="63">
        <v>809.59</v>
      </c>
      <c r="H715" s="61">
        <v>0.54820000000000002</v>
      </c>
      <c r="I715" s="61">
        <v>0.96209999999999996</v>
      </c>
      <c r="J715" s="63">
        <v>52.02</v>
      </c>
      <c r="K715" s="57">
        <v>22.13</v>
      </c>
      <c r="L715" s="61">
        <v>1.0714999999999999</v>
      </c>
      <c r="M715" s="63">
        <v>20.38</v>
      </c>
      <c r="N715" s="61">
        <v>2.9386000000000001</v>
      </c>
      <c r="O715" s="62">
        <v>10428</v>
      </c>
      <c r="P715" s="62">
        <v>16423</v>
      </c>
      <c r="Q715" s="61">
        <v>2.6023000000000001</v>
      </c>
      <c r="R715" s="61">
        <v>2.4775999999999998</v>
      </c>
      <c r="S715" s="61">
        <v>5.4916999999999998</v>
      </c>
      <c r="T715" s="61">
        <v>0.93459999999999999</v>
      </c>
      <c r="V715" s="61">
        <v>0.64890000000000003</v>
      </c>
      <c r="X715" s="61">
        <v>0.502</v>
      </c>
    </row>
    <row r="716" spans="1:24">
      <c r="A716" s="64">
        <v>44124</v>
      </c>
      <c r="B716" s="61">
        <v>0.70430000000000004</v>
      </c>
      <c r="C716" s="63">
        <v>59.6</v>
      </c>
      <c r="D716" s="61">
        <v>4.7092000000000001</v>
      </c>
      <c r="E716" s="63">
        <v>74.319999999999993</v>
      </c>
      <c r="F716" s="61">
        <v>0.59799999999999998</v>
      </c>
      <c r="G716" s="63">
        <v>802.44</v>
      </c>
      <c r="H716" s="61">
        <v>0.54410000000000003</v>
      </c>
      <c r="I716" s="61">
        <v>0.95589999999999997</v>
      </c>
      <c r="J716" s="63">
        <v>51.67</v>
      </c>
      <c r="K716" s="57">
        <v>22</v>
      </c>
      <c r="L716" s="61">
        <v>1.0697000000000001</v>
      </c>
      <c r="M716" s="63">
        <v>20.22</v>
      </c>
      <c r="N716" s="61">
        <v>2.9197000000000002</v>
      </c>
      <c r="O716" s="62">
        <v>10362</v>
      </c>
      <c r="P716" s="62">
        <v>16326</v>
      </c>
      <c r="Q716" s="61">
        <v>2.5865</v>
      </c>
      <c r="R716" s="61">
        <v>2.4626000000000001</v>
      </c>
      <c r="S716" s="61">
        <v>5.4584000000000001</v>
      </c>
      <c r="T716" s="61">
        <v>0.92900000000000005</v>
      </c>
      <c r="V716" s="61">
        <v>0.64070000000000005</v>
      </c>
      <c r="X716" s="61">
        <v>0.49790000000000001</v>
      </c>
    </row>
    <row r="717" spans="1:24">
      <c r="A717" s="64">
        <v>44125</v>
      </c>
      <c r="B717" s="61">
        <v>0.70809999999999995</v>
      </c>
      <c r="C717" s="63">
        <v>59.7</v>
      </c>
      <c r="D717" s="61">
        <v>4.7073999999999998</v>
      </c>
      <c r="E717" s="63">
        <v>74.56</v>
      </c>
      <c r="F717" s="61">
        <v>0.59770000000000001</v>
      </c>
      <c r="G717" s="63">
        <v>801.33</v>
      </c>
      <c r="H717" s="61">
        <v>0.54549999999999998</v>
      </c>
      <c r="I717" s="61">
        <v>0.95989999999999998</v>
      </c>
      <c r="J717" s="63">
        <v>51.96</v>
      </c>
      <c r="K717" s="57">
        <v>22.12</v>
      </c>
      <c r="L717" s="61">
        <v>1.0710999999999999</v>
      </c>
      <c r="M717" s="63">
        <v>20.29</v>
      </c>
      <c r="N717" s="61">
        <v>2.9346999999999999</v>
      </c>
      <c r="O717" s="62">
        <v>10363</v>
      </c>
      <c r="P717" s="62">
        <v>16413</v>
      </c>
      <c r="Q717" s="61">
        <v>2.6004999999999998</v>
      </c>
      <c r="R717" s="61">
        <v>2.4759000000000002</v>
      </c>
      <c r="S717" s="61">
        <v>5.4878</v>
      </c>
      <c r="T717" s="61">
        <v>0.92689999999999995</v>
      </c>
      <c r="V717" s="61">
        <v>0.64149999999999996</v>
      </c>
      <c r="X717" s="61">
        <v>0.50009999999999999</v>
      </c>
    </row>
    <row r="718" spans="1:24">
      <c r="A718" s="64">
        <v>44126</v>
      </c>
      <c r="B718" s="61">
        <v>0.70930000000000004</v>
      </c>
      <c r="C718" s="63">
        <v>59.8</v>
      </c>
      <c r="D718" s="61">
        <v>4.7281000000000004</v>
      </c>
      <c r="E718" s="63">
        <v>74.27</v>
      </c>
      <c r="F718" s="61">
        <v>0.5988</v>
      </c>
      <c r="G718" s="63">
        <v>804.95</v>
      </c>
      <c r="H718" s="61">
        <v>0.54020000000000001</v>
      </c>
      <c r="I718" s="61">
        <v>0.96199999999999997</v>
      </c>
      <c r="J718" s="63">
        <v>52.29</v>
      </c>
      <c r="K718" s="57">
        <v>22.19</v>
      </c>
      <c r="L718" s="61">
        <v>1.0669</v>
      </c>
      <c r="M718" s="63">
        <v>20.34</v>
      </c>
      <c r="N718" s="61">
        <v>2.9424999999999999</v>
      </c>
      <c r="O718" s="62">
        <v>10411</v>
      </c>
      <c r="P718" s="62">
        <v>16439</v>
      </c>
      <c r="Q718" s="61">
        <v>2.6049000000000002</v>
      </c>
      <c r="R718" s="61">
        <v>2.4801000000000002</v>
      </c>
      <c r="S718" s="61">
        <v>5.4970999999999997</v>
      </c>
      <c r="T718" s="61">
        <v>0.93400000000000005</v>
      </c>
      <c r="V718" s="61">
        <v>0.64300000000000002</v>
      </c>
      <c r="X718" s="61">
        <v>0.49940000000000001</v>
      </c>
    </row>
    <row r="719" spans="1:24">
      <c r="A719" s="64">
        <v>44127</v>
      </c>
      <c r="B719" s="61">
        <v>0.71130000000000004</v>
      </c>
      <c r="C719" s="63">
        <v>60</v>
      </c>
      <c r="D719" s="61">
        <v>4.7539999999999996</v>
      </c>
      <c r="E719" s="63">
        <v>74.47</v>
      </c>
      <c r="F719" s="61">
        <v>0.60270000000000001</v>
      </c>
      <c r="G719" s="63">
        <v>806.31</v>
      </c>
      <c r="H719" s="61">
        <v>0.54459999999999997</v>
      </c>
      <c r="I719" s="61">
        <v>0.96589999999999998</v>
      </c>
      <c r="J719" s="63">
        <v>52.36</v>
      </c>
      <c r="K719" s="57">
        <v>22.24</v>
      </c>
      <c r="L719" s="61">
        <v>1.0669</v>
      </c>
      <c r="M719" s="63">
        <v>20.37</v>
      </c>
      <c r="N719" s="61">
        <v>2.9504999999999999</v>
      </c>
      <c r="O719" s="62">
        <v>10444</v>
      </c>
      <c r="P719" s="62">
        <v>16486</v>
      </c>
      <c r="Q719" s="61">
        <v>2.6122000000000001</v>
      </c>
      <c r="R719" s="61">
        <v>2.4870999999999999</v>
      </c>
      <c r="S719" s="61">
        <v>5.5125999999999999</v>
      </c>
      <c r="T719" s="61">
        <v>0.93510000000000004</v>
      </c>
      <c r="V719" s="61">
        <v>0.64559999999999995</v>
      </c>
      <c r="X719" s="61">
        <v>0.50139999999999996</v>
      </c>
    </row>
    <row r="720" spans="1:24">
      <c r="A720" s="64">
        <v>44130</v>
      </c>
      <c r="B720" s="61">
        <v>0.71160000000000001</v>
      </c>
      <c r="C720" s="63">
        <v>60.1</v>
      </c>
      <c r="D720" s="61">
        <v>4.7580999999999998</v>
      </c>
      <c r="E720" s="63">
        <v>74.650000000000006</v>
      </c>
      <c r="F720" s="61">
        <v>0.60140000000000005</v>
      </c>
      <c r="G720" s="63">
        <v>803.2</v>
      </c>
      <c r="H720" s="61">
        <v>0.5464</v>
      </c>
      <c r="I720" s="61">
        <v>0.96709999999999996</v>
      </c>
      <c r="J720" s="63">
        <v>52.44</v>
      </c>
      <c r="K720" s="57">
        <v>22.27</v>
      </c>
      <c r="L720" s="61">
        <v>1.0646</v>
      </c>
      <c r="M720" s="63">
        <v>20.350000000000001</v>
      </c>
      <c r="N720" s="61">
        <v>2.9630999999999998</v>
      </c>
      <c r="O720" s="62">
        <v>10425</v>
      </c>
      <c r="P720" s="62">
        <v>16493</v>
      </c>
      <c r="Q720" s="61">
        <v>2.6133999999999999</v>
      </c>
      <c r="R720" s="61">
        <v>2.4881000000000002</v>
      </c>
      <c r="S720" s="61">
        <v>5.5148999999999999</v>
      </c>
      <c r="T720" s="61">
        <v>0.93620000000000003</v>
      </c>
      <c r="V720" s="61">
        <v>0.64410000000000001</v>
      </c>
      <c r="X720" s="61">
        <v>0.50129999999999997</v>
      </c>
    </row>
    <row r="721" spans="1:24">
      <c r="A721" s="64">
        <v>44131</v>
      </c>
      <c r="B721" s="61">
        <v>0.71340000000000003</v>
      </c>
      <c r="C721" s="63">
        <v>60.2</v>
      </c>
      <c r="D721" s="61">
        <v>4.7812999999999999</v>
      </c>
      <c r="E721" s="63">
        <v>74.739999999999995</v>
      </c>
      <c r="F721" s="61">
        <v>0.60329999999999995</v>
      </c>
      <c r="G721" s="63">
        <v>803.48</v>
      </c>
      <c r="H721" s="61">
        <v>0.54730000000000001</v>
      </c>
      <c r="I721" s="61">
        <v>0.96940000000000004</v>
      </c>
      <c r="J721" s="63">
        <v>52.71</v>
      </c>
      <c r="K721" s="57">
        <v>22.3</v>
      </c>
      <c r="L721" s="61">
        <v>1.0662</v>
      </c>
      <c r="M721" s="63">
        <v>20.399999999999999</v>
      </c>
      <c r="N721" s="61">
        <v>2.9719000000000002</v>
      </c>
      <c r="O721" s="62">
        <v>10461</v>
      </c>
      <c r="P721" s="62">
        <v>16534</v>
      </c>
      <c r="Q721" s="61">
        <v>2.62</v>
      </c>
      <c r="R721" s="61">
        <v>2.4944000000000002</v>
      </c>
      <c r="S721" s="61">
        <v>5.5289000000000001</v>
      </c>
      <c r="T721" s="61">
        <v>0.94040000000000001</v>
      </c>
      <c r="V721" s="61">
        <v>0.64690000000000003</v>
      </c>
      <c r="X721" s="61">
        <v>0.50339999999999996</v>
      </c>
    </row>
    <row r="722" spans="1:24">
      <c r="A722" s="64">
        <v>44132</v>
      </c>
      <c r="B722" s="61">
        <v>0.71450000000000002</v>
      </c>
      <c r="C722" s="63">
        <v>60.3</v>
      </c>
      <c r="D722" s="61">
        <v>4.7946999999999997</v>
      </c>
      <c r="E722" s="63">
        <v>74.489999999999995</v>
      </c>
      <c r="F722" s="61">
        <v>0.60650000000000004</v>
      </c>
      <c r="G722" s="63">
        <v>807.42</v>
      </c>
      <c r="H722" s="61">
        <v>0.54779999999999995</v>
      </c>
      <c r="I722" s="61">
        <v>0.97140000000000004</v>
      </c>
      <c r="J722" s="63">
        <v>52.67</v>
      </c>
      <c r="K722" s="57">
        <v>22.25</v>
      </c>
      <c r="L722" s="61">
        <v>1.0648</v>
      </c>
      <c r="M722" s="63">
        <v>20.420000000000002</v>
      </c>
      <c r="N722" s="61">
        <v>2.9741</v>
      </c>
      <c r="O722" s="62">
        <v>10450</v>
      </c>
      <c r="P722" s="62">
        <v>16560</v>
      </c>
      <c r="Q722" s="61">
        <v>2.6240000000000001</v>
      </c>
      <c r="R722" s="61">
        <v>2.4983</v>
      </c>
      <c r="S722" s="61">
        <v>5.5373999999999999</v>
      </c>
      <c r="T722" s="61">
        <v>0.94240000000000002</v>
      </c>
      <c r="V722" s="61">
        <v>0.64959999999999996</v>
      </c>
      <c r="X722" s="61">
        <v>0.504</v>
      </c>
    </row>
    <row r="723" spans="1:24">
      <c r="A723" s="64">
        <v>44133</v>
      </c>
      <c r="B723" s="61">
        <v>0.70620000000000005</v>
      </c>
      <c r="C723" s="63">
        <v>59.7</v>
      </c>
      <c r="D723" s="61">
        <v>4.7389999999999999</v>
      </c>
      <c r="E723" s="63">
        <v>73.760000000000005</v>
      </c>
      <c r="F723" s="61">
        <v>0.60089999999999999</v>
      </c>
      <c r="G723" s="63">
        <v>799.57</v>
      </c>
      <c r="H723" s="61">
        <v>0.54310000000000003</v>
      </c>
      <c r="I723" s="61">
        <v>0.96279999999999999</v>
      </c>
      <c r="J723" s="63">
        <v>52.26</v>
      </c>
      <c r="K723" s="57">
        <v>22.05</v>
      </c>
      <c r="L723" s="61">
        <v>1.0624</v>
      </c>
      <c r="M723" s="63">
        <v>20.18</v>
      </c>
      <c r="N723" s="61">
        <v>2.9339</v>
      </c>
      <c r="O723" s="62">
        <v>10328</v>
      </c>
      <c r="P723" s="62">
        <v>16370</v>
      </c>
      <c r="Q723" s="61">
        <v>2.5935000000000001</v>
      </c>
      <c r="R723" s="61">
        <v>2.4691999999999998</v>
      </c>
      <c r="S723" s="61">
        <v>5.4756</v>
      </c>
      <c r="T723" s="61">
        <v>0.93859999999999999</v>
      </c>
      <c r="V723" s="61">
        <v>0.64219999999999999</v>
      </c>
      <c r="X723" s="61">
        <v>0.49969999999999998</v>
      </c>
    </row>
    <row r="724" spans="1:24">
      <c r="A724" s="64">
        <v>44134</v>
      </c>
      <c r="B724" s="61">
        <v>0.70440000000000003</v>
      </c>
      <c r="C724" s="63">
        <v>59.5</v>
      </c>
      <c r="D724" s="61">
        <v>4.7080000000000002</v>
      </c>
      <c r="E724" s="63">
        <v>73.510000000000005</v>
      </c>
      <c r="F724" s="61">
        <v>0.60299999999999998</v>
      </c>
      <c r="G724" s="63">
        <v>795.3</v>
      </c>
      <c r="H724" s="61">
        <v>0.54530000000000001</v>
      </c>
      <c r="I724" s="61">
        <v>0.96130000000000004</v>
      </c>
      <c r="J724" s="63">
        <v>52.2</v>
      </c>
      <c r="K724" s="57">
        <v>21.99</v>
      </c>
      <c r="L724" s="61">
        <v>1.0629</v>
      </c>
      <c r="M724" s="63">
        <v>20.149999999999999</v>
      </c>
      <c r="N724" s="61">
        <v>2.9291999999999998</v>
      </c>
      <c r="O724" s="62">
        <v>10302</v>
      </c>
      <c r="P724" s="62">
        <v>16329</v>
      </c>
      <c r="Q724" s="61">
        <v>2.5869</v>
      </c>
      <c r="R724" s="61">
        <v>2.4628999999999999</v>
      </c>
      <c r="S724" s="61">
        <v>5.4606000000000003</v>
      </c>
      <c r="T724" s="61">
        <v>0.93779999999999997</v>
      </c>
      <c r="V724" s="61">
        <v>0.64419999999999999</v>
      </c>
      <c r="X724" s="61">
        <v>0.49890000000000001</v>
      </c>
    </row>
    <row r="725" spans="1:24">
      <c r="A725" s="64">
        <v>44137</v>
      </c>
      <c r="B725" s="61">
        <v>0.7</v>
      </c>
      <c r="C725" s="63">
        <v>59.3</v>
      </c>
      <c r="D725" s="61">
        <v>4.6821999999999999</v>
      </c>
      <c r="E725" s="63">
        <v>73.3</v>
      </c>
      <c r="F725" s="61">
        <v>0.6018</v>
      </c>
      <c r="G725" s="63">
        <v>795.12</v>
      </c>
      <c r="H725" s="61">
        <v>0.54249999999999998</v>
      </c>
      <c r="I725" s="61">
        <v>0.95750000000000002</v>
      </c>
      <c r="J725" s="63">
        <v>52.07</v>
      </c>
      <c r="K725" s="57">
        <v>21.82</v>
      </c>
      <c r="L725" s="61">
        <v>1.0611999999999999</v>
      </c>
      <c r="M725" s="63">
        <v>20.02</v>
      </c>
      <c r="N725" s="61">
        <v>2.9096000000000002</v>
      </c>
      <c r="O725" s="62">
        <v>10276</v>
      </c>
      <c r="P725" s="62">
        <v>16225</v>
      </c>
      <c r="Q725" s="61">
        <v>2.5708000000000002</v>
      </c>
      <c r="R725" s="61">
        <v>2.4476</v>
      </c>
      <c r="S725" s="61">
        <v>5.4280999999999997</v>
      </c>
      <c r="T725" s="61">
        <v>0.93420000000000003</v>
      </c>
      <c r="V725" s="61">
        <v>0.64229999999999998</v>
      </c>
      <c r="X725" s="61">
        <v>0.49590000000000001</v>
      </c>
    </row>
    <row r="726" spans="1:24">
      <c r="A726" s="64">
        <v>44138</v>
      </c>
      <c r="B726" s="61">
        <v>0.70299999999999996</v>
      </c>
      <c r="C726" s="63">
        <v>59.5</v>
      </c>
      <c r="D726" s="61">
        <v>4.7046000000000001</v>
      </c>
      <c r="E726" s="63">
        <v>73.63</v>
      </c>
      <c r="F726" s="61">
        <v>0.60340000000000005</v>
      </c>
      <c r="G726" s="63">
        <v>798.57</v>
      </c>
      <c r="H726" s="61">
        <v>0.54430000000000001</v>
      </c>
      <c r="I726" s="61">
        <v>0.95950000000000002</v>
      </c>
      <c r="J726" s="63">
        <v>52.23</v>
      </c>
      <c r="K726" s="57">
        <v>21.86</v>
      </c>
      <c r="L726" s="61">
        <v>1.0610999999999999</v>
      </c>
      <c r="M726" s="63">
        <v>20.12</v>
      </c>
      <c r="N726" s="61">
        <v>2.9234</v>
      </c>
      <c r="O726" s="62">
        <v>10259</v>
      </c>
      <c r="P726" s="62">
        <v>16293</v>
      </c>
      <c r="Q726" s="61">
        <v>2.5817999999999999</v>
      </c>
      <c r="R726" s="61">
        <v>2.4580000000000002</v>
      </c>
      <c r="S726" s="61">
        <v>5.4493999999999998</v>
      </c>
      <c r="T726" s="61">
        <v>0.9304</v>
      </c>
      <c r="V726" s="61">
        <v>0.64580000000000004</v>
      </c>
      <c r="X726" s="61">
        <v>0.49869999999999998</v>
      </c>
    </row>
    <row r="727" spans="1:24">
      <c r="A727" s="64">
        <v>44139</v>
      </c>
      <c r="B727" s="61">
        <v>0.71050000000000002</v>
      </c>
      <c r="C727" s="63">
        <v>60.2</v>
      </c>
      <c r="D727" s="61">
        <v>4.7645</v>
      </c>
      <c r="E727" s="63">
        <v>74.48</v>
      </c>
      <c r="F727" s="61">
        <v>0.60960000000000003</v>
      </c>
      <c r="G727" s="63">
        <v>808.83</v>
      </c>
      <c r="H727" s="61">
        <v>0.54690000000000005</v>
      </c>
      <c r="I727" s="61">
        <v>0.97030000000000005</v>
      </c>
      <c r="J727" s="63">
        <v>53.07</v>
      </c>
      <c r="K727" s="57">
        <v>22.13</v>
      </c>
      <c r="L727" s="61">
        <v>1.0681</v>
      </c>
      <c r="M727" s="63">
        <v>20.37</v>
      </c>
      <c r="N727" s="61">
        <v>2.9584999999999999</v>
      </c>
      <c r="O727" s="62">
        <v>10334</v>
      </c>
      <c r="P727" s="62">
        <v>16467</v>
      </c>
      <c r="Q727" s="61">
        <v>2.6093000000000002</v>
      </c>
      <c r="R727" s="61">
        <v>2.4843000000000002</v>
      </c>
      <c r="S727" s="61">
        <v>5.5079000000000002</v>
      </c>
      <c r="T727" s="61">
        <v>0.94059999999999999</v>
      </c>
      <c r="V727" s="61">
        <v>0.65049999999999997</v>
      </c>
      <c r="X727" s="61">
        <v>0.50290000000000001</v>
      </c>
    </row>
    <row r="728" spans="1:24">
      <c r="A728" s="64">
        <v>44140</v>
      </c>
      <c r="B728" s="61">
        <v>0.71660000000000001</v>
      </c>
      <c r="C728" s="63">
        <v>60.4</v>
      </c>
      <c r="D728" s="61">
        <v>4.7693000000000003</v>
      </c>
      <c r="E728" s="63">
        <v>74.739999999999995</v>
      </c>
      <c r="F728" s="61">
        <v>0.61050000000000004</v>
      </c>
      <c r="G728" s="63">
        <v>811.08</v>
      </c>
      <c r="H728" s="61">
        <v>0.55300000000000005</v>
      </c>
      <c r="I728" s="61">
        <v>0.97409999999999997</v>
      </c>
      <c r="J728" s="63">
        <v>53.28</v>
      </c>
      <c r="K728" s="57">
        <v>22.25</v>
      </c>
      <c r="L728" s="61">
        <v>1.0702</v>
      </c>
      <c r="M728" s="63">
        <v>20.47</v>
      </c>
      <c r="N728" s="61">
        <v>2.9756999999999998</v>
      </c>
      <c r="O728" s="62">
        <v>10344</v>
      </c>
      <c r="P728" s="62">
        <v>16608</v>
      </c>
      <c r="Q728" s="61">
        <v>2.6316999999999999</v>
      </c>
      <c r="R728" s="61">
        <v>2.5055999999999998</v>
      </c>
      <c r="S728" s="61">
        <v>5.5568999999999997</v>
      </c>
      <c r="T728" s="61">
        <v>0.94130000000000003</v>
      </c>
      <c r="V728" s="61">
        <v>0.65290000000000004</v>
      </c>
      <c r="X728" s="61">
        <v>0.50700000000000001</v>
      </c>
    </row>
    <row r="729" spans="1:24">
      <c r="A729" s="64">
        <v>44141</v>
      </c>
      <c r="B729" s="61">
        <v>0.72619999999999996</v>
      </c>
      <c r="C729" s="63">
        <v>60.9</v>
      </c>
      <c r="D729" s="61">
        <v>4.8137999999999996</v>
      </c>
      <c r="E729" s="63">
        <v>75.099999999999994</v>
      </c>
      <c r="F729" s="61">
        <v>0.61439999999999995</v>
      </c>
      <c r="G729" s="63">
        <v>816.56</v>
      </c>
      <c r="H729" s="61">
        <v>0.55330000000000001</v>
      </c>
      <c r="I729" s="61">
        <v>0.98019999999999996</v>
      </c>
      <c r="J729" s="63">
        <v>53.68</v>
      </c>
      <c r="K729" s="57">
        <v>22.29</v>
      </c>
      <c r="L729" s="61">
        <v>1.0708</v>
      </c>
      <c r="M729" s="63">
        <v>20.72</v>
      </c>
      <c r="N729" s="61">
        <v>3.0065</v>
      </c>
      <c r="O729" s="62">
        <v>10319</v>
      </c>
      <c r="P729" s="62">
        <v>16831</v>
      </c>
      <c r="Q729" s="61">
        <v>2.6669999999999998</v>
      </c>
      <c r="R729" s="61">
        <v>2.5392000000000001</v>
      </c>
      <c r="S729" s="61">
        <v>5.6302000000000003</v>
      </c>
      <c r="T729" s="61">
        <v>0.9506</v>
      </c>
      <c r="V729" s="61">
        <v>0.65620000000000001</v>
      </c>
      <c r="X729" s="61">
        <v>0.51149999999999995</v>
      </c>
    </row>
    <row r="730" spans="1:24">
      <c r="A730" s="64">
        <v>44144</v>
      </c>
      <c r="B730" s="61">
        <v>0.72919999999999996</v>
      </c>
      <c r="C730" s="63">
        <v>60.8</v>
      </c>
      <c r="D730" s="61">
        <v>4.7980999999999998</v>
      </c>
      <c r="E730" s="63">
        <v>75.45</v>
      </c>
      <c r="F730" s="61">
        <v>0.61339999999999995</v>
      </c>
      <c r="G730" s="63">
        <v>812.05</v>
      </c>
      <c r="H730" s="61">
        <v>0.55330000000000001</v>
      </c>
      <c r="I730" s="61">
        <v>0.9798</v>
      </c>
      <c r="J730" s="63">
        <v>53.9</v>
      </c>
      <c r="K730" s="57">
        <v>22.23</v>
      </c>
      <c r="L730" s="61">
        <v>1.0709</v>
      </c>
      <c r="M730" s="63">
        <v>20.78</v>
      </c>
      <c r="N730" s="61">
        <v>2.9984999999999999</v>
      </c>
      <c r="O730" s="62">
        <v>10266</v>
      </c>
      <c r="P730" s="62">
        <v>16899</v>
      </c>
      <c r="Q730" s="61">
        <v>2.6779999999999999</v>
      </c>
      <c r="R730" s="61">
        <v>2.5497000000000001</v>
      </c>
      <c r="S730" s="61">
        <v>5.6539000000000001</v>
      </c>
      <c r="T730" s="61">
        <v>0.94889999999999997</v>
      </c>
      <c r="V730" s="61">
        <v>0.65610000000000002</v>
      </c>
      <c r="X730" s="61">
        <v>0.51200000000000001</v>
      </c>
    </row>
    <row r="731" spans="1:24">
      <c r="A731" s="64">
        <v>44145</v>
      </c>
      <c r="B731" s="61">
        <v>0.72819999999999996</v>
      </c>
      <c r="C731" s="63">
        <v>61</v>
      </c>
      <c r="D731" s="61">
        <v>4.8112000000000004</v>
      </c>
      <c r="E731" s="63">
        <v>76.45</v>
      </c>
      <c r="F731" s="61">
        <v>0.61519999999999997</v>
      </c>
      <c r="G731" s="63">
        <v>811.49</v>
      </c>
      <c r="H731" s="61">
        <v>0.55230000000000001</v>
      </c>
      <c r="I731" s="61">
        <v>0.98019999999999996</v>
      </c>
      <c r="J731" s="63">
        <v>53.94</v>
      </c>
      <c r="K731" s="57">
        <v>22.17</v>
      </c>
      <c r="L731" s="61">
        <v>1.0657000000000001</v>
      </c>
      <c r="M731" s="63">
        <v>20.8</v>
      </c>
      <c r="N731" s="61">
        <v>2.9973000000000001</v>
      </c>
      <c r="O731" s="62">
        <v>10217</v>
      </c>
      <c r="P731" s="62">
        <v>16876</v>
      </c>
      <c r="Q731" s="61">
        <v>2.6743000000000001</v>
      </c>
      <c r="R731" s="61">
        <v>2.5461999999999998</v>
      </c>
      <c r="S731" s="61">
        <v>5.6460999999999997</v>
      </c>
      <c r="T731" s="61">
        <v>0.94720000000000004</v>
      </c>
      <c r="V731" s="61">
        <v>0.6643</v>
      </c>
      <c r="X731" s="61">
        <v>0.5111</v>
      </c>
    </row>
    <row r="732" spans="1:24">
      <c r="A732" s="64">
        <v>44146</v>
      </c>
      <c r="B732" s="61">
        <v>0.73089999999999999</v>
      </c>
      <c r="C732" s="63">
        <v>61.1</v>
      </c>
      <c r="D732" s="61">
        <v>4.8219000000000003</v>
      </c>
      <c r="E732" s="63">
        <v>76.86</v>
      </c>
      <c r="F732" s="61">
        <v>0.61809999999999998</v>
      </c>
      <c r="G732" s="63">
        <v>812.2</v>
      </c>
      <c r="H732" s="61">
        <v>0.55110000000000003</v>
      </c>
      <c r="I732" s="61">
        <v>0.98419999999999996</v>
      </c>
      <c r="J732" s="63">
        <v>54.27</v>
      </c>
      <c r="K732" s="57">
        <v>22.14</v>
      </c>
      <c r="L732" s="61">
        <v>1.0609999999999999</v>
      </c>
      <c r="M732" s="63">
        <v>20.86</v>
      </c>
      <c r="N732" s="61">
        <v>3.0131000000000001</v>
      </c>
      <c r="O732" s="62">
        <v>10284</v>
      </c>
      <c r="P732" s="62">
        <v>16939</v>
      </c>
      <c r="Q732" s="61">
        <v>2.6842000000000001</v>
      </c>
      <c r="R732" s="61">
        <v>2.5556000000000001</v>
      </c>
      <c r="S732" s="61">
        <v>5.6669999999999998</v>
      </c>
      <c r="T732" s="61">
        <v>0.9526</v>
      </c>
      <c r="V732" s="61">
        <v>0.66859999999999997</v>
      </c>
      <c r="X732" s="61">
        <v>0.51470000000000005</v>
      </c>
    </row>
    <row r="733" spans="1:24">
      <c r="A733" s="64">
        <v>44147</v>
      </c>
      <c r="B733" s="61">
        <v>0.72699999999999998</v>
      </c>
      <c r="C733" s="63">
        <v>61</v>
      </c>
      <c r="D733" s="61">
        <v>4.8127000000000004</v>
      </c>
      <c r="E733" s="63">
        <v>76.52</v>
      </c>
      <c r="F733" s="61">
        <v>0.61770000000000003</v>
      </c>
      <c r="G733" s="63">
        <v>810.51</v>
      </c>
      <c r="H733" s="61">
        <v>0.55049999999999999</v>
      </c>
      <c r="I733" s="61">
        <v>0.98089999999999999</v>
      </c>
      <c r="J733" s="63">
        <v>54.11</v>
      </c>
      <c r="K733" s="57">
        <v>22.02</v>
      </c>
      <c r="L733" s="61">
        <v>1.0576000000000001</v>
      </c>
      <c r="M733" s="63">
        <v>20.74</v>
      </c>
      <c r="N733" s="61">
        <v>3.0061</v>
      </c>
      <c r="O733" s="62">
        <v>10294</v>
      </c>
      <c r="P733" s="62">
        <v>16848</v>
      </c>
      <c r="Q733" s="61">
        <v>2.6699000000000002</v>
      </c>
      <c r="R733" s="61">
        <v>2.5419999999999998</v>
      </c>
      <c r="S733" s="61">
        <v>5.6372999999999998</v>
      </c>
      <c r="T733" s="61">
        <v>0.95079999999999998</v>
      </c>
      <c r="V733" s="61">
        <v>0.66620000000000001</v>
      </c>
      <c r="X733" s="61">
        <v>0.51270000000000004</v>
      </c>
    </row>
    <row r="734" spans="1:24">
      <c r="A734" s="64">
        <v>44148</v>
      </c>
      <c r="B734" s="61">
        <v>0.72299999999999998</v>
      </c>
      <c r="C734" s="63">
        <v>60.6</v>
      </c>
      <c r="D734" s="61">
        <v>4.7887000000000004</v>
      </c>
      <c r="E734" s="63">
        <v>75.86</v>
      </c>
      <c r="F734" s="61">
        <v>0.61250000000000004</v>
      </c>
      <c r="G734" s="63">
        <v>806.06</v>
      </c>
      <c r="H734" s="61">
        <v>0.55089999999999995</v>
      </c>
      <c r="I734" s="61">
        <v>0.97589999999999999</v>
      </c>
      <c r="J734" s="63">
        <v>53.98</v>
      </c>
      <c r="K734" s="57">
        <v>21.86</v>
      </c>
      <c r="L734" s="61">
        <v>1.0604</v>
      </c>
      <c r="M734" s="63">
        <v>20.61</v>
      </c>
      <c r="N734" s="61">
        <v>2.9866999999999999</v>
      </c>
      <c r="O734" s="62">
        <v>10265</v>
      </c>
      <c r="P734" s="62">
        <v>16756</v>
      </c>
      <c r="Q734" s="61">
        <v>2.6551999999999998</v>
      </c>
      <c r="R734" s="61">
        <v>2.528</v>
      </c>
      <c r="S734" s="61">
        <v>5.6062000000000003</v>
      </c>
      <c r="T734" s="61">
        <v>0.95169999999999999</v>
      </c>
      <c r="V734" s="61">
        <v>0.66149999999999998</v>
      </c>
      <c r="X734" s="61">
        <v>0.50949999999999995</v>
      </c>
    </row>
    <row r="735" spans="1:24">
      <c r="A735" s="64">
        <v>44151</v>
      </c>
      <c r="B735" s="61">
        <v>0.72899999999999998</v>
      </c>
      <c r="C735" s="63">
        <v>60.9</v>
      </c>
      <c r="D735" s="61">
        <v>4.798</v>
      </c>
      <c r="E735" s="63">
        <v>76.22</v>
      </c>
      <c r="F735" s="61">
        <v>0.61509999999999998</v>
      </c>
      <c r="G735" s="63">
        <v>807.98</v>
      </c>
      <c r="H735" s="61">
        <v>0.55110000000000003</v>
      </c>
      <c r="I735" s="61">
        <v>0.98099999999999998</v>
      </c>
      <c r="J735" s="63">
        <v>54.32</v>
      </c>
      <c r="K735" s="57">
        <v>22</v>
      </c>
      <c r="L735" s="61">
        <v>1.0602</v>
      </c>
      <c r="M735" s="63">
        <v>20.78</v>
      </c>
      <c r="N735" s="61">
        <v>3.0009000000000001</v>
      </c>
      <c r="O735" s="62">
        <v>10301</v>
      </c>
      <c r="P735" s="62">
        <v>16895</v>
      </c>
      <c r="Q735" s="61">
        <v>2.6772999999999998</v>
      </c>
      <c r="R735" s="61">
        <v>2.5579000000000001</v>
      </c>
      <c r="S735" s="61">
        <v>5.6523000000000003</v>
      </c>
      <c r="T735" s="61">
        <v>0.95589999999999997</v>
      </c>
      <c r="V735" s="61">
        <v>0.66479999999999995</v>
      </c>
      <c r="X735" s="61">
        <v>0.51339999999999997</v>
      </c>
    </row>
    <row r="736" spans="1:24">
      <c r="A736" s="64">
        <v>44152</v>
      </c>
      <c r="B736" s="61">
        <v>0.73219999999999996</v>
      </c>
      <c r="C736" s="63">
        <v>61.1</v>
      </c>
      <c r="D736" s="61">
        <v>4.8085000000000004</v>
      </c>
      <c r="E736" s="63">
        <v>76.510000000000005</v>
      </c>
      <c r="F736" s="61">
        <v>0.61739999999999995</v>
      </c>
      <c r="G736" s="63">
        <v>809.94</v>
      </c>
      <c r="H736" s="61">
        <v>0.55379999999999996</v>
      </c>
      <c r="I736" s="61">
        <v>0.98440000000000005</v>
      </c>
      <c r="J736" s="63">
        <v>54.51</v>
      </c>
      <c r="K736" s="57">
        <v>22.11</v>
      </c>
      <c r="L736" s="61">
        <v>1.0607</v>
      </c>
      <c r="M736" s="63">
        <v>20.88</v>
      </c>
      <c r="N736" s="61">
        <v>3.0057</v>
      </c>
      <c r="O736" s="62">
        <v>10291</v>
      </c>
      <c r="P736" s="62">
        <v>16961</v>
      </c>
      <c r="Q736" s="61">
        <v>2.6890000000000001</v>
      </c>
      <c r="R736" s="61">
        <v>2.5691000000000002</v>
      </c>
      <c r="S736" s="61">
        <v>5.6769999999999996</v>
      </c>
      <c r="T736" s="61">
        <v>0.95709999999999995</v>
      </c>
      <c r="V736" s="61">
        <v>0.66810000000000003</v>
      </c>
      <c r="X736" s="61">
        <v>0.5151</v>
      </c>
    </row>
    <row r="737" spans="1:24">
      <c r="A737" s="64">
        <v>44153</v>
      </c>
      <c r="B737" s="61">
        <v>0.72950000000000004</v>
      </c>
      <c r="C737" s="63">
        <v>60.8</v>
      </c>
      <c r="D737" s="61">
        <v>4.7763999999999998</v>
      </c>
      <c r="E737" s="63">
        <v>75.930000000000007</v>
      </c>
      <c r="F737" s="61">
        <v>0.61460000000000004</v>
      </c>
      <c r="G737" s="63">
        <v>805.92</v>
      </c>
      <c r="H737" s="61">
        <v>0.55010000000000003</v>
      </c>
      <c r="I737" s="61">
        <v>0.97899999999999998</v>
      </c>
      <c r="J737" s="63">
        <v>54.34</v>
      </c>
      <c r="K737" s="57">
        <v>22.05</v>
      </c>
      <c r="L737" s="61">
        <v>1.0582</v>
      </c>
      <c r="M737" s="63">
        <v>20.8</v>
      </c>
      <c r="N737" s="61">
        <v>2.9872999999999998</v>
      </c>
      <c r="O737" s="62">
        <v>10274</v>
      </c>
      <c r="P737" s="62">
        <v>16900</v>
      </c>
      <c r="Q737" s="61">
        <v>2.6791</v>
      </c>
      <c r="R737" s="61">
        <v>2.5596000000000001</v>
      </c>
      <c r="S737" s="61">
        <v>5.6555</v>
      </c>
      <c r="T737" s="61">
        <v>0.95530000000000004</v>
      </c>
      <c r="V737" s="61">
        <v>0.66439999999999999</v>
      </c>
      <c r="X737" s="61">
        <v>0.51180000000000003</v>
      </c>
    </row>
    <row r="738" spans="1:24">
      <c r="A738" s="64">
        <v>44154</v>
      </c>
      <c r="B738" s="61">
        <v>0.72950000000000004</v>
      </c>
      <c r="C738" s="63">
        <v>60.8</v>
      </c>
      <c r="D738" s="61">
        <v>4.7911000000000001</v>
      </c>
      <c r="E738" s="63">
        <v>75.7</v>
      </c>
      <c r="F738" s="61">
        <v>0.61580000000000001</v>
      </c>
      <c r="G738" s="63">
        <v>813.68</v>
      </c>
      <c r="H738" s="61">
        <v>0.55120000000000002</v>
      </c>
      <c r="I738" s="61">
        <v>0.98019999999999996</v>
      </c>
      <c r="J738" s="63">
        <v>54.18</v>
      </c>
      <c r="K738" s="57">
        <v>22.14</v>
      </c>
      <c r="L738" s="61">
        <v>1.0562</v>
      </c>
      <c r="M738" s="63">
        <v>20.79</v>
      </c>
      <c r="N738" s="61">
        <v>2.9874999999999998</v>
      </c>
      <c r="O738" s="62">
        <v>10330</v>
      </c>
      <c r="P738" s="62">
        <v>16908</v>
      </c>
      <c r="Q738" s="61">
        <v>2.6791</v>
      </c>
      <c r="R738" s="61">
        <v>2.5596000000000001</v>
      </c>
      <c r="S738" s="61">
        <v>5.6555999999999997</v>
      </c>
      <c r="T738" s="61">
        <v>0.9546</v>
      </c>
      <c r="V738" s="61">
        <v>0.66459999999999997</v>
      </c>
      <c r="X738" s="61">
        <v>0.51170000000000004</v>
      </c>
    </row>
    <row r="739" spans="1:24">
      <c r="A739" s="64">
        <v>44155</v>
      </c>
      <c r="B739" s="61">
        <v>0.72950000000000004</v>
      </c>
      <c r="C739" s="63">
        <v>60.8</v>
      </c>
      <c r="D739" s="61">
        <v>4.7953999999999999</v>
      </c>
      <c r="E739" s="63">
        <v>75.739999999999995</v>
      </c>
      <c r="F739" s="61">
        <v>0.61380000000000001</v>
      </c>
      <c r="G739" s="63">
        <v>811.83</v>
      </c>
      <c r="H739" s="61">
        <v>0.5494</v>
      </c>
      <c r="I739" s="61">
        <v>0.97970000000000002</v>
      </c>
      <c r="J739" s="63">
        <v>54.08</v>
      </c>
      <c r="K739" s="57">
        <v>22.1</v>
      </c>
      <c r="L739" s="61">
        <v>1.0529999999999999</v>
      </c>
      <c r="M739" s="63">
        <v>20.81</v>
      </c>
      <c r="N739" s="61">
        <v>2.9822000000000002</v>
      </c>
      <c r="O739" s="62">
        <v>10349</v>
      </c>
      <c r="P739" s="62">
        <v>16908</v>
      </c>
      <c r="Q739" s="61">
        <v>2.6791</v>
      </c>
      <c r="R739" s="61">
        <v>2.5596000000000001</v>
      </c>
      <c r="S739" s="61">
        <v>5.6559999999999997</v>
      </c>
      <c r="T739" s="61">
        <v>0.95320000000000005</v>
      </c>
      <c r="V739" s="61">
        <v>0.66369999999999996</v>
      </c>
      <c r="X739" s="61">
        <v>0.51249999999999996</v>
      </c>
    </row>
    <row r="740" spans="1:24">
      <c r="A740" s="64">
        <v>44158</v>
      </c>
      <c r="B740" s="61">
        <v>0.73129999999999995</v>
      </c>
      <c r="C740" s="63">
        <v>60.9</v>
      </c>
      <c r="D740" s="61">
        <v>4.8</v>
      </c>
      <c r="E740" s="63">
        <v>75.87</v>
      </c>
      <c r="F740" s="61">
        <v>0.6159</v>
      </c>
      <c r="G740" s="63">
        <v>813.37</v>
      </c>
      <c r="H740" s="61">
        <v>0.54920000000000002</v>
      </c>
      <c r="I740" s="61">
        <v>0.98180000000000001</v>
      </c>
      <c r="J740" s="63">
        <v>54.24</v>
      </c>
      <c r="K740" s="57">
        <v>22.15</v>
      </c>
      <c r="L740" s="61">
        <v>1.0528</v>
      </c>
      <c r="M740" s="63">
        <v>20.86</v>
      </c>
      <c r="N740" s="61">
        <v>2.9921000000000002</v>
      </c>
      <c r="O740" s="62">
        <v>10352</v>
      </c>
      <c r="P740" s="62">
        <v>16945</v>
      </c>
      <c r="Q740" s="61">
        <v>2.6857000000000002</v>
      </c>
      <c r="R740" s="61">
        <v>2.5659999999999998</v>
      </c>
      <c r="S740" s="61">
        <v>5.6696999999999997</v>
      </c>
      <c r="T740" s="61">
        <v>0.95650000000000002</v>
      </c>
      <c r="V740" s="61">
        <v>0.66579999999999995</v>
      </c>
      <c r="X740" s="61">
        <v>0.51300000000000001</v>
      </c>
    </row>
    <row r="741" spans="1:24">
      <c r="A741" s="64">
        <v>44159</v>
      </c>
      <c r="B741" s="61">
        <v>0.73170000000000002</v>
      </c>
      <c r="C741" s="63">
        <v>61.1</v>
      </c>
      <c r="D741" s="61">
        <v>4.8158000000000003</v>
      </c>
      <c r="E741" s="63">
        <v>76.48</v>
      </c>
      <c r="F741" s="61">
        <v>0.61729999999999996</v>
      </c>
      <c r="G741" s="63">
        <v>812.11</v>
      </c>
      <c r="H741" s="61">
        <v>0.54869999999999997</v>
      </c>
      <c r="I741" s="61">
        <v>0.98299999999999998</v>
      </c>
      <c r="J741" s="63">
        <v>54.12</v>
      </c>
      <c r="K741" s="57">
        <v>22.24</v>
      </c>
      <c r="L741" s="61">
        <v>1.0498000000000001</v>
      </c>
      <c r="M741" s="63">
        <v>20.87</v>
      </c>
      <c r="N741" s="61">
        <v>2.9948000000000001</v>
      </c>
      <c r="O741" s="62">
        <v>10378</v>
      </c>
      <c r="P741" s="62">
        <v>16940</v>
      </c>
      <c r="Q741" s="61">
        <v>2.6871999999999998</v>
      </c>
      <c r="R741" s="61">
        <v>2.5674000000000001</v>
      </c>
      <c r="S741" s="61">
        <v>5.6721000000000004</v>
      </c>
      <c r="T741" s="61">
        <v>0.9546</v>
      </c>
      <c r="V741" s="61">
        <v>0.6673</v>
      </c>
      <c r="X741" s="61">
        <v>0.51249999999999996</v>
      </c>
    </row>
    <row r="742" spans="1:24">
      <c r="A742" s="64">
        <v>44160</v>
      </c>
      <c r="B742" s="61">
        <v>0.73560000000000003</v>
      </c>
      <c r="C742" s="63">
        <v>61.3</v>
      </c>
      <c r="D742" s="61">
        <v>4.8384999999999998</v>
      </c>
      <c r="E742" s="63">
        <v>76.849999999999994</v>
      </c>
      <c r="F742" s="61">
        <v>0.6179</v>
      </c>
      <c r="G742" s="63">
        <v>813.27</v>
      </c>
      <c r="H742" s="61">
        <v>0.55079999999999996</v>
      </c>
      <c r="I742" s="61">
        <v>0.98719999999999997</v>
      </c>
      <c r="J742" s="63">
        <v>54.42</v>
      </c>
      <c r="K742" s="57">
        <v>22.34</v>
      </c>
      <c r="L742" s="61">
        <v>1.0533999999999999</v>
      </c>
      <c r="M742" s="63">
        <v>20.97</v>
      </c>
      <c r="N742" s="61">
        <v>3.0059999999999998</v>
      </c>
      <c r="O742" s="62">
        <v>10416</v>
      </c>
      <c r="P742" s="62">
        <v>17040</v>
      </c>
      <c r="Q742" s="61">
        <v>2.7014999999999998</v>
      </c>
      <c r="R742" s="61">
        <v>2.5811000000000002</v>
      </c>
      <c r="S742" s="61">
        <v>5.7018000000000004</v>
      </c>
      <c r="T742" s="61">
        <v>0.95640000000000003</v>
      </c>
      <c r="V742" s="61">
        <v>0.67</v>
      </c>
      <c r="X742" s="61">
        <v>0.51639999999999997</v>
      </c>
    </row>
    <row r="743" spans="1:24">
      <c r="A743" s="64">
        <v>44161</v>
      </c>
      <c r="B743" s="61">
        <v>0.73619999999999997</v>
      </c>
      <c r="C743" s="63">
        <v>61.3</v>
      </c>
      <c r="D743" s="61">
        <v>4.8352000000000004</v>
      </c>
      <c r="E743" s="63">
        <v>76.790000000000006</v>
      </c>
      <c r="F743" s="61">
        <v>0.61739999999999995</v>
      </c>
      <c r="G743" s="63">
        <v>813.94</v>
      </c>
      <c r="H743" s="61">
        <v>0.54990000000000006</v>
      </c>
      <c r="I743" s="61">
        <v>0.98560000000000003</v>
      </c>
      <c r="J743" s="63">
        <v>54.37</v>
      </c>
      <c r="K743" s="57">
        <v>22.32</v>
      </c>
      <c r="L743" s="61">
        <v>1.0519000000000001</v>
      </c>
      <c r="M743" s="63">
        <v>20.99</v>
      </c>
      <c r="N743" s="61">
        <v>3.0066000000000002</v>
      </c>
      <c r="O743" s="62">
        <v>10395</v>
      </c>
      <c r="P743" s="62">
        <v>17054</v>
      </c>
      <c r="Q743" s="61">
        <v>2.7037</v>
      </c>
      <c r="R743" s="61">
        <v>2.5832000000000002</v>
      </c>
      <c r="S743" s="61">
        <v>5.7062999999999997</v>
      </c>
      <c r="T743" s="61">
        <v>0.95709999999999995</v>
      </c>
      <c r="V743" s="61">
        <v>0.66779999999999995</v>
      </c>
      <c r="X743" s="61">
        <v>0.51649999999999996</v>
      </c>
    </row>
    <row r="744" spans="1:24">
      <c r="A744" s="64">
        <v>44162</v>
      </c>
      <c r="B744" s="61">
        <v>0.73750000000000004</v>
      </c>
      <c r="C744" s="63">
        <v>61.4</v>
      </c>
      <c r="D744" s="61">
        <v>4.8518999999999997</v>
      </c>
      <c r="E744" s="63">
        <v>76.67</v>
      </c>
      <c r="F744" s="61">
        <v>0.61850000000000005</v>
      </c>
      <c r="G744" s="63">
        <v>814.16</v>
      </c>
      <c r="H744" s="61">
        <v>0.55159999999999998</v>
      </c>
      <c r="I744" s="61">
        <v>0.98709999999999998</v>
      </c>
      <c r="J744" s="63">
        <v>54.41</v>
      </c>
      <c r="K744" s="57">
        <v>22.35</v>
      </c>
      <c r="L744" s="61">
        <v>1.0508999999999999</v>
      </c>
      <c r="M744" s="63">
        <v>21.03</v>
      </c>
      <c r="N744" s="61">
        <v>3.0034999999999998</v>
      </c>
      <c r="O744" s="62">
        <v>10406</v>
      </c>
      <c r="P744" s="62">
        <v>17082</v>
      </c>
      <c r="Q744" s="61">
        <v>2.7084999999999999</v>
      </c>
      <c r="R744" s="61">
        <v>2.5876999999999999</v>
      </c>
      <c r="S744" s="61">
        <v>5.7164000000000001</v>
      </c>
      <c r="T744" s="61">
        <v>0.95960000000000001</v>
      </c>
      <c r="V744" s="61">
        <v>0.66800000000000004</v>
      </c>
      <c r="X744" s="61">
        <v>0.51739999999999997</v>
      </c>
    </row>
    <row r="745" spans="1:24">
      <c r="A745" s="64">
        <v>44165</v>
      </c>
      <c r="B745" s="61">
        <v>0.73929999999999996</v>
      </c>
      <c r="C745" s="63">
        <v>61.5</v>
      </c>
      <c r="D745" s="61">
        <v>4.8680000000000003</v>
      </c>
      <c r="E745" s="63">
        <v>76.8</v>
      </c>
      <c r="F745" s="61">
        <v>0.61770000000000003</v>
      </c>
      <c r="G745" s="63">
        <v>817.4</v>
      </c>
      <c r="H745" s="61">
        <v>0.55430000000000001</v>
      </c>
      <c r="I745" s="61">
        <v>0.98870000000000002</v>
      </c>
      <c r="J745" s="63">
        <v>54.74</v>
      </c>
      <c r="K745" s="57">
        <v>22.38</v>
      </c>
      <c r="L745" s="61">
        <v>1.0512999999999999</v>
      </c>
      <c r="M745" s="63">
        <v>21.07</v>
      </c>
      <c r="N745" s="61">
        <v>3.0082</v>
      </c>
      <c r="O745" s="62">
        <v>10412</v>
      </c>
      <c r="P745" s="62">
        <v>17110</v>
      </c>
      <c r="Q745" s="61">
        <v>2.7151000000000001</v>
      </c>
      <c r="R745" s="61">
        <v>2.5939999999999999</v>
      </c>
      <c r="S745" s="61">
        <v>5.7304000000000004</v>
      </c>
      <c r="T745" s="61">
        <v>0.96040000000000003</v>
      </c>
      <c r="V745" s="61">
        <v>0.66800000000000004</v>
      </c>
      <c r="X745" s="61">
        <v>0.51870000000000005</v>
      </c>
    </row>
    <row r="746" spans="1:24">
      <c r="A746" s="64">
        <v>44166</v>
      </c>
      <c r="B746" s="61">
        <v>0.73680000000000001</v>
      </c>
      <c r="C746" s="63">
        <v>61.3</v>
      </c>
      <c r="D746" s="61">
        <v>4.8459000000000003</v>
      </c>
      <c r="E746" s="63">
        <v>76.91</v>
      </c>
      <c r="F746" s="61">
        <v>0.61619999999999997</v>
      </c>
      <c r="G746" s="63">
        <v>815.86</v>
      </c>
      <c r="H746" s="61">
        <v>0.5514</v>
      </c>
      <c r="I746" s="61">
        <v>0.9869</v>
      </c>
      <c r="J746" s="63">
        <v>54.32</v>
      </c>
      <c r="K746" s="57">
        <v>22.3</v>
      </c>
      <c r="L746" s="61">
        <v>1.0471999999999999</v>
      </c>
      <c r="M746" s="63">
        <v>21.03</v>
      </c>
      <c r="N746" s="61">
        <v>3.0049999999999999</v>
      </c>
      <c r="O746" s="62">
        <v>10410</v>
      </c>
      <c r="P746" s="62">
        <v>17044</v>
      </c>
      <c r="Q746" s="61"/>
      <c r="R746" s="61">
        <v>2.5853000000000002</v>
      </c>
      <c r="S746" s="61">
        <v>5.7122999999999999</v>
      </c>
      <c r="T746" s="61">
        <v>0.9556</v>
      </c>
      <c r="V746" s="61">
        <v>0.66839999999999999</v>
      </c>
      <c r="X746" s="61">
        <v>0.51519999999999999</v>
      </c>
    </row>
    <row r="747" spans="1:24">
      <c r="A747" s="64">
        <v>44167</v>
      </c>
      <c r="B747" s="61">
        <v>0.73750000000000004</v>
      </c>
      <c r="C747" s="63">
        <v>61.2</v>
      </c>
      <c r="D747" s="61">
        <v>4.8329000000000004</v>
      </c>
      <c r="E747" s="63">
        <v>76.989999999999995</v>
      </c>
      <c r="F747" s="61">
        <v>0.61080000000000001</v>
      </c>
      <c r="G747" s="63">
        <v>812.28</v>
      </c>
      <c r="H747" s="61">
        <v>0.54959999999999998</v>
      </c>
      <c r="I747" s="61">
        <v>0.98629999999999995</v>
      </c>
      <c r="J747" s="63">
        <v>54.22</v>
      </c>
      <c r="K747" s="57">
        <v>22.29</v>
      </c>
      <c r="L747" s="61">
        <v>1.0432999999999999</v>
      </c>
      <c r="M747" s="63">
        <v>21.02</v>
      </c>
      <c r="N747" s="61">
        <v>3.0026999999999999</v>
      </c>
      <c r="O747" s="62">
        <v>10419</v>
      </c>
      <c r="P747" s="62">
        <v>17058</v>
      </c>
      <c r="R747" s="61">
        <v>2.5876999999999999</v>
      </c>
      <c r="S747" s="61">
        <v>5.7176999999999998</v>
      </c>
      <c r="T747" s="61">
        <v>0.95450000000000002</v>
      </c>
      <c r="V747" s="61">
        <v>0.66320000000000001</v>
      </c>
      <c r="X747" s="61">
        <v>0.5161</v>
      </c>
    </row>
    <row r="748" spans="1:24">
      <c r="A748" s="64">
        <v>44168</v>
      </c>
      <c r="B748" s="61">
        <v>0.7409</v>
      </c>
      <c r="C748" s="63">
        <v>61.5</v>
      </c>
      <c r="D748" s="61">
        <v>4.859</v>
      </c>
      <c r="E748" s="63">
        <v>77.400000000000006</v>
      </c>
      <c r="F748" s="61">
        <v>0.61140000000000005</v>
      </c>
      <c r="G748" s="63">
        <v>813.03</v>
      </c>
      <c r="H748" s="61">
        <v>0.5534</v>
      </c>
      <c r="I748" s="61">
        <v>0.99119999999999997</v>
      </c>
      <c r="J748" s="63">
        <v>54.67</v>
      </c>
      <c r="K748" s="57">
        <v>22.38</v>
      </c>
      <c r="L748" s="61">
        <v>1.0488</v>
      </c>
      <c r="M748" s="63">
        <v>21.12</v>
      </c>
      <c r="N748" s="61">
        <v>3.0184000000000002</v>
      </c>
      <c r="O748" s="62">
        <v>10473</v>
      </c>
      <c r="P748" s="62">
        <v>17137</v>
      </c>
      <c r="R748" s="61">
        <v>2.5996000000000001</v>
      </c>
      <c r="S748" s="61">
        <v>5.7434000000000003</v>
      </c>
      <c r="T748" s="61">
        <v>0.9577</v>
      </c>
      <c r="V748" s="61">
        <v>0.6623</v>
      </c>
      <c r="X748" s="61">
        <v>0.51739999999999997</v>
      </c>
    </row>
    <row r="749" spans="1:24">
      <c r="A749" s="64">
        <v>44169</v>
      </c>
      <c r="B749" s="61">
        <v>0.74280000000000002</v>
      </c>
      <c r="C749" s="63">
        <v>61.4</v>
      </c>
      <c r="D749" s="61">
        <v>4.8562000000000003</v>
      </c>
      <c r="E749" s="63">
        <v>77.180000000000007</v>
      </c>
      <c r="F749" s="61">
        <v>0.61180000000000001</v>
      </c>
      <c r="G749" s="63">
        <v>804.99</v>
      </c>
      <c r="H749" s="61">
        <v>0.55249999999999999</v>
      </c>
      <c r="I749" s="61">
        <v>0.99039999999999995</v>
      </c>
      <c r="J749" s="63">
        <v>54.77</v>
      </c>
      <c r="K749" s="57">
        <v>22.4</v>
      </c>
      <c r="L749" s="61">
        <v>1.0521</v>
      </c>
      <c r="M749" s="63">
        <v>20.98</v>
      </c>
      <c r="N749" s="61">
        <v>3.0179999999999998</v>
      </c>
      <c r="O749" s="62">
        <v>10496</v>
      </c>
      <c r="P749" s="62">
        <v>17182</v>
      </c>
      <c r="R749" s="61">
        <v>2.6063000000000001</v>
      </c>
      <c r="S749" s="61">
        <v>5.7576000000000001</v>
      </c>
      <c r="T749" s="61">
        <v>0.95530000000000004</v>
      </c>
      <c r="V749" s="61">
        <v>0.66180000000000005</v>
      </c>
      <c r="X749" s="61">
        <v>0.51700000000000002</v>
      </c>
    </row>
    <row r="750" spans="1:24">
      <c r="A750" s="64">
        <v>44172</v>
      </c>
      <c r="B750" s="61">
        <v>0.74299999999999999</v>
      </c>
      <c r="C750" s="63">
        <v>61.5</v>
      </c>
      <c r="D750" s="61">
        <v>4.8552</v>
      </c>
      <c r="E750" s="63">
        <v>77.290000000000006</v>
      </c>
      <c r="F750" s="61">
        <v>0.61240000000000006</v>
      </c>
      <c r="G750" s="63">
        <v>804.1</v>
      </c>
      <c r="H750" s="61">
        <v>0.55359999999999998</v>
      </c>
      <c r="I750" s="61">
        <v>0.99160000000000004</v>
      </c>
      <c r="J750" s="63">
        <v>54.79</v>
      </c>
      <c r="K750" s="57">
        <v>22.4</v>
      </c>
      <c r="L750" s="61">
        <v>1.0557000000000001</v>
      </c>
      <c r="M750" s="63">
        <v>21</v>
      </c>
      <c r="N750" s="61">
        <v>3.0247999999999999</v>
      </c>
      <c r="O750" s="62">
        <v>10487</v>
      </c>
      <c r="P750" s="62">
        <v>17184</v>
      </c>
      <c r="R750" s="61">
        <v>2.6070000000000002</v>
      </c>
      <c r="S750" s="61">
        <v>5.7587000000000002</v>
      </c>
      <c r="T750" s="61">
        <v>0.95040000000000002</v>
      </c>
      <c r="V750" s="61">
        <v>0.66190000000000004</v>
      </c>
      <c r="X750" s="61">
        <v>0.51619999999999999</v>
      </c>
    </row>
    <row r="751" spans="1:24">
      <c r="A751" s="64">
        <v>44173</v>
      </c>
      <c r="B751" s="61">
        <v>0.74260000000000004</v>
      </c>
      <c r="C751" s="63">
        <v>61.5</v>
      </c>
      <c r="D751" s="61">
        <v>4.8536000000000001</v>
      </c>
      <c r="E751" s="63">
        <v>77.260000000000005</v>
      </c>
      <c r="F751" s="61">
        <v>0.61299999999999999</v>
      </c>
      <c r="G751" s="63">
        <v>805</v>
      </c>
      <c r="H751" s="61">
        <v>0.55630000000000002</v>
      </c>
      <c r="I751" s="61">
        <v>0.99209999999999998</v>
      </c>
      <c r="J751" s="63">
        <v>54.82</v>
      </c>
      <c r="K751" s="57">
        <v>22.37</v>
      </c>
      <c r="L751" s="61">
        <v>1.0545</v>
      </c>
      <c r="M751" s="63">
        <v>20.99</v>
      </c>
      <c r="N751" s="61">
        <v>3.0215999999999998</v>
      </c>
      <c r="O751" s="62">
        <v>10489</v>
      </c>
      <c r="P751" s="62">
        <v>17176</v>
      </c>
      <c r="R751" s="61">
        <v>2.6055999999999999</v>
      </c>
      <c r="S751" s="61">
        <v>5.7560000000000002</v>
      </c>
      <c r="T751" s="61">
        <v>0.94979999999999998</v>
      </c>
      <c r="V751" s="61">
        <v>0.66169999999999995</v>
      </c>
      <c r="X751" s="61">
        <v>0.51759999999999995</v>
      </c>
    </row>
    <row r="752" spans="1:24">
      <c r="A752" s="64">
        <v>44174</v>
      </c>
      <c r="B752" s="61">
        <v>0.74419999999999997</v>
      </c>
      <c r="C752" s="63">
        <v>61.5</v>
      </c>
      <c r="D752" s="61">
        <v>4.8571999999999997</v>
      </c>
      <c r="E752" s="63">
        <v>77.5</v>
      </c>
      <c r="F752" s="61">
        <v>0.61360000000000003</v>
      </c>
      <c r="G752" s="63">
        <v>804.93</v>
      </c>
      <c r="H752" s="61">
        <v>0.55630000000000002</v>
      </c>
      <c r="I752" s="61">
        <v>0.99309999999999998</v>
      </c>
      <c r="J752" s="63">
        <v>54.75</v>
      </c>
      <c r="K752" s="57">
        <v>22.33</v>
      </c>
      <c r="L752" s="61">
        <v>1.0535000000000001</v>
      </c>
      <c r="M752" s="63">
        <v>21</v>
      </c>
      <c r="N752" s="61">
        <v>3.0266999999999999</v>
      </c>
      <c r="O752" s="62">
        <v>10501</v>
      </c>
      <c r="P752" s="62">
        <v>17214</v>
      </c>
      <c r="R752" s="61">
        <v>2.6112000000000002</v>
      </c>
      <c r="S752" s="61">
        <v>5.7687999999999997</v>
      </c>
      <c r="T752" s="61">
        <v>0.95269999999999999</v>
      </c>
      <c r="V752" s="61">
        <v>0.66080000000000005</v>
      </c>
      <c r="X752" s="61">
        <v>0.51839999999999997</v>
      </c>
    </row>
    <row r="753" spans="1:24">
      <c r="A753" s="64">
        <v>44175</v>
      </c>
      <c r="B753" s="61">
        <v>0.74780000000000002</v>
      </c>
      <c r="C753" s="63">
        <v>61.9</v>
      </c>
      <c r="D753" s="61">
        <v>4.8941999999999997</v>
      </c>
      <c r="E753" s="63">
        <v>78.09</v>
      </c>
      <c r="F753" s="61">
        <v>0.61799999999999999</v>
      </c>
      <c r="G753" s="63">
        <v>811.03</v>
      </c>
      <c r="H753" s="61">
        <v>0.55920000000000003</v>
      </c>
      <c r="I753" s="61">
        <v>0.99939999999999996</v>
      </c>
      <c r="J753" s="63">
        <v>55.07</v>
      </c>
      <c r="K753" s="57">
        <v>22.49</v>
      </c>
      <c r="L753" s="61">
        <v>1.0621</v>
      </c>
      <c r="M753" s="63">
        <v>21.1</v>
      </c>
      <c r="N753" s="61">
        <v>3.0371999999999999</v>
      </c>
      <c r="O753" s="62">
        <v>10551</v>
      </c>
      <c r="P753" s="62">
        <v>17297</v>
      </c>
      <c r="R753" s="61">
        <v>2.6238999999999999</v>
      </c>
      <c r="S753" s="61">
        <v>5.7967000000000004</v>
      </c>
      <c r="T753" s="61">
        <v>0.95679999999999998</v>
      </c>
      <c r="V753" s="61">
        <v>0.66459999999999997</v>
      </c>
      <c r="X753" s="61">
        <v>0.52039999999999997</v>
      </c>
    </row>
    <row r="754" spans="1:24">
      <c r="A754" s="64">
        <v>44176</v>
      </c>
      <c r="B754" s="61">
        <v>0.75609999999999999</v>
      </c>
      <c r="C754" s="63">
        <v>62.6</v>
      </c>
      <c r="D754" s="61">
        <v>4.9443999999999999</v>
      </c>
      <c r="E754" s="63">
        <v>78.650000000000006</v>
      </c>
      <c r="F754" s="61">
        <v>0.622</v>
      </c>
      <c r="G754" s="63">
        <v>826.2</v>
      </c>
      <c r="H754" s="61">
        <v>0.56799999999999995</v>
      </c>
      <c r="I754" s="61">
        <v>1.0085999999999999</v>
      </c>
      <c r="J754" s="63">
        <v>55.69</v>
      </c>
      <c r="K754" s="57">
        <v>22.7</v>
      </c>
      <c r="L754" s="61">
        <v>1.0650999999999999</v>
      </c>
      <c r="M754" s="63">
        <v>21.29</v>
      </c>
      <c r="N754" s="61">
        <v>3.0655999999999999</v>
      </c>
      <c r="O754" s="62">
        <v>10657</v>
      </c>
      <c r="P754" s="62">
        <v>17488</v>
      </c>
      <c r="R754" s="61">
        <v>2.653</v>
      </c>
      <c r="S754" s="61">
        <v>5.8606999999999996</v>
      </c>
      <c r="T754" s="61">
        <v>0.96220000000000006</v>
      </c>
      <c r="V754" s="61">
        <v>0.66969999999999996</v>
      </c>
      <c r="X754" s="61">
        <v>0.52749999999999997</v>
      </c>
    </row>
    <row r="755" spans="1:24">
      <c r="A755" s="64">
        <v>44179</v>
      </c>
      <c r="B755" s="61">
        <v>0.754</v>
      </c>
      <c r="C755" s="63">
        <v>62.4</v>
      </c>
      <c r="D755" s="61">
        <v>4.9302999999999999</v>
      </c>
      <c r="E755" s="63">
        <v>78.459999999999994</v>
      </c>
      <c r="F755" s="61">
        <v>0.62139999999999995</v>
      </c>
      <c r="G755" s="63">
        <v>822.32</v>
      </c>
      <c r="H755" s="61">
        <v>0.56620000000000004</v>
      </c>
      <c r="I755" s="61">
        <v>1.0065</v>
      </c>
      <c r="J755" s="63">
        <v>55.48</v>
      </c>
      <c r="K755" s="57">
        <v>22.67</v>
      </c>
      <c r="L755" s="61">
        <v>1.0641</v>
      </c>
      <c r="M755" s="63">
        <v>21.23</v>
      </c>
      <c r="N755" s="61">
        <v>3.0533000000000001</v>
      </c>
      <c r="O755" s="62">
        <v>10643</v>
      </c>
      <c r="P755" s="62">
        <v>17438</v>
      </c>
      <c r="R755" s="61">
        <v>2.6456</v>
      </c>
      <c r="S755" s="61">
        <v>5.8449</v>
      </c>
      <c r="T755" s="61">
        <v>0.96189999999999998</v>
      </c>
      <c r="V755" s="61">
        <v>0.6704</v>
      </c>
      <c r="X755" s="61">
        <v>0.52559999999999996</v>
      </c>
    </row>
    <row r="756" spans="1:24">
      <c r="A756" s="64">
        <v>44180</v>
      </c>
      <c r="B756" s="61">
        <v>0.75119999999999998</v>
      </c>
      <c r="C756" s="63">
        <v>62.2</v>
      </c>
      <c r="D756" s="61">
        <v>4.9234</v>
      </c>
      <c r="E756" s="63">
        <v>78.22</v>
      </c>
      <c r="F756" s="61">
        <v>0.61839999999999995</v>
      </c>
      <c r="G756" s="63">
        <v>822.8</v>
      </c>
      <c r="H756" s="61">
        <v>0.56369999999999998</v>
      </c>
      <c r="I756" s="61">
        <v>1.0038</v>
      </c>
      <c r="J756" s="63">
        <v>55.31</v>
      </c>
      <c r="K756" s="57">
        <v>22.6</v>
      </c>
      <c r="L756" s="61">
        <v>1.0621</v>
      </c>
      <c r="M756" s="63">
        <v>21.15</v>
      </c>
      <c r="N756" s="61">
        <v>3.0535999999999999</v>
      </c>
      <c r="O756" s="62">
        <v>10622</v>
      </c>
      <c r="P756" s="62">
        <v>17373</v>
      </c>
      <c r="R756" s="61">
        <v>2.6358000000000001</v>
      </c>
      <c r="S756" s="61">
        <v>5.8232999999999997</v>
      </c>
      <c r="T756" s="61">
        <v>0.95930000000000004</v>
      </c>
      <c r="V756" s="61">
        <v>0.66620000000000001</v>
      </c>
      <c r="X756" s="61">
        <v>0.5222</v>
      </c>
    </row>
    <row r="757" spans="1:24">
      <c r="A757" s="64">
        <v>44181</v>
      </c>
      <c r="B757" s="61">
        <v>0.75639999999999996</v>
      </c>
      <c r="C757" s="63">
        <v>62.5</v>
      </c>
      <c r="D757" s="61">
        <v>4.9481999999999999</v>
      </c>
      <c r="E757" s="63">
        <v>78.239999999999995</v>
      </c>
      <c r="F757" s="61">
        <v>0.62180000000000002</v>
      </c>
      <c r="G757" s="63">
        <v>825.83</v>
      </c>
      <c r="H757" s="61">
        <v>0.56169999999999998</v>
      </c>
      <c r="I757" s="61">
        <v>1.0071000000000001</v>
      </c>
      <c r="J757" s="63">
        <v>55.6</v>
      </c>
      <c r="K757" s="57">
        <v>22.72</v>
      </c>
      <c r="L757" s="61">
        <v>1.0639000000000001</v>
      </c>
      <c r="M757" s="63">
        <v>21.26</v>
      </c>
      <c r="N757" s="61">
        <v>3.0649000000000002</v>
      </c>
      <c r="O757" s="62">
        <v>10680</v>
      </c>
      <c r="P757" s="62">
        <v>17493</v>
      </c>
      <c r="R757" s="61">
        <v>2.6539999999999999</v>
      </c>
      <c r="S757" s="61">
        <v>5.8635000000000002</v>
      </c>
      <c r="T757" s="61">
        <v>0.96260000000000001</v>
      </c>
      <c r="V757" s="61">
        <v>0.66959999999999997</v>
      </c>
      <c r="X757" s="61">
        <v>0.52600000000000002</v>
      </c>
    </row>
    <row r="758" spans="1:24">
      <c r="A758" s="64">
        <v>44182</v>
      </c>
      <c r="B758" s="61">
        <v>0.75870000000000004</v>
      </c>
      <c r="C758" s="63">
        <v>62.6</v>
      </c>
      <c r="D758" s="61">
        <v>4.9595000000000002</v>
      </c>
      <c r="E758" s="63">
        <v>78.400000000000006</v>
      </c>
      <c r="F758" s="61">
        <v>0.62060000000000004</v>
      </c>
      <c r="G758" s="63">
        <v>827.98</v>
      </c>
      <c r="H758" s="61">
        <v>0.56030000000000002</v>
      </c>
      <c r="I758" s="61">
        <v>1.0069999999999999</v>
      </c>
      <c r="J758" s="63">
        <v>55.77</v>
      </c>
      <c r="K758" s="57">
        <v>22.63</v>
      </c>
      <c r="L758" s="61">
        <v>1.0639000000000001</v>
      </c>
      <c r="M758" s="63">
        <v>21.35</v>
      </c>
      <c r="N758" s="61">
        <v>3.0657999999999999</v>
      </c>
      <c r="O758" s="62">
        <v>10715</v>
      </c>
      <c r="P758" s="62">
        <v>17549</v>
      </c>
      <c r="R758" s="61">
        <v>2.6621000000000001</v>
      </c>
      <c r="S758" s="61">
        <v>5.8814000000000002</v>
      </c>
      <c r="T758" s="61">
        <v>0.96519999999999995</v>
      </c>
      <c r="V758" s="61">
        <v>0.67079999999999995</v>
      </c>
      <c r="X758" s="61">
        <v>0.5262</v>
      </c>
    </row>
    <row r="759" spans="1:24">
      <c r="A759" s="64">
        <v>44183</v>
      </c>
      <c r="B759" s="61">
        <v>0.75939999999999996</v>
      </c>
      <c r="C759" s="63">
        <v>62.7</v>
      </c>
      <c r="D759" s="61">
        <v>4.9683000000000002</v>
      </c>
      <c r="E759" s="63">
        <v>78.56</v>
      </c>
      <c r="F759" s="61">
        <v>0.62039999999999995</v>
      </c>
      <c r="G759" s="63">
        <v>834.95</v>
      </c>
      <c r="H759" s="61">
        <v>0.56140000000000001</v>
      </c>
      <c r="I759" s="61">
        <v>1.0074000000000001</v>
      </c>
      <c r="J759" s="63">
        <v>55.84</v>
      </c>
      <c r="K759" s="57">
        <v>22.63</v>
      </c>
      <c r="L759" s="61">
        <v>1.0653999999999999</v>
      </c>
      <c r="M759" s="63">
        <v>21.36</v>
      </c>
      <c r="N759" s="61">
        <v>3.0661</v>
      </c>
      <c r="O759" s="62">
        <v>10720</v>
      </c>
      <c r="P759" s="62">
        <v>17561</v>
      </c>
      <c r="R759" s="61">
        <v>2.6646000000000001</v>
      </c>
      <c r="S759" s="61">
        <v>5.8875999999999999</v>
      </c>
      <c r="T759" s="61">
        <v>0.96819999999999995</v>
      </c>
      <c r="V759" s="61">
        <v>0.67210000000000003</v>
      </c>
      <c r="X759" s="61">
        <v>0.52569999999999995</v>
      </c>
    </row>
    <row r="760" spans="1:24">
      <c r="A760" s="64">
        <v>44186</v>
      </c>
      <c r="B760" s="61">
        <v>0.75700000000000001</v>
      </c>
      <c r="C760" s="63">
        <v>62.6</v>
      </c>
      <c r="D760" s="61">
        <v>4.9584999999999999</v>
      </c>
      <c r="E760" s="63">
        <v>78.27</v>
      </c>
      <c r="F760" s="61">
        <v>0.62090000000000001</v>
      </c>
      <c r="G760" s="63">
        <v>834.31</v>
      </c>
      <c r="H760" s="61">
        <v>0.5665</v>
      </c>
      <c r="I760" s="61">
        <v>1.0087999999999999</v>
      </c>
      <c r="J760" s="63">
        <v>55.75</v>
      </c>
      <c r="K760" s="57">
        <v>22.73</v>
      </c>
      <c r="L760" s="61">
        <v>1.0666</v>
      </c>
      <c r="M760" s="63">
        <v>21.32</v>
      </c>
      <c r="N760" s="61">
        <v>3.0621</v>
      </c>
      <c r="O760" s="62">
        <v>10706</v>
      </c>
      <c r="P760" s="62">
        <v>17506</v>
      </c>
      <c r="R760" s="61">
        <v>2.6560999999999999</v>
      </c>
      <c r="S760" s="61">
        <v>5.8686999999999996</v>
      </c>
      <c r="T760" s="61">
        <v>0.97209999999999996</v>
      </c>
      <c r="V760" s="61">
        <v>0.67120000000000002</v>
      </c>
      <c r="X760" s="61">
        <v>0.5242</v>
      </c>
    </row>
    <row r="761" spans="1:24">
      <c r="A761" s="64">
        <v>44187</v>
      </c>
      <c r="B761" s="61">
        <v>0.75570000000000004</v>
      </c>
      <c r="C761" s="63">
        <v>62.6</v>
      </c>
      <c r="D761" s="61">
        <v>4.9509999999999996</v>
      </c>
      <c r="E761" s="63">
        <v>78.180000000000007</v>
      </c>
      <c r="F761" s="61">
        <v>0.61819999999999997</v>
      </c>
      <c r="G761" s="63">
        <v>836.86</v>
      </c>
      <c r="H761" s="61">
        <v>0.56440000000000001</v>
      </c>
      <c r="I761" s="61">
        <v>1.0102</v>
      </c>
      <c r="J761" s="63">
        <v>55.84</v>
      </c>
      <c r="K761" s="57">
        <v>22.81</v>
      </c>
      <c r="L761" s="61">
        <v>1.071</v>
      </c>
      <c r="M761" s="63">
        <v>21.3</v>
      </c>
      <c r="N761" s="61">
        <v>3.0666000000000002</v>
      </c>
      <c r="O761" s="62">
        <v>10716</v>
      </c>
      <c r="P761" s="62">
        <v>17482</v>
      </c>
      <c r="R761" s="61">
        <v>2.6516000000000002</v>
      </c>
      <c r="S761" s="61">
        <v>5.8590999999999998</v>
      </c>
      <c r="T761" s="61">
        <v>0.97289999999999999</v>
      </c>
      <c r="V761" s="61">
        <v>0.67</v>
      </c>
      <c r="X761" s="61">
        <v>0.52590000000000003</v>
      </c>
    </row>
    <row r="762" spans="1:24">
      <c r="A762" s="64">
        <v>44188</v>
      </c>
      <c r="B762" s="61">
        <v>0.75519999999999998</v>
      </c>
      <c r="C762" s="63">
        <v>62.5</v>
      </c>
      <c r="D762" s="61">
        <v>4.9461000000000004</v>
      </c>
      <c r="E762" s="63">
        <v>78.13</v>
      </c>
      <c r="F762" s="61">
        <v>0.61960000000000004</v>
      </c>
      <c r="G762" s="63">
        <v>837.33</v>
      </c>
      <c r="H762" s="61">
        <v>0.5635</v>
      </c>
      <c r="I762" s="61">
        <v>1.008</v>
      </c>
      <c r="J762" s="63">
        <v>55.77</v>
      </c>
      <c r="K762" s="57">
        <v>22.81</v>
      </c>
      <c r="L762" s="61">
        <v>1.0706</v>
      </c>
      <c r="M762" s="63">
        <v>21.27</v>
      </c>
      <c r="N762" s="61">
        <v>3.0676000000000001</v>
      </c>
      <c r="O762" s="62">
        <v>10745</v>
      </c>
      <c r="P762" s="62">
        <v>17470</v>
      </c>
      <c r="R762" s="61">
        <v>2.6497999999999999</v>
      </c>
      <c r="S762" s="61">
        <v>5.8545999999999996</v>
      </c>
      <c r="T762" s="61">
        <v>0.97350000000000003</v>
      </c>
      <c r="V762" s="61">
        <v>0.67049999999999998</v>
      </c>
      <c r="X762" s="61">
        <v>0.52370000000000005</v>
      </c>
    </row>
    <row r="763" spans="1:24">
      <c r="A763" s="64">
        <v>44189</v>
      </c>
      <c r="B763" s="61">
        <v>0.75819999999999999</v>
      </c>
      <c r="C763" s="63">
        <v>62.7</v>
      </c>
      <c r="D763" s="61">
        <v>4.9527000000000001</v>
      </c>
      <c r="E763" s="63">
        <v>78.53</v>
      </c>
      <c r="F763" s="61">
        <v>0.62119999999999997</v>
      </c>
      <c r="G763" s="63">
        <v>836.15</v>
      </c>
      <c r="H763" s="61">
        <v>0.55959999999999999</v>
      </c>
      <c r="I763" s="61">
        <v>1.0083</v>
      </c>
      <c r="J763" s="63">
        <v>55.82</v>
      </c>
      <c r="K763" s="57">
        <v>22.88</v>
      </c>
      <c r="L763" s="61">
        <v>1.0688</v>
      </c>
      <c r="M763" s="63">
        <v>21.33</v>
      </c>
      <c r="N763" s="61">
        <v>3.0779000000000001</v>
      </c>
      <c r="O763" s="62">
        <v>10766</v>
      </c>
      <c r="P763" s="62">
        <v>17541</v>
      </c>
      <c r="R763" s="61">
        <v>2.6604000000000001</v>
      </c>
      <c r="S763" s="61">
        <v>5.8781999999999996</v>
      </c>
      <c r="T763" s="61">
        <v>0.97419999999999995</v>
      </c>
      <c r="V763" s="61">
        <v>0.67310000000000003</v>
      </c>
      <c r="X763" s="61">
        <v>0.52639999999999998</v>
      </c>
    </row>
    <row r="764" spans="1:24">
      <c r="A764" s="64">
        <v>44194</v>
      </c>
      <c r="B764" s="61">
        <v>0.75960000000000005</v>
      </c>
      <c r="C764" s="63">
        <v>62.7</v>
      </c>
      <c r="D764" s="61">
        <v>4.9612999999999996</v>
      </c>
      <c r="E764" s="63">
        <v>78.760000000000005</v>
      </c>
      <c r="F764" s="61">
        <v>0.62060000000000004</v>
      </c>
      <c r="G764" s="63">
        <v>829.55</v>
      </c>
      <c r="H764" s="61">
        <v>0.56299999999999994</v>
      </c>
      <c r="I764" s="61">
        <v>1.0095000000000001</v>
      </c>
      <c r="J764" s="63">
        <v>55.75</v>
      </c>
      <c r="K764" s="57">
        <v>22.83</v>
      </c>
      <c r="L764" s="61">
        <v>1.0669</v>
      </c>
      <c r="M764" s="63">
        <v>21.34</v>
      </c>
      <c r="N764" s="61">
        <v>3.0771000000000002</v>
      </c>
      <c r="O764" s="62">
        <v>10748</v>
      </c>
      <c r="P764" s="62">
        <v>17567</v>
      </c>
      <c r="R764" s="61">
        <v>2.6652999999999998</v>
      </c>
      <c r="S764" s="61">
        <v>5.8895999999999997</v>
      </c>
      <c r="T764" s="61">
        <v>0.97430000000000005</v>
      </c>
      <c r="V764" s="61">
        <v>0.67379999999999995</v>
      </c>
      <c r="X764" s="61">
        <v>0.52739999999999998</v>
      </c>
    </row>
    <row r="765" spans="1:24">
      <c r="A765" s="64">
        <v>44195</v>
      </c>
      <c r="B765" s="61">
        <v>0.76570000000000005</v>
      </c>
      <c r="C765" s="63">
        <v>63.1</v>
      </c>
      <c r="D765" s="61">
        <v>4.9954000000000001</v>
      </c>
      <c r="E765" s="63">
        <v>79.099999999999994</v>
      </c>
      <c r="F765" s="61">
        <v>0.62329999999999997</v>
      </c>
      <c r="G765" s="63">
        <v>831.19</v>
      </c>
      <c r="H765" s="61">
        <v>0.56540000000000001</v>
      </c>
      <c r="I765" s="61">
        <v>1.0142</v>
      </c>
      <c r="J765" s="63">
        <v>56.13</v>
      </c>
      <c r="K765" s="57">
        <v>22.98</v>
      </c>
      <c r="L765" s="61">
        <v>1.0654999999999999</v>
      </c>
      <c r="M765" s="63">
        <v>21.51</v>
      </c>
      <c r="N765" s="61">
        <v>3.0933999999999999</v>
      </c>
      <c r="O765" s="62">
        <v>10781</v>
      </c>
      <c r="P765" s="62">
        <v>17679</v>
      </c>
      <c r="R765" s="61">
        <v>2.6867000000000001</v>
      </c>
      <c r="S765" s="61">
        <v>5.9364999999999997</v>
      </c>
      <c r="T765" s="61">
        <v>0.97940000000000005</v>
      </c>
      <c r="V765" s="61">
        <v>0.67530000000000001</v>
      </c>
      <c r="X765" s="61">
        <v>0.53159999999999996</v>
      </c>
    </row>
    <row r="766" spans="1:24">
      <c r="A766" s="64">
        <v>44196</v>
      </c>
      <c r="B766" s="61">
        <v>0.7702</v>
      </c>
      <c r="C766" s="63">
        <v>63.4</v>
      </c>
      <c r="D766" s="61">
        <v>5.0297999999999998</v>
      </c>
      <c r="E766" s="63">
        <v>79.45</v>
      </c>
      <c r="F766" s="61">
        <v>0.62690000000000001</v>
      </c>
      <c r="G766" s="63">
        <v>836.71</v>
      </c>
      <c r="H766" s="61">
        <v>0.56569999999999998</v>
      </c>
      <c r="I766" s="61">
        <v>1.0188999999999999</v>
      </c>
      <c r="J766" s="63">
        <v>56.31</v>
      </c>
      <c r="K766" s="57">
        <v>23.07</v>
      </c>
      <c r="L766" s="61">
        <v>1.0665</v>
      </c>
      <c r="M766" s="63">
        <v>21.63</v>
      </c>
      <c r="N766" s="61">
        <v>3.0897000000000001</v>
      </c>
      <c r="O766" s="62">
        <v>10821</v>
      </c>
      <c r="P766" s="62">
        <v>17779</v>
      </c>
      <c r="R766" s="61">
        <v>2.7025000000000001</v>
      </c>
      <c r="S766" s="61">
        <v>5.9706999999999999</v>
      </c>
      <c r="T766" s="61">
        <v>0.98180000000000001</v>
      </c>
      <c r="V766" s="61">
        <v>0.67949999999999999</v>
      </c>
      <c r="X766" s="61">
        <v>0.53469999999999995</v>
      </c>
    </row>
    <row r="767" spans="1:24">
      <c r="A767" s="64">
        <v>44200</v>
      </c>
      <c r="B767" s="61">
        <v>0.77029999999999998</v>
      </c>
      <c r="C767" s="63">
        <v>63.1</v>
      </c>
      <c r="D767" s="61">
        <v>4.9832000000000001</v>
      </c>
      <c r="E767" s="63">
        <v>79.34</v>
      </c>
      <c r="F767" s="61">
        <v>0.62890000000000001</v>
      </c>
      <c r="G767" s="63">
        <v>832.89</v>
      </c>
      <c r="H767" s="61">
        <v>0.56299999999999994</v>
      </c>
      <c r="I767" s="61">
        <v>1.0148999999999999</v>
      </c>
      <c r="J767" s="63">
        <v>56.17</v>
      </c>
      <c r="K767" s="57">
        <v>23.04</v>
      </c>
      <c r="L767" s="61">
        <v>1.0709</v>
      </c>
      <c r="M767" s="63">
        <v>21.65</v>
      </c>
      <c r="N767" s="61">
        <v>3.0796999999999999</v>
      </c>
      <c r="O767" s="62">
        <v>10684</v>
      </c>
      <c r="P767" s="62">
        <v>17782</v>
      </c>
      <c r="R767" s="61">
        <v>2.7027999999999999</v>
      </c>
      <c r="S767" s="61">
        <v>5.9720000000000004</v>
      </c>
      <c r="T767" s="61">
        <v>0.97860000000000003</v>
      </c>
      <c r="V767" s="61">
        <v>0.68100000000000005</v>
      </c>
      <c r="X767" s="61">
        <v>0.53480000000000005</v>
      </c>
    </row>
    <row r="768" spans="1:24">
      <c r="A768" s="64">
        <v>44201</v>
      </c>
      <c r="B768" s="61">
        <v>0.77010000000000001</v>
      </c>
      <c r="C768" s="63">
        <v>63.1</v>
      </c>
      <c r="D768" s="61">
        <v>4.9744000000000002</v>
      </c>
      <c r="E768" s="63">
        <v>79.319999999999993</v>
      </c>
      <c r="F768" s="61">
        <v>0.62760000000000005</v>
      </c>
      <c r="G768" s="63">
        <v>837.59</v>
      </c>
      <c r="H768" s="61">
        <v>0.56679999999999997</v>
      </c>
      <c r="I768" s="61">
        <v>1.0162</v>
      </c>
      <c r="J768" s="63">
        <v>56.33</v>
      </c>
      <c r="K768" s="57">
        <v>23.03</v>
      </c>
      <c r="L768" s="61">
        <v>1.0682</v>
      </c>
      <c r="M768" s="63">
        <v>21.56</v>
      </c>
      <c r="N768" s="61">
        <v>3.0872999999999999</v>
      </c>
      <c r="O768" s="62">
        <v>10720</v>
      </c>
      <c r="P768" s="62">
        <v>17782</v>
      </c>
      <c r="R768" s="61">
        <v>2.7021000000000002</v>
      </c>
      <c r="S768" s="61">
        <v>5.9703999999999997</v>
      </c>
      <c r="T768" s="61">
        <v>0.98250000000000004</v>
      </c>
      <c r="V768" s="61">
        <v>0.67800000000000005</v>
      </c>
      <c r="X768" s="61">
        <v>0.53149999999999997</v>
      </c>
    </row>
    <row r="769" spans="1:24">
      <c r="A769" s="64">
        <v>44202</v>
      </c>
      <c r="B769" s="61">
        <v>0.77659999999999996</v>
      </c>
      <c r="C769" s="63">
        <v>63.6</v>
      </c>
      <c r="D769" s="61">
        <v>5.0148999999999999</v>
      </c>
      <c r="E769" s="63">
        <v>79.86</v>
      </c>
      <c r="F769" s="61">
        <v>0.63180000000000003</v>
      </c>
      <c r="G769" s="63">
        <v>844.04</v>
      </c>
      <c r="H769" s="61">
        <v>0.57069999999999999</v>
      </c>
      <c r="I769" s="61">
        <v>1.0237000000000001</v>
      </c>
      <c r="J769" s="63">
        <v>56.79</v>
      </c>
      <c r="K769" s="57">
        <v>23.25</v>
      </c>
      <c r="L769" s="61">
        <v>1.0697000000000001</v>
      </c>
      <c r="M769" s="63">
        <v>21.75</v>
      </c>
      <c r="N769" s="61">
        <v>3.1156999999999999</v>
      </c>
      <c r="O769" s="62">
        <v>10802</v>
      </c>
      <c r="P769" s="62">
        <v>17934</v>
      </c>
      <c r="R769" s="61">
        <v>2.7248999999999999</v>
      </c>
      <c r="S769" s="61">
        <v>6.0208000000000004</v>
      </c>
      <c r="T769" s="61">
        <v>0.98409999999999997</v>
      </c>
      <c r="V769" s="61">
        <v>0.6825</v>
      </c>
      <c r="X769" s="61">
        <v>0.5363</v>
      </c>
    </row>
    <row r="770" spans="1:24">
      <c r="A770" s="64">
        <v>44203</v>
      </c>
      <c r="B770" s="61">
        <v>0.77949999999999997</v>
      </c>
      <c r="C770" s="63">
        <v>63.8</v>
      </c>
      <c r="D770" s="61">
        <v>5.0326000000000004</v>
      </c>
      <c r="E770" s="63">
        <v>80.39</v>
      </c>
      <c r="F770" s="61">
        <v>0.63249999999999995</v>
      </c>
      <c r="G770" s="63">
        <v>847.86</v>
      </c>
      <c r="H770" s="61">
        <v>0.57320000000000004</v>
      </c>
      <c r="I770" s="61">
        <v>1.0277000000000001</v>
      </c>
      <c r="J770" s="63">
        <v>56.99</v>
      </c>
      <c r="K770" s="57">
        <v>23.34</v>
      </c>
      <c r="L770" s="61">
        <v>1.0690999999999999</v>
      </c>
      <c r="M770" s="63">
        <v>21.8</v>
      </c>
      <c r="N770" s="61">
        <v>3.1280999999999999</v>
      </c>
      <c r="O770" s="62">
        <v>10851</v>
      </c>
      <c r="P770" s="62">
        <v>17992</v>
      </c>
      <c r="R770" s="61">
        <v>2.7351000000000001</v>
      </c>
      <c r="S770" s="61">
        <v>6.0434000000000001</v>
      </c>
      <c r="T770" s="61">
        <v>0.98799999999999999</v>
      </c>
      <c r="V770" s="61">
        <v>0.68489999999999995</v>
      </c>
      <c r="X770" s="61">
        <v>0.5373</v>
      </c>
    </row>
    <row r="771" spans="1:24">
      <c r="A771" s="64">
        <v>44204</v>
      </c>
      <c r="B771" s="61">
        <v>0.77690000000000003</v>
      </c>
      <c r="C771" s="63">
        <v>63.8</v>
      </c>
      <c r="D771" s="61">
        <v>5.0236999999999998</v>
      </c>
      <c r="E771" s="63">
        <v>80.69</v>
      </c>
      <c r="F771" s="61">
        <v>0.63360000000000005</v>
      </c>
      <c r="G771" s="63">
        <v>850.67</v>
      </c>
      <c r="H771" s="61">
        <v>0.57289999999999996</v>
      </c>
      <c r="I771" s="61">
        <v>1.0297000000000001</v>
      </c>
      <c r="J771" s="63">
        <v>56.98</v>
      </c>
      <c r="K771" s="57">
        <v>23.4</v>
      </c>
      <c r="L771" s="61">
        <v>1.0701000000000001</v>
      </c>
      <c r="M771" s="63">
        <v>21.77</v>
      </c>
      <c r="N771" s="61">
        <v>3.1406000000000001</v>
      </c>
      <c r="O771" s="62">
        <v>10861</v>
      </c>
      <c r="P771" s="62">
        <v>17922</v>
      </c>
      <c r="R771" s="61">
        <v>2.726</v>
      </c>
      <c r="S771" s="61">
        <v>6.0232999999999999</v>
      </c>
      <c r="T771" s="61">
        <v>0.98499999999999999</v>
      </c>
      <c r="V771" s="61">
        <v>0.68799999999999994</v>
      </c>
      <c r="X771" s="61">
        <v>0.53749999999999998</v>
      </c>
    </row>
    <row r="772" spans="1:24">
      <c r="A772" s="64">
        <v>44207</v>
      </c>
      <c r="B772" s="61">
        <v>0.76970000000000005</v>
      </c>
      <c r="C772" s="63">
        <v>63.5</v>
      </c>
      <c r="D772" s="61">
        <v>4.9936999999999996</v>
      </c>
      <c r="E772" s="63">
        <v>80.2</v>
      </c>
      <c r="F772" s="61">
        <v>0.63219999999999998</v>
      </c>
      <c r="G772" s="63">
        <v>845.98</v>
      </c>
      <c r="H772" s="61">
        <v>0.57020000000000004</v>
      </c>
      <c r="I772" s="61">
        <v>1.0248999999999999</v>
      </c>
      <c r="J772" s="63">
        <v>56.52</v>
      </c>
      <c r="K772" s="57">
        <v>23.21</v>
      </c>
      <c r="L772" s="61">
        <v>1.0707</v>
      </c>
      <c r="M772" s="63">
        <v>21.54</v>
      </c>
      <c r="N772" s="61">
        <v>3.1131000000000002</v>
      </c>
      <c r="O772" s="62">
        <v>10860</v>
      </c>
      <c r="P772" s="62">
        <v>17753</v>
      </c>
      <c r="R772" s="61">
        <v>2.7006999999999999</v>
      </c>
      <c r="S772" s="61">
        <v>5.9686000000000003</v>
      </c>
      <c r="T772" s="61">
        <v>0.98209999999999997</v>
      </c>
      <c r="V772" s="61">
        <v>0.68400000000000005</v>
      </c>
      <c r="X772" s="61">
        <v>0.53259999999999996</v>
      </c>
    </row>
    <row r="773" spans="1:24">
      <c r="A773" s="64">
        <v>44208</v>
      </c>
      <c r="B773" s="61">
        <v>0.76910000000000001</v>
      </c>
      <c r="C773" s="63">
        <v>63.4</v>
      </c>
      <c r="D773" s="61">
        <v>4.9779</v>
      </c>
      <c r="E773" s="63">
        <v>80.22</v>
      </c>
      <c r="F773" s="61">
        <v>0.63329999999999997</v>
      </c>
      <c r="G773" s="63">
        <v>847.44</v>
      </c>
      <c r="H773" s="61">
        <v>0.56869999999999998</v>
      </c>
      <c r="I773" s="61">
        <v>1.024</v>
      </c>
      <c r="J773" s="63">
        <v>56.46</v>
      </c>
      <c r="K773" s="57">
        <v>23.2</v>
      </c>
      <c r="L773" s="61">
        <v>1.0737000000000001</v>
      </c>
      <c r="M773" s="63">
        <v>21.55</v>
      </c>
      <c r="N773" s="61">
        <v>3.1261999999999999</v>
      </c>
      <c r="O773" s="62">
        <v>10910</v>
      </c>
      <c r="P773" s="62">
        <v>17739</v>
      </c>
      <c r="R773" s="61">
        <v>2.6985999999999999</v>
      </c>
      <c r="S773" s="61">
        <v>5.9638999999999998</v>
      </c>
      <c r="T773" s="61">
        <v>0.98319999999999996</v>
      </c>
      <c r="V773" s="61">
        <v>0.68559999999999999</v>
      </c>
      <c r="X773" s="61">
        <v>0.53400000000000003</v>
      </c>
    </row>
    <row r="774" spans="1:24">
      <c r="A774" s="64">
        <v>44209</v>
      </c>
      <c r="B774" s="61">
        <v>0.77629999999999999</v>
      </c>
      <c r="C774" s="63">
        <v>63.7</v>
      </c>
      <c r="D774" s="61">
        <v>5.0122999999999998</v>
      </c>
      <c r="E774" s="63">
        <v>80.459999999999994</v>
      </c>
      <c r="F774" s="61">
        <v>0.63580000000000003</v>
      </c>
      <c r="G774" s="63">
        <v>850.51</v>
      </c>
      <c r="H774" s="61">
        <v>0.5675</v>
      </c>
      <c r="I774" s="61">
        <v>1.0276000000000001</v>
      </c>
      <c r="J774" s="63">
        <v>56.76</v>
      </c>
      <c r="K774" s="57">
        <v>23.28</v>
      </c>
      <c r="L774" s="61">
        <v>1.0746</v>
      </c>
      <c r="M774" s="63">
        <v>21.71</v>
      </c>
      <c r="N774" s="61">
        <v>3.1404999999999998</v>
      </c>
      <c r="O774" s="62">
        <v>10933</v>
      </c>
      <c r="P774" s="62">
        <v>17905</v>
      </c>
      <c r="R774" s="61">
        <v>2.7239</v>
      </c>
      <c r="S774" s="61">
        <v>6.0194000000000001</v>
      </c>
      <c r="T774" s="61">
        <v>0.98719999999999997</v>
      </c>
      <c r="V774" s="61">
        <v>0.68789999999999996</v>
      </c>
      <c r="X774" s="61">
        <v>0.53879999999999995</v>
      </c>
    </row>
    <row r="775" spans="1:24">
      <c r="A775" s="64">
        <v>44210</v>
      </c>
      <c r="B775" s="61">
        <v>0.77510000000000001</v>
      </c>
      <c r="C775" s="63">
        <v>63.8</v>
      </c>
      <c r="D775" s="61">
        <v>5.0153999999999996</v>
      </c>
      <c r="E775" s="63">
        <v>80.63</v>
      </c>
      <c r="F775" s="61">
        <v>0.63790000000000002</v>
      </c>
      <c r="G775" s="63">
        <v>853.5</v>
      </c>
      <c r="H775" s="61">
        <v>0.56820000000000004</v>
      </c>
      <c r="I775" s="61">
        <v>1.0286</v>
      </c>
      <c r="J775" s="63">
        <v>56.68</v>
      </c>
      <c r="K775" s="57">
        <v>23.28</v>
      </c>
      <c r="L775" s="61">
        <v>1.077</v>
      </c>
      <c r="M775" s="63">
        <v>21.69</v>
      </c>
      <c r="N775" s="61">
        <v>3.1349</v>
      </c>
      <c r="O775" s="62">
        <v>10925</v>
      </c>
      <c r="P775" s="62">
        <v>17878</v>
      </c>
      <c r="R775" s="61">
        <v>2.7195999999999998</v>
      </c>
      <c r="S775" s="61">
        <v>6.0098000000000003</v>
      </c>
      <c r="T775" s="61">
        <v>0.98329999999999995</v>
      </c>
      <c r="V775" s="61">
        <v>0.68810000000000004</v>
      </c>
      <c r="X775" s="61">
        <v>0.53749999999999998</v>
      </c>
    </row>
    <row r="776" spans="1:24">
      <c r="A776" s="64">
        <v>44211</v>
      </c>
      <c r="B776" s="61">
        <v>0.77659999999999996</v>
      </c>
      <c r="C776" s="63">
        <v>63.8</v>
      </c>
      <c r="D776" s="61">
        <v>5.0232000000000001</v>
      </c>
      <c r="E776" s="63">
        <v>80.59</v>
      </c>
      <c r="F776" s="61">
        <v>0.63929999999999998</v>
      </c>
      <c r="G776" s="63">
        <v>852.75</v>
      </c>
      <c r="H776" s="61">
        <v>0.56759999999999999</v>
      </c>
      <c r="I776" s="61">
        <v>1.0295000000000001</v>
      </c>
      <c r="J776" s="63">
        <v>56.7</v>
      </c>
      <c r="K776" s="57">
        <v>23.28</v>
      </c>
      <c r="L776" s="61">
        <v>1.0782</v>
      </c>
      <c r="M776" s="63">
        <v>21.74</v>
      </c>
      <c r="N776" s="61">
        <v>3.1339999999999999</v>
      </c>
      <c r="O776" s="62">
        <v>10902</v>
      </c>
      <c r="P776" s="62">
        <v>17916</v>
      </c>
      <c r="R776" s="61">
        <v>2.7248999999999999</v>
      </c>
      <c r="S776" s="61">
        <v>6.0212000000000003</v>
      </c>
      <c r="T776" s="61">
        <v>0.98250000000000004</v>
      </c>
      <c r="V776" s="61">
        <v>0.69010000000000005</v>
      </c>
      <c r="X776" s="61">
        <v>0.53859999999999997</v>
      </c>
    </row>
    <row r="777" spans="1:24">
      <c r="A777" s="64">
        <v>44214</v>
      </c>
      <c r="B777" s="61">
        <v>0.76849999999999996</v>
      </c>
      <c r="C777" s="63">
        <v>63.4</v>
      </c>
      <c r="D777" s="61">
        <v>4.9866000000000001</v>
      </c>
      <c r="E777" s="63">
        <v>79.73</v>
      </c>
      <c r="F777" s="61">
        <v>0.63670000000000004</v>
      </c>
      <c r="G777" s="63">
        <v>849.53</v>
      </c>
      <c r="H777" s="61">
        <v>0.56659999999999999</v>
      </c>
      <c r="I777" s="61">
        <v>1.0243</v>
      </c>
      <c r="J777" s="63">
        <v>56.3</v>
      </c>
      <c r="K777" s="57">
        <v>23.15</v>
      </c>
      <c r="L777" s="61">
        <v>1.0789</v>
      </c>
      <c r="M777" s="63">
        <v>21.53</v>
      </c>
      <c r="N777" s="61">
        <v>3.1116999999999999</v>
      </c>
      <c r="O777" s="62">
        <v>10813</v>
      </c>
      <c r="P777" s="62">
        <v>17729</v>
      </c>
      <c r="R777" s="61">
        <v>2.6964999999999999</v>
      </c>
      <c r="S777" s="61">
        <v>5.9584999999999999</v>
      </c>
      <c r="T777" s="61">
        <v>0.98209999999999997</v>
      </c>
      <c r="V777" s="61">
        <v>0.6855</v>
      </c>
      <c r="X777" s="61">
        <v>0.53359999999999996</v>
      </c>
    </row>
    <row r="778" spans="1:24">
      <c r="A778" s="64">
        <v>44215</v>
      </c>
      <c r="B778" s="61">
        <v>0.77180000000000004</v>
      </c>
      <c r="C778" s="63">
        <v>63.6</v>
      </c>
      <c r="D778" s="61">
        <v>5.0067000000000004</v>
      </c>
      <c r="E778" s="63">
        <v>80.27</v>
      </c>
      <c r="F778" s="61">
        <v>0.6381</v>
      </c>
      <c r="G778" s="63">
        <v>850.08</v>
      </c>
      <c r="H778" s="61">
        <v>0.56720000000000004</v>
      </c>
      <c r="I778" s="61">
        <v>1.0256000000000001</v>
      </c>
      <c r="J778" s="63">
        <v>56.45</v>
      </c>
      <c r="K778" s="57">
        <v>23.18</v>
      </c>
      <c r="L778" s="61">
        <v>1.0817000000000001</v>
      </c>
      <c r="M778" s="63">
        <v>21.6</v>
      </c>
      <c r="N778" s="61">
        <v>3.125</v>
      </c>
      <c r="O778" s="62">
        <v>10871</v>
      </c>
      <c r="P778" s="62">
        <v>17806</v>
      </c>
      <c r="R778" s="61">
        <v>2.7081</v>
      </c>
      <c r="S778" s="61">
        <v>5.9835000000000003</v>
      </c>
      <c r="T778" s="61">
        <v>0.9819</v>
      </c>
      <c r="V778" s="61">
        <v>0.68759999999999999</v>
      </c>
      <c r="X778" s="61">
        <v>0.53590000000000004</v>
      </c>
    </row>
    <row r="779" spans="1:24">
      <c r="A779" s="64">
        <v>44216</v>
      </c>
      <c r="B779" s="61">
        <v>0.7722</v>
      </c>
      <c r="C779" s="63">
        <v>63.5</v>
      </c>
      <c r="D779" s="61">
        <v>4.9953000000000003</v>
      </c>
      <c r="E779" s="63">
        <v>80.13</v>
      </c>
      <c r="F779" s="61">
        <v>0.63600000000000001</v>
      </c>
      <c r="G779" s="63">
        <v>848.9</v>
      </c>
      <c r="H779" s="61">
        <v>0.56569999999999998</v>
      </c>
      <c r="I779" s="61">
        <v>1.0239</v>
      </c>
      <c r="J779" s="63">
        <v>56.44</v>
      </c>
      <c r="K779" s="57">
        <v>23.15</v>
      </c>
      <c r="L779" s="61">
        <v>1.083</v>
      </c>
      <c r="M779" s="63">
        <v>21.61</v>
      </c>
      <c r="N779" s="61">
        <v>3.1259000000000001</v>
      </c>
      <c r="O779" s="62">
        <v>10852</v>
      </c>
      <c r="P779" s="62">
        <v>17817</v>
      </c>
      <c r="R779" s="61">
        <v>2.7094999999999998</v>
      </c>
      <c r="S779" s="61">
        <v>5.9859999999999998</v>
      </c>
      <c r="T779" s="61">
        <v>0.98150000000000004</v>
      </c>
      <c r="V779" s="61">
        <v>0.68569999999999998</v>
      </c>
      <c r="X779" s="61">
        <v>0.5363</v>
      </c>
    </row>
    <row r="780" spans="1:24">
      <c r="A780" s="64">
        <v>44217</v>
      </c>
      <c r="B780" s="61">
        <v>0.77710000000000001</v>
      </c>
      <c r="C780" s="63">
        <v>63.8</v>
      </c>
      <c r="D780" s="61">
        <v>5.0205000000000002</v>
      </c>
      <c r="E780" s="63">
        <v>80.349999999999994</v>
      </c>
      <c r="F780" s="61">
        <v>0.64059999999999995</v>
      </c>
      <c r="G780" s="63">
        <v>854.94</v>
      </c>
      <c r="H780" s="61">
        <v>0.56789999999999996</v>
      </c>
      <c r="I780" s="61">
        <v>1.0287999999999999</v>
      </c>
      <c r="J780" s="63">
        <v>56.67</v>
      </c>
      <c r="K780" s="57">
        <v>23.27</v>
      </c>
      <c r="L780" s="61">
        <v>1.0784</v>
      </c>
      <c r="M780" s="63">
        <v>21.73</v>
      </c>
      <c r="N780" s="61">
        <v>3.1324999999999998</v>
      </c>
      <c r="O780" s="62">
        <v>10891</v>
      </c>
      <c r="P780" s="62">
        <v>17932</v>
      </c>
      <c r="R780" s="61">
        <v>2.7267000000000001</v>
      </c>
      <c r="S780" s="61">
        <v>6.0240999999999998</v>
      </c>
      <c r="T780" s="61">
        <v>0.98060000000000003</v>
      </c>
      <c r="V780" s="61">
        <v>0.69069999999999998</v>
      </c>
      <c r="X780" s="61">
        <v>0.53949999999999998</v>
      </c>
    </row>
    <row r="781" spans="1:24">
      <c r="A781" s="64">
        <v>44218</v>
      </c>
      <c r="B781" s="61">
        <v>0.77459999999999996</v>
      </c>
      <c r="C781" s="63">
        <v>63.7</v>
      </c>
      <c r="D781" s="61">
        <v>5.0106000000000002</v>
      </c>
      <c r="E781" s="63">
        <v>80.23</v>
      </c>
      <c r="F781" s="61">
        <v>0.63629999999999998</v>
      </c>
      <c r="G781" s="63">
        <v>854.24</v>
      </c>
      <c r="H781" s="61">
        <v>0.56489999999999996</v>
      </c>
      <c r="I781" s="61">
        <v>1.026</v>
      </c>
      <c r="J781" s="63">
        <v>56.57</v>
      </c>
      <c r="K781" s="57">
        <v>23.22</v>
      </c>
      <c r="L781" s="61">
        <v>1.0767</v>
      </c>
      <c r="M781" s="63">
        <v>21.66</v>
      </c>
      <c r="N781" s="61">
        <v>3.1273</v>
      </c>
      <c r="O781" s="62">
        <v>10879</v>
      </c>
      <c r="P781" s="62">
        <v>17874</v>
      </c>
      <c r="R781" s="61">
        <v>2.7179000000000002</v>
      </c>
      <c r="S781" s="61">
        <v>6.0048000000000004</v>
      </c>
      <c r="T781" s="61">
        <v>0.98150000000000004</v>
      </c>
      <c r="V781" s="61">
        <v>0.68540000000000001</v>
      </c>
      <c r="X781" s="61">
        <v>0.53700000000000003</v>
      </c>
    </row>
    <row r="782" spans="1:24">
      <c r="A782" s="64">
        <v>44221</v>
      </c>
      <c r="B782" s="61">
        <v>0.77380000000000004</v>
      </c>
      <c r="C782" s="63">
        <v>63.6</v>
      </c>
      <c r="D782" s="61">
        <v>5.0110999999999999</v>
      </c>
      <c r="E782" s="63">
        <v>80.3</v>
      </c>
      <c r="F782" s="61">
        <v>0.63549999999999995</v>
      </c>
      <c r="G782" s="63">
        <v>853.1</v>
      </c>
      <c r="H782" s="61">
        <v>0.56469999999999998</v>
      </c>
      <c r="I782" s="61">
        <v>1.0261</v>
      </c>
      <c r="J782" s="63">
        <v>56.43</v>
      </c>
      <c r="K782" s="57">
        <v>23.21</v>
      </c>
      <c r="L782" s="61">
        <v>1.0740000000000001</v>
      </c>
      <c r="M782" s="63">
        <v>21.67</v>
      </c>
      <c r="N782" s="61">
        <v>3.1320000000000001</v>
      </c>
      <c r="O782" s="62">
        <v>10866</v>
      </c>
      <c r="P782" s="62">
        <v>17852</v>
      </c>
      <c r="R782" s="61">
        <v>2.7151000000000001</v>
      </c>
      <c r="S782" s="61">
        <v>5.9981999999999998</v>
      </c>
      <c r="T782" s="61">
        <v>0.98299999999999998</v>
      </c>
      <c r="V782" s="61">
        <v>0.68500000000000005</v>
      </c>
      <c r="X782" s="61">
        <v>0.53649999999999998</v>
      </c>
    </row>
    <row r="783" spans="1:24">
      <c r="A783" s="64">
        <v>44223</v>
      </c>
      <c r="B783" s="61">
        <v>0.77359999999999995</v>
      </c>
      <c r="C783" s="63">
        <v>63.6</v>
      </c>
      <c r="D783" s="61">
        <v>4.9995000000000003</v>
      </c>
      <c r="E783" s="63">
        <v>80.23</v>
      </c>
      <c r="F783" s="61">
        <v>0.63629999999999998</v>
      </c>
      <c r="G783" s="63">
        <v>855.06</v>
      </c>
      <c r="H783" s="61">
        <v>0.56340000000000001</v>
      </c>
      <c r="I783" s="61">
        <v>1.0254000000000001</v>
      </c>
      <c r="J783" s="63">
        <v>56.4</v>
      </c>
      <c r="K783" s="57">
        <v>23.18</v>
      </c>
      <c r="L783" s="61">
        <v>1.0704</v>
      </c>
      <c r="M783" s="63">
        <v>21.65</v>
      </c>
      <c r="N783" s="61">
        <v>3.1303999999999998</v>
      </c>
      <c r="O783" s="62">
        <v>10877</v>
      </c>
      <c r="P783" s="62">
        <v>17847</v>
      </c>
      <c r="R783" s="61">
        <v>2.7143999999999999</v>
      </c>
      <c r="S783" s="61">
        <v>5.9968000000000004</v>
      </c>
      <c r="T783" s="61">
        <v>0.98419999999999996</v>
      </c>
      <c r="V783" s="61">
        <v>0.68600000000000005</v>
      </c>
      <c r="X783" s="61">
        <v>0.53680000000000005</v>
      </c>
    </row>
    <row r="784" spans="1:24">
      <c r="A784" s="64">
        <v>44224</v>
      </c>
      <c r="B784" s="61">
        <v>0.76280000000000003</v>
      </c>
      <c r="C784" s="63">
        <v>62.9</v>
      </c>
      <c r="D784" s="61">
        <v>4.9417</v>
      </c>
      <c r="E784" s="63">
        <v>79.56</v>
      </c>
      <c r="F784" s="61">
        <v>0.63070000000000004</v>
      </c>
      <c r="G784" s="63">
        <v>851.57</v>
      </c>
      <c r="H784" s="61">
        <v>0.55800000000000005</v>
      </c>
      <c r="I784" s="61">
        <v>1.016</v>
      </c>
      <c r="J784" s="63">
        <v>55.77</v>
      </c>
      <c r="K784" s="57">
        <v>22.91</v>
      </c>
      <c r="L784" s="61">
        <v>1.0689</v>
      </c>
      <c r="M784" s="63">
        <v>21.36</v>
      </c>
      <c r="N784" s="61">
        <v>3.0863</v>
      </c>
      <c r="O784" s="62">
        <v>10752</v>
      </c>
      <c r="P784" s="62">
        <v>17590</v>
      </c>
      <c r="R784" s="61">
        <v>2.6764999999999999</v>
      </c>
      <c r="S784" s="61">
        <v>5.9139999999999997</v>
      </c>
      <c r="T784" s="61">
        <v>0.97870000000000001</v>
      </c>
      <c r="V784" s="61">
        <v>0.6784</v>
      </c>
      <c r="X784" s="61">
        <v>0.52949999999999997</v>
      </c>
    </row>
    <row r="785" spans="1:24">
      <c r="A785" s="64">
        <v>44225</v>
      </c>
      <c r="B785" s="61">
        <v>0.76449999999999996</v>
      </c>
      <c r="C785" s="63">
        <v>63</v>
      </c>
      <c r="D785" s="61">
        <v>4.9405000000000001</v>
      </c>
      <c r="E785" s="63">
        <v>79.900000000000006</v>
      </c>
      <c r="F785" s="61">
        <v>0.63180000000000003</v>
      </c>
      <c r="G785" s="63">
        <v>855.25</v>
      </c>
      <c r="H785" s="61">
        <v>0.55769999999999997</v>
      </c>
      <c r="I785" s="61">
        <v>1.0176000000000001</v>
      </c>
      <c r="J785" s="63">
        <v>55.79</v>
      </c>
      <c r="K785" s="57">
        <v>22.92</v>
      </c>
      <c r="L785" s="61">
        <v>1.0682</v>
      </c>
      <c r="M785" s="63">
        <v>21.44</v>
      </c>
      <c r="N785" s="61">
        <v>3.0992999999999999</v>
      </c>
      <c r="O785" s="62">
        <v>10744</v>
      </c>
      <c r="P785" s="62">
        <v>17619</v>
      </c>
      <c r="R785" s="61">
        <v>2.6825000000000001</v>
      </c>
      <c r="S785" s="61">
        <v>5.9269999999999996</v>
      </c>
      <c r="T785" s="61">
        <v>0.98360000000000003</v>
      </c>
      <c r="V785" s="61">
        <v>0.68030000000000002</v>
      </c>
      <c r="X785" s="61">
        <v>0.53139999999999998</v>
      </c>
    </row>
    <row r="786" spans="1:24">
      <c r="A786" s="64">
        <v>44228</v>
      </c>
      <c r="B786" s="61">
        <v>0.76519999999999999</v>
      </c>
      <c r="C786" s="63">
        <v>63</v>
      </c>
      <c r="D786" s="61">
        <v>4.9436999999999998</v>
      </c>
      <c r="E786" s="63">
        <v>80.12</v>
      </c>
      <c r="F786" s="61">
        <v>0.63090000000000002</v>
      </c>
      <c r="G786" s="63">
        <v>855.61</v>
      </c>
      <c r="H786" s="61">
        <v>0.55720000000000003</v>
      </c>
      <c r="I786" s="61">
        <v>1.0176000000000001</v>
      </c>
      <c r="J786" s="63">
        <v>55.76</v>
      </c>
      <c r="K786" s="57">
        <v>22.89</v>
      </c>
      <c r="L786" s="61">
        <v>1.0633999999999999</v>
      </c>
      <c r="M786" s="63">
        <v>21.43</v>
      </c>
      <c r="N786" s="61">
        <v>3.0914000000000001</v>
      </c>
      <c r="O786" s="62">
        <v>10738</v>
      </c>
      <c r="P786" s="62">
        <v>17634</v>
      </c>
      <c r="R786" s="61">
        <v>2.6848999999999998</v>
      </c>
      <c r="S786" s="61">
        <v>5.9325999999999999</v>
      </c>
      <c r="T786" s="61">
        <v>0.97740000000000005</v>
      </c>
      <c r="V786" s="61">
        <v>0.6825</v>
      </c>
      <c r="X786" s="61">
        <v>0.53110000000000002</v>
      </c>
    </row>
    <row r="787" spans="1:24">
      <c r="A787" s="64">
        <v>44229</v>
      </c>
      <c r="B787" s="61">
        <v>0.76229999999999998</v>
      </c>
      <c r="C787" s="63">
        <v>62.8</v>
      </c>
      <c r="D787" s="61">
        <v>4.9250999999999996</v>
      </c>
      <c r="E787" s="63">
        <v>80.03</v>
      </c>
      <c r="F787" s="61">
        <v>0.63129999999999997</v>
      </c>
      <c r="G787" s="63">
        <v>850.91</v>
      </c>
      <c r="H787" s="61">
        <v>0.55710000000000004</v>
      </c>
      <c r="I787" s="61">
        <v>1.0147999999999999</v>
      </c>
      <c r="J787" s="63">
        <v>55.68</v>
      </c>
      <c r="K787" s="57">
        <v>22.86</v>
      </c>
      <c r="L787" s="61">
        <v>1.0629</v>
      </c>
      <c r="M787" s="63">
        <v>21.34</v>
      </c>
      <c r="N787" s="61">
        <v>3.0823999999999998</v>
      </c>
      <c r="O787" s="62">
        <v>10703</v>
      </c>
      <c r="P787" s="62">
        <v>17554</v>
      </c>
      <c r="R787" s="61">
        <v>2.6747000000000001</v>
      </c>
      <c r="S787" s="61">
        <v>5.9100999999999999</v>
      </c>
      <c r="T787" s="61">
        <v>0.97829999999999995</v>
      </c>
      <c r="V787" s="61">
        <v>0.68359999999999999</v>
      </c>
      <c r="X787" s="61">
        <v>0.53</v>
      </c>
    </row>
    <row r="788" spans="1:24">
      <c r="A788" s="64">
        <v>44230</v>
      </c>
      <c r="B788" s="61">
        <v>0.76129999999999998</v>
      </c>
      <c r="C788" s="63">
        <v>62.7</v>
      </c>
      <c r="D788" s="61">
        <v>4.9175000000000004</v>
      </c>
      <c r="E788" s="63">
        <v>79.94</v>
      </c>
      <c r="F788" s="61">
        <v>0.63219999999999998</v>
      </c>
      <c r="G788" s="63">
        <v>848.42</v>
      </c>
      <c r="H788" s="61">
        <v>0.55710000000000004</v>
      </c>
      <c r="I788" s="61">
        <v>1.014</v>
      </c>
      <c r="J788" s="63">
        <v>55.55</v>
      </c>
      <c r="K788" s="57">
        <v>22.85</v>
      </c>
      <c r="L788" s="61">
        <v>1.0544</v>
      </c>
      <c r="M788" s="63">
        <v>21.29</v>
      </c>
      <c r="N788" s="61">
        <v>3.081</v>
      </c>
      <c r="O788" s="62">
        <v>10662</v>
      </c>
      <c r="P788" s="62">
        <v>17530</v>
      </c>
      <c r="R788" s="61">
        <v>2.6711999999999998</v>
      </c>
      <c r="S788" s="61">
        <v>5.9010999999999996</v>
      </c>
      <c r="T788" s="61">
        <v>0.97299999999999998</v>
      </c>
      <c r="V788" s="61">
        <v>0.6835</v>
      </c>
      <c r="X788" s="61">
        <v>0.5302</v>
      </c>
    </row>
    <row r="789" spans="1:24">
      <c r="A789" s="64">
        <v>44231</v>
      </c>
      <c r="B789" s="61">
        <v>0.76239999999999997</v>
      </c>
      <c r="C789" s="63">
        <v>62.9</v>
      </c>
      <c r="D789" s="61">
        <v>4.9238999999999997</v>
      </c>
      <c r="E789" s="63">
        <v>80.16</v>
      </c>
      <c r="F789" s="61">
        <v>0.63429999999999997</v>
      </c>
      <c r="G789" s="63">
        <v>852.78</v>
      </c>
      <c r="H789" s="61">
        <v>0.56010000000000004</v>
      </c>
      <c r="I789" s="61">
        <v>1.0176000000000001</v>
      </c>
      <c r="J789" s="63">
        <v>55.59</v>
      </c>
      <c r="K789" s="57">
        <v>22.89</v>
      </c>
      <c r="L789" s="61">
        <v>1.0595000000000001</v>
      </c>
      <c r="M789" s="63">
        <v>21.3</v>
      </c>
      <c r="N789" s="61">
        <v>3.0891999999999999</v>
      </c>
      <c r="O789" s="62">
        <v>10696</v>
      </c>
      <c r="P789" s="62">
        <v>17554</v>
      </c>
      <c r="R789" s="61">
        <v>2.6751</v>
      </c>
      <c r="S789" s="61">
        <v>5.91</v>
      </c>
      <c r="T789" s="61">
        <v>0.9758</v>
      </c>
      <c r="V789" s="61">
        <v>0.68600000000000005</v>
      </c>
      <c r="X789" s="61">
        <v>0.53129999999999999</v>
      </c>
    </row>
    <row r="790" spans="1:24">
      <c r="A790" s="64">
        <v>44232</v>
      </c>
      <c r="B790" s="61">
        <v>0.75929999999999997</v>
      </c>
      <c r="C790" s="63">
        <v>62.8</v>
      </c>
      <c r="D790" s="61">
        <v>4.9177</v>
      </c>
      <c r="E790" s="63">
        <v>80.14</v>
      </c>
      <c r="F790" s="61">
        <v>0.63500000000000001</v>
      </c>
      <c r="G790" s="63">
        <v>854.38</v>
      </c>
      <c r="H790" s="61">
        <v>0.55520000000000003</v>
      </c>
      <c r="I790" s="61">
        <v>1.0164</v>
      </c>
      <c r="J790" s="63">
        <v>55.38</v>
      </c>
      <c r="K790" s="57">
        <v>22.87</v>
      </c>
      <c r="L790" s="61">
        <v>1.0628</v>
      </c>
      <c r="M790" s="63">
        <v>21.22</v>
      </c>
      <c r="N790" s="61">
        <v>3.0933999999999999</v>
      </c>
      <c r="O790" s="62">
        <v>10664</v>
      </c>
      <c r="P790" s="62">
        <v>17467</v>
      </c>
      <c r="R790" s="61">
        <v>2.6642000000000001</v>
      </c>
      <c r="S790" s="61">
        <v>5.8865999999999996</v>
      </c>
      <c r="T790" s="61">
        <v>0.97419999999999995</v>
      </c>
      <c r="V790" s="61">
        <v>0.68659999999999999</v>
      </c>
      <c r="X790" s="61">
        <v>0.52980000000000005</v>
      </c>
    </row>
    <row r="791" spans="1:24">
      <c r="A791" s="64">
        <v>44235</v>
      </c>
      <c r="B791" s="61">
        <v>0.76729999999999998</v>
      </c>
      <c r="C791" s="63">
        <v>63.3</v>
      </c>
      <c r="D791" s="61">
        <v>4.9550999999999998</v>
      </c>
      <c r="E791" s="63">
        <v>80.97</v>
      </c>
      <c r="F791" s="61">
        <v>0.63759999999999994</v>
      </c>
      <c r="G791" s="63">
        <v>858.85</v>
      </c>
      <c r="H791" s="61">
        <v>0.55900000000000005</v>
      </c>
      <c r="I791" s="61">
        <v>1.0235000000000001</v>
      </c>
      <c r="J791" s="63">
        <v>55.88</v>
      </c>
      <c r="K791" s="57">
        <v>23.04</v>
      </c>
      <c r="L791" s="61">
        <v>1.0661</v>
      </c>
      <c r="M791" s="63">
        <v>21.47</v>
      </c>
      <c r="N791" s="61">
        <v>3.1164000000000001</v>
      </c>
      <c r="O791" s="62">
        <v>10746</v>
      </c>
      <c r="P791" s="62">
        <v>17634</v>
      </c>
      <c r="R791" s="61">
        <v>2.6922999999999999</v>
      </c>
      <c r="S791" s="61">
        <v>5.9486999999999997</v>
      </c>
      <c r="T791" s="61">
        <v>0.97950000000000004</v>
      </c>
      <c r="V791" s="61">
        <v>0.6905</v>
      </c>
      <c r="X791" s="61">
        <v>0.5353</v>
      </c>
    </row>
    <row r="792" spans="1:24">
      <c r="A792" s="64">
        <v>44236</v>
      </c>
      <c r="B792" s="61">
        <v>0.77270000000000005</v>
      </c>
      <c r="C792" s="63">
        <v>63.6</v>
      </c>
      <c r="D792" s="61">
        <v>4.9832000000000001</v>
      </c>
      <c r="E792" s="63">
        <v>81.040000000000006</v>
      </c>
      <c r="F792" s="61">
        <v>0.63980000000000004</v>
      </c>
      <c r="G792" s="63">
        <v>861.81</v>
      </c>
      <c r="H792" s="61">
        <v>0.56079999999999997</v>
      </c>
      <c r="I792" s="61">
        <v>1.0278</v>
      </c>
      <c r="J792" s="63">
        <v>56.31</v>
      </c>
      <c r="K792" s="57">
        <v>23.16</v>
      </c>
      <c r="L792" s="61">
        <v>1.0658000000000001</v>
      </c>
      <c r="M792" s="63">
        <v>21.63</v>
      </c>
      <c r="N792" s="61">
        <v>3.1352000000000002</v>
      </c>
      <c r="O792" s="62">
        <v>10818</v>
      </c>
      <c r="P792" s="62">
        <v>17754</v>
      </c>
      <c r="R792" s="61">
        <v>2.7111999999999998</v>
      </c>
      <c r="S792" s="61">
        <v>5.99</v>
      </c>
      <c r="T792" s="61">
        <v>0.98360000000000003</v>
      </c>
      <c r="V792" s="61">
        <v>0.69269999999999998</v>
      </c>
      <c r="X792" s="61">
        <v>0.53820000000000001</v>
      </c>
    </row>
    <row r="793" spans="1:24">
      <c r="A793" s="64">
        <v>44237</v>
      </c>
      <c r="B793" s="61">
        <v>0.77400000000000002</v>
      </c>
      <c r="C793" s="63">
        <v>63.6</v>
      </c>
      <c r="D793" s="61">
        <v>4.9831000000000003</v>
      </c>
      <c r="E793" s="63">
        <v>80.94</v>
      </c>
      <c r="F793" s="61">
        <v>0.6381</v>
      </c>
      <c r="G793" s="63">
        <v>857.55</v>
      </c>
      <c r="H793" s="61">
        <v>0.56000000000000005</v>
      </c>
      <c r="I793" s="61">
        <v>1.0264</v>
      </c>
      <c r="J793" s="63">
        <v>56.4</v>
      </c>
      <c r="K793" s="57">
        <v>23.16</v>
      </c>
      <c r="L793" s="61">
        <v>1.0697000000000001</v>
      </c>
      <c r="M793" s="63">
        <v>21.67</v>
      </c>
      <c r="N793" s="61">
        <v>3.1286999999999998</v>
      </c>
      <c r="O793" s="62">
        <v>10824</v>
      </c>
      <c r="P793" s="62">
        <v>17783</v>
      </c>
      <c r="R793" s="61">
        <v>2.7158000000000002</v>
      </c>
      <c r="S793" s="61">
        <v>6.0004</v>
      </c>
      <c r="T793" s="61">
        <v>0.98270000000000002</v>
      </c>
      <c r="V793" s="61">
        <v>0.69</v>
      </c>
      <c r="X793" s="61">
        <v>0.53710000000000002</v>
      </c>
    </row>
    <row r="794" spans="1:24">
      <c r="A794" s="64">
        <v>44238</v>
      </c>
      <c r="B794" s="61">
        <v>0.77349999999999997</v>
      </c>
      <c r="C794" s="63">
        <v>63.6</v>
      </c>
      <c r="D794" s="61">
        <v>4.9954000000000001</v>
      </c>
      <c r="E794" s="63">
        <v>80.91</v>
      </c>
      <c r="F794" s="61">
        <v>0.6381</v>
      </c>
      <c r="G794" s="63">
        <v>856.15</v>
      </c>
      <c r="H794" s="61">
        <v>0.55859999999999999</v>
      </c>
      <c r="I794" s="61">
        <v>1.0254000000000001</v>
      </c>
      <c r="J794" s="63">
        <v>56.3</v>
      </c>
      <c r="K794" s="57">
        <v>23.15</v>
      </c>
      <c r="L794" s="61">
        <v>1.071</v>
      </c>
      <c r="M794" s="63">
        <v>21.66</v>
      </c>
      <c r="N794" s="61">
        <v>3.1284000000000001</v>
      </c>
      <c r="O794" s="62">
        <v>10825</v>
      </c>
      <c r="P794" s="62">
        <v>17772</v>
      </c>
      <c r="R794" s="61">
        <v>2.714</v>
      </c>
      <c r="S794" s="61">
        <v>5.9969000000000001</v>
      </c>
      <c r="T794" s="61">
        <v>0.9819</v>
      </c>
      <c r="V794" s="61">
        <v>0.68859999999999999</v>
      </c>
      <c r="X794" s="61">
        <v>0.5363</v>
      </c>
    </row>
    <row r="795" spans="1:24">
      <c r="A795" s="64">
        <v>44239</v>
      </c>
      <c r="B795" s="61">
        <v>0.77449999999999997</v>
      </c>
      <c r="C795" s="63">
        <v>63.7</v>
      </c>
      <c r="D795" s="61">
        <v>5.0019</v>
      </c>
      <c r="E795" s="63">
        <v>81.180000000000007</v>
      </c>
      <c r="F795" s="61">
        <v>0.63890000000000002</v>
      </c>
      <c r="G795" s="63">
        <v>857.26</v>
      </c>
      <c r="H795" s="61">
        <v>0.56159999999999999</v>
      </c>
      <c r="I795" s="61">
        <v>1.0268999999999999</v>
      </c>
      <c r="J795" s="63">
        <v>56.36</v>
      </c>
      <c r="K795" s="57">
        <v>23.13</v>
      </c>
      <c r="L795" s="61">
        <v>1.073</v>
      </c>
      <c r="M795" s="63">
        <v>21.69</v>
      </c>
      <c r="N795" s="61">
        <v>3.13</v>
      </c>
      <c r="O795" s="62">
        <v>10822</v>
      </c>
      <c r="P795" s="62">
        <v>17795</v>
      </c>
      <c r="R795" s="61">
        <v>2.7174999999999998</v>
      </c>
      <c r="S795" s="61">
        <v>6.0048000000000004</v>
      </c>
      <c r="T795" s="61">
        <v>0.98550000000000004</v>
      </c>
      <c r="V795" s="61">
        <v>0.68969999999999998</v>
      </c>
      <c r="X795" s="61">
        <v>0.53700000000000003</v>
      </c>
    </row>
    <row r="796" spans="1:24">
      <c r="A796" s="64">
        <v>44242</v>
      </c>
      <c r="B796" s="61">
        <v>0.7782</v>
      </c>
      <c r="C796" s="63">
        <v>63.9</v>
      </c>
      <c r="D796" s="61">
        <v>5.0258000000000003</v>
      </c>
      <c r="E796" s="63">
        <v>81.739999999999995</v>
      </c>
      <c r="F796" s="61">
        <v>0.64139999999999997</v>
      </c>
      <c r="G796" s="63">
        <v>857.53</v>
      </c>
      <c r="H796" s="61">
        <v>0.56000000000000005</v>
      </c>
      <c r="I796" s="61">
        <v>1.0296000000000001</v>
      </c>
      <c r="J796" s="63">
        <v>56.51</v>
      </c>
      <c r="K796" s="57">
        <v>23.23</v>
      </c>
      <c r="L796" s="61">
        <v>1.0747</v>
      </c>
      <c r="M796" s="63">
        <v>21.79</v>
      </c>
      <c r="N796" s="61">
        <v>3.1408</v>
      </c>
      <c r="O796" s="62">
        <v>10825</v>
      </c>
      <c r="P796" s="62">
        <v>17880</v>
      </c>
      <c r="R796" s="61">
        <v>2.7305000000000001</v>
      </c>
      <c r="S796" s="61">
        <v>6.0331999999999999</v>
      </c>
      <c r="T796" s="61">
        <v>0.9859</v>
      </c>
      <c r="V796" s="61">
        <v>0.69350000000000001</v>
      </c>
      <c r="X796" s="61">
        <v>0.54010000000000002</v>
      </c>
    </row>
    <row r="797" spans="1:24">
      <c r="A797" s="64">
        <v>44243</v>
      </c>
      <c r="B797" s="61">
        <v>0.77959999999999996</v>
      </c>
      <c r="C797" s="63">
        <v>64.099999999999994</v>
      </c>
      <c r="D797" s="61">
        <v>5.0347999999999997</v>
      </c>
      <c r="E797" s="63">
        <v>82.29</v>
      </c>
      <c r="F797" s="61">
        <v>0.64219999999999999</v>
      </c>
      <c r="G797" s="63">
        <v>856.58</v>
      </c>
      <c r="H797" s="61">
        <v>0.55930000000000002</v>
      </c>
      <c r="I797" s="61">
        <v>1.0313000000000001</v>
      </c>
      <c r="J797" s="63">
        <v>56.64</v>
      </c>
      <c r="K797" s="57">
        <v>23.28</v>
      </c>
      <c r="L797" s="61">
        <v>1.0741000000000001</v>
      </c>
      <c r="M797" s="63">
        <v>21.83</v>
      </c>
      <c r="N797" s="61">
        <v>3.1436999999999999</v>
      </c>
      <c r="O797" s="62">
        <v>10852</v>
      </c>
      <c r="P797" s="62">
        <v>17912</v>
      </c>
      <c r="R797" s="61">
        <v>2.7353999999999998</v>
      </c>
      <c r="S797" s="61">
        <v>6.0438000000000001</v>
      </c>
      <c r="T797" s="61">
        <v>0.9839</v>
      </c>
      <c r="V797" s="61">
        <v>0.69310000000000005</v>
      </c>
      <c r="X797" s="61">
        <v>0.54110000000000003</v>
      </c>
    </row>
    <row r="798" spans="1:24">
      <c r="A798" s="64">
        <v>44244</v>
      </c>
      <c r="B798" s="61">
        <v>0.77529999999999999</v>
      </c>
      <c r="C798" s="63">
        <v>63.8</v>
      </c>
      <c r="D798" s="61">
        <v>5.0069999999999997</v>
      </c>
      <c r="E798" s="63">
        <v>82.08</v>
      </c>
      <c r="F798" s="61">
        <v>0.6411</v>
      </c>
      <c r="G798" s="63">
        <v>858.09</v>
      </c>
      <c r="H798" s="61">
        <v>0.55810000000000004</v>
      </c>
      <c r="I798" s="61">
        <v>1.0295000000000001</v>
      </c>
      <c r="J798" s="63">
        <v>56.49</v>
      </c>
      <c r="K798" s="57">
        <v>23.24</v>
      </c>
      <c r="L798" s="61">
        <v>1.0767</v>
      </c>
      <c r="M798" s="63">
        <v>21.71</v>
      </c>
      <c r="N798" s="61">
        <v>3.1286999999999998</v>
      </c>
      <c r="O798" s="62">
        <v>10849</v>
      </c>
      <c r="P798" s="62">
        <v>17843</v>
      </c>
      <c r="R798" s="61">
        <v>2.7204000000000002</v>
      </c>
      <c r="S798" s="61">
        <v>6.0106000000000002</v>
      </c>
      <c r="T798" s="61">
        <v>0.98419999999999996</v>
      </c>
      <c r="V798" s="61">
        <v>0.69240000000000002</v>
      </c>
      <c r="X798" s="61">
        <v>0.53680000000000005</v>
      </c>
    </row>
    <row r="799" spans="1:24">
      <c r="A799" s="64">
        <v>44245</v>
      </c>
      <c r="B799" s="61">
        <v>0.77539999999999998</v>
      </c>
      <c r="C799" s="63">
        <v>63.9</v>
      </c>
      <c r="D799" s="61">
        <v>5.0019</v>
      </c>
      <c r="E799" s="63">
        <v>82.09</v>
      </c>
      <c r="F799" s="61">
        <v>0.64419999999999999</v>
      </c>
      <c r="G799" s="63">
        <v>858</v>
      </c>
      <c r="H799" s="61">
        <v>0.55989999999999995</v>
      </c>
      <c r="I799" s="61">
        <v>1.0296000000000001</v>
      </c>
      <c r="J799" s="63">
        <v>56.4</v>
      </c>
      <c r="K799" s="57">
        <v>23.26</v>
      </c>
      <c r="L799" s="61">
        <v>1.079</v>
      </c>
      <c r="M799" s="63">
        <v>21.64</v>
      </c>
      <c r="N799" s="61">
        <v>3.1316000000000002</v>
      </c>
      <c r="O799" s="62">
        <v>10881</v>
      </c>
      <c r="P799" s="62">
        <v>17842</v>
      </c>
      <c r="R799" s="61">
        <v>2.7206999999999999</v>
      </c>
      <c r="S799" s="61">
        <v>6.0111999999999997</v>
      </c>
      <c r="T799" s="61">
        <v>0.98519999999999996</v>
      </c>
      <c r="V799" s="61">
        <v>0.69710000000000005</v>
      </c>
      <c r="X799" s="61">
        <v>0.53910000000000002</v>
      </c>
    </row>
    <row r="800" spans="1:24">
      <c r="A800" s="64">
        <v>44246</v>
      </c>
      <c r="B800" s="61">
        <v>0.77700000000000002</v>
      </c>
      <c r="C800" s="63">
        <v>64</v>
      </c>
      <c r="D800" s="61">
        <v>5.0278999999999998</v>
      </c>
      <c r="E800" s="63">
        <v>82.05</v>
      </c>
      <c r="F800" s="61">
        <v>0.64249999999999996</v>
      </c>
      <c r="G800" s="63">
        <v>860.92</v>
      </c>
      <c r="H800" s="61">
        <v>0.55640000000000001</v>
      </c>
      <c r="I800" s="61">
        <v>1.0315000000000001</v>
      </c>
      <c r="J800" s="63">
        <v>56.45</v>
      </c>
      <c r="K800" s="57">
        <v>23.33</v>
      </c>
      <c r="L800" s="61">
        <v>1.0763</v>
      </c>
      <c r="M800" s="63">
        <v>21.72</v>
      </c>
      <c r="N800" s="61">
        <v>3.1414</v>
      </c>
      <c r="O800" s="62">
        <v>10940</v>
      </c>
      <c r="P800" s="62">
        <v>17883</v>
      </c>
      <c r="R800" s="61">
        <v>2.7263000000000002</v>
      </c>
      <c r="S800" s="61">
        <v>6.024</v>
      </c>
      <c r="T800" s="61">
        <v>0.98699999999999999</v>
      </c>
      <c r="V800" s="61">
        <v>0.69630000000000003</v>
      </c>
      <c r="X800" s="61">
        <v>0.53979999999999995</v>
      </c>
    </row>
    <row r="801" spans="1:24">
      <c r="A801" s="64">
        <v>44249</v>
      </c>
      <c r="B801" s="61">
        <v>0.78759999999999997</v>
      </c>
      <c r="C801" s="63">
        <v>64.8</v>
      </c>
      <c r="D801" s="61">
        <v>5.0899000000000001</v>
      </c>
      <c r="E801" s="63">
        <v>83.23</v>
      </c>
      <c r="F801" s="61">
        <v>0.64980000000000004</v>
      </c>
      <c r="G801" s="63">
        <v>872.65</v>
      </c>
      <c r="H801" s="61">
        <v>0.56169999999999998</v>
      </c>
      <c r="I801" s="61">
        <v>1.0421</v>
      </c>
      <c r="J801" s="63">
        <v>57.12</v>
      </c>
      <c r="K801" s="57">
        <v>23.64</v>
      </c>
      <c r="L801" s="61">
        <v>1.0777000000000001</v>
      </c>
      <c r="M801" s="63">
        <v>21.98</v>
      </c>
      <c r="N801" s="61">
        <v>3.1817000000000002</v>
      </c>
      <c r="O801" s="62">
        <v>11109</v>
      </c>
      <c r="P801" s="62">
        <v>18134</v>
      </c>
      <c r="R801" s="61">
        <v>2.7635000000000001</v>
      </c>
      <c r="S801" s="61">
        <v>6.1063000000000001</v>
      </c>
      <c r="T801" s="61">
        <v>0.99260000000000004</v>
      </c>
      <c r="V801" s="61">
        <v>0.70720000000000005</v>
      </c>
      <c r="X801" s="61">
        <v>0.54579999999999995</v>
      </c>
    </row>
    <row r="802" spans="1:24">
      <c r="A802" s="64">
        <v>44250</v>
      </c>
      <c r="B802" s="61">
        <v>0.7923</v>
      </c>
      <c r="C802" s="63">
        <v>65</v>
      </c>
      <c r="D802" s="61">
        <v>5.1174999999999997</v>
      </c>
      <c r="E802" s="63">
        <v>83.2</v>
      </c>
      <c r="F802" s="61">
        <v>0.65090000000000003</v>
      </c>
      <c r="G802" s="63">
        <v>879.43</v>
      </c>
      <c r="H802" s="61">
        <v>0.56259999999999999</v>
      </c>
      <c r="I802" s="61">
        <v>1.0461</v>
      </c>
      <c r="J802" s="63">
        <v>57.29</v>
      </c>
      <c r="K802" s="57">
        <v>23.78</v>
      </c>
      <c r="L802" s="61">
        <v>1.0818000000000001</v>
      </c>
      <c r="M802" s="63">
        <v>22.07</v>
      </c>
      <c r="N802" s="61">
        <v>3.2029000000000001</v>
      </c>
      <c r="O802" s="62">
        <v>11177</v>
      </c>
      <c r="P802" s="62">
        <v>18243</v>
      </c>
      <c r="R802" s="61">
        <v>2.78</v>
      </c>
      <c r="S802" s="61">
        <v>6.1429999999999998</v>
      </c>
      <c r="T802" s="61">
        <v>0.99729999999999996</v>
      </c>
      <c r="V802" s="61">
        <v>0.70950000000000002</v>
      </c>
      <c r="X802" s="61">
        <v>0.54930000000000001</v>
      </c>
    </row>
    <row r="803" spans="1:24">
      <c r="A803" s="64">
        <v>44251</v>
      </c>
      <c r="B803" s="61">
        <v>0.7913</v>
      </c>
      <c r="C803" s="63">
        <v>65</v>
      </c>
      <c r="D803" s="61">
        <v>5.1131000000000002</v>
      </c>
      <c r="E803" s="63">
        <v>83.49</v>
      </c>
      <c r="F803" s="61">
        <v>0.65129999999999999</v>
      </c>
      <c r="G803" s="63">
        <v>878.94</v>
      </c>
      <c r="H803" s="61">
        <v>0.55879999999999996</v>
      </c>
      <c r="I803" s="61">
        <v>1.0444</v>
      </c>
      <c r="J803" s="63">
        <v>57.24</v>
      </c>
      <c r="K803" s="57">
        <v>23.76</v>
      </c>
      <c r="L803" s="61">
        <v>1.0744</v>
      </c>
      <c r="M803" s="63">
        <v>22.04</v>
      </c>
      <c r="N803" s="61">
        <v>3.1962000000000002</v>
      </c>
      <c r="O803" s="62">
        <v>11148</v>
      </c>
      <c r="P803" s="62">
        <v>18219</v>
      </c>
      <c r="R803" s="61">
        <v>2.7765</v>
      </c>
      <c r="S803" s="61">
        <v>6.1360000000000001</v>
      </c>
      <c r="T803" s="61">
        <v>0.99550000000000005</v>
      </c>
      <c r="V803" s="61">
        <v>0.71750000000000003</v>
      </c>
      <c r="X803" s="61">
        <v>0.54800000000000004</v>
      </c>
    </row>
    <row r="804" spans="1:24">
      <c r="A804" s="64">
        <v>44252</v>
      </c>
      <c r="B804" s="61">
        <v>0.79700000000000004</v>
      </c>
      <c r="C804" s="63">
        <v>65.400000000000006</v>
      </c>
      <c r="D804" s="61">
        <v>5.1420000000000003</v>
      </c>
      <c r="E804" s="63">
        <v>84.39</v>
      </c>
      <c r="F804" s="61">
        <v>0.65449999999999997</v>
      </c>
      <c r="G804" s="63">
        <v>883.72</v>
      </c>
      <c r="H804" s="61">
        <v>0.56289999999999996</v>
      </c>
      <c r="I804" s="61">
        <v>1.0507</v>
      </c>
      <c r="J804" s="63">
        <v>57.66</v>
      </c>
      <c r="K804" s="57">
        <v>23.94</v>
      </c>
      <c r="L804" s="61">
        <v>1.0724</v>
      </c>
      <c r="M804" s="63">
        <v>22.16</v>
      </c>
      <c r="N804" s="61">
        <v>3.2187999999999999</v>
      </c>
      <c r="O804" s="62">
        <v>11226</v>
      </c>
      <c r="P804" s="62">
        <v>18347</v>
      </c>
      <c r="R804" s="61">
        <v>2.7965</v>
      </c>
      <c r="S804" s="61">
        <v>6.18</v>
      </c>
      <c r="T804" s="61">
        <v>0.99660000000000004</v>
      </c>
      <c r="V804" s="61">
        <v>0.72219999999999995</v>
      </c>
      <c r="X804" s="61">
        <v>0.55169999999999997</v>
      </c>
    </row>
    <row r="805" spans="1:24">
      <c r="A805" s="64">
        <v>44253</v>
      </c>
      <c r="B805" s="61">
        <v>0.78290000000000004</v>
      </c>
      <c r="C805" s="63">
        <v>64.5</v>
      </c>
      <c r="D805" s="61">
        <v>5.0664999999999996</v>
      </c>
      <c r="E805" s="63">
        <v>83.1</v>
      </c>
      <c r="F805" s="61">
        <v>0.64410000000000001</v>
      </c>
      <c r="G805" s="63">
        <v>878.53</v>
      </c>
      <c r="H805" s="61">
        <v>0.56089999999999995</v>
      </c>
      <c r="I805" s="61">
        <v>1.04</v>
      </c>
      <c r="J805" s="63">
        <v>57.2</v>
      </c>
      <c r="K805" s="57">
        <v>23.76</v>
      </c>
      <c r="L805" s="61">
        <v>1.0660000000000001</v>
      </c>
      <c r="M805" s="63">
        <v>21.8</v>
      </c>
      <c r="N805" s="61">
        <v>3.1711</v>
      </c>
      <c r="O805" s="62">
        <v>11156</v>
      </c>
      <c r="P805" s="62">
        <v>18020</v>
      </c>
      <c r="R805" s="61">
        <v>2.7469999999999999</v>
      </c>
      <c r="S805" s="61">
        <v>6.0717999999999996</v>
      </c>
      <c r="T805" s="61">
        <v>0.9879</v>
      </c>
      <c r="V805" s="61">
        <v>0.70930000000000004</v>
      </c>
      <c r="X805" s="61">
        <v>0.54120000000000001</v>
      </c>
    </row>
    <row r="806" spans="1:24">
      <c r="A806" s="64">
        <v>44256</v>
      </c>
      <c r="B806" s="61">
        <v>0.77449999999999997</v>
      </c>
      <c r="C806" s="63">
        <v>63.9</v>
      </c>
      <c r="D806" s="61">
        <v>5.0065</v>
      </c>
      <c r="E806" s="63">
        <v>82.5</v>
      </c>
      <c r="F806" s="61">
        <v>0.64129999999999998</v>
      </c>
      <c r="G806" s="63">
        <v>870.07</v>
      </c>
      <c r="H806" s="61">
        <v>0.55449999999999999</v>
      </c>
      <c r="I806" s="61">
        <v>1.0305</v>
      </c>
      <c r="J806" s="63">
        <v>56.85</v>
      </c>
      <c r="K806" s="57">
        <v>23.51</v>
      </c>
      <c r="L806" s="61">
        <v>1.0659000000000001</v>
      </c>
      <c r="M806" s="63">
        <v>21.59</v>
      </c>
      <c r="N806" s="61">
        <v>3.1389</v>
      </c>
      <c r="O806" s="62">
        <v>11074</v>
      </c>
      <c r="P806" s="62">
        <v>17833</v>
      </c>
      <c r="R806" s="61">
        <v>2.7174999999999998</v>
      </c>
      <c r="S806" s="61">
        <v>6.008</v>
      </c>
      <c r="T806" s="61">
        <v>0.98450000000000004</v>
      </c>
      <c r="V806" s="61">
        <v>0.70389999999999997</v>
      </c>
      <c r="X806" s="61">
        <v>0.53810000000000002</v>
      </c>
    </row>
    <row r="807" spans="1:24">
      <c r="A807" s="64">
        <v>44257</v>
      </c>
      <c r="B807" s="61">
        <v>0.77549999999999997</v>
      </c>
      <c r="C807" s="63">
        <v>64.099999999999994</v>
      </c>
      <c r="D807" s="61">
        <v>5.0194999999999999</v>
      </c>
      <c r="E807" s="63">
        <v>82.83</v>
      </c>
      <c r="F807" s="61">
        <v>0.64510000000000001</v>
      </c>
      <c r="G807" s="63">
        <v>871.66</v>
      </c>
      <c r="H807" s="61">
        <v>0.55900000000000005</v>
      </c>
      <c r="I807" s="61">
        <v>1.0328999999999999</v>
      </c>
      <c r="J807" s="63">
        <v>56.9</v>
      </c>
      <c r="K807" s="57">
        <v>23.52</v>
      </c>
      <c r="L807" s="61">
        <v>1.0705</v>
      </c>
      <c r="M807" s="63">
        <v>21.62</v>
      </c>
      <c r="N807" s="61">
        <v>3.1448999999999998</v>
      </c>
      <c r="O807" s="62">
        <v>11090</v>
      </c>
      <c r="P807" s="62">
        <v>17855</v>
      </c>
      <c r="R807" s="61">
        <v>2.7210999999999999</v>
      </c>
      <c r="S807" s="61">
        <v>6.0167000000000002</v>
      </c>
      <c r="T807" s="61">
        <v>0.98350000000000004</v>
      </c>
      <c r="V807" s="61">
        <v>0.71009999999999995</v>
      </c>
      <c r="X807" s="61">
        <v>0.53969999999999996</v>
      </c>
    </row>
    <row r="808" spans="1:24">
      <c r="A808" s="64">
        <v>44258</v>
      </c>
      <c r="B808" s="61">
        <v>0.78220000000000001</v>
      </c>
      <c r="C808" s="63">
        <v>64.599999999999994</v>
      </c>
      <c r="D808" s="61">
        <v>5.0564</v>
      </c>
      <c r="E808" s="63">
        <v>83.59</v>
      </c>
      <c r="F808" s="61">
        <v>0.64700000000000002</v>
      </c>
      <c r="G808" s="63">
        <v>878.04</v>
      </c>
      <c r="H808" s="61">
        <v>0.5605</v>
      </c>
      <c r="I808" s="61">
        <v>1.0403</v>
      </c>
      <c r="J808" s="63">
        <v>57.18</v>
      </c>
      <c r="K808" s="57">
        <v>23.7</v>
      </c>
      <c r="L808" s="61">
        <v>1.0737000000000001</v>
      </c>
      <c r="M808" s="63">
        <v>21.77</v>
      </c>
      <c r="N808" s="61">
        <v>3.1678999999999999</v>
      </c>
      <c r="O808" s="62">
        <v>11172</v>
      </c>
      <c r="P808" s="62">
        <v>18009</v>
      </c>
      <c r="R808" s="61">
        <v>2.7446000000000002</v>
      </c>
      <c r="S808" s="61">
        <v>6.0679999999999996</v>
      </c>
      <c r="T808" s="61">
        <v>0.98799999999999999</v>
      </c>
      <c r="V808" s="61">
        <v>0.71589999999999998</v>
      </c>
      <c r="X808" s="61">
        <v>0.54479999999999995</v>
      </c>
    </row>
    <row r="809" spans="1:24">
      <c r="A809" s="64">
        <v>44259</v>
      </c>
      <c r="B809" s="61">
        <v>0.77929999999999999</v>
      </c>
      <c r="C809" s="63">
        <v>64.400000000000006</v>
      </c>
      <c r="D809" s="61">
        <v>5.0426000000000002</v>
      </c>
      <c r="E809" s="63">
        <v>83.43</v>
      </c>
      <c r="F809" s="61">
        <v>0.64649999999999996</v>
      </c>
      <c r="G809" s="63">
        <v>877.61</v>
      </c>
      <c r="H809" s="61">
        <v>0.55859999999999999</v>
      </c>
      <c r="I809" s="61">
        <v>1.038</v>
      </c>
      <c r="J809" s="63">
        <v>56.76</v>
      </c>
      <c r="K809" s="57">
        <v>23.68</v>
      </c>
      <c r="L809" s="61">
        <v>1.0746</v>
      </c>
      <c r="M809" s="63">
        <v>21.68</v>
      </c>
      <c r="N809" s="61">
        <v>3.1604999999999999</v>
      </c>
      <c r="O809" s="62">
        <v>11144</v>
      </c>
      <c r="P809" s="62">
        <v>17939</v>
      </c>
      <c r="R809" s="61">
        <v>2.7343999999999999</v>
      </c>
      <c r="S809" s="61">
        <v>6.0461</v>
      </c>
      <c r="T809" s="61">
        <v>0.98640000000000005</v>
      </c>
      <c r="V809" s="61">
        <v>0.71640000000000004</v>
      </c>
      <c r="X809" s="61">
        <v>0.54220000000000002</v>
      </c>
    </row>
    <row r="810" spans="1:24">
      <c r="A810" s="64">
        <v>44260</v>
      </c>
      <c r="B810" s="61">
        <v>0.77090000000000003</v>
      </c>
      <c r="C810" s="63">
        <v>63.9</v>
      </c>
      <c r="D810" s="61">
        <v>4.9903000000000004</v>
      </c>
      <c r="E810" s="63">
        <v>83.3</v>
      </c>
      <c r="F810" s="61">
        <v>0.64480000000000004</v>
      </c>
      <c r="G810" s="63">
        <v>869.85</v>
      </c>
      <c r="H810" s="61">
        <v>0.55520000000000003</v>
      </c>
      <c r="I810" s="61">
        <v>1.0316000000000001</v>
      </c>
      <c r="J810" s="63">
        <v>56.16</v>
      </c>
      <c r="K810" s="57">
        <v>23.47</v>
      </c>
      <c r="L810" s="61">
        <v>1.0752999999999999</v>
      </c>
      <c r="M810" s="63">
        <v>21.51</v>
      </c>
      <c r="N810" s="61">
        <v>3.1391</v>
      </c>
      <c r="O810" s="62">
        <v>11043</v>
      </c>
      <c r="P810" s="62">
        <v>17757</v>
      </c>
      <c r="R810" s="61">
        <v>2.7048999999999999</v>
      </c>
      <c r="S810" s="61">
        <v>5.9829999999999997</v>
      </c>
      <c r="T810" s="61">
        <v>0.97629999999999995</v>
      </c>
      <c r="V810" s="61">
        <v>0.71619999999999995</v>
      </c>
      <c r="X810" s="61">
        <v>0.53690000000000004</v>
      </c>
    </row>
    <row r="811" spans="1:24">
      <c r="A811" s="64">
        <v>44263</v>
      </c>
      <c r="B811" s="61">
        <v>0.7702</v>
      </c>
      <c r="C811" s="63">
        <v>64.099999999999994</v>
      </c>
      <c r="D811" s="61">
        <v>5.0148000000000001</v>
      </c>
      <c r="E811" s="63">
        <v>83.47</v>
      </c>
      <c r="F811" s="61">
        <v>0.64690000000000003</v>
      </c>
      <c r="G811" s="63">
        <v>873.06</v>
      </c>
      <c r="H811" s="61">
        <v>0.55710000000000004</v>
      </c>
      <c r="I811" s="61">
        <v>1.036</v>
      </c>
      <c r="J811" s="63">
        <v>56.28</v>
      </c>
      <c r="K811" s="57">
        <v>23.65</v>
      </c>
      <c r="L811" s="61">
        <v>1.0754999999999999</v>
      </c>
      <c r="M811" s="63">
        <v>21.62</v>
      </c>
      <c r="N811" s="61">
        <v>3.1505000000000001</v>
      </c>
      <c r="O811" s="62">
        <v>11064</v>
      </c>
      <c r="P811" s="62">
        <v>17742</v>
      </c>
      <c r="R811" s="61">
        <v>2.7025000000000001</v>
      </c>
      <c r="S811" s="61">
        <v>5.9820000000000002</v>
      </c>
      <c r="T811" s="61">
        <v>0.97470000000000001</v>
      </c>
      <c r="V811" s="61">
        <v>0.71750000000000003</v>
      </c>
      <c r="X811" s="61">
        <v>0.53910000000000002</v>
      </c>
    </row>
    <row r="812" spans="1:24">
      <c r="A812" s="64">
        <v>44264</v>
      </c>
      <c r="B812" s="61">
        <v>0.76629999999999998</v>
      </c>
      <c r="C812" s="63">
        <v>64</v>
      </c>
      <c r="D812" s="61">
        <v>4.9996</v>
      </c>
      <c r="E812" s="63">
        <v>83.67</v>
      </c>
      <c r="F812" s="61">
        <v>0.6462</v>
      </c>
      <c r="G812" s="63">
        <v>873.83</v>
      </c>
      <c r="H812" s="61">
        <v>0.55359999999999998</v>
      </c>
      <c r="I812" s="61">
        <v>1.0344</v>
      </c>
      <c r="J812" s="63">
        <v>56.06</v>
      </c>
      <c r="K812" s="57">
        <v>23.66</v>
      </c>
      <c r="L812" s="61">
        <v>1.0760000000000001</v>
      </c>
      <c r="M812" s="63">
        <v>21.72</v>
      </c>
      <c r="N812" s="61">
        <v>3.1625000000000001</v>
      </c>
      <c r="O812" s="62">
        <v>11058</v>
      </c>
      <c r="P812" s="62">
        <v>17671</v>
      </c>
      <c r="R812" s="61">
        <v>2.6888000000000001</v>
      </c>
      <c r="S812" s="61">
        <v>5.9523000000000001</v>
      </c>
      <c r="T812" s="61">
        <v>0.96950000000000003</v>
      </c>
      <c r="V812" s="61">
        <v>0.71730000000000005</v>
      </c>
      <c r="X812" s="61">
        <v>0.53759999999999997</v>
      </c>
    </row>
    <row r="813" spans="1:24">
      <c r="A813" s="64">
        <v>44265</v>
      </c>
      <c r="B813" s="61">
        <v>0.76839999999999997</v>
      </c>
      <c r="C813" s="63">
        <v>64.099999999999994</v>
      </c>
      <c r="D813" s="61">
        <v>5.0034000000000001</v>
      </c>
      <c r="E813" s="63">
        <v>83.63</v>
      </c>
      <c r="F813" s="61">
        <v>0.64690000000000003</v>
      </c>
      <c r="G813" s="63">
        <v>877.87</v>
      </c>
      <c r="H813" s="61">
        <v>0.55420000000000003</v>
      </c>
      <c r="I813" s="61">
        <v>1.0353000000000001</v>
      </c>
      <c r="J813" s="63">
        <v>56.04</v>
      </c>
      <c r="K813" s="57">
        <v>23.64</v>
      </c>
      <c r="L813" s="61">
        <v>1.0759000000000001</v>
      </c>
      <c r="M813" s="63">
        <v>21.75</v>
      </c>
      <c r="N813" s="61">
        <v>3.1730999999999998</v>
      </c>
      <c r="O813" s="62">
        <v>11065</v>
      </c>
      <c r="P813" s="62">
        <v>17715</v>
      </c>
      <c r="R813" s="61">
        <v>2.6960999999999999</v>
      </c>
      <c r="S813" s="61">
        <v>5.9650999999999996</v>
      </c>
      <c r="T813" s="61">
        <v>0.97330000000000005</v>
      </c>
      <c r="V813" s="61">
        <v>0.71450000000000002</v>
      </c>
      <c r="X813" s="61">
        <v>0.5383</v>
      </c>
    </row>
    <row r="814" spans="1:24">
      <c r="A814" s="64">
        <v>44266</v>
      </c>
      <c r="B814" s="61">
        <v>0.77470000000000006</v>
      </c>
      <c r="C814" s="63">
        <v>64.400000000000006</v>
      </c>
      <c r="D814" s="61">
        <v>5.0347</v>
      </c>
      <c r="E814" s="63">
        <v>84.14</v>
      </c>
      <c r="F814" s="61">
        <v>0.64949999999999997</v>
      </c>
      <c r="G814" s="63">
        <v>881.11</v>
      </c>
      <c r="H814" s="61">
        <v>0.55589999999999995</v>
      </c>
      <c r="I814" s="61">
        <v>1.0407999999999999</v>
      </c>
      <c r="J814" s="63">
        <v>56.37</v>
      </c>
      <c r="K814" s="57">
        <v>23.71</v>
      </c>
      <c r="L814" s="61">
        <v>1.0751999999999999</v>
      </c>
      <c r="M814" s="63">
        <v>21.85</v>
      </c>
      <c r="N814" s="61">
        <v>3.1863000000000001</v>
      </c>
      <c r="O814" s="62">
        <v>11160</v>
      </c>
      <c r="P814" s="62">
        <v>17859</v>
      </c>
      <c r="R814" s="61">
        <v>2.7181999999999999</v>
      </c>
      <c r="S814" s="61">
        <v>6.0125000000000002</v>
      </c>
      <c r="T814" s="61">
        <v>0.97689999999999999</v>
      </c>
      <c r="V814" s="61">
        <v>0.72060000000000002</v>
      </c>
      <c r="X814" s="61">
        <v>0.54290000000000005</v>
      </c>
    </row>
    <row r="815" spans="1:24">
      <c r="A815" s="64">
        <v>44267</v>
      </c>
      <c r="B815" s="61">
        <v>0.77849999999999997</v>
      </c>
      <c r="C815" s="63">
        <v>64.599999999999994</v>
      </c>
      <c r="D815" s="61">
        <v>5.0502000000000002</v>
      </c>
      <c r="E815" s="63">
        <v>84.64</v>
      </c>
      <c r="F815" s="61">
        <v>0.65059999999999996</v>
      </c>
      <c r="G815" s="63">
        <v>879.36</v>
      </c>
      <c r="H815" s="61">
        <v>0.55689999999999995</v>
      </c>
      <c r="I815" s="61">
        <v>1.0444</v>
      </c>
      <c r="J815" s="63">
        <v>56.57</v>
      </c>
      <c r="K815" s="57">
        <v>23.85</v>
      </c>
      <c r="L815" s="61">
        <v>1.0786</v>
      </c>
      <c r="M815" s="63">
        <v>21.89</v>
      </c>
      <c r="N815" s="61">
        <v>3.2035</v>
      </c>
      <c r="O815" s="62">
        <v>11189</v>
      </c>
      <c r="P815" s="62">
        <v>17950</v>
      </c>
      <c r="R815" s="61">
        <v>2.7315999999999998</v>
      </c>
      <c r="S815" s="61">
        <v>6.0415000000000001</v>
      </c>
      <c r="T815" s="61">
        <v>0.97640000000000005</v>
      </c>
      <c r="V815" s="61">
        <v>0.72119999999999995</v>
      </c>
      <c r="X815" s="61">
        <v>0.54379999999999995</v>
      </c>
    </row>
    <row r="816" spans="1:24">
      <c r="A816" s="64">
        <v>44270</v>
      </c>
      <c r="B816" s="61">
        <v>0.77490000000000003</v>
      </c>
      <c r="C816" s="63">
        <v>64.5</v>
      </c>
      <c r="D816" s="61">
        <v>5.0403000000000002</v>
      </c>
      <c r="E816" s="63">
        <v>84.6</v>
      </c>
      <c r="F816" s="61">
        <v>0.64880000000000004</v>
      </c>
      <c r="G816" s="63">
        <v>880.33</v>
      </c>
      <c r="H816" s="61">
        <v>0.55649999999999999</v>
      </c>
      <c r="I816" s="61">
        <v>1.0430999999999999</v>
      </c>
      <c r="J816" s="63">
        <v>56.36</v>
      </c>
      <c r="K816" s="57">
        <v>23.84</v>
      </c>
      <c r="L816" s="61">
        <v>1.0761000000000001</v>
      </c>
      <c r="M816" s="63">
        <v>21.84</v>
      </c>
      <c r="N816" s="61">
        <v>3.1892999999999998</v>
      </c>
      <c r="O816" s="62">
        <v>11166</v>
      </c>
      <c r="P816" s="62">
        <v>17878</v>
      </c>
      <c r="R816" s="61">
        <v>2.7189000000000001</v>
      </c>
      <c r="S816" s="61">
        <v>6.0155000000000003</v>
      </c>
      <c r="T816" s="61">
        <v>0.9667</v>
      </c>
      <c r="V816" s="61">
        <v>0.72050000000000003</v>
      </c>
      <c r="X816" s="61">
        <v>0.54259999999999997</v>
      </c>
    </row>
    <row r="817" spans="1:24">
      <c r="A817" s="64">
        <v>44271</v>
      </c>
      <c r="B817" s="61">
        <v>0.77529999999999999</v>
      </c>
      <c r="C817" s="63">
        <v>64.5</v>
      </c>
      <c r="D817" s="61">
        <v>5.0373999999999999</v>
      </c>
      <c r="E817" s="63">
        <v>84.65</v>
      </c>
      <c r="F817" s="61">
        <v>0.64939999999999998</v>
      </c>
      <c r="G817" s="63">
        <v>876.69</v>
      </c>
      <c r="H817" s="61">
        <v>0.55889999999999995</v>
      </c>
      <c r="I817" s="61">
        <v>1.0424</v>
      </c>
      <c r="J817" s="63">
        <v>56.15</v>
      </c>
      <c r="K817" s="57">
        <v>23.81</v>
      </c>
      <c r="L817" s="61">
        <v>1.077</v>
      </c>
      <c r="M817" s="63">
        <v>21.88</v>
      </c>
      <c r="N817" s="61">
        <v>3.1888000000000001</v>
      </c>
      <c r="O817" s="62">
        <v>11168</v>
      </c>
      <c r="P817" s="62">
        <v>17895</v>
      </c>
      <c r="R817" s="61">
        <v>2.7204000000000002</v>
      </c>
      <c r="S817" s="61">
        <v>6.02</v>
      </c>
      <c r="T817" s="61">
        <v>0.96730000000000005</v>
      </c>
      <c r="V817" s="61">
        <v>0.71830000000000005</v>
      </c>
      <c r="X817" s="61">
        <v>0.54269999999999996</v>
      </c>
    </row>
    <row r="818" spans="1:24">
      <c r="A818" s="64">
        <v>44272</v>
      </c>
      <c r="B818" s="61">
        <v>0.77370000000000005</v>
      </c>
      <c r="C818" s="63">
        <v>64.400000000000006</v>
      </c>
      <c r="D818" s="61">
        <v>5.0308999999999999</v>
      </c>
      <c r="E818" s="63">
        <v>84.43</v>
      </c>
      <c r="F818" s="61">
        <v>0.65010000000000001</v>
      </c>
      <c r="G818" s="63">
        <v>875.67</v>
      </c>
      <c r="H818" s="61">
        <v>0.55689999999999995</v>
      </c>
      <c r="I818" s="61">
        <v>1.0419</v>
      </c>
      <c r="J818" s="63">
        <v>56.13</v>
      </c>
      <c r="K818" s="57">
        <v>23.84</v>
      </c>
      <c r="L818" s="61">
        <v>1.0770999999999999</v>
      </c>
      <c r="M818" s="63">
        <v>21.9</v>
      </c>
      <c r="N818" s="61">
        <v>3.1861000000000002</v>
      </c>
      <c r="O818" s="62">
        <v>11184</v>
      </c>
      <c r="P818" s="62">
        <v>17845</v>
      </c>
      <c r="R818" s="61">
        <v>2.7147000000000001</v>
      </c>
      <c r="S818" s="61">
        <v>6.0084999999999997</v>
      </c>
      <c r="T818" s="61">
        <v>0.96330000000000005</v>
      </c>
      <c r="V818" s="61">
        <v>0.71619999999999995</v>
      </c>
      <c r="X818" s="61">
        <v>0.5413</v>
      </c>
    </row>
    <row r="819" spans="1:24">
      <c r="A819" s="64">
        <v>44273</v>
      </c>
      <c r="B819" s="61">
        <v>0.78269999999999995</v>
      </c>
      <c r="C819" s="63">
        <v>65</v>
      </c>
      <c r="D819" s="61">
        <v>5.0834000000000001</v>
      </c>
      <c r="E819" s="63">
        <v>85.26</v>
      </c>
      <c r="F819" s="61">
        <v>0.65439999999999998</v>
      </c>
      <c r="G819" s="63">
        <v>879.5</v>
      </c>
      <c r="H819" s="61">
        <v>0.56100000000000005</v>
      </c>
      <c r="I819" s="61">
        <v>1.0499000000000001</v>
      </c>
      <c r="J819" s="63">
        <v>56.69</v>
      </c>
      <c r="K819" s="57">
        <v>24.08</v>
      </c>
      <c r="L819" s="61">
        <v>1.0802</v>
      </c>
      <c r="M819" s="63">
        <v>22.15</v>
      </c>
      <c r="N819" s="61">
        <v>3.2149000000000001</v>
      </c>
      <c r="O819" s="62">
        <v>11267</v>
      </c>
      <c r="P819" s="62">
        <v>18051</v>
      </c>
      <c r="R819" s="61">
        <v>2.7463000000000002</v>
      </c>
      <c r="S819" s="61">
        <v>6.0777000000000001</v>
      </c>
      <c r="T819" s="61">
        <v>0.97050000000000003</v>
      </c>
      <c r="V819" s="61">
        <v>0.72309999999999997</v>
      </c>
      <c r="X819" s="61">
        <v>0.5484</v>
      </c>
    </row>
    <row r="820" spans="1:24">
      <c r="A820" s="64">
        <v>44274</v>
      </c>
      <c r="B820" s="61">
        <v>0.77529999999999999</v>
      </c>
      <c r="C820" s="63">
        <v>64.5</v>
      </c>
      <c r="D820" s="61">
        <v>5.0484</v>
      </c>
      <c r="E820" s="63">
        <v>84.41</v>
      </c>
      <c r="F820" s="61">
        <v>0.65049999999999997</v>
      </c>
      <c r="G820" s="63">
        <v>877.27</v>
      </c>
      <c r="H820" s="61">
        <v>0.55679999999999996</v>
      </c>
      <c r="I820" s="61">
        <v>1.0410999999999999</v>
      </c>
      <c r="J820" s="63">
        <v>56.24</v>
      </c>
      <c r="K820" s="57">
        <v>23.92</v>
      </c>
      <c r="L820" s="61">
        <v>1.0809</v>
      </c>
      <c r="M820" s="63">
        <v>22.06</v>
      </c>
      <c r="N820" s="61">
        <v>3.1915</v>
      </c>
      <c r="O820" s="62">
        <v>11207</v>
      </c>
      <c r="P820" s="62">
        <v>17890</v>
      </c>
      <c r="R820" s="61">
        <v>2.7204000000000002</v>
      </c>
      <c r="S820" s="61">
        <v>6.0213999999999999</v>
      </c>
      <c r="T820" s="61">
        <v>0.96819999999999995</v>
      </c>
      <c r="V820" s="61">
        <v>0.71879999999999999</v>
      </c>
      <c r="X820" s="61">
        <v>0.54220000000000002</v>
      </c>
    </row>
    <row r="821" spans="1:24">
      <c r="A821" s="64">
        <v>44277</v>
      </c>
      <c r="B821" s="61">
        <v>0.77259999999999995</v>
      </c>
      <c r="C821" s="63">
        <v>64.3</v>
      </c>
      <c r="D821" s="61">
        <v>5.0282</v>
      </c>
      <c r="E821" s="63">
        <v>84.06</v>
      </c>
      <c r="F821" s="61">
        <v>0.64959999999999996</v>
      </c>
      <c r="G821" s="63">
        <v>873.29</v>
      </c>
      <c r="H821" s="61">
        <v>0.55789999999999995</v>
      </c>
      <c r="I821" s="61">
        <v>1.0374000000000001</v>
      </c>
      <c r="J821" s="63">
        <v>55.95</v>
      </c>
      <c r="K821" s="57">
        <v>23.87</v>
      </c>
      <c r="L821" s="61">
        <v>1.0794999999999999</v>
      </c>
      <c r="M821" s="63">
        <v>22</v>
      </c>
      <c r="N821" s="61">
        <v>3.1741999999999999</v>
      </c>
      <c r="O821" s="62">
        <v>11149</v>
      </c>
      <c r="P821" s="62">
        <v>17832</v>
      </c>
      <c r="R821" s="61">
        <v>2.7109000000000001</v>
      </c>
      <c r="S821" s="61">
        <v>5.9996</v>
      </c>
      <c r="T821" s="61">
        <v>0.96589999999999998</v>
      </c>
      <c r="V821" s="61">
        <v>0.71809999999999996</v>
      </c>
      <c r="X821" s="61">
        <v>0.54110000000000003</v>
      </c>
    </row>
    <row r="822" spans="1:24">
      <c r="A822" s="64">
        <v>44278</v>
      </c>
      <c r="B822" s="61">
        <v>0.77</v>
      </c>
      <c r="C822" s="63">
        <v>64.099999999999994</v>
      </c>
      <c r="D822" s="61">
        <v>5.0129000000000001</v>
      </c>
      <c r="E822" s="63">
        <v>83.72</v>
      </c>
      <c r="F822" s="61">
        <v>0.64580000000000004</v>
      </c>
      <c r="G822" s="63">
        <v>869.1</v>
      </c>
      <c r="H822" s="61">
        <v>0.55659999999999998</v>
      </c>
      <c r="I822" s="61">
        <v>1.0331999999999999</v>
      </c>
      <c r="J822" s="63">
        <v>55.74</v>
      </c>
      <c r="K822" s="57">
        <v>23.84</v>
      </c>
      <c r="L822" s="61">
        <v>1.0868</v>
      </c>
      <c r="M822" s="63">
        <v>21.9</v>
      </c>
      <c r="N822" s="61">
        <v>3.1716000000000002</v>
      </c>
      <c r="O822" s="62">
        <v>11098</v>
      </c>
      <c r="P822" s="62">
        <v>17769</v>
      </c>
      <c r="R822" s="61">
        <v>2.7018</v>
      </c>
      <c r="S822" s="61">
        <v>5.9801000000000002</v>
      </c>
      <c r="T822" s="61">
        <v>0.96599999999999997</v>
      </c>
      <c r="V822" s="61">
        <v>0.71189999999999998</v>
      </c>
      <c r="X822" s="61">
        <v>0.53879999999999995</v>
      </c>
    </row>
    <row r="823" spans="1:24">
      <c r="A823" s="64">
        <v>44279</v>
      </c>
      <c r="B823" s="61">
        <v>0.7601</v>
      </c>
      <c r="C823" s="63">
        <v>63.5</v>
      </c>
      <c r="D823" s="61">
        <v>4.9581999999999997</v>
      </c>
      <c r="E823" s="63">
        <v>82.49</v>
      </c>
      <c r="F823" s="61">
        <v>0.64170000000000005</v>
      </c>
      <c r="G823" s="63">
        <v>860.65</v>
      </c>
      <c r="H823" s="61">
        <v>0.55430000000000001</v>
      </c>
      <c r="I823" s="61">
        <v>1.0230999999999999</v>
      </c>
      <c r="J823" s="63">
        <v>55.15</v>
      </c>
      <c r="K823" s="57">
        <v>23.57</v>
      </c>
      <c r="L823" s="61">
        <v>1.0891</v>
      </c>
      <c r="M823" s="63">
        <v>21.68</v>
      </c>
      <c r="N823" s="61">
        <v>3.1387999999999998</v>
      </c>
      <c r="O823" s="62">
        <v>10983</v>
      </c>
      <c r="P823" s="62">
        <v>17542</v>
      </c>
      <c r="R823" s="61">
        <v>2.6669999999999998</v>
      </c>
      <c r="S823" s="61">
        <v>5.9051</v>
      </c>
      <c r="T823" s="61">
        <v>0.95750000000000002</v>
      </c>
      <c r="V823" s="61">
        <v>0.71020000000000005</v>
      </c>
      <c r="X823" s="61">
        <v>0.53290000000000004</v>
      </c>
    </row>
    <row r="824" spans="1:24">
      <c r="A824" s="64">
        <v>44280</v>
      </c>
      <c r="B824" s="61">
        <v>0.76</v>
      </c>
      <c r="C824" s="63">
        <v>63.6</v>
      </c>
      <c r="D824" s="61">
        <v>4.9650999999999996</v>
      </c>
      <c r="E824" s="63">
        <v>82.78</v>
      </c>
      <c r="F824" s="61">
        <v>0.64290000000000003</v>
      </c>
      <c r="G824" s="63">
        <v>861.73</v>
      </c>
      <c r="H824" s="61">
        <v>0.55479999999999996</v>
      </c>
      <c r="I824" s="61">
        <v>1.0239</v>
      </c>
      <c r="J824" s="63">
        <v>55.18</v>
      </c>
      <c r="K824" s="57">
        <v>23.66</v>
      </c>
      <c r="L824" s="61">
        <v>1.0888</v>
      </c>
      <c r="M824" s="63">
        <v>21.73</v>
      </c>
      <c r="N824" s="61">
        <v>3.1453000000000002</v>
      </c>
      <c r="O824" s="62">
        <v>10980</v>
      </c>
      <c r="P824" s="62">
        <v>17545</v>
      </c>
      <c r="R824" s="61">
        <v>2.6667000000000001</v>
      </c>
      <c r="S824" s="61">
        <v>5.9040999999999997</v>
      </c>
      <c r="T824" s="61">
        <v>0.95540000000000003</v>
      </c>
      <c r="V824" s="61">
        <v>0.71109999999999995</v>
      </c>
      <c r="X824" s="61">
        <v>0.53390000000000004</v>
      </c>
    </row>
    <row r="825" spans="1:24">
      <c r="A825" s="64">
        <v>44281</v>
      </c>
      <c r="B825" s="61">
        <v>0.76129999999999998</v>
      </c>
      <c r="C825" s="63">
        <v>63.7</v>
      </c>
      <c r="D825" s="61">
        <v>4.9806999999999997</v>
      </c>
      <c r="E825" s="63">
        <v>83.19</v>
      </c>
      <c r="F825" s="61">
        <v>0.64639999999999997</v>
      </c>
      <c r="G825" s="63">
        <v>860.92</v>
      </c>
      <c r="H825" s="61">
        <v>0.55330000000000001</v>
      </c>
      <c r="I825" s="61">
        <v>1.0257000000000001</v>
      </c>
      <c r="J825" s="63">
        <v>55.18</v>
      </c>
      <c r="K825" s="57">
        <v>23.71</v>
      </c>
      <c r="L825" s="61">
        <v>1.0914999999999999</v>
      </c>
      <c r="M825" s="63">
        <v>21.8</v>
      </c>
      <c r="N825" s="61">
        <v>3.1566999999999998</v>
      </c>
      <c r="O825" s="62">
        <v>10988</v>
      </c>
      <c r="P825" s="62">
        <v>17575</v>
      </c>
      <c r="R825" s="61">
        <v>2.6711999999999998</v>
      </c>
      <c r="S825" s="61">
        <v>5.9145000000000003</v>
      </c>
      <c r="T825" s="61">
        <v>0.95820000000000005</v>
      </c>
      <c r="V825" s="61">
        <v>0.7157</v>
      </c>
      <c r="X825" s="61">
        <v>0.53569999999999995</v>
      </c>
    </row>
    <row r="826" spans="1:24">
      <c r="A826" s="64">
        <v>44284</v>
      </c>
      <c r="B826" s="61">
        <v>0.7631</v>
      </c>
      <c r="C826" s="63">
        <v>63.9</v>
      </c>
      <c r="D826" s="61">
        <v>4.9946000000000002</v>
      </c>
      <c r="E826" s="63">
        <v>83.6</v>
      </c>
      <c r="F826" s="61">
        <v>0.64780000000000004</v>
      </c>
      <c r="G826" s="63">
        <v>863.81</v>
      </c>
      <c r="H826" s="61">
        <v>0.55410000000000004</v>
      </c>
      <c r="I826" s="61">
        <v>1.0277000000000001</v>
      </c>
      <c r="J826" s="63">
        <v>55.33</v>
      </c>
      <c r="K826" s="57">
        <v>23.79</v>
      </c>
      <c r="L826" s="61">
        <v>1.0926</v>
      </c>
      <c r="M826" s="63">
        <v>21.76</v>
      </c>
      <c r="N826" s="61">
        <v>3.1629999999999998</v>
      </c>
      <c r="O826" s="62">
        <v>11018</v>
      </c>
      <c r="P826" s="62">
        <v>17609</v>
      </c>
      <c r="R826" s="61">
        <v>2.6775000000000002</v>
      </c>
      <c r="S826" s="61">
        <v>5.9306999999999999</v>
      </c>
      <c r="T826" s="61">
        <v>0.9627</v>
      </c>
      <c r="V826" s="61">
        <v>0.71719999999999995</v>
      </c>
      <c r="X826" s="61">
        <v>0.53739999999999999</v>
      </c>
    </row>
    <row r="827" spans="1:24">
      <c r="A827" s="64">
        <v>44285</v>
      </c>
      <c r="B827" s="61">
        <v>0.76519999999999999</v>
      </c>
      <c r="C827" s="63">
        <v>64.2</v>
      </c>
      <c r="D827" s="61">
        <v>5.0281000000000002</v>
      </c>
      <c r="E827" s="63">
        <v>84.13</v>
      </c>
      <c r="F827" s="61">
        <v>0.65049999999999997</v>
      </c>
      <c r="G827" s="63">
        <v>867.52</v>
      </c>
      <c r="H827" s="61">
        <v>0.55530000000000002</v>
      </c>
      <c r="I827" s="61">
        <v>1.0316000000000001</v>
      </c>
      <c r="J827" s="63">
        <v>55.71</v>
      </c>
      <c r="K827" s="57">
        <v>23.89</v>
      </c>
      <c r="L827" s="61">
        <v>1.0891</v>
      </c>
      <c r="M827" s="63">
        <v>21.82</v>
      </c>
      <c r="N827" s="61">
        <v>3.1720999999999999</v>
      </c>
      <c r="O827" s="62">
        <v>11076</v>
      </c>
      <c r="P827" s="62">
        <v>17653</v>
      </c>
      <c r="R827" s="61">
        <v>2.6848999999999998</v>
      </c>
      <c r="S827" s="61">
        <v>5.9497999999999998</v>
      </c>
      <c r="T827" s="61">
        <v>0.96350000000000002</v>
      </c>
      <c r="V827" s="61">
        <v>0.71889999999999998</v>
      </c>
      <c r="X827" s="61">
        <v>0.53879999999999995</v>
      </c>
    </row>
    <row r="828" spans="1:24">
      <c r="A828" s="64">
        <v>44286</v>
      </c>
      <c r="B828" s="61">
        <v>0.76019999999999999</v>
      </c>
      <c r="C828" s="63">
        <v>63.9</v>
      </c>
      <c r="D828" s="61">
        <v>4.9894999999999996</v>
      </c>
      <c r="E828" s="63">
        <v>84.28</v>
      </c>
      <c r="F828" s="61">
        <v>0.64929999999999999</v>
      </c>
      <c r="G828" s="63">
        <v>860.62</v>
      </c>
      <c r="H828" s="61">
        <v>0.55379999999999996</v>
      </c>
      <c r="I828" s="61">
        <v>1.0245</v>
      </c>
      <c r="J828" s="63">
        <v>55.91</v>
      </c>
      <c r="K828" s="57">
        <v>23.86</v>
      </c>
      <c r="L828" s="61">
        <v>1.0892999999999999</v>
      </c>
      <c r="M828" s="63">
        <v>21.67</v>
      </c>
      <c r="N828" s="61">
        <v>3.1594000000000002</v>
      </c>
      <c r="O828" s="62">
        <v>11075</v>
      </c>
      <c r="P828" s="62">
        <v>17542</v>
      </c>
      <c r="R828" s="61">
        <v>2.6674000000000002</v>
      </c>
      <c r="S828" s="61">
        <v>5.9105999999999996</v>
      </c>
      <c r="T828" s="61">
        <v>0.95940000000000003</v>
      </c>
      <c r="V828" s="61">
        <v>0.7177</v>
      </c>
      <c r="X828" s="61">
        <v>0.53649999999999998</v>
      </c>
    </row>
    <row r="829" spans="1:24">
      <c r="A829" s="64">
        <v>44287</v>
      </c>
      <c r="B829" s="61">
        <v>0.75429999999999997</v>
      </c>
      <c r="C829" s="63">
        <v>63.4</v>
      </c>
      <c r="D829" s="61">
        <v>4.9577</v>
      </c>
      <c r="E829" s="63">
        <v>83.5</v>
      </c>
      <c r="F829" s="61">
        <v>0.64380000000000004</v>
      </c>
      <c r="G829" s="63">
        <v>853.79</v>
      </c>
      <c r="H829" s="61">
        <v>0.54790000000000005</v>
      </c>
      <c r="I829" s="61">
        <v>1.0165999999999999</v>
      </c>
      <c r="J829" s="63">
        <v>55.15</v>
      </c>
      <c r="K829" s="57">
        <v>23.64</v>
      </c>
      <c r="L829" s="61">
        <v>1.0849</v>
      </c>
      <c r="M829" s="63">
        <v>21.54</v>
      </c>
      <c r="N829" s="61">
        <v>3.1273</v>
      </c>
      <c r="O829" s="62">
        <v>10994</v>
      </c>
      <c r="P829" s="62">
        <v>17405</v>
      </c>
      <c r="R829" s="61">
        <v>2.6467000000000001</v>
      </c>
      <c r="S829" s="61">
        <v>5.8640999999999996</v>
      </c>
      <c r="T829" s="61">
        <v>0.94989999999999997</v>
      </c>
      <c r="V829" s="61">
        <v>0.71340000000000003</v>
      </c>
      <c r="X829" s="61">
        <v>0.53220000000000001</v>
      </c>
    </row>
    <row r="830" spans="1:24">
      <c r="A830" s="64">
        <v>44292</v>
      </c>
      <c r="B830" s="61">
        <v>0.76480000000000004</v>
      </c>
      <c r="C830" s="63">
        <v>64</v>
      </c>
      <c r="D830" s="61">
        <v>5.0090000000000003</v>
      </c>
      <c r="E830" s="63">
        <v>84.26</v>
      </c>
      <c r="F830" s="61">
        <v>0.64749999999999996</v>
      </c>
      <c r="G830" s="63">
        <v>857.33</v>
      </c>
      <c r="H830" s="61">
        <v>0.54959999999999998</v>
      </c>
      <c r="I830" s="61">
        <v>1.0248999999999999</v>
      </c>
      <c r="J830" s="63">
        <v>56.06</v>
      </c>
      <c r="K830" s="57">
        <v>24.01</v>
      </c>
      <c r="L830" s="61">
        <v>1.0839000000000001</v>
      </c>
      <c r="M830" s="63">
        <v>21.78</v>
      </c>
      <c r="N830" s="61">
        <v>3.1604999999999999</v>
      </c>
      <c r="O830" s="62">
        <v>11096</v>
      </c>
      <c r="P830" s="62">
        <v>17660</v>
      </c>
      <c r="R830" s="61">
        <v>2.6835</v>
      </c>
      <c r="S830" s="61">
        <v>5.9474</v>
      </c>
      <c r="T830" s="61">
        <v>0.95850000000000002</v>
      </c>
      <c r="V830" s="61">
        <v>0.71679999999999999</v>
      </c>
      <c r="X830" s="61">
        <v>0.53920000000000001</v>
      </c>
    </row>
    <row r="831" spans="1:24">
      <c r="A831" s="64">
        <v>44293</v>
      </c>
      <c r="B831" s="61">
        <v>0.76600000000000001</v>
      </c>
      <c r="C831" s="63">
        <v>64</v>
      </c>
      <c r="D831" s="61">
        <v>5.0087000000000002</v>
      </c>
      <c r="E831" s="63">
        <v>84.08</v>
      </c>
      <c r="F831" s="61">
        <v>0.64510000000000001</v>
      </c>
      <c r="G831" s="63">
        <v>854.97</v>
      </c>
      <c r="H831" s="61">
        <v>0.5544</v>
      </c>
      <c r="I831" s="61">
        <v>1.0248999999999999</v>
      </c>
      <c r="J831" s="63">
        <v>56.58</v>
      </c>
      <c r="K831" s="57">
        <v>23.99</v>
      </c>
      <c r="L831" s="61">
        <v>1.0853999999999999</v>
      </c>
      <c r="M831" s="63">
        <v>21.78</v>
      </c>
      <c r="N831" s="61">
        <v>3.1604999999999999</v>
      </c>
      <c r="O831" s="62">
        <v>11099</v>
      </c>
      <c r="P831" s="62">
        <v>17689</v>
      </c>
      <c r="R831" s="61">
        <v>2.6877</v>
      </c>
      <c r="S831" s="61">
        <v>5.96</v>
      </c>
      <c r="T831" s="61">
        <v>0.96399999999999997</v>
      </c>
      <c r="V831" s="61">
        <v>0.71309999999999996</v>
      </c>
      <c r="X831" s="61">
        <v>0.53910000000000002</v>
      </c>
    </row>
    <row r="832" spans="1:24">
      <c r="A832" s="64">
        <v>44294</v>
      </c>
      <c r="B832" s="61">
        <v>0.76380000000000003</v>
      </c>
      <c r="C832" s="63">
        <v>63.9</v>
      </c>
      <c r="D832" s="61">
        <v>5.0015999999999998</v>
      </c>
      <c r="E832" s="63">
        <v>83.77</v>
      </c>
      <c r="F832" s="61">
        <v>0.64329999999999998</v>
      </c>
      <c r="G832" s="63">
        <v>853.23</v>
      </c>
      <c r="H832" s="61">
        <v>0.55500000000000005</v>
      </c>
      <c r="I832" s="61">
        <v>1.024</v>
      </c>
      <c r="J832" s="63">
        <v>56.77</v>
      </c>
      <c r="K832" s="57">
        <v>24.01</v>
      </c>
      <c r="L832" s="61">
        <v>1.0862000000000001</v>
      </c>
      <c r="M832" s="63">
        <v>21.7</v>
      </c>
      <c r="N832" s="61">
        <v>3.1591</v>
      </c>
      <c r="O832" s="62">
        <v>11119</v>
      </c>
      <c r="P832" s="62">
        <v>17633</v>
      </c>
      <c r="R832" s="61">
        <v>2.68</v>
      </c>
      <c r="S832" s="61">
        <v>5.9451000000000001</v>
      </c>
      <c r="T832" s="61">
        <v>0.96240000000000003</v>
      </c>
      <c r="V832" s="61">
        <v>0.70979999999999999</v>
      </c>
      <c r="X832" s="61">
        <v>0.53600000000000003</v>
      </c>
    </row>
    <row r="833" spans="1:24">
      <c r="A833" s="64">
        <v>44295</v>
      </c>
      <c r="B833" s="61">
        <v>0.76139999999999997</v>
      </c>
      <c r="C833" s="63">
        <v>63.8</v>
      </c>
      <c r="D833" s="61">
        <v>4.9912000000000001</v>
      </c>
      <c r="E833" s="63">
        <v>83.3</v>
      </c>
      <c r="F833" s="61">
        <v>0.64019999999999999</v>
      </c>
      <c r="G833" s="63">
        <v>853.1</v>
      </c>
      <c r="H833" s="61">
        <v>0.55559999999999998</v>
      </c>
      <c r="I833" s="61">
        <v>1.0215000000000001</v>
      </c>
      <c r="J833" s="63">
        <v>56.92</v>
      </c>
      <c r="K833" s="57">
        <v>23.96</v>
      </c>
      <c r="L833" s="61">
        <v>1.0834999999999999</v>
      </c>
      <c r="M833" s="63">
        <v>21.65</v>
      </c>
      <c r="N833" s="61">
        <v>3.1484000000000001</v>
      </c>
      <c r="O833" s="62">
        <v>11078</v>
      </c>
      <c r="P833" s="62">
        <v>17567</v>
      </c>
      <c r="R833" s="61">
        <v>2.6716000000000002</v>
      </c>
      <c r="S833" s="61">
        <v>5.9234999999999998</v>
      </c>
      <c r="T833" s="61">
        <v>0.95889999999999997</v>
      </c>
      <c r="V833" s="61">
        <v>0.70440000000000003</v>
      </c>
      <c r="X833" s="61">
        <v>0.53500000000000003</v>
      </c>
    </row>
    <row r="834" spans="1:24">
      <c r="A834" s="64">
        <v>44298</v>
      </c>
      <c r="B834" s="61">
        <v>0.76049999999999995</v>
      </c>
      <c r="C834" s="63">
        <v>63.7</v>
      </c>
      <c r="D834" s="61">
        <v>4.9846000000000004</v>
      </c>
      <c r="E834" s="63">
        <v>83.31</v>
      </c>
      <c r="F834" s="61">
        <v>0.63959999999999995</v>
      </c>
      <c r="G834" s="63">
        <v>856.04</v>
      </c>
      <c r="H834" s="61">
        <v>0.55549999999999999</v>
      </c>
      <c r="I834" s="61">
        <v>1.0209999999999999</v>
      </c>
      <c r="J834" s="63">
        <v>56.97</v>
      </c>
      <c r="K834" s="57">
        <v>24</v>
      </c>
      <c r="L834" s="61">
        <v>1.0819000000000001</v>
      </c>
      <c r="M834" s="63">
        <v>21.64</v>
      </c>
      <c r="N834" s="61">
        <v>3.1461999999999999</v>
      </c>
      <c r="O834" s="62">
        <v>11119</v>
      </c>
      <c r="P834" s="62">
        <v>17543</v>
      </c>
      <c r="R834" s="61">
        <v>2.6684000000000001</v>
      </c>
      <c r="S834" s="61">
        <v>5.9153000000000002</v>
      </c>
      <c r="T834" s="61">
        <v>0.9556</v>
      </c>
      <c r="V834" s="61">
        <v>0.7046</v>
      </c>
      <c r="X834" s="61">
        <v>0.5343</v>
      </c>
    </row>
    <row r="835" spans="1:24">
      <c r="A835" s="64">
        <v>44299</v>
      </c>
      <c r="B835" s="61">
        <v>0.76039999999999996</v>
      </c>
      <c r="C835" s="63">
        <v>63.7</v>
      </c>
      <c r="D835" s="61">
        <v>4.9814999999999996</v>
      </c>
      <c r="E835" s="63">
        <v>83.41</v>
      </c>
      <c r="F835" s="61">
        <v>0.63929999999999998</v>
      </c>
      <c r="G835" s="63">
        <v>856.86</v>
      </c>
      <c r="H835" s="61">
        <v>0.55349999999999999</v>
      </c>
      <c r="I835" s="61">
        <v>1.0208999999999999</v>
      </c>
      <c r="J835" s="63">
        <v>57.07</v>
      </c>
      <c r="K835" s="57">
        <v>23.94</v>
      </c>
      <c r="L835" s="61">
        <v>1.0843</v>
      </c>
      <c r="M835" s="63">
        <v>21.63</v>
      </c>
      <c r="N835" s="61">
        <v>3.1444999999999999</v>
      </c>
      <c r="O835" s="62">
        <v>11123</v>
      </c>
      <c r="P835" s="62">
        <v>17543</v>
      </c>
      <c r="R835" s="61">
        <v>2.6680999999999999</v>
      </c>
      <c r="S835" s="61">
        <v>5.9112</v>
      </c>
      <c r="T835" s="61">
        <v>0.95660000000000001</v>
      </c>
      <c r="V835" s="61">
        <v>0.70289999999999997</v>
      </c>
      <c r="X835" s="61">
        <v>0.53339999999999999</v>
      </c>
    </row>
    <row r="836" spans="1:24">
      <c r="A836" s="64">
        <v>44300</v>
      </c>
      <c r="B836" s="61">
        <v>0.76719999999999999</v>
      </c>
      <c r="C836" s="63">
        <v>64.099999999999994</v>
      </c>
      <c r="D836" s="61">
        <v>5.0179</v>
      </c>
      <c r="E836" s="63">
        <v>83.56</v>
      </c>
      <c r="F836" s="61">
        <v>0.64129999999999998</v>
      </c>
      <c r="G836" s="63">
        <v>857.57</v>
      </c>
      <c r="H836" s="61">
        <v>0.55689999999999995</v>
      </c>
      <c r="I836" s="61">
        <v>1.0261</v>
      </c>
      <c r="J836" s="63">
        <v>57.66</v>
      </c>
      <c r="K836" s="57">
        <v>24.16</v>
      </c>
      <c r="L836" s="61">
        <v>1.0815999999999999</v>
      </c>
      <c r="M836" s="63">
        <v>21.83</v>
      </c>
      <c r="N836" s="61">
        <v>3.1684999999999999</v>
      </c>
      <c r="O836" s="62">
        <v>11215</v>
      </c>
      <c r="P836" s="62">
        <v>17705</v>
      </c>
      <c r="R836" s="61">
        <v>2.6919</v>
      </c>
      <c r="S836" s="61">
        <v>5.9611000000000001</v>
      </c>
      <c r="T836" s="61">
        <v>0.96189999999999998</v>
      </c>
      <c r="V836" s="61">
        <v>0.70569999999999999</v>
      </c>
      <c r="X836" s="61">
        <v>0.53859999999999997</v>
      </c>
    </row>
    <row r="837" spans="1:24">
      <c r="A837" s="64">
        <v>44301</v>
      </c>
      <c r="B837" s="61">
        <v>0.77159999999999995</v>
      </c>
      <c r="C837" s="63">
        <v>64.400000000000006</v>
      </c>
      <c r="D837" s="61">
        <v>5.0446</v>
      </c>
      <c r="E837" s="63">
        <v>84.03</v>
      </c>
      <c r="F837" s="61">
        <v>0.64439999999999997</v>
      </c>
      <c r="G837" s="63">
        <v>862.38</v>
      </c>
      <c r="H837" s="61">
        <v>0.56010000000000004</v>
      </c>
      <c r="I837" s="61">
        <v>1.0309999999999999</v>
      </c>
      <c r="J837" s="63">
        <v>57.94</v>
      </c>
      <c r="K837" s="57">
        <v>24.3</v>
      </c>
      <c r="L837" s="61">
        <v>1.0798000000000001</v>
      </c>
      <c r="M837" s="63">
        <v>21.92</v>
      </c>
      <c r="N837" s="61">
        <v>3.1844000000000001</v>
      </c>
      <c r="O837" s="62">
        <v>11287</v>
      </c>
      <c r="P837" s="62">
        <v>17804</v>
      </c>
      <c r="R837" s="61">
        <v>2.7073999999999998</v>
      </c>
      <c r="S837" s="61">
        <v>5.9922000000000004</v>
      </c>
      <c r="T837" s="61">
        <v>0.96660000000000001</v>
      </c>
      <c r="V837" s="61">
        <v>0.71260000000000001</v>
      </c>
      <c r="X837" s="61">
        <v>0.54039999999999999</v>
      </c>
    </row>
    <row r="838" spans="1:24">
      <c r="A838" s="64">
        <v>44302</v>
      </c>
      <c r="B838" s="61">
        <v>0.77449999999999997</v>
      </c>
      <c r="C838" s="63">
        <v>64.599999999999994</v>
      </c>
      <c r="D838" s="61">
        <v>5.0548999999999999</v>
      </c>
      <c r="E838" s="63">
        <v>84.27</v>
      </c>
      <c r="F838" s="61">
        <v>0.64700000000000002</v>
      </c>
      <c r="G838" s="63">
        <v>862.74</v>
      </c>
      <c r="H838" s="61">
        <v>0.56259999999999999</v>
      </c>
      <c r="I838" s="61">
        <v>1.0336000000000001</v>
      </c>
      <c r="J838" s="63">
        <v>57.73</v>
      </c>
      <c r="K838" s="57">
        <v>24.2</v>
      </c>
      <c r="L838" s="61">
        <v>1.0805</v>
      </c>
      <c r="M838" s="63">
        <v>21.94</v>
      </c>
      <c r="N838" s="61">
        <v>3.1964000000000001</v>
      </c>
      <c r="O838" s="62">
        <v>11284</v>
      </c>
      <c r="P838" s="62">
        <v>17869</v>
      </c>
      <c r="R838" s="61">
        <v>2.7174999999999998</v>
      </c>
      <c r="S838" s="61">
        <v>6.0162000000000004</v>
      </c>
      <c r="T838" s="61">
        <v>0.96989999999999998</v>
      </c>
      <c r="V838" s="61">
        <v>0.71389999999999998</v>
      </c>
      <c r="X838" s="61">
        <v>0.54220000000000002</v>
      </c>
    </row>
    <row r="839" spans="1:24">
      <c r="A839" s="64">
        <v>44305</v>
      </c>
      <c r="B839" s="61">
        <v>0.77380000000000004</v>
      </c>
      <c r="C839" s="63">
        <v>64.5</v>
      </c>
      <c r="D839" s="61">
        <v>5.0496999999999996</v>
      </c>
      <c r="E839" s="63">
        <v>83.97</v>
      </c>
      <c r="F839" s="61">
        <v>0.64659999999999995</v>
      </c>
      <c r="G839" s="63">
        <v>865.19</v>
      </c>
      <c r="H839" s="61">
        <v>0.5585</v>
      </c>
      <c r="I839" s="61">
        <v>1.0314000000000001</v>
      </c>
      <c r="J839" s="63">
        <v>57.98</v>
      </c>
      <c r="K839" s="57">
        <v>24.2</v>
      </c>
      <c r="L839" s="61">
        <v>1.0827</v>
      </c>
      <c r="M839" s="63">
        <v>21.83</v>
      </c>
      <c r="N839" s="61">
        <v>3.1947999999999999</v>
      </c>
      <c r="O839" s="62">
        <v>11269</v>
      </c>
      <c r="P839" s="62">
        <v>17855</v>
      </c>
      <c r="R839" s="61">
        <v>2.7151000000000001</v>
      </c>
      <c r="S839" s="61">
        <v>6.0132000000000003</v>
      </c>
      <c r="T839" s="61">
        <v>0.96750000000000003</v>
      </c>
      <c r="V839" s="61">
        <v>0.71209999999999996</v>
      </c>
      <c r="X839" s="61">
        <v>0.54110000000000003</v>
      </c>
    </row>
    <row r="840" spans="1:24">
      <c r="A840" s="64">
        <v>44306</v>
      </c>
      <c r="B840" s="61">
        <v>0.78029999999999999</v>
      </c>
      <c r="C840" s="63">
        <v>64.7</v>
      </c>
      <c r="D840" s="61">
        <v>5.0667</v>
      </c>
      <c r="E840" s="63">
        <v>84.43</v>
      </c>
      <c r="F840" s="61">
        <v>0.64690000000000003</v>
      </c>
      <c r="G840" s="63">
        <v>867.44</v>
      </c>
      <c r="H840" s="61">
        <v>0.55740000000000001</v>
      </c>
      <c r="I840" s="61">
        <v>1.0349999999999999</v>
      </c>
      <c r="J840" s="63">
        <v>58.32</v>
      </c>
      <c r="K840" s="57">
        <v>24.35</v>
      </c>
      <c r="L840" s="61">
        <v>1.0812999999999999</v>
      </c>
      <c r="M840" s="63">
        <v>21.91</v>
      </c>
      <c r="N840" s="61">
        <v>3.2124999999999999</v>
      </c>
      <c r="O840" s="62">
        <v>11313</v>
      </c>
      <c r="P840" s="62">
        <v>18005</v>
      </c>
      <c r="R840" s="61">
        <v>2.7378999999999998</v>
      </c>
      <c r="S840" s="61">
        <v>6.06</v>
      </c>
      <c r="T840" s="61">
        <v>0.97460000000000002</v>
      </c>
      <c r="V840" s="61">
        <v>0.7137</v>
      </c>
      <c r="X840" s="61">
        <v>0.54400000000000004</v>
      </c>
    </row>
    <row r="841" spans="1:24">
      <c r="A841" s="64">
        <v>44307</v>
      </c>
      <c r="B841" s="61">
        <v>0.77149999999999996</v>
      </c>
      <c r="C841" s="63">
        <v>64.099999999999994</v>
      </c>
      <c r="D841" s="61">
        <v>5.0103999999999997</v>
      </c>
      <c r="E841" s="63">
        <v>83.33</v>
      </c>
      <c r="F841" s="61">
        <v>0.64119999999999999</v>
      </c>
      <c r="G841" s="63">
        <v>862.2</v>
      </c>
      <c r="H841" s="61">
        <v>0.55400000000000005</v>
      </c>
      <c r="I841" s="61">
        <v>1.0256000000000001</v>
      </c>
      <c r="J841" s="63">
        <v>57.78</v>
      </c>
      <c r="K841" s="57">
        <v>24.16</v>
      </c>
      <c r="L841" s="61">
        <v>1.0752999999999999</v>
      </c>
      <c r="M841" s="63">
        <v>21.66</v>
      </c>
      <c r="N841" s="61">
        <v>3.1766999999999999</v>
      </c>
      <c r="O841" s="62">
        <v>11218</v>
      </c>
      <c r="P841" s="62">
        <v>17799</v>
      </c>
      <c r="R841" s="61">
        <v>2.7069999999999999</v>
      </c>
      <c r="S841" s="61">
        <v>5.9877000000000002</v>
      </c>
      <c r="T841" s="61">
        <v>0.97240000000000004</v>
      </c>
      <c r="V841" s="61">
        <v>0.70660000000000001</v>
      </c>
      <c r="X841" s="61">
        <v>0.53769999999999996</v>
      </c>
    </row>
    <row r="842" spans="1:24">
      <c r="A842" s="64">
        <v>44308</v>
      </c>
      <c r="B842" s="61">
        <v>0.77449999999999997</v>
      </c>
      <c r="C842" s="63">
        <v>64.3</v>
      </c>
      <c r="D842" s="61">
        <v>5.0224000000000002</v>
      </c>
      <c r="E842" s="63">
        <v>83.68</v>
      </c>
      <c r="F842" s="61">
        <v>0.64359999999999995</v>
      </c>
      <c r="G842" s="63">
        <v>865.36</v>
      </c>
      <c r="H842" s="61">
        <v>0.55579999999999996</v>
      </c>
      <c r="I842" s="61">
        <v>1.0283</v>
      </c>
      <c r="J842" s="63">
        <v>58.15</v>
      </c>
      <c r="K842" s="57">
        <v>24.26</v>
      </c>
      <c r="L842" s="61">
        <v>1.077</v>
      </c>
      <c r="M842" s="63">
        <v>21.77</v>
      </c>
      <c r="N842" s="61">
        <v>3.1840000000000002</v>
      </c>
      <c r="O842" s="62">
        <v>11253</v>
      </c>
      <c r="P842" s="62">
        <v>17870</v>
      </c>
      <c r="R842" s="61">
        <v>2.7174999999999998</v>
      </c>
      <c r="S842" s="61">
        <v>6.0105000000000004</v>
      </c>
      <c r="T842" s="61">
        <v>0.96840000000000004</v>
      </c>
      <c r="V842" s="61">
        <v>0.70979999999999999</v>
      </c>
      <c r="X842" s="61">
        <v>0.5403</v>
      </c>
    </row>
    <row r="843" spans="1:24">
      <c r="A843" s="64">
        <v>44309</v>
      </c>
      <c r="B843" s="61">
        <v>0.77329999999999999</v>
      </c>
      <c r="C843" s="63">
        <v>64.2</v>
      </c>
      <c r="D843" s="61">
        <v>5.0232999999999999</v>
      </c>
      <c r="E843" s="63">
        <v>83.43</v>
      </c>
      <c r="F843" s="61">
        <v>0.64280000000000004</v>
      </c>
      <c r="G843" s="63">
        <v>864.77</v>
      </c>
      <c r="H843" s="61">
        <v>0.55779999999999996</v>
      </c>
      <c r="I843" s="61">
        <v>1.0274000000000001</v>
      </c>
      <c r="J843" s="63">
        <v>57.92</v>
      </c>
      <c r="K843" s="57">
        <v>24.27</v>
      </c>
      <c r="L843" s="61">
        <v>1.077</v>
      </c>
      <c r="M843" s="63">
        <v>21.75</v>
      </c>
      <c r="N843" s="61">
        <v>3.1762000000000001</v>
      </c>
      <c r="O843" s="62">
        <v>11244</v>
      </c>
      <c r="P843" s="62">
        <v>17835</v>
      </c>
      <c r="R843" s="61">
        <v>2.7132999999999998</v>
      </c>
      <c r="S843" s="61">
        <v>6.0018000000000002</v>
      </c>
      <c r="T843" s="61">
        <v>0.96479999999999999</v>
      </c>
      <c r="V843" s="61">
        <v>0.70879999999999999</v>
      </c>
      <c r="X843" s="61">
        <v>0.53890000000000005</v>
      </c>
    </row>
    <row r="844" spans="1:24">
      <c r="A844" s="64">
        <v>44312</v>
      </c>
      <c r="B844" s="61">
        <v>0.77710000000000001</v>
      </c>
      <c r="C844" s="63">
        <v>64.400000000000006</v>
      </c>
      <c r="D844" s="61">
        <v>5.0430999999999999</v>
      </c>
      <c r="E844" s="63">
        <v>83.77</v>
      </c>
      <c r="F844" s="61">
        <v>0.64190000000000003</v>
      </c>
      <c r="G844" s="63">
        <v>865.05</v>
      </c>
      <c r="H844" s="61">
        <v>0.55920000000000003</v>
      </c>
      <c r="I844" s="61">
        <v>1.03</v>
      </c>
      <c r="J844" s="63">
        <v>58.09</v>
      </c>
      <c r="K844" s="57">
        <v>24.46</v>
      </c>
      <c r="L844" s="61">
        <v>1.0778000000000001</v>
      </c>
      <c r="M844" s="63">
        <v>21.73</v>
      </c>
      <c r="N844" s="61">
        <v>3.1884000000000001</v>
      </c>
      <c r="O844" s="62">
        <v>11260</v>
      </c>
      <c r="P844" s="62">
        <v>17913</v>
      </c>
      <c r="R844" s="61">
        <v>2.7267000000000001</v>
      </c>
      <c r="S844" s="61">
        <v>6.0301</v>
      </c>
      <c r="T844" s="61">
        <v>0.96870000000000001</v>
      </c>
      <c r="V844" s="61">
        <v>0.70930000000000004</v>
      </c>
      <c r="X844" s="61">
        <v>0.54139999999999999</v>
      </c>
    </row>
    <row r="845" spans="1:24">
      <c r="A845" s="64">
        <v>44313</v>
      </c>
      <c r="B845" s="61">
        <v>0.77990000000000004</v>
      </c>
      <c r="C845" s="63">
        <v>64.599999999999994</v>
      </c>
      <c r="D845" s="61">
        <v>5.0552000000000001</v>
      </c>
      <c r="E845" s="63">
        <v>84.4</v>
      </c>
      <c r="F845" s="61">
        <v>0.64580000000000004</v>
      </c>
      <c r="G845" s="63">
        <v>864.99</v>
      </c>
      <c r="H845" s="61">
        <v>0.56130000000000002</v>
      </c>
      <c r="I845" s="61">
        <v>1.0334000000000001</v>
      </c>
      <c r="J845" s="63">
        <v>58.12</v>
      </c>
      <c r="K845" s="57">
        <v>24.46</v>
      </c>
      <c r="L845" s="61">
        <v>1.0787</v>
      </c>
      <c r="M845" s="63">
        <v>21.73</v>
      </c>
      <c r="N845" s="61">
        <v>3.1941999999999999</v>
      </c>
      <c r="O845" s="62">
        <v>11296</v>
      </c>
      <c r="P845" s="62">
        <v>17974</v>
      </c>
      <c r="R845" s="61">
        <v>2.7364999999999999</v>
      </c>
      <c r="S845" s="61">
        <v>6.0537999999999998</v>
      </c>
      <c r="T845" s="61">
        <v>0.96679999999999999</v>
      </c>
      <c r="V845" s="61">
        <v>0.71409999999999996</v>
      </c>
      <c r="X845" s="61">
        <v>0.54269999999999996</v>
      </c>
    </row>
    <row r="846" spans="1:24">
      <c r="A846" s="64">
        <v>44314</v>
      </c>
      <c r="B846" s="61">
        <v>0.77449999999999997</v>
      </c>
      <c r="C846" s="63">
        <v>64.3</v>
      </c>
      <c r="D846" s="61">
        <v>5.0236999999999998</v>
      </c>
      <c r="E846" s="63">
        <v>84.33</v>
      </c>
      <c r="F846" s="61">
        <v>0.64159999999999995</v>
      </c>
      <c r="G846" s="63">
        <v>861.2</v>
      </c>
      <c r="H846" s="61">
        <v>0.55789999999999995</v>
      </c>
      <c r="I846" s="61">
        <v>1.0282</v>
      </c>
      <c r="J846" s="63">
        <v>57.64</v>
      </c>
      <c r="K846" s="57">
        <v>24.31</v>
      </c>
      <c r="L846" s="61">
        <v>1.0748</v>
      </c>
      <c r="M846" s="63">
        <v>21.61</v>
      </c>
      <c r="N846" s="61">
        <v>3.177</v>
      </c>
      <c r="O846" s="62">
        <v>11230</v>
      </c>
      <c r="P846" s="62">
        <v>17851</v>
      </c>
      <c r="R846" s="61">
        <v>2.7174999999999998</v>
      </c>
      <c r="S846" s="61">
        <v>6.0118</v>
      </c>
      <c r="T846" s="61">
        <v>0.96089999999999998</v>
      </c>
      <c r="V846" s="61">
        <v>0.70940000000000003</v>
      </c>
      <c r="X846" s="61">
        <v>0.5393</v>
      </c>
    </row>
    <row r="847" spans="1:24">
      <c r="A847" s="64">
        <v>44315</v>
      </c>
      <c r="B847" s="61">
        <v>0.77959999999999996</v>
      </c>
      <c r="C847" s="63">
        <v>64.5</v>
      </c>
      <c r="D847" s="61">
        <v>5.0444000000000004</v>
      </c>
      <c r="E847" s="63">
        <v>84.69</v>
      </c>
      <c r="F847" s="61">
        <v>0.64239999999999997</v>
      </c>
      <c r="G847" s="63">
        <v>862.52</v>
      </c>
      <c r="H847" s="61">
        <v>0.5585</v>
      </c>
      <c r="I847" s="61">
        <v>1.0325</v>
      </c>
      <c r="J847" s="63">
        <v>57.75</v>
      </c>
      <c r="K847" s="57">
        <v>24.36</v>
      </c>
      <c r="L847" s="61">
        <v>1.0733999999999999</v>
      </c>
      <c r="M847" s="63">
        <v>21.7</v>
      </c>
      <c r="N847" s="61">
        <v>3.1993</v>
      </c>
      <c r="O847" s="62">
        <v>11273</v>
      </c>
      <c r="P847" s="62">
        <v>17974</v>
      </c>
      <c r="R847" s="61">
        <v>2.7353999999999998</v>
      </c>
      <c r="S847" s="61">
        <v>6.0515999999999996</v>
      </c>
      <c r="T847" s="61">
        <v>0.95940000000000003</v>
      </c>
      <c r="V847" s="61">
        <v>0.70909999999999995</v>
      </c>
      <c r="X847" s="61">
        <v>0.54349999999999998</v>
      </c>
    </row>
    <row r="848" spans="1:24">
      <c r="A848" s="64">
        <v>44316</v>
      </c>
      <c r="B848" s="61">
        <v>0.77759999999999996</v>
      </c>
      <c r="C848" s="63">
        <v>64.400000000000006</v>
      </c>
      <c r="D848" s="61">
        <v>5.0313999999999997</v>
      </c>
      <c r="E848" s="63">
        <v>84.63</v>
      </c>
      <c r="F848" s="61">
        <v>0.64170000000000005</v>
      </c>
      <c r="G848" s="63">
        <v>864.98</v>
      </c>
      <c r="H848" s="61">
        <v>0.55789999999999995</v>
      </c>
      <c r="I848" s="61">
        <v>1.032</v>
      </c>
      <c r="J848" s="63">
        <v>57.57</v>
      </c>
      <c r="K848" s="57">
        <v>24.27</v>
      </c>
      <c r="L848" s="61">
        <v>1.0732999999999999</v>
      </c>
      <c r="M848" s="63">
        <v>21.72</v>
      </c>
      <c r="N848" s="61">
        <v>3.1924000000000001</v>
      </c>
      <c r="O848" s="62">
        <v>11240</v>
      </c>
      <c r="P848" s="62">
        <v>17926</v>
      </c>
      <c r="R848" s="61">
        <v>2.7284000000000002</v>
      </c>
      <c r="S848" s="61">
        <v>6.0376000000000003</v>
      </c>
      <c r="T848" s="61">
        <v>0.95469999999999999</v>
      </c>
      <c r="V848" s="61">
        <v>0.70679999999999998</v>
      </c>
      <c r="X848" s="61">
        <v>0.54079999999999995</v>
      </c>
    </row>
    <row r="849" spans="1:24">
      <c r="A849" s="64">
        <v>44319</v>
      </c>
      <c r="B849" s="61">
        <v>0.77139999999999997</v>
      </c>
      <c r="C849" s="63">
        <v>64.099999999999994</v>
      </c>
      <c r="D849" s="61">
        <v>4.9946999999999999</v>
      </c>
      <c r="E849" s="63">
        <v>84.57</v>
      </c>
      <c r="F849" s="61">
        <v>0.64170000000000005</v>
      </c>
      <c r="G849" s="63">
        <v>865.33</v>
      </c>
      <c r="H849" s="61">
        <v>0.5585</v>
      </c>
      <c r="I849" s="61">
        <v>1.0284</v>
      </c>
      <c r="J849" s="63">
        <v>57.23</v>
      </c>
      <c r="K849" s="57">
        <v>24.02</v>
      </c>
      <c r="L849" s="61">
        <v>1.0769</v>
      </c>
      <c r="M849" s="63">
        <v>21.58</v>
      </c>
      <c r="N849" s="61">
        <v>3.1654</v>
      </c>
      <c r="O849" s="62">
        <v>11158</v>
      </c>
      <c r="P849" s="62">
        <v>17783</v>
      </c>
      <c r="R849" s="61">
        <v>2.7067000000000001</v>
      </c>
      <c r="S849" s="61">
        <v>5.9912999999999998</v>
      </c>
      <c r="T849" s="61">
        <v>0.94879999999999998</v>
      </c>
      <c r="V849" s="61">
        <v>0.70479999999999998</v>
      </c>
      <c r="X849" s="61">
        <v>0.53720000000000001</v>
      </c>
    </row>
    <row r="850" spans="1:24">
      <c r="A850" s="64">
        <v>44320</v>
      </c>
      <c r="B850" s="61">
        <v>0.77429999999999999</v>
      </c>
      <c r="C850" s="63">
        <v>64.3</v>
      </c>
      <c r="D850" s="61">
        <v>5.0134999999999996</v>
      </c>
      <c r="E850" s="63">
        <v>84.65</v>
      </c>
      <c r="F850" s="61">
        <v>0.64329999999999998</v>
      </c>
      <c r="G850" s="63">
        <v>867.97</v>
      </c>
      <c r="H850" s="61">
        <v>0.55789999999999995</v>
      </c>
      <c r="I850" s="61">
        <v>1.0318000000000001</v>
      </c>
      <c r="J850" s="63">
        <v>57.22</v>
      </c>
      <c r="K850" s="57">
        <v>24.11</v>
      </c>
      <c r="L850" s="61">
        <v>1.0801000000000001</v>
      </c>
      <c r="M850" s="63">
        <v>21.63</v>
      </c>
      <c r="N850" s="61">
        <v>3.1835</v>
      </c>
      <c r="O850" s="62">
        <v>11172</v>
      </c>
      <c r="P850" s="62">
        <v>17862</v>
      </c>
      <c r="R850" s="61">
        <v>2.7168000000000001</v>
      </c>
      <c r="S850" s="61">
        <v>6.0137</v>
      </c>
      <c r="T850" s="61">
        <v>0.95179999999999998</v>
      </c>
      <c r="V850" s="61">
        <v>0.70809999999999995</v>
      </c>
      <c r="X850" s="61">
        <v>0.54010000000000002</v>
      </c>
    </row>
    <row r="851" spans="1:24">
      <c r="A851" s="64">
        <v>44321</v>
      </c>
      <c r="B851" s="61">
        <v>0.77249999999999996</v>
      </c>
      <c r="C851" s="63">
        <v>64.2</v>
      </c>
      <c r="D851" s="61">
        <v>5.0019</v>
      </c>
      <c r="E851" s="63">
        <v>84.49</v>
      </c>
      <c r="F851" s="61">
        <v>0.6431</v>
      </c>
      <c r="G851" s="63">
        <v>867.25</v>
      </c>
      <c r="H851" s="61">
        <v>0.55559999999999998</v>
      </c>
      <c r="I851" s="61">
        <v>1.0327999999999999</v>
      </c>
      <c r="J851" s="63">
        <v>57.08</v>
      </c>
      <c r="K851" s="57">
        <v>24.12</v>
      </c>
      <c r="L851" s="61">
        <v>1.0782</v>
      </c>
      <c r="M851" s="63">
        <v>21.61</v>
      </c>
      <c r="N851" s="61">
        <v>3.1823000000000001</v>
      </c>
      <c r="O851" s="62">
        <v>11151</v>
      </c>
      <c r="P851" s="62">
        <v>17814</v>
      </c>
      <c r="R851" s="61">
        <v>2.7105000000000001</v>
      </c>
      <c r="S851" s="61">
        <v>6.0007999999999999</v>
      </c>
      <c r="T851" s="61">
        <v>0.94969999999999999</v>
      </c>
      <c r="V851" s="61">
        <v>0.70579999999999998</v>
      </c>
      <c r="X851" s="61">
        <v>0.53949999999999998</v>
      </c>
    </row>
    <row r="852" spans="1:24">
      <c r="A852" s="64">
        <v>44322</v>
      </c>
      <c r="B852" s="61">
        <v>0.77410000000000001</v>
      </c>
      <c r="C852" s="63">
        <v>64.3</v>
      </c>
      <c r="D852" s="61">
        <v>5.0159000000000002</v>
      </c>
      <c r="E852" s="63">
        <v>84.64</v>
      </c>
      <c r="F852" s="61">
        <v>0.64470000000000005</v>
      </c>
      <c r="G852" s="63">
        <v>871.41</v>
      </c>
      <c r="H852" s="61">
        <v>0.55659999999999998</v>
      </c>
      <c r="I852" s="61">
        <v>1.0345</v>
      </c>
      <c r="J852" s="63">
        <v>57.25</v>
      </c>
      <c r="K852" s="57">
        <v>24.17</v>
      </c>
      <c r="L852" s="61">
        <v>1.0728</v>
      </c>
      <c r="M852" s="63">
        <v>21.65</v>
      </c>
      <c r="N852" s="61">
        <v>3.1932</v>
      </c>
      <c r="O852" s="62">
        <v>11101</v>
      </c>
      <c r="P852" s="62">
        <v>17856</v>
      </c>
      <c r="R852" s="61">
        <v>2.7161</v>
      </c>
      <c r="S852" s="61">
        <v>6.0138999999999996</v>
      </c>
      <c r="T852" s="61">
        <v>0.94930000000000003</v>
      </c>
      <c r="V852" s="61">
        <v>0.70720000000000005</v>
      </c>
      <c r="X852" s="61">
        <v>0.5403</v>
      </c>
    </row>
    <row r="853" spans="1:24">
      <c r="A853" s="64">
        <v>44323</v>
      </c>
      <c r="B853" s="61">
        <v>0.77769999999999995</v>
      </c>
      <c r="C853" s="63">
        <v>64.400000000000006</v>
      </c>
      <c r="D853" s="61">
        <v>5.0239000000000003</v>
      </c>
      <c r="E853" s="63">
        <v>84.85</v>
      </c>
      <c r="F853" s="61">
        <v>0.64480000000000004</v>
      </c>
      <c r="G853" s="63">
        <v>871.99</v>
      </c>
      <c r="H853" s="61">
        <v>0.55930000000000002</v>
      </c>
      <c r="I853" s="61">
        <v>1.0361</v>
      </c>
      <c r="J853" s="63">
        <v>57.27</v>
      </c>
      <c r="K853" s="57">
        <v>24.32</v>
      </c>
      <c r="L853" s="61">
        <v>1.0746</v>
      </c>
      <c r="M853" s="63">
        <v>21.71</v>
      </c>
      <c r="N853" s="61">
        <v>3.2025999999999999</v>
      </c>
      <c r="O853" s="62">
        <v>11109</v>
      </c>
      <c r="P853" s="62">
        <v>17938</v>
      </c>
      <c r="R853" s="61">
        <v>2.7288000000000001</v>
      </c>
      <c r="S853" s="61">
        <v>6.0400999999999998</v>
      </c>
      <c r="T853" s="61">
        <v>0.94620000000000004</v>
      </c>
      <c r="V853" s="61">
        <v>0.70579999999999998</v>
      </c>
      <c r="X853" s="61">
        <v>0.54239999999999999</v>
      </c>
    </row>
    <row r="854" spans="1:24">
      <c r="A854" s="64">
        <v>44326</v>
      </c>
      <c r="B854" s="61">
        <v>0.78559999999999997</v>
      </c>
      <c r="C854" s="63">
        <v>64.8</v>
      </c>
      <c r="D854" s="61">
        <v>5.0523999999999996</v>
      </c>
      <c r="E854" s="63">
        <v>85.5</v>
      </c>
      <c r="F854" s="61">
        <v>0.64649999999999996</v>
      </c>
      <c r="G854" s="63">
        <v>875.36</v>
      </c>
      <c r="H854" s="61">
        <v>0.55940000000000001</v>
      </c>
      <c r="I854" s="61">
        <v>1.0421</v>
      </c>
      <c r="J854" s="63">
        <v>57.65</v>
      </c>
      <c r="K854" s="57">
        <v>24.46</v>
      </c>
      <c r="L854" s="61">
        <v>1.0792999999999999</v>
      </c>
      <c r="M854" s="63">
        <v>21.82</v>
      </c>
      <c r="N854" s="61">
        <v>3.2275999999999998</v>
      </c>
      <c r="O854" s="62">
        <v>11160</v>
      </c>
      <c r="P854" s="62">
        <v>18116</v>
      </c>
      <c r="R854" s="61">
        <v>2.7565</v>
      </c>
      <c r="S854" s="61">
        <v>6.1013000000000002</v>
      </c>
      <c r="T854" s="61">
        <v>0.95189999999999997</v>
      </c>
      <c r="V854" s="61">
        <v>0.70840000000000003</v>
      </c>
      <c r="X854" s="61">
        <v>0.54720000000000002</v>
      </c>
    </row>
    <row r="855" spans="1:24">
      <c r="A855" s="64">
        <v>44327</v>
      </c>
      <c r="B855" s="61">
        <v>0.78390000000000004</v>
      </c>
      <c r="C855" s="63">
        <v>64.7</v>
      </c>
      <c r="D855" s="61">
        <v>5.0397999999999996</v>
      </c>
      <c r="E855" s="63">
        <v>85.34</v>
      </c>
      <c r="F855" s="61">
        <v>0.64549999999999996</v>
      </c>
      <c r="G855" s="63">
        <v>877.05</v>
      </c>
      <c r="H855" s="61">
        <v>0.55489999999999995</v>
      </c>
      <c r="I855" s="61">
        <v>1.0398000000000001</v>
      </c>
      <c r="J855" s="63">
        <v>57.59</v>
      </c>
      <c r="K855" s="57">
        <v>24.37</v>
      </c>
      <c r="L855" s="61">
        <v>1.0777000000000001</v>
      </c>
      <c r="M855" s="63">
        <v>21.85</v>
      </c>
      <c r="N855" s="61">
        <v>3.2261000000000002</v>
      </c>
      <c r="O855" s="62">
        <v>11127</v>
      </c>
      <c r="P855" s="62">
        <v>18077</v>
      </c>
      <c r="R855" s="61">
        <v>2.7505000000000002</v>
      </c>
      <c r="S855" s="61">
        <v>6.0881999999999996</v>
      </c>
      <c r="T855" s="61">
        <v>0.94769999999999999</v>
      </c>
      <c r="V855" s="61">
        <v>0.70609999999999995</v>
      </c>
      <c r="X855" s="61">
        <v>0.54349999999999998</v>
      </c>
    </row>
    <row r="856" spans="1:24">
      <c r="A856" s="64">
        <v>44328</v>
      </c>
      <c r="B856" s="61">
        <v>0.77949999999999997</v>
      </c>
      <c r="C856" s="63">
        <v>64.400000000000006</v>
      </c>
      <c r="D856" s="61">
        <v>5.0194000000000001</v>
      </c>
      <c r="E856" s="63">
        <v>84.86</v>
      </c>
      <c r="F856" s="61">
        <v>0.64300000000000002</v>
      </c>
      <c r="G856" s="63">
        <v>877.04</v>
      </c>
      <c r="H856" s="61">
        <v>0.55220000000000002</v>
      </c>
      <c r="I856" s="61">
        <v>1.0356000000000001</v>
      </c>
      <c r="J856" s="63">
        <v>57.28</v>
      </c>
      <c r="K856" s="57">
        <v>24.35</v>
      </c>
      <c r="L856" s="61">
        <v>1.0789</v>
      </c>
      <c r="M856" s="63">
        <v>21.83</v>
      </c>
      <c r="N856" s="61">
        <v>3.2193000000000001</v>
      </c>
      <c r="O856" s="62">
        <v>11067</v>
      </c>
      <c r="P856" s="62">
        <v>17971</v>
      </c>
      <c r="R856" s="61">
        <v>2.7351000000000001</v>
      </c>
      <c r="S856" s="61">
        <v>6.0549999999999997</v>
      </c>
      <c r="T856" s="61">
        <v>0.94489999999999996</v>
      </c>
      <c r="V856" s="61">
        <v>0.70589999999999997</v>
      </c>
      <c r="X856" s="61">
        <v>0.54059999999999997</v>
      </c>
    </row>
    <row r="857" spans="1:24">
      <c r="A857" s="64">
        <v>44329</v>
      </c>
      <c r="B857" s="61">
        <v>0.77090000000000003</v>
      </c>
      <c r="C857" s="63">
        <v>63.9</v>
      </c>
      <c r="D857" s="61">
        <v>4.9779</v>
      </c>
      <c r="E857" s="63">
        <v>84.58</v>
      </c>
      <c r="F857" s="61">
        <v>0.63849999999999996</v>
      </c>
      <c r="G857" s="63">
        <v>872.63</v>
      </c>
      <c r="H857" s="61">
        <v>0.54859999999999998</v>
      </c>
      <c r="I857" s="61">
        <v>1.0289999999999999</v>
      </c>
      <c r="J857" s="63">
        <v>56.6</v>
      </c>
      <c r="K857" s="57">
        <v>24.16</v>
      </c>
      <c r="L857" s="61">
        <v>1.0775999999999999</v>
      </c>
      <c r="M857" s="63">
        <v>21.55</v>
      </c>
      <c r="N857" s="61">
        <v>3.1800999999999999</v>
      </c>
      <c r="O857" s="62">
        <v>10945</v>
      </c>
      <c r="P857" s="62">
        <v>17769</v>
      </c>
      <c r="R857" s="61">
        <v>2.7048999999999999</v>
      </c>
      <c r="S857" s="61">
        <v>5.9875999999999996</v>
      </c>
      <c r="T857" s="61">
        <v>0.93540000000000001</v>
      </c>
      <c r="V857" s="61">
        <v>0.70079999999999998</v>
      </c>
      <c r="X857" s="61">
        <v>0.53520000000000001</v>
      </c>
    </row>
    <row r="858" spans="1:24">
      <c r="A858" s="64">
        <v>44330</v>
      </c>
      <c r="B858" s="61">
        <v>0.77359999999999995</v>
      </c>
      <c r="C858" s="63">
        <v>64</v>
      </c>
      <c r="D858" s="61">
        <v>4.9805999999999999</v>
      </c>
      <c r="E858" s="63">
        <v>84.71</v>
      </c>
      <c r="F858" s="61">
        <v>0.63949999999999996</v>
      </c>
      <c r="G858" s="63">
        <v>872.76</v>
      </c>
      <c r="H858" s="61">
        <v>0.5504</v>
      </c>
      <c r="I858" s="61">
        <v>1.0335000000000001</v>
      </c>
      <c r="J858" s="63">
        <v>56.75</v>
      </c>
      <c r="K858" s="57">
        <v>24.28</v>
      </c>
      <c r="L858" s="61">
        <v>1.077</v>
      </c>
      <c r="M858" s="63">
        <v>21.64</v>
      </c>
      <c r="N858" s="61">
        <v>3.1913</v>
      </c>
      <c r="O858" s="62">
        <v>10984</v>
      </c>
      <c r="P858" s="62">
        <v>17831</v>
      </c>
      <c r="R858" s="61">
        <v>2.7143999999999999</v>
      </c>
      <c r="S858" s="61">
        <v>6.0086000000000004</v>
      </c>
      <c r="T858" s="61">
        <v>0.94130000000000003</v>
      </c>
      <c r="V858" s="61">
        <v>0.69979999999999998</v>
      </c>
      <c r="X858" s="61">
        <v>0.53869999999999996</v>
      </c>
    </row>
    <row r="859" spans="1:24">
      <c r="A859" s="64">
        <v>44333</v>
      </c>
      <c r="B859" s="61">
        <v>0.77510000000000001</v>
      </c>
      <c r="C859" s="63">
        <v>64.2</v>
      </c>
      <c r="D859" s="61">
        <v>4.9905999999999997</v>
      </c>
      <c r="E859" s="63">
        <v>84.74</v>
      </c>
      <c r="F859" s="61">
        <v>0.63919999999999999</v>
      </c>
      <c r="G859" s="63">
        <v>879.82</v>
      </c>
      <c r="H859" s="61">
        <v>0.55030000000000001</v>
      </c>
      <c r="I859" s="61">
        <v>1.0351999999999999</v>
      </c>
      <c r="J859" s="63">
        <v>56.76</v>
      </c>
      <c r="K859" s="57">
        <v>24.37</v>
      </c>
      <c r="L859" s="61">
        <v>1.0741000000000001</v>
      </c>
      <c r="M859" s="63">
        <v>21.74</v>
      </c>
      <c r="N859" s="61">
        <v>3.2042999999999999</v>
      </c>
      <c r="O859" s="62">
        <v>11068</v>
      </c>
      <c r="P859" s="62">
        <v>17864</v>
      </c>
      <c r="R859" s="61">
        <v>2.7195999999999998</v>
      </c>
      <c r="S859" s="61">
        <v>6.0204000000000004</v>
      </c>
      <c r="T859" s="61">
        <v>0.93989999999999996</v>
      </c>
      <c r="V859" s="61">
        <v>0.69950000000000001</v>
      </c>
      <c r="X859" s="61">
        <v>0.53879999999999995</v>
      </c>
    </row>
    <row r="860" spans="1:24">
      <c r="A860" s="64">
        <v>44334</v>
      </c>
      <c r="B860" s="61">
        <v>0.77869999999999995</v>
      </c>
      <c r="C860" s="63">
        <v>64.3</v>
      </c>
      <c r="D860" s="61">
        <v>5.0061999999999998</v>
      </c>
      <c r="E860" s="63">
        <v>84.99</v>
      </c>
      <c r="F860" s="61">
        <v>0.64</v>
      </c>
      <c r="G860" s="63">
        <v>880.87</v>
      </c>
      <c r="H860" s="61">
        <v>0.54969999999999997</v>
      </c>
      <c r="I860" s="61">
        <v>1.0375000000000001</v>
      </c>
      <c r="J860" s="63">
        <v>56.91</v>
      </c>
      <c r="K860" s="57">
        <v>24.51</v>
      </c>
      <c r="L860" s="61">
        <v>1.0764</v>
      </c>
      <c r="M860" s="63">
        <v>21.77</v>
      </c>
      <c r="N860" s="61">
        <v>3.2128999999999999</v>
      </c>
      <c r="O860" s="62">
        <v>11135</v>
      </c>
      <c r="P860" s="62">
        <v>17944</v>
      </c>
      <c r="R860" s="61">
        <v>2.7323</v>
      </c>
      <c r="S860" s="61">
        <v>6.0472000000000001</v>
      </c>
      <c r="T860" s="61">
        <v>0.93799999999999994</v>
      </c>
      <c r="V860" s="61">
        <v>0.70209999999999995</v>
      </c>
      <c r="X860" s="61">
        <v>0.5403</v>
      </c>
    </row>
    <row r="861" spans="1:24">
      <c r="A861" s="64">
        <v>44335</v>
      </c>
      <c r="B861" s="61">
        <v>0.77910000000000001</v>
      </c>
      <c r="C861" s="63">
        <v>64.3</v>
      </c>
      <c r="D861" s="61">
        <v>5.0065999999999997</v>
      </c>
      <c r="E861" s="63">
        <v>84.88</v>
      </c>
      <c r="F861" s="61">
        <v>0.63649999999999995</v>
      </c>
      <c r="G861" s="63">
        <v>880.54</v>
      </c>
      <c r="H861" s="61">
        <v>0.54869999999999997</v>
      </c>
      <c r="I861" s="61">
        <v>1.0351999999999999</v>
      </c>
      <c r="J861" s="63">
        <v>56.85</v>
      </c>
      <c r="K861" s="57">
        <v>24.46</v>
      </c>
      <c r="L861" s="61">
        <v>1.0768</v>
      </c>
      <c r="M861" s="63">
        <v>21.71</v>
      </c>
      <c r="N861" s="61">
        <v>3.2149999999999999</v>
      </c>
      <c r="O861" s="62">
        <v>11145</v>
      </c>
      <c r="P861" s="62">
        <v>17955</v>
      </c>
      <c r="R861" s="61">
        <v>2.7336999999999998</v>
      </c>
      <c r="S861" s="61">
        <v>6.0495999999999999</v>
      </c>
      <c r="T861" s="61">
        <v>0.94010000000000005</v>
      </c>
      <c r="V861" s="61">
        <v>0.69889999999999997</v>
      </c>
      <c r="X861" s="61">
        <v>0.53949999999999998</v>
      </c>
    </row>
    <row r="862" spans="1:24">
      <c r="A862" s="64">
        <v>44336</v>
      </c>
      <c r="B862" s="61">
        <v>0.77490000000000003</v>
      </c>
      <c r="C862" s="63">
        <v>64.099999999999994</v>
      </c>
      <c r="D862" s="61">
        <v>4.9917999999999996</v>
      </c>
      <c r="E862" s="63">
        <v>84.58</v>
      </c>
      <c r="F862" s="61">
        <v>0.63629999999999998</v>
      </c>
      <c r="G862" s="63">
        <v>878.32</v>
      </c>
      <c r="H862" s="61">
        <v>0.54890000000000005</v>
      </c>
      <c r="I862" s="61">
        <v>1.0334000000000001</v>
      </c>
      <c r="J862" s="63">
        <v>56.68</v>
      </c>
      <c r="K862" s="57">
        <v>24.32</v>
      </c>
      <c r="L862" s="61">
        <v>1.0790999999999999</v>
      </c>
      <c r="M862" s="63">
        <v>21.67</v>
      </c>
      <c r="N862" s="61">
        <v>3.2096</v>
      </c>
      <c r="O862" s="62">
        <v>11155</v>
      </c>
      <c r="P862" s="62">
        <v>17861</v>
      </c>
      <c r="R862" s="61">
        <v>2.7189000000000001</v>
      </c>
      <c r="S862" s="61">
        <v>6.0166000000000004</v>
      </c>
      <c r="T862" s="61">
        <v>0.93830000000000002</v>
      </c>
      <c r="V862" s="61">
        <v>0.70050000000000001</v>
      </c>
      <c r="X862" s="61">
        <v>0.53690000000000004</v>
      </c>
    </row>
    <row r="863" spans="1:24">
      <c r="A863" s="64">
        <v>44337</v>
      </c>
      <c r="B863" s="61">
        <v>0.77559999999999996</v>
      </c>
      <c r="C863" s="63">
        <v>64</v>
      </c>
      <c r="D863" s="61">
        <v>4.9893999999999998</v>
      </c>
      <c r="E863" s="63">
        <v>84.35</v>
      </c>
      <c r="F863" s="61">
        <v>0.63400000000000001</v>
      </c>
      <c r="G863" s="63">
        <v>873.55</v>
      </c>
      <c r="H863" s="61">
        <v>0.54669999999999996</v>
      </c>
      <c r="I863" s="61">
        <v>1.0324</v>
      </c>
      <c r="J863" s="63">
        <v>56.59</v>
      </c>
      <c r="K863" s="57">
        <v>24.35</v>
      </c>
      <c r="L863" s="61">
        <v>1.0794999999999999</v>
      </c>
      <c r="M863" s="63">
        <v>21.66</v>
      </c>
      <c r="N863" s="61">
        <v>3.2109999999999999</v>
      </c>
      <c r="O863" s="62">
        <v>11148</v>
      </c>
      <c r="P863" s="62">
        <v>17878</v>
      </c>
      <c r="R863" s="61">
        <v>2.7214</v>
      </c>
      <c r="S863" s="61">
        <v>6.0213999999999999</v>
      </c>
      <c r="T863" s="61">
        <v>0.93659999999999999</v>
      </c>
      <c r="V863" s="61">
        <v>0.69520000000000004</v>
      </c>
      <c r="X863" s="61">
        <v>0.53759999999999997</v>
      </c>
    </row>
    <row r="864" spans="1:24">
      <c r="A864" s="64">
        <v>44340</v>
      </c>
      <c r="B864" s="61">
        <v>0.77390000000000003</v>
      </c>
      <c r="C864" s="63">
        <v>63.9</v>
      </c>
      <c r="D864" s="61">
        <v>4.9794</v>
      </c>
      <c r="E864" s="63">
        <v>84.19</v>
      </c>
      <c r="F864" s="61">
        <v>0.63490000000000002</v>
      </c>
      <c r="G864" s="63">
        <v>872.68</v>
      </c>
      <c r="H864" s="61">
        <v>0.54659999999999997</v>
      </c>
      <c r="I864" s="61">
        <v>1.0301</v>
      </c>
      <c r="J864" s="63">
        <v>56.43</v>
      </c>
      <c r="K864" s="57">
        <v>24.28</v>
      </c>
      <c r="L864" s="61">
        <v>1.0788</v>
      </c>
      <c r="M864" s="63">
        <v>21.61</v>
      </c>
      <c r="N864" s="61">
        <v>3.2031999999999998</v>
      </c>
      <c r="O864" s="62">
        <v>11112</v>
      </c>
      <c r="P864" s="62">
        <v>17843</v>
      </c>
      <c r="R864" s="61">
        <v>2.7153999999999998</v>
      </c>
      <c r="S864" s="61">
        <v>6.0086000000000004</v>
      </c>
      <c r="T864" s="61">
        <v>0.93389999999999995</v>
      </c>
      <c r="V864" s="61">
        <v>0.69469999999999998</v>
      </c>
      <c r="X864" s="61">
        <v>0.53559999999999997</v>
      </c>
    </row>
    <row r="865" spans="1:24">
      <c r="A865" s="64">
        <v>44341</v>
      </c>
      <c r="B865" s="61">
        <v>0.77529999999999999</v>
      </c>
      <c r="C865" s="63">
        <v>63.9</v>
      </c>
      <c r="D865" s="61">
        <v>4.9714</v>
      </c>
      <c r="E865" s="63">
        <v>84.31</v>
      </c>
      <c r="F865" s="61">
        <v>0.63419999999999999</v>
      </c>
      <c r="G865" s="63">
        <v>870.28</v>
      </c>
      <c r="H865" s="61">
        <v>0.54690000000000005</v>
      </c>
      <c r="I865" s="61">
        <v>1.0288999999999999</v>
      </c>
      <c r="J865" s="63">
        <v>56.49</v>
      </c>
      <c r="K865" s="57">
        <v>24.31</v>
      </c>
      <c r="L865" s="61">
        <v>1.0734999999999999</v>
      </c>
      <c r="M865" s="63">
        <v>21.59</v>
      </c>
      <c r="N865" s="61">
        <v>3.2134</v>
      </c>
      <c r="O865" s="62">
        <v>11119</v>
      </c>
      <c r="P865" s="62">
        <v>17878</v>
      </c>
      <c r="R865" s="61">
        <v>2.7204000000000002</v>
      </c>
      <c r="S865" s="61">
        <v>6.0187999999999997</v>
      </c>
      <c r="T865" s="61">
        <v>0.93389999999999995</v>
      </c>
      <c r="V865" s="61">
        <v>0.69510000000000005</v>
      </c>
      <c r="X865" s="61">
        <v>0.53700000000000003</v>
      </c>
    </row>
    <row r="866" spans="1:24">
      <c r="A866" s="64">
        <v>44342</v>
      </c>
      <c r="B866" s="61">
        <v>0.77869999999999995</v>
      </c>
      <c r="C866" s="63">
        <v>64.099999999999994</v>
      </c>
      <c r="D866" s="61">
        <v>4.9809999999999999</v>
      </c>
      <c r="E866" s="63">
        <v>84.72</v>
      </c>
      <c r="F866" s="61">
        <v>0.63529999999999998</v>
      </c>
      <c r="G866" s="63">
        <v>869.21</v>
      </c>
      <c r="H866" s="61">
        <v>0.54990000000000006</v>
      </c>
      <c r="I866" s="61">
        <v>1.0307999999999999</v>
      </c>
      <c r="J866" s="63">
        <v>56.67</v>
      </c>
      <c r="K866" s="57">
        <v>24.43</v>
      </c>
      <c r="L866" s="61">
        <v>1.0654999999999999</v>
      </c>
      <c r="M866" s="63">
        <v>21.64</v>
      </c>
      <c r="N866" s="61">
        <v>3.2265000000000001</v>
      </c>
      <c r="O866" s="62">
        <v>11157</v>
      </c>
      <c r="P866" s="62">
        <v>17954</v>
      </c>
      <c r="R866" s="61">
        <v>2.7323</v>
      </c>
      <c r="S866" s="61">
        <v>6.0444000000000004</v>
      </c>
      <c r="T866" s="61">
        <v>0.93830000000000002</v>
      </c>
      <c r="V866" s="61">
        <v>0.69689999999999996</v>
      </c>
      <c r="X866" s="61">
        <v>0.53849999999999998</v>
      </c>
    </row>
    <row r="867" spans="1:24">
      <c r="A867" s="64">
        <v>44343</v>
      </c>
      <c r="B867" s="61">
        <v>0.77480000000000004</v>
      </c>
      <c r="C867" s="63">
        <v>63.7</v>
      </c>
      <c r="D867" s="61">
        <v>4.9459</v>
      </c>
      <c r="E867" s="63">
        <v>84.52</v>
      </c>
      <c r="F867" s="61">
        <v>0.63529999999999998</v>
      </c>
      <c r="G867" s="63">
        <v>865.43</v>
      </c>
      <c r="H867" s="61">
        <v>0.54869999999999997</v>
      </c>
      <c r="I867" s="61">
        <v>1.0258</v>
      </c>
      <c r="J867" s="63">
        <v>56.3</v>
      </c>
      <c r="K867" s="57">
        <v>24.23</v>
      </c>
      <c r="L867" s="61">
        <v>1.0618000000000001</v>
      </c>
      <c r="M867" s="63">
        <v>21.52</v>
      </c>
      <c r="N867" s="61">
        <v>3.2094999999999998</v>
      </c>
      <c r="O867" s="62">
        <v>11090</v>
      </c>
      <c r="P867" s="62">
        <v>17859</v>
      </c>
      <c r="R867" s="61">
        <v>2.7185999999999999</v>
      </c>
      <c r="S867" s="61">
        <v>6.0134999999999996</v>
      </c>
      <c r="T867" s="61">
        <v>0.93889999999999996</v>
      </c>
      <c r="V867" s="61">
        <v>0.69479999999999997</v>
      </c>
      <c r="X867" s="61">
        <v>0.53569999999999995</v>
      </c>
    </row>
    <row r="868" spans="1:24">
      <c r="A868" s="64">
        <v>44344</v>
      </c>
      <c r="B868" s="61">
        <v>0.77270000000000005</v>
      </c>
      <c r="C868" s="63">
        <v>63.6</v>
      </c>
      <c r="D868" s="61">
        <v>4.9236000000000004</v>
      </c>
      <c r="E868" s="63">
        <v>84.92</v>
      </c>
      <c r="F868" s="61">
        <v>0.63460000000000005</v>
      </c>
      <c r="G868" s="63">
        <v>862.02</v>
      </c>
      <c r="H868" s="61">
        <v>0.54469999999999996</v>
      </c>
      <c r="I868" s="61">
        <v>1.0234000000000001</v>
      </c>
      <c r="J868" s="63">
        <v>55.96</v>
      </c>
      <c r="K868" s="57">
        <v>24.17</v>
      </c>
      <c r="L868" s="61">
        <v>1.0649</v>
      </c>
      <c r="M868" s="63">
        <v>21.43</v>
      </c>
      <c r="N868" s="61">
        <v>3.1962999999999999</v>
      </c>
      <c r="O868" s="62">
        <v>11047</v>
      </c>
      <c r="P868" s="62">
        <v>17809</v>
      </c>
      <c r="R868" s="61">
        <v>2.7111999999999998</v>
      </c>
      <c r="S868" s="61">
        <v>5.9954999999999998</v>
      </c>
      <c r="T868" s="61">
        <v>0.93410000000000004</v>
      </c>
      <c r="V868" s="61">
        <v>0.69420000000000004</v>
      </c>
      <c r="X868" s="61">
        <v>0.53490000000000004</v>
      </c>
    </row>
    <row r="869" spans="1:24">
      <c r="A869" s="64">
        <v>44347</v>
      </c>
      <c r="B869" s="61">
        <v>0.77249999999999996</v>
      </c>
      <c r="C869" s="63">
        <v>63.5</v>
      </c>
      <c r="D869" s="61">
        <v>4.9214000000000002</v>
      </c>
      <c r="E869" s="63">
        <v>84.77</v>
      </c>
      <c r="F869" s="61">
        <v>0.63349999999999995</v>
      </c>
      <c r="G869" s="63">
        <v>858.71</v>
      </c>
      <c r="H869" s="61">
        <v>0.5444</v>
      </c>
      <c r="I869" s="61">
        <v>1.0223</v>
      </c>
      <c r="J869" s="63">
        <v>55.96</v>
      </c>
      <c r="K869" s="57">
        <v>24.15</v>
      </c>
      <c r="L869" s="61">
        <v>1.0648</v>
      </c>
      <c r="M869" s="63">
        <v>21.34</v>
      </c>
      <c r="N869" s="61">
        <v>3.1958000000000002</v>
      </c>
      <c r="O869" s="62">
        <v>11038</v>
      </c>
      <c r="P869" s="62">
        <v>17805</v>
      </c>
      <c r="R869" s="61">
        <v>2.7105000000000001</v>
      </c>
      <c r="S869" s="61">
        <v>5.9954000000000001</v>
      </c>
      <c r="T869" s="61">
        <v>0.93310000000000004</v>
      </c>
      <c r="V869" s="61">
        <v>0.69489999999999996</v>
      </c>
      <c r="X869" s="61">
        <v>0.53469999999999995</v>
      </c>
    </row>
    <row r="870" spans="1:24">
      <c r="A870" s="64">
        <v>44348</v>
      </c>
      <c r="B870" s="61">
        <v>0.77439999999999998</v>
      </c>
      <c r="C870" s="63">
        <v>63.6</v>
      </c>
      <c r="D870" s="61">
        <v>4.9340999999999999</v>
      </c>
      <c r="E870" s="63">
        <v>84.78</v>
      </c>
      <c r="F870" s="61">
        <v>0.63349999999999995</v>
      </c>
      <c r="G870" s="63">
        <v>857.08</v>
      </c>
      <c r="H870" s="61">
        <v>0.54430000000000001</v>
      </c>
      <c r="I870" s="61">
        <v>1.0217000000000001</v>
      </c>
      <c r="J870" s="63">
        <v>56.35</v>
      </c>
      <c r="K870" s="57">
        <v>24.15</v>
      </c>
      <c r="L870" s="61">
        <v>1.0643</v>
      </c>
      <c r="M870" s="63">
        <v>21.35</v>
      </c>
      <c r="N870" s="61">
        <v>3.194</v>
      </c>
      <c r="O870" s="62">
        <v>11058</v>
      </c>
      <c r="P870" s="62">
        <v>17846</v>
      </c>
      <c r="R870" s="61">
        <v>2.7172000000000001</v>
      </c>
      <c r="S870" s="61">
        <v>6.0088999999999997</v>
      </c>
      <c r="T870" s="61">
        <v>0.93340000000000001</v>
      </c>
      <c r="V870" s="61">
        <v>0.69630000000000003</v>
      </c>
      <c r="X870" s="61">
        <v>0.53600000000000003</v>
      </c>
    </row>
    <row r="871" spans="1:24">
      <c r="A871" s="64">
        <v>44349</v>
      </c>
      <c r="B871" s="61">
        <v>0.7742</v>
      </c>
      <c r="C871" s="63">
        <v>63.7</v>
      </c>
      <c r="D871" s="61">
        <v>4.9420999999999999</v>
      </c>
      <c r="E871" s="63">
        <v>84.94</v>
      </c>
      <c r="F871" s="61">
        <v>0.63370000000000004</v>
      </c>
      <c r="G871" s="63">
        <v>861.51</v>
      </c>
      <c r="H871" s="61">
        <v>0.54710000000000003</v>
      </c>
      <c r="I871" s="61">
        <v>1.0241</v>
      </c>
      <c r="J871" s="63">
        <v>56.68</v>
      </c>
      <c r="K871" s="57">
        <v>24.12</v>
      </c>
      <c r="L871" s="61">
        <v>1.0694999999999999</v>
      </c>
      <c r="M871" s="63">
        <v>21.41</v>
      </c>
      <c r="N871" s="61">
        <v>3.1947000000000001</v>
      </c>
      <c r="O871" s="62">
        <v>11049</v>
      </c>
      <c r="P871" s="62">
        <v>17843</v>
      </c>
      <c r="R871" s="61">
        <v>2.7164999999999999</v>
      </c>
      <c r="S871" s="61">
        <v>6.0068000000000001</v>
      </c>
      <c r="T871" s="61">
        <v>0.9345</v>
      </c>
      <c r="V871" s="61">
        <v>0.69479999999999997</v>
      </c>
      <c r="X871" s="61">
        <v>0.53569999999999995</v>
      </c>
    </row>
    <row r="872" spans="1:24">
      <c r="A872" s="64">
        <v>44350</v>
      </c>
      <c r="B872" s="61">
        <v>0.77329999999999999</v>
      </c>
      <c r="C872" s="63">
        <v>63.7</v>
      </c>
      <c r="D872" s="61">
        <v>4.9412000000000003</v>
      </c>
      <c r="E872" s="63">
        <v>84.89</v>
      </c>
      <c r="F872" s="61">
        <v>0.6341</v>
      </c>
      <c r="G872" s="63">
        <v>861.02</v>
      </c>
      <c r="H872" s="61">
        <v>0.5464</v>
      </c>
      <c r="I872" s="61">
        <v>1.0238</v>
      </c>
      <c r="J872" s="63">
        <v>56.53</v>
      </c>
      <c r="K872" s="57">
        <v>24.1</v>
      </c>
      <c r="L872" s="61">
        <v>1.0718000000000001</v>
      </c>
      <c r="M872" s="63">
        <v>21.37</v>
      </c>
      <c r="N872" s="61">
        <v>3.1882999999999999</v>
      </c>
      <c r="O872" s="62">
        <v>11062</v>
      </c>
      <c r="P872" s="62">
        <v>17821</v>
      </c>
      <c r="R872" s="61">
        <v>2.7132999999999998</v>
      </c>
      <c r="S872" s="61">
        <v>5.9991000000000003</v>
      </c>
      <c r="T872" s="61">
        <v>0.93179999999999996</v>
      </c>
      <c r="V872" s="61">
        <v>0.69499999999999995</v>
      </c>
      <c r="X872" s="61">
        <v>0.53610000000000002</v>
      </c>
    </row>
    <row r="873" spans="1:24">
      <c r="A873" s="64">
        <v>44351</v>
      </c>
      <c r="B873" s="61">
        <v>0.76529999999999998</v>
      </c>
      <c r="C873" s="63">
        <v>63.2</v>
      </c>
      <c r="D873" s="61">
        <v>4.9035000000000002</v>
      </c>
      <c r="E873" s="63">
        <v>84.39</v>
      </c>
      <c r="F873" s="61">
        <v>0.6321</v>
      </c>
      <c r="G873" s="63">
        <v>854.92</v>
      </c>
      <c r="H873" s="61">
        <v>0.54320000000000002</v>
      </c>
      <c r="I873" s="61">
        <v>1.0166999999999999</v>
      </c>
      <c r="J873" s="63">
        <v>55.85</v>
      </c>
      <c r="K873" s="57">
        <v>23.92</v>
      </c>
      <c r="L873" s="61">
        <v>1.0711999999999999</v>
      </c>
      <c r="M873" s="63">
        <v>21.21</v>
      </c>
      <c r="N873" s="61">
        <v>3.1595</v>
      </c>
      <c r="O873" s="62">
        <v>10958</v>
      </c>
      <c r="P873" s="62">
        <v>17639</v>
      </c>
      <c r="R873" s="61">
        <v>2.6852999999999998</v>
      </c>
      <c r="S873" s="61">
        <v>5.9375999999999998</v>
      </c>
      <c r="T873" s="61">
        <v>0.92779999999999996</v>
      </c>
      <c r="V873" s="61">
        <v>0.6925</v>
      </c>
      <c r="X873" s="61">
        <v>0.53029999999999999</v>
      </c>
    </row>
    <row r="874" spans="1:24">
      <c r="A874" s="64">
        <v>44354</v>
      </c>
      <c r="B874" s="61">
        <v>0.77339999999999998</v>
      </c>
      <c r="C874" s="63">
        <v>63.7</v>
      </c>
      <c r="D874" s="61">
        <v>4.9509999999999996</v>
      </c>
      <c r="E874" s="63">
        <v>84.71</v>
      </c>
      <c r="F874" s="61">
        <v>0.6361</v>
      </c>
      <c r="G874" s="63">
        <v>859.98</v>
      </c>
      <c r="H874" s="61">
        <v>0.54720000000000002</v>
      </c>
      <c r="I874" s="61">
        <v>1.0242</v>
      </c>
      <c r="J874" s="63">
        <v>56.28</v>
      </c>
      <c r="K874" s="57">
        <v>24.11</v>
      </c>
      <c r="L874" s="61">
        <v>1.0740000000000001</v>
      </c>
      <c r="M874" s="63">
        <v>21.43</v>
      </c>
      <c r="N874" s="61">
        <v>3.1926000000000001</v>
      </c>
      <c r="O874" s="62">
        <v>11036</v>
      </c>
      <c r="P874" s="62">
        <v>17823</v>
      </c>
      <c r="R874" s="61">
        <v>2.7136999999999998</v>
      </c>
      <c r="S874" s="61">
        <v>5.9993999999999996</v>
      </c>
      <c r="T874" s="61">
        <v>0.93540000000000001</v>
      </c>
      <c r="V874" s="61">
        <v>0.69579999999999997</v>
      </c>
      <c r="X874" s="61">
        <v>0.53749999999999998</v>
      </c>
    </row>
    <row r="875" spans="1:24">
      <c r="A875" s="64">
        <v>44355</v>
      </c>
      <c r="B875" s="61">
        <v>0.77429999999999999</v>
      </c>
      <c r="C875" s="63">
        <v>63.8</v>
      </c>
      <c r="D875" s="61">
        <v>4.9500999999999999</v>
      </c>
      <c r="E875" s="63">
        <v>84.77</v>
      </c>
      <c r="F875" s="61">
        <v>0.63580000000000003</v>
      </c>
      <c r="G875" s="63">
        <v>863.06</v>
      </c>
      <c r="H875" s="61">
        <v>0.54720000000000002</v>
      </c>
      <c r="I875" s="61">
        <v>1.0248999999999999</v>
      </c>
      <c r="J875" s="63">
        <v>56.4</v>
      </c>
      <c r="K875" s="57">
        <v>24.17</v>
      </c>
      <c r="L875" s="61">
        <v>1.0736000000000001</v>
      </c>
      <c r="M875" s="63">
        <v>21.45</v>
      </c>
      <c r="N875" s="61">
        <v>3.1913</v>
      </c>
      <c r="O875" s="62">
        <v>11045</v>
      </c>
      <c r="P875" s="62">
        <v>17773</v>
      </c>
      <c r="R875" s="61">
        <v>2.7168000000000001</v>
      </c>
      <c r="S875" s="61">
        <v>6.0079000000000002</v>
      </c>
      <c r="T875" s="61">
        <v>0.93610000000000004</v>
      </c>
      <c r="V875" s="61">
        <v>0.69540000000000002</v>
      </c>
      <c r="X875" s="61">
        <v>0.53700000000000003</v>
      </c>
    </row>
    <row r="876" spans="1:24">
      <c r="A876" s="64">
        <v>44356</v>
      </c>
      <c r="B876" s="61">
        <v>0.77400000000000002</v>
      </c>
      <c r="C876" s="63">
        <v>63.8</v>
      </c>
      <c r="D876" s="61">
        <v>4.9503000000000004</v>
      </c>
      <c r="E876" s="63">
        <v>84.74</v>
      </c>
      <c r="F876" s="61">
        <v>0.63560000000000005</v>
      </c>
      <c r="G876" s="63">
        <v>863.28</v>
      </c>
      <c r="H876" s="61">
        <v>0.54669999999999996</v>
      </c>
      <c r="I876" s="61">
        <v>1.0248999999999999</v>
      </c>
      <c r="J876" s="63">
        <v>56.49</v>
      </c>
      <c r="K876" s="57">
        <v>24.12</v>
      </c>
      <c r="L876" s="61">
        <v>1.0749</v>
      </c>
      <c r="M876" s="63">
        <v>21.48</v>
      </c>
      <c r="N876" s="61">
        <v>3.1880999999999999</v>
      </c>
      <c r="O876" s="62">
        <v>11043</v>
      </c>
      <c r="P876" s="62">
        <v>17775</v>
      </c>
      <c r="R876" s="61">
        <v>2.7158000000000002</v>
      </c>
      <c r="S876" s="61">
        <v>6.0057999999999998</v>
      </c>
      <c r="T876" s="61">
        <v>0.93700000000000006</v>
      </c>
      <c r="V876" s="61">
        <v>0.69399999999999995</v>
      </c>
      <c r="X876" s="61">
        <v>0.53649999999999998</v>
      </c>
    </row>
    <row r="877" spans="1:24">
      <c r="A877" s="64">
        <v>44357</v>
      </c>
      <c r="B877" s="61">
        <v>0.77370000000000005</v>
      </c>
      <c r="C877" s="63">
        <v>63.7</v>
      </c>
      <c r="D877" s="61">
        <v>4.9396000000000004</v>
      </c>
      <c r="E877" s="63">
        <v>84.75</v>
      </c>
      <c r="F877" s="61">
        <v>0.63600000000000001</v>
      </c>
      <c r="G877" s="63">
        <v>862.92</v>
      </c>
      <c r="H877" s="61">
        <v>0.54830000000000001</v>
      </c>
      <c r="I877" s="61">
        <v>1.0247999999999999</v>
      </c>
      <c r="J877" s="63">
        <v>56.46</v>
      </c>
      <c r="K877" s="57">
        <v>24.09</v>
      </c>
      <c r="L877" s="61">
        <v>1.0767</v>
      </c>
      <c r="M877" s="63">
        <v>21.42</v>
      </c>
      <c r="N877" s="61">
        <v>3.1861000000000002</v>
      </c>
      <c r="O877" s="62">
        <v>11016</v>
      </c>
      <c r="P877" s="62">
        <v>17776</v>
      </c>
      <c r="R877" s="61">
        <v>2.7147000000000001</v>
      </c>
      <c r="S877" s="61">
        <v>6.0034999999999998</v>
      </c>
      <c r="T877" s="61">
        <v>0.93730000000000002</v>
      </c>
      <c r="V877" s="61">
        <v>0.69320000000000004</v>
      </c>
      <c r="X877" s="61">
        <v>0.53590000000000004</v>
      </c>
    </row>
    <row r="878" spans="1:24">
      <c r="A878" s="64">
        <v>44358</v>
      </c>
      <c r="B878" s="61">
        <v>0.77539999999999998</v>
      </c>
      <c r="C878" s="63">
        <v>63.8</v>
      </c>
      <c r="D878" s="61">
        <v>4.9528999999999996</v>
      </c>
      <c r="E878" s="63">
        <v>84.84</v>
      </c>
      <c r="F878" s="61">
        <v>0.63619999999999999</v>
      </c>
      <c r="G878" s="63">
        <v>861.27</v>
      </c>
      <c r="H878" s="61">
        <v>0.54720000000000002</v>
      </c>
      <c r="I878" s="61">
        <v>1.0251999999999999</v>
      </c>
      <c r="J878" s="63">
        <v>56.57</v>
      </c>
      <c r="K878" s="57">
        <v>24.08</v>
      </c>
      <c r="L878" s="61">
        <v>1.0780000000000001</v>
      </c>
      <c r="M878" s="63">
        <v>21.4</v>
      </c>
      <c r="N878" s="61">
        <v>3.1896</v>
      </c>
      <c r="O878" s="62">
        <v>11008</v>
      </c>
      <c r="P878" s="62">
        <v>17806</v>
      </c>
      <c r="R878" s="61">
        <v>2.7206999999999999</v>
      </c>
      <c r="S878" s="61">
        <v>6.0166000000000004</v>
      </c>
      <c r="T878" s="61">
        <v>0.93730000000000002</v>
      </c>
      <c r="V878" s="61">
        <v>0.69310000000000005</v>
      </c>
      <c r="X878" s="61">
        <v>0.53769999999999996</v>
      </c>
    </row>
    <row r="879" spans="1:24">
      <c r="A879" s="64">
        <v>44362</v>
      </c>
      <c r="B879" s="61">
        <v>0.77159999999999995</v>
      </c>
      <c r="C879" s="63">
        <v>63.7</v>
      </c>
      <c r="D879" s="61">
        <v>4.9391999999999996</v>
      </c>
      <c r="E879" s="63">
        <v>84.91</v>
      </c>
      <c r="F879" s="61">
        <v>0.63629999999999998</v>
      </c>
      <c r="G879" s="63">
        <v>862</v>
      </c>
      <c r="H879" s="61">
        <v>0.54630000000000001</v>
      </c>
      <c r="I879" s="61">
        <v>1.0230999999999999</v>
      </c>
      <c r="J879" s="63">
        <v>56.49</v>
      </c>
      <c r="K879" s="57">
        <v>24.02</v>
      </c>
      <c r="L879" s="61">
        <v>1.0778000000000001</v>
      </c>
      <c r="M879" s="63">
        <v>21.32</v>
      </c>
      <c r="N879" s="61">
        <v>3.1743999999999999</v>
      </c>
      <c r="O879" s="62">
        <v>10991</v>
      </c>
      <c r="P879" s="62">
        <v>17708</v>
      </c>
      <c r="R879" s="61">
        <v>2.7073999999999998</v>
      </c>
      <c r="S879" s="61">
        <v>5.9889000000000001</v>
      </c>
      <c r="T879" s="61">
        <v>0.93620000000000003</v>
      </c>
      <c r="V879" s="61">
        <v>0.69399999999999995</v>
      </c>
      <c r="X879" s="61">
        <v>0.53600000000000003</v>
      </c>
    </row>
    <row r="880" spans="1:24">
      <c r="A880" s="64">
        <v>44363</v>
      </c>
      <c r="B880" s="61">
        <v>0.76939999999999997</v>
      </c>
      <c r="C880" s="63">
        <v>63.5</v>
      </c>
      <c r="D880" s="61">
        <v>4.923</v>
      </c>
      <c r="E880" s="63">
        <v>84.69</v>
      </c>
      <c r="F880" s="61">
        <v>0.63429999999999997</v>
      </c>
      <c r="G880" s="63">
        <v>859.3</v>
      </c>
      <c r="H880" s="61">
        <v>0.54610000000000003</v>
      </c>
      <c r="I880" s="61">
        <v>1.0209999999999999</v>
      </c>
      <c r="J880" s="63">
        <v>56.43</v>
      </c>
      <c r="K880" s="57">
        <v>23.98</v>
      </c>
      <c r="L880" s="61">
        <v>1.0777000000000001</v>
      </c>
      <c r="M880" s="63">
        <v>21.26</v>
      </c>
      <c r="N880" s="61">
        <v>3.1684000000000001</v>
      </c>
      <c r="O880" s="62">
        <v>10966</v>
      </c>
      <c r="P880" s="62">
        <v>17659</v>
      </c>
      <c r="R880" s="61">
        <v>2.6996000000000002</v>
      </c>
      <c r="S880" s="61">
        <v>5.9718999999999998</v>
      </c>
      <c r="T880" s="61">
        <v>0.93710000000000004</v>
      </c>
      <c r="V880" s="61">
        <v>0.69120000000000004</v>
      </c>
      <c r="X880" s="61">
        <v>0.53459999999999996</v>
      </c>
    </row>
    <row r="881" spans="1:24">
      <c r="A881" s="64">
        <v>44364</v>
      </c>
      <c r="B881" s="61">
        <v>0.76319999999999999</v>
      </c>
      <c r="C881" s="63">
        <v>63.3</v>
      </c>
      <c r="D881" s="61">
        <v>4.9013</v>
      </c>
      <c r="E881" s="63">
        <v>84.44</v>
      </c>
      <c r="F881" s="61">
        <v>0.63590000000000002</v>
      </c>
      <c r="G881" s="63">
        <v>862.58</v>
      </c>
      <c r="H881" s="61">
        <v>0.54490000000000005</v>
      </c>
      <c r="I881" s="61">
        <v>1.0194000000000001</v>
      </c>
      <c r="J881" s="63">
        <v>56.25</v>
      </c>
      <c r="K881" s="57">
        <v>23.91</v>
      </c>
      <c r="L881" s="61">
        <v>1.0769</v>
      </c>
      <c r="M881" s="63">
        <v>21.18</v>
      </c>
      <c r="N881" s="61">
        <v>3.1551</v>
      </c>
      <c r="O881" s="62">
        <v>10966</v>
      </c>
      <c r="P881" s="62">
        <v>17525</v>
      </c>
      <c r="R881" s="61">
        <v>2.6779000000000002</v>
      </c>
      <c r="S881" s="61">
        <v>5.9260000000000002</v>
      </c>
      <c r="T881" s="61">
        <v>0.93620000000000003</v>
      </c>
      <c r="V881" s="61">
        <v>0.69320000000000004</v>
      </c>
      <c r="X881" s="61">
        <v>0.53010000000000002</v>
      </c>
    </row>
    <row r="882" spans="1:24">
      <c r="A882" s="64">
        <v>44365</v>
      </c>
      <c r="B882" s="61">
        <v>0.75370000000000004</v>
      </c>
      <c r="C882" s="63">
        <v>62.7</v>
      </c>
      <c r="D882" s="61">
        <v>4.8586999999999998</v>
      </c>
      <c r="E882" s="63">
        <v>82.94</v>
      </c>
      <c r="F882" s="61">
        <v>0.6331</v>
      </c>
      <c r="G882" s="63">
        <v>853.14</v>
      </c>
      <c r="H882" s="61">
        <v>0.54210000000000003</v>
      </c>
      <c r="I882" s="61">
        <v>1.0115000000000001</v>
      </c>
      <c r="J882" s="63">
        <v>55.89</v>
      </c>
      <c r="K882" s="57">
        <v>23.66</v>
      </c>
      <c r="L882" s="61">
        <v>1.0794999999999999</v>
      </c>
      <c r="M882" s="63">
        <v>20.95</v>
      </c>
      <c r="N882" s="61">
        <v>3.1236999999999999</v>
      </c>
      <c r="O882" s="62">
        <v>10838</v>
      </c>
      <c r="P882" s="62">
        <v>17343</v>
      </c>
      <c r="R882" s="61">
        <v>2.6446000000000001</v>
      </c>
      <c r="S882" s="61">
        <v>5.8517999999999999</v>
      </c>
      <c r="T882" s="61">
        <v>0.93279999999999996</v>
      </c>
      <c r="V882" s="61">
        <v>0.69179999999999997</v>
      </c>
      <c r="X882" s="61">
        <v>0.52729999999999999</v>
      </c>
    </row>
    <row r="883" spans="1:24">
      <c r="A883" s="64">
        <v>44368</v>
      </c>
      <c r="B883" s="61">
        <v>0.75</v>
      </c>
      <c r="C883" s="63">
        <v>62.6</v>
      </c>
      <c r="D883" s="61">
        <v>4.8490000000000002</v>
      </c>
      <c r="E883" s="63">
        <v>82.4</v>
      </c>
      <c r="F883" s="61">
        <v>0.63200000000000001</v>
      </c>
      <c r="G883" s="63">
        <v>852.23</v>
      </c>
      <c r="H883" s="61">
        <v>0.54310000000000003</v>
      </c>
      <c r="I883" s="61">
        <v>1.0099</v>
      </c>
      <c r="J883" s="63">
        <v>55.61</v>
      </c>
      <c r="K883" s="57">
        <v>23.67</v>
      </c>
      <c r="L883" s="61">
        <v>1.0779000000000001</v>
      </c>
      <c r="M883" s="63">
        <v>20.96</v>
      </c>
      <c r="N883" s="61">
        <v>3.1116999999999999</v>
      </c>
      <c r="O883" s="62">
        <v>10821</v>
      </c>
      <c r="P883" s="62">
        <v>17264</v>
      </c>
      <c r="R883" s="61">
        <v>2.6316000000000002</v>
      </c>
      <c r="S883" s="61">
        <v>5.8228999999999997</v>
      </c>
      <c r="T883" s="61">
        <v>0.9355</v>
      </c>
      <c r="V883" s="61">
        <v>0.69169999999999998</v>
      </c>
      <c r="X883" s="61">
        <v>0.52490000000000003</v>
      </c>
    </row>
    <row r="884" spans="1:24">
      <c r="A884" s="64">
        <v>44369</v>
      </c>
      <c r="B884" s="61">
        <v>0.75090000000000001</v>
      </c>
      <c r="C884" s="63">
        <v>62.6</v>
      </c>
      <c r="D884" s="61">
        <v>4.8578999999999999</v>
      </c>
      <c r="E884" s="63">
        <v>82.96</v>
      </c>
      <c r="F884" s="61">
        <v>0.63139999999999996</v>
      </c>
      <c r="G884" s="63">
        <v>849.97</v>
      </c>
      <c r="H884" s="61">
        <v>0.54039999999999999</v>
      </c>
      <c r="I884" s="61">
        <v>1.0112000000000001</v>
      </c>
      <c r="J884" s="63">
        <v>55.65</v>
      </c>
      <c r="K884" s="57">
        <v>23.79</v>
      </c>
      <c r="L884" s="61">
        <v>1.0781000000000001</v>
      </c>
      <c r="M884" s="63">
        <v>20.99</v>
      </c>
      <c r="N884" s="61">
        <v>3.1181000000000001</v>
      </c>
      <c r="O884" s="62">
        <v>10821</v>
      </c>
      <c r="P884" s="62">
        <v>17283</v>
      </c>
      <c r="R884" s="61">
        <v>2.6347</v>
      </c>
      <c r="S884" s="61">
        <v>5.8310000000000004</v>
      </c>
      <c r="T884" s="61">
        <v>0.93</v>
      </c>
      <c r="V884" s="61">
        <v>0.69140000000000001</v>
      </c>
      <c r="X884" s="61">
        <v>0.5262</v>
      </c>
    </row>
    <row r="885" spans="1:24">
      <c r="A885" s="64">
        <v>44370</v>
      </c>
      <c r="B885" s="61">
        <v>0.75449999999999995</v>
      </c>
      <c r="C885" s="63">
        <v>63</v>
      </c>
      <c r="D885" s="61">
        <v>4.8922999999999996</v>
      </c>
      <c r="E885" s="63">
        <v>83.58</v>
      </c>
      <c r="F885" s="61">
        <v>0.63260000000000005</v>
      </c>
      <c r="G885" s="63">
        <v>857.6</v>
      </c>
      <c r="H885" s="61">
        <v>0.5413</v>
      </c>
      <c r="I885" s="61">
        <v>1.0159</v>
      </c>
      <c r="J885" s="63">
        <v>56.1</v>
      </c>
      <c r="K885" s="57">
        <v>24.02</v>
      </c>
      <c r="L885" s="61">
        <v>1.0766</v>
      </c>
      <c r="M885" s="63">
        <v>21.11</v>
      </c>
      <c r="N885" s="61">
        <v>3.1431</v>
      </c>
      <c r="O885" s="62">
        <v>10897</v>
      </c>
      <c r="P885" s="62">
        <v>17374</v>
      </c>
      <c r="R885" s="61">
        <v>2.6474000000000002</v>
      </c>
      <c r="S885" s="61">
        <v>5.8590999999999998</v>
      </c>
      <c r="T885" s="61">
        <v>0.92959999999999998</v>
      </c>
      <c r="V885" s="61">
        <v>0.69350000000000001</v>
      </c>
      <c r="X885" s="61">
        <v>0.52890000000000004</v>
      </c>
    </row>
    <row r="886" spans="1:24">
      <c r="A886" s="64">
        <v>44371</v>
      </c>
      <c r="B886" s="61">
        <v>0.75690000000000002</v>
      </c>
      <c r="C886" s="63">
        <v>63.2</v>
      </c>
      <c r="D886" s="61">
        <v>4.9029999999999996</v>
      </c>
      <c r="E886" s="63">
        <v>83.91</v>
      </c>
      <c r="F886" s="61">
        <v>0.63480000000000003</v>
      </c>
      <c r="G886" s="63">
        <v>859.35</v>
      </c>
      <c r="H886" s="61">
        <v>0.5423</v>
      </c>
      <c r="I886" s="61">
        <v>1.0185</v>
      </c>
      <c r="J886" s="63">
        <v>56.17</v>
      </c>
      <c r="K886" s="57">
        <v>24.2</v>
      </c>
      <c r="L886" s="61">
        <v>1.0736000000000001</v>
      </c>
      <c r="M886" s="63">
        <v>21.19</v>
      </c>
      <c r="N886" s="61">
        <v>3.1545000000000001</v>
      </c>
      <c r="O886" s="62">
        <v>10945</v>
      </c>
      <c r="P886" s="62">
        <v>17416</v>
      </c>
      <c r="R886" s="61">
        <v>2.6558000000000002</v>
      </c>
      <c r="S886" s="61">
        <v>5.8771000000000004</v>
      </c>
      <c r="T886" s="61">
        <v>0.93169999999999997</v>
      </c>
      <c r="V886" s="61">
        <v>0.69569999999999999</v>
      </c>
      <c r="X886" s="61">
        <v>0.52980000000000005</v>
      </c>
    </row>
    <row r="887" spans="1:24">
      <c r="A887" s="64">
        <v>44372</v>
      </c>
      <c r="B887" s="61">
        <v>0.75939999999999996</v>
      </c>
      <c r="C887" s="63">
        <v>63.2</v>
      </c>
      <c r="D887" s="61">
        <v>4.9053000000000004</v>
      </c>
      <c r="E887" s="63">
        <v>84.17</v>
      </c>
      <c r="F887" s="61">
        <v>0.63600000000000001</v>
      </c>
      <c r="G887" s="63">
        <v>856.28</v>
      </c>
      <c r="H887" s="61">
        <v>0.54520000000000002</v>
      </c>
      <c r="I887" s="61">
        <v>1.0189999999999999</v>
      </c>
      <c r="J887" s="63">
        <v>56.33</v>
      </c>
      <c r="K887" s="57">
        <v>24.12</v>
      </c>
      <c r="L887" s="61">
        <v>1.0731999999999999</v>
      </c>
      <c r="M887" s="63">
        <v>21.18</v>
      </c>
      <c r="N887" s="61">
        <v>3.1574</v>
      </c>
      <c r="O887" s="62">
        <v>10966</v>
      </c>
      <c r="P887" s="62">
        <v>17475</v>
      </c>
      <c r="R887" s="61">
        <v>2.6646000000000001</v>
      </c>
      <c r="S887" s="61">
        <v>5.8944999999999999</v>
      </c>
      <c r="T887" s="61">
        <v>0.93469999999999998</v>
      </c>
      <c r="V887" s="61">
        <v>0.69689999999999996</v>
      </c>
      <c r="X887" s="61">
        <v>0.53149999999999997</v>
      </c>
    </row>
    <row r="888" spans="1:24">
      <c r="A888" s="64">
        <v>44375</v>
      </c>
      <c r="B888" s="61">
        <v>0.7591</v>
      </c>
      <c r="C888" s="63">
        <v>63.3</v>
      </c>
      <c r="D888" s="61">
        <v>4.9053000000000004</v>
      </c>
      <c r="E888" s="63">
        <v>84.01</v>
      </c>
      <c r="F888" s="61">
        <v>0.63649999999999995</v>
      </c>
      <c r="G888" s="63">
        <v>857.92</v>
      </c>
      <c r="H888" s="61">
        <v>0.54630000000000001</v>
      </c>
      <c r="I888" s="61">
        <v>1.0201</v>
      </c>
      <c r="J888" s="63">
        <v>56.32</v>
      </c>
      <c r="K888" s="57">
        <v>24.2</v>
      </c>
      <c r="L888" s="61">
        <v>1.0734999999999999</v>
      </c>
      <c r="M888" s="63">
        <v>21.17</v>
      </c>
      <c r="N888" s="61">
        <v>3.1518000000000002</v>
      </c>
      <c r="O888" s="62">
        <v>10984</v>
      </c>
      <c r="P888" s="62">
        <v>17474</v>
      </c>
      <c r="R888" s="61">
        <v>2.6635</v>
      </c>
      <c r="S888" s="61">
        <v>5.8925999999999998</v>
      </c>
      <c r="T888" s="61">
        <v>0.93410000000000004</v>
      </c>
      <c r="V888" s="61">
        <v>0.69720000000000004</v>
      </c>
      <c r="X888" s="61">
        <v>0.53120000000000001</v>
      </c>
    </row>
    <row r="889" spans="1:24">
      <c r="A889" s="64">
        <v>44376</v>
      </c>
      <c r="B889" s="61">
        <v>0.75629999999999997</v>
      </c>
      <c r="C889" s="63">
        <v>63</v>
      </c>
      <c r="D889" s="61">
        <v>4.8841999999999999</v>
      </c>
      <c r="E889" s="63">
        <v>83.62</v>
      </c>
      <c r="F889" s="61">
        <v>0.63439999999999996</v>
      </c>
      <c r="G889" s="63">
        <v>853.7</v>
      </c>
      <c r="H889" s="61">
        <v>0.54500000000000004</v>
      </c>
      <c r="I889" s="61">
        <v>1.0153000000000001</v>
      </c>
      <c r="J889" s="63">
        <v>56.13</v>
      </c>
      <c r="K889" s="57">
        <v>24.23</v>
      </c>
      <c r="L889" s="61">
        <v>1.0751999999999999</v>
      </c>
      <c r="M889" s="63">
        <v>21.09</v>
      </c>
      <c r="N889" s="61">
        <v>3.1379000000000001</v>
      </c>
      <c r="O889" s="62">
        <v>10951</v>
      </c>
      <c r="P889" s="62">
        <v>17412</v>
      </c>
      <c r="R889" s="61">
        <v>2.6537000000000002</v>
      </c>
      <c r="S889" s="61">
        <v>5.8705999999999996</v>
      </c>
      <c r="T889" s="61">
        <v>0.93320000000000003</v>
      </c>
      <c r="V889" s="61">
        <v>0.69550000000000001</v>
      </c>
      <c r="X889" s="61">
        <v>0.52939999999999998</v>
      </c>
    </row>
    <row r="890" spans="1:24">
      <c r="A890" s="64">
        <v>44377</v>
      </c>
      <c r="B890" s="61">
        <v>0.75180000000000002</v>
      </c>
      <c r="C890" s="63">
        <v>62.7</v>
      </c>
      <c r="D890" s="61">
        <v>4.8552999999999997</v>
      </c>
      <c r="E890" s="63">
        <v>83.07</v>
      </c>
      <c r="F890" s="61">
        <v>0.63200000000000001</v>
      </c>
      <c r="G890" s="63">
        <v>847.52</v>
      </c>
      <c r="H890" s="61">
        <v>0.54290000000000005</v>
      </c>
      <c r="I890" s="61">
        <v>1.0108999999999999</v>
      </c>
      <c r="J890" s="63">
        <v>55.92</v>
      </c>
      <c r="K890" s="57">
        <v>24.09</v>
      </c>
      <c r="L890" s="61">
        <v>1.0745</v>
      </c>
      <c r="M890" s="63">
        <v>20.96</v>
      </c>
      <c r="N890" s="61">
        <v>3.1217999999999999</v>
      </c>
      <c r="O890" s="62">
        <v>10927</v>
      </c>
      <c r="P890" s="62">
        <v>17308</v>
      </c>
      <c r="R890" s="61">
        <v>2.6379000000000001</v>
      </c>
      <c r="S890" s="61">
        <v>5.8381999999999996</v>
      </c>
      <c r="T890" s="61">
        <v>0.93179999999999996</v>
      </c>
      <c r="V890" s="61">
        <v>0.69299999999999995</v>
      </c>
      <c r="X890" s="61">
        <v>0.52690000000000003</v>
      </c>
    </row>
    <row r="891" spans="1:24">
      <c r="A891" s="64">
        <v>44378</v>
      </c>
      <c r="B891" s="61">
        <v>0.74829999999999997</v>
      </c>
      <c r="C891" s="63">
        <v>62.5</v>
      </c>
      <c r="D891" s="61">
        <v>4.8387000000000002</v>
      </c>
      <c r="E891" s="63">
        <v>83.16</v>
      </c>
      <c r="F891" s="61">
        <v>0.63190000000000002</v>
      </c>
      <c r="G891" s="63">
        <v>847.24</v>
      </c>
      <c r="H891" s="61">
        <v>0.54169999999999996</v>
      </c>
      <c r="I891" s="61">
        <v>1.0072000000000001</v>
      </c>
      <c r="J891" s="63">
        <v>55.64</v>
      </c>
      <c r="K891" s="57">
        <v>23.96</v>
      </c>
      <c r="L891" s="61">
        <v>1.0718000000000001</v>
      </c>
      <c r="M891" s="63">
        <v>20.86</v>
      </c>
      <c r="N891" s="61">
        <v>3.1092</v>
      </c>
      <c r="O891" s="62">
        <v>10873</v>
      </c>
      <c r="P891" s="62">
        <v>17221</v>
      </c>
      <c r="R891" s="61">
        <v>2.6255999999999999</v>
      </c>
      <c r="S891" s="61">
        <v>5.8103999999999996</v>
      </c>
      <c r="T891" s="61">
        <v>0.92810000000000004</v>
      </c>
      <c r="V891" s="61">
        <v>0.69289999999999996</v>
      </c>
      <c r="X891" s="61">
        <v>0.52459999999999996</v>
      </c>
    </row>
    <row r="892" spans="1:24">
      <c r="A892" s="64">
        <v>44379</v>
      </c>
      <c r="B892" s="61">
        <v>0.74660000000000004</v>
      </c>
      <c r="C892" s="63">
        <v>62.5</v>
      </c>
      <c r="D892" s="61">
        <v>4.8384</v>
      </c>
      <c r="E892" s="63">
        <v>83.33</v>
      </c>
      <c r="F892" s="61">
        <v>0.63049999999999995</v>
      </c>
      <c r="G892" s="63">
        <v>846.91</v>
      </c>
      <c r="H892" s="61">
        <v>0.5423</v>
      </c>
      <c r="I892" s="61">
        <v>1.0081</v>
      </c>
      <c r="J892" s="63">
        <v>55.8</v>
      </c>
      <c r="K892" s="57">
        <v>24.01</v>
      </c>
      <c r="L892" s="61">
        <v>1.0712999999999999</v>
      </c>
      <c r="M892" s="63">
        <v>20.88</v>
      </c>
      <c r="N892" s="61">
        <v>3.1080999999999999</v>
      </c>
      <c r="O892" s="62">
        <v>10867</v>
      </c>
      <c r="P892" s="62">
        <v>17177</v>
      </c>
      <c r="R892" s="61">
        <v>2.6196000000000002</v>
      </c>
      <c r="S892" s="61">
        <v>5.7988</v>
      </c>
      <c r="T892" s="61">
        <v>0.92849999999999999</v>
      </c>
      <c r="V892" s="61">
        <v>0.6915</v>
      </c>
      <c r="X892" s="61">
        <v>0.52429999999999999</v>
      </c>
    </row>
    <row r="893" spans="1:24">
      <c r="A893" s="64">
        <v>44382</v>
      </c>
      <c r="B893" s="61">
        <v>0.75129999999999997</v>
      </c>
      <c r="C893" s="63">
        <v>62.8</v>
      </c>
      <c r="D893" s="61">
        <v>4.8574000000000002</v>
      </c>
      <c r="E893" s="63">
        <v>83.5</v>
      </c>
      <c r="F893" s="61">
        <v>0.63380000000000003</v>
      </c>
      <c r="G893" s="63">
        <v>850.09</v>
      </c>
      <c r="H893" s="61">
        <v>0.54359999999999997</v>
      </c>
      <c r="I893" s="61">
        <v>1.0119</v>
      </c>
      <c r="J893" s="63">
        <v>56</v>
      </c>
      <c r="K893" s="57">
        <v>24.18</v>
      </c>
      <c r="L893" s="61">
        <v>1.0708</v>
      </c>
      <c r="M893" s="63">
        <v>20.95</v>
      </c>
      <c r="N893" s="61">
        <v>3.1219000000000001</v>
      </c>
      <c r="O893" s="62">
        <v>10883</v>
      </c>
      <c r="P893" s="62">
        <v>17275</v>
      </c>
      <c r="R893" s="61">
        <v>2.6360999999999999</v>
      </c>
      <c r="S893" s="61">
        <v>5.8350999999999997</v>
      </c>
      <c r="T893" s="61">
        <v>0.92759999999999998</v>
      </c>
      <c r="V893" s="61">
        <v>0.69289999999999996</v>
      </c>
      <c r="X893" s="61">
        <v>0.52759999999999996</v>
      </c>
    </row>
    <row r="894" spans="1:24">
      <c r="A894" s="64">
        <v>44383</v>
      </c>
      <c r="B894" s="61">
        <v>0.75780000000000003</v>
      </c>
      <c r="C894" s="63">
        <v>63.2</v>
      </c>
      <c r="D894" s="61">
        <v>4.8962000000000003</v>
      </c>
      <c r="E894" s="63">
        <v>83.96</v>
      </c>
      <c r="F894" s="61">
        <v>0.63770000000000004</v>
      </c>
      <c r="G894" s="63">
        <v>857.04</v>
      </c>
      <c r="H894" s="61">
        <v>0.54559999999999997</v>
      </c>
      <c r="I894" s="61">
        <v>1.0176000000000001</v>
      </c>
      <c r="J894" s="63">
        <v>56.33</v>
      </c>
      <c r="K894" s="57">
        <v>24.33</v>
      </c>
      <c r="L894" s="61">
        <v>1.0690999999999999</v>
      </c>
      <c r="M894" s="63">
        <v>21.15</v>
      </c>
      <c r="N894" s="61">
        <v>3.1456</v>
      </c>
      <c r="O894" s="62">
        <v>10960</v>
      </c>
      <c r="P894" s="62">
        <v>17436</v>
      </c>
      <c r="R894" s="61">
        <v>2.6589</v>
      </c>
      <c r="S894" s="61">
        <v>5.8863000000000003</v>
      </c>
      <c r="T894" s="61">
        <v>0.93359999999999999</v>
      </c>
      <c r="V894" s="61">
        <v>0.6976</v>
      </c>
      <c r="X894" s="61">
        <v>0.53220000000000001</v>
      </c>
    </row>
    <row r="895" spans="1:24">
      <c r="A895" s="64">
        <v>44384</v>
      </c>
      <c r="B895" s="61">
        <v>0.75039999999999996</v>
      </c>
      <c r="C895" s="63">
        <v>62.7</v>
      </c>
      <c r="D895" s="61">
        <v>4.8533999999999997</v>
      </c>
      <c r="E895" s="63">
        <v>82.99</v>
      </c>
      <c r="F895" s="61">
        <v>0.63429999999999997</v>
      </c>
      <c r="G895" s="63">
        <v>854.35</v>
      </c>
      <c r="H895" s="61">
        <v>0.54339999999999999</v>
      </c>
      <c r="I895" s="61">
        <v>1.0111000000000001</v>
      </c>
      <c r="J895" s="63">
        <v>56.08</v>
      </c>
      <c r="K895" s="57">
        <v>24.23</v>
      </c>
      <c r="L895" s="61">
        <v>1.0676000000000001</v>
      </c>
      <c r="M895" s="63">
        <v>20.99</v>
      </c>
      <c r="N895" s="61">
        <v>3.1213000000000002</v>
      </c>
      <c r="O895" s="62">
        <v>10885</v>
      </c>
      <c r="P895" s="62">
        <v>17267</v>
      </c>
      <c r="R895" s="61">
        <v>2.633</v>
      </c>
      <c r="S895" s="61">
        <v>5.8289999999999997</v>
      </c>
      <c r="T895" s="61">
        <v>0.93510000000000004</v>
      </c>
      <c r="V895" s="61">
        <v>0.69289999999999996</v>
      </c>
      <c r="X895" s="61">
        <v>0.52690000000000003</v>
      </c>
    </row>
    <row r="896" spans="1:24">
      <c r="A896" s="64">
        <v>44385</v>
      </c>
      <c r="B896" s="61">
        <v>0.746</v>
      </c>
      <c r="C896" s="63">
        <v>62.4</v>
      </c>
      <c r="D896" s="61">
        <v>4.8312999999999997</v>
      </c>
      <c r="E896" s="63">
        <v>82.27</v>
      </c>
      <c r="F896" s="61">
        <v>0.63190000000000002</v>
      </c>
      <c r="G896" s="63">
        <v>853.19</v>
      </c>
      <c r="H896" s="61">
        <v>0.54079999999999995</v>
      </c>
      <c r="I896" s="61">
        <v>1.0081</v>
      </c>
      <c r="J896" s="63">
        <v>55.7</v>
      </c>
      <c r="K896" s="57">
        <v>24.21</v>
      </c>
      <c r="L896" s="61">
        <v>1.0671999999999999</v>
      </c>
      <c r="M896" s="63">
        <v>20.9</v>
      </c>
      <c r="N896" s="61">
        <v>3.1126999999999998</v>
      </c>
      <c r="O896" s="62">
        <v>10836</v>
      </c>
      <c r="P896" s="62">
        <v>17171</v>
      </c>
      <c r="R896" s="61">
        <v>2.6175000000000002</v>
      </c>
      <c r="S896" s="61">
        <v>5.7952000000000004</v>
      </c>
      <c r="T896" s="61">
        <v>0.93410000000000004</v>
      </c>
      <c r="V896" s="61">
        <v>0.68979999999999997</v>
      </c>
      <c r="X896" s="61">
        <v>0.52410000000000001</v>
      </c>
    </row>
    <row r="897" spans="1:24">
      <c r="A897" s="64">
        <v>44386</v>
      </c>
      <c r="B897" s="61">
        <v>0.74270000000000003</v>
      </c>
      <c r="C897" s="63">
        <v>62.2</v>
      </c>
      <c r="D897" s="61">
        <v>4.8175999999999997</v>
      </c>
      <c r="E897" s="63">
        <v>81.7</v>
      </c>
      <c r="F897" s="61">
        <v>0.62749999999999995</v>
      </c>
      <c r="G897" s="63">
        <v>853.05</v>
      </c>
      <c r="H897" s="61">
        <v>0.53900000000000003</v>
      </c>
      <c r="I897" s="61">
        <v>1.0058</v>
      </c>
      <c r="J897" s="63">
        <v>55.43</v>
      </c>
      <c r="K897" s="57">
        <v>24.28</v>
      </c>
      <c r="L897" s="61">
        <v>1.0696000000000001</v>
      </c>
      <c r="M897" s="63">
        <v>20.83</v>
      </c>
      <c r="N897" s="61">
        <v>3.1093000000000002</v>
      </c>
      <c r="O897" s="62">
        <v>10806</v>
      </c>
      <c r="P897" s="62">
        <v>17084</v>
      </c>
      <c r="R897" s="61">
        <v>2.6059999999999999</v>
      </c>
      <c r="S897" s="61">
        <v>5.7691999999999997</v>
      </c>
      <c r="T897" s="61">
        <v>0.93079999999999996</v>
      </c>
      <c r="V897" s="61">
        <v>0.68020000000000003</v>
      </c>
      <c r="X897" s="61">
        <v>0.52170000000000005</v>
      </c>
    </row>
    <row r="898" spans="1:24">
      <c r="A898" s="64">
        <v>44389</v>
      </c>
      <c r="B898" s="61">
        <v>0.74739999999999995</v>
      </c>
      <c r="C898" s="63">
        <v>62.5</v>
      </c>
      <c r="D898" s="61">
        <v>4.8372999999999999</v>
      </c>
      <c r="E898" s="63">
        <v>82.34</v>
      </c>
      <c r="F898" s="61">
        <v>0.62970000000000004</v>
      </c>
      <c r="G898" s="63">
        <v>857.02</v>
      </c>
      <c r="H898" s="61">
        <v>0.53820000000000001</v>
      </c>
      <c r="I898" s="61">
        <v>1.01</v>
      </c>
      <c r="J898" s="63">
        <v>55.64</v>
      </c>
      <c r="K898" s="57">
        <v>24.37</v>
      </c>
      <c r="L898" s="61">
        <v>1.0703</v>
      </c>
      <c r="M898" s="63">
        <v>20.94</v>
      </c>
      <c r="N898" s="61">
        <v>3.1312000000000002</v>
      </c>
      <c r="O898" s="62">
        <v>10830</v>
      </c>
      <c r="P898" s="62">
        <v>17194</v>
      </c>
      <c r="R898" s="61">
        <v>2.6225000000000001</v>
      </c>
      <c r="S898" s="61">
        <v>5.8047000000000004</v>
      </c>
      <c r="T898" s="61">
        <v>0.93179999999999996</v>
      </c>
      <c r="V898" s="61">
        <v>0.6835</v>
      </c>
      <c r="X898" s="61">
        <v>0.52459999999999996</v>
      </c>
    </row>
    <row r="899" spans="1:24">
      <c r="A899" s="64">
        <v>44390</v>
      </c>
      <c r="B899" s="61">
        <v>0.74880000000000002</v>
      </c>
      <c r="C899" s="63">
        <v>62.6</v>
      </c>
      <c r="D899" s="61">
        <v>4.8432000000000004</v>
      </c>
      <c r="E899" s="63">
        <v>82.65</v>
      </c>
      <c r="F899" s="61">
        <v>0.63149999999999995</v>
      </c>
      <c r="G899" s="63">
        <v>857.59</v>
      </c>
      <c r="H899" s="61">
        <v>0.53939999999999999</v>
      </c>
      <c r="I899" s="61">
        <v>1.0125</v>
      </c>
      <c r="J899" s="63">
        <v>55.75</v>
      </c>
      <c r="K899" s="57">
        <v>24.43</v>
      </c>
      <c r="L899" s="61">
        <v>1.0722</v>
      </c>
      <c r="M899" s="63">
        <v>20.95</v>
      </c>
      <c r="N899" s="61">
        <v>3.1381999999999999</v>
      </c>
      <c r="O899" s="62">
        <v>10841</v>
      </c>
      <c r="P899" s="62">
        <v>17234</v>
      </c>
      <c r="R899" s="61">
        <v>2.6274000000000002</v>
      </c>
      <c r="S899" s="61">
        <v>5.8151999999999999</v>
      </c>
      <c r="T899" s="61">
        <v>0.93310000000000004</v>
      </c>
      <c r="V899" s="61">
        <v>0.68520000000000003</v>
      </c>
      <c r="X899" s="61">
        <v>0.52559999999999996</v>
      </c>
    </row>
    <row r="900" spans="1:24">
      <c r="A900" s="64">
        <v>44391</v>
      </c>
      <c r="B900" s="61">
        <v>0.746</v>
      </c>
      <c r="C900" s="63">
        <v>62.4</v>
      </c>
      <c r="D900" s="61">
        <v>4.8280000000000003</v>
      </c>
      <c r="E900" s="63">
        <v>82.44</v>
      </c>
      <c r="F900" s="61">
        <v>0.63270000000000004</v>
      </c>
      <c r="G900" s="63">
        <v>857.62</v>
      </c>
      <c r="H900" s="61">
        <v>0.53959999999999997</v>
      </c>
      <c r="I900" s="61">
        <v>1.0108999999999999</v>
      </c>
      <c r="J900" s="63">
        <v>55.62</v>
      </c>
      <c r="K900" s="57">
        <v>24.36</v>
      </c>
      <c r="L900" s="61">
        <v>1.0632999999999999</v>
      </c>
      <c r="M900" s="63">
        <v>20.88</v>
      </c>
      <c r="N900" s="61">
        <v>3.1339000000000001</v>
      </c>
      <c r="O900" s="62">
        <v>10811</v>
      </c>
      <c r="P900" s="62">
        <v>17171</v>
      </c>
      <c r="R900" s="61">
        <v>2.6175000000000002</v>
      </c>
      <c r="S900" s="61">
        <v>5.7941000000000003</v>
      </c>
      <c r="T900" s="61">
        <v>0.93269999999999997</v>
      </c>
      <c r="V900" s="61">
        <v>0.68500000000000005</v>
      </c>
      <c r="X900" s="61">
        <v>0.52349999999999997</v>
      </c>
    </row>
    <row r="901" spans="1:24">
      <c r="A901" s="64">
        <v>44392</v>
      </c>
      <c r="B901" s="61">
        <v>0.74780000000000002</v>
      </c>
      <c r="C901" s="63">
        <v>62.4</v>
      </c>
      <c r="D901" s="61">
        <v>4.8311999999999999</v>
      </c>
      <c r="E901" s="63">
        <v>82.14</v>
      </c>
      <c r="F901" s="61">
        <v>0.63149999999999995</v>
      </c>
      <c r="G901" s="63">
        <v>852.72</v>
      </c>
      <c r="H901" s="61">
        <v>0.53979999999999995</v>
      </c>
      <c r="I901" s="61">
        <v>1.0117</v>
      </c>
      <c r="J901" s="63">
        <v>55.71</v>
      </c>
      <c r="K901" s="57">
        <v>24.4</v>
      </c>
      <c r="L901" s="61">
        <v>1.0646</v>
      </c>
      <c r="M901" s="63">
        <v>20.89</v>
      </c>
      <c r="N901" s="61">
        <v>3.1385000000000001</v>
      </c>
      <c r="O901" s="62">
        <v>10842</v>
      </c>
      <c r="P901" s="62">
        <v>17210</v>
      </c>
      <c r="R901" s="61">
        <v>2.6238999999999999</v>
      </c>
      <c r="S901" s="61">
        <v>5.8083</v>
      </c>
      <c r="T901" s="61">
        <v>0.93679999999999997</v>
      </c>
      <c r="V901" s="61">
        <v>0.6835</v>
      </c>
      <c r="X901" s="61">
        <v>0.52559999999999996</v>
      </c>
    </row>
    <row r="902" spans="1:24">
      <c r="A902" s="64">
        <v>44393</v>
      </c>
      <c r="B902" s="61">
        <v>0.74390000000000001</v>
      </c>
      <c r="C902" s="63">
        <v>62.2</v>
      </c>
      <c r="D902" s="61">
        <v>4.8094000000000001</v>
      </c>
      <c r="E902" s="63">
        <v>81.819999999999993</v>
      </c>
      <c r="F902" s="61">
        <v>0.62990000000000002</v>
      </c>
      <c r="G902" s="63">
        <v>847.61</v>
      </c>
      <c r="H902" s="61">
        <v>0.53790000000000004</v>
      </c>
      <c r="I902" s="61">
        <v>1.0078</v>
      </c>
      <c r="J902" s="63">
        <v>55.49</v>
      </c>
      <c r="K902" s="57">
        <v>24.37</v>
      </c>
      <c r="L902" s="61">
        <v>1.0597000000000001</v>
      </c>
      <c r="M902" s="63">
        <v>20.8</v>
      </c>
      <c r="N902" s="61">
        <v>3.1251000000000002</v>
      </c>
      <c r="O902" s="62">
        <v>10790</v>
      </c>
      <c r="P902" s="62">
        <v>17119</v>
      </c>
      <c r="R902" s="61">
        <v>2.6101999999999999</v>
      </c>
      <c r="S902" s="61">
        <v>5.7784000000000004</v>
      </c>
      <c r="T902" s="61">
        <v>0.93520000000000003</v>
      </c>
      <c r="V902" s="61">
        <v>0.68310000000000004</v>
      </c>
      <c r="X902" s="61">
        <v>0.5222</v>
      </c>
    </row>
    <row r="903" spans="1:24">
      <c r="A903" s="64">
        <v>44396</v>
      </c>
      <c r="B903" s="61">
        <v>0.73819999999999997</v>
      </c>
      <c r="C903" s="63">
        <v>61.8</v>
      </c>
      <c r="D903" s="61">
        <v>4.7849000000000004</v>
      </c>
      <c r="E903" s="63">
        <v>81.17</v>
      </c>
      <c r="F903" s="61">
        <v>0.62549999999999994</v>
      </c>
      <c r="G903" s="63">
        <v>846.8</v>
      </c>
      <c r="H903" s="61">
        <v>0.53680000000000005</v>
      </c>
      <c r="I903" s="61">
        <v>1.0029999999999999</v>
      </c>
      <c r="J903" s="63">
        <v>55.23</v>
      </c>
      <c r="K903" s="57">
        <v>24.25</v>
      </c>
      <c r="L903" s="61">
        <v>1.0558000000000001</v>
      </c>
      <c r="M903" s="63">
        <v>20.71</v>
      </c>
      <c r="N903" s="61">
        <v>3.1137000000000001</v>
      </c>
      <c r="O903" s="62">
        <v>10721</v>
      </c>
      <c r="P903" s="62">
        <v>16996</v>
      </c>
      <c r="R903" s="61">
        <v>2.5901999999999998</v>
      </c>
      <c r="S903" s="61">
        <v>5.7347000000000001</v>
      </c>
      <c r="T903" s="61">
        <v>0.9335</v>
      </c>
      <c r="V903" s="61">
        <v>0.67879999999999996</v>
      </c>
      <c r="X903" s="61">
        <v>0.51890000000000003</v>
      </c>
    </row>
    <row r="904" spans="1:24">
      <c r="A904" s="64">
        <v>44397</v>
      </c>
      <c r="B904" s="61">
        <v>0.73240000000000005</v>
      </c>
      <c r="C904" s="63">
        <v>61.4</v>
      </c>
      <c r="D904" s="61">
        <v>4.7508999999999997</v>
      </c>
      <c r="E904" s="63">
        <v>80.180000000000007</v>
      </c>
      <c r="F904" s="61">
        <v>0.62150000000000005</v>
      </c>
      <c r="G904" s="63">
        <v>842.82</v>
      </c>
      <c r="H904" s="61">
        <v>0.53600000000000003</v>
      </c>
      <c r="I904" s="61">
        <v>1.0011000000000001</v>
      </c>
      <c r="J904" s="63">
        <v>54.83</v>
      </c>
      <c r="K904" s="57">
        <v>24.05</v>
      </c>
      <c r="L904" s="61">
        <v>1.0608</v>
      </c>
      <c r="M904" s="63">
        <v>20.58</v>
      </c>
      <c r="N904" s="61">
        <v>3.0945999999999998</v>
      </c>
      <c r="O904" s="62">
        <v>10633</v>
      </c>
      <c r="P904" s="62">
        <v>16861</v>
      </c>
      <c r="R904" s="61">
        <v>2.5697999999999999</v>
      </c>
      <c r="S904" s="61">
        <v>5.6920000000000002</v>
      </c>
      <c r="T904" s="61">
        <v>0.93520000000000003</v>
      </c>
      <c r="V904" s="61">
        <v>0.67330000000000001</v>
      </c>
      <c r="X904" s="61">
        <v>0.51549999999999996</v>
      </c>
    </row>
    <row r="905" spans="1:24">
      <c r="A905" s="64">
        <v>44398</v>
      </c>
      <c r="B905" s="61">
        <v>0.7298</v>
      </c>
      <c r="C905" s="63">
        <v>61.2</v>
      </c>
      <c r="D905" s="61">
        <v>4.726</v>
      </c>
      <c r="E905" s="63">
        <v>80.209999999999994</v>
      </c>
      <c r="F905" s="61">
        <v>0.62019999999999997</v>
      </c>
      <c r="G905" s="63">
        <v>840.97</v>
      </c>
      <c r="H905" s="61">
        <v>0.53639999999999999</v>
      </c>
      <c r="I905" s="61">
        <v>0.99839999999999995</v>
      </c>
      <c r="J905" s="63">
        <v>54.45</v>
      </c>
      <c r="K905" s="57">
        <v>24</v>
      </c>
      <c r="L905" s="61">
        <v>1.0573999999999999</v>
      </c>
      <c r="M905" s="63">
        <v>20.48</v>
      </c>
      <c r="N905" s="61">
        <v>3.0962000000000001</v>
      </c>
      <c r="O905" s="62">
        <v>10621</v>
      </c>
      <c r="P905" s="62">
        <v>16801</v>
      </c>
      <c r="R905" s="61">
        <v>2.5607000000000002</v>
      </c>
      <c r="S905" s="61">
        <v>5.673</v>
      </c>
      <c r="T905" s="61">
        <v>0.92800000000000005</v>
      </c>
      <c r="V905" s="61">
        <v>0.67249999999999999</v>
      </c>
      <c r="X905" s="61">
        <v>0.51359999999999995</v>
      </c>
    </row>
    <row r="906" spans="1:24">
      <c r="A906" s="64">
        <v>44399</v>
      </c>
      <c r="B906" s="61">
        <v>0.73560000000000003</v>
      </c>
      <c r="C906" s="63">
        <v>61.6</v>
      </c>
      <c r="D906" s="61">
        <v>4.7568999999999999</v>
      </c>
      <c r="E906" s="63">
        <v>81.040000000000006</v>
      </c>
      <c r="F906" s="61">
        <v>0.62380000000000002</v>
      </c>
      <c r="G906" s="63">
        <v>846.28</v>
      </c>
      <c r="H906" s="61">
        <v>0.5363</v>
      </c>
      <c r="I906" s="61">
        <v>1.0021</v>
      </c>
      <c r="J906" s="63">
        <v>54.76</v>
      </c>
      <c r="K906" s="57">
        <v>24.16</v>
      </c>
      <c r="L906" s="61">
        <v>1.0580000000000001</v>
      </c>
      <c r="M906" s="63">
        <v>20.6</v>
      </c>
      <c r="N906" s="61">
        <v>3.1097000000000001</v>
      </c>
      <c r="O906" s="62">
        <v>10674</v>
      </c>
      <c r="P906" s="62">
        <v>16931</v>
      </c>
      <c r="R906" s="61">
        <v>2.5811000000000002</v>
      </c>
      <c r="S906" s="61">
        <v>5.7176999999999998</v>
      </c>
      <c r="T906" s="61">
        <v>0.92579999999999996</v>
      </c>
      <c r="V906" s="61">
        <v>0.67510000000000003</v>
      </c>
      <c r="X906" s="61">
        <v>0.5181</v>
      </c>
    </row>
    <row r="907" spans="1:24">
      <c r="A907" s="64">
        <v>44400</v>
      </c>
      <c r="B907" s="61">
        <v>0.73650000000000004</v>
      </c>
      <c r="C907" s="63">
        <v>61.7</v>
      </c>
      <c r="D907" s="61">
        <v>4.7671999999999999</v>
      </c>
      <c r="E907" s="63">
        <v>81.209999999999994</v>
      </c>
      <c r="F907" s="61">
        <v>0.626</v>
      </c>
      <c r="G907" s="63">
        <v>847.17</v>
      </c>
      <c r="H907" s="61">
        <v>0.53510000000000002</v>
      </c>
      <c r="I907" s="61">
        <v>1.0018</v>
      </c>
      <c r="J907" s="63">
        <v>54.84</v>
      </c>
      <c r="K907" s="57">
        <v>24.25</v>
      </c>
      <c r="L907" s="61">
        <v>1.0565</v>
      </c>
      <c r="M907" s="63">
        <v>20.64</v>
      </c>
      <c r="N907" s="61">
        <v>3.1113</v>
      </c>
      <c r="O907" s="62">
        <v>10678</v>
      </c>
      <c r="P907" s="62">
        <v>16954</v>
      </c>
      <c r="R907" s="61">
        <v>2.5842000000000001</v>
      </c>
      <c r="S907" s="61">
        <v>5.7232000000000003</v>
      </c>
      <c r="T907" s="61">
        <v>0.92610000000000003</v>
      </c>
      <c r="V907" s="61">
        <v>0.67759999999999998</v>
      </c>
      <c r="X907" s="61">
        <v>0.51790000000000003</v>
      </c>
    </row>
    <row r="908" spans="1:24">
      <c r="A908" s="64">
        <v>44403</v>
      </c>
      <c r="B908" s="61">
        <v>0.73529999999999995</v>
      </c>
      <c r="C908" s="63">
        <v>61.7</v>
      </c>
      <c r="D908" s="61">
        <v>4.7686999999999999</v>
      </c>
      <c r="E908" s="63">
        <v>81.11</v>
      </c>
      <c r="F908" s="61">
        <v>0.624</v>
      </c>
      <c r="G908" s="63">
        <v>848.82</v>
      </c>
      <c r="H908" s="61">
        <v>0.53439999999999999</v>
      </c>
      <c r="I908" s="61">
        <v>1.0004999999999999</v>
      </c>
      <c r="J908" s="63">
        <v>54.73</v>
      </c>
      <c r="K908" s="57">
        <v>24.2</v>
      </c>
      <c r="L908" s="61">
        <v>1.0552999999999999</v>
      </c>
      <c r="M908" s="63">
        <v>20.65</v>
      </c>
      <c r="N908" s="61">
        <v>3.1069</v>
      </c>
      <c r="O908" s="62">
        <v>10653</v>
      </c>
      <c r="P908" s="62">
        <v>16919</v>
      </c>
      <c r="R908" s="61">
        <v>2.58</v>
      </c>
      <c r="S908" s="61">
        <v>5.7159000000000004</v>
      </c>
      <c r="T908" s="61">
        <v>0.92500000000000004</v>
      </c>
      <c r="V908" s="61">
        <v>0.6754</v>
      </c>
      <c r="X908" s="61">
        <v>0.51770000000000005</v>
      </c>
    </row>
    <row r="909" spans="1:24">
      <c r="A909" s="64">
        <v>44404</v>
      </c>
      <c r="B909" s="61">
        <v>0.73719999999999997</v>
      </c>
      <c r="C909" s="63">
        <v>61.8</v>
      </c>
      <c r="D909" s="61">
        <v>4.7763</v>
      </c>
      <c r="E909" s="63">
        <v>81.25</v>
      </c>
      <c r="F909" s="61">
        <v>0.62470000000000003</v>
      </c>
      <c r="G909" s="63">
        <v>848.07</v>
      </c>
      <c r="H909" s="61">
        <v>0.5333</v>
      </c>
      <c r="I909" s="61">
        <v>1.0016</v>
      </c>
      <c r="J909" s="63">
        <v>54.87</v>
      </c>
      <c r="K909" s="57">
        <v>24.28</v>
      </c>
      <c r="L909" s="61">
        <v>1.0546</v>
      </c>
      <c r="M909" s="63">
        <v>20.66</v>
      </c>
      <c r="N909" s="61">
        <v>3.1179999999999999</v>
      </c>
      <c r="O909" s="62">
        <v>10684</v>
      </c>
      <c r="P909" s="62">
        <v>16961</v>
      </c>
      <c r="R909" s="61">
        <v>2.5867</v>
      </c>
      <c r="S909" s="61">
        <v>5.7343000000000002</v>
      </c>
      <c r="T909" s="61">
        <v>0.92549999999999999</v>
      </c>
      <c r="V909" s="61">
        <v>0.6754</v>
      </c>
      <c r="X909" s="61">
        <v>0.51849999999999996</v>
      </c>
    </row>
    <row r="910" spans="1:24">
      <c r="A910" s="64">
        <v>44405</v>
      </c>
      <c r="B910" s="61">
        <v>0.73609999999999998</v>
      </c>
      <c r="C910" s="63">
        <v>61.7</v>
      </c>
      <c r="D910" s="61">
        <v>4.7901999999999996</v>
      </c>
      <c r="E910" s="63">
        <v>80.849999999999994</v>
      </c>
      <c r="F910" s="61">
        <v>0.62290000000000001</v>
      </c>
      <c r="G910" s="63">
        <v>850.49</v>
      </c>
      <c r="H910" s="61">
        <v>0.53049999999999997</v>
      </c>
      <c r="I910" s="61">
        <v>1.0013000000000001</v>
      </c>
      <c r="J910" s="63">
        <v>54.79</v>
      </c>
      <c r="K910" s="57">
        <v>24.27</v>
      </c>
      <c r="L910" s="61">
        <v>1.0569</v>
      </c>
      <c r="M910" s="63">
        <v>20.63</v>
      </c>
      <c r="N910" s="61">
        <v>3.1166</v>
      </c>
      <c r="O910" s="62">
        <v>10672</v>
      </c>
      <c r="P910" s="62">
        <v>16932</v>
      </c>
      <c r="R910" s="61">
        <v>2.5828000000000002</v>
      </c>
      <c r="S910" s="61">
        <v>5.7286000000000001</v>
      </c>
      <c r="T910" s="61">
        <v>0.92620000000000002</v>
      </c>
      <c r="V910" s="61">
        <v>0.67349999999999999</v>
      </c>
      <c r="X910" s="61">
        <v>0.51790000000000003</v>
      </c>
    </row>
    <row r="911" spans="1:24">
      <c r="A911" s="64">
        <v>44406</v>
      </c>
      <c r="B911" s="61">
        <v>0.73829999999999996</v>
      </c>
      <c r="C911" s="63">
        <v>61.7</v>
      </c>
      <c r="D911" s="61">
        <v>4.7773000000000003</v>
      </c>
      <c r="E911" s="63">
        <v>81.02</v>
      </c>
      <c r="F911" s="61">
        <v>0.62270000000000003</v>
      </c>
      <c r="G911" s="63">
        <v>845.63</v>
      </c>
      <c r="H911" s="61">
        <v>0.52990000000000004</v>
      </c>
      <c r="I911" s="61">
        <v>1.0004999999999999</v>
      </c>
      <c r="J911" s="63">
        <v>54.83</v>
      </c>
      <c r="K911" s="57">
        <v>24.28</v>
      </c>
      <c r="L911" s="61">
        <v>1.0588</v>
      </c>
      <c r="M911" s="63">
        <v>20.62</v>
      </c>
      <c r="N911" s="61">
        <v>3.1177999999999999</v>
      </c>
      <c r="O911" s="62">
        <v>10697</v>
      </c>
      <c r="P911" s="62">
        <v>16957</v>
      </c>
      <c r="R911" s="61">
        <v>2.5905</v>
      </c>
      <c r="S911" s="61">
        <v>5.7408999999999999</v>
      </c>
      <c r="T911" s="61">
        <v>0.92210000000000003</v>
      </c>
      <c r="V911" s="61">
        <v>0.67100000000000004</v>
      </c>
      <c r="X911" s="61">
        <v>0.51890000000000003</v>
      </c>
    </row>
    <row r="912" spans="1:24">
      <c r="A912" s="64">
        <v>44407</v>
      </c>
      <c r="B912" s="61">
        <v>0.73809999999999998</v>
      </c>
      <c r="C912" s="63">
        <v>61.6</v>
      </c>
      <c r="D912" s="61">
        <v>4.7709999999999999</v>
      </c>
      <c r="E912" s="63">
        <v>80.86</v>
      </c>
      <c r="F912" s="61">
        <v>0.62129999999999996</v>
      </c>
      <c r="G912" s="63">
        <v>848.8</v>
      </c>
      <c r="H912" s="61">
        <v>0.52949999999999997</v>
      </c>
      <c r="I912" s="61">
        <v>0.99919999999999998</v>
      </c>
      <c r="J912" s="63">
        <v>54.91</v>
      </c>
      <c r="K912" s="57">
        <v>24.28</v>
      </c>
      <c r="L912" s="61">
        <v>1.0555000000000001</v>
      </c>
      <c r="M912" s="63">
        <v>20.64</v>
      </c>
      <c r="N912" s="61">
        <v>3.1236000000000002</v>
      </c>
      <c r="O912" s="62">
        <v>10675</v>
      </c>
      <c r="P912" s="62">
        <v>16943</v>
      </c>
      <c r="R912" s="61">
        <v>2.5897999999999999</v>
      </c>
      <c r="S912" s="61">
        <v>5.7385000000000002</v>
      </c>
      <c r="T912" s="61">
        <v>0.91920000000000002</v>
      </c>
      <c r="V912" s="61">
        <v>0.66969999999999996</v>
      </c>
      <c r="X912" s="61">
        <v>0.51700000000000002</v>
      </c>
    </row>
    <row r="913" spans="1:24">
      <c r="A913" s="64">
        <v>44411</v>
      </c>
      <c r="B913" s="61">
        <v>0.73970000000000002</v>
      </c>
      <c r="C913" s="63">
        <v>61.8</v>
      </c>
      <c r="D913" s="61">
        <v>4.7811000000000003</v>
      </c>
      <c r="E913" s="63">
        <v>80.77</v>
      </c>
      <c r="F913" s="61">
        <v>0.62290000000000001</v>
      </c>
      <c r="G913" s="63">
        <v>850.44</v>
      </c>
      <c r="H913" s="61">
        <v>0.53239999999999998</v>
      </c>
      <c r="I913" s="61">
        <v>1.0001</v>
      </c>
      <c r="J913" s="63">
        <v>54.98</v>
      </c>
      <c r="K913" s="57">
        <v>24.42</v>
      </c>
      <c r="L913" s="61">
        <v>1.0555000000000001</v>
      </c>
      <c r="M913" s="63">
        <v>20.65</v>
      </c>
      <c r="N913" s="61">
        <v>3.1248999999999998</v>
      </c>
      <c r="O913" s="62">
        <v>10621</v>
      </c>
      <c r="P913" s="62">
        <v>16966</v>
      </c>
      <c r="R913" s="61">
        <v>2.5954000000000002</v>
      </c>
      <c r="S913" s="61">
        <v>5.7511000000000001</v>
      </c>
      <c r="T913" s="61">
        <v>0.92649999999999999</v>
      </c>
      <c r="V913" s="61">
        <v>0.66990000000000005</v>
      </c>
      <c r="X913" s="61">
        <v>0.51800000000000002</v>
      </c>
    </row>
    <row r="914" spans="1:24">
      <c r="A914" s="64">
        <v>44412</v>
      </c>
      <c r="B914" s="61">
        <v>0.73970000000000002</v>
      </c>
      <c r="C914" s="63">
        <v>61.7</v>
      </c>
      <c r="D914" s="61">
        <v>4.7792000000000003</v>
      </c>
      <c r="E914" s="63">
        <v>80.66</v>
      </c>
      <c r="F914" s="61">
        <v>0.62309999999999999</v>
      </c>
      <c r="G914" s="63">
        <v>846.26</v>
      </c>
      <c r="H914" s="61">
        <v>0.53120000000000001</v>
      </c>
      <c r="I914" s="61">
        <v>0.99829999999999997</v>
      </c>
      <c r="J914" s="63">
        <v>54.84</v>
      </c>
      <c r="K914" s="57">
        <v>24.48</v>
      </c>
      <c r="L914" s="61">
        <v>1.0488</v>
      </c>
      <c r="M914" s="63">
        <v>20.58</v>
      </c>
      <c r="N914" s="61">
        <v>3.1265000000000001</v>
      </c>
      <c r="O914" s="62">
        <v>10596</v>
      </c>
      <c r="P914" s="62">
        <v>16975</v>
      </c>
      <c r="R914" s="61">
        <v>2.5954000000000002</v>
      </c>
      <c r="S914" s="61">
        <v>5.7503000000000002</v>
      </c>
      <c r="T914" s="61">
        <v>0.92689999999999995</v>
      </c>
      <c r="V914" s="61">
        <v>0.66849999999999998</v>
      </c>
      <c r="X914" s="61">
        <v>0.51790000000000003</v>
      </c>
    </row>
    <row r="915" spans="1:24">
      <c r="A915" s="64">
        <v>44413</v>
      </c>
      <c r="B915" s="61">
        <v>0.73950000000000005</v>
      </c>
      <c r="C915" s="63">
        <v>61.7</v>
      </c>
      <c r="D915" s="61">
        <v>4.7803000000000004</v>
      </c>
      <c r="E915" s="63">
        <v>81.09</v>
      </c>
      <c r="F915" s="61">
        <v>0.62480000000000002</v>
      </c>
      <c r="G915" s="63">
        <v>845.22</v>
      </c>
      <c r="H915" s="61">
        <v>0.53220000000000001</v>
      </c>
      <c r="I915" s="61">
        <v>0.99929999999999997</v>
      </c>
      <c r="J915" s="63">
        <v>54.89</v>
      </c>
      <c r="K915" s="57">
        <v>24.54</v>
      </c>
      <c r="L915" s="61">
        <v>1.0488</v>
      </c>
      <c r="M915" s="63">
        <v>20.53</v>
      </c>
      <c r="N915" s="61">
        <v>3.1217000000000001</v>
      </c>
      <c r="O915" s="62">
        <v>10612</v>
      </c>
      <c r="P915" s="62">
        <v>16971</v>
      </c>
      <c r="R915" s="61">
        <v>2.5947</v>
      </c>
      <c r="S915" s="61">
        <v>5.7500999999999998</v>
      </c>
      <c r="T915" s="61">
        <v>0.9264</v>
      </c>
      <c r="V915" s="61">
        <v>0.67090000000000005</v>
      </c>
      <c r="X915" s="61">
        <v>0.5181</v>
      </c>
    </row>
    <row r="916" spans="1:24">
      <c r="A916" s="64">
        <v>44414</v>
      </c>
      <c r="B916" s="61">
        <v>0.73909999999999998</v>
      </c>
      <c r="C916" s="63">
        <v>61.7</v>
      </c>
      <c r="D916" s="61">
        <v>4.7781000000000002</v>
      </c>
      <c r="E916" s="63">
        <v>81.17</v>
      </c>
      <c r="F916" s="61">
        <v>0.625</v>
      </c>
      <c r="G916" s="63">
        <v>843.55</v>
      </c>
      <c r="H916" s="61">
        <v>0.53090000000000004</v>
      </c>
      <c r="I916" s="61">
        <v>0.99809999999999999</v>
      </c>
      <c r="J916" s="63">
        <v>54.82</v>
      </c>
      <c r="K916" s="57">
        <v>24.68</v>
      </c>
      <c r="L916" s="61">
        <v>1.0484</v>
      </c>
      <c r="M916" s="63">
        <v>20.54</v>
      </c>
      <c r="N916" s="61">
        <v>3.1183000000000001</v>
      </c>
      <c r="O916" s="62">
        <v>10620</v>
      </c>
      <c r="P916" s="62">
        <v>16948</v>
      </c>
      <c r="R916" s="61">
        <v>2.5933000000000002</v>
      </c>
      <c r="S916" s="61">
        <v>5.7481</v>
      </c>
      <c r="T916" s="61">
        <v>0.92420000000000002</v>
      </c>
      <c r="V916" s="61">
        <v>0.67090000000000005</v>
      </c>
      <c r="X916" s="61">
        <v>0.5181</v>
      </c>
    </row>
    <row r="917" spans="1:24">
      <c r="A917" s="64">
        <v>44417</v>
      </c>
      <c r="B917" s="61">
        <v>0.73570000000000002</v>
      </c>
      <c r="C917" s="63">
        <v>61.6</v>
      </c>
      <c r="D917" s="61">
        <v>4.7652000000000001</v>
      </c>
      <c r="E917" s="63">
        <v>81.069999999999993</v>
      </c>
      <c r="F917" s="61">
        <v>0.62570000000000003</v>
      </c>
      <c r="G917" s="63">
        <v>841.29</v>
      </c>
      <c r="H917" s="61">
        <v>0.53049999999999997</v>
      </c>
      <c r="I917" s="61">
        <v>0.99719999999999998</v>
      </c>
      <c r="J917" s="63">
        <v>54.6</v>
      </c>
      <c r="K917" s="57">
        <v>24.62</v>
      </c>
      <c r="L917" s="61">
        <v>1.048</v>
      </c>
      <c r="M917" s="63">
        <v>20.47</v>
      </c>
      <c r="N917" s="61">
        <v>3.1080000000000001</v>
      </c>
      <c r="O917" s="62">
        <v>10578</v>
      </c>
      <c r="P917" s="62">
        <v>16870</v>
      </c>
      <c r="R917" s="61">
        <v>2.5813999999999999</v>
      </c>
      <c r="S917" s="61">
        <v>5.7253999999999996</v>
      </c>
      <c r="T917" s="61">
        <v>0.92430000000000001</v>
      </c>
      <c r="V917" s="61">
        <v>0.67320000000000002</v>
      </c>
      <c r="X917" s="61">
        <v>0.51649999999999996</v>
      </c>
    </row>
    <row r="918" spans="1:24">
      <c r="A918" s="64">
        <v>44418</v>
      </c>
      <c r="B918" s="61">
        <v>0.73299999999999998</v>
      </c>
      <c r="C918" s="63">
        <v>61.4</v>
      </c>
      <c r="D918" s="61">
        <v>4.7488999999999999</v>
      </c>
      <c r="E918" s="63">
        <v>80.89</v>
      </c>
      <c r="F918" s="61">
        <v>0.62439999999999996</v>
      </c>
      <c r="G918" s="63">
        <v>842.42</v>
      </c>
      <c r="H918" s="61">
        <v>0.52939999999999998</v>
      </c>
      <c r="I918" s="61">
        <v>0.99519999999999997</v>
      </c>
      <c r="J918" s="63">
        <v>54.51</v>
      </c>
      <c r="K918" s="57">
        <v>24.53</v>
      </c>
      <c r="L918" s="61">
        <v>1.0504</v>
      </c>
      <c r="M918" s="63">
        <v>20.399999999999999</v>
      </c>
      <c r="N918" s="61">
        <v>3.0994999999999999</v>
      </c>
      <c r="O918" s="62">
        <v>10556</v>
      </c>
      <c r="P918" s="62">
        <v>16790</v>
      </c>
      <c r="R918" s="61">
        <v>2.5718999999999999</v>
      </c>
      <c r="S918" s="61">
        <v>5.7049000000000003</v>
      </c>
      <c r="T918" s="61">
        <v>0.92149999999999999</v>
      </c>
      <c r="V918" s="61">
        <v>0.6744</v>
      </c>
      <c r="X918" s="61">
        <v>0.51570000000000005</v>
      </c>
    </row>
    <row r="919" spans="1:24">
      <c r="A919" s="64">
        <v>44419</v>
      </c>
      <c r="B919" s="61">
        <v>0.73380000000000001</v>
      </c>
      <c r="C919" s="63">
        <v>61.6</v>
      </c>
      <c r="D919" s="61">
        <v>4.7568999999999999</v>
      </c>
      <c r="E919" s="63">
        <v>81.22</v>
      </c>
      <c r="F919" s="61">
        <v>0.62629999999999997</v>
      </c>
      <c r="G919" s="63">
        <v>848.03</v>
      </c>
      <c r="H919" s="61">
        <v>0.53069999999999995</v>
      </c>
      <c r="I919" s="61">
        <v>0.99770000000000003</v>
      </c>
      <c r="J919" s="63">
        <v>54.61</v>
      </c>
      <c r="K919" s="57">
        <v>24.49</v>
      </c>
      <c r="L919" s="61">
        <v>1.0477000000000001</v>
      </c>
      <c r="M919" s="63">
        <v>20.440000000000001</v>
      </c>
      <c r="N919" s="61">
        <v>3.1105999999999998</v>
      </c>
      <c r="O919" s="62">
        <v>10554</v>
      </c>
      <c r="P919" s="62">
        <v>16731</v>
      </c>
      <c r="R919" s="61">
        <v>2.5747</v>
      </c>
      <c r="S919" s="61">
        <v>5.7106000000000003</v>
      </c>
      <c r="T919" s="61">
        <v>0.9194</v>
      </c>
      <c r="V919" s="61">
        <v>0.67720000000000002</v>
      </c>
      <c r="X919" s="61">
        <v>0.51680000000000004</v>
      </c>
    </row>
    <row r="920" spans="1:24">
      <c r="A920" s="64">
        <v>44420</v>
      </c>
      <c r="B920" s="61">
        <v>0.73650000000000004</v>
      </c>
      <c r="C920" s="63">
        <v>61.7</v>
      </c>
      <c r="D920" s="61">
        <v>4.7697000000000003</v>
      </c>
      <c r="E920" s="63">
        <v>81.3</v>
      </c>
      <c r="F920" s="61">
        <v>0.62719999999999998</v>
      </c>
      <c r="G920" s="63">
        <v>855.16</v>
      </c>
      <c r="H920" s="61">
        <v>0.53090000000000004</v>
      </c>
      <c r="I920" s="61">
        <v>0.99970000000000003</v>
      </c>
      <c r="J920" s="63">
        <v>54.68</v>
      </c>
      <c r="K920" s="57">
        <v>24.56</v>
      </c>
      <c r="L920" s="61">
        <v>1.0470999999999999</v>
      </c>
      <c r="M920" s="63">
        <v>20.47</v>
      </c>
      <c r="N920" s="61">
        <v>3.1179999999999999</v>
      </c>
      <c r="O920" s="62">
        <v>10600</v>
      </c>
      <c r="P920" s="62">
        <v>16794</v>
      </c>
      <c r="R920" s="61">
        <v>2.5842000000000001</v>
      </c>
      <c r="S920" s="61">
        <v>5.7297000000000002</v>
      </c>
      <c r="T920" s="61">
        <v>0.92130000000000001</v>
      </c>
      <c r="V920" s="61">
        <v>0.67869999999999997</v>
      </c>
      <c r="X920" s="61">
        <v>0.51919999999999999</v>
      </c>
    </row>
    <row r="921" spans="1:24">
      <c r="A921" s="64">
        <v>44421</v>
      </c>
      <c r="B921" s="61">
        <v>0.73370000000000002</v>
      </c>
      <c r="C921" s="63">
        <v>61.5</v>
      </c>
      <c r="D921" s="61">
        <v>4.7527999999999997</v>
      </c>
      <c r="E921" s="63">
        <v>81</v>
      </c>
      <c r="F921" s="61">
        <v>0.62509999999999999</v>
      </c>
      <c r="G921" s="63">
        <v>858</v>
      </c>
      <c r="H921" s="61">
        <v>0.53129999999999999</v>
      </c>
      <c r="I921" s="61">
        <v>0.99709999999999999</v>
      </c>
      <c r="J921" s="63">
        <v>54.5</v>
      </c>
      <c r="K921" s="57">
        <v>24.45</v>
      </c>
      <c r="L921" s="61">
        <v>1.0478000000000001</v>
      </c>
      <c r="M921" s="63">
        <v>20.43</v>
      </c>
      <c r="N921" s="61">
        <v>3.1076000000000001</v>
      </c>
      <c r="O921" s="62">
        <v>10555</v>
      </c>
      <c r="P921" s="62">
        <v>16739</v>
      </c>
      <c r="R921" s="61">
        <v>2.5743999999999998</v>
      </c>
      <c r="S921" s="61">
        <v>5.7099000000000002</v>
      </c>
      <c r="T921" s="61">
        <v>0.91869999999999996</v>
      </c>
      <c r="V921" s="61">
        <v>0.6774</v>
      </c>
      <c r="X921" s="61">
        <v>0.51659999999999995</v>
      </c>
    </row>
    <row r="922" spans="1:24">
      <c r="A922" s="64">
        <v>44424</v>
      </c>
      <c r="B922" s="61">
        <v>0.73360000000000003</v>
      </c>
      <c r="C922" s="63">
        <v>61.4</v>
      </c>
      <c r="D922" s="61">
        <v>4.7516999999999996</v>
      </c>
      <c r="E922" s="63">
        <v>80.28</v>
      </c>
      <c r="F922" s="61">
        <v>0.62239999999999995</v>
      </c>
      <c r="G922" s="63">
        <v>857.54</v>
      </c>
      <c r="H922" s="61">
        <v>0.52949999999999997</v>
      </c>
      <c r="I922" s="61">
        <v>0.99490000000000001</v>
      </c>
      <c r="J922" s="63">
        <v>54.47</v>
      </c>
      <c r="K922" s="57">
        <v>24.49</v>
      </c>
      <c r="L922" s="61">
        <v>1.0443</v>
      </c>
      <c r="M922" s="63">
        <v>20.440000000000001</v>
      </c>
      <c r="N922" s="61">
        <v>3.1120999999999999</v>
      </c>
      <c r="O922" s="62">
        <v>10551</v>
      </c>
      <c r="P922" s="62">
        <v>16754</v>
      </c>
      <c r="R922" s="61">
        <v>2.5739999999999998</v>
      </c>
      <c r="S922" s="61">
        <v>5.7095000000000002</v>
      </c>
      <c r="T922" s="61">
        <v>0.91990000000000005</v>
      </c>
      <c r="V922" s="61">
        <v>0.67210000000000003</v>
      </c>
      <c r="X922" s="61">
        <v>0.51649999999999996</v>
      </c>
    </row>
    <row r="923" spans="1:24">
      <c r="A923" s="64">
        <v>44425</v>
      </c>
      <c r="B923" s="61">
        <v>0.73109999999999997</v>
      </c>
      <c r="C923" s="63">
        <v>61.3</v>
      </c>
      <c r="D923" s="61">
        <v>4.7385000000000002</v>
      </c>
      <c r="E923" s="63">
        <v>79.94</v>
      </c>
      <c r="F923" s="61">
        <v>0.62119999999999997</v>
      </c>
      <c r="G923" s="63">
        <v>860.26</v>
      </c>
      <c r="H923" s="61">
        <v>0.52880000000000005</v>
      </c>
      <c r="I923" s="61">
        <v>0.99270000000000003</v>
      </c>
      <c r="J923" s="63">
        <v>54.3</v>
      </c>
      <c r="K923" s="57">
        <v>24.42</v>
      </c>
      <c r="L923" s="61">
        <v>1.0521</v>
      </c>
      <c r="M923" s="63">
        <v>20.38</v>
      </c>
      <c r="N923" s="61">
        <v>3.0975000000000001</v>
      </c>
      <c r="O923" s="62">
        <v>10508</v>
      </c>
      <c r="P923" s="62">
        <v>16695</v>
      </c>
      <c r="R923" s="61">
        <v>2.5653000000000001</v>
      </c>
      <c r="S923" s="61">
        <v>5.6921999999999997</v>
      </c>
      <c r="T923" s="61">
        <v>0.92049999999999998</v>
      </c>
      <c r="V923" s="61">
        <v>0.66769999999999996</v>
      </c>
      <c r="X923" s="61">
        <v>0.51370000000000005</v>
      </c>
    </row>
    <row r="924" spans="1:24">
      <c r="A924" s="64">
        <v>44426</v>
      </c>
      <c r="B924" s="61">
        <v>0.72589999999999999</v>
      </c>
      <c r="C924" s="63">
        <v>60.9</v>
      </c>
      <c r="D924" s="61">
        <v>4.7054999999999998</v>
      </c>
      <c r="E924" s="63">
        <v>79.569999999999993</v>
      </c>
      <c r="F924" s="61">
        <v>0.61970000000000003</v>
      </c>
      <c r="G924" s="63">
        <v>848.33</v>
      </c>
      <c r="H924" s="61">
        <v>0.52780000000000005</v>
      </c>
      <c r="I924" s="61">
        <v>0.98780000000000001</v>
      </c>
      <c r="J924" s="63">
        <v>53.93</v>
      </c>
      <c r="K924" s="57">
        <v>24.11</v>
      </c>
      <c r="L924" s="61">
        <v>1.0487</v>
      </c>
      <c r="M924" s="63">
        <v>20.22</v>
      </c>
      <c r="N924" s="61">
        <v>3.0737000000000001</v>
      </c>
      <c r="O924" s="62">
        <v>10441</v>
      </c>
      <c r="P924" s="62">
        <v>16561</v>
      </c>
      <c r="R924" s="61">
        <v>2.5470000000000002</v>
      </c>
      <c r="S924" s="61">
        <v>5.6536999999999997</v>
      </c>
      <c r="T924" s="61">
        <v>0.91569999999999996</v>
      </c>
      <c r="V924" s="61">
        <v>0.66359999999999997</v>
      </c>
      <c r="X924" s="61">
        <v>0.51049999999999995</v>
      </c>
    </row>
    <row r="925" spans="1:24">
      <c r="A925" s="64">
        <v>44427</v>
      </c>
      <c r="B925" s="61">
        <v>0.71899999999999997</v>
      </c>
      <c r="C925" s="63">
        <v>60.5</v>
      </c>
      <c r="D925" s="61">
        <v>4.6695000000000002</v>
      </c>
      <c r="E925" s="63">
        <v>79.19</v>
      </c>
      <c r="F925" s="61">
        <v>0.61599999999999999</v>
      </c>
      <c r="G925" s="63">
        <v>845.24</v>
      </c>
      <c r="H925" s="61">
        <v>0.52429999999999999</v>
      </c>
      <c r="I925" s="61">
        <v>0.98099999999999998</v>
      </c>
      <c r="J925" s="63">
        <v>53.38</v>
      </c>
      <c r="K925" s="57">
        <v>24.03</v>
      </c>
      <c r="L925" s="61">
        <v>1.0508999999999999</v>
      </c>
      <c r="M925" s="63">
        <v>20.100000000000001</v>
      </c>
      <c r="N925" s="61">
        <v>3.0493000000000001</v>
      </c>
      <c r="O925" s="62">
        <v>10364</v>
      </c>
      <c r="P925" s="62">
        <v>16402</v>
      </c>
      <c r="R925" s="61">
        <v>2.5228000000000002</v>
      </c>
      <c r="S925" s="61">
        <v>5.6024000000000003</v>
      </c>
      <c r="T925" s="61">
        <v>0.91400000000000003</v>
      </c>
      <c r="V925" s="61">
        <v>0.66110000000000002</v>
      </c>
      <c r="X925" s="61">
        <v>0.50670000000000004</v>
      </c>
    </row>
    <row r="926" spans="1:24">
      <c r="A926" s="64">
        <v>44428</v>
      </c>
      <c r="B926" s="61">
        <v>0.71330000000000005</v>
      </c>
      <c r="C926" s="63">
        <v>60</v>
      </c>
      <c r="D926" s="61">
        <v>4.6375000000000002</v>
      </c>
      <c r="E926" s="63">
        <v>78.239999999999995</v>
      </c>
      <c r="F926" s="61">
        <v>0.61029999999999995</v>
      </c>
      <c r="G926" s="63">
        <v>841.75</v>
      </c>
      <c r="H926" s="61">
        <v>0.52310000000000001</v>
      </c>
      <c r="I926" s="61">
        <v>0.97260000000000002</v>
      </c>
      <c r="J926" s="63">
        <v>53.09</v>
      </c>
      <c r="K926" s="57">
        <v>23.79</v>
      </c>
      <c r="L926" s="61">
        <v>1.0438000000000001</v>
      </c>
      <c r="M926" s="63">
        <v>19.97</v>
      </c>
      <c r="N926" s="61">
        <v>3.0226000000000002</v>
      </c>
      <c r="O926" s="62">
        <v>10311</v>
      </c>
      <c r="P926" s="62">
        <v>16283</v>
      </c>
      <c r="R926" s="61">
        <v>2.5028000000000001</v>
      </c>
      <c r="S926" s="61">
        <v>5.5567000000000002</v>
      </c>
      <c r="T926" s="61">
        <v>0.91779999999999995</v>
      </c>
      <c r="V926" s="61">
        <v>0.65349999999999997</v>
      </c>
      <c r="X926" s="61">
        <v>0.50319999999999998</v>
      </c>
    </row>
    <row r="927" spans="1:24">
      <c r="A927" s="64">
        <v>44431</v>
      </c>
      <c r="B927" s="61">
        <v>0.71609999999999996</v>
      </c>
      <c r="C927" s="63">
        <v>60.2</v>
      </c>
      <c r="D927" s="61">
        <v>4.6494</v>
      </c>
      <c r="E927" s="63">
        <v>78.739999999999995</v>
      </c>
      <c r="F927" s="61">
        <v>0.61119999999999997</v>
      </c>
      <c r="G927" s="63">
        <v>840.36</v>
      </c>
      <c r="H927" s="61">
        <v>0.52439999999999998</v>
      </c>
      <c r="I927" s="61">
        <v>0.97430000000000005</v>
      </c>
      <c r="J927" s="63">
        <v>53.2</v>
      </c>
      <c r="K927" s="57">
        <v>23.9</v>
      </c>
      <c r="L927" s="61">
        <v>1.0466</v>
      </c>
      <c r="M927" s="63">
        <v>20.010000000000002</v>
      </c>
      <c r="N927" s="61">
        <v>3.0291000000000001</v>
      </c>
      <c r="O927" s="62">
        <v>10322</v>
      </c>
      <c r="P927" s="62">
        <v>16339</v>
      </c>
      <c r="R927" s="61">
        <v>2.5125999999999999</v>
      </c>
      <c r="S927" s="61">
        <v>5.5781999999999998</v>
      </c>
      <c r="T927" s="61">
        <v>0.91420000000000001</v>
      </c>
      <c r="V927" s="61">
        <v>0.65639999999999998</v>
      </c>
      <c r="X927" s="61">
        <v>0.50560000000000005</v>
      </c>
    </row>
    <row r="928" spans="1:24">
      <c r="A928" s="64">
        <v>44432</v>
      </c>
      <c r="B928" s="61">
        <v>0.72340000000000004</v>
      </c>
      <c r="C928" s="63">
        <v>60.7</v>
      </c>
      <c r="D928" s="61">
        <v>4.6868999999999996</v>
      </c>
      <c r="E928" s="63">
        <v>79.45</v>
      </c>
      <c r="F928" s="61">
        <v>0.61609999999999998</v>
      </c>
      <c r="G928" s="63">
        <v>843.81</v>
      </c>
      <c r="H928" s="61">
        <v>0.52649999999999997</v>
      </c>
      <c r="I928" s="61">
        <v>0.98109999999999997</v>
      </c>
      <c r="J928" s="63">
        <v>53.62</v>
      </c>
      <c r="K928" s="57">
        <v>23.9</v>
      </c>
      <c r="L928" s="61">
        <v>1.046</v>
      </c>
      <c r="M928" s="63">
        <v>20.21</v>
      </c>
      <c r="N928" s="61">
        <v>3.0512999999999999</v>
      </c>
      <c r="O928" s="62">
        <v>10410</v>
      </c>
      <c r="P928" s="62">
        <v>16509</v>
      </c>
      <c r="R928" s="61">
        <v>2.5381999999999998</v>
      </c>
      <c r="S928" s="61">
        <v>5.6349</v>
      </c>
      <c r="T928" s="61">
        <v>0.91420000000000001</v>
      </c>
      <c r="V928" s="61">
        <v>0.66059999999999997</v>
      </c>
      <c r="X928" s="61">
        <v>0.51</v>
      </c>
    </row>
    <row r="929" spans="1:24">
      <c r="A929" s="64">
        <v>44433</v>
      </c>
      <c r="B929" s="61">
        <v>0.72450000000000003</v>
      </c>
      <c r="C929" s="63">
        <v>60.7</v>
      </c>
      <c r="D929" s="61">
        <v>4.6924999999999999</v>
      </c>
      <c r="E929" s="63">
        <v>79.48</v>
      </c>
      <c r="F929" s="61">
        <v>0.61699999999999999</v>
      </c>
      <c r="G929" s="63">
        <v>845.73</v>
      </c>
      <c r="H929" s="61">
        <v>0.52790000000000004</v>
      </c>
      <c r="I929" s="61">
        <v>0.98140000000000005</v>
      </c>
      <c r="J929" s="63">
        <v>53.79</v>
      </c>
      <c r="K929" s="57">
        <v>23.75</v>
      </c>
      <c r="L929" s="61">
        <v>1.0432999999999999</v>
      </c>
      <c r="M929" s="63">
        <v>20.239999999999998</v>
      </c>
      <c r="N929" s="61">
        <v>3.0533999999999999</v>
      </c>
      <c r="O929" s="62">
        <v>10440</v>
      </c>
      <c r="P929" s="62">
        <v>16526</v>
      </c>
      <c r="R929" s="61">
        <v>2.5421</v>
      </c>
      <c r="S929" s="61">
        <v>5.6398000000000001</v>
      </c>
      <c r="T929" s="61">
        <v>0.91410000000000002</v>
      </c>
      <c r="V929" s="61">
        <v>0.6623</v>
      </c>
      <c r="X929" s="61">
        <v>0.51029999999999998</v>
      </c>
    </row>
    <row r="930" spans="1:24">
      <c r="A930" s="64">
        <v>44434</v>
      </c>
      <c r="B930" s="61">
        <v>0.72640000000000005</v>
      </c>
      <c r="C930" s="63">
        <v>60.9</v>
      </c>
      <c r="D930" s="61">
        <v>4.7083000000000004</v>
      </c>
      <c r="E930" s="63">
        <v>79.900000000000006</v>
      </c>
      <c r="F930" s="61">
        <v>0.61739999999999995</v>
      </c>
      <c r="G930" s="63">
        <v>849.42</v>
      </c>
      <c r="H930" s="61">
        <v>0.52810000000000001</v>
      </c>
      <c r="I930" s="61">
        <v>0.98260000000000003</v>
      </c>
      <c r="J930" s="63">
        <v>53.93</v>
      </c>
      <c r="K930" s="57">
        <v>23.8</v>
      </c>
      <c r="L930" s="61">
        <v>1.0425</v>
      </c>
      <c r="M930" s="63">
        <v>20.3</v>
      </c>
      <c r="N930" s="61">
        <v>3.0432999999999999</v>
      </c>
      <c r="O930" s="62">
        <v>10473</v>
      </c>
      <c r="P930" s="62">
        <v>16552</v>
      </c>
      <c r="R930" s="61">
        <v>2.5488</v>
      </c>
      <c r="S930" s="61">
        <v>5.6551999999999998</v>
      </c>
      <c r="T930" s="61">
        <v>0.91639999999999999</v>
      </c>
      <c r="V930" s="61">
        <v>0.6643</v>
      </c>
      <c r="X930" s="61">
        <v>0.51149999999999995</v>
      </c>
    </row>
    <row r="931" spans="1:24">
      <c r="A931" s="64">
        <v>44435</v>
      </c>
      <c r="B931" s="61">
        <v>0.72470000000000001</v>
      </c>
      <c r="C931" s="63">
        <v>60.8</v>
      </c>
      <c r="D931" s="61">
        <v>4.6989999999999998</v>
      </c>
      <c r="E931" s="63">
        <v>79.709999999999994</v>
      </c>
      <c r="F931" s="61">
        <v>0.61609999999999998</v>
      </c>
      <c r="G931" s="63">
        <v>847.39</v>
      </c>
      <c r="H931" s="61">
        <v>0.52900000000000003</v>
      </c>
      <c r="I931" s="61">
        <v>0.98</v>
      </c>
      <c r="J931" s="63">
        <v>53.73</v>
      </c>
      <c r="K931" s="57">
        <v>23.67</v>
      </c>
      <c r="L931" s="61">
        <v>1.0431999999999999</v>
      </c>
      <c r="M931" s="63">
        <v>20.239999999999998</v>
      </c>
      <c r="N931" s="61">
        <v>3.0379</v>
      </c>
      <c r="O931" s="62">
        <v>10457</v>
      </c>
      <c r="P931" s="62">
        <v>16515</v>
      </c>
      <c r="R931" s="61">
        <v>2.5428000000000002</v>
      </c>
      <c r="S931" s="61">
        <v>5.6441999999999997</v>
      </c>
      <c r="T931" s="61">
        <v>0.91879999999999995</v>
      </c>
      <c r="V931" s="61">
        <v>0.6643</v>
      </c>
      <c r="X931" s="61">
        <v>0.51</v>
      </c>
    </row>
    <row r="932" spans="1:24">
      <c r="A932" s="64">
        <v>44438</v>
      </c>
      <c r="B932" s="61">
        <v>0.72970000000000002</v>
      </c>
      <c r="C932" s="63">
        <v>61</v>
      </c>
      <c r="D932" s="61">
        <v>4.7214999999999998</v>
      </c>
      <c r="E932" s="63">
        <v>80.08</v>
      </c>
      <c r="F932" s="61">
        <v>0.61839999999999995</v>
      </c>
      <c r="G932" s="63">
        <v>850.41</v>
      </c>
      <c r="H932" s="61">
        <v>0.53010000000000002</v>
      </c>
      <c r="I932" s="61">
        <v>0.98299999999999998</v>
      </c>
      <c r="J932" s="63">
        <v>53.63</v>
      </c>
      <c r="K932" s="57">
        <v>23.72</v>
      </c>
      <c r="L932" s="61">
        <v>1.0431999999999999</v>
      </c>
      <c r="M932" s="63">
        <v>20.29</v>
      </c>
      <c r="N932" s="61">
        <v>3.0409999999999999</v>
      </c>
      <c r="O932" s="62">
        <v>10489</v>
      </c>
      <c r="P932" s="62">
        <v>16635</v>
      </c>
      <c r="R932" s="61">
        <v>2.5604</v>
      </c>
      <c r="S932" s="61">
        <v>5.6828000000000003</v>
      </c>
      <c r="T932" s="61">
        <v>0.92159999999999997</v>
      </c>
      <c r="V932" s="61">
        <v>0.66500000000000004</v>
      </c>
      <c r="X932" s="61">
        <v>0.51390000000000002</v>
      </c>
    </row>
    <row r="933" spans="1:24">
      <c r="A933" s="64">
        <v>44439</v>
      </c>
      <c r="B933" s="61">
        <v>0.73350000000000004</v>
      </c>
      <c r="C933" s="63">
        <v>61.2</v>
      </c>
      <c r="D933" s="61">
        <v>4.7416999999999998</v>
      </c>
      <c r="E933" s="63">
        <v>80.55</v>
      </c>
      <c r="F933" s="61">
        <v>0.62009999999999998</v>
      </c>
      <c r="G933" s="63">
        <v>850.35</v>
      </c>
      <c r="H933" s="61">
        <v>0.53159999999999996</v>
      </c>
      <c r="I933" s="61">
        <v>0.98519999999999996</v>
      </c>
      <c r="J933" s="63">
        <v>53.66</v>
      </c>
      <c r="K933" s="57">
        <v>23.7</v>
      </c>
      <c r="L933" s="61">
        <v>1.0389999999999999</v>
      </c>
      <c r="M933" s="63">
        <v>20.329999999999998</v>
      </c>
      <c r="N933" s="61">
        <v>3.0478000000000001</v>
      </c>
      <c r="O933" s="62">
        <v>10473</v>
      </c>
      <c r="P933" s="62">
        <v>16711</v>
      </c>
      <c r="R933" s="61">
        <v>2.5737000000000001</v>
      </c>
      <c r="S933" s="61">
        <v>5.7092999999999998</v>
      </c>
      <c r="T933" s="61">
        <v>0.92269999999999996</v>
      </c>
      <c r="V933" s="61">
        <v>0.67090000000000005</v>
      </c>
      <c r="X933" s="61">
        <v>0.51559999999999995</v>
      </c>
    </row>
    <row r="934" spans="1:24">
      <c r="A934" s="64">
        <v>44440</v>
      </c>
      <c r="B934" s="61">
        <v>0.73250000000000004</v>
      </c>
      <c r="C934" s="63">
        <v>61.1</v>
      </c>
      <c r="D934" s="61">
        <v>4.7331000000000003</v>
      </c>
      <c r="E934" s="63">
        <v>80.739999999999995</v>
      </c>
      <c r="F934" s="61">
        <v>0.62080000000000002</v>
      </c>
      <c r="G934" s="63">
        <v>847.14</v>
      </c>
      <c r="H934" s="61">
        <v>0.53300000000000003</v>
      </c>
      <c r="I934" s="61">
        <v>0.98570000000000002</v>
      </c>
      <c r="J934" s="63">
        <v>53.46</v>
      </c>
      <c r="K934" s="57">
        <v>23.69</v>
      </c>
      <c r="L934" s="61">
        <v>1.0391999999999999</v>
      </c>
      <c r="M934" s="63">
        <v>20.3</v>
      </c>
      <c r="N934" s="61">
        <v>3.0384000000000002</v>
      </c>
      <c r="O934" s="62">
        <v>10477</v>
      </c>
      <c r="P934" s="62">
        <v>16676</v>
      </c>
      <c r="R934" s="61">
        <v>2.5701999999999998</v>
      </c>
      <c r="S934" s="61">
        <v>5.6962999999999999</v>
      </c>
      <c r="T934" s="61">
        <v>0.92400000000000004</v>
      </c>
      <c r="V934" s="61">
        <v>0.67269999999999996</v>
      </c>
      <c r="X934" s="61">
        <v>0.51429999999999998</v>
      </c>
    </row>
    <row r="935" spans="1:24">
      <c r="A935" s="64">
        <v>44441</v>
      </c>
      <c r="B935" s="61">
        <v>0.73799999999999999</v>
      </c>
      <c r="C935" s="63">
        <v>61.6</v>
      </c>
      <c r="D935" s="61">
        <v>4.7680999999999996</v>
      </c>
      <c r="E935" s="63">
        <v>81.16</v>
      </c>
      <c r="F935" s="61">
        <v>0.62309999999999999</v>
      </c>
      <c r="G935" s="63">
        <v>856.38</v>
      </c>
      <c r="H935" s="61">
        <v>0.53559999999999997</v>
      </c>
      <c r="I935" s="61">
        <v>0.99260000000000004</v>
      </c>
      <c r="J935" s="63">
        <v>53.87</v>
      </c>
      <c r="K935" s="57">
        <v>23.96</v>
      </c>
      <c r="L935" s="61">
        <v>1.0430999999999999</v>
      </c>
      <c r="M935" s="63">
        <v>20.440000000000001</v>
      </c>
      <c r="N935" s="61">
        <v>3.0674999999999999</v>
      </c>
      <c r="O935" s="62">
        <v>10537</v>
      </c>
      <c r="P935" s="62">
        <v>16800</v>
      </c>
      <c r="R935" s="61">
        <v>2.5895000000000001</v>
      </c>
      <c r="S935" s="61">
        <v>5.7388000000000003</v>
      </c>
      <c r="T935" s="61">
        <v>0.93110000000000004</v>
      </c>
      <c r="V935" s="61">
        <v>0.67549999999999999</v>
      </c>
      <c r="X935" s="61">
        <v>0.51849999999999996</v>
      </c>
    </row>
    <row r="936" spans="1:24">
      <c r="A936" s="64">
        <v>44442</v>
      </c>
      <c r="B936" s="61">
        <v>0.74229999999999996</v>
      </c>
      <c r="C936" s="63">
        <v>61.9</v>
      </c>
      <c r="D936" s="61">
        <v>4.7946999999999997</v>
      </c>
      <c r="E936" s="63">
        <v>81.66</v>
      </c>
      <c r="F936" s="61">
        <v>0.62480000000000002</v>
      </c>
      <c r="G936" s="63">
        <v>857.85</v>
      </c>
      <c r="H936" s="61">
        <v>0.53649999999999998</v>
      </c>
      <c r="I936" s="61">
        <v>0.99660000000000004</v>
      </c>
      <c r="J936" s="63">
        <v>54.23</v>
      </c>
      <c r="K936" s="57">
        <v>24.15</v>
      </c>
      <c r="L936" s="61">
        <v>1.0415000000000001</v>
      </c>
      <c r="M936" s="63">
        <v>20.55</v>
      </c>
      <c r="N936" s="61">
        <v>3.0819999999999999</v>
      </c>
      <c r="O936" s="62">
        <v>10587</v>
      </c>
      <c r="P936" s="62">
        <v>16898</v>
      </c>
      <c r="R936" s="61">
        <v>2.6046</v>
      </c>
      <c r="S936" s="61">
        <v>5.7691999999999997</v>
      </c>
      <c r="T936" s="61">
        <v>0.93100000000000005</v>
      </c>
      <c r="V936" s="61">
        <v>0.67859999999999998</v>
      </c>
      <c r="X936" s="61">
        <v>0.52149999999999996</v>
      </c>
    </row>
    <row r="937" spans="1:24">
      <c r="A937" s="64">
        <v>44445</v>
      </c>
      <c r="B937" s="61">
        <v>0.74350000000000005</v>
      </c>
      <c r="C937" s="63">
        <v>61.9</v>
      </c>
      <c r="D937" s="61">
        <v>4.7979000000000003</v>
      </c>
      <c r="E937" s="63">
        <v>81.62</v>
      </c>
      <c r="F937" s="61">
        <v>0.62629999999999997</v>
      </c>
      <c r="G937" s="63">
        <v>859.71</v>
      </c>
      <c r="H937" s="61">
        <v>0.53669999999999995</v>
      </c>
      <c r="I937" s="61">
        <v>0.99760000000000004</v>
      </c>
      <c r="J937" s="63">
        <v>54.31</v>
      </c>
      <c r="K937" s="57">
        <v>24.1</v>
      </c>
      <c r="L937" s="61">
        <v>1.0409999999999999</v>
      </c>
      <c r="M937" s="63">
        <v>20.51</v>
      </c>
      <c r="N937" s="61">
        <v>3.0817999999999999</v>
      </c>
      <c r="O937" s="62">
        <v>10588</v>
      </c>
      <c r="P937" s="62">
        <v>16930</v>
      </c>
      <c r="R937" s="61">
        <v>2.6088</v>
      </c>
      <c r="S937" s="61">
        <v>5.7797000000000001</v>
      </c>
      <c r="T937" s="61">
        <v>0.93230000000000002</v>
      </c>
      <c r="V937" s="61">
        <v>0.68020000000000003</v>
      </c>
      <c r="X937" s="61">
        <v>0.52239999999999998</v>
      </c>
    </row>
    <row r="938" spans="1:24">
      <c r="A938" s="64">
        <v>44446</v>
      </c>
      <c r="B938" s="61">
        <v>0.74219999999999997</v>
      </c>
      <c r="C938" s="63">
        <v>61.8</v>
      </c>
      <c r="D938" s="61">
        <v>4.7912999999999997</v>
      </c>
      <c r="E938" s="63">
        <v>81.52</v>
      </c>
      <c r="F938" s="61">
        <v>0.62519999999999998</v>
      </c>
      <c r="G938" s="63">
        <v>859.29</v>
      </c>
      <c r="H938" s="61">
        <v>0.53659999999999997</v>
      </c>
      <c r="I938" s="61">
        <v>0.99570000000000003</v>
      </c>
      <c r="J938" s="63">
        <v>54.38</v>
      </c>
      <c r="K938" s="57">
        <v>24.13</v>
      </c>
      <c r="L938" s="61">
        <v>1.0427</v>
      </c>
      <c r="M938" s="63">
        <v>20.48</v>
      </c>
      <c r="N938" s="61">
        <v>3.0785999999999998</v>
      </c>
      <c r="O938" s="62">
        <v>10541</v>
      </c>
      <c r="P938" s="62">
        <v>16892</v>
      </c>
      <c r="R938" s="61">
        <v>2.6042000000000001</v>
      </c>
      <c r="S938" s="61">
        <v>5.7693000000000003</v>
      </c>
      <c r="T938" s="61">
        <v>0.93100000000000005</v>
      </c>
      <c r="V938" s="61">
        <v>0.67889999999999995</v>
      </c>
      <c r="X938" s="61">
        <v>0.52149999999999996</v>
      </c>
    </row>
    <row r="939" spans="1:24">
      <c r="A939" s="64">
        <v>44447</v>
      </c>
      <c r="B939" s="61">
        <v>0.73839999999999995</v>
      </c>
      <c r="C939" s="63">
        <v>61.7</v>
      </c>
      <c r="D939" s="61">
        <v>4.7732000000000001</v>
      </c>
      <c r="E939" s="63">
        <v>81.53</v>
      </c>
      <c r="F939" s="61">
        <v>0.62380000000000002</v>
      </c>
      <c r="G939" s="63">
        <v>860.58</v>
      </c>
      <c r="H939" s="61">
        <v>0.5363</v>
      </c>
      <c r="I939" s="61">
        <v>0.99380000000000002</v>
      </c>
      <c r="J939" s="63">
        <v>54.4</v>
      </c>
      <c r="K939" s="57">
        <v>24.2</v>
      </c>
      <c r="L939" s="61">
        <v>1.0394000000000001</v>
      </c>
      <c r="M939" s="63">
        <v>20.46</v>
      </c>
      <c r="N939" s="61">
        <v>3.0695000000000001</v>
      </c>
      <c r="O939" s="62">
        <v>10533</v>
      </c>
      <c r="P939" s="62">
        <v>16810</v>
      </c>
      <c r="R939" s="61">
        <v>2.5909</v>
      </c>
      <c r="S939" s="61">
        <v>5.7412999999999998</v>
      </c>
      <c r="T939" s="61">
        <v>0.9335</v>
      </c>
      <c r="V939" s="61">
        <v>0.67930000000000001</v>
      </c>
      <c r="X939" s="61">
        <v>0.51780000000000004</v>
      </c>
    </row>
    <row r="940" spans="1:24">
      <c r="A940" s="64">
        <v>44448</v>
      </c>
      <c r="B940" s="61">
        <v>0.7349</v>
      </c>
      <c r="C940" s="63">
        <v>61.4</v>
      </c>
      <c r="D940" s="61">
        <v>4.7491000000000003</v>
      </c>
      <c r="E940" s="63">
        <v>80.94</v>
      </c>
      <c r="F940" s="61">
        <v>0.62209999999999999</v>
      </c>
      <c r="G940" s="63">
        <v>860.23</v>
      </c>
      <c r="H940" s="61">
        <v>0.53420000000000001</v>
      </c>
      <c r="I940" s="61">
        <v>0.98850000000000005</v>
      </c>
      <c r="J940" s="63">
        <v>54.19</v>
      </c>
      <c r="K940" s="57">
        <v>24.08</v>
      </c>
      <c r="L940" s="61">
        <v>1.0367999999999999</v>
      </c>
      <c r="M940" s="63">
        <v>20.38</v>
      </c>
      <c r="N940" s="61">
        <v>3.052</v>
      </c>
      <c r="O940" s="62">
        <v>10492</v>
      </c>
      <c r="P940" s="62">
        <v>16730</v>
      </c>
      <c r="R940" s="61">
        <v>2.5785999999999998</v>
      </c>
      <c r="S940" s="61">
        <v>5.7157999999999998</v>
      </c>
      <c r="T940" s="61">
        <v>0.93469999999999998</v>
      </c>
      <c r="V940" s="61">
        <v>0.6764</v>
      </c>
      <c r="X940" s="61">
        <v>0.51629999999999998</v>
      </c>
    </row>
    <row r="941" spans="1:24">
      <c r="A941" s="64">
        <v>44449</v>
      </c>
      <c r="B941" s="61">
        <v>0.73819999999999997</v>
      </c>
      <c r="C941" s="63">
        <v>61.5</v>
      </c>
      <c r="D941" s="61">
        <v>4.758</v>
      </c>
      <c r="E941" s="63">
        <v>81.13</v>
      </c>
      <c r="F941" s="61">
        <v>0.62409999999999999</v>
      </c>
      <c r="G941" s="63">
        <v>862.2</v>
      </c>
      <c r="H941" s="61">
        <v>0.53310000000000002</v>
      </c>
      <c r="I941" s="61">
        <v>0.98960000000000004</v>
      </c>
      <c r="J941" s="63">
        <v>54.26</v>
      </c>
      <c r="K941" s="57">
        <v>24.13</v>
      </c>
      <c r="L941" s="61">
        <v>1.0364</v>
      </c>
      <c r="M941" s="63">
        <v>20.41</v>
      </c>
      <c r="N941" s="61">
        <v>3.0560999999999998</v>
      </c>
      <c r="O941" s="62">
        <v>10499</v>
      </c>
      <c r="P941" s="62">
        <v>16804</v>
      </c>
      <c r="R941" s="61">
        <v>2.5901999999999998</v>
      </c>
      <c r="S941" s="61">
        <v>5.7396000000000003</v>
      </c>
      <c r="T941" s="61">
        <v>0.93330000000000002</v>
      </c>
      <c r="V941" s="61">
        <v>0.67659999999999998</v>
      </c>
      <c r="X941" s="61">
        <v>0.5181</v>
      </c>
    </row>
    <row r="942" spans="1:24">
      <c r="A942" s="64">
        <v>44452</v>
      </c>
      <c r="B942" s="61">
        <v>0.73480000000000001</v>
      </c>
      <c r="C942" s="63">
        <v>61.4</v>
      </c>
      <c r="D942" s="61">
        <v>4.7416</v>
      </c>
      <c r="E942" s="63">
        <v>80.86</v>
      </c>
      <c r="F942" s="61">
        <v>0.623</v>
      </c>
      <c r="G942" s="63">
        <v>863.63</v>
      </c>
      <c r="H942" s="61">
        <v>0.53159999999999996</v>
      </c>
      <c r="I942" s="61">
        <v>0.98719999999999997</v>
      </c>
      <c r="J942" s="63">
        <v>54.12</v>
      </c>
      <c r="K942" s="57">
        <v>24.11</v>
      </c>
      <c r="L942" s="61">
        <v>1.0341</v>
      </c>
      <c r="M942" s="63">
        <v>20.350000000000001</v>
      </c>
      <c r="N942" s="61">
        <v>3.0467</v>
      </c>
      <c r="O942" s="62">
        <v>10478</v>
      </c>
      <c r="P942" s="62">
        <v>16725</v>
      </c>
      <c r="R942" s="61">
        <v>2.5781999999999998</v>
      </c>
      <c r="S942" s="61">
        <v>5.7156000000000002</v>
      </c>
      <c r="T942" s="61">
        <v>0.93130000000000002</v>
      </c>
      <c r="V942" s="61">
        <v>0.6754</v>
      </c>
      <c r="X942" s="61">
        <v>0.51539999999999997</v>
      </c>
    </row>
    <row r="943" spans="1:24">
      <c r="A943" s="64">
        <v>44453</v>
      </c>
      <c r="B943" s="61">
        <v>0.73399999999999999</v>
      </c>
      <c r="C943" s="63">
        <v>61.3</v>
      </c>
      <c r="D943" s="61">
        <v>4.7327000000000004</v>
      </c>
      <c r="E943" s="63">
        <v>80.8</v>
      </c>
      <c r="F943" s="61">
        <v>0.62139999999999995</v>
      </c>
      <c r="G943" s="63">
        <v>859.78</v>
      </c>
      <c r="H943" s="61">
        <v>0.53049999999999997</v>
      </c>
      <c r="I943" s="61">
        <v>0.98580000000000001</v>
      </c>
      <c r="J943" s="63">
        <v>54.04</v>
      </c>
      <c r="K943" s="57">
        <v>24.19</v>
      </c>
      <c r="L943" s="61">
        <v>1.0325</v>
      </c>
      <c r="M943" s="63">
        <v>20.32</v>
      </c>
      <c r="N943" s="61">
        <v>3.0468000000000002</v>
      </c>
      <c r="O943" s="62">
        <v>10463</v>
      </c>
      <c r="P943" s="62">
        <v>16708</v>
      </c>
      <c r="R943" s="61">
        <v>2.5754000000000001</v>
      </c>
      <c r="S943" s="61">
        <v>5.7095000000000002</v>
      </c>
      <c r="T943" s="61">
        <v>0.92900000000000005</v>
      </c>
      <c r="V943" s="61">
        <v>0.67669999999999997</v>
      </c>
      <c r="X943" s="61">
        <v>0.51600000000000001</v>
      </c>
    </row>
    <row r="944" spans="1:24">
      <c r="A944" s="64">
        <v>44454</v>
      </c>
      <c r="B944" s="61">
        <v>0.73229999999999995</v>
      </c>
      <c r="C944" s="63">
        <v>61.1</v>
      </c>
      <c r="D944" s="61">
        <v>4.718</v>
      </c>
      <c r="E944" s="63">
        <v>80.25</v>
      </c>
      <c r="F944" s="61">
        <v>0.62029999999999996</v>
      </c>
      <c r="G944" s="63">
        <v>856.8</v>
      </c>
      <c r="H944" s="61">
        <v>0.53039999999999998</v>
      </c>
      <c r="I944" s="61">
        <v>0.98370000000000002</v>
      </c>
      <c r="J944" s="63">
        <v>53.93</v>
      </c>
      <c r="K944" s="57">
        <v>24.1</v>
      </c>
      <c r="L944" s="61">
        <v>1.0324</v>
      </c>
      <c r="M944" s="63">
        <v>20.28</v>
      </c>
      <c r="N944" s="61">
        <v>3.0482</v>
      </c>
      <c r="O944" s="62">
        <v>10434</v>
      </c>
      <c r="P944" s="62">
        <v>16666</v>
      </c>
      <c r="R944" s="61">
        <v>2.5695000000000001</v>
      </c>
      <c r="S944" s="61">
        <v>5.6967999999999996</v>
      </c>
      <c r="T944" s="61">
        <v>0.92959999999999998</v>
      </c>
      <c r="V944" s="61">
        <v>0.67390000000000005</v>
      </c>
      <c r="X944" s="61">
        <v>0.51419999999999999</v>
      </c>
    </row>
    <row r="945" spans="1:24">
      <c r="A945" s="64">
        <v>44455</v>
      </c>
      <c r="B945" s="61">
        <v>0.73170000000000002</v>
      </c>
      <c r="C945" s="63">
        <v>61</v>
      </c>
      <c r="D945" s="61">
        <v>4.7080000000000002</v>
      </c>
      <c r="E945" s="63">
        <v>79.92</v>
      </c>
      <c r="F945" s="61">
        <v>0.61990000000000001</v>
      </c>
      <c r="G945" s="63">
        <v>856.93</v>
      </c>
      <c r="H945" s="61">
        <v>0.52900000000000003</v>
      </c>
      <c r="I945" s="61">
        <v>0.98170000000000002</v>
      </c>
      <c r="J945" s="63">
        <v>53.73</v>
      </c>
      <c r="K945" s="57">
        <v>24.09</v>
      </c>
      <c r="L945" s="61">
        <v>1.0298</v>
      </c>
      <c r="M945" s="63">
        <v>20.27</v>
      </c>
      <c r="N945" s="61">
        <v>3.0424000000000002</v>
      </c>
      <c r="O945" s="62">
        <v>10417</v>
      </c>
      <c r="P945" s="62">
        <v>16651</v>
      </c>
      <c r="R945" s="61">
        <v>2.5674000000000001</v>
      </c>
      <c r="S945" s="61">
        <v>5.6951000000000001</v>
      </c>
      <c r="T945" s="61">
        <v>0.92510000000000003</v>
      </c>
      <c r="V945" s="61">
        <v>0.67369999999999997</v>
      </c>
      <c r="X945" s="61">
        <v>0.5131</v>
      </c>
    </row>
    <row r="946" spans="1:24">
      <c r="A946" s="64">
        <v>44456</v>
      </c>
      <c r="B946" s="61">
        <v>0.73029999999999995</v>
      </c>
      <c r="C946" s="63">
        <v>61</v>
      </c>
      <c r="D946" s="61">
        <v>4.7115</v>
      </c>
      <c r="E946" s="63">
        <v>80.25</v>
      </c>
      <c r="F946" s="61">
        <v>0.62050000000000005</v>
      </c>
      <c r="G946" s="63">
        <v>858.72</v>
      </c>
      <c r="H946" s="61">
        <v>0.52939999999999998</v>
      </c>
      <c r="I946" s="61">
        <v>0.98250000000000004</v>
      </c>
      <c r="J946" s="63">
        <v>53.63</v>
      </c>
      <c r="K946" s="57">
        <v>24.24</v>
      </c>
      <c r="L946" s="61">
        <v>1.0316000000000001</v>
      </c>
      <c r="M946" s="63">
        <v>20.239999999999998</v>
      </c>
      <c r="N946" s="61">
        <v>3.0461</v>
      </c>
      <c r="O946" s="62">
        <v>10379</v>
      </c>
      <c r="P946" s="62">
        <v>16625</v>
      </c>
      <c r="R946" s="61">
        <v>2.5625</v>
      </c>
      <c r="S946" s="61">
        <v>5.6829999999999998</v>
      </c>
      <c r="T946" s="61">
        <v>0.92490000000000006</v>
      </c>
      <c r="V946" s="61">
        <v>0.67679999999999996</v>
      </c>
      <c r="X946" s="61">
        <v>0.51319999999999999</v>
      </c>
    </row>
    <row r="947" spans="1:24">
      <c r="A947" s="64">
        <v>44459</v>
      </c>
      <c r="B947" s="61">
        <v>0.72409999999999997</v>
      </c>
      <c r="C947" s="63">
        <v>60.7</v>
      </c>
      <c r="D947" s="61">
        <v>4.6821000000000002</v>
      </c>
      <c r="E947" s="63">
        <v>79.58</v>
      </c>
      <c r="F947" s="61">
        <v>0.61799999999999999</v>
      </c>
      <c r="G947" s="63">
        <v>851.03</v>
      </c>
      <c r="H947" s="61">
        <v>0.52810000000000001</v>
      </c>
      <c r="I947" s="61">
        <v>0.97829999999999995</v>
      </c>
      <c r="J947" s="63">
        <v>53.31</v>
      </c>
      <c r="K947" s="57">
        <v>24.16</v>
      </c>
      <c r="L947" s="61">
        <v>1.0303</v>
      </c>
      <c r="M947" s="63">
        <v>20.07</v>
      </c>
      <c r="N947" s="61">
        <v>3.0333000000000001</v>
      </c>
      <c r="O947" s="62">
        <v>10317</v>
      </c>
      <c r="P947" s="62">
        <v>16491</v>
      </c>
      <c r="R947" s="61">
        <v>2.5407000000000002</v>
      </c>
      <c r="S947" s="61">
        <v>5.6380999999999997</v>
      </c>
      <c r="T947" s="61">
        <v>0.92589999999999995</v>
      </c>
      <c r="V947" s="61">
        <v>0.67490000000000006</v>
      </c>
      <c r="X947" s="61">
        <v>0.50900000000000001</v>
      </c>
    </row>
    <row r="948" spans="1:24">
      <c r="A948" s="64">
        <v>44460</v>
      </c>
      <c r="B948" s="61">
        <v>0.7268</v>
      </c>
      <c r="C948" s="63">
        <v>60.9</v>
      </c>
      <c r="D948" s="61">
        <v>4.6996000000000002</v>
      </c>
      <c r="E948" s="63">
        <v>79.599999999999994</v>
      </c>
      <c r="F948" s="61">
        <v>0.61929999999999996</v>
      </c>
      <c r="G948" s="63">
        <v>854.21</v>
      </c>
      <c r="H948" s="61">
        <v>0.53180000000000005</v>
      </c>
      <c r="I948" s="61">
        <v>0.98150000000000004</v>
      </c>
      <c r="J948" s="63">
        <v>53.5</v>
      </c>
      <c r="K948" s="57">
        <v>24.28</v>
      </c>
      <c r="L948" s="61">
        <v>1.0347</v>
      </c>
      <c r="M948" s="63">
        <v>20.149999999999999</v>
      </c>
      <c r="N948" s="61">
        <v>3.0451000000000001</v>
      </c>
      <c r="O948" s="62">
        <v>10350</v>
      </c>
      <c r="P948" s="62">
        <v>16546</v>
      </c>
      <c r="R948" s="61">
        <v>2.5501999999999998</v>
      </c>
      <c r="S948" s="61">
        <v>5.6584000000000003</v>
      </c>
      <c r="T948" s="61">
        <v>0.92810000000000004</v>
      </c>
      <c r="V948" s="61">
        <v>0.67390000000000005</v>
      </c>
      <c r="X948" s="61">
        <v>0.51219999999999999</v>
      </c>
    </row>
    <row r="949" spans="1:24">
      <c r="A949" s="64">
        <v>44461</v>
      </c>
      <c r="B949" s="61">
        <v>0.72499999999999998</v>
      </c>
      <c r="C949" s="63">
        <v>60.7</v>
      </c>
      <c r="D949" s="61">
        <v>4.6897000000000002</v>
      </c>
      <c r="E949" s="63">
        <v>79.400000000000006</v>
      </c>
      <c r="F949" s="61">
        <v>0.61839999999999995</v>
      </c>
      <c r="G949" s="63">
        <v>852.09</v>
      </c>
      <c r="H949" s="61">
        <v>0.53110000000000002</v>
      </c>
      <c r="I949" s="61">
        <v>0.98029999999999995</v>
      </c>
      <c r="J949" s="63">
        <v>53.5</v>
      </c>
      <c r="K949" s="57">
        <v>24.23</v>
      </c>
      <c r="L949" s="61">
        <v>1.0331999999999999</v>
      </c>
      <c r="M949" s="63">
        <v>20.13</v>
      </c>
      <c r="N949" s="61">
        <v>3.0367000000000002</v>
      </c>
      <c r="O949" s="62">
        <v>10331</v>
      </c>
      <c r="P949" s="62">
        <v>16502</v>
      </c>
      <c r="R949" s="61">
        <v>2.5438999999999998</v>
      </c>
      <c r="S949" s="61">
        <v>5.6451000000000002</v>
      </c>
      <c r="T949" s="61">
        <v>0.92759999999999998</v>
      </c>
      <c r="V949" s="61">
        <v>0.67049999999999998</v>
      </c>
      <c r="X949" s="61">
        <v>0.51070000000000004</v>
      </c>
    </row>
    <row r="950" spans="1:24">
      <c r="A950" s="64">
        <v>44462</v>
      </c>
      <c r="B950" s="61">
        <v>0.72440000000000004</v>
      </c>
      <c r="C950" s="63">
        <v>60.7</v>
      </c>
      <c r="D950" s="61">
        <v>4.6839000000000004</v>
      </c>
      <c r="E950" s="63">
        <v>79.569999999999993</v>
      </c>
      <c r="F950" s="61">
        <v>0.61860000000000004</v>
      </c>
      <c r="G950" s="63">
        <v>853.38</v>
      </c>
      <c r="H950" s="61">
        <v>0.53100000000000003</v>
      </c>
      <c r="I950" s="61">
        <v>0.97870000000000001</v>
      </c>
      <c r="J950" s="63">
        <v>53.41</v>
      </c>
      <c r="K950" s="57">
        <v>24.23</v>
      </c>
      <c r="L950" s="61">
        <v>1.0334000000000001</v>
      </c>
      <c r="M950" s="63">
        <v>20.100000000000001</v>
      </c>
      <c r="N950" s="61">
        <v>3.0333999999999999</v>
      </c>
      <c r="O950" s="62">
        <v>10323</v>
      </c>
      <c r="P950" s="62">
        <v>16491</v>
      </c>
      <c r="R950" s="61">
        <v>2.5417999999999998</v>
      </c>
      <c r="S950" s="61">
        <v>5.6395</v>
      </c>
      <c r="T950" s="61">
        <v>0.92379999999999995</v>
      </c>
      <c r="V950" s="61">
        <v>0.67069999999999996</v>
      </c>
      <c r="X950" s="61">
        <v>0.51029999999999998</v>
      </c>
    </row>
    <row r="951" spans="1:24">
      <c r="A951" s="64">
        <v>44463</v>
      </c>
      <c r="B951" s="61">
        <v>0.72970000000000002</v>
      </c>
      <c r="C951" s="63">
        <v>61.1</v>
      </c>
      <c r="D951" s="61">
        <v>4.7141000000000002</v>
      </c>
      <c r="E951" s="63">
        <v>80.62</v>
      </c>
      <c r="F951" s="61">
        <v>0.62170000000000003</v>
      </c>
      <c r="G951" s="63">
        <v>857.91</v>
      </c>
      <c r="H951" s="61">
        <v>0.53200000000000003</v>
      </c>
      <c r="I951" s="61">
        <v>0.98550000000000004</v>
      </c>
      <c r="J951" s="63">
        <v>53.75</v>
      </c>
      <c r="K951" s="57">
        <v>24.26</v>
      </c>
      <c r="L951" s="61">
        <v>1.0327</v>
      </c>
      <c r="M951" s="63">
        <v>20.21</v>
      </c>
      <c r="N951" s="61">
        <v>3.0527000000000002</v>
      </c>
      <c r="O951" s="62">
        <v>10398</v>
      </c>
      <c r="P951" s="62">
        <v>16615</v>
      </c>
      <c r="R951" s="61">
        <v>2.5604</v>
      </c>
      <c r="S951" s="61">
        <v>5.6798000000000002</v>
      </c>
      <c r="T951" s="61">
        <v>0.92469999999999997</v>
      </c>
      <c r="V951" s="61">
        <v>0.67500000000000004</v>
      </c>
      <c r="X951" s="61">
        <v>0.51419999999999999</v>
      </c>
    </row>
    <row r="952" spans="1:24">
      <c r="A952" s="64">
        <v>44466</v>
      </c>
      <c r="B952" s="61">
        <v>0.72840000000000005</v>
      </c>
      <c r="C952" s="63">
        <v>61</v>
      </c>
      <c r="D952" s="61">
        <v>4.7051999999999996</v>
      </c>
      <c r="E952" s="63">
        <v>80.58</v>
      </c>
      <c r="F952" s="61">
        <v>0.62139999999999995</v>
      </c>
      <c r="G952" s="63">
        <v>856.4</v>
      </c>
      <c r="H952" s="61">
        <v>0.53249999999999997</v>
      </c>
      <c r="I952" s="61">
        <v>0.98519999999999996</v>
      </c>
      <c r="J952" s="63">
        <v>53.63</v>
      </c>
      <c r="K952" s="57">
        <v>24.37</v>
      </c>
      <c r="L952" s="61">
        <v>1.0376000000000001</v>
      </c>
      <c r="M952" s="63">
        <v>20.170000000000002</v>
      </c>
      <c r="N952" s="61">
        <v>3.0468999999999999</v>
      </c>
      <c r="O952" s="62">
        <v>10384</v>
      </c>
      <c r="P952" s="62">
        <v>16582</v>
      </c>
      <c r="R952" s="61">
        <v>2.5558000000000001</v>
      </c>
      <c r="S952" s="61">
        <v>5.6699000000000002</v>
      </c>
      <c r="T952" s="61">
        <v>0.91949999999999998</v>
      </c>
      <c r="V952" s="61">
        <v>0.67490000000000006</v>
      </c>
      <c r="X952" s="61">
        <v>0.51329999999999998</v>
      </c>
    </row>
    <row r="953" spans="1:24">
      <c r="A953" s="64">
        <v>44467</v>
      </c>
      <c r="B953" s="61">
        <v>0.73099999999999998</v>
      </c>
      <c r="C953" s="63">
        <v>61.3</v>
      </c>
      <c r="D953" s="61">
        <v>4.7169999999999996</v>
      </c>
      <c r="E953" s="63">
        <v>81.3</v>
      </c>
      <c r="F953" s="61">
        <v>0.62480000000000002</v>
      </c>
      <c r="G953" s="63">
        <v>863.76</v>
      </c>
      <c r="H953" s="61">
        <v>0.53300000000000003</v>
      </c>
      <c r="I953" s="61">
        <v>0.98929999999999996</v>
      </c>
      <c r="J953" s="63">
        <v>53.91</v>
      </c>
      <c r="K953" s="57">
        <v>24.6</v>
      </c>
      <c r="L953" s="61">
        <v>1.0407</v>
      </c>
      <c r="M953" s="63">
        <v>20.260000000000002</v>
      </c>
      <c r="N953" s="61">
        <v>3.0589</v>
      </c>
      <c r="O953" s="62">
        <v>10430</v>
      </c>
      <c r="P953" s="62">
        <v>16643</v>
      </c>
      <c r="R953" s="61">
        <v>2.5649000000000002</v>
      </c>
      <c r="S953" s="61">
        <v>5.6891999999999996</v>
      </c>
      <c r="T953" s="61">
        <v>0.92110000000000003</v>
      </c>
      <c r="V953" s="61">
        <v>0.6774</v>
      </c>
      <c r="X953" s="61">
        <v>0.51559999999999995</v>
      </c>
    </row>
    <row r="954" spans="1:24">
      <c r="A954" s="64">
        <v>44468</v>
      </c>
      <c r="B954" s="61">
        <v>0.72540000000000004</v>
      </c>
      <c r="C954" s="63">
        <v>61</v>
      </c>
      <c r="D954" s="61">
        <v>4.6902999999999997</v>
      </c>
      <c r="E954" s="63">
        <v>80.87</v>
      </c>
      <c r="F954" s="61">
        <v>0.62090000000000001</v>
      </c>
      <c r="G954" s="63">
        <v>858.91</v>
      </c>
      <c r="H954" s="61">
        <v>0.53539999999999999</v>
      </c>
      <c r="I954" s="61">
        <v>0.98440000000000005</v>
      </c>
      <c r="J954" s="63">
        <v>53.8</v>
      </c>
      <c r="K954" s="57">
        <v>24.55</v>
      </c>
      <c r="L954" s="61">
        <v>1.0436000000000001</v>
      </c>
      <c r="M954" s="63">
        <v>20.170000000000002</v>
      </c>
      <c r="N954" s="61">
        <v>3.0354000000000001</v>
      </c>
      <c r="O954" s="62">
        <v>10375</v>
      </c>
      <c r="P954" s="62">
        <v>16510</v>
      </c>
      <c r="R954" s="61">
        <v>2.5453000000000001</v>
      </c>
      <c r="S954" s="61">
        <v>5.6459000000000001</v>
      </c>
      <c r="T954" s="61">
        <v>0.91979999999999995</v>
      </c>
      <c r="V954" s="61">
        <v>0.67420000000000002</v>
      </c>
      <c r="X954" s="61">
        <v>0.51249999999999996</v>
      </c>
    </row>
    <row r="955" spans="1:24">
      <c r="A955" s="64">
        <v>44469</v>
      </c>
      <c r="B955" s="61">
        <v>0.72060000000000002</v>
      </c>
      <c r="C955" s="63">
        <v>60.8</v>
      </c>
      <c r="D955" s="61">
        <v>4.6616</v>
      </c>
      <c r="E955" s="63">
        <v>80.599999999999994</v>
      </c>
      <c r="F955" s="61">
        <v>0.62150000000000005</v>
      </c>
      <c r="G955" s="63">
        <v>854.57</v>
      </c>
      <c r="H955" s="61">
        <v>0.53610000000000002</v>
      </c>
      <c r="I955" s="61">
        <v>0.98140000000000005</v>
      </c>
      <c r="J955" s="63">
        <v>53.54</v>
      </c>
      <c r="K955" s="57">
        <v>24.47</v>
      </c>
      <c r="L955" s="61">
        <v>1.0486</v>
      </c>
      <c r="M955" s="63">
        <v>20.079999999999998</v>
      </c>
      <c r="N955" s="61">
        <v>3.0182000000000002</v>
      </c>
      <c r="O955" s="62">
        <v>10318</v>
      </c>
      <c r="P955" s="62">
        <v>16402</v>
      </c>
      <c r="R955" s="61">
        <v>2.5284</v>
      </c>
      <c r="S955" s="61">
        <v>5.6115000000000004</v>
      </c>
      <c r="T955" s="61">
        <v>0.91779999999999995</v>
      </c>
      <c r="V955" s="61">
        <v>0.67290000000000005</v>
      </c>
      <c r="X955" s="61">
        <v>0.50980000000000003</v>
      </c>
    </row>
    <row r="956" spans="1:24">
      <c r="A956" s="64">
        <v>44470</v>
      </c>
      <c r="B956" s="61">
        <v>0.72109999999999996</v>
      </c>
      <c r="C956" s="63">
        <v>60.7</v>
      </c>
      <c r="D956" s="61">
        <v>4.6473000000000004</v>
      </c>
      <c r="E956" s="63">
        <v>80.19</v>
      </c>
      <c r="F956" s="61">
        <v>0.62290000000000001</v>
      </c>
      <c r="G956" s="63">
        <v>855.48</v>
      </c>
      <c r="H956" s="61">
        <v>0.53600000000000003</v>
      </c>
      <c r="I956" s="61">
        <v>0.98080000000000001</v>
      </c>
      <c r="J956" s="63">
        <v>53.54</v>
      </c>
      <c r="K956" s="57">
        <v>24.34</v>
      </c>
      <c r="L956" s="61">
        <v>1.0469999999999999</v>
      </c>
      <c r="M956" s="63">
        <v>20.09</v>
      </c>
      <c r="N956" s="61">
        <v>3.0177</v>
      </c>
      <c r="O956" s="62">
        <v>10326</v>
      </c>
      <c r="P956" s="62">
        <v>16413</v>
      </c>
      <c r="R956" s="61">
        <v>2.5301999999999998</v>
      </c>
      <c r="S956" s="61">
        <v>5.6146000000000003</v>
      </c>
      <c r="T956" s="61">
        <v>0.91690000000000005</v>
      </c>
      <c r="V956" s="61">
        <v>0.67210000000000003</v>
      </c>
      <c r="X956" s="61">
        <v>0.51180000000000003</v>
      </c>
    </row>
    <row r="957" spans="1:24">
      <c r="A957" s="64">
        <v>44474</v>
      </c>
      <c r="B957" s="61">
        <v>0.72650000000000003</v>
      </c>
      <c r="C957" s="63">
        <v>61.1</v>
      </c>
      <c r="D957" s="61">
        <v>4.6821000000000002</v>
      </c>
      <c r="E957" s="63">
        <v>80.78</v>
      </c>
      <c r="F957" s="61">
        <v>0.62660000000000005</v>
      </c>
      <c r="G957" s="63">
        <v>863.12</v>
      </c>
      <c r="H957" s="61">
        <v>0.53459999999999996</v>
      </c>
      <c r="I957" s="61">
        <v>0.98699999999999999</v>
      </c>
      <c r="J957" s="63">
        <v>54.13</v>
      </c>
      <c r="K957" s="57">
        <v>24.56</v>
      </c>
      <c r="L957" s="61">
        <v>1.0465</v>
      </c>
      <c r="M957" s="63">
        <v>20.28</v>
      </c>
      <c r="N957" s="61">
        <v>3.0381999999999998</v>
      </c>
      <c r="O957" s="62">
        <v>10362</v>
      </c>
      <c r="P957" s="62">
        <v>16534</v>
      </c>
      <c r="R957" s="61">
        <v>2.5491000000000001</v>
      </c>
      <c r="S957" s="61">
        <v>5.6553000000000004</v>
      </c>
      <c r="T957" s="61">
        <v>0.91679999999999995</v>
      </c>
      <c r="V957" s="61">
        <v>0.67320000000000002</v>
      </c>
      <c r="X957" s="61">
        <v>0.5141</v>
      </c>
    </row>
    <row r="958" spans="1:24">
      <c r="A958" s="64">
        <v>44475</v>
      </c>
      <c r="B958" s="61">
        <v>0.72599999999999998</v>
      </c>
      <c r="C958" s="63">
        <v>61.1</v>
      </c>
      <c r="D958" s="61">
        <v>4.6788999999999996</v>
      </c>
      <c r="E958" s="63">
        <v>81.13</v>
      </c>
      <c r="F958" s="61">
        <v>0.62670000000000003</v>
      </c>
      <c r="G958" s="63">
        <v>865.52</v>
      </c>
      <c r="H958" s="61">
        <v>0.53359999999999996</v>
      </c>
      <c r="I958" s="61">
        <v>0.98650000000000004</v>
      </c>
      <c r="J958" s="63">
        <v>54.15</v>
      </c>
      <c r="K958" s="57">
        <v>24.61</v>
      </c>
      <c r="L958" s="61">
        <v>1.0484</v>
      </c>
      <c r="M958" s="63">
        <v>20.27</v>
      </c>
      <c r="N958" s="61">
        <v>3.0350000000000001</v>
      </c>
      <c r="O958" s="62">
        <v>10342</v>
      </c>
      <c r="P958" s="62">
        <v>16526</v>
      </c>
      <c r="R958" s="61">
        <v>2.5474000000000001</v>
      </c>
      <c r="S958" s="61">
        <v>5.6524000000000001</v>
      </c>
      <c r="T958" s="61">
        <v>0.91510000000000002</v>
      </c>
      <c r="V958" s="61">
        <v>0.67500000000000004</v>
      </c>
      <c r="X958" s="61">
        <v>0.51390000000000002</v>
      </c>
    </row>
    <row r="959" spans="1:24">
      <c r="A959" s="64">
        <v>44476</v>
      </c>
      <c r="B959" s="61">
        <v>0.72809999999999997</v>
      </c>
      <c r="C959" s="63">
        <v>61.3</v>
      </c>
      <c r="D959" s="61">
        <v>4.6924999999999999</v>
      </c>
      <c r="E959" s="63">
        <v>81.12</v>
      </c>
      <c r="F959" s="61">
        <v>0.63009999999999999</v>
      </c>
      <c r="G959" s="63">
        <v>866.26</v>
      </c>
      <c r="H959" s="61">
        <v>0.53610000000000002</v>
      </c>
      <c r="I959" s="61">
        <v>0.98929999999999996</v>
      </c>
      <c r="J959" s="63">
        <v>54.49</v>
      </c>
      <c r="K959" s="57">
        <v>24.62</v>
      </c>
      <c r="L959" s="61">
        <v>1.0525</v>
      </c>
      <c r="M959" s="63">
        <v>20.36</v>
      </c>
      <c r="N959" s="61">
        <v>3.0442</v>
      </c>
      <c r="O959" s="62">
        <v>10374</v>
      </c>
      <c r="P959" s="62">
        <v>16572</v>
      </c>
      <c r="R959" s="61">
        <v>2.5547</v>
      </c>
      <c r="S959" s="61">
        <v>5.6696</v>
      </c>
      <c r="T959" s="61">
        <v>0.91649999999999998</v>
      </c>
      <c r="V959" s="61">
        <v>0.67530000000000001</v>
      </c>
      <c r="X959" s="61">
        <v>0.51659999999999995</v>
      </c>
    </row>
    <row r="960" spans="1:24">
      <c r="A960" s="64">
        <v>44477</v>
      </c>
      <c r="B960" s="61">
        <v>0.7298</v>
      </c>
      <c r="C960" s="63">
        <v>61.5</v>
      </c>
      <c r="D960" s="61">
        <v>4.7076000000000002</v>
      </c>
      <c r="E960" s="63">
        <v>81.680000000000007</v>
      </c>
      <c r="F960" s="61">
        <v>0.63190000000000002</v>
      </c>
      <c r="G960" s="63">
        <v>871.73</v>
      </c>
      <c r="H960" s="61">
        <v>0.53649999999999998</v>
      </c>
      <c r="I960" s="61">
        <v>0.99160000000000004</v>
      </c>
      <c r="J960" s="63">
        <v>54.74</v>
      </c>
      <c r="K960" s="57">
        <v>24.75</v>
      </c>
      <c r="L960" s="61">
        <v>1.0529999999999999</v>
      </c>
      <c r="M960" s="63">
        <v>20.48</v>
      </c>
      <c r="N960" s="61">
        <v>3.052</v>
      </c>
      <c r="O960" s="62">
        <v>10384</v>
      </c>
      <c r="P960" s="62">
        <v>16609</v>
      </c>
      <c r="R960" s="61">
        <v>2.5607000000000002</v>
      </c>
      <c r="S960" s="61">
        <v>5.6820000000000004</v>
      </c>
      <c r="T960" s="61">
        <v>0.91639999999999999</v>
      </c>
      <c r="V960" s="61">
        <v>0.67859999999999998</v>
      </c>
      <c r="X960" s="61">
        <v>0.51729999999999998</v>
      </c>
    </row>
    <row r="961" spans="1:24">
      <c r="A961" s="64">
        <v>44480</v>
      </c>
      <c r="B961" s="61">
        <v>0.7319</v>
      </c>
      <c r="C961" s="63">
        <v>61.6</v>
      </c>
      <c r="D961" s="61">
        <v>4.7117000000000004</v>
      </c>
      <c r="E961" s="63">
        <v>82.47</v>
      </c>
      <c r="F961" s="61">
        <v>0.63239999999999996</v>
      </c>
      <c r="G961" s="63">
        <v>874.47</v>
      </c>
      <c r="H961" s="61">
        <v>0.53659999999999997</v>
      </c>
      <c r="I961" s="61">
        <v>0.99139999999999995</v>
      </c>
      <c r="J961" s="63">
        <v>54.94</v>
      </c>
      <c r="K961" s="57">
        <v>24.75</v>
      </c>
      <c r="L961" s="61">
        <v>1.056</v>
      </c>
      <c r="M961" s="63">
        <v>20.52</v>
      </c>
      <c r="N961" s="61">
        <v>3.0524</v>
      </c>
      <c r="O961" s="62">
        <v>10405</v>
      </c>
      <c r="P961" s="62">
        <v>16656</v>
      </c>
      <c r="R961" s="61">
        <v>2.5680999999999998</v>
      </c>
      <c r="S961" s="61">
        <v>5.6962999999999999</v>
      </c>
      <c r="T961" s="61">
        <v>0.91200000000000003</v>
      </c>
      <c r="V961" s="61">
        <v>0.67930000000000001</v>
      </c>
      <c r="X961" s="61">
        <v>0.51880000000000004</v>
      </c>
    </row>
    <row r="962" spans="1:24">
      <c r="A962" s="64">
        <v>44481</v>
      </c>
      <c r="B962" s="61">
        <v>0.7349</v>
      </c>
      <c r="C962" s="63">
        <v>62</v>
      </c>
      <c r="D962" s="61">
        <v>4.7422000000000004</v>
      </c>
      <c r="E962" s="63">
        <v>83.29</v>
      </c>
      <c r="F962" s="61">
        <v>0.63590000000000002</v>
      </c>
      <c r="G962" s="63">
        <v>881.18</v>
      </c>
      <c r="H962" s="61">
        <v>0.54049999999999998</v>
      </c>
      <c r="I962" s="61">
        <v>0.99670000000000003</v>
      </c>
      <c r="J962" s="63">
        <v>55.31</v>
      </c>
      <c r="K962" s="57">
        <v>24.63</v>
      </c>
      <c r="L962" s="61">
        <v>1.0586</v>
      </c>
      <c r="M962" s="63">
        <v>20.7</v>
      </c>
      <c r="N962" s="61">
        <v>3.0655000000000001</v>
      </c>
      <c r="O962" s="62">
        <v>10449</v>
      </c>
      <c r="P962" s="62">
        <v>16723</v>
      </c>
      <c r="R962" s="61">
        <v>2.5785999999999998</v>
      </c>
      <c r="S962" s="61">
        <v>5.7179000000000002</v>
      </c>
      <c r="T962" s="61">
        <v>0.91759999999999997</v>
      </c>
      <c r="V962" s="61">
        <v>0.68189999999999995</v>
      </c>
      <c r="X962" s="61">
        <v>0.52090000000000003</v>
      </c>
    </row>
    <row r="963" spans="1:24">
      <c r="A963" s="64">
        <v>44482</v>
      </c>
      <c r="B963" s="61">
        <v>0.73399999999999999</v>
      </c>
      <c r="C963" s="63">
        <v>61.8</v>
      </c>
      <c r="D963" s="61">
        <v>4.7313999999999998</v>
      </c>
      <c r="E963" s="63">
        <v>83.29</v>
      </c>
      <c r="F963" s="61">
        <v>0.63529999999999998</v>
      </c>
      <c r="G963" s="63">
        <v>876.54</v>
      </c>
      <c r="H963" s="61">
        <v>0.53900000000000003</v>
      </c>
      <c r="I963" s="61">
        <v>0.99429999999999996</v>
      </c>
      <c r="J963" s="63">
        <v>55.29</v>
      </c>
      <c r="K963" s="57">
        <v>24.54</v>
      </c>
      <c r="L963" s="61">
        <v>1.0575000000000001</v>
      </c>
      <c r="M963" s="63">
        <v>20.65</v>
      </c>
      <c r="N963" s="61">
        <v>3.0537999999999998</v>
      </c>
      <c r="O963" s="62">
        <v>10438</v>
      </c>
      <c r="P963" s="62">
        <v>16705</v>
      </c>
      <c r="R963" s="61">
        <v>2.5754000000000001</v>
      </c>
      <c r="S963" s="61">
        <v>5.7111000000000001</v>
      </c>
      <c r="T963" s="61">
        <v>0.91390000000000005</v>
      </c>
      <c r="V963" s="61">
        <v>0.68210000000000004</v>
      </c>
      <c r="X963" s="61">
        <v>0.52090000000000003</v>
      </c>
    </row>
    <row r="964" spans="1:24">
      <c r="A964" s="64">
        <v>44483</v>
      </c>
      <c r="B964" s="61">
        <v>0.73880000000000001</v>
      </c>
      <c r="C964" s="63">
        <v>62.1</v>
      </c>
      <c r="D964" s="61">
        <v>4.7576000000000001</v>
      </c>
      <c r="E964" s="63">
        <v>83.88</v>
      </c>
      <c r="F964" s="61">
        <v>0.63739999999999997</v>
      </c>
      <c r="G964" s="63">
        <v>877.22</v>
      </c>
      <c r="H964" s="61">
        <v>0.54069999999999996</v>
      </c>
      <c r="I964" s="61">
        <v>0.99719999999999998</v>
      </c>
      <c r="J964" s="63">
        <v>55.62</v>
      </c>
      <c r="K964" s="57">
        <v>24.53</v>
      </c>
      <c r="L964" s="61">
        <v>1.0586</v>
      </c>
      <c r="M964" s="63">
        <v>20.76</v>
      </c>
      <c r="N964" s="61">
        <v>3.0712000000000002</v>
      </c>
      <c r="O964" s="62">
        <v>10467</v>
      </c>
      <c r="P964" s="62">
        <v>16816</v>
      </c>
      <c r="R964" s="61">
        <v>2.5922999999999998</v>
      </c>
      <c r="S964" s="61">
        <v>5.7469999999999999</v>
      </c>
      <c r="T964" s="61">
        <v>0.91800000000000004</v>
      </c>
      <c r="V964" s="61">
        <v>0.68220000000000003</v>
      </c>
      <c r="X964" s="61">
        <v>0.5242</v>
      </c>
    </row>
    <row r="965" spans="1:24">
      <c r="A965" s="64">
        <v>44484</v>
      </c>
      <c r="B965" s="61">
        <v>0.74219999999999997</v>
      </c>
      <c r="C965" s="63">
        <v>62.4</v>
      </c>
      <c r="D965" s="61">
        <v>4.7766000000000002</v>
      </c>
      <c r="E965" s="63">
        <v>84.59</v>
      </c>
      <c r="F965" s="61">
        <v>0.63929999999999998</v>
      </c>
      <c r="G965" s="63">
        <v>877.4</v>
      </c>
      <c r="H965" s="61">
        <v>0.5423</v>
      </c>
      <c r="I965" s="61">
        <v>1.0008999999999999</v>
      </c>
      <c r="J965" s="63">
        <v>55.86</v>
      </c>
      <c r="K965" s="57">
        <v>24.68</v>
      </c>
      <c r="L965" s="61">
        <v>1.0519000000000001</v>
      </c>
      <c r="M965" s="63">
        <v>20.82</v>
      </c>
      <c r="N965" s="61">
        <v>3.0853000000000002</v>
      </c>
      <c r="O965" s="62">
        <v>10456</v>
      </c>
      <c r="P965" s="62">
        <v>16893</v>
      </c>
      <c r="R965" s="61">
        <v>2.6042000000000001</v>
      </c>
      <c r="S965" s="61">
        <v>5.7746000000000004</v>
      </c>
      <c r="T965" s="61">
        <v>0.91710000000000003</v>
      </c>
      <c r="V965" s="61">
        <v>0.68500000000000005</v>
      </c>
      <c r="X965" s="61">
        <v>0.52549999999999997</v>
      </c>
    </row>
    <row r="966" spans="1:24">
      <c r="A966" s="64">
        <v>44487</v>
      </c>
      <c r="B966" s="61">
        <v>0.74029999999999996</v>
      </c>
      <c r="C966" s="63">
        <v>62.3</v>
      </c>
      <c r="D966" s="61">
        <v>4.7656000000000001</v>
      </c>
      <c r="E966" s="63">
        <v>84.65</v>
      </c>
      <c r="F966" s="61">
        <v>0.63929999999999998</v>
      </c>
      <c r="G966" s="63">
        <v>879.31</v>
      </c>
      <c r="H966" s="61">
        <v>0.53910000000000002</v>
      </c>
      <c r="I966" s="61">
        <v>1.0007999999999999</v>
      </c>
      <c r="J966" s="63">
        <v>55.73</v>
      </c>
      <c r="K966" s="57">
        <v>24.78</v>
      </c>
      <c r="L966" s="61">
        <v>1.0478000000000001</v>
      </c>
      <c r="M966" s="63">
        <v>20.74</v>
      </c>
      <c r="N966" s="61">
        <v>3.0859000000000001</v>
      </c>
      <c r="O966" s="62">
        <v>10442</v>
      </c>
      <c r="P966" s="62">
        <v>16848</v>
      </c>
      <c r="R966" s="61">
        <v>2.5975000000000001</v>
      </c>
      <c r="S966" s="61">
        <v>5.7588999999999997</v>
      </c>
      <c r="T966" s="61">
        <v>0.91759999999999997</v>
      </c>
      <c r="V966" s="61">
        <v>0.68469999999999998</v>
      </c>
      <c r="X966" s="61">
        <v>0.52439999999999998</v>
      </c>
    </row>
    <row r="967" spans="1:24">
      <c r="A967" s="64">
        <v>44488</v>
      </c>
      <c r="B967" s="61">
        <v>0.74550000000000005</v>
      </c>
      <c r="C967" s="63">
        <v>62.5</v>
      </c>
      <c r="D967" s="61">
        <v>4.7798999999999996</v>
      </c>
      <c r="E967" s="63">
        <v>85.13</v>
      </c>
      <c r="F967" s="61">
        <v>0.64019999999999999</v>
      </c>
      <c r="G967" s="63">
        <v>880.29</v>
      </c>
      <c r="H967" s="61">
        <v>0.54139999999999999</v>
      </c>
      <c r="I967" s="61">
        <v>1.0033000000000001</v>
      </c>
      <c r="J967" s="63">
        <v>56.17</v>
      </c>
      <c r="K967" s="57">
        <v>24.88</v>
      </c>
      <c r="L967" s="61">
        <v>1.0462</v>
      </c>
      <c r="M967" s="63">
        <v>20.83</v>
      </c>
      <c r="N967" s="61">
        <v>3.1084000000000001</v>
      </c>
      <c r="O967" s="62">
        <v>10497</v>
      </c>
      <c r="P967" s="62">
        <v>16966</v>
      </c>
      <c r="R967" s="61">
        <v>2.6158000000000001</v>
      </c>
      <c r="S967" s="61">
        <v>5.7990000000000004</v>
      </c>
      <c r="T967" s="61">
        <v>0.92069999999999996</v>
      </c>
      <c r="V967" s="61">
        <v>0.68679999999999997</v>
      </c>
      <c r="X967" s="61">
        <v>0.52829999999999999</v>
      </c>
    </row>
    <row r="968" spans="1:24">
      <c r="A968" s="64">
        <v>44489</v>
      </c>
      <c r="B968" s="61">
        <v>0.74990000000000001</v>
      </c>
      <c r="C968" s="63">
        <v>62.8</v>
      </c>
      <c r="D968" s="61">
        <v>4.7925000000000004</v>
      </c>
      <c r="E968" s="63">
        <v>85.89</v>
      </c>
      <c r="F968" s="61">
        <v>0.64359999999999995</v>
      </c>
      <c r="G968" s="63">
        <v>879.15</v>
      </c>
      <c r="H968" s="61">
        <v>0.54310000000000003</v>
      </c>
      <c r="I968" s="61">
        <v>1.0075000000000001</v>
      </c>
      <c r="J968" s="63">
        <v>56.32</v>
      </c>
      <c r="K968" s="57">
        <v>25.04</v>
      </c>
      <c r="L968" s="61">
        <v>1.0447</v>
      </c>
      <c r="M968" s="63">
        <v>20.87</v>
      </c>
      <c r="N968" s="61">
        <v>3.1154999999999999</v>
      </c>
      <c r="O968" s="62">
        <v>10556</v>
      </c>
      <c r="P968" s="62">
        <v>17065</v>
      </c>
      <c r="R968" s="61">
        <v>2.6312000000000002</v>
      </c>
      <c r="S968" s="61">
        <v>5.8316999999999997</v>
      </c>
      <c r="T968" s="61">
        <v>0.92520000000000002</v>
      </c>
      <c r="V968" s="61">
        <v>0.69279999999999997</v>
      </c>
      <c r="X968" s="61">
        <v>0.52969999999999995</v>
      </c>
    </row>
    <row r="969" spans="1:24">
      <c r="A969" s="64">
        <v>44490</v>
      </c>
      <c r="B969" s="61">
        <v>0.75080000000000002</v>
      </c>
      <c r="C969" s="63">
        <v>62.8</v>
      </c>
      <c r="D969" s="61">
        <v>4.8003</v>
      </c>
      <c r="E969" s="63">
        <v>85.66</v>
      </c>
      <c r="F969" s="61">
        <v>0.64439999999999997</v>
      </c>
      <c r="G969" s="63">
        <v>883.11</v>
      </c>
      <c r="H969" s="61">
        <v>0.54339999999999999</v>
      </c>
      <c r="I969" s="61">
        <v>1.0085</v>
      </c>
      <c r="J969" s="63">
        <v>56.18</v>
      </c>
      <c r="K969" s="57">
        <v>25.07</v>
      </c>
      <c r="L969" s="61">
        <v>1.0441</v>
      </c>
      <c r="M969" s="63">
        <v>20.94</v>
      </c>
      <c r="N969" s="61">
        <v>3.1215000000000002</v>
      </c>
      <c r="O969" s="62">
        <v>10611</v>
      </c>
      <c r="P969" s="62">
        <v>17082</v>
      </c>
      <c r="R969" s="61">
        <v>2.6343999999999999</v>
      </c>
      <c r="S969" s="61">
        <v>5.8369</v>
      </c>
      <c r="T969" s="61">
        <v>0.92500000000000004</v>
      </c>
      <c r="V969" s="61">
        <v>0.68989999999999996</v>
      </c>
      <c r="X969" s="61">
        <v>0.53100000000000003</v>
      </c>
    </row>
    <row r="970" spans="1:24">
      <c r="A970" s="64">
        <v>44491</v>
      </c>
      <c r="B970" s="61">
        <v>0.74770000000000003</v>
      </c>
      <c r="C970" s="63">
        <v>62.6</v>
      </c>
      <c r="D970" s="61">
        <v>4.7843</v>
      </c>
      <c r="E970" s="63">
        <v>85.27</v>
      </c>
      <c r="F970" s="61">
        <v>0.6431</v>
      </c>
      <c r="G970" s="63">
        <v>881.33</v>
      </c>
      <c r="H970" s="61">
        <v>0.54190000000000005</v>
      </c>
      <c r="I970" s="61">
        <v>1.0063</v>
      </c>
      <c r="J970" s="63">
        <v>55.91</v>
      </c>
      <c r="K970" s="57">
        <v>24.97</v>
      </c>
      <c r="L970" s="61">
        <v>1.0432999999999999</v>
      </c>
      <c r="M970" s="63">
        <v>20.86</v>
      </c>
      <c r="N970" s="61">
        <v>3.1086</v>
      </c>
      <c r="O970" s="62">
        <v>10591</v>
      </c>
      <c r="P970" s="62">
        <v>17014</v>
      </c>
      <c r="R970" s="61">
        <v>2.6234999999999999</v>
      </c>
      <c r="S970" s="61">
        <v>5.8135000000000003</v>
      </c>
      <c r="T970" s="61">
        <v>0.92359999999999998</v>
      </c>
      <c r="V970" s="61">
        <v>0.68640000000000001</v>
      </c>
      <c r="X970" s="61">
        <v>0.52849999999999997</v>
      </c>
    </row>
    <row r="971" spans="1:24">
      <c r="A971" s="64">
        <v>44494</v>
      </c>
      <c r="B971" s="61">
        <v>0.74870000000000003</v>
      </c>
      <c r="C971" s="63">
        <v>62.6</v>
      </c>
      <c r="D971" s="61">
        <v>4.7784000000000004</v>
      </c>
      <c r="E971" s="63">
        <v>85.1</v>
      </c>
      <c r="F971" s="61">
        <v>0.6421</v>
      </c>
      <c r="G971" s="63">
        <v>874.74</v>
      </c>
      <c r="H971" s="61">
        <v>0.54320000000000002</v>
      </c>
      <c r="I971" s="61">
        <v>1.0067999999999999</v>
      </c>
      <c r="J971" s="63">
        <v>56.17</v>
      </c>
      <c r="K971" s="57">
        <v>24.8</v>
      </c>
      <c r="L971" s="61">
        <v>1.0448</v>
      </c>
      <c r="M971" s="63">
        <v>20.87</v>
      </c>
      <c r="N971" s="61">
        <v>3.1067</v>
      </c>
      <c r="O971" s="62">
        <v>10623</v>
      </c>
      <c r="P971" s="62">
        <v>17037</v>
      </c>
      <c r="R971" s="61">
        <v>2.6269999999999998</v>
      </c>
      <c r="S971" s="61">
        <v>5.8201000000000001</v>
      </c>
      <c r="T971" s="61">
        <v>0.92459999999999998</v>
      </c>
      <c r="V971" s="61">
        <v>0.68520000000000003</v>
      </c>
      <c r="X971" s="61">
        <v>0.52910000000000001</v>
      </c>
    </row>
    <row r="972" spans="1:24">
      <c r="A972" s="64">
        <v>44495</v>
      </c>
      <c r="B972" s="61">
        <v>0.75149999999999995</v>
      </c>
      <c r="C972" s="63">
        <v>62.9</v>
      </c>
      <c r="D972" s="61">
        <v>4.7972000000000001</v>
      </c>
      <c r="E972" s="63">
        <v>85.63</v>
      </c>
      <c r="F972" s="61">
        <v>0.64759999999999995</v>
      </c>
      <c r="G972" s="63">
        <v>875.68</v>
      </c>
      <c r="H972" s="61">
        <v>0.54610000000000003</v>
      </c>
      <c r="I972" s="61">
        <v>1.012</v>
      </c>
      <c r="J972" s="63">
        <v>56.42</v>
      </c>
      <c r="K972" s="57">
        <v>24.9</v>
      </c>
      <c r="L972" s="61">
        <v>1.0478000000000001</v>
      </c>
      <c r="M972" s="63">
        <v>20.91</v>
      </c>
      <c r="N972" s="61">
        <v>3.1166999999999998</v>
      </c>
      <c r="O972" s="62">
        <v>10648</v>
      </c>
      <c r="P972" s="62">
        <v>17103</v>
      </c>
      <c r="R972" s="61">
        <v>2.6368</v>
      </c>
      <c r="S972" s="61">
        <v>5.8421000000000003</v>
      </c>
      <c r="T972" s="61">
        <v>0.92979999999999996</v>
      </c>
      <c r="V972" s="61">
        <v>0.69189999999999996</v>
      </c>
      <c r="X972" s="61">
        <v>0.53129999999999999</v>
      </c>
    </row>
    <row r="973" spans="1:24">
      <c r="A973" s="64">
        <v>44496</v>
      </c>
      <c r="B973" s="61">
        <v>0.75260000000000005</v>
      </c>
      <c r="C973" s="63">
        <v>63</v>
      </c>
      <c r="D973" s="61">
        <v>4.8045999999999998</v>
      </c>
      <c r="E973" s="63">
        <v>85.8</v>
      </c>
      <c r="F973" s="61">
        <v>0.64859999999999995</v>
      </c>
      <c r="G973" s="63">
        <v>880.87</v>
      </c>
      <c r="H973" s="61">
        <v>0.5464</v>
      </c>
      <c r="I973" s="61">
        <v>1.0142</v>
      </c>
      <c r="J973" s="63">
        <v>56.39</v>
      </c>
      <c r="K973" s="57">
        <v>25.05</v>
      </c>
      <c r="L973" s="61">
        <v>1.0499000000000001</v>
      </c>
      <c r="M973" s="63">
        <v>20.93</v>
      </c>
      <c r="N973" s="61">
        <v>3.1225000000000001</v>
      </c>
      <c r="O973" s="62">
        <v>10674</v>
      </c>
      <c r="P973" s="62">
        <v>17128</v>
      </c>
      <c r="R973" s="61">
        <v>2.6406999999999998</v>
      </c>
      <c r="S973" s="61">
        <v>5.8536000000000001</v>
      </c>
      <c r="T973" s="61">
        <v>0.93230000000000002</v>
      </c>
      <c r="V973" s="61">
        <v>0.69179999999999997</v>
      </c>
      <c r="X973" s="61">
        <v>0.53190000000000004</v>
      </c>
    </row>
    <row r="974" spans="1:24">
      <c r="A974" s="64">
        <v>44497</v>
      </c>
      <c r="B974" s="61">
        <v>0.751</v>
      </c>
      <c r="C974" s="63">
        <v>62.9</v>
      </c>
      <c r="D974" s="61">
        <v>4.8049999999999997</v>
      </c>
      <c r="E974" s="63">
        <v>85.28</v>
      </c>
      <c r="F974" s="61">
        <v>0.64700000000000002</v>
      </c>
      <c r="G974" s="63">
        <v>878.87</v>
      </c>
      <c r="H974" s="61">
        <v>0.5464</v>
      </c>
      <c r="I974" s="61">
        <v>1.0119</v>
      </c>
      <c r="J974" s="63">
        <v>56.2</v>
      </c>
      <c r="K974" s="57">
        <v>24.99</v>
      </c>
      <c r="L974" s="61">
        <v>1.0463</v>
      </c>
      <c r="M974" s="63">
        <v>20.89</v>
      </c>
      <c r="N974" s="61">
        <v>3.1173999999999999</v>
      </c>
      <c r="O974" s="62">
        <v>10666</v>
      </c>
      <c r="P974" s="62">
        <v>17089</v>
      </c>
      <c r="R974" s="61">
        <v>2.6351</v>
      </c>
      <c r="S974" s="61">
        <v>5.8404999999999996</v>
      </c>
      <c r="T974" s="61">
        <v>0.9294</v>
      </c>
      <c r="V974" s="61">
        <v>0.68969999999999998</v>
      </c>
      <c r="X974" s="61">
        <v>0.53169999999999995</v>
      </c>
    </row>
    <row r="975" spans="1:24">
      <c r="A975" s="64">
        <v>44498</v>
      </c>
      <c r="B975" s="61">
        <v>0.75460000000000005</v>
      </c>
      <c r="C975" s="63">
        <v>63.1</v>
      </c>
      <c r="D975" s="61">
        <v>4.8226000000000004</v>
      </c>
      <c r="E975" s="63">
        <v>85.75</v>
      </c>
      <c r="F975" s="61">
        <v>0.64690000000000003</v>
      </c>
      <c r="G975" s="63">
        <v>883.06</v>
      </c>
      <c r="H975" s="61">
        <v>0.54720000000000002</v>
      </c>
      <c r="I975" s="61">
        <v>1.0146999999999999</v>
      </c>
      <c r="J975" s="63">
        <v>56.44</v>
      </c>
      <c r="K975" s="57">
        <v>25.06</v>
      </c>
      <c r="L975" s="61">
        <v>1.0509999999999999</v>
      </c>
      <c r="M975" s="63">
        <v>20.99</v>
      </c>
      <c r="N975" s="61">
        <v>3.1274000000000002</v>
      </c>
      <c r="O975" s="62">
        <v>10691</v>
      </c>
      <c r="P975" s="62">
        <v>17169</v>
      </c>
      <c r="R975" s="61">
        <v>2.6476999999999999</v>
      </c>
      <c r="S975" s="61">
        <v>5.8674999999999997</v>
      </c>
      <c r="T975" s="61">
        <v>0.93220000000000003</v>
      </c>
      <c r="V975" s="61">
        <v>0.68840000000000001</v>
      </c>
      <c r="X975" s="61">
        <v>0.53390000000000004</v>
      </c>
    </row>
    <row r="976" spans="1:24">
      <c r="A976" s="64">
        <v>44501</v>
      </c>
      <c r="B976" s="61">
        <v>0.75049999999999994</v>
      </c>
      <c r="C976" s="63">
        <v>63</v>
      </c>
      <c r="D976" s="61">
        <v>4.8066000000000004</v>
      </c>
      <c r="E976" s="63">
        <v>85.74</v>
      </c>
      <c r="F976" s="61">
        <v>0.64970000000000006</v>
      </c>
      <c r="G976" s="63">
        <v>884.47</v>
      </c>
      <c r="H976" s="61">
        <v>0.54890000000000005</v>
      </c>
      <c r="I976" s="61">
        <v>1.0134000000000001</v>
      </c>
      <c r="J976" s="63">
        <v>56.25</v>
      </c>
      <c r="K976" s="57">
        <v>25.12</v>
      </c>
      <c r="L976" s="61">
        <v>1.0475000000000001</v>
      </c>
      <c r="M976" s="63">
        <v>20.92</v>
      </c>
      <c r="N976" s="61">
        <v>3.1122999999999998</v>
      </c>
      <c r="O976" s="62">
        <v>10687</v>
      </c>
      <c r="P976" s="62">
        <v>17078</v>
      </c>
      <c r="R976" s="61">
        <v>2.6333000000000002</v>
      </c>
      <c r="S976" s="61">
        <v>5.8390000000000004</v>
      </c>
      <c r="T976" s="61">
        <v>0.92989999999999995</v>
      </c>
      <c r="V976" s="61">
        <v>0.68810000000000004</v>
      </c>
      <c r="X976" s="61">
        <v>0.5302</v>
      </c>
    </row>
    <row r="977" spans="1:24">
      <c r="A977" s="64">
        <v>44502</v>
      </c>
      <c r="B977" s="61">
        <v>0.74970000000000003</v>
      </c>
      <c r="C977" s="63">
        <v>62.8</v>
      </c>
      <c r="D977" s="61">
        <v>4.7979000000000003</v>
      </c>
      <c r="E977" s="63">
        <v>85.2</v>
      </c>
      <c r="F977" s="61">
        <v>0.64610000000000001</v>
      </c>
      <c r="G977" s="63">
        <v>881.36</v>
      </c>
      <c r="H977" s="61">
        <v>0.54879999999999995</v>
      </c>
      <c r="I977" s="61">
        <v>1.01</v>
      </c>
      <c r="J977" s="63">
        <v>56.08</v>
      </c>
      <c r="K977" s="57">
        <v>24.95</v>
      </c>
      <c r="L977" s="61">
        <v>1.0446</v>
      </c>
      <c r="M977" s="63">
        <v>20.88</v>
      </c>
      <c r="N977" s="61">
        <v>3.1105</v>
      </c>
      <c r="O977" s="62">
        <v>10691</v>
      </c>
      <c r="P977" s="62">
        <v>17055</v>
      </c>
      <c r="R977" s="61">
        <v>2.6305000000000001</v>
      </c>
      <c r="S977" s="61">
        <v>5.8334999999999999</v>
      </c>
      <c r="T977" s="61">
        <v>0.9284</v>
      </c>
      <c r="V977" s="61">
        <v>0.68169999999999997</v>
      </c>
      <c r="X977" s="61">
        <v>0.53139999999999998</v>
      </c>
    </row>
    <row r="978" spans="1:24">
      <c r="A978" s="64">
        <v>44503</v>
      </c>
      <c r="B978" s="61">
        <v>0.74350000000000005</v>
      </c>
      <c r="C978" s="63">
        <v>62.3</v>
      </c>
      <c r="D978" s="61">
        <v>4.7577999999999996</v>
      </c>
      <c r="E978" s="63">
        <v>84.64</v>
      </c>
      <c r="F978" s="61">
        <v>0.64180000000000004</v>
      </c>
      <c r="G978" s="63">
        <v>878.91</v>
      </c>
      <c r="H978" s="61">
        <v>0.5454</v>
      </c>
      <c r="I978" s="61">
        <v>1.0034000000000001</v>
      </c>
      <c r="J978" s="63">
        <v>55.45</v>
      </c>
      <c r="K978" s="57">
        <v>24.8</v>
      </c>
      <c r="L978" s="61">
        <v>1.0441</v>
      </c>
      <c r="M978" s="63">
        <v>20.74</v>
      </c>
      <c r="N978" s="61">
        <v>3.0889000000000002</v>
      </c>
      <c r="O978" s="62">
        <v>10628</v>
      </c>
      <c r="P978" s="62">
        <v>16912</v>
      </c>
      <c r="R978" s="61">
        <v>2.6088</v>
      </c>
      <c r="S978" s="61">
        <v>5.7854999999999999</v>
      </c>
      <c r="T978" s="61">
        <v>0.9234</v>
      </c>
      <c r="V978" s="61">
        <v>0.6794</v>
      </c>
      <c r="X978" s="61">
        <v>0.52649999999999997</v>
      </c>
    </row>
    <row r="979" spans="1:24">
      <c r="A979" s="64">
        <v>44504</v>
      </c>
      <c r="B979" s="61">
        <v>0.74480000000000002</v>
      </c>
      <c r="C979" s="63">
        <v>62.4</v>
      </c>
      <c r="D979" s="61">
        <v>4.7622999999999998</v>
      </c>
      <c r="E979" s="63">
        <v>85.04</v>
      </c>
      <c r="F979" s="61">
        <v>0.64259999999999995</v>
      </c>
      <c r="G979" s="63">
        <v>879.32</v>
      </c>
      <c r="H979" s="61">
        <v>0.5454</v>
      </c>
      <c r="I979" s="61">
        <v>1.0049999999999999</v>
      </c>
      <c r="J979" s="63">
        <v>55.46</v>
      </c>
      <c r="K979" s="57">
        <v>24.84</v>
      </c>
      <c r="L979" s="61">
        <v>1.0424</v>
      </c>
      <c r="M979" s="63">
        <v>20.74</v>
      </c>
      <c r="N979" s="61">
        <v>3.0939000000000001</v>
      </c>
      <c r="O979" s="62">
        <v>10665</v>
      </c>
      <c r="P979" s="62">
        <v>16920</v>
      </c>
      <c r="R979" s="61">
        <v>2.6133000000000002</v>
      </c>
      <c r="S979" s="61">
        <v>5.7962999999999996</v>
      </c>
      <c r="T979" s="61">
        <v>0.92359999999999998</v>
      </c>
      <c r="V979" s="61">
        <v>0.6794</v>
      </c>
      <c r="X979" s="61">
        <v>0.52759999999999996</v>
      </c>
    </row>
    <row r="980" spans="1:24">
      <c r="A980" s="64">
        <v>44505</v>
      </c>
      <c r="B980" s="61">
        <v>0.73970000000000002</v>
      </c>
      <c r="C980" s="63">
        <v>62.1</v>
      </c>
      <c r="D980" s="61">
        <v>4.7343999999999999</v>
      </c>
      <c r="E980" s="63">
        <v>84.09</v>
      </c>
      <c r="F980" s="61">
        <v>0.64</v>
      </c>
      <c r="G980" s="63">
        <v>875.69</v>
      </c>
      <c r="H980" s="61">
        <v>0.54810000000000003</v>
      </c>
      <c r="I980" s="61">
        <v>0.99950000000000006</v>
      </c>
      <c r="J980" s="63">
        <v>55.08</v>
      </c>
      <c r="K980" s="57">
        <v>24.65</v>
      </c>
      <c r="L980" s="61">
        <v>1.0424</v>
      </c>
      <c r="M980" s="63">
        <v>20.65</v>
      </c>
      <c r="N980" s="61">
        <v>3.0766</v>
      </c>
      <c r="O980" s="62">
        <v>10635</v>
      </c>
      <c r="P980" s="62">
        <v>16777</v>
      </c>
      <c r="R980" s="61">
        <v>2.5954000000000002</v>
      </c>
      <c r="S980" s="61">
        <v>5.758</v>
      </c>
      <c r="T980" s="61">
        <v>0.92149999999999999</v>
      </c>
      <c r="V980" s="61">
        <v>0.67500000000000004</v>
      </c>
      <c r="X980" s="61">
        <v>0.52480000000000004</v>
      </c>
    </row>
    <row r="981" spans="1:24">
      <c r="A981" s="64">
        <v>44508</v>
      </c>
      <c r="B981" s="61">
        <v>0.73980000000000001</v>
      </c>
      <c r="C981" s="63">
        <v>62</v>
      </c>
      <c r="D981" s="61">
        <v>4.7331000000000003</v>
      </c>
      <c r="E981" s="63">
        <v>84.03</v>
      </c>
      <c r="F981" s="61">
        <v>0.63990000000000002</v>
      </c>
      <c r="G981" s="63">
        <v>876.55</v>
      </c>
      <c r="H981" s="61">
        <v>0.54879999999999995</v>
      </c>
      <c r="I981" s="61">
        <v>0.999</v>
      </c>
      <c r="J981" s="63">
        <v>54.86</v>
      </c>
      <c r="K981" s="57">
        <v>24.51</v>
      </c>
      <c r="L981" s="61">
        <v>1.0377000000000001</v>
      </c>
      <c r="M981" s="63">
        <v>20.61</v>
      </c>
      <c r="N981" s="61">
        <v>3.0741999999999998</v>
      </c>
      <c r="O981" s="62">
        <v>10557</v>
      </c>
      <c r="P981" s="62">
        <v>16763</v>
      </c>
      <c r="R981" s="61">
        <v>2.5958000000000001</v>
      </c>
      <c r="S981" s="61">
        <v>5.7595999999999998</v>
      </c>
      <c r="T981" s="61">
        <v>0.92149999999999999</v>
      </c>
      <c r="V981" s="61">
        <v>0.67559999999999998</v>
      </c>
      <c r="X981" s="61">
        <v>0.52559999999999996</v>
      </c>
    </row>
    <row r="982" spans="1:24">
      <c r="A982" s="64">
        <v>44509</v>
      </c>
      <c r="B982" s="61">
        <v>0.74099999999999999</v>
      </c>
      <c r="C982" s="63">
        <v>62</v>
      </c>
      <c r="D982" s="61">
        <v>4.7394999999999996</v>
      </c>
      <c r="E982" s="63">
        <v>83.6</v>
      </c>
      <c r="F982" s="61">
        <v>0.63900000000000001</v>
      </c>
      <c r="G982" s="63">
        <v>872.61</v>
      </c>
      <c r="H982" s="61">
        <v>0.54620000000000002</v>
      </c>
      <c r="I982" s="61">
        <v>0.99770000000000003</v>
      </c>
      <c r="J982" s="63">
        <v>54.78</v>
      </c>
      <c r="K982" s="57">
        <v>24.29</v>
      </c>
      <c r="L982" s="61">
        <v>1.0348999999999999</v>
      </c>
      <c r="M982" s="63">
        <v>20.58</v>
      </c>
      <c r="N982" s="61">
        <v>3.0766</v>
      </c>
      <c r="O982" s="62">
        <v>10544</v>
      </c>
      <c r="P982" s="62">
        <v>16793</v>
      </c>
      <c r="R982" s="61">
        <v>2.6</v>
      </c>
      <c r="S982" s="61">
        <v>5.7725999999999997</v>
      </c>
      <c r="T982" s="61">
        <v>0.9224</v>
      </c>
      <c r="V982" s="61">
        <v>0.67589999999999995</v>
      </c>
      <c r="X982" s="61">
        <v>0.52539999999999998</v>
      </c>
    </row>
    <row r="983" spans="1:24">
      <c r="A983" s="64">
        <v>44510</v>
      </c>
      <c r="B983" s="61">
        <v>0.73680000000000001</v>
      </c>
      <c r="C983" s="63">
        <v>61.7</v>
      </c>
      <c r="D983" s="61">
        <v>4.7107000000000001</v>
      </c>
      <c r="E983" s="63">
        <v>83.15</v>
      </c>
      <c r="F983" s="61">
        <v>0.63600000000000001</v>
      </c>
      <c r="G983" s="63">
        <v>870.68</v>
      </c>
      <c r="H983" s="61">
        <v>0.54349999999999998</v>
      </c>
      <c r="I983" s="61">
        <v>0.99270000000000003</v>
      </c>
      <c r="J983" s="63">
        <v>54.64</v>
      </c>
      <c r="K983" s="57">
        <v>24.14</v>
      </c>
      <c r="L983" s="61">
        <v>1.036</v>
      </c>
      <c r="M983" s="63">
        <v>20.43</v>
      </c>
      <c r="N983" s="61">
        <v>3.0592000000000001</v>
      </c>
      <c r="O983" s="62">
        <v>10497</v>
      </c>
      <c r="P983" s="62">
        <v>16697</v>
      </c>
      <c r="R983" s="61">
        <v>2.5853000000000002</v>
      </c>
      <c r="S983" s="61">
        <v>5.7393000000000001</v>
      </c>
      <c r="T983" s="61">
        <v>0.91659999999999997</v>
      </c>
      <c r="V983" s="61">
        <v>0.67200000000000004</v>
      </c>
      <c r="X983" s="61">
        <v>0.52190000000000003</v>
      </c>
    </row>
    <row r="984" spans="1:24">
      <c r="A984" s="64">
        <v>44511</v>
      </c>
      <c r="B984" s="61">
        <v>0.73040000000000005</v>
      </c>
      <c r="C984" s="63">
        <v>61.4</v>
      </c>
      <c r="D984" s="61">
        <v>4.6786000000000003</v>
      </c>
      <c r="E984" s="63">
        <v>83.24</v>
      </c>
      <c r="F984" s="61">
        <v>0.63619999999999999</v>
      </c>
      <c r="G984" s="63">
        <v>864.95</v>
      </c>
      <c r="H984" s="61">
        <v>0.54469999999999996</v>
      </c>
      <c r="I984" s="61">
        <v>0.98950000000000005</v>
      </c>
      <c r="J984" s="63">
        <v>54.36</v>
      </c>
      <c r="K984" s="57">
        <v>24.02</v>
      </c>
      <c r="L984" s="61">
        <v>1.0371999999999999</v>
      </c>
      <c r="M984" s="63">
        <v>20.34</v>
      </c>
      <c r="N984" s="61">
        <v>3.0407000000000002</v>
      </c>
      <c r="O984" s="62">
        <v>10437</v>
      </c>
      <c r="P984" s="62">
        <v>16549</v>
      </c>
      <c r="R984" s="61">
        <v>2.5628000000000002</v>
      </c>
      <c r="S984" s="61">
        <v>5.6906999999999996</v>
      </c>
      <c r="T984" s="61">
        <v>0.91369999999999996</v>
      </c>
      <c r="V984" s="61">
        <v>0.67090000000000005</v>
      </c>
      <c r="X984" s="61">
        <v>0.51819999999999999</v>
      </c>
    </row>
    <row r="985" spans="1:24">
      <c r="A985" s="64">
        <v>44512</v>
      </c>
      <c r="B985" s="61">
        <v>0.72870000000000001</v>
      </c>
      <c r="C985" s="63">
        <v>61.3</v>
      </c>
      <c r="D985" s="61">
        <v>4.6608000000000001</v>
      </c>
      <c r="E985" s="63">
        <v>83.26</v>
      </c>
      <c r="F985" s="61">
        <v>0.63690000000000002</v>
      </c>
      <c r="G985" s="63">
        <v>859.18</v>
      </c>
      <c r="H985" s="61">
        <v>0.54520000000000002</v>
      </c>
      <c r="I985" s="61">
        <v>0.98750000000000004</v>
      </c>
      <c r="J985" s="63">
        <v>54.25</v>
      </c>
      <c r="K985" s="57">
        <v>23.92</v>
      </c>
      <c r="L985" s="61">
        <v>1.0403</v>
      </c>
      <c r="M985" s="63">
        <v>20.29</v>
      </c>
      <c r="N985" s="61">
        <v>3.0371999999999999</v>
      </c>
      <c r="O985" s="62">
        <v>10383</v>
      </c>
      <c r="P985" s="62">
        <v>16501</v>
      </c>
      <c r="R985" s="61">
        <v>2.5568</v>
      </c>
      <c r="S985" s="61">
        <v>5.6783999999999999</v>
      </c>
      <c r="T985" s="61">
        <v>0.91769999999999996</v>
      </c>
      <c r="V985" s="61">
        <v>0.67200000000000004</v>
      </c>
      <c r="X985" s="61">
        <v>0.51880000000000004</v>
      </c>
    </row>
    <row r="986" spans="1:24">
      <c r="A986" s="64">
        <v>44515</v>
      </c>
      <c r="B986" s="61">
        <v>0.73429999999999995</v>
      </c>
      <c r="C986" s="63">
        <v>61.6</v>
      </c>
      <c r="D986" s="61">
        <v>4.6863999999999999</v>
      </c>
      <c r="E986" s="63">
        <v>83.61</v>
      </c>
      <c r="F986" s="61">
        <v>0.64100000000000001</v>
      </c>
      <c r="G986" s="63">
        <v>866.66</v>
      </c>
      <c r="H986" s="61">
        <v>0.54679999999999995</v>
      </c>
      <c r="I986" s="61">
        <v>0.99260000000000004</v>
      </c>
      <c r="J986" s="63">
        <v>54.59</v>
      </c>
      <c r="K986" s="57">
        <v>24.03</v>
      </c>
      <c r="L986" s="61">
        <v>1.0419</v>
      </c>
      <c r="M986" s="63">
        <v>20.41</v>
      </c>
      <c r="N986" s="61">
        <v>3.0535999999999999</v>
      </c>
      <c r="O986" s="62">
        <v>10434</v>
      </c>
      <c r="P986" s="62">
        <v>16631</v>
      </c>
      <c r="R986" s="61">
        <v>2.5764999999999998</v>
      </c>
      <c r="S986" s="61">
        <v>5.7220000000000004</v>
      </c>
      <c r="T986" s="61">
        <v>0.92059999999999997</v>
      </c>
      <c r="V986" s="61">
        <v>0.67520000000000002</v>
      </c>
      <c r="X986" s="61">
        <v>0.52280000000000004</v>
      </c>
    </row>
    <row r="987" spans="1:24">
      <c r="A987" s="64">
        <v>44516</v>
      </c>
      <c r="B987" s="61">
        <v>0.73540000000000005</v>
      </c>
      <c r="C987" s="63">
        <v>61.7</v>
      </c>
      <c r="D987" s="61">
        <v>4.6870000000000003</v>
      </c>
      <c r="E987" s="63">
        <v>83.95</v>
      </c>
      <c r="F987" s="61">
        <v>0.64610000000000001</v>
      </c>
      <c r="G987" s="63">
        <v>866.83</v>
      </c>
      <c r="H987" s="61">
        <v>0.54769999999999996</v>
      </c>
      <c r="I987" s="61">
        <v>0.99480000000000002</v>
      </c>
      <c r="J987" s="63">
        <v>54.8</v>
      </c>
      <c r="K987" s="57">
        <v>24.08</v>
      </c>
      <c r="L987" s="61">
        <v>1.0436000000000001</v>
      </c>
      <c r="M987" s="63">
        <v>20.420000000000002</v>
      </c>
      <c r="N987" s="61">
        <v>3.06</v>
      </c>
      <c r="O987" s="62">
        <v>10454</v>
      </c>
      <c r="P987" s="62">
        <v>16657</v>
      </c>
      <c r="R987" s="61">
        <v>2.5804</v>
      </c>
      <c r="S987" s="61">
        <v>5.7263999999999999</v>
      </c>
      <c r="T987" s="61">
        <v>0.92010000000000003</v>
      </c>
      <c r="V987" s="61">
        <v>0.67959999999999998</v>
      </c>
      <c r="X987" s="61">
        <v>0.52349999999999997</v>
      </c>
    </row>
    <row r="988" spans="1:24">
      <c r="A988" s="64">
        <v>44517</v>
      </c>
      <c r="B988" s="61">
        <v>0.72840000000000005</v>
      </c>
      <c r="C988" s="63">
        <v>61.3</v>
      </c>
      <c r="D988" s="61">
        <v>4.6535000000000002</v>
      </c>
      <c r="E988" s="63">
        <v>83.66</v>
      </c>
      <c r="F988" s="61">
        <v>0.64480000000000004</v>
      </c>
      <c r="G988" s="63">
        <v>863.68</v>
      </c>
      <c r="H988" s="61">
        <v>0.54259999999999997</v>
      </c>
      <c r="I988" s="61">
        <v>0.98970000000000002</v>
      </c>
      <c r="J988" s="63">
        <v>54.22</v>
      </c>
      <c r="K988" s="57">
        <v>23.88</v>
      </c>
      <c r="L988" s="61">
        <v>1.0407</v>
      </c>
      <c r="M988" s="63">
        <v>20.27</v>
      </c>
      <c r="N988" s="61">
        <v>3.0428999999999999</v>
      </c>
      <c r="O988" s="62">
        <v>10389</v>
      </c>
      <c r="P988" s="62">
        <v>16500</v>
      </c>
      <c r="R988" s="61">
        <v>2.5558000000000001</v>
      </c>
      <c r="S988" s="61">
        <v>5.6737000000000002</v>
      </c>
      <c r="T988" s="61">
        <v>0.91569999999999996</v>
      </c>
      <c r="V988" s="61">
        <v>0.67869999999999997</v>
      </c>
      <c r="X988" s="61">
        <v>0.51990000000000003</v>
      </c>
    </row>
    <row r="989" spans="1:24">
      <c r="A989" s="64">
        <v>44518</v>
      </c>
      <c r="B989" s="61">
        <v>0.72729999999999995</v>
      </c>
      <c r="C989" s="63">
        <v>61.1</v>
      </c>
      <c r="D989" s="61">
        <v>4.6371000000000002</v>
      </c>
      <c r="E989" s="63">
        <v>82.96</v>
      </c>
      <c r="F989" s="61">
        <v>0.64219999999999999</v>
      </c>
      <c r="G989" s="63">
        <v>857.52</v>
      </c>
      <c r="H989" s="61">
        <v>0.53910000000000002</v>
      </c>
      <c r="I989" s="61">
        <v>0.98660000000000003</v>
      </c>
      <c r="J989" s="63">
        <v>53.99</v>
      </c>
      <c r="K989" s="57">
        <v>23.72</v>
      </c>
      <c r="L989" s="61">
        <v>1.0356000000000001</v>
      </c>
      <c r="M989" s="63">
        <v>20.21</v>
      </c>
      <c r="N989" s="61">
        <v>3.0407999999999999</v>
      </c>
      <c r="O989" s="62">
        <v>10349</v>
      </c>
      <c r="P989" s="62">
        <v>16479</v>
      </c>
      <c r="R989" s="61">
        <v>2.5518999999999998</v>
      </c>
      <c r="S989" s="61">
        <v>5.6650999999999998</v>
      </c>
      <c r="T989" s="61">
        <v>0.91749999999999998</v>
      </c>
      <c r="V989" s="61">
        <v>0.67500000000000004</v>
      </c>
      <c r="X989" s="61">
        <v>0.51970000000000005</v>
      </c>
    </row>
    <row r="990" spans="1:24">
      <c r="A990" s="64">
        <v>44519</v>
      </c>
      <c r="B990" s="61">
        <v>0.72740000000000005</v>
      </c>
      <c r="C990" s="63">
        <v>61.1</v>
      </c>
      <c r="D990" s="61">
        <v>4.6448</v>
      </c>
      <c r="E990" s="63">
        <v>83.19</v>
      </c>
      <c r="F990" s="61">
        <v>0.64080000000000004</v>
      </c>
      <c r="G990" s="63">
        <v>861.81</v>
      </c>
      <c r="H990" s="61">
        <v>0.53959999999999997</v>
      </c>
      <c r="I990" s="61">
        <v>0.98770000000000002</v>
      </c>
      <c r="J990" s="63">
        <v>53.99</v>
      </c>
      <c r="K990" s="57">
        <v>23.72</v>
      </c>
      <c r="L990" s="61">
        <v>1.0341</v>
      </c>
      <c r="M990" s="63">
        <v>20.22</v>
      </c>
      <c r="N990" s="61">
        <v>3.0419999999999998</v>
      </c>
      <c r="O990" s="62">
        <v>10358</v>
      </c>
      <c r="P990" s="62">
        <v>16480</v>
      </c>
      <c r="R990" s="61">
        <v>2.5522999999999998</v>
      </c>
      <c r="S990" s="61">
        <v>5.6666999999999996</v>
      </c>
      <c r="T990" s="61">
        <v>0.91669999999999996</v>
      </c>
      <c r="V990" s="61">
        <v>0.67400000000000004</v>
      </c>
      <c r="X990" s="61">
        <v>0.51929999999999998</v>
      </c>
    </row>
    <row r="991" spans="1:24">
      <c r="A991" s="64">
        <v>44522</v>
      </c>
      <c r="B991" s="61">
        <v>0.72529999999999994</v>
      </c>
      <c r="C991" s="63">
        <v>61</v>
      </c>
      <c r="D991" s="61">
        <v>4.6302000000000003</v>
      </c>
      <c r="E991" s="63">
        <v>82.79</v>
      </c>
      <c r="F991" s="61">
        <v>0.6431</v>
      </c>
      <c r="G991" s="63">
        <v>861.05</v>
      </c>
      <c r="H991" s="61">
        <v>0.53949999999999998</v>
      </c>
      <c r="I991" s="61">
        <v>0.98709999999999998</v>
      </c>
      <c r="J991" s="63">
        <v>53.91</v>
      </c>
      <c r="K991" s="57">
        <v>23.83</v>
      </c>
      <c r="L991" s="61">
        <v>1.0354000000000001</v>
      </c>
      <c r="M991" s="63">
        <v>20.16</v>
      </c>
      <c r="N991" s="61">
        <v>3.0350000000000001</v>
      </c>
      <c r="O991" s="62">
        <v>10338</v>
      </c>
      <c r="P991" s="62">
        <v>16442</v>
      </c>
      <c r="R991" s="61">
        <v>2.5449000000000002</v>
      </c>
      <c r="S991" s="61">
        <v>5.6513</v>
      </c>
      <c r="T991" s="61">
        <v>0.91679999999999995</v>
      </c>
      <c r="V991" s="61">
        <v>0.67369999999999997</v>
      </c>
      <c r="X991" s="61">
        <v>0.51859999999999995</v>
      </c>
    </row>
    <row r="992" spans="1:24">
      <c r="A992" s="64">
        <v>44523</v>
      </c>
      <c r="B992" s="61">
        <v>0.72209999999999996</v>
      </c>
      <c r="C992" s="63">
        <v>60.9</v>
      </c>
      <c r="D992" s="61">
        <v>4.6109999999999998</v>
      </c>
      <c r="E992" s="63">
        <v>83.12</v>
      </c>
      <c r="F992" s="61">
        <v>0.64270000000000005</v>
      </c>
      <c r="G992" s="63">
        <v>858.72</v>
      </c>
      <c r="H992" s="61">
        <v>0.53920000000000001</v>
      </c>
      <c r="I992" s="61">
        <v>0.9869</v>
      </c>
      <c r="J992" s="63">
        <v>53.83</v>
      </c>
      <c r="K992" s="57">
        <v>23.9</v>
      </c>
      <c r="L992" s="61">
        <v>1.0423</v>
      </c>
      <c r="M992" s="63">
        <v>20.07</v>
      </c>
      <c r="N992" s="61">
        <v>3.0278</v>
      </c>
      <c r="O992" s="62">
        <v>10304</v>
      </c>
      <c r="P992" s="62">
        <v>16373</v>
      </c>
      <c r="R992" s="61">
        <v>2.5337000000000001</v>
      </c>
      <c r="S992" s="61">
        <v>5.6266999999999996</v>
      </c>
      <c r="T992" s="61">
        <v>0.91749999999999998</v>
      </c>
      <c r="V992" s="61">
        <v>0.6734</v>
      </c>
      <c r="X992" s="61">
        <v>0.51670000000000005</v>
      </c>
    </row>
    <row r="993" spans="1:24">
      <c r="A993" s="64">
        <v>44524</v>
      </c>
      <c r="B993" s="61">
        <v>0.72089999999999999</v>
      </c>
      <c r="C993" s="63">
        <v>60.9</v>
      </c>
      <c r="D993" s="61">
        <v>4.6078000000000001</v>
      </c>
      <c r="E993" s="63">
        <v>82.87</v>
      </c>
      <c r="F993" s="61">
        <v>0.64119999999999999</v>
      </c>
      <c r="G993" s="63">
        <v>856.98</v>
      </c>
      <c r="H993" s="61">
        <v>0.53900000000000003</v>
      </c>
      <c r="I993" s="61">
        <v>0.98499999999999999</v>
      </c>
      <c r="J993" s="63">
        <v>53.68</v>
      </c>
      <c r="K993" s="57">
        <v>24.06</v>
      </c>
      <c r="L993" s="61">
        <v>1.0442</v>
      </c>
      <c r="M993" s="63">
        <v>20.04</v>
      </c>
      <c r="N993" s="61">
        <v>3.0350000000000001</v>
      </c>
      <c r="O993" s="62">
        <v>10289</v>
      </c>
      <c r="P993" s="62">
        <v>16351</v>
      </c>
      <c r="R993" s="61">
        <v>2.5295000000000001</v>
      </c>
      <c r="S993" s="61">
        <v>5.6182999999999996</v>
      </c>
      <c r="T993" s="61">
        <v>0.91459999999999997</v>
      </c>
      <c r="V993" s="61">
        <v>0.67290000000000005</v>
      </c>
      <c r="X993" s="61">
        <v>0.51690000000000003</v>
      </c>
    </row>
    <row r="994" spans="1:24">
      <c r="A994" s="64">
        <v>44525</v>
      </c>
      <c r="B994" s="61">
        <v>0.72040000000000004</v>
      </c>
      <c r="C994" s="63">
        <v>60.9</v>
      </c>
      <c r="D994" s="61">
        <v>4.6022999999999996</v>
      </c>
      <c r="E994" s="63">
        <v>83.11</v>
      </c>
      <c r="F994" s="61">
        <v>0.64249999999999996</v>
      </c>
      <c r="G994" s="63">
        <v>857.26</v>
      </c>
      <c r="H994" s="61">
        <v>0.53969999999999996</v>
      </c>
      <c r="I994" s="61">
        <v>0.98619999999999997</v>
      </c>
      <c r="J994" s="63">
        <v>53.69</v>
      </c>
      <c r="K994" s="57">
        <v>24.02</v>
      </c>
      <c r="L994" s="61">
        <v>1.0483</v>
      </c>
      <c r="M994" s="63">
        <v>20.010000000000002</v>
      </c>
      <c r="N994" s="61">
        <v>3.0451000000000001</v>
      </c>
      <c r="O994" s="62">
        <v>10282</v>
      </c>
      <c r="P994" s="62">
        <v>16339</v>
      </c>
      <c r="R994" s="61">
        <v>2.5276999999999998</v>
      </c>
      <c r="S994" s="61">
        <v>5.6169000000000002</v>
      </c>
      <c r="T994" s="61">
        <v>0.91169999999999995</v>
      </c>
      <c r="V994" s="61">
        <v>0.67259999999999998</v>
      </c>
      <c r="X994" s="61">
        <v>0.51680000000000004</v>
      </c>
    </row>
    <row r="995" spans="1:24">
      <c r="A995" s="64">
        <v>44526</v>
      </c>
      <c r="B995" s="61">
        <v>0.71419999999999995</v>
      </c>
      <c r="C995" s="63">
        <v>60.4</v>
      </c>
      <c r="D995" s="61">
        <v>4.5647000000000002</v>
      </c>
      <c r="E995" s="63">
        <v>81.95</v>
      </c>
      <c r="F995" s="61">
        <v>0.63649999999999995</v>
      </c>
      <c r="G995" s="63">
        <v>852.57</v>
      </c>
      <c r="H995" s="61">
        <v>0.53680000000000005</v>
      </c>
      <c r="I995" s="61">
        <v>0.98</v>
      </c>
      <c r="J995" s="63">
        <v>53.33</v>
      </c>
      <c r="K995" s="57">
        <v>23.97</v>
      </c>
      <c r="L995" s="61">
        <v>1.0464</v>
      </c>
      <c r="M995" s="63">
        <v>19.88</v>
      </c>
      <c r="N995" s="61">
        <v>3.03</v>
      </c>
      <c r="O995" s="62">
        <v>10231</v>
      </c>
      <c r="P995" s="62">
        <v>16194</v>
      </c>
      <c r="R995" s="61">
        <v>2.5059999999999998</v>
      </c>
      <c r="S995" s="61">
        <v>5.5686999999999998</v>
      </c>
      <c r="T995" s="61">
        <v>0.90810000000000002</v>
      </c>
      <c r="V995" s="61">
        <v>0.6663</v>
      </c>
      <c r="X995" s="61">
        <v>0.51239999999999997</v>
      </c>
    </row>
    <row r="996" spans="1:24">
      <c r="A996" s="64">
        <v>44529</v>
      </c>
      <c r="B996" s="61">
        <v>0.71399999999999997</v>
      </c>
      <c r="C996" s="63">
        <v>60.3</v>
      </c>
      <c r="D996" s="61">
        <v>4.5571000000000002</v>
      </c>
      <c r="E996" s="63">
        <v>81.11</v>
      </c>
      <c r="F996" s="61">
        <v>0.63329999999999997</v>
      </c>
      <c r="G996" s="63">
        <v>852.48</v>
      </c>
      <c r="H996" s="61">
        <v>0.53569999999999995</v>
      </c>
      <c r="I996" s="61">
        <v>0.97870000000000001</v>
      </c>
      <c r="J996" s="63">
        <v>53.51</v>
      </c>
      <c r="K996" s="57">
        <v>24.09</v>
      </c>
      <c r="L996" s="61">
        <v>1.0455000000000001</v>
      </c>
      <c r="M996" s="63">
        <v>19.86</v>
      </c>
      <c r="N996" s="61">
        <v>3.0263</v>
      </c>
      <c r="O996" s="62">
        <v>10235</v>
      </c>
      <c r="P996" s="62">
        <v>16197</v>
      </c>
      <c r="R996" s="61">
        <v>2.5053000000000001</v>
      </c>
      <c r="S996" s="61">
        <v>5.5688000000000004</v>
      </c>
      <c r="T996" s="61">
        <v>0.91020000000000001</v>
      </c>
      <c r="V996" s="61">
        <v>0.66120000000000001</v>
      </c>
      <c r="X996" s="61">
        <v>0.51219999999999999</v>
      </c>
    </row>
    <row r="997" spans="1:24">
      <c r="A997" s="64">
        <v>44530</v>
      </c>
      <c r="B997" s="61">
        <v>0.71440000000000003</v>
      </c>
      <c r="C997" s="63">
        <v>60.2</v>
      </c>
      <c r="D997" s="61">
        <v>4.5518999999999998</v>
      </c>
      <c r="E997" s="63">
        <v>81.150000000000006</v>
      </c>
      <c r="F997" s="61">
        <v>0.63229999999999997</v>
      </c>
      <c r="G997" s="63">
        <v>847.67</v>
      </c>
      <c r="H997" s="61">
        <v>0.5363</v>
      </c>
      <c r="I997" s="61">
        <v>0.97789999999999999</v>
      </c>
      <c r="J997" s="63">
        <v>53.51</v>
      </c>
      <c r="K997" s="57">
        <v>24.1</v>
      </c>
      <c r="L997" s="61">
        <v>1.0464</v>
      </c>
      <c r="M997" s="63">
        <v>19.84</v>
      </c>
      <c r="N997" s="61">
        <v>3.0179999999999998</v>
      </c>
      <c r="O997" s="62">
        <v>10227</v>
      </c>
      <c r="P997" s="62">
        <v>16238</v>
      </c>
      <c r="R997" s="61">
        <v>2.5066999999999999</v>
      </c>
      <c r="S997" s="61">
        <v>5.5720000000000001</v>
      </c>
      <c r="T997" s="61">
        <v>0.91039999999999999</v>
      </c>
      <c r="V997" s="61">
        <v>0.65920000000000001</v>
      </c>
      <c r="X997" s="61">
        <v>0.51100000000000001</v>
      </c>
    </row>
    <row r="998" spans="1:24">
      <c r="A998" s="64">
        <v>44531</v>
      </c>
      <c r="B998" s="61">
        <v>0.71689999999999998</v>
      </c>
      <c r="C998" s="63">
        <v>60.3</v>
      </c>
      <c r="D998" s="61">
        <v>4.5616000000000003</v>
      </c>
      <c r="E998" s="63">
        <v>81.37</v>
      </c>
      <c r="F998" s="61">
        <v>0.63260000000000005</v>
      </c>
      <c r="G998" s="63">
        <v>845.19</v>
      </c>
      <c r="H998" s="61">
        <v>0.53810000000000002</v>
      </c>
      <c r="I998" s="61">
        <v>0.97789999999999999</v>
      </c>
      <c r="J998" s="63">
        <v>53.64</v>
      </c>
      <c r="K998" s="57">
        <v>24.19</v>
      </c>
      <c r="L998" s="61">
        <v>1.0455000000000001</v>
      </c>
      <c r="M998" s="63">
        <v>19.89</v>
      </c>
      <c r="N998" s="61">
        <v>3.0142000000000002</v>
      </c>
      <c r="O998" s="62">
        <v>10280</v>
      </c>
      <c r="P998" s="62">
        <v>16274</v>
      </c>
      <c r="R998" s="61">
        <v>2.5154000000000001</v>
      </c>
      <c r="S998" s="61">
        <v>5.5890000000000004</v>
      </c>
      <c r="T998" s="61">
        <v>0.91300000000000003</v>
      </c>
      <c r="V998" s="61">
        <v>0.65980000000000005</v>
      </c>
      <c r="X998" s="61">
        <v>0.51180000000000003</v>
      </c>
    </row>
    <row r="999" spans="1:24">
      <c r="A999" s="64">
        <v>44532</v>
      </c>
      <c r="B999" s="61">
        <v>0.70979999999999999</v>
      </c>
      <c r="C999" s="63">
        <v>59.8</v>
      </c>
      <c r="D999" s="61">
        <v>4.5212000000000003</v>
      </c>
      <c r="E999" s="63">
        <v>80.25</v>
      </c>
      <c r="F999" s="61">
        <v>0.62690000000000001</v>
      </c>
      <c r="G999" s="63">
        <v>835.73</v>
      </c>
      <c r="H999" s="61">
        <v>0.53410000000000002</v>
      </c>
      <c r="I999" s="61">
        <v>0.96970000000000001</v>
      </c>
      <c r="J999" s="63">
        <v>53.2</v>
      </c>
      <c r="K999" s="57">
        <v>24.01</v>
      </c>
      <c r="L999" s="61">
        <v>1.0415000000000001</v>
      </c>
      <c r="M999" s="63">
        <v>19.68</v>
      </c>
      <c r="N999" s="61">
        <v>3.0013999999999998</v>
      </c>
      <c r="O999" s="62">
        <v>10208</v>
      </c>
      <c r="P999" s="62">
        <v>16125</v>
      </c>
      <c r="R999" s="61">
        <v>2.4904999999999999</v>
      </c>
      <c r="S999" s="61">
        <v>5.5312999999999999</v>
      </c>
      <c r="T999" s="61">
        <v>0.90910000000000002</v>
      </c>
      <c r="V999" s="61">
        <v>0.6532</v>
      </c>
      <c r="X999" s="61">
        <v>0.50719999999999998</v>
      </c>
    </row>
    <row r="1000" spans="1:24">
      <c r="A1000" s="64">
        <v>44533</v>
      </c>
      <c r="B1000" s="61">
        <v>0.70760000000000001</v>
      </c>
      <c r="C1000" s="63">
        <v>59.7</v>
      </c>
      <c r="D1000" s="61">
        <v>4.5088999999999997</v>
      </c>
      <c r="E1000" s="63">
        <v>80.11</v>
      </c>
      <c r="F1000" s="61">
        <v>0.62639999999999996</v>
      </c>
      <c r="G1000" s="63">
        <v>834.79</v>
      </c>
      <c r="H1000" s="61">
        <v>0.53239999999999998</v>
      </c>
      <c r="I1000" s="61">
        <v>0.96899999999999997</v>
      </c>
      <c r="J1000" s="63">
        <v>53.08</v>
      </c>
      <c r="K1000" s="57">
        <v>23.94</v>
      </c>
      <c r="L1000" s="61">
        <v>1.0414000000000001</v>
      </c>
      <c r="M1000" s="63">
        <v>19.61</v>
      </c>
      <c r="N1000" s="61">
        <v>2.9927999999999999</v>
      </c>
      <c r="O1000" s="62">
        <v>10193</v>
      </c>
      <c r="P1000" s="62">
        <v>16126</v>
      </c>
      <c r="R1000" s="61">
        <v>2.4828000000000001</v>
      </c>
      <c r="S1000" s="61">
        <v>5.5125000000000002</v>
      </c>
      <c r="T1000" s="61">
        <v>0.90659999999999996</v>
      </c>
      <c r="V1000" s="61">
        <v>0.65129999999999999</v>
      </c>
      <c r="X1000" s="61">
        <v>0.50519999999999998</v>
      </c>
    </row>
    <row r="1001" spans="1:24">
      <c r="A1001" s="64">
        <v>44536</v>
      </c>
      <c r="B1001" s="61">
        <v>0.70250000000000001</v>
      </c>
      <c r="C1001" s="63">
        <v>59.3</v>
      </c>
      <c r="D1001" s="61">
        <v>4.4741999999999997</v>
      </c>
      <c r="E1001" s="63">
        <v>79.39</v>
      </c>
      <c r="F1001" s="61">
        <v>0.62229999999999996</v>
      </c>
      <c r="G1001" s="63">
        <v>830.64</v>
      </c>
      <c r="H1001" s="61">
        <v>0.53090000000000004</v>
      </c>
      <c r="I1001" s="61">
        <v>0.96179999999999999</v>
      </c>
      <c r="J1001" s="63">
        <v>52.82</v>
      </c>
      <c r="K1001" s="57">
        <v>23.81</v>
      </c>
      <c r="L1001" s="61">
        <v>1.0395000000000001</v>
      </c>
      <c r="M1001" s="63">
        <v>19.48</v>
      </c>
      <c r="N1001" s="61">
        <v>2.9668999999999999</v>
      </c>
      <c r="O1001" s="62">
        <v>10141</v>
      </c>
      <c r="P1001" s="62">
        <v>16136</v>
      </c>
      <c r="R1001" s="61">
        <v>2.4649000000000001</v>
      </c>
      <c r="S1001" s="61">
        <v>5.4770000000000003</v>
      </c>
      <c r="T1001" s="61">
        <v>0.90100000000000002</v>
      </c>
      <c r="V1001" s="61">
        <v>0.64670000000000005</v>
      </c>
      <c r="X1001" s="61">
        <v>0.50229999999999997</v>
      </c>
    </row>
    <row r="1002" spans="1:24">
      <c r="A1002" s="64">
        <v>44537</v>
      </c>
      <c r="B1002" s="61">
        <v>0.70709999999999995</v>
      </c>
      <c r="C1002" s="63">
        <v>59.7</v>
      </c>
      <c r="D1002" s="61">
        <v>4.5050999999999997</v>
      </c>
      <c r="E1002" s="63">
        <v>80.349999999999994</v>
      </c>
      <c r="F1002" s="61">
        <v>0.62639999999999996</v>
      </c>
      <c r="G1002" s="63">
        <v>835.53</v>
      </c>
      <c r="H1002" s="61">
        <v>0.53239999999999998</v>
      </c>
      <c r="I1002" s="61">
        <v>0.96689999999999998</v>
      </c>
      <c r="J1002" s="63">
        <v>53.24</v>
      </c>
      <c r="K1002" s="57">
        <v>23.94</v>
      </c>
      <c r="L1002" s="61">
        <v>1.046</v>
      </c>
      <c r="M1002" s="63">
        <v>19.62</v>
      </c>
      <c r="N1002" s="61">
        <v>2.9916999999999998</v>
      </c>
      <c r="O1002" s="62">
        <v>10191</v>
      </c>
      <c r="P1002" s="62">
        <v>16320</v>
      </c>
      <c r="R1002" s="61">
        <v>2.4811000000000001</v>
      </c>
      <c r="S1002" s="61">
        <v>5.5163000000000002</v>
      </c>
      <c r="T1002" s="61">
        <v>0.90080000000000005</v>
      </c>
      <c r="V1002" s="61">
        <v>0.65369999999999995</v>
      </c>
      <c r="X1002" s="61">
        <v>0.50580000000000003</v>
      </c>
    </row>
    <row r="1003" spans="1:24">
      <c r="A1003" s="64">
        <v>44538</v>
      </c>
      <c r="B1003" s="61">
        <v>0.71330000000000005</v>
      </c>
      <c r="C1003" s="63">
        <v>60.1</v>
      </c>
      <c r="D1003" s="61">
        <v>4.5324999999999998</v>
      </c>
      <c r="E1003" s="63">
        <v>80.97</v>
      </c>
      <c r="F1003" s="61">
        <v>0.63170000000000004</v>
      </c>
      <c r="G1003" s="63">
        <v>839.98</v>
      </c>
      <c r="H1003" s="61">
        <v>0.53810000000000002</v>
      </c>
      <c r="I1003" s="61">
        <v>0.97309999999999997</v>
      </c>
      <c r="J1003" s="63">
        <v>53.83</v>
      </c>
      <c r="K1003" s="57">
        <v>23.9</v>
      </c>
      <c r="L1003" s="61">
        <v>1.0499000000000001</v>
      </c>
      <c r="M1003" s="63">
        <v>19.79</v>
      </c>
      <c r="N1003" s="61">
        <v>3.0108000000000001</v>
      </c>
      <c r="O1003" s="62">
        <v>10234</v>
      </c>
      <c r="P1003" s="62">
        <v>16363</v>
      </c>
      <c r="R1003" s="61">
        <v>2.5028000000000001</v>
      </c>
      <c r="S1003" s="61">
        <v>5.5628000000000002</v>
      </c>
      <c r="T1003" s="61">
        <v>0.90159999999999996</v>
      </c>
      <c r="V1003" s="61">
        <v>0.65890000000000004</v>
      </c>
      <c r="X1003" s="61">
        <v>0.51090000000000002</v>
      </c>
    </row>
    <row r="1004" spans="1:24">
      <c r="A1004" s="64">
        <v>44539</v>
      </c>
      <c r="B1004" s="61">
        <v>0.71740000000000004</v>
      </c>
      <c r="C1004" s="63">
        <v>60.4</v>
      </c>
      <c r="D1004" s="61">
        <v>4.5510999999999999</v>
      </c>
      <c r="E1004" s="63">
        <v>81.5</v>
      </c>
      <c r="F1004" s="61">
        <v>0.63290000000000002</v>
      </c>
      <c r="G1004" s="63">
        <v>842.08</v>
      </c>
      <c r="H1004" s="61">
        <v>0.54300000000000004</v>
      </c>
      <c r="I1004" s="61">
        <v>0.97750000000000004</v>
      </c>
      <c r="J1004" s="63">
        <v>54.17</v>
      </c>
      <c r="K1004" s="57">
        <v>23.98</v>
      </c>
      <c r="L1004" s="61">
        <v>1.0529999999999999</v>
      </c>
      <c r="M1004" s="63">
        <v>19.87</v>
      </c>
      <c r="N1004" s="61">
        <v>3.0203000000000002</v>
      </c>
      <c r="O1004" s="62">
        <v>10293</v>
      </c>
      <c r="P1004" s="62">
        <v>16464</v>
      </c>
      <c r="R1004" s="61">
        <v>2.5171999999999999</v>
      </c>
      <c r="S1004" s="61">
        <v>5.5942999999999996</v>
      </c>
      <c r="T1004" s="61">
        <v>0.90880000000000005</v>
      </c>
      <c r="V1004" s="61">
        <v>0.6603</v>
      </c>
      <c r="X1004" s="61">
        <v>0.51339999999999997</v>
      </c>
    </row>
    <row r="1005" spans="1:24">
      <c r="A1005" s="64">
        <v>44540</v>
      </c>
      <c r="B1005" s="61">
        <v>0.71509999999999996</v>
      </c>
      <c r="C1005" s="63">
        <v>60.3</v>
      </c>
      <c r="D1005" s="61">
        <v>4.5514000000000001</v>
      </c>
      <c r="E1005" s="63">
        <v>81.180000000000007</v>
      </c>
      <c r="F1005" s="61">
        <v>0.63290000000000002</v>
      </c>
      <c r="G1005" s="63">
        <v>843.07</v>
      </c>
      <c r="H1005" s="61">
        <v>0.54090000000000005</v>
      </c>
      <c r="I1005" s="61">
        <v>0.9768</v>
      </c>
      <c r="J1005" s="63">
        <v>54.12</v>
      </c>
      <c r="K1005" s="57">
        <v>23.93</v>
      </c>
      <c r="L1005" s="61">
        <v>1.0524</v>
      </c>
      <c r="M1005" s="63">
        <v>19.82</v>
      </c>
      <c r="N1005" s="61">
        <v>3.0163000000000002</v>
      </c>
      <c r="O1005" s="62">
        <v>10281</v>
      </c>
      <c r="P1005" s="62">
        <v>16471</v>
      </c>
      <c r="R1005" s="61">
        <v>2.5091000000000001</v>
      </c>
      <c r="S1005" s="61">
        <v>5.5768000000000004</v>
      </c>
      <c r="T1005" s="61">
        <v>0.90869999999999995</v>
      </c>
      <c r="V1005" s="61">
        <v>0.66080000000000005</v>
      </c>
      <c r="X1005" s="61">
        <v>0.51160000000000005</v>
      </c>
    </row>
    <row r="1006" spans="1:24">
      <c r="A1006" s="64">
        <v>44543</v>
      </c>
      <c r="B1006" s="61">
        <v>0.71760000000000002</v>
      </c>
      <c r="C1006" s="63">
        <v>60.5</v>
      </c>
      <c r="D1006" s="61">
        <v>4.5658000000000003</v>
      </c>
      <c r="E1006" s="63">
        <v>81.45</v>
      </c>
      <c r="F1006" s="61">
        <v>0.63529999999999998</v>
      </c>
      <c r="G1006" s="63">
        <v>845.7</v>
      </c>
      <c r="H1006" s="61">
        <v>0.54159999999999997</v>
      </c>
      <c r="I1006" s="61">
        <v>0.97929999999999995</v>
      </c>
      <c r="J1006" s="63">
        <v>54.29</v>
      </c>
      <c r="K1006" s="57">
        <v>23.95</v>
      </c>
      <c r="L1006" s="61">
        <v>1.0558000000000001</v>
      </c>
      <c r="M1006" s="63">
        <v>19.91</v>
      </c>
      <c r="N1006" s="61">
        <v>3.0217999999999998</v>
      </c>
      <c r="O1006" s="62">
        <v>10287</v>
      </c>
      <c r="P1006" s="62">
        <v>16483</v>
      </c>
      <c r="R1006" s="61">
        <v>2.5179</v>
      </c>
      <c r="S1006" s="61">
        <v>5.5960999999999999</v>
      </c>
      <c r="T1006" s="61">
        <v>0.91259999999999997</v>
      </c>
      <c r="V1006" s="61">
        <v>0.66159999999999997</v>
      </c>
      <c r="X1006" s="61">
        <v>0.5141</v>
      </c>
    </row>
    <row r="1007" spans="1:24">
      <c r="A1007" s="64">
        <v>44544</v>
      </c>
      <c r="B1007" s="61">
        <v>0.71040000000000003</v>
      </c>
      <c r="C1007" s="63">
        <v>60</v>
      </c>
      <c r="D1007" s="61">
        <v>4.5218999999999996</v>
      </c>
      <c r="E1007" s="63">
        <v>80.69</v>
      </c>
      <c r="F1007" s="61">
        <v>0.62990000000000002</v>
      </c>
      <c r="G1007" s="63">
        <v>841.48</v>
      </c>
      <c r="H1007" s="61">
        <v>0.53820000000000001</v>
      </c>
      <c r="I1007" s="61">
        <v>0.97250000000000003</v>
      </c>
      <c r="J1007" s="63">
        <v>53.93</v>
      </c>
      <c r="K1007" s="57">
        <v>23.74</v>
      </c>
      <c r="L1007" s="61">
        <v>1.0535000000000001</v>
      </c>
      <c r="M1007" s="63">
        <v>19.760000000000002</v>
      </c>
      <c r="N1007" s="61">
        <v>3.0078</v>
      </c>
      <c r="O1007" s="62">
        <v>10192</v>
      </c>
      <c r="P1007" s="62">
        <v>16324</v>
      </c>
      <c r="R1007" s="61">
        <v>2.4925999999999999</v>
      </c>
      <c r="S1007" s="61">
        <v>5.5425000000000004</v>
      </c>
      <c r="T1007" s="61">
        <v>0.91110000000000002</v>
      </c>
      <c r="V1007" s="61">
        <v>0.65580000000000005</v>
      </c>
      <c r="X1007" s="61">
        <v>0.50860000000000005</v>
      </c>
    </row>
    <row r="1008" spans="1:24">
      <c r="A1008" s="64">
        <v>44545</v>
      </c>
      <c r="B1008" s="61">
        <v>0.71140000000000003</v>
      </c>
      <c r="C1008" s="63">
        <v>60.1</v>
      </c>
      <c r="D1008" s="61">
        <v>4.5277000000000003</v>
      </c>
      <c r="E1008" s="63">
        <v>80.94</v>
      </c>
      <c r="F1008" s="61">
        <v>0.63149999999999995</v>
      </c>
      <c r="G1008" s="63">
        <v>844.48</v>
      </c>
      <c r="H1008" s="61">
        <v>0.53739999999999999</v>
      </c>
      <c r="I1008" s="61">
        <v>0.9738</v>
      </c>
      <c r="J1008" s="63">
        <v>54.12</v>
      </c>
      <c r="K1008" s="57">
        <v>23.76</v>
      </c>
      <c r="L1008" s="61">
        <v>1.0561</v>
      </c>
      <c r="M1008" s="63">
        <v>19.79</v>
      </c>
      <c r="N1008" s="61">
        <v>3.0105</v>
      </c>
      <c r="O1008" s="62">
        <v>10198</v>
      </c>
      <c r="P1008" s="62">
        <v>16386</v>
      </c>
      <c r="R1008" s="61">
        <v>2.4961000000000002</v>
      </c>
      <c r="S1008" s="61">
        <v>5.5500999999999996</v>
      </c>
      <c r="T1008" s="61">
        <v>0.91400000000000003</v>
      </c>
      <c r="V1008" s="61">
        <v>0.65749999999999997</v>
      </c>
      <c r="X1008" s="61">
        <v>0.50870000000000004</v>
      </c>
    </row>
    <row r="1009" spans="1:24">
      <c r="A1009" s="64">
        <v>44546</v>
      </c>
      <c r="B1009" s="61">
        <v>0.71599999999999997</v>
      </c>
      <c r="C1009" s="63">
        <v>60.5</v>
      </c>
      <c r="D1009" s="61">
        <v>4.5593000000000004</v>
      </c>
      <c r="E1009" s="63">
        <v>81.67</v>
      </c>
      <c r="F1009" s="61">
        <v>0.63439999999999996</v>
      </c>
      <c r="G1009" s="63">
        <v>847.29</v>
      </c>
      <c r="H1009" s="61">
        <v>0.54039999999999999</v>
      </c>
      <c r="I1009" s="61">
        <v>0.97840000000000005</v>
      </c>
      <c r="J1009" s="63">
        <v>54.59</v>
      </c>
      <c r="K1009" s="57">
        <v>23.94</v>
      </c>
      <c r="L1009" s="61">
        <v>1.0581</v>
      </c>
      <c r="M1009" s="63">
        <v>19.93</v>
      </c>
      <c r="N1009" s="61">
        <v>3.0287000000000002</v>
      </c>
      <c r="O1009" s="62">
        <v>10280</v>
      </c>
      <c r="P1009" s="62">
        <v>16497</v>
      </c>
      <c r="R1009" s="61">
        <v>2.5123000000000002</v>
      </c>
      <c r="S1009" s="61">
        <v>5.5876000000000001</v>
      </c>
      <c r="T1009" s="61">
        <v>0.92</v>
      </c>
      <c r="V1009" s="61">
        <v>0.66249999999999998</v>
      </c>
      <c r="X1009" s="61">
        <v>0.51270000000000004</v>
      </c>
    </row>
    <row r="1010" spans="1:24">
      <c r="A1010" s="64">
        <v>44547</v>
      </c>
      <c r="B1010" s="61">
        <v>0.7167</v>
      </c>
      <c r="C1010" s="63">
        <v>60.4</v>
      </c>
      <c r="D1010" s="61">
        <v>4.5651999999999999</v>
      </c>
      <c r="E1010" s="63">
        <v>81.42</v>
      </c>
      <c r="F1010" s="61">
        <v>0.63219999999999998</v>
      </c>
      <c r="G1010" s="63">
        <v>849.77</v>
      </c>
      <c r="H1010" s="61">
        <v>0.53779999999999994</v>
      </c>
      <c r="I1010" s="61">
        <v>0.97789999999999999</v>
      </c>
      <c r="J1010" s="63">
        <v>54.62</v>
      </c>
      <c r="K1010" s="57">
        <v>23.92</v>
      </c>
      <c r="L1010" s="61">
        <v>1.0569</v>
      </c>
      <c r="M1010" s="63">
        <v>19.95</v>
      </c>
      <c r="N1010" s="61">
        <v>3.0177</v>
      </c>
      <c r="O1010" s="62">
        <v>10313</v>
      </c>
      <c r="P1010" s="62">
        <v>16434</v>
      </c>
      <c r="R1010" s="61">
        <v>2.5146999999999999</v>
      </c>
      <c r="S1010" s="61">
        <v>5.5918999999999999</v>
      </c>
      <c r="T1010" s="61">
        <v>0.91720000000000002</v>
      </c>
      <c r="V1010" s="61">
        <v>0.65849999999999997</v>
      </c>
      <c r="X1010" s="61">
        <v>0.51270000000000004</v>
      </c>
    </row>
    <row r="1011" spans="1:24">
      <c r="A1011" s="64">
        <v>44550</v>
      </c>
      <c r="B1011" s="61">
        <v>0.71089999999999998</v>
      </c>
      <c r="C1011" s="63">
        <v>60.1</v>
      </c>
      <c r="D1011" s="61">
        <v>4.5343</v>
      </c>
      <c r="E1011" s="63">
        <v>80.7</v>
      </c>
      <c r="F1011" s="61">
        <v>0.63190000000000002</v>
      </c>
      <c r="G1011" s="63">
        <v>846.83</v>
      </c>
      <c r="H1011" s="61">
        <v>0.53749999999999998</v>
      </c>
      <c r="I1011" s="61">
        <v>0.97219999999999995</v>
      </c>
      <c r="J1011" s="63">
        <v>54.12</v>
      </c>
      <c r="K1011" s="57">
        <v>23.78</v>
      </c>
      <c r="L1011" s="61">
        <v>1.0573999999999999</v>
      </c>
      <c r="M1011" s="63">
        <v>19.78</v>
      </c>
      <c r="N1011" s="61">
        <v>3.0028000000000001</v>
      </c>
      <c r="O1011" s="62">
        <v>10226</v>
      </c>
      <c r="P1011" s="62">
        <v>16304</v>
      </c>
      <c r="R1011" s="61">
        <v>2.4944000000000002</v>
      </c>
      <c r="S1011" s="61">
        <v>5.5471000000000004</v>
      </c>
      <c r="T1011" s="61">
        <v>0.9173</v>
      </c>
      <c r="V1011" s="61">
        <v>0.65669999999999995</v>
      </c>
      <c r="X1011" s="61">
        <v>0.50839999999999996</v>
      </c>
    </row>
    <row r="1012" spans="1:24">
      <c r="A1012" s="64">
        <v>44551</v>
      </c>
      <c r="B1012" s="61">
        <v>0.71130000000000004</v>
      </c>
      <c r="C1012" s="63">
        <v>60.1</v>
      </c>
      <c r="D1012" s="61">
        <v>4.5340999999999996</v>
      </c>
      <c r="E1012" s="63">
        <v>80.86</v>
      </c>
      <c r="F1012" s="61">
        <v>0.63060000000000005</v>
      </c>
      <c r="G1012" s="63">
        <v>847.75</v>
      </c>
      <c r="H1012" s="61">
        <v>0.53839999999999999</v>
      </c>
      <c r="I1012" s="61">
        <v>0.97160000000000002</v>
      </c>
      <c r="J1012" s="63">
        <v>53.85</v>
      </c>
      <c r="K1012" s="57">
        <v>23.94</v>
      </c>
      <c r="L1012" s="61">
        <v>1.0577000000000001</v>
      </c>
      <c r="M1012" s="63">
        <v>19.8</v>
      </c>
      <c r="N1012" s="61">
        <v>2.9956</v>
      </c>
      <c r="O1012" s="62">
        <v>10207</v>
      </c>
      <c r="P1012" s="62">
        <v>16303</v>
      </c>
      <c r="R1012" s="61">
        <v>2.4958</v>
      </c>
      <c r="S1012" s="61">
        <v>5.5476000000000001</v>
      </c>
      <c r="T1012" s="61">
        <v>0.9194</v>
      </c>
      <c r="V1012" s="61">
        <v>0.65559999999999996</v>
      </c>
      <c r="X1012" s="61">
        <v>0.50960000000000005</v>
      </c>
    </row>
    <row r="1013" spans="1:24">
      <c r="A1013" s="64">
        <v>44552</v>
      </c>
      <c r="B1013" s="61">
        <v>0.71330000000000005</v>
      </c>
      <c r="C1013" s="63">
        <v>60.3</v>
      </c>
      <c r="D1013" s="61">
        <v>4.5457000000000001</v>
      </c>
      <c r="E1013" s="63">
        <v>81.42</v>
      </c>
      <c r="F1013" s="61">
        <v>0.63280000000000003</v>
      </c>
      <c r="G1013" s="63">
        <v>849.93</v>
      </c>
      <c r="H1013" s="61">
        <v>0.53820000000000001</v>
      </c>
      <c r="I1013" s="61">
        <v>0.97389999999999999</v>
      </c>
      <c r="J1013" s="63">
        <v>53.85</v>
      </c>
      <c r="K1013" s="57">
        <v>24.12</v>
      </c>
      <c r="L1013" s="61">
        <v>1.0571999999999999</v>
      </c>
      <c r="M1013" s="63">
        <v>19.84</v>
      </c>
      <c r="N1013" s="61">
        <v>3.0044</v>
      </c>
      <c r="O1013" s="62">
        <v>10184</v>
      </c>
      <c r="P1013" s="62">
        <v>16377</v>
      </c>
      <c r="R1013" s="61">
        <v>2.5028000000000001</v>
      </c>
      <c r="S1013" s="61">
        <v>5.5640999999999998</v>
      </c>
      <c r="T1013" s="61">
        <v>0.92120000000000002</v>
      </c>
      <c r="V1013" s="61">
        <v>0.65920000000000001</v>
      </c>
      <c r="X1013" s="61">
        <v>0.51070000000000004</v>
      </c>
    </row>
    <row r="1014" spans="1:24">
      <c r="A1014" s="64">
        <v>44553</v>
      </c>
      <c r="B1014" s="61">
        <v>0.72099999999999997</v>
      </c>
      <c r="C1014" s="63">
        <v>60.8</v>
      </c>
      <c r="D1014" s="61">
        <v>4.5930999999999997</v>
      </c>
      <c r="E1014" s="63">
        <v>82.3</v>
      </c>
      <c r="F1014" s="61">
        <v>0.63580000000000003</v>
      </c>
      <c r="G1014" s="63">
        <v>855.34</v>
      </c>
      <c r="H1014" s="61">
        <v>0.54010000000000002</v>
      </c>
      <c r="I1014" s="61">
        <v>0.98140000000000005</v>
      </c>
      <c r="J1014" s="63">
        <v>54.38</v>
      </c>
      <c r="K1014" s="57">
        <v>24.2</v>
      </c>
      <c r="L1014" s="61">
        <v>1.0586</v>
      </c>
      <c r="M1014" s="63">
        <v>20.010000000000002</v>
      </c>
      <c r="N1014" s="61">
        <v>3.0310999999999999</v>
      </c>
      <c r="O1014" s="62">
        <v>10273</v>
      </c>
      <c r="P1014" s="62">
        <v>16549</v>
      </c>
      <c r="R1014" s="61">
        <v>2.5297999999999998</v>
      </c>
      <c r="S1014" s="61">
        <v>5.6228999999999996</v>
      </c>
      <c r="T1014" s="61">
        <v>0.92589999999999995</v>
      </c>
      <c r="V1014" s="61">
        <v>0.66269999999999996</v>
      </c>
      <c r="X1014" s="61">
        <v>0.51590000000000003</v>
      </c>
    </row>
    <row r="1015" spans="1:24">
      <c r="A1015" s="64">
        <v>44554</v>
      </c>
      <c r="B1015" s="61">
        <v>0.72319999999999995</v>
      </c>
      <c r="C1015" s="63">
        <v>60.9</v>
      </c>
      <c r="D1015" s="61">
        <v>4.6069000000000004</v>
      </c>
      <c r="E1015" s="63">
        <v>82.68</v>
      </c>
      <c r="F1015" s="61">
        <v>0.63800000000000001</v>
      </c>
      <c r="G1015" s="63">
        <v>857.18</v>
      </c>
      <c r="H1015" s="61">
        <v>0.53949999999999998</v>
      </c>
      <c r="I1015" s="61">
        <v>0.98250000000000004</v>
      </c>
      <c r="J1015" s="63">
        <v>54.33</v>
      </c>
      <c r="K1015" s="57">
        <v>24.23</v>
      </c>
      <c r="L1015" s="61">
        <v>1.0615000000000001</v>
      </c>
      <c r="M1015" s="63">
        <v>20.05</v>
      </c>
      <c r="N1015" s="61">
        <v>3.0373999999999999</v>
      </c>
      <c r="O1015" s="62">
        <v>10298</v>
      </c>
      <c r="P1015" s="62">
        <v>16576</v>
      </c>
      <c r="R1015" s="61">
        <v>2.5375000000000001</v>
      </c>
      <c r="S1015" s="61">
        <v>5.6402999999999999</v>
      </c>
      <c r="T1015" s="61">
        <v>0.92759999999999998</v>
      </c>
      <c r="V1015" s="61">
        <v>0.66339999999999999</v>
      </c>
      <c r="X1015" s="61">
        <v>0.51670000000000005</v>
      </c>
    </row>
    <row r="1016" spans="1:24">
      <c r="A1016" s="64">
        <v>44559</v>
      </c>
      <c r="B1016" s="61">
        <v>0.72330000000000005</v>
      </c>
      <c r="C1016" s="63">
        <v>61</v>
      </c>
      <c r="D1016" s="61">
        <v>4.6086</v>
      </c>
      <c r="E1016" s="63">
        <v>83.07</v>
      </c>
      <c r="F1016" s="61">
        <v>0.63990000000000002</v>
      </c>
      <c r="G1016" s="63">
        <v>858.02</v>
      </c>
      <c r="H1016" s="61">
        <v>0.53849999999999998</v>
      </c>
      <c r="I1016" s="61">
        <v>0.97950000000000004</v>
      </c>
      <c r="J1016" s="63">
        <v>54.06</v>
      </c>
      <c r="K1016" s="57">
        <v>24.27</v>
      </c>
      <c r="L1016" s="61">
        <v>1.0630999999999999</v>
      </c>
      <c r="M1016" s="63">
        <v>20</v>
      </c>
      <c r="N1016" s="61">
        <v>3.0245000000000002</v>
      </c>
      <c r="O1016" s="62">
        <v>10323</v>
      </c>
      <c r="P1016" s="62">
        <v>16520</v>
      </c>
      <c r="R1016" s="61">
        <v>2.5379</v>
      </c>
      <c r="S1016" s="61">
        <v>5.6403999999999996</v>
      </c>
      <c r="T1016" s="61">
        <v>0.92749999999999999</v>
      </c>
      <c r="V1016" s="61">
        <v>0.66359999999999997</v>
      </c>
      <c r="X1016" s="61">
        <v>0.51680000000000004</v>
      </c>
    </row>
    <row r="1017" spans="1:24">
      <c r="A1017" s="64">
        <v>44560</v>
      </c>
      <c r="B1017" s="61">
        <v>0.7258</v>
      </c>
      <c r="C1017" s="63">
        <v>61.1</v>
      </c>
      <c r="D1017" s="61">
        <v>4.6224999999999996</v>
      </c>
      <c r="E1017" s="63">
        <v>83.5</v>
      </c>
      <c r="F1017" s="61">
        <v>0.64039999999999997</v>
      </c>
      <c r="G1017" s="63">
        <v>860.51</v>
      </c>
      <c r="H1017" s="61">
        <v>0.53820000000000001</v>
      </c>
      <c r="I1017" s="61">
        <v>0.98119999999999996</v>
      </c>
      <c r="J1017" s="63">
        <v>54.15</v>
      </c>
      <c r="K1017" s="57">
        <v>24.23</v>
      </c>
      <c r="L1017" s="61">
        <v>1.0609999999999999</v>
      </c>
      <c r="M1017" s="63">
        <v>20.079999999999998</v>
      </c>
      <c r="N1017" s="61">
        <v>3.0268999999999999</v>
      </c>
      <c r="O1017" s="62">
        <v>10355</v>
      </c>
      <c r="P1017" s="62">
        <v>16550</v>
      </c>
      <c r="R1017" s="61">
        <v>2.5467</v>
      </c>
      <c r="S1017" s="61">
        <v>5.6603000000000003</v>
      </c>
      <c r="T1017" s="61">
        <v>0.9284</v>
      </c>
      <c r="V1017" s="61">
        <v>0.66459999999999997</v>
      </c>
      <c r="X1017" s="61">
        <v>0.51859999999999995</v>
      </c>
    </row>
    <row r="1018" spans="1:24">
      <c r="A1018" s="64">
        <v>44561</v>
      </c>
      <c r="B1018" s="61">
        <v>0.72560000000000002</v>
      </c>
      <c r="C1018" s="63">
        <v>61.1</v>
      </c>
      <c r="D1018" s="61">
        <v>4.625</v>
      </c>
      <c r="E1018" s="63">
        <v>83.52</v>
      </c>
      <c r="F1018" s="61">
        <v>0.6411</v>
      </c>
      <c r="G1018" s="63">
        <v>862.67</v>
      </c>
      <c r="H1018" s="61">
        <v>0.53759999999999997</v>
      </c>
      <c r="I1018" s="61">
        <v>0.97989999999999999</v>
      </c>
      <c r="J1018" s="63">
        <v>53.9</v>
      </c>
      <c r="K1018" s="57">
        <v>24.24</v>
      </c>
      <c r="L1018" s="61">
        <v>1.0628</v>
      </c>
      <c r="M1018" s="63">
        <v>20.079999999999998</v>
      </c>
      <c r="N1018" s="61">
        <v>3.0301</v>
      </c>
      <c r="O1018" s="62">
        <v>10359</v>
      </c>
      <c r="P1018" s="62">
        <v>16536</v>
      </c>
      <c r="R1018" s="61">
        <v>2.5459999999999998</v>
      </c>
      <c r="S1018" s="61">
        <v>5.6584000000000003</v>
      </c>
      <c r="T1018" s="61">
        <v>0.92449999999999999</v>
      </c>
      <c r="V1018" s="61">
        <v>0.66320000000000001</v>
      </c>
      <c r="X1018" s="61">
        <v>0.51839999999999997</v>
      </c>
    </row>
    <row r="1019" spans="1:24">
      <c r="A1019" s="64">
        <v>44565</v>
      </c>
      <c r="B1019" s="61">
        <v>0.72109999999999996</v>
      </c>
      <c r="C1019" s="63">
        <v>60.8</v>
      </c>
      <c r="D1019" s="61">
        <v>4.5949</v>
      </c>
      <c r="E1019" s="63">
        <v>83.5</v>
      </c>
      <c r="F1019" s="61">
        <v>0.6381</v>
      </c>
      <c r="G1019" s="63">
        <v>860.89</v>
      </c>
      <c r="H1019" s="61">
        <v>0.5353</v>
      </c>
      <c r="I1019" s="61">
        <v>0.97689999999999999</v>
      </c>
      <c r="J1019" s="63">
        <v>53.78</v>
      </c>
      <c r="K1019" s="57">
        <v>24.03</v>
      </c>
      <c r="L1019" s="61">
        <v>1.0617000000000001</v>
      </c>
      <c r="M1019" s="63">
        <v>19.89</v>
      </c>
      <c r="N1019" s="61">
        <v>3.0148999999999999</v>
      </c>
      <c r="O1019" s="62">
        <v>10317</v>
      </c>
      <c r="P1019" s="62">
        <v>16419</v>
      </c>
      <c r="R1019" s="61">
        <v>2.5301999999999998</v>
      </c>
      <c r="S1019" s="61">
        <v>5.6218000000000004</v>
      </c>
      <c r="T1019" s="61">
        <v>0.91800000000000004</v>
      </c>
      <c r="V1019" s="61">
        <v>0.66210000000000002</v>
      </c>
      <c r="X1019" s="61">
        <v>0.51470000000000005</v>
      </c>
    </row>
    <row r="1020" spans="1:24">
      <c r="A1020" s="64">
        <v>44566</v>
      </c>
      <c r="B1020" s="61">
        <v>0.72319999999999995</v>
      </c>
      <c r="C1020" s="63">
        <v>61</v>
      </c>
      <c r="D1020" s="61">
        <v>4.6082999999999998</v>
      </c>
      <c r="E1020" s="63">
        <v>83.93</v>
      </c>
      <c r="F1020" s="61">
        <v>0.64059999999999995</v>
      </c>
      <c r="G1020" s="63">
        <v>866.86</v>
      </c>
      <c r="H1020" s="61">
        <v>0.53469999999999995</v>
      </c>
      <c r="I1020" s="61">
        <v>0.98089999999999999</v>
      </c>
      <c r="J1020" s="63">
        <v>53.88</v>
      </c>
      <c r="K1020" s="57">
        <v>24.01</v>
      </c>
      <c r="L1020" s="61">
        <v>1.0630999999999999</v>
      </c>
      <c r="M1020" s="63">
        <v>19.98</v>
      </c>
      <c r="N1020" s="61">
        <v>3.0308999999999999</v>
      </c>
      <c r="O1020" s="62">
        <v>10385</v>
      </c>
      <c r="P1020" s="62">
        <v>16449</v>
      </c>
      <c r="R1020" s="61">
        <v>2.5375000000000001</v>
      </c>
      <c r="S1020" s="61">
        <v>5.6360000000000001</v>
      </c>
      <c r="T1020" s="61">
        <v>0.91959999999999997</v>
      </c>
      <c r="V1020" s="61">
        <v>0.66279999999999994</v>
      </c>
      <c r="X1020" s="61">
        <v>0.51780000000000004</v>
      </c>
    </row>
    <row r="1021" spans="1:24">
      <c r="A1021" s="64">
        <v>44567</v>
      </c>
      <c r="B1021" s="61">
        <v>0.7177</v>
      </c>
      <c r="C1021" s="63">
        <v>60.6</v>
      </c>
      <c r="D1021" s="61">
        <v>4.5766999999999998</v>
      </c>
      <c r="E1021" s="63">
        <v>83.17</v>
      </c>
      <c r="F1021" s="61">
        <v>0.63439999999999996</v>
      </c>
      <c r="G1021" s="63">
        <v>860.85</v>
      </c>
      <c r="H1021" s="61">
        <v>0.53059999999999996</v>
      </c>
      <c r="I1021" s="61">
        <v>0.97560000000000002</v>
      </c>
      <c r="J1021" s="63">
        <v>53.39</v>
      </c>
      <c r="K1021" s="57">
        <v>23.99</v>
      </c>
      <c r="L1021" s="61">
        <v>1.0617000000000001</v>
      </c>
      <c r="M1021" s="63">
        <v>19.829999999999998</v>
      </c>
      <c r="N1021" s="61">
        <v>3.0167000000000002</v>
      </c>
      <c r="O1021" s="62">
        <v>10333</v>
      </c>
      <c r="P1021" s="62">
        <v>16332</v>
      </c>
      <c r="R1021" s="61">
        <v>2.5182000000000002</v>
      </c>
      <c r="S1021" s="61">
        <v>5.5968999999999998</v>
      </c>
      <c r="T1021" s="61">
        <v>0.91810000000000003</v>
      </c>
      <c r="V1021" s="61">
        <v>0.65880000000000005</v>
      </c>
      <c r="X1021" s="61">
        <v>0.51290000000000002</v>
      </c>
    </row>
    <row r="1022" spans="1:24">
      <c r="A1022" s="64">
        <v>44568</v>
      </c>
      <c r="B1022" s="61">
        <v>0.71619999999999995</v>
      </c>
      <c r="C1022" s="63">
        <v>60.5</v>
      </c>
      <c r="D1022" s="61">
        <v>4.5663999999999998</v>
      </c>
      <c r="E1022" s="63">
        <v>83.02</v>
      </c>
      <c r="F1022" s="61">
        <v>0.63370000000000004</v>
      </c>
      <c r="G1022" s="63">
        <v>861.08</v>
      </c>
      <c r="H1022" s="61">
        <v>0.52869999999999995</v>
      </c>
      <c r="I1022" s="61">
        <v>0.97370000000000001</v>
      </c>
      <c r="J1022" s="63">
        <v>53.2</v>
      </c>
      <c r="K1022" s="57">
        <v>24.05</v>
      </c>
      <c r="L1022" s="61">
        <v>1.0606</v>
      </c>
      <c r="M1022" s="63">
        <v>19.82</v>
      </c>
      <c r="N1022" s="61">
        <v>3.0102000000000002</v>
      </c>
      <c r="O1022" s="62">
        <v>10282</v>
      </c>
      <c r="P1022" s="62">
        <v>16281</v>
      </c>
      <c r="R1022" s="61">
        <v>2.5129999999999999</v>
      </c>
      <c r="S1022" s="61">
        <v>5.5861000000000001</v>
      </c>
      <c r="T1022" s="61">
        <v>0.91039999999999999</v>
      </c>
      <c r="V1022" s="61">
        <v>0.65990000000000004</v>
      </c>
      <c r="X1022" s="61">
        <v>0.51219999999999999</v>
      </c>
    </row>
    <row r="1023" spans="1:24">
      <c r="A1023" s="64">
        <v>44571</v>
      </c>
      <c r="B1023" s="61">
        <v>0.71930000000000005</v>
      </c>
      <c r="C1023" s="63">
        <v>60.7</v>
      </c>
      <c r="D1023" s="61">
        <v>4.5848000000000004</v>
      </c>
      <c r="E1023" s="63">
        <v>83.3</v>
      </c>
      <c r="F1023" s="61">
        <v>0.63460000000000005</v>
      </c>
      <c r="G1023" s="63">
        <v>863.38</v>
      </c>
      <c r="H1023" s="61">
        <v>0.52949999999999997</v>
      </c>
      <c r="I1023" s="61">
        <v>0.97499999999999998</v>
      </c>
      <c r="J1023" s="63">
        <v>53.32</v>
      </c>
      <c r="K1023" s="57">
        <v>24.23</v>
      </c>
      <c r="L1023" s="61">
        <v>1.0625</v>
      </c>
      <c r="M1023" s="63">
        <v>19.93</v>
      </c>
      <c r="N1023" s="61">
        <v>3.0219999999999998</v>
      </c>
      <c r="O1023" s="62">
        <v>10303</v>
      </c>
      <c r="P1023" s="62">
        <v>16317</v>
      </c>
      <c r="R1023" s="61">
        <v>2.5238999999999998</v>
      </c>
      <c r="S1023" s="61">
        <v>5.6085000000000003</v>
      </c>
      <c r="T1023" s="61">
        <v>0.90949999999999998</v>
      </c>
      <c r="V1023" s="61">
        <v>0.66190000000000004</v>
      </c>
      <c r="X1023" s="61">
        <v>0.51439999999999997</v>
      </c>
    </row>
    <row r="1024" spans="1:24">
      <c r="A1024" s="64">
        <v>44572</v>
      </c>
      <c r="B1024" s="61">
        <v>0.71860000000000002</v>
      </c>
      <c r="C1024" s="63">
        <v>60.5</v>
      </c>
      <c r="D1024" s="61">
        <v>4.5777999999999999</v>
      </c>
      <c r="E1024" s="63">
        <v>82.82</v>
      </c>
      <c r="F1024" s="61">
        <v>0.63360000000000005</v>
      </c>
      <c r="G1024" s="63">
        <v>858.26</v>
      </c>
      <c r="H1024" s="61">
        <v>0.52869999999999995</v>
      </c>
      <c r="I1024" s="61">
        <v>0.97309999999999997</v>
      </c>
      <c r="J1024" s="63">
        <v>53.12</v>
      </c>
      <c r="K1024" s="57">
        <v>24.09</v>
      </c>
      <c r="L1024" s="61">
        <v>1.0613999999999999</v>
      </c>
      <c r="M1024" s="63">
        <v>19.899999999999999</v>
      </c>
      <c r="N1024" s="61">
        <v>3.0137999999999998</v>
      </c>
      <c r="O1024" s="62">
        <v>10272</v>
      </c>
      <c r="P1024" s="62">
        <v>16323</v>
      </c>
      <c r="R1024" s="61">
        <v>2.5213999999999999</v>
      </c>
      <c r="S1024" s="61">
        <v>5.6033999999999997</v>
      </c>
      <c r="T1024" s="61">
        <v>0.9093</v>
      </c>
      <c r="V1024" s="61">
        <v>0.66569999999999996</v>
      </c>
      <c r="X1024" s="61">
        <v>0.51329999999999998</v>
      </c>
    </row>
    <row r="1025" spans="1:24">
      <c r="A1025" s="64">
        <v>44573</v>
      </c>
      <c r="B1025" s="61">
        <v>0.7218</v>
      </c>
      <c r="C1025" s="63">
        <v>60.7</v>
      </c>
      <c r="D1025" s="61">
        <v>4.5945999999999998</v>
      </c>
      <c r="E1025" s="63">
        <v>83.29</v>
      </c>
      <c r="F1025" s="61">
        <v>0.63470000000000004</v>
      </c>
      <c r="G1025" s="63">
        <v>858.68</v>
      </c>
      <c r="H1025" s="61">
        <v>0.52929999999999999</v>
      </c>
      <c r="I1025" s="61">
        <v>0.97509999999999997</v>
      </c>
      <c r="J1025" s="63">
        <v>53.36</v>
      </c>
      <c r="K1025" s="57">
        <v>24.11</v>
      </c>
      <c r="L1025" s="61">
        <v>1.0629999999999999</v>
      </c>
      <c r="M1025" s="63">
        <v>19.97</v>
      </c>
      <c r="N1025" s="61">
        <v>3.0188999999999999</v>
      </c>
      <c r="O1025" s="62">
        <v>10322</v>
      </c>
      <c r="P1025" s="62">
        <v>16388</v>
      </c>
      <c r="R1025" s="61">
        <v>2.5326</v>
      </c>
      <c r="S1025" s="61">
        <v>5.6276000000000002</v>
      </c>
      <c r="T1025" s="61">
        <v>0.90610000000000002</v>
      </c>
      <c r="V1025" s="61">
        <v>0.66649999999999998</v>
      </c>
      <c r="X1025" s="61">
        <v>0.51539999999999997</v>
      </c>
    </row>
    <row r="1026" spans="1:24">
      <c r="A1026" s="64">
        <v>44574</v>
      </c>
      <c r="B1026" s="61">
        <v>0.72909999999999997</v>
      </c>
      <c r="C1026" s="63">
        <v>61.2</v>
      </c>
      <c r="D1026" s="61">
        <v>4.6380999999999997</v>
      </c>
      <c r="E1026" s="63">
        <v>83.53</v>
      </c>
      <c r="F1026" s="61">
        <v>0.63719999999999999</v>
      </c>
      <c r="G1026" s="63">
        <v>866.1</v>
      </c>
      <c r="H1026" s="61">
        <v>0.53159999999999996</v>
      </c>
      <c r="I1026" s="61">
        <v>0.98140000000000005</v>
      </c>
      <c r="J1026" s="63">
        <v>53.91</v>
      </c>
      <c r="K1026" s="57">
        <v>24.22</v>
      </c>
      <c r="L1026" s="61">
        <v>1.0628</v>
      </c>
      <c r="M1026" s="63">
        <v>20.16</v>
      </c>
      <c r="N1026" s="61">
        <v>3.0472999999999999</v>
      </c>
      <c r="O1026" s="62">
        <v>10432</v>
      </c>
      <c r="P1026" s="62">
        <v>16545</v>
      </c>
      <c r="R1026" s="61">
        <v>2.5581999999999998</v>
      </c>
      <c r="S1026" s="61">
        <v>5.6806999999999999</v>
      </c>
      <c r="T1026" s="61">
        <v>0.91110000000000002</v>
      </c>
      <c r="V1026" s="61">
        <v>0.66679999999999995</v>
      </c>
      <c r="X1026" s="61">
        <v>0.52010000000000001</v>
      </c>
    </row>
    <row r="1027" spans="1:24">
      <c r="A1027" s="64">
        <v>44575</v>
      </c>
      <c r="B1027" s="61">
        <v>0.72829999999999995</v>
      </c>
      <c r="C1027" s="63">
        <v>61</v>
      </c>
      <c r="D1027" s="61">
        <v>4.6311</v>
      </c>
      <c r="E1027" s="63">
        <v>82.84</v>
      </c>
      <c r="F1027" s="61">
        <v>0.63470000000000004</v>
      </c>
      <c r="G1027" s="63">
        <v>864.32</v>
      </c>
      <c r="H1027" s="61">
        <v>0.53049999999999997</v>
      </c>
      <c r="I1027" s="61">
        <v>0.97960000000000003</v>
      </c>
      <c r="J1027" s="63">
        <v>53.95</v>
      </c>
      <c r="K1027" s="57">
        <v>24.2</v>
      </c>
      <c r="L1027" s="61">
        <v>1.0617000000000001</v>
      </c>
      <c r="M1027" s="63">
        <v>20.12</v>
      </c>
      <c r="N1027" s="61">
        <v>3.0440999999999998</v>
      </c>
      <c r="O1027" s="62">
        <v>10427</v>
      </c>
      <c r="P1027" s="62">
        <v>16540</v>
      </c>
      <c r="R1027" s="61">
        <v>2.5554000000000001</v>
      </c>
      <c r="S1027" s="61">
        <v>5.6718999999999999</v>
      </c>
      <c r="T1027" s="61">
        <v>0.91039999999999999</v>
      </c>
      <c r="V1027" s="61">
        <v>0.66300000000000003</v>
      </c>
      <c r="X1027" s="61">
        <v>0.51749999999999996</v>
      </c>
    </row>
    <row r="1028" spans="1:24">
      <c r="A1028" s="64">
        <v>44578</v>
      </c>
      <c r="B1028" s="61">
        <v>0.72070000000000001</v>
      </c>
      <c r="C1028" s="63">
        <v>60.5</v>
      </c>
      <c r="D1028" s="61">
        <v>4.5740999999999996</v>
      </c>
      <c r="E1028" s="63">
        <v>82.46</v>
      </c>
      <c r="F1028" s="61">
        <v>0.63109999999999999</v>
      </c>
      <c r="G1028" s="63">
        <v>859.51</v>
      </c>
      <c r="H1028" s="61">
        <v>0.52690000000000003</v>
      </c>
      <c r="I1028" s="61">
        <v>0.97189999999999999</v>
      </c>
      <c r="J1028" s="63">
        <v>53.47</v>
      </c>
      <c r="K1028" s="57">
        <v>23.98</v>
      </c>
      <c r="L1028" s="61">
        <v>1.0595000000000001</v>
      </c>
      <c r="M1028" s="63">
        <v>19.86</v>
      </c>
      <c r="N1028" s="61">
        <v>3.0150000000000001</v>
      </c>
      <c r="O1028" s="62">
        <v>10320</v>
      </c>
      <c r="P1028" s="62">
        <v>16371</v>
      </c>
      <c r="R1028" s="61">
        <v>2.5287999999999999</v>
      </c>
      <c r="S1028" s="61">
        <v>5.6119000000000003</v>
      </c>
      <c r="T1028" s="61">
        <v>0.90380000000000005</v>
      </c>
      <c r="V1028" s="61">
        <v>0.65890000000000004</v>
      </c>
      <c r="X1028" s="61">
        <v>0.51190000000000002</v>
      </c>
    </row>
    <row r="1029" spans="1:24">
      <c r="A1029" s="64">
        <v>44579</v>
      </c>
      <c r="B1029" s="61">
        <v>0.71950000000000003</v>
      </c>
      <c r="C1029" s="63">
        <v>60.4</v>
      </c>
      <c r="D1029" s="61">
        <v>4.5648</v>
      </c>
      <c r="E1029" s="63">
        <v>82.64</v>
      </c>
      <c r="F1029" s="61">
        <v>0.63100000000000001</v>
      </c>
      <c r="G1029" s="63">
        <v>855.9</v>
      </c>
      <c r="H1029" s="61">
        <v>0.52749999999999997</v>
      </c>
      <c r="I1029" s="61">
        <v>0.96989999999999998</v>
      </c>
      <c r="J1029" s="63">
        <v>53.51</v>
      </c>
      <c r="K1029" s="57">
        <v>23.77</v>
      </c>
      <c r="L1029" s="61">
        <v>1.0613999999999999</v>
      </c>
      <c r="M1029" s="63">
        <v>19.829999999999998</v>
      </c>
      <c r="N1029" s="61">
        <v>3.0095000000000001</v>
      </c>
      <c r="O1029" s="62">
        <v>10311</v>
      </c>
      <c r="P1029" s="62">
        <v>16390</v>
      </c>
      <c r="R1029" s="61">
        <v>2.5246</v>
      </c>
      <c r="S1029" s="61">
        <v>5.6066000000000003</v>
      </c>
      <c r="T1029" s="61">
        <v>0.90069999999999995</v>
      </c>
      <c r="V1029" s="61">
        <v>0.6583</v>
      </c>
      <c r="X1029" s="61">
        <v>0.5111</v>
      </c>
    </row>
    <row r="1030" spans="1:24">
      <c r="A1030" s="64">
        <v>44580</v>
      </c>
      <c r="B1030" s="61">
        <v>0.71879999999999999</v>
      </c>
      <c r="C1030" s="63">
        <v>60.4</v>
      </c>
      <c r="D1030" s="61">
        <v>4.5652999999999997</v>
      </c>
      <c r="E1030" s="63">
        <v>82.21</v>
      </c>
      <c r="F1030" s="61">
        <v>0.63439999999999996</v>
      </c>
      <c r="G1030" s="63">
        <v>856.46</v>
      </c>
      <c r="H1030" s="61">
        <v>0.52829999999999999</v>
      </c>
      <c r="I1030" s="61">
        <v>0.97060000000000002</v>
      </c>
      <c r="J1030" s="63">
        <v>53.67</v>
      </c>
      <c r="K1030" s="57">
        <v>23.86</v>
      </c>
      <c r="L1030" s="61">
        <v>1.0597000000000001</v>
      </c>
      <c r="M1030" s="63">
        <v>19.87</v>
      </c>
      <c r="N1030" s="61">
        <v>3.0131999999999999</v>
      </c>
      <c r="O1030" s="62">
        <v>10328</v>
      </c>
      <c r="P1030" s="62">
        <v>16338</v>
      </c>
      <c r="R1030" s="61">
        <v>2.5221</v>
      </c>
      <c r="S1030" s="61">
        <v>5.6006999999999998</v>
      </c>
      <c r="T1030" s="61">
        <v>0.89859999999999995</v>
      </c>
      <c r="V1030" s="61">
        <v>0.65859999999999996</v>
      </c>
      <c r="X1030" s="61">
        <v>0.5121</v>
      </c>
    </row>
    <row r="1031" spans="1:24">
      <c r="A1031" s="64">
        <v>44581</v>
      </c>
      <c r="B1031" s="61">
        <v>0.7238</v>
      </c>
      <c r="C1031" s="63">
        <v>60.8</v>
      </c>
      <c r="D1031" s="61">
        <v>4.5914000000000001</v>
      </c>
      <c r="E1031" s="63">
        <v>82.83</v>
      </c>
      <c r="F1031" s="61">
        <v>0.63770000000000004</v>
      </c>
      <c r="G1031" s="63">
        <v>861.63</v>
      </c>
      <c r="H1031" s="61">
        <v>0.53120000000000001</v>
      </c>
      <c r="I1031" s="61">
        <v>0.97499999999999998</v>
      </c>
      <c r="J1031" s="63">
        <v>53.8</v>
      </c>
      <c r="K1031" s="57">
        <v>23.86</v>
      </c>
      <c r="L1031" s="61">
        <v>1.0698000000000001</v>
      </c>
      <c r="M1031" s="63">
        <v>20.010000000000002</v>
      </c>
      <c r="N1031" s="61">
        <v>3.0297999999999998</v>
      </c>
      <c r="O1031" s="62">
        <v>10392</v>
      </c>
      <c r="P1031" s="62">
        <v>16407</v>
      </c>
      <c r="R1031" s="61">
        <v>2.5396000000000001</v>
      </c>
      <c r="S1031" s="61">
        <v>5.6383000000000001</v>
      </c>
      <c r="T1031" s="61">
        <v>0.90439999999999998</v>
      </c>
      <c r="V1031" s="61">
        <v>0.66259999999999997</v>
      </c>
      <c r="X1031" s="61">
        <v>0.5161</v>
      </c>
    </row>
    <row r="1032" spans="1:24">
      <c r="A1032" s="64">
        <v>44582</v>
      </c>
      <c r="B1032" s="61">
        <v>0.71919999999999995</v>
      </c>
      <c r="C1032" s="63">
        <v>60.4</v>
      </c>
      <c r="D1032" s="61">
        <v>4.5616000000000003</v>
      </c>
      <c r="E1032" s="63">
        <v>81.83</v>
      </c>
      <c r="F1032" s="61">
        <v>0.6351</v>
      </c>
      <c r="G1032" s="63">
        <v>859.04</v>
      </c>
      <c r="H1032" s="61">
        <v>0.52910000000000001</v>
      </c>
      <c r="I1032" s="61">
        <v>0.96819999999999995</v>
      </c>
      <c r="J1032" s="63">
        <v>53.59</v>
      </c>
      <c r="K1032" s="57">
        <v>23.78</v>
      </c>
      <c r="L1032" s="61">
        <v>1.0686</v>
      </c>
      <c r="M1032" s="63">
        <v>19.93</v>
      </c>
      <c r="N1032" s="61">
        <v>3.0102000000000002</v>
      </c>
      <c r="O1032" s="62">
        <v>10320</v>
      </c>
      <c r="P1032" s="62">
        <v>16279</v>
      </c>
      <c r="R1032" s="61">
        <v>2.5234999999999999</v>
      </c>
      <c r="S1032" s="61">
        <v>5.6010999999999997</v>
      </c>
      <c r="T1032" s="61">
        <v>0.90090000000000003</v>
      </c>
      <c r="V1032" s="61">
        <v>0.65849999999999997</v>
      </c>
      <c r="X1032" s="61">
        <v>0.51290000000000002</v>
      </c>
    </row>
    <row r="1033" spans="1:24">
      <c r="A1033" s="64">
        <v>44585</v>
      </c>
      <c r="B1033" s="61">
        <v>0.71799999999999997</v>
      </c>
      <c r="C1033" s="63">
        <v>60.3</v>
      </c>
      <c r="D1033" s="61">
        <v>4.5469999999999997</v>
      </c>
      <c r="E1033" s="63">
        <v>81.790000000000006</v>
      </c>
      <c r="F1033" s="61">
        <v>0.63380000000000003</v>
      </c>
      <c r="G1033" s="63">
        <v>857.16</v>
      </c>
      <c r="H1033" s="61">
        <v>0.52959999999999996</v>
      </c>
      <c r="I1033" s="61">
        <v>0.96540000000000004</v>
      </c>
      <c r="J1033" s="63">
        <v>53.5</v>
      </c>
      <c r="K1033" s="57">
        <v>23.74</v>
      </c>
      <c r="L1033" s="61">
        <v>1.0685</v>
      </c>
      <c r="M1033" s="63">
        <v>19.89</v>
      </c>
      <c r="N1033" s="61">
        <v>3.0047999999999999</v>
      </c>
      <c r="O1033" s="62">
        <v>10285</v>
      </c>
      <c r="P1033" s="62">
        <v>16259</v>
      </c>
      <c r="R1033" s="61">
        <v>2.5192999999999999</v>
      </c>
      <c r="S1033" s="61">
        <v>5.5909000000000004</v>
      </c>
      <c r="T1033" s="61">
        <v>0.90169999999999995</v>
      </c>
      <c r="V1033" s="61">
        <v>0.65610000000000002</v>
      </c>
      <c r="X1033" s="61">
        <v>0.5121</v>
      </c>
    </row>
    <row r="1034" spans="1:24">
      <c r="A1034" s="64">
        <v>44586</v>
      </c>
      <c r="B1034" s="61">
        <v>0.71330000000000005</v>
      </c>
      <c r="C1034" s="63">
        <v>59.9</v>
      </c>
      <c r="D1034" s="61">
        <v>4.5148000000000001</v>
      </c>
      <c r="E1034" s="63">
        <v>81.12</v>
      </c>
      <c r="F1034" s="61">
        <v>0.63060000000000005</v>
      </c>
      <c r="G1034" s="63">
        <v>855.37</v>
      </c>
      <c r="H1034" s="61">
        <v>0.52939999999999998</v>
      </c>
      <c r="I1034" s="61">
        <v>0.95850000000000002</v>
      </c>
      <c r="J1034" s="63">
        <v>53.28</v>
      </c>
      <c r="K1034" s="57">
        <v>23.6</v>
      </c>
      <c r="L1034" s="61">
        <v>1.0690999999999999</v>
      </c>
      <c r="M1034" s="63">
        <v>19.77</v>
      </c>
      <c r="N1034" s="61">
        <v>2.9872999999999998</v>
      </c>
      <c r="O1034" s="62">
        <v>10243</v>
      </c>
      <c r="P1034" s="62">
        <v>16163</v>
      </c>
      <c r="R1034" s="61">
        <v>2.5028000000000001</v>
      </c>
      <c r="S1034" s="61">
        <v>5.5529999999999999</v>
      </c>
      <c r="T1034" s="61">
        <v>0.90259999999999996</v>
      </c>
      <c r="V1034" s="61">
        <v>0.65300000000000002</v>
      </c>
      <c r="X1034" s="61">
        <v>0.50919999999999999</v>
      </c>
    </row>
    <row r="1035" spans="1:24">
      <c r="A1035" s="64">
        <v>44588</v>
      </c>
      <c r="B1035" s="61">
        <v>0.70820000000000005</v>
      </c>
      <c r="C1035" s="63">
        <v>59.8</v>
      </c>
      <c r="D1035" s="61">
        <v>4.4949000000000003</v>
      </c>
      <c r="E1035" s="63">
        <v>81.2</v>
      </c>
      <c r="F1035" s="61">
        <v>0.63100000000000001</v>
      </c>
      <c r="G1035" s="63">
        <v>851.89</v>
      </c>
      <c r="H1035" s="61">
        <v>0.52710000000000001</v>
      </c>
      <c r="I1035" s="61">
        <v>0.95660000000000001</v>
      </c>
      <c r="J1035" s="63">
        <v>53.28</v>
      </c>
      <c r="K1035" s="57">
        <v>23.51</v>
      </c>
      <c r="L1035" s="61">
        <v>1.0719000000000001</v>
      </c>
      <c r="M1035" s="63">
        <v>19.71</v>
      </c>
      <c r="N1035" s="61">
        <v>2.9759000000000002</v>
      </c>
      <c r="O1035" s="62">
        <v>10186</v>
      </c>
      <c r="P1035" s="62">
        <v>16039</v>
      </c>
      <c r="R1035" s="61">
        <v>2.4849000000000001</v>
      </c>
      <c r="S1035" s="61">
        <v>5.5170000000000003</v>
      </c>
      <c r="T1035" s="61">
        <v>0.90010000000000001</v>
      </c>
      <c r="V1035" s="61">
        <v>0.65469999999999995</v>
      </c>
      <c r="X1035" s="61">
        <v>0.50590000000000002</v>
      </c>
    </row>
    <row r="1036" spans="1:24">
      <c r="A1036" s="64">
        <v>44589</v>
      </c>
      <c r="B1036" s="61">
        <v>0.70279999999999998</v>
      </c>
      <c r="C1036" s="63">
        <v>59.4</v>
      </c>
      <c r="D1036" s="61">
        <v>4.4676</v>
      </c>
      <c r="E1036" s="63">
        <v>81.11</v>
      </c>
      <c r="F1036" s="61">
        <v>0.63029999999999997</v>
      </c>
      <c r="G1036" s="63">
        <v>848.01</v>
      </c>
      <c r="H1036" s="61">
        <v>0.5242</v>
      </c>
      <c r="I1036" s="61">
        <v>0.95089999999999997</v>
      </c>
      <c r="J1036" s="63">
        <v>52.75</v>
      </c>
      <c r="K1036" s="57">
        <v>23.37</v>
      </c>
      <c r="L1036" s="61">
        <v>1.0686</v>
      </c>
      <c r="M1036" s="63">
        <v>19.55</v>
      </c>
      <c r="N1036" s="61">
        <v>2.944</v>
      </c>
      <c r="O1036" s="62">
        <v>10096</v>
      </c>
      <c r="P1036" s="62">
        <v>15918</v>
      </c>
      <c r="R1036" s="61">
        <v>2.4660000000000002</v>
      </c>
      <c r="S1036" s="61">
        <v>5.4753999999999996</v>
      </c>
      <c r="T1036" s="61">
        <v>0.89490000000000003</v>
      </c>
      <c r="V1036" s="61">
        <v>0.65380000000000005</v>
      </c>
      <c r="X1036" s="61">
        <v>0.50490000000000002</v>
      </c>
    </row>
    <row r="1037" spans="1:24">
      <c r="A1037" s="64">
        <v>44592</v>
      </c>
      <c r="B1037" s="61">
        <v>0.70109999999999995</v>
      </c>
      <c r="C1037" s="63">
        <v>59.3</v>
      </c>
      <c r="D1037" s="61">
        <v>4.4598000000000004</v>
      </c>
      <c r="E1037" s="63">
        <v>80.97</v>
      </c>
      <c r="F1037" s="61">
        <v>0.62809999999999999</v>
      </c>
      <c r="G1037" s="63">
        <v>845.46</v>
      </c>
      <c r="H1037" s="61">
        <v>0.52259999999999995</v>
      </c>
      <c r="I1037" s="61">
        <v>0.95069999999999999</v>
      </c>
      <c r="J1037" s="63">
        <v>52.56</v>
      </c>
      <c r="K1037" s="57">
        <v>23.45</v>
      </c>
      <c r="L1037" s="61">
        <v>1.0683</v>
      </c>
      <c r="M1037" s="63">
        <v>19.5</v>
      </c>
      <c r="N1037" s="61">
        <v>2.9369000000000001</v>
      </c>
      <c r="O1037" s="62">
        <v>10094</v>
      </c>
      <c r="P1037" s="62">
        <v>15889</v>
      </c>
      <c r="R1037" s="61">
        <v>2.46</v>
      </c>
      <c r="S1037" s="61">
        <v>5.4672000000000001</v>
      </c>
      <c r="T1037" s="61">
        <v>0.89300000000000002</v>
      </c>
      <c r="V1037" s="61">
        <v>0.65290000000000004</v>
      </c>
      <c r="X1037" s="61">
        <v>0.50409999999999999</v>
      </c>
    </row>
    <row r="1038" spans="1:24">
      <c r="A1038" s="64">
        <v>44593</v>
      </c>
      <c r="B1038" s="61">
        <v>0.70660000000000001</v>
      </c>
      <c r="C1038" s="63">
        <v>59.7</v>
      </c>
      <c r="D1038" s="61">
        <v>4.4947999999999997</v>
      </c>
      <c r="E1038" s="63">
        <v>81.209999999999994</v>
      </c>
      <c r="F1038" s="61">
        <v>0.62839999999999996</v>
      </c>
      <c r="G1038" s="63">
        <v>852.09</v>
      </c>
      <c r="H1038" s="61">
        <v>0.5252</v>
      </c>
      <c r="I1038" s="61">
        <v>0.95409999999999995</v>
      </c>
      <c r="J1038" s="63">
        <v>52.64</v>
      </c>
      <c r="K1038" s="57">
        <v>23.49</v>
      </c>
      <c r="L1038" s="61">
        <v>1.0724</v>
      </c>
      <c r="M1038" s="63">
        <v>19.66</v>
      </c>
      <c r="N1038" s="61">
        <v>2.9575</v>
      </c>
      <c r="O1038" s="62">
        <v>10163</v>
      </c>
      <c r="P1038" s="62">
        <v>16014</v>
      </c>
      <c r="R1038" s="61">
        <v>2.4792999999999998</v>
      </c>
      <c r="S1038" s="61">
        <v>5.5098000000000003</v>
      </c>
      <c r="T1038" s="61">
        <v>0.89729999999999999</v>
      </c>
      <c r="V1038" s="61">
        <v>0.65380000000000005</v>
      </c>
      <c r="X1038" s="61">
        <v>0.50770000000000004</v>
      </c>
    </row>
    <row r="1039" spans="1:24">
      <c r="A1039" s="64">
        <v>44594</v>
      </c>
      <c r="B1039" s="61">
        <v>0.71340000000000003</v>
      </c>
      <c r="C1039" s="63">
        <v>60.2</v>
      </c>
      <c r="D1039" s="61">
        <v>4.5381</v>
      </c>
      <c r="E1039" s="63">
        <v>81.87</v>
      </c>
      <c r="F1039" s="61">
        <v>0.63270000000000004</v>
      </c>
      <c r="G1039" s="63">
        <v>860.29</v>
      </c>
      <c r="H1039" s="61">
        <v>0.52769999999999995</v>
      </c>
      <c r="I1039" s="61">
        <v>0.96240000000000003</v>
      </c>
      <c r="J1039" s="63">
        <v>53.33</v>
      </c>
      <c r="K1039" s="57">
        <v>23.71</v>
      </c>
      <c r="L1039" s="61">
        <v>1.0759000000000001</v>
      </c>
      <c r="M1039" s="63">
        <v>19.850000000000001</v>
      </c>
      <c r="N1039" s="61">
        <v>2.9859</v>
      </c>
      <c r="O1039" s="62">
        <v>10228</v>
      </c>
      <c r="P1039" s="62">
        <v>16168</v>
      </c>
      <c r="R1039" s="61">
        <v>2.5032000000000001</v>
      </c>
      <c r="S1039" s="61">
        <v>5.5605000000000002</v>
      </c>
      <c r="T1039" s="61">
        <v>0.90539999999999998</v>
      </c>
      <c r="V1039" s="61">
        <v>0.65710000000000002</v>
      </c>
      <c r="X1039" s="61">
        <v>0.51029999999999998</v>
      </c>
    </row>
    <row r="1040" spans="1:24">
      <c r="A1040" s="64">
        <v>44595</v>
      </c>
      <c r="B1040" s="61">
        <v>0.71199999999999997</v>
      </c>
      <c r="C1040" s="63">
        <v>60</v>
      </c>
      <c r="D1040" s="61">
        <v>4.5292000000000003</v>
      </c>
      <c r="E1040" s="63">
        <v>81.53</v>
      </c>
      <c r="F1040" s="61">
        <v>0.63029999999999997</v>
      </c>
      <c r="G1040" s="63">
        <v>858.69</v>
      </c>
      <c r="H1040" s="61">
        <v>0.52529999999999999</v>
      </c>
      <c r="I1040" s="61">
        <v>0.95979999999999999</v>
      </c>
      <c r="J1040" s="63">
        <v>53.3</v>
      </c>
      <c r="K1040" s="57">
        <v>23.61</v>
      </c>
      <c r="L1040" s="61">
        <v>1.0753999999999999</v>
      </c>
      <c r="M1040" s="63">
        <v>19.809999999999999</v>
      </c>
      <c r="N1040" s="61">
        <v>2.9771999999999998</v>
      </c>
      <c r="O1040" s="62">
        <v>10238</v>
      </c>
      <c r="P1040" s="62">
        <v>16136</v>
      </c>
      <c r="R1040" s="61">
        <v>2.4982000000000002</v>
      </c>
      <c r="S1040" s="61">
        <v>5.5503</v>
      </c>
      <c r="T1040" s="61">
        <v>0.90310000000000001</v>
      </c>
      <c r="V1040" s="61">
        <v>0.65490000000000004</v>
      </c>
      <c r="X1040" s="61">
        <v>0.50829999999999997</v>
      </c>
    </row>
    <row r="1041" spans="1:24">
      <c r="A1041" s="64">
        <v>44596</v>
      </c>
      <c r="B1041" s="61">
        <v>0.71499999999999997</v>
      </c>
      <c r="C1041" s="63">
        <v>60.1</v>
      </c>
      <c r="D1041" s="61">
        <v>4.5483000000000002</v>
      </c>
      <c r="E1041" s="63">
        <v>82.14</v>
      </c>
      <c r="F1041" s="61">
        <v>0.62360000000000004</v>
      </c>
      <c r="G1041" s="63">
        <v>857.29</v>
      </c>
      <c r="H1041" s="61">
        <v>0.52549999999999997</v>
      </c>
      <c r="I1041" s="61">
        <v>0.96020000000000005</v>
      </c>
      <c r="J1041" s="63">
        <v>53.46</v>
      </c>
      <c r="K1041" s="57">
        <v>23.58</v>
      </c>
      <c r="L1041" s="61">
        <v>1.0705</v>
      </c>
      <c r="M1041" s="63">
        <v>19.89</v>
      </c>
      <c r="N1041" s="61">
        <v>2.9872999999999998</v>
      </c>
      <c r="O1041" s="62">
        <v>10278</v>
      </c>
      <c r="P1041" s="62">
        <v>16204</v>
      </c>
      <c r="R1041" s="61">
        <v>2.5087999999999999</v>
      </c>
      <c r="S1041" s="61">
        <v>5.5716999999999999</v>
      </c>
      <c r="T1041" s="61">
        <v>0.90559999999999996</v>
      </c>
      <c r="V1041" s="61">
        <v>0.65759999999999996</v>
      </c>
      <c r="X1041" s="61">
        <v>0.51100000000000001</v>
      </c>
    </row>
    <row r="1042" spans="1:24">
      <c r="A1042" s="64">
        <v>44599</v>
      </c>
      <c r="B1042" s="61">
        <v>0.70920000000000005</v>
      </c>
      <c r="C1042" s="63">
        <v>59.7</v>
      </c>
      <c r="D1042" s="61">
        <v>4.5090000000000003</v>
      </c>
      <c r="E1042" s="63">
        <v>81.760000000000005</v>
      </c>
      <c r="F1042" s="61">
        <v>0.62</v>
      </c>
      <c r="G1042" s="63">
        <v>850.91</v>
      </c>
      <c r="H1042" s="61">
        <v>0.5242</v>
      </c>
      <c r="I1042" s="61">
        <v>0.9546</v>
      </c>
      <c r="J1042" s="63">
        <v>52.97</v>
      </c>
      <c r="K1042" s="57">
        <v>23.38</v>
      </c>
      <c r="L1042" s="61">
        <v>1.071</v>
      </c>
      <c r="M1042" s="63">
        <v>19.739999999999998</v>
      </c>
      <c r="N1042" s="61">
        <v>2.9683999999999999</v>
      </c>
      <c r="O1042" s="62">
        <v>10215</v>
      </c>
      <c r="P1042" s="62">
        <v>16075</v>
      </c>
      <c r="R1042" s="61">
        <v>2.4883999999999999</v>
      </c>
      <c r="S1042" s="61">
        <v>5.5262000000000002</v>
      </c>
      <c r="T1042" s="61">
        <v>0.90290000000000004</v>
      </c>
      <c r="V1042" s="61">
        <v>0.65629999999999999</v>
      </c>
      <c r="X1042" s="61">
        <v>0.50419999999999998</v>
      </c>
    </row>
    <row r="1043" spans="1:24">
      <c r="A1043" s="64">
        <v>44600</v>
      </c>
      <c r="B1043" s="61">
        <v>0.71209999999999996</v>
      </c>
      <c r="C1043" s="63">
        <v>60</v>
      </c>
      <c r="D1043" s="61">
        <v>4.5292000000000003</v>
      </c>
      <c r="E1043" s="63">
        <v>82.18</v>
      </c>
      <c r="F1043" s="61">
        <v>0.62329999999999997</v>
      </c>
      <c r="G1043" s="63">
        <v>852.75</v>
      </c>
      <c r="H1043" s="61">
        <v>0.52649999999999997</v>
      </c>
      <c r="I1043" s="61">
        <v>0.95709999999999995</v>
      </c>
      <c r="J1043" s="63">
        <v>53.13</v>
      </c>
      <c r="K1043" s="57">
        <v>23.49</v>
      </c>
      <c r="L1043" s="61">
        <v>1.0723</v>
      </c>
      <c r="M1043" s="63">
        <v>19.809999999999999</v>
      </c>
      <c r="N1043" s="61">
        <v>2.9811999999999999</v>
      </c>
      <c r="O1043" s="62">
        <v>10242</v>
      </c>
      <c r="P1043" s="62">
        <v>16170</v>
      </c>
      <c r="R1043" s="61">
        <v>2.4986000000000002</v>
      </c>
      <c r="S1043" s="61">
        <v>5.5514000000000001</v>
      </c>
      <c r="T1043" s="61">
        <v>0.90380000000000005</v>
      </c>
      <c r="V1043" s="61">
        <v>0.65849999999999997</v>
      </c>
      <c r="X1043" s="61">
        <v>0.50690000000000002</v>
      </c>
    </row>
    <row r="1044" spans="1:24">
      <c r="A1044" s="64">
        <v>44601</v>
      </c>
      <c r="B1044" s="61">
        <v>0.7167</v>
      </c>
      <c r="C1044" s="63">
        <v>60.4</v>
      </c>
      <c r="D1044" s="61">
        <v>4.5591999999999997</v>
      </c>
      <c r="E1044" s="63">
        <v>82.76</v>
      </c>
      <c r="F1044" s="61">
        <v>0.62709999999999999</v>
      </c>
      <c r="G1044" s="63">
        <v>857.3</v>
      </c>
      <c r="H1044" s="61">
        <v>0.52859999999999996</v>
      </c>
      <c r="I1044" s="61">
        <v>0.96319999999999995</v>
      </c>
      <c r="J1044" s="63">
        <v>53.58</v>
      </c>
      <c r="K1044" s="57">
        <v>23.59</v>
      </c>
      <c r="L1044" s="61">
        <v>1.0758000000000001</v>
      </c>
      <c r="M1044" s="63">
        <v>19.95</v>
      </c>
      <c r="N1044" s="61">
        <v>2.9994000000000001</v>
      </c>
      <c r="O1044" s="62">
        <v>10298</v>
      </c>
      <c r="P1044" s="62">
        <v>16275</v>
      </c>
      <c r="R1044" s="61">
        <v>2.5146999999999999</v>
      </c>
      <c r="S1044" s="61">
        <v>5.5858999999999996</v>
      </c>
      <c r="T1044" s="61">
        <v>0.90969999999999995</v>
      </c>
      <c r="V1044" s="61">
        <v>0.66269999999999996</v>
      </c>
      <c r="X1044" s="61">
        <v>0.51060000000000005</v>
      </c>
    </row>
    <row r="1045" spans="1:24">
      <c r="A1045" s="64">
        <v>44602</v>
      </c>
      <c r="B1045" s="61">
        <v>0.71750000000000003</v>
      </c>
      <c r="C1045" s="63">
        <v>60.4</v>
      </c>
      <c r="D1045" s="61">
        <v>4.5624000000000002</v>
      </c>
      <c r="E1045" s="63">
        <v>82.97</v>
      </c>
      <c r="F1045" s="61">
        <v>0.628</v>
      </c>
      <c r="G1045" s="63">
        <v>858.12</v>
      </c>
      <c r="H1045" s="61">
        <v>0.53029999999999999</v>
      </c>
      <c r="I1045" s="61">
        <v>0.96350000000000002</v>
      </c>
      <c r="J1045" s="63">
        <v>53.78</v>
      </c>
      <c r="K1045" s="57">
        <v>23.48</v>
      </c>
      <c r="L1045" s="61">
        <v>1.0741000000000001</v>
      </c>
      <c r="M1045" s="63">
        <v>19.98</v>
      </c>
      <c r="N1045" s="61">
        <v>3.0026999999999999</v>
      </c>
      <c r="O1045" s="62">
        <v>10298</v>
      </c>
      <c r="P1045" s="62">
        <v>16284</v>
      </c>
      <c r="R1045" s="61">
        <v>2.5175000000000001</v>
      </c>
      <c r="S1045" s="61">
        <v>5.5921000000000003</v>
      </c>
      <c r="T1045" s="61">
        <v>0.9093</v>
      </c>
      <c r="V1045" s="61">
        <v>0.66320000000000001</v>
      </c>
      <c r="X1045" s="61">
        <v>0.51100000000000001</v>
      </c>
    </row>
    <row r="1046" spans="1:24">
      <c r="A1046" s="64">
        <v>44603</v>
      </c>
      <c r="B1046" s="61">
        <v>0.71199999999999997</v>
      </c>
      <c r="C1046" s="63">
        <v>60.1</v>
      </c>
      <c r="D1046" s="61">
        <v>4.532</v>
      </c>
      <c r="E1046" s="63">
        <v>82.69</v>
      </c>
      <c r="F1046" s="61">
        <v>0.62560000000000004</v>
      </c>
      <c r="G1046" s="63">
        <v>854.29</v>
      </c>
      <c r="H1046" s="61">
        <v>0.52639999999999998</v>
      </c>
      <c r="I1046" s="61">
        <v>0.95809999999999995</v>
      </c>
      <c r="J1046" s="63">
        <v>53.64</v>
      </c>
      <c r="K1046" s="57">
        <v>23.33</v>
      </c>
      <c r="L1046" s="61">
        <v>1.0732999999999999</v>
      </c>
      <c r="M1046" s="63">
        <v>19.850000000000001</v>
      </c>
      <c r="N1046" s="61">
        <v>2.9828999999999999</v>
      </c>
      <c r="O1046" s="62">
        <v>10224</v>
      </c>
      <c r="P1046" s="62">
        <v>16150</v>
      </c>
      <c r="R1046" s="61">
        <v>2.4982000000000002</v>
      </c>
      <c r="S1046" s="61">
        <v>5.5556000000000001</v>
      </c>
      <c r="T1046" s="61">
        <v>0.90769999999999995</v>
      </c>
      <c r="V1046" s="61">
        <v>0.66039999999999999</v>
      </c>
      <c r="X1046" s="61">
        <v>0.50719999999999998</v>
      </c>
    </row>
    <row r="1047" spans="1:24">
      <c r="A1047" s="64">
        <v>44606</v>
      </c>
      <c r="B1047" s="61">
        <v>0.71179999999999999</v>
      </c>
      <c r="C1047" s="63">
        <v>60</v>
      </c>
      <c r="D1047" s="61">
        <v>4.5267999999999997</v>
      </c>
      <c r="E1047" s="63">
        <v>82.22</v>
      </c>
      <c r="F1047" s="61">
        <v>0.62739999999999996</v>
      </c>
      <c r="G1047" s="63">
        <v>853.27</v>
      </c>
      <c r="H1047" s="61">
        <v>0.52559999999999996</v>
      </c>
      <c r="I1047" s="61">
        <v>0.95879999999999999</v>
      </c>
      <c r="J1047" s="63">
        <v>53.79</v>
      </c>
      <c r="K1047" s="57">
        <v>23.23</v>
      </c>
      <c r="L1047" s="61">
        <v>1.0750999999999999</v>
      </c>
      <c r="M1047" s="63">
        <v>19.84</v>
      </c>
      <c r="N1047" s="61">
        <v>2.9839000000000002</v>
      </c>
      <c r="O1047" s="62">
        <v>10209</v>
      </c>
      <c r="P1047" s="62">
        <v>16186</v>
      </c>
      <c r="R1047" s="61">
        <v>2.4975000000000001</v>
      </c>
      <c r="S1047" s="61">
        <v>5.5522999999999998</v>
      </c>
      <c r="T1047" s="61">
        <v>0.90629999999999999</v>
      </c>
      <c r="V1047" s="61">
        <v>0.6593</v>
      </c>
      <c r="X1047" s="61">
        <v>0.50760000000000005</v>
      </c>
    </row>
    <row r="1048" spans="1:24">
      <c r="A1048" s="64">
        <v>44607</v>
      </c>
      <c r="B1048" s="61">
        <v>0.7127</v>
      </c>
      <c r="C1048" s="63">
        <v>60.1</v>
      </c>
      <c r="D1048" s="61">
        <v>4.5286</v>
      </c>
      <c r="E1048" s="63">
        <v>82.25</v>
      </c>
      <c r="F1048" s="61">
        <v>0.62970000000000004</v>
      </c>
      <c r="G1048" s="63">
        <v>854.19</v>
      </c>
      <c r="H1048" s="61">
        <v>0.52639999999999998</v>
      </c>
      <c r="I1048" s="61">
        <v>0.95989999999999998</v>
      </c>
      <c r="J1048" s="63">
        <v>53.94</v>
      </c>
      <c r="K1048" s="57">
        <v>23.06</v>
      </c>
      <c r="L1048" s="61">
        <v>1.0758000000000001</v>
      </c>
      <c r="M1048" s="63">
        <v>19.87</v>
      </c>
      <c r="N1048" s="61">
        <v>2.9832000000000001</v>
      </c>
      <c r="O1048" s="62">
        <v>10189</v>
      </c>
      <c r="P1048" s="62">
        <v>16214</v>
      </c>
      <c r="R1048" s="61">
        <v>2.5007000000000001</v>
      </c>
      <c r="S1048" s="61">
        <v>5.5608000000000004</v>
      </c>
      <c r="T1048" s="61">
        <v>0.90820000000000001</v>
      </c>
      <c r="V1048" s="61">
        <v>0.65849999999999997</v>
      </c>
      <c r="X1048" s="61">
        <v>0.50939999999999996</v>
      </c>
    </row>
    <row r="1049" spans="1:24">
      <c r="A1049" s="64">
        <v>44608</v>
      </c>
      <c r="B1049" s="61">
        <v>0.71550000000000002</v>
      </c>
      <c r="C1049" s="63">
        <v>60.2</v>
      </c>
      <c r="D1049" s="61">
        <v>4.5357000000000003</v>
      </c>
      <c r="E1049" s="63">
        <v>82.77</v>
      </c>
      <c r="F1049" s="61">
        <v>0.63049999999999995</v>
      </c>
      <c r="G1049" s="63">
        <v>856.47</v>
      </c>
      <c r="H1049" s="61">
        <v>0.5282</v>
      </c>
      <c r="I1049" s="61">
        <v>0.96260000000000001</v>
      </c>
      <c r="J1049" s="63">
        <v>53.8</v>
      </c>
      <c r="K1049" s="57">
        <v>23.2</v>
      </c>
      <c r="L1049" s="61">
        <v>1.0775999999999999</v>
      </c>
      <c r="M1049" s="63">
        <v>19.940000000000001</v>
      </c>
      <c r="N1049" s="61">
        <v>2.9971999999999999</v>
      </c>
      <c r="O1049" s="62">
        <v>10220</v>
      </c>
      <c r="P1049" s="62">
        <v>16274</v>
      </c>
      <c r="R1049" s="61">
        <v>2.5105</v>
      </c>
      <c r="S1049" s="61">
        <v>5.5815000000000001</v>
      </c>
      <c r="T1049" s="61">
        <v>0.91</v>
      </c>
      <c r="V1049" s="61">
        <v>0.66220000000000001</v>
      </c>
      <c r="X1049" s="61">
        <v>0.51080000000000003</v>
      </c>
    </row>
    <row r="1050" spans="1:24">
      <c r="A1050" s="64">
        <v>44609</v>
      </c>
      <c r="B1050" s="61">
        <v>0.71719999999999995</v>
      </c>
      <c r="C1050" s="63">
        <v>60.3</v>
      </c>
      <c r="D1050" s="61">
        <v>4.5435999999999996</v>
      </c>
      <c r="E1050" s="63">
        <v>82.67</v>
      </c>
      <c r="F1050" s="61">
        <v>0.63229999999999997</v>
      </c>
      <c r="G1050" s="63">
        <v>859.38</v>
      </c>
      <c r="H1050" s="61">
        <v>0.52839999999999998</v>
      </c>
      <c r="I1050" s="61">
        <v>0.96460000000000001</v>
      </c>
      <c r="J1050" s="63">
        <v>53.88</v>
      </c>
      <c r="K1050" s="57">
        <v>23.14</v>
      </c>
      <c r="L1050" s="61">
        <v>1.0748</v>
      </c>
      <c r="M1050" s="63">
        <v>20</v>
      </c>
      <c r="N1050" s="61">
        <v>3.0017999999999998</v>
      </c>
      <c r="O1050" s="62">
        <v>10265</v>
      </c>
      <c r="P1050" s="62">
        <v>16341</v>
      </c>
      <c r="R1050" s="61">
        <v>2.5165000000000002</v>
      </c>
      <c r="S1050" s="61">
        <v>5.5946999999999996</v>
      </c>
      <c r="T1050" s="61">
        <v>0.91249999999999998</v>
      </c>
      <c r="V1050" s="61">
        <v>0.6613</v>
      </c>
      <c r="X1050" s="61">
        <v>0.51129999999999998</v>
      </c>
    </row>
    <row r="1051" spans="1:24">
      <c r="A1051" s="64">
        <v>44610</v>
      </c>
      <c r="B1051" s="61">
        <v>0.72060000000000002</v>
      </c>
      <c r="C1051" s="63">
        <v>60.6</v>
      </c>
      <c r="D1051" s="61">
        <v>4.5646000000000004</v>
      </c>
      <c r="E1051" s="63">
        <v>83.01</v>
      </c>
      <c r="F1051" s="61">
        <v>0.6341</v>
      </c>
      <c r="G1051" s="63">
        <v>861.48</v>
      </c>
      <c r="H1051" s="61">
        <v>0.52949999999999997</v>
      </c>
      <c r="I1051" s="61">
        <v>0.96809999999999996</v>
      </c>
      <c r="J1051" s="63">
        <v>54.04</v>
      </c>
      <c r="K1051" s="57">
        <v>23.17</v>
      </c>
      <c r="L1051" s="61">
        <v>1.0739000000000001</v>
      </c>
      <c r="M1051" s="63">
        <v>20.09</v>
      </c>
      <c r="N1051" s="61">
        <v>3.0154000000000001</v>
      </c>
      <c r="O1051" s="62">
        <v>10333</v>
      </c>
      <c r="P1051" s="62">
        <v>16455</v>
      </c>
      <c r="R1051" s="61">
        <v>2.5284</v>
      </c>
      <c r="S1051" s="61">
        <v>5.6201999999999996</v>
      </c>
      <c r="T1051" s="61">
        <v>0.91479999999999995</v>
      </c>
      <c r="V1051" s="61">
        <v>0.66390000000000005</v>
      </c>
      <c r="X1051" s="61">
        <v>0.51359999999999995</v>
      </c>
    </row>
    <row r="1052" spans="1:24">
      <c r="A1052" s="64">
        <v>44613</v>
      </c>
      <c r="B1052" s="61">
        <v>0.72150000000000003</v>
      </c>
      <c r="C1052" s="63">
        <v>60.6</v>
      </c>
      <c r="D1052" s="61">
        <v>4.5652999999999997</v>
      </c>
      <c r="E1052" s="63">
        <v>82.97</v>
      </c>
      <c r="F1052" s="61">
        <v>0.63500000000000001</v>
      </c>
      <c r="G1052" s="63">
        <v>860.84</v>
      </c>
      <c r="H1052" s="61">
        <v>0.52969999999999995</v>
      </c>
      <c r="I1052" s="61">
        <v>0.97030000000000005</v>
      </c>
      <c r="J1052" s="63">
        <v>53.69</v>
      </c>
      <c r="K1052" s="57">
        <v>23.18</v>
      </c>
      <c r="L1052" s="61">
        <v>1.0737000000000001</v>
      </c>
      <c r="M1052" s="63">
        <v>20.079999999999998</v>
      </c>
      <c r="N1052" s="61">
        <v>3.0202</v>
      </c>
      <c r="O1052" s="62">
        <v>10335</v>
      </c>
      <c r="P1052" s="62">
        <v>16457</v>
      </c>
      <c r="R1052" s="61">
        <v>2.5316000000000001</v>
      </c>
      <c r="S1052" s="61">
        <v>5.6277999999999997</v>
      </c>
      <c r="T1052" s="61">
        <v>0.91830000000000001</v>
      </c>
      <c r="V1052" s="61">
        <v>0.66369999999999996</v>
      </c>
      <c r="X1052" s="61">
        <v>0.5141</v>
      </c>
    </row>
    <row r="1053" spans="1:24">
      <c r="A1053" s="64">
        <v>44614</v>
      </c>
      <c r="B1053" s="61">
        <v>0.72019999999999995</v>
      </c>
      <c r="C1053" s="63">
        <v>60.6</v>
      </c>
      <c r="D1053" s="61">
        <v>4.5659000000000001</v>
      </c>
      <c r="E1053" s="63">
        <v>82.6</v>
      </c>
      <c r="F1053" s="61">
        <v>0.63739999999999997</v>
      </c>
      <c r="G1053" s="63">
        <v>860.75</v>
      </c>
      <c r="H1053" s="61">
        <v>0.53</v>
      </c>
      <c r="I1053" s="61">
        <v>0.9708</v>
      </c>
      <c r="J1053" s="63">
        <v>53.89</v>
      </c>
      <c r="K1053" s="57">
        <v>23.36</v>
      </c>
      <c r="L1053" s="61">
        <v>1.0732999999999999</v>
      </c>
      <c r="M1053" s="63">
        <v>20.07</v>
      </c>
      <c r="N1053" s="61">
        <v>3.0137</v>
      </c>
      <c r="O1053" s="62">
        <v>10343</v>
      </c>
      <c r="P1053" s="62">
        <v>16421</v>
      </c>
      <c r="R1053" s="61">
        <v>2.5270000000000001</v>
      </c>
      <c r="S1053" s="61">
        <v>5.6189</v>
      </c>
      <c r="T1053" s="61">
        <v>0.91890000000000005</v>
      </c>
      <c r="V1053" s="61">
        <v>0.65980000000000005</v>
      </c>
      <c r="X1053" s="61">
        <v>0.51319999999999999</v>
      </c>
    </row>
    <row r="1054" spans="1:24">
      <c r="A1054" s="64">
        <v>44615</v>
      </c>
      <c r="B1054" s="61">
        <v>0.72350000000000003</v>
      </c>
      <c r="C1054" s="63">
        <v>60.8</v>
      </c>
      <c r="D1054" s="61">
        <v>4.5781000000000001</v>
      </c>
      <c r="E1054" s="63">
        <v>83.23</v>
      </c>
      <c r="F1054" s="61">
        <v>0.63890000000000002</v>
      </c>
      <c r="G1054" s="63">
        <v>862.52</v>
      </c>
      <c r="H1054" s="61">
        <v>0.53210000000000002</v>
      </c>
      <c r="I1054" s="61">
        <v>0.97299999999999998</v>
      </c>
      <c r="J1054" s="63">
        <v>54.05</v>
      </c>
      <c r="K1054" s="57">
        <v>23.48</v>
      </c>
      <c r="L1054" s="61">
        <v>1.0692999999999999</v>
      </c>
      <c r="M1054" s="63">
        <v>20.170000000000002</v>
      </c>
      <c r="N1054" s="61">
        <v>3.0278</v>
      </c>
      <c r="O1054" s="62">
        <v>10385</v>
      </c>
      <c r="P1054" s="62">
        <v>16518</v>
      </c>
      <c r="R1054" s="61">
        <v>2.5386000000000002</v>
      </c>
      <c r="S1054" s="61">
        <v>5.6455000000000002</v>
      </c>
      <c r="T1054" s="61">
        <v>0.92230000000000001</v>
      </c>
      <c r="V1054" s="61">
        <v>0.66610000000000003</v>
      </c>
      <c r="X1054" s="61">
        <v>0.51600000000000001</v>
      </c>
    </row>
    <row r="1055" spans="1:24">
      <c r="A1055" s="64">
        <v>44616</v>
      </c>
      <c r="B1055" s="61">
        <v>0.7198</v>
      </c>
      <c r="C1055" s="63">
        <v>60.5</v>
      </c>
      <c r="D1055" s="61">
        <v>4.5476000000000001</v>
      </c>
      <c r="E1055" s="63">
        <v>82.53</v>
      </c>
      <c r="F1055" s="61">
        <v>0.63980000000000004</v>
      </c>
      <c r="G1055" s="63">
        <v>864.41</v>
      </c>
      <c r="H1055" s="61">
        <v>0.53280000000000005</v>
      </c>
      <c r="I1055" s="61">
        <v>0.97319999999999995</v>
      </c>
      <c r="J1055" s="63">
        <v>54.01</v>
      </c>
      <c r="K1055" s="57">
        <v>23.34</v>
      </c>
      <c r="L1055" s="61">
        <v>1.0691999999999999</v>
      </c>
      <c r="M1055" s="63">
        <v>20.16</v>
      </c>
      <c r="N1055" s="61">
        <v>3.0211999999999999</v>
      </c>
      <c r="O1055" s="62">
        <v>10349</v>
      </c>
      <c r="P1055" s="62">
        <v>16432</v>
      </c>
      <c r="R1055" s="61">
        <v>2.5345</v>
      </c>
      <c r="S1055" s="61">
        <v>5.6197999999999997</v>
      </c>
      <c r="T1055" s="61">
        <v>0.91979999999999995</v>
      </c>
      <c r="V1055" s="61">
        <v>0.66139999999999999</v>
      </c>
      <c r="X1055" s="61">
        <v>0.51329999999999998</v>
      </c>
    </row>
    <row r="1056" spans="1:24">
      <c r="A1056" s="64">
        <v>44617</v>
      </c>
      <c r="B1056" s="61">
        <v>0.7198</v>
      </c>
      <c r="C1056" s="63">
        <v>60.6</v>
      </c>
      <c r="D1056" s="61">
        <v>4.5480999999999998</v>
      </c>
      <c r="E1056" s="63">
        <v>82.91</v>
      </c>
      <c r="F1056" s="61">
        <v>0.64139999999999997</v>
      </c>
      <c r="G1056" s="63">
        <v>866.04</v>
      </c>
      <c r="H1056" s="61">
        <v>0.53590000000000004</v>
      </c>
      <c r="I1056" s="61">
        <v>0.97309999999999997</v>
      </c>
      <c r="J1056" s="63">
        <v>54.16</v>
      </c>
      <c r="K1056" s="57">
        <v>23.39</v>
      </c>
      <c r="L1056" s="61">
        <v>1.0718000000000001</v>
      </c>
      <c r="M1056" s="63">
        <v>20.16</v>
      </c>
      <c r="N1056" s="61">
        <v>3.0217000000000001</v>
      </c>
      <c r="O1056" s="62">
        <v>10338</v>
      </c>
      <c r="P1056" s="62">
        <v>16432</v>
      </c>
      <c r="R1056" s="61">
        <v>2.5345</v>
      </c>
      <c r="S1056" s="61">
        <v>5.6203000000000003</v>
      </c>
      <c r="T1056" s="61">
        <v>0.91990000000000005</v>
      </c>
      <c r="V1056" s="61">
        <v>0.66439999999999999</v>
      </c>
      <c r="X1056" s="61">
        <v>0.51629999999999998</v>
      </c>
    </row>
    <row r="1057" spans="1:24">
      <c r="A1057" s="64">
        <v>44620</v>
      </c>
      <c r="B1057" s="61">
        <v>0.71819999999999995</v>
      </c>
      <c r="C1057" s="63">
        <v>60.6</v>
      </c>
      <c r="D1057" s="61">
        <v>4.5328999999999997</v>
      </c>
      <c r="E1057" s="63">
        <v>83.01</v>
      </c>
      <c r="F1057" s="61">
        <v>0.64439999999999997</v>
      </c>
      <c r="G1057" s="63">
        <v>866.16</v>
      </c>
      <c r="H1057" s="61">
        <v>0.53820000000000001</v>
      </c>
      <c r="I1057" s="61">
        <v>0.97650000000000003</v>
      </c>
      <c r="J1057" s="63">
        <v>54.33</v>
      </c>
      <c r="K1057" s="57">
        <v>23.51</v>
      </c>
      <c r="L1057" s="61">
        <v>1.0747</v>
      </c>
      <c r="M1057" s="63">
        <v>20.12</v>
      </c>
      <c r="N1057" s="61">
        <v>3.0182000000000002</v>
      </c>
      <c r="O1057" s="62">
        <v>10318</v>
      </c>
      <c r="P1057" s="62">
        <v>16389</v>
      </c>
      <c r="R1057" s="61">
        <v>2.5289000000000001</v>
      </c>
      <c r="S1057" s="61">
        <v>5.6104000000000003</v>
      </c>
      <c r="T1057" s="61">
        <v>0.91979999999999995</v>
      </c>
      <c r="V1057" s="61">
        <v>0.6653</v>
      </c>
      <c r="X1057" s="61">
        <v>0.5151</v>
      </c>
    </row>
    <row r="1058" spans="1:24">
      <c r="A1058" s="64">
        <v>44621</v>
      </c>
      <c r="B1058" s="61">
        <v>0.72599999999999998</v>
      </c>
      <c r="C1058" s="63">
        <v>61.1</v>
      </c>
      <c r="D1058" s="61">
        <v>4.5823</v>
      </c>
      <c r="E1058" s="63">
        <v>83.59</v>
      </c>
      <c r="F1058" s="61">
        <v>0.64839999999999998</v>
      </c>
      <c r="G1058" s="63">
        <v>872.77</v>
      </c>
      <c r="H1058" s="61">
        <v>0.5413</v>
      </c>
      <c r="I1058" s="61">
        <v>0.98440000000000005</v>
      </c>
      <c r="J1058" s="63">
        <v>54.7</v>
      </c>
      <c r="K1058" s="57">
        <v>23.68</v>
      </c>
      <c r="L1058" s="61">
        <v>1.0738000000000001</v>
      </c>
      <c r="M1058" s="63">
        <v>20.37</v>
      </c>
      <c r="N1058" s="61">
        <v>3.0455999999999999</v>
      </c>
      <c r="O1058" s="62">
        <v>10416</v>
      </c>
      <c r="P1058" s="62">
        <v>16564</v>
      </c>
      <c r="R1058" s="61">
        <v>2.5562999999999998</v>
      </c>
      <c r="S1058" s="61">
        <v>5.6738999999999997</v>
      </c>
      <c r="T1058" s="61">
        <v>0.92</v>
      </c>
      <c r="V1058" s="61">
        <v>0.66669999999999996</v>
      </c>
      <c r="X1058" s="61">
        <v>0.52049999999999996</v>
      </c>
    </row>
    <row r="1059" spans="1:24">
      <c r="A1059" s="64">
        <v>44622</v>
      </c>
      <c r="B1059" s="61">
        <v>0.72689999999999999</v>
      </c>
      <c r="C1059" s="63">
        <v>61.3</v>
      </c>
      <c r="D1059" s="61">
        <v>4.5881999999999996</v>
      </c>
      <c r="E1059" s="63">
        <v>83.62</v>
      </c>
      <c r="F1059" s="61">
        <v>0.65349999999999997</v>
      </c>
      <c r="G1059" s="63">
        <v>876.07</v>
      </c>
      <c r="H1059" s="61">
        <v>0.54600000000000004</v>
      </c>
      <c r="I1059" s="61">
        <v>0.98709999999999998</v>
      </c>
      <c r="J1059" s="63">
        <v>54.99</v>
      </c>
      <c r="K1059" s="57">
        <v>23.74</v>
      </c>
      <c r="L1059" s="61">
        <v>1.0733999999999999</v>
      </c>
      <c r="M1059" s="63">
        <v>20.38</v>
      </c>
      <c r="N1059" s="61">
        <v>3.0478999999999998</v>
      </c>
      <c r="O1059" s="62">
        <v>10443</v>
      </c>
      <c r="P1059" s="62">
        <v>16595</v>
      </c>
      <c r="R1059" s="61">
        <v>2.5594999999999999</v>
      </c>
      <c r="S1059" s="61">
        <v>5.6813000000000002</v>
      </c>
      <c r="T1059" s="61">
        <v>0.92459999999999998</v>
      </c>
      <c r="V1059" s="61">
        <v>0.66820000000000002</v>
      </c>
      <c r="X1059" s="61">
        <v>0.5212</v>
      </c>
    </row>
    <row r="1060" spans="1:24">
      <c r="A1060" s="64">
        <v>44623</v>
      </c>
      <c r="B1060" s="61">
        <v>0.73009999999999997</v>
      </c>
      <c r="C1060" s="63">
        <v>61.6</v>
      </c>
      <c r="D1060" s="61">
        <v>4.6132</v>
      </c>
      <c r="E1060" s="63">
        <v>84.45</v>
      </c>
      <c r="F1060" s="61">
        <v>0.65790000000000004</v>
      </c>
      <c r="G1060" s="63">
        <v>878.97</v>
      </c>
      <c r="H1060" s="61">
        <v>0.54469999999999996</v>
      </c>
      <c r="I1060" s="61">
        <v>0.99050000000000005</v>
      </c>
      <c r="J1060" s="63">
        <v>55.24</v>
      </c>
      <c r="K1060" s="57">
        <v>23.75</v>
      </c>
      <c r="L1060" s="61">
        <v>1.0772999999999999</v>
      </c>
      <c r="M1060" s="63">
        <v>20.49</v>
      </c>
      <c r="N1060" s="61">
        <v>3.0594999999999999</v>
      </c>
      <c r="O1060" s="62">
        <v>10502</v>
      </c>
      <c r="P1060" s="62">
        <v>16672</v>
      </c>
      <c r="R1060" s="61">
        <v>2.5708000000000002</v>
      </c>
      <c r="S1060" s="61">
        <v>5.7050999999999998</v>
      </c>
      <c r="T1060" s="61">
        <v>0.92249999999999999</v>
      </c>
      <c r="V1060" s="61">
        <v>0.67210000000000003</v>
      </c>
      <c r="X1060" s="61">
        <v>0.52500000000000002</v>
      </c>
    </row>
    <row r="1061" spans="1:24">
      <c r="A1061" s="64">
        <v>44624</v>
      </c>
      <c r="B1061" s="61">
        <v>0.7359</v>
      </c>
      <c r="C1061" s="63">
        <v>62.1</v>
      </c>
      <c r="D1061" s="61">
        <v>4.6505000000000001</v>
      </c>
      <c r="E1061" s="63">
        <v>84.95</v>
      </c>
      <c r="F1061" s="61">
        <v>0.66679999999999995</v>
      </c>
      <c r="G1061" s="63">
        <v>891.69</v>
      </c>
      <c r="H1061" s="61">
        <v>0.55149999999999999</v>
      </c>
      <c r="I1061" s="61">
        <v>0.99939999999999996</v>
      </c>
      <c r="J1061" s="63">
        <v>55.94</v>
      </c>
      <c r="K1061" s="57">
        <v>23.99</v>
      </c>
      <c r="L1061" s="61">
        <v>1.0789</v>
      </c>
      <c r="M1061" s="63">
        <v>20.69</v>
      </c>
      <c r="N1061" s="61">
        <v>3.0792000000000002</v>
      </c>
      <c r="O1061" s="62">
        <v>10583</v>
      </c>
      <c r="P1061" s="62">
        <v>16808</v>
      </c>
      <c r="R1061" s="61">
        <v>2.5912000000000002</v>
      </c>
      <c r="S1061" s="61">
        <v>5.7515000000000001</v>
      </c>
      <c r="T1061" s="61">
        <v>0.93400000000000005</v>
      </c>
      <c r="V1061" s="61">
        <v>0.67600000000000005</v>
      </c>
      <c r="X1061" s="61">
        <v>0.52949999999999997</v>
      </c>
    </row>
    <row r="1062" spans="1:24">
      <c r="A1062" s="64">
        <v>44627</v>
      </c>
      <c r="B1062" s="61">
        <v>0.7419</v>
      </c>
      <c r="C1062" s="63">
        <v>62.8</v>
      </c>
      <c r="D1062" s="61">
        <v>4.6909000000000001</v>
      </c>
      <c r="E1062" s="63">
        <v>85.24</v>
      </c>
      <c r="F1062" s="61">
        <v>0.68189999999999995</v>
      </c>
      <c r="G1062" s="63">
        <v>910.42</v>
      </c>
      <c r="H1062" s="61">
        <v>0.56140000000000001</v>
      </c>
      <c r="I1062" s="61">
        <v>1.0107999999999999</v>
      </c>
      <c r="J1062" s="63">
        <v>57.02</v>
      </c>
      <c r="K1062" s="57">
        <v>24.38</v>
      </c>
      <c r="L1062" s="61">
        <v>1.0748</v>
      </c>
      <c r="M1062" s="63">
        <v>20.99</v>
      </c>
      <c r="N1062" s="61">
        <v>3.1</v>
      </c>
      <c r="O1062" s="62">
        <v>10692</v>
      </c>
      <c r="P1062" s="62">
        <v>16952</v>
      </c>
      <c r="R1062" s="61">
        <v>2.6122999999999998</v>
      </c>
      <c r="S1062" s="61">
        <v>5.7981999999999996</v>
      </c>
      <c r="T1062" s="61">
        <v>0.94299999999999995</v>
      </c>
      <c r="V1062" s="61">
        <v>0.6825</v>
      </c>
      <c r="X1062" s="61">
        <v>0.53559999999999997</v>
      </c>
    </row>
    <row r="1063" spans="1:24">
      <c r="A1063" s="64">
        <v>44628</v>
      </c>
      <c r="B1063" s="61">
        <v>0.73089999999999999</v>
      </c>
      <c r="C1063" s="63">
        <v>62</v>
      </c>
      <c r="D1063" s="61">
        <v>4.6147</v>
      </c>
      <c r="E1063" s="63">
        <v>84.38</v>
      </c>
      <c r="F1063" s="61">
        <v>0.67249999999999999</v>
      </c>
      <c r="G1063" s="63">
        <v>903.28</v>
      </c>
      <c r="H1063" s="61">
        <v>0.55689999999999995</v>
      </c>
      <c r="I1063" s="61">
        <v>0.99619999999999997</v>
      </c>
      <c r="J1063" s="63">
        <v>56.11</v>
      </c>
      <c r="K1063" s="57">
        <v>24.19</v>
      </c>
      <c r="L1063" s="61">
        <v>1.0720000000000001</v>
      </c>
      <c r="M1063" s="63">
        <v>20.71</v>
      </c>
      <c r="N1063" s="61">
        <v>3.0558999999999998</v>
      </c>
      <c r="O1063" s="62">
        <v>10517</v>
      </c>
      <c r="P1063" s="62">
        <v>16700</v>
      </c>
      <c r="R1063" s="61">
        <v>2.5735999999999999</v>
      </c>
      <c r="S1063" s="61">
        <v>5.7156000000000002</v>
      </c>
      <c r="T1063" s="61">
        <v>0.93640000000000001</v>
      </c>
      <c r="V1063" s="61">
        <v>0.6764</v>
      </c>
      <c r="X1063" s="61">
        <v>0.52959999999999996</v>
      </c>
    </row>
    <row r="1064" spans="1:24">
      <c r="A1064" s="64">
        <v>44629</v>
      </c>
      <c r="B1064" s="61">
        <v>0.72850000000000004</v>
      </c>
      <c r="C1064" s="63">
        <v>61.8</v>
      </c>
      <c r="D1064" s="61">
        <v>4.6024000000000003</v>
      </c>
      <c r="E1064" s="63">
        <v>84.37</v>
      </c>
      <c r="F1064" s="61">
        <v>0.66720000000000002</v>
      </c>
      <c r="G1064" s="63">
        <v>901.45</v>
      </c>
      <c r="H1064" s="61">
        <v>0.55530000000000002</v>
      </c>
      <c r="I1064" s="61">
        <v>0.99350000000000005</v>
      </c>
      <c r="J1064" s="63">
        <v>55.96</v>
      </c>
      <c r="K1064" s="57">
        <v>24.19</v>
      </c>
      <c r="L1064" s="61">
        <v>1.0690999999999999</v>
      </c>
      <c r="M1064" s="63">
        <v>20.67</v>
      </c>
      <c r="N1064" s="61">
        <v>3.0470000000000002</v>
      </c>
      <c r="O1064" s="62">
        <v>10474</v>
      </c>
      <c r="P1064" s="62">
        <v>16639</v>
      </c>
      <c r="R1064" s="61">
        <v>2.5651000000000002</v>
      </c>
      <c r="S1064" s="61">
        <v>5.6959999999999997</v>
      </c>
      <c r="T1064" s="61">
        <v>0.93789999999999996</v>
      </c>
      <c r="V1064" s="61">
        <v>0.67649999999999999</v>
      </c>
      <c r="X1064" s="61">
        <v>0.52769999999999995</v>
      </c>
    </row>
    <row r="1065" spans="1:24">
      <c r="A1065" s="64">
        <v>44630</v>
      </c>
      <c r="B1065" s="61">
        <v>0.73209999999999997</v>
      </c>
      <c r="C1065" s="63">
        <v>62</v>
      </c>
      <c r="D1065" s="61">
        <v>4.6269999999999998</v>
      </c>
      <c r="E1065" s="63">
        <v>85.03</v>
      </c>
      <c r="F1065" s="61">
        <v>0.66220000000000001</v>
      </c>
      <c r="G1065" s="63">
        <v>900.28</v>
      </c>
      <c r="H1065" s="61">
        <v>0.55579999999999996</v>
      </c>
      <c r="I1065" s="61">
        <v>0.99419999999999997</v>
      </c>
      <c r="J1065" s="63">
        <v>55.81</v>
      </c>
      <c r="K1065" s="57">
        <v>24.21</v>
      </c>
      <c r="L1065" s="61">
        <v>1.0713999999999999</v>
      </c>
      <c r="M1065" s="63">
        <v>20.76</v>
      </c>
      <c r="N1065" s="61">
        <v>3.0638000000000001</v>
      </c>
      <c r="O1065" s="62">
        <v>10470</v>
      </c>
      <c r="P1065" s="62">
        <v>16723</v>
      </c>
      <c r="R1065" s="61">
        <v>2.5777999999999999</v>
      </c>
      <c r="S1065" s="61">
        <v>5.7248999999999999</v>
      </c>
      <c r="T1065" s="61">
        <v>0.93779999999999997</v>
      </c>
      <c r="V1065" s="61">
        <v>0.6794</v>
      </c>
      <c r="X1065" s="61">
        <v>0.5292</v>
      </c>
    </row>
    <row r="1066" spans="1:24">
      <c r="A1066" s="64">
        <v>44631</v>
      </c>
      <c r="B1066" s="61">
        <v>0.73360000000000003</v>
      </c>
      <c r="C1066" s="63">
        <v>62.2</v>
      </c>
      <c r="D1066" s="61">
        <v>4.6398999999999999</v>
      </c>
      <c r="E1066" s="63">
        <v>85.51</v>
      </c>
      <c r="F1066" s="61">
        <v>0.66679999999999995</v>
      </c>
      <c r="G1066" s="63">
        <v>905.23</v>
      </c>
      <c r="H1066" s="61">
        <v>0.56059999999999999</v>
      </c>
      <c r="I1066" s="61">
        <v>0.99750000000000005</v>
      </c>
      <c r="J1066" s="63">
        <v>56.03</v>
      </c>
      <c r="K1066" s="57">
        <v>24.38</v>
      </c>
      <c r="L1066" s="61">
        <v>1.0717000000000001</v>
      </c>
      <c r="M1066" s="63">
        <v>20.82</v>
      </c>
      <c r="N1066" s="61">
        <v>3.0752999999999999</v>
      </c>
      <c r="O1066" s="62">
        <v>10499</v>
      </c>
      <c r="P1066" s="62">
        <v>16774</v>
      </c>
      <c r="R1066" s="61">
        <v>2.5831</v>
      </c>
      <c r="S1066" s="61">
        <v>5.7416</v>
      </c>
      <c r="T1066" s="61">
        <v>0.93779999999999997</v>
      </c>
      <c r="V1066" s="61">
        <v>0.68240000000000001</v>
      </c>
      <c r="X1066" s="61">
        <v>0.52929999999999999</v>
      </c>
    </row>
    <row r="1067" spans="1:24">
      <c r="A1067" s="64">
        <v>44634</v>
      </c>
      <c r="B1067" s="61">
        <v>0.7258</v>
      </c>
      <c r="C1067" s="63">
        <v>61.8</v>
      </c>
      <c r="D1067" s="61">
        <v>4.6101000000000001</v>
      </c>
      <c r="E1067" s="63">
        <v>85.39</v>
      </c>
      <c r="F1067" s="61">
        <v>0.66490000000000005</v>
      </c>
      <c r="G1067" s="63">
        <v>899.93</v>
      </c>
      <c r="H1067" s="61">
        <v>0.55730000000000002</v>
      </c>
      <c r="I1067" s="61">
        <v>0.99080000000000001</v>
      </c>
      <c r="J1067" s="63">
        <v>55.52</v>
      </c>
      <c r="K1067" s="57">
        <v>24.26</v>
      </c>
      <c r="L1067" s="61">
        <v>1.0685</v>
      </c>
      <c r="M1067" s="63">
        <v>20.69</v>
      </c>
      <c r="N1067" s="61">
        <v>3.0518000000000001</v>
      </c>
      <c r="O1067" s="62">
        <v>10404</v>
      </c>
      <c r="P1067" s="62">
        <v>16617</v>
      </c>
      <c r="R1067" s="61">
        <v>2.5556000000000001</v>
      </c>
      <c r="S1067" s="61">
        <v>5.6825000000000001</v>
      </c>
      <c r="T1067" s="61">
        <v>0.92669999999999997</v>
      </c>
      <c r="V1067" s="61">
        <v>0.67900000000000005</v>
      </c>
      <c r="X1067" s="61">
        <v>0.52470000000000006</v>
      </c>
    </row>
    <row r="1068" spans="1:24">
      <c r="A1068" s="64">
        <v>44635</v>
      </c>
      <c r="B1068" s="61">
        <v>0.71860000000000002</v>
      </c>
      <c r="C1068" s="63">
        <v>61.3</v>
      </c>
      <c r="D1068" s="61">
        <v>4.5812999999999997</v>
      </c>
      <c r="E1068" s="63">
        <v>85.06</v>
      </c>
      <c r="F1068" s="61">
        <v>0.65429999999999999</v>
      </c>
      <c r="G1068" s="63">
        <v>891.85</v>
      </c>
      <c r="H1068" s="61">
        <v>0.55100000000000005</v>
      </c>
      <c r="I1068" s="61">
        <v>0.98140000000000005</v>
      </c>
      <c r="J1068" s="63">
        <v>54.89</v>
      </c>
      <c r="K1068" s="57">
        <v>24.07</v>
      </c>
      <c r="L1068" s="61">
        <v>1.0659000000000001</v>
      </c>
      <c r="M1068" s="63">
        <v>20.54</v>
      </c>
      <c r="N1068" s="61">
        <v>3.0238999999999998</v>
      </c>
      <c r="O1068" s="62">
        <v>10285</v>
      </c>
      <c r="P1068" s="62">
        <v>16450</v>
      </c>
      <c r="R1068" s="61">
        <v>2.5303</v>
      </c>
      <c r="S1068" s="61">
        <v>5.6245000000000003</v>
      </c>
      <c r="T1068" s="61">
        <v>0.92149999999999999</v>
      </c>
      <c r="V1068" s="61">
        <v>0.67510000000000003</v>
      </c>
      <c r="X1068" s="61">
        <v>0.52149999999999996</v>
      </c>
    </row>
    <row r="1069" spans="1:24">
      <c r="A1069" s="64">
        <v>44636</v>
      </c>
      <c r="B1069" s="61">
        <v>0.72070000000000001</v>
      </c>
      <c r="C1069" s="63">
        <v>61.4</v>
      </c>
      <c r="D1069" s="61">
        <v>4.5842000000000001</v>
      </c>
      <c r="E1069" s="63">
        <v>85.22</v>
      </c>
      <c r="F1069" s="61">
        <v>0.65710000000000002</v>
      </c>
      <c r="G1069" s="63">
        <v>894.43</v>
      </c>
      <c r="H1069" s="61">
        <v>0.55230000000000001</v>
      </c>
      <c r="I1069" s="61">
        <v>0.98329999999999995</v>
      </c>
      <c r="J1069" s="63">
        <v>55.09</v>
      </c>
      <c r="K1069" s="57">
        <v>24.14</v>
      </c>
      <c r="L1069" s="61">
        <v>1.0645</v>
      </c>
      <c r="M1069" s="63">
        <v>20.63</v>
      </c>
      <c r="N1069" s="61">
        <v>3.0268000000000002</v>
      </c>
      <c r="O1069" s="62">
        <v>10316</v>
      </c>
      <c r="P1069" s="62">
        <v>16488</v>
      </c>
      <c r="R1069" s="61">
        <v>2.5377000000000001</v>
      </c>
      <c r="S1069" s="61">
        <v>5.6387999999999998</v>
      </c>
      <c r="T1069" s="61">
        <v>0.91930000000000001</v>
      </c>
      <c r="V1069" s="61">
        <v>0.67749999999999999</v>
      </c>
      <c r="X1069" s="61">
        <v>0.52249999999999996</v>
      </c>
    </row>
    <row r="1070" spans="1:24">
      <c r="A1070" s="64">
        <v>44637</v>
      </c>
      <c r="B1070" s="61">
        <v>0.73180000000000001</v>
      </c>
      <c r="C1070" s="63">
        <v>62.2</v>
      </c>
      <c r="D1070" s="61">
        <v>4.6447000000000003</v>
      </c>
      <c r="E1070" s="63">
        <v>86.89</v>
      </c>
      <c r="F1070" s="61">
        <v>0.66320000000000001</v>
      </c>
      <c r="G1070" s="63">
        <v>889.86</v>
      </c>
      <c r="H1070" s="61">
        <v>0.55620000000000003</v>
      </c>
      <c r="I1070" s="61">
        <v>0.99329999999999996</v>
      </c>
      <c r="J1070" s="63">
        <v>55.55</v>
      </c>
      <c r="K1070" s="57">
        <v>24.34</v>
      </c>
      <c r="L1070" s="61">
        <v>1.0689</v>
      </c>
      <c r="M1070" s="63">
        <v>20.83</v>
      </c>
      <c r="N1070" s="61">
        <v>3.0661999999999998</v>
      </c>
      <c r="O1070" s="62">
        <v>10460</v>
      </c>
      <c r="P1070" s="62">
        <v>16739</v>
      </c>
      <c r="R1070" s="61">
        <v>2.5768</v>
      </c>
      <c r="S1070" s="61">
        <v>5.7225000000000001</v>
      </c>
      <c r="T1070" s="61">
        <v>0.92769999999999997</v>
      </c>
      <c r="V1070" s="61">
        <v>0.68769999999999998</v>
      </c>
      <c r="X1070" s="61">
        <v>0.52980000000000005</v>
      </c>
    </row>
    <row r="1071" spans="1:24">
      <c r="A1071" s="64">
        <v>44638</v>
      </c>
      <c r="B1071" s="61">
        <v>0.73799999999999999</v>
      </c>
      <c r="C1071" s="63">
        <v>62.7</v>
      </c>
      <c r="D1071" s="61">
        <v>4.6920999999999999</v>
      </c>
      <c r="E1071" s="63">
        <v>87.64</v>
      </c>
      <c r="F1071" s="61">
        <v>0.66620000000000001</v>
      </c>
      <c r="G1071" s="63">
        <v>895.46</v>
      </c>
      <c r="H1071" s="61">
        <v>0.56100000000000005</v>
      </c>
      <c r="I1071" s="61">
        <v>1.0004999999999999</v>
      </c>
      <c r="J1071" s="63">
        <v>55.94</v>
      </c>
      <c r="K1071" s="57">
        <v>24.55</v>
      </c>
      <c r="L1071" s="61">
        <v>1.0721000000000001</v>
      </c>
      <c r="M1071" s="63">
        <v>20.92</v>
      </c>
      <c r="N1071" s="61">
        <v>3.1011000000000002</v>
      </c>
      <c r="O1071" s="62">
        <v>10581</v>
      </c>
      <c r="P1071" s="62">
        <v>16874</v>
      </c>
      <c r="R1071" s="61">
        <v>2.5985999999999998</v>
      </c>
      <c r="S1071" s="61">
        <v>5.7717000000000001</v>
      </c>
      <c r="T1071" s="61">
        <v>0.93120000000000003</v>
      </c>
      <c r="V1071" s="61">
        <v>0.69110000000000005</v>
      </c>
      <c r="X1071" s="61">
        <v>0.53349999999999997</v>
      </c>
    </row>
    <row r="1072" spans="1:24">
      <c r="A1072" s="64">
        <v>44641</v>
      </c>
      <c r="B1072" s="61">
        <v>0.74039999999999995</v>
      </c>
      <c r="C1072" s="63">
        <v>63</v>
      </c>
      <c r="D1072" s="61">
        <v>4.7125000000000004</v>
      </c>
      <c r="E1072" s="63">
        <v>88.29</v>
      </c>
      <c r="F1072" s="61">
        <v>0.67059999999999997</v>
      </c>
      <c r="G1072" s="63">
        <v>898.82</v>
      </c>
      <c r="H1072" s="61">
        <v>0.56289999999999996</v>
      </c>
      <c r="I1072" s="61">
        <v>1.0039</v>
      </c>
      <c r="J1072" s="63">
        <v>56.31</v>
      </c>
      <c r="K1072" s="57">
        <v>24.78</v>
      </c>
      <c r="L1072" s="61">
        <v>1.0724</v>
      </c>
      <c r="M1072" s="63">
        <v>21.1</v>
      </c>
      <c r="N1072" s="61">
        <v>3.113</v>
      </c>
      <c r="O1072" s="62">
        <v>10619</v>
      </c>
      <c r="P1072" s="62">
        <v>16926</v>
      </c>
      <c r="R1072" s="61">
        <v>2.6070000000000002</v>
      </c>
      <c r="S1072" s="61">
        <v>5.7935999999999996</v>
      </c>
      <c r="T1072" s="61">
        <v>0.93330000000000002</v>
      </c>
      <c r="V1072" s="61">
        <v>0.69099999999999995</v>
      </c>
      <c r="X1072" s="61">
        <v>0.53600000000000003</v>
      </c>
    </row>
    <row r="1073" spans="1:24">
      <c r="A1073" s="64">
        <v>44642</v>
      </c>
      <c r="B1073" s="61">
        <v>0.73939999999999995</v>
      </c>
      <c r="C1073" s="63">
        <v>63</v>
      </c>
      <c r="D1073" s="61">
        <v>4.7054999999999998</v>
      </c>
      <c r="E1073" s="63">
        <v>89.01</v>
      </c>
      <c r="F1073" s="61">
        <v>0.67300000000000004</v>
      </c>
      <c r="G1073" s="63">
        <v>903.52</v>
      </c>
      <c r="H1073" s="61">
        <v>0.56289999999999996</v>
      </c>
      <c r="I1073" s="61">
        <v>1.0051000000000001</v>
      </c>
      <c r="J1073" s="63">
        <v>56.54</v>
      </c>
      <c r="K1073" s="57">
        <v>24.86</v>
      </c>
      <c r="L1073" s="61">
        <v>1.075</v>
      </c>
      <c r="M1073" s="63">
        <v>21.14</v>
      </c>
      <c r="N1073" s="61">
        <v>3.1162000000000001</v>
      </c>
      <c r="O1073" s="62">
        <v>10614</v>
      </c>
      <c r="P1073" s="62">
        <v>16912</v>
      </c>
      <c r="R1073" s="61">
        <v>2.6034999999999999</v>
      </c>
      <c r="S1073" s="61">
        <v>5.7882999999999996</v>
      </c>
      <c r="T1073" s="61">
        <v>0.93069999999999997</v>
      </c>
      <c r="V1073" s="61">
        <v>0.69240000000000002</v>
      </c>
      <c r="X1073" s="61">
        <v>0.53510000000000002</v>
      </c>
    </row>
    <row r="1074" spans="1:24">
      <c r="A1074" s="64">
        <v>44643</v>
      </c>
      <c r="B1074" s="61">
        <v>0.74590000000000001</v>
      </c>
      <c r="C1074" s="63">
        <v>63.5</v>
      </c>
      <c r="D1074" s="61">
        <v>4.7512999999999996</v>
      </c>
      <c r="E1074" s="63">
        <v>90.31</v>
      </c>
      <c r="F1074" s="61">
        <v>0.6764</v>
      </c>
      <c r="G1074" s="63">
        <v>903.99</v>
      </c>
      <c r="H1074" s="61">
        <v>0.56169999999999998</v>
      </c>
      <c r="I1074" s="61">
        <v>1.0118</v>
      </c>
      <c r="J1074" s="63">
        <v>56.75</v>
      </c>
      <c r="K1074" s="57">
        <v>25</v>
      </c>
      <c r="L1074" s="61">
        <v>1.0726</v>
      </c>
      <c r="M1074" s="63">
        <v>21.3</v>
      </c>
      <c r="N1074" s="61">
        <v>3.1476999999999999</v>
      </c>
      <c r="O1074" s="62">
        <v>10705</v>
      </c>
      <c r="P1074" s="62">
        <v>17066</v>
      </c>
      <c r="R1074" s="61">
        <v>2.6263999999999998</v>
      </c>
      <c r="S1074" s="61">
        <v>5.8381999999999996</v>
      </c>
      <c r="T1074" s="61">
        <v>0.9385</v>
      </c>
      <c r="V1074" s="61">
        <v>0.69730000000000003</v>
      </c>
      <c r="X1074" s="61">
        <v>0.54059999999999997</v>
      </c>
    </row>
    <row r="1075" spans="1:24">
      <c r="A1075" s="64">
        <v>44644</v>
      </c>
      <c r="B1075" s="61">
        <v>0.74729999999999996</v>
      </c>
      <c r="C1075" s="63">
        <v>63.7</v>
      </c>
      <c r="D1075" s="61">
        <v>4.7630999999999997</v>
      </c>
      <c r="E1075" s="63">
        <v>90.6</v>
      </c>
      <c r="F1075" s="61">
        <v>0.68020000000000003</v>
      </c>
      <c r="G1075" s="63">
        <v>910.92</v>
      </c>
      <c r="H1075" s="61">
        <v>0.5665</v>
      </c>
      <c r="I1075" s="61">
        <v>1.0146999999999999</v>
      </c>
      <c r="J1075" s="63">
        <v>57.05</v>
      </c>
      <c r="K1075" s="57">
        <v>25.1</v>
      </c>
      <c r="L1075" s="61">
        <v>1.0748</v>
      </c>
      <c r="M1075" s="63">
        <v>21.4</v>
      </c>
      <c r="N1075" s="61">
        <v>3.1581000000000001</v>
      </c>
      <c r="O1075" s="62">
        <v>10729</v>
      </c>
      <c r="P1075" s="62">
        <v>17087</v>
      </c>
      <c r="R1075" s="61">
        <v>2.6313</v>
      </c>
      <c r="S1075" s="61">
        <v>5.8472</v>
      </c>
      <c r="T1075" s="61">
        <v>0.94</v>
      </c>
      <c r="V1075" s="61">
        <v>0.6966</v>
      </c>
      <c r="X1075" s="61">
        <v>0.54210000000000003</v>
      </c>
    </row>
    <row r="1076" spans="1:24">
      <c r="A1076" s="64">
        <v>44645</v>
      </c>
      <c r="B1076" s="61">
        <v>0.75260000000000005</v>
      </c>
      <c r="C1076" s="63">
        <v>64.099999999999994</v>
      </c>
      <c r="D1076" s="61">
        <v>4.7870999999999997</v>
      </c>
      <c r="E1076" s="63">
        <v>91.41</v>
      </c>
      <c r="F1076" s="61">
        <v>0.68220000000000003</v>
      </c>
      <c r="G1076" s="63">
        <v>916.7</v>
      </c>
      <c r="H1076" s="61">
        <v>0.56920000000000004</v>
      </c>
      <c r="I1076" s="61">
        <v>1.0206</v>
      </c>
      <c r="J1076" s="63">
        <v>57.3</v>
      </c>
      <c r="K1076" s="57">
        <v>25.22</v>
      </c>
      <c r="L1076" s="61">
        <v>1.0784</v>
      </c>
      <c r="M1076" s="63">
        <v>21.55</v>
      </c>
      <c r="N1076" s="61">
        <v>3.1741000000000001</v>
      </c>
      <c r="O1076" s="62">
        <v>10792</v>
      </c>
      <c r="P1076" s="62">
        <v>17210</v>
      </c>
      <c r="R1076" s="61">
        <v>2.65</v>
      </c>
      <c r="S1076" s="61">
        <v>5.8880999999999997</v>
      </c>
      <c r="T1076" s="61">
        <v>0.94269999999999998</v>
      </c>
      <c r="V1076" s="61">
        <v>0.69769999999999999</v>
      </c>
      <c r="X1076" s="61">
        <v>0.54610000000000003</v>
      </c>
    </row>
    <row r="1077" spans="1:24">
      <c r="A1077" s="64">
        <v>44648</v>
      </c>
      <c r="B1077" s="61">
        <v>0.75239999999999996</v>
      </c>
      <c r="C1077" s="63">
        <v>64.3</v>
      </c>
      <c r="D1077" s="61">
        <v>4.7968999999999999</v>
      </c>
      <c r="E1077" s="63">
        <v>92.58</v>
      </c>
      <c r="F1077" s="61">
        <v>0.68689999999999996</v>
      </c>
      <c r="G1077" s="63">
        <v>922.56</v>
      </c>
      <c r="H1077" s="61">
        <v>0.57230000000000003</v>
      </c>
      <c r="I1077" s="61">
        <v>1.024</v>
      </c>
      <c r="J1077" s="63">
        <v>57.43</v>
      </c>
      <c r="K1077" s="57">
        <v>25.4</v>
      </c>
      <c r="L1077" s="61">
        <v>1.0837000000000001</v>
      </c>
      <c r="M1077" s="63">
        <v>21.68</v>
      </c>
      <c r="N1077" s="61">
        <v>3.1699000000000002</v>
      </c>
      <c r="O1077" s="62">
        <v>10807</v>
      </c>
      <c r="P1077" s="62">
        <v>17207</v>
      </c>
      <c r="R1077" s="61">
        <v>2.6493000000000002</v>
      </c>
      <c r="S1077" s="61">
        <v>5.8897000000000004</v>
      </c>
      <c r="T1077" s="61">
        <v>0.94</v>
      </c>
      <c r="V1077" s="61">
        <v>0.70269999999999999</v>
      </c>
      <c r="X1077" s="61">
        <v>0.54549999999999998</v>
      </c>
    </row>
    <row r="1078" spans="1:24">
      <c r="A1078" s="64">
        <v>44649</v>
      </c>
      <c r="B1078" s="61">
        <v>0.74819999999999998</v>
      </c>
      <c r="C1078" s="63">
        <v>64</v>
      </c>
      <c r="D1078" s="61">
        <v>4.7656999999999998</v>
      </c>
      <c r="E1078" s="63">
        <v>92.31</v>
      </c>
      <c r="F1078" s="61">
        <v>0.68100000000000005</v>
      </c>
      <c r="G1078" s="63">
        <v>912.54</v>
      </c>
      <c r="H1078" s="61">
        <v>0.57150000000000001</v>
      </c>
      <c r="I1078" s="61">
        <v>1.0185999999999999</v>
      </c>
      <c r="J1078" s="63">
        <v>56.83</v>
      </c>
      <c r="K1078" s="57">
        <v>25.26</v>
      </c>
      <c r="L1078" s="61">
        <v>1.0851</v>
      </c>
      <c r="M1078" s="63">
        <v>21.55</v>
      </c>
      <c r="N1078" s="61">
        <v>3.1593</v>
      </c>
      <c r="O1078" s="62">
        <v>10747</v>
      </c>
      <c r="P1078" s="62">
        <v>17112</v>
      </c>
      <c r="R1078" s="61">
        <v>2.6345000000000001</v>
      </c>
      <c r="S1078" s="61">
        <v>5.8570000000000002</v>
      </c>
      <c r="T1078" s="61">
        <v>0.93669999999999998</v>
      </c>
      <c r="V1078" s="61">
        <v>0.69869999999999999</v>
      </c>
      <c r="X1078" s="61">
        <v>0.54390000000000005</v>
      </c>
    </row>
    <row r="1079" spans="1:24">
      <c r="A1079" s="64">
        <v>44650</v>
      </c>
      <c r="B1079" s="61">
        <v>0.75270000000000004</v>
      </c>
      <c r="C1079" s="63">
        <v>64.099999999999994</v>
      </c>
      <c r="D1079" s="61">
        <v>4.7868000000000004</v>
      </c>
      <c r="E1079" s="63">
        <v>91.75</v>
      </c>
      <c r="F1079" s="61">
        <v>0.6774</v>
      </c>
      <c r="G1079" s="63">
        <v>910.04</v>
      </c>
      <c r="H1079" s="61">
        <v>0.57450000000000001</v>
      </c>
      <c r="I1079" s="61">
        <v>1.0195000000000001</v>
      </c>
      <c r="J1079" s="63">
        <v>56.98</v>
      </c>
      <c r="K1079" s="57">
        <v>25.13</v>
      </c>
      <c r="L1079" s="61">
        <v>1.0812999999999999</v>
      </c>
      <c r="M1079" s="63">
        <v>21.49</v>
      </c>
      <c r="N1079" s="61">
        <v>3.1646999999999998</v>
      </c>
      <c r="O1079" s="62">
        <v>10804</v>
      </c>
      <c r="P1079" s="62">
        <v>17207</v>
      </c>
      <c r="R1079" s="61">
        <v>2.6503999999999999</v>
      </c>
      <c r="S1079" s="61">
        <v>5.8914</v>
      </c>
      <c r="T1079" s="61">
        <v>0.94010000000000005</v>
      </c>
      <c r="V1079" s="61">
        <v>0.69879999999999998</v>
      </c>
      <c r="X1079" s="61">
        <v>0.54620000000000002</v>
      </c>
    </row>
    <row r="1080" spans="1:24">
      <c r="A1080" s="64">
        <v>44651</v>
      </c>
      <c r="B1080" s="61">
        <v>0.74819999999999998</v>
      </c>
      <c r="C1080" s="63">
        <v>63.6</v>
      </c>
      <c r="D1080" s="61">
        <v>4.7506000000000004</v>
      </c>
      <c r="E1080" s="63">
        <v>91.45</v>
      </c>
      <c r="F1080" s="61">
        <v>0.6704</v>
      </c>
      <c r="G1080" s="63">
        <v>905.91</v>
      </c>
      <c r="H1080" s="61">
        <v>0.57040000000000002</v>
      </c>
      <c r="I1080" s="61">
        <v>1.0126999999999999</v>
      </c>
      <c r="J1080" s="63">
        <v>56.66</v>
      </c>
      <c r="K1080" s="57">
        <v>24.97</v>
      </c>
      <c r="L1080" s="61">
        <v>1.0759000000000001</v>
      </c>
      <c r="M1080" s="63">
        <v>21.41</v>
      </c>
      <c r="N1080" s="61">
        <v>3.1457999999999999</v>
      </c>
      <c r="O1080" s="62">
        <v>10743</v>
      </c>
      <c r="P1080" s="62">
        <v>17085</v>
      </c>
      <c r="R1080" s="61">
        <v>2.6345000000000001</v>
      </c>
      <c r="S1080" s="61">
        <v>5.8579999999999997</v>
      </c>
      <c r="T1080" s="61">
        <v>0.93669999999999998</v>
      </c>
      <c r="V1080" s="61">
        <v>0.69199999999999995</v>
      </c>
      <c r="X1080" s="61">
        <v>0.54090000000000005</v>
      </c>
    </row>
    <row r="1081" spans="1:24">
      <c r="A1081" s="64">
        <v>44652</v>
      </c>
      <c r="B1081" s="61">
        <v>0.74770000000000003</v>
      </c>
      <c r="C1081" s="63">
        <v>63.7</v>
      </c>
      <c r="D1081" s="61">
        <v>4.7491000000000003</v>
      </c>
      <c r="E1081" s="63">
        <v>91.66</v>
      </c>
      <c r="F1081" s="61">
        <v>0.67569999999999997</v>
      </c>
      <c r="G1081" s="63">
        <v>909.28</v>
      </c>
      <c r="H1081" s="61">
        <v>0.56940000000000002</v>
      </c>
      <c r="I1081" s="61">
        <v>1.0142</v>
      </c>
      <c r="J1081" s="63">
        <v>56.67</v>
      </c>
      <c r="K1081" s="57">
        <v>24.96</v>
      </c>
      <c r="L1081" s="61">
        <v>1.081</v>
      </c>
      <c r="M1081" s="63">
        <v>21.46</v>
      </c>
      <c r="N1081" s="61">
        <v>3.1478000000000002</v>
      </c>
      <c r="O1081" s="62">
        <v>10737</v>
      </c>
      <c r="P1081" s="62">
        <v>17077</v>
      </c>
      <c r="R1081" s="61">
        <v>2.6326999999999998</v>
      </c>
      <c r="S1081" s="61">
        <v>5.8566000000000003</v>
      </c>
      <c r="T1081" s="61">
        <v>0.93430000000000002</v>
      </c>
      <c r="V1081" s="61">
        <v>0.69120000000000004</v>
      </c>
      <c r="X1081" s="61">
        <v>0.54090000000000005</v>
      </c>
    </row>
    <row r="1082" spans="1:24">
      <c r="A1082" s="64">
        <v>44655</v>
      </c>
      <c r="B1082" s="61">
        <v>0.75139999999999996</v>
      </c>
      <c r="C1082" s="63">
        <v>64.099999999999994</v>
      </c>
      <c r="D1082" s="61">
        <v>4.7811000000000003</v>
      </c>
      <c r="E1082" s="63">
        <v>92.19</v>
      </c>
      <c r="F1082" s="61">
        <v>0.67989999999999995</v>
      </c>
      <c r="G1082" s="63">
        <v>912.88</v>
      </c>
      <c r="H1082" s="61">
        <v>0.57240000000000002</v>
      </c>
      <c r="I1082" s="61">
        <v>1.0195000000000001</v>
      </c>
      <c r="J1082" s="63">
        <v>56.78</v>
      </c>
      <c r="K1082" s="57">
        <v>25.17</v>
      </c>
      <c r="L1082" s="61">
        <v>1.083</v>
      </c>
      <c r="M1082" s="63">
        <v>21.57</v>
      </c>
      <c r="N1082" s="61">
        <v>3.1698</v>
      </c>
      <c r="O1082" s="62">
        <v>10793</v>
      </c>
      <c r="P1082" s="62">
        <v>17163</v>
      </c>
      <c r="R1082" s="61">
        <v>2.6457999999999999</v>
      </c>
      <c r="S1082" s="61">
        <v>5.8876999999999997</v>
      </c>
      <c r="T1082" s="61">
        <v>0.93969999999999998</v>
      </c>
      <c r="V1082" s="61">
        <v>0.69589999999999996</v>
      </c>
      <c r="X1082" s="61">
        <v>0.54430000000000001</v>
      </c>
    </row>
    <row r="1083" spans="1:24">
      <c r="A1083" s="64">
        <v>44656</v>
      </c>
      <c r="B1083" s="61">
        <v>0.76149999999999995</v>
      </c>
      <c r="C1083" s="63">
        <v>64.900000000000006</v>
      </c>
      <c r="D1083" s="61">
        <v>4.8452999999999999</v>
      </c>
      <c r="E1083" s="63">
        <v>93.28</v>
      </c>
      <c r="F1083" s="61">
        <v>0.69420000000000004</v>
      </c>
      <c r="G1083" s="63">
        <v>922.43</v>
      </c>
      <c r="H1083" s="61">
        <v>0.57999999999999996</v>
      </c>
      <c r="I1083" s="61">
        <v>1.0327999999999999</v>
      </c>
      <c r="J1083" s="63">
        <v>57.43</v>
      </c>
      <c r="K1083" s="57">
        <v>25.43</v>
      </c>
      <c r="L1083" s="61">
        <v>1.0907</v>
      </c>
      <c r="M1083" s="63">
        <v>21.86</v>
      </c>
      <c r="N1083" s="61">
        <v>3.2067000000000001</v>
      </c>
      <c r="O1083" s="62">
        <v>10925</v>
      </c>
      <c r="P1083" s="62">
        <v>17409</v>
      </c>
      <c r="R1083" s="61">
        <v>2.6812999999999998</v>
      </c>
      <c r="S1083" s="61">
        <v>5.9642999999999997</v>
      </c>
      <c r="T1083" s="61">
        <v>0.95</v>
      </c>
      <c r="V1083" s="61">
        <v>0.70509999999999995</v>
      </c>
      <c r="X1083" s="61">
        <v>0.55300000000000005</v>
      </c>
    </row>
    <row r="1084" spans="1:24">
      <c r="A1084" s="64">
        <v>44657</v>
      </c>
      <c r="B1084" s="61">
        <v>0.75719999999999998</v>
      </c>
      <c r="C1084" s="63">
        <v>64.8</v>
      </c>
      <c r="D1084" s="61">
        <v>4.8224999999999998</v>
      </c>
      <c r="E1084" s="63">
        <v>93.86</v>
      </c>
      <c r="F1084" s="61">
        <v>0.69579999999999997</v>
      </c>
      <c r="G1084" s="63">
        <v>922.83</v>
      </c>
      <c r="H1084" s="61">
        <v>0.57969999999999999</v>
      </c>
      <c r="I1084" s="61">
        <v>1.0305</v>
      </c>
      <c r="J1084" s="63">
        <v>57.27</v>
      </c>
      <c r="K1084" s="57">
        <v>25.31</v>
      </c>
      <c r="L1084" s="61">
        <v>1.0913999999999999</v>
      </c>
      <c r="M1084" s="63">
        <v>21.79</v>
      </c>
      <c r="N1084" s="61">
        <v>3.1930000000000001</v>
      </c>
      <c r="O1084" s="62">
        <v>10876</v>
      </c>
      <c r="P1084" s="62">
        <v>17314</v>
      </c>
      <c r="R1084" s="61">
        <v>2.6661999999999999</v>
      </c>
      <c r="S1084" s="61">
        <v>5.9351000000000003</v>
      </c>
      <c r="T1084" s="61">
        <v>0.94699999999999995</v>
      </c>
      <c r="V1084" s="61">
        <v>0.70550000000000002</v>
      </c>
      <c r="X1084" s="61">
        <v>0.55030000000000001</v>
      </c>
    </row>
    <row r="1085" spans="1:24">
      <c r="A1085" s="64">
        <v>44658</v>
      </c>
      <c r="B1085" s="61">
        <v>0.74829999999999997</v>
      </c>
      <c r="C1085" s="63">
        <v>64</v>
      </c>
      <c r="D1085" s="61">
        <v>4.76</v>
      </c>
      <c r="E1085" s="63">
        <v>92.53</v>
      </c>
      <c r="F1085" s="61">
        <v>0.68530000000000002</v>
      </c>
      <c r="G1085" s="63">
        <v>912.41</v>
      </c>
      <c r="H1085" s="61">
        <v>0.57179999999999997</v>
      </c>
      <c r="I1085" s="61">
        <v>1.0178</v>
      </c>
      <c r="J1085" s="63">
        <v>56.75</v>
      </c>
      <c r="K1085" s="57">
        <v>25.03</v>
      </c>
      <c r="L1085" s="61">
        <v>1.0851</v>
      </c>
      <c r="M1085" s="63">
        <v>21.55</v>
      </c>
      <c r="N1085" s="61">
        <v>3.1562999999999999</v>
      </c>
      <c r="O1085" s="62">
        <v>10745</v>
      </c>
      <c r="P1085" s="62">
        <v>17106</v>
      </c>
      <c r="R1085" s="61">
        <v>2.6349</v>
      </c>
      <c r="S1085" s="61">
        <v>5.8654000000000002</v>
      </c>
      <c r="T1085" s="61">
        <v>0.93959999999999999</v>
      </c>
      <c r="V1085" s="61">
        <v>0.69769999999999999</v>
      </c>
      <c r="X1085" s="61">
        <v>0.54510000000000003</v>
      </c>
    </row>
    <row r="1086" spans="1:24">
      <c r="A1086" s="64">
        <v>44659</v>
      </c>
      <c r="B1086" s="61">
        <v>0.74829999999999997</v>
      </c>
      <c r="C1086" s="63">
        <v>64</v>
      </c>
      <c r="D1086" s="61">
        <v>4.7579000000000002</v>
      </c>
      <c r="E1086" s="63">
        <v>92.76</v>
      </c>
      <c r="F1086" s="61">
        <v>0.6885</v>
      </c>
      <c r="G1086" s="63">
        <v>916.29</v>
      </c>
      <c r="H1086" s="61">
        <v>0.57240000000000002</v>
      </c>
      <c r="I1086" s="61">
        <v>1.0198</v>
      </c>
      <c r="J1086" s="63">
        <v>56.67</v>
      </c>
      <c r="K1086" s="57">
        <v>25.14</v>
      </c>
      <c r="L1086" s="61">
        <v>1.0864</v>
      </c>
      <c r="M1086" s="63">
        <v>21.61</v>
      </c>
      <c r="N1086" s="61">
        <v>3.1585999999999999</v>
      </c>
      <c r="O1086" s="62">
        <v>10746</v>
      </c>
      <c r="P1086" s="62">
        <v>17111</v>
      </c>
      <c r="R1086" s="61">
        <v>2.6349</v>
      </c>
      <c r="S1086" s="61">
        <v>5.8646000000000003</v>
      </c>
      <c r="T1086" s="61">
        <v>0.94140000000000001</v>
      </c>
      <c r="V1086" s="61">
        <v>0.69899999999999995</v>
      </c>
      <c r="X1086" s="61">
        <v>0.5454</v>
      </c>
    </row>
    <row r="1087" spans="1:24">
      <c r="A1087" s="64">
        <v>44662</v>
      </c>
      <c r="B1087" s="61">
        <v>0.74480000000000002</v>
      </c>
      <c r="C1087" s="63">
        <v>63.9</v>
      </c>
      <c r="D1087" s="61">
        <v>4.7464000000000004</v>
      </c>
      <c r="E1087" s="63">
        <v>93.09</v>
      </c>
      <c r="F1087" s="61">
        <v>0.68379999999999996</v>
      </c>
      <c r="G1087" s="63">
        <v>918.26</v>
      </c>
      <c r="H1087" s="61">
        <v>0.57199999999999995</v>
      </c>
      <c r="I1087" s="61">
        <v>1.0169999999999999</v>
      </c>
      <c r="J1087" s="63">
        <v>56.5</v>
      </c>
      <c r="K1087" s="57">
        <v>25.05</v>
      </c>
      <c r="L1087" s="61">
        <v>1.0893999999999999</v>
      </c>
      <c r="M1087" s="63">
        <v>21.61</v>
      </c>
      <c r="N1087" s="61">
        <v>3.1478999999999999</v>
      </c>
      <c r="O1087" s="62">
        <v>10701</v>
      </c>
      <c r="P1087" s="62">
        <v>17030</v>
      </c>
      <c r="R1087" s="61">
        <v>2.6225000000000001</v>
      </c>
      <c r="S1087" s="61">
        <v>5.8390000000000004</v>
      </c>
      <c r="T1087" s="61">
        <v>0.93789999999999996</v>
      </c>
      <c r="V1087" s="61">
        <v>0.6966</v>
      </c>
      <c r="X1087" s="61">
        <v>0.54320000000000002</v>
      </c>
    </row>
    <row r="1088" spans="1:24">
      <c r="A1088" s="64">
        <v>44663</v>
      </c>
      <c r="B1088" s="61">
        <v>0.74329999999999996</v>
      </c>
      <c r="C1088" s="63">
        <v>63.8</v>
      </c>
      <c r="D1088" s="61">
        <v>4.7331000000000003</v>
      </c>
      <c r="E1088" s="63">
        <v>93.28</v>
      </c>
      <c r="F1088" s="61">
        <v>0.68379999999999996</v>
      </c>
      <c r="G1088" s="63">
        <v>919.13</v>
      </c>
      <c r="H1088" s="61">
        <v>0.57069999999999999</v>
      </c>
      <c r="I1088" s="61">
        <v>1.0147999999999999</v>
      </c>
      <c r="J1088" s="63">
        <v>56.57</v>
      </c>
      <c r="K1088" s="57">
        <v>24.95</v>
      </c>
      <c r="L1088" s="61">
        <v>1.0872999999999999</v>
      </c>
      <c r="M1088" s="63">
        <v>21.64</v>
      </c>
      <c r="N1088" s="61">
        <v>3.1459999999999999</v>
      </c>
      <c r="O1088" s="62">
        <v>10678</v>
      </c>
      <c r="P1088" s="62">
        <v>16999</v>
      </c>
      <c r="R1088" s="61">
        <v>2.6173000000000002</v>
      </c>
      <c r="S1088" s="61">
        <v>5.8249000000000004</v>
      </c>
      <c r="T1088" s="61">
        <v>0.9395</v>
      </c>
      <c r="V1088" s="61">
        <v>0.6925</v>
      </c>
      <c r="X1088" s="61">
        <v>0.54220000000000002</v>
      </c>
    </row>
    <row r="1089" spans="1:24">
      <c r="A1089" s="64">
        <v>44664</v>
      </c>
      <c r="B1089" s="61">
        <v>0.74509999999999998</v>
      </c>
      <c r="C1089" s="63">
        <v>64</v>
      </c>
      <c r="D1089" s="61">
        <v>4.7428999999999997</v>
      </c>
      <c r="E1089" s="63">
        <v>93.59</v>
      </c>
      <c r="F1089" s="61">
        <v>0.68720000000000003</v>
      </c>
      <c r="G1089" s="63">
        <v>913.62</v>
      </c>
      <c r="H1089" s="61">
        <v>0.57230000000000003</v>
      </c>
      <c r="I1089" s="61">
        <v>1.0159</v>
      </c>
      <c r="J1089" s="63">
        <v>56.76</v>
      </c>
      <c r="K1089" s="57">
        <v>25.01</v>
      </c>
      <c r="L1089" s="61">
        <v>1.0916999999999999</v>
      </c>
      <c r="M1089" s="63">
        <v>21.59</v>
      </c>
      <c r="N1089" s="61">
        <v>3.1507000000000001</v>
      </c>
      <c r="O1089" s="62">
        <v>10698</v>
      </c>
      <c r="P1089" s="62">
        <v>17057</v>
      </c>
      <c r="R1089" s="61">
        <v>2.6236000000000002</v>
      </c>
      <c r="S1089" s="61">
        <v>5.8399000000000001</v>
      </c>
      <c r="T1089" s="61">
        <v>0.93979999999999997</v>
      </c>
      <c r="V1089" s="61">
        <v>0.69450000000000001</v>
      </c>
      <c r="X1089" s="61">
        <v>0.54430000000000001</v>
      </c>
    </row>
    <row r="1090" spans="1:24">
      <c r="A1090" s="64">
        <v>44665</v>
      </c>
      <c r="B1090" s="61">
        <v>0.74580000000000002</v>
      </c>
      <c r="C1090" s="63">
        <v>63.9</v>
      </c>
      <c r="D1090" s="61">
        <v>4.7474999999999996</v>
      </c>
      <c r="E1090" s="63">
        <v>93.55</v>
      </c>
      <c r="F1090" s="61">
        <v>0.68369999999999997</v>
      </c>
      <c r="G1090" s="63">
        <v>912.75</v>
      </c>
      <c r="H1090" s="61">
        <v>0.56789999999999996</v>
      </c>
      <c r="I1090" s="61">
        <v>1.0078</v>
      </c>
      <c r="J1090" s="63">
        <v>56.82</v>
      </c>
      <c r="K1090" s="57">
        <v>25.04</v>
      </c>
      <c r="L1090" s="61">
        <v>1.0927</v>
      </c>
      <c r="M1090" s="63">
        <v>21.61</v>
      </c>
      <c r="N1090" s="61">
        <v>3.1532</v>
      </c>
      <c r="O1090" s="62">
        <v>10701</v>
      </c>
      <c r="P1090" s="62">
        <v>17071</v>
      </c>
      <c r="R1090" s="61">
        <v>2.6261000000000001</v>
      </c>
      <c r="S1090" s="61">
        <v>5.8468999999999998</v>
      </c>
      <c r="T1090" s="61">
        <v>0.93640000000000001</v>
      </c>
      <c r="V1090" s="61">
        <v>0.69610000000000005</v>
      </c>
      <c r="X1090" s="61">
        <v>0.54559999999999997</v>
      </c>
    </row>
    <row r="1091" spans="1:24">
      <c r="A1091" s="64">
        <v>44670</v>
      </c>
      <c r="B1091" s="61">
        <v>0.73729999999999996</v>
      </c>
      <c r="C1091" s="63">
        <v>63.6</v>
      </c>
      <c r="D1091" s="61">
        <v>4.6985999999999999</v>
      </c>
      <c r="E1091" s="63">
        <v>94.49</v>
      </c>
      <c r="F1091" s="61">
        <v>0.68430000000000002</v>
      </c>
      <c r="G1091" s="63">
        <v>911.83</v>
      </c>
      <c r="H1091" s="61">
        <v>0.56730000000000003</v>
      </c>
      <c r="I1091" s="61">
        <v>1.0062</v>
      </c>
      <c r="J1091" s="63">
        <v>56.25</v>
      </c>
      <c r="K1091" s="57">
        <v>24.87</v>
      </c>
      <c r="L1091" s="61">
        <v>1.0947</v>
      </c>
      <c r="M1091" s="63">
        <v>21.57</v>
      </c>
      <c r="N1091" s="61">
        <v>3.1375999999999999</v>
      </c>
      <c r="O1091" s="62">
        <v>10577</v>
      </c>
      <c r="P1091" s="62">
        <v>16909</v>
      </c>
      <c r="R1091" s="61">
        <v>2.5960999999999999</v>
      </c>
      <c r="S1091" s="61">
        <v>5.7832999999999997</v>
      </c>
      <c r="T1091" s="61">
        <v>0.9274</v>
      </c>
      <c r="V1091" s="61">
        <v>0.69710000000000005</v>
      </c>
      <c r="X1091" s="61">
        <v>0.53990000000000005</v>
      </c>
    </row>
    <row r="1092" spans="1:24">
      <c r="A1092" s="64">
        <v>44671</v>
      </c>
      <c r="B1092" s="61">
        <v>0.74260000000000004</v>
      </c>
      <c r="C1092" s="63">
        <v>64.099999999999994</v>
      </c>
      <c r="D1092" s="61">
        <v>4.7504</v>
      </c>
      <c r="E1092" s="63">
        <v>95.56</v>
      </c>
      <c r="F1092" s="61">
        <v>0.68659999999999999</v>
      </c>
      <c r="G1092" s="63">
        <v>916.41</v>
      </c>
      <c r="H1092" s="61">
        <v>0.56999999999999995</v>
      </c>
      <c r="I1092" s="61">
        <v>1.0145</v>
      </c>
      <c r="J1092" s="63">
        <v>56.74</v>
      </c>
      <c r="K1092" s="57">
        <v>25.11</v>
      </c>
      <c r="L1092" s="61">
        <v>1.0972</v>
      </c>
      <c r="M1092" s="63">
        <v>21.72</v>
      </c>
      <c r="N1092" s="61">
        <v>3.1707999999999998</v>
      </c>
      <c r="O1092" s="62">
        <v>10654</v>
      </c>
      <c r="P1092" s="62">
        <v>17062</v>
      </c>
      <c r="R1092" s="61">
        <v>2.6147999999999998</v>
      </c>
      <c r="S1092" s="61">
        <v>5.8243</v>
      </c>
      <c r="T1092" s="61">
        <v>0.93459999999999999</v>
      </c>
      <c r="V1092" s="61">
        <v>0.70609999999999995</v>
      </c>
      <c r="X1092" s="61">
        <v>0.54459999999999997</v>
      </c>
    </row>
    <row r="1093" spans="1:24">
      <c r="A1093" s="64">
        <v>44672</v>
      </c>
      <c r="B1093" s="61">
        <v>0.74439999999999995</v>
      </c>
      <c r="C1093" s="63">
        <v>64.400000000000006</v>
      </c>
      <c r="D1093" s="61">
        <v>4.7954999999999997</v>
      </c>
      <c r="E1093" s="63">
        <v>95.44</v>
      </c>
      <c r="F1093" s="61">
        <v>0.68630000000000002</v>
      </c>
      <c r="G1093" s="63">
        <v>921.05</v>
      </c>
      <c r="H1093" s="61">
        <v>0.57030000000000003</v>
      </c>
      <c r="I1093" s="61">
        <v>1.0149999999999999</v>
      </c>
      <c r="J1093" s="63">
        <v>56.77</v>
      </c>
      <c r="K1093" s="57">
        <v>25.18</v>
      </c>
      <c r="L1093" s="61">
        <v>1.0966</v>
      </c>
      <c r="M1093" s="63">
        <v>21.75</v>
      </c>
      <c r="N1093" s="61">
        <v>3.1911999999999998</v>
      </c>
      <c r="O1093" s="62">
        <v>10680</v>
      </c>
      <c r="P1093" s="62">
        <v>17091</v>
      </c>
      <c r="R1093" s="61">
        <v>2.6211000000000002</v>
      </c>
      <c r="S1093" s="61">
        <v>5.8391999999999999</v>
      </c>
      <c r="T1093" s="61">
        <v>0.92920000000000003</v>
      </c>
      <c r="V1093" s="61">
        <v>0.70740000000000003</v>
      </c>
      <c r="X1093" s="61">
        <v>0.54500000000000004</v>
      </c>
    </row>
    <row r="1094" spans="1:24">
      <c r="A1094" s="64">
        <v>44673</v>
      </c>
      <c r="B1094" s="61">
        <v>0.73350000000000004</v>
      </c>
      <c r="C1094" s="63">
        <v>63.6</v>
      </c>
      <c r="D1094" s="61">
        <v>4.7439</v>
      </c>
      <c r="E1094" s="63">
        <v>93.82</v>
      </c>
      <c r="F1094" s="61">
        <v>0.67620000000000002</v>
      </c>
      <c r="G1094" s="63">
        <v>909.03</v>
      </c>
      <c r="H1094" s="61">
        <v>0.56310000000000004</v>
      </c>
      <c r="I1094" s="61">
        <v>0.99970000000000003</v>
      </c>
      <c r="J1094" s="63">
        <v>55.93</v>
      </c>
      <c r="K1094" s="57">
        <v>24.87</v>
      </c>
      <c r="L1094" s="61">
        <v>1.0958000000000001</v>
      </c>
      <c r="M1094" s="63">
        <v>21.45</v>
      </c>
      <c r="N1094" s="61">
        <v>3.1614</v>
      </c>
      <c r="O1094" s="62">
        <v>10532</v>
      </c>
      <c r="P1094" s="62">
        <v>16848</v>
      </c>
      <c r="R1094" s="61">
        <v>2.5827</v>
      </c>
      <c r="S1094" s="61">
        <v>5.7542</v>
      </c>
      <c r="T1094" s="61">
        <v>0.9244</v>
      </c>
      <c r="V1094" s="61">
        <v>0.69910000000000005</v>
      </c>
      <c r="X1094" s="61">
        <v>0.53680000000000005</v>
      </c>
    </row>
    <row r="1095" spans="1:24">
      <c r="A1095" s="64">
        <v>44677</v>
      </c>
      <c r="B1095" s="61">
        <v>0.72199999999999998</v>
      </c>
      <c r="C1095" s="63">
        <v>63</v>
      </c>
      <c r="D1095" s="61">
        <v>4.7183999999999999</v>
      </c>
      <c r="E1095" s="63">
        <v>92.4</v>
      </c>
      <c r="F1095" s="61">
        <v>0.67279999999999995</v>
      </c>
      <c r="G1095" s="63">
        <v>901.76</v>
      </c>
      <c r="H1095" s="61">
        <v>0.56599999999999995</v>
      </c>
      <c r="I1095" s="61">
        <v>0.99070000000000003</v>
      </c>
      <c r="J1095" s="63">
        <v>55.23</v>
      </c>
      <c r="K1095" s="57">
        <v>24.65</v>
      </c>
      <c r="L1095" s="61">
        <v>1.087</v>
      </c>
      <c r="M1095" s="63">
        <v>21.13</v>
      </c>
      <c r="N1095" s="61">
        <v>3.1402999999999999</v>
      </c>
      <c r="O1095" s="62">
        <v>10404</v>
      </c>
      <c r="P1095" s="62">
        <v>16590</v>
      </c>
      <c r="R1095" s="61">
        <v>2.5423</v>
      </c>
      <c r="S1095" s="61">
        <v>5.6654</v>
      </c>
      <c r="T1095" s="61">
        <v>0.91649999999999998</v>
      </c>
      <c r="V1095" s="61">
        <v>0.69189999999999996</v>
      </c>
      <c r="X1095" s="61">
        <v>0.53349999999999997</v>
      </c>
    </row>
    <row r="1096" spans="1:24">
      <c r="A1096" s="64">
        <v>44678</v>
      </c>
      <c r="B1096" s="61">
        <v>0.71789999999999998</v>
      </c>
      <c r="C1096" s="63">
        <v>62.9</v>
      </c>
      <c r="D1096" s="61">
        <v>4.7032999999999996</v>
      </c>
      <c r="E1096" s="63">
        <v>91.7</v>
      </c>
      <c r="F1096" s="61">
        <v>0.67400000000000004</v>
      </c>
      <c r="G1096" s="63">
        <v>906.71</v>
      </c>
      <c r="H1096" s="61">
        <v>0.56999999999999995</v>
      </c>
      <c r="I1096" s="61">
        <v>0.98880000000000001</v>
      </c>
      <c r="J1096" s="63">
        <v>55.02</v>
      </c>
      <c r="K1096" s="57">
        <v>24.67</v>
      </c>
      <c r="L1096" s="61">
        <v>1.0909</v>
      </c>
      <c r="M1096" s="63">
        <v>21.11</v>
      </c>
      <c r="N1096" s="61">
        <v>3.129</v>
      </c>
      <c r="O1096" s="62">
        <v>10348</v>
      </c>
      <c r="P1096" s="62">
        <v>16494</v>
      </c>
      <c r="R1096" s="61">
        <v>2.5278</v>
      </c>
      <c r="S1096" s="61">
        <v>5.6327999999999996</v>
      </c>
      <c r="T1096" s="61">
        <v>0.91830000000000001</v>
      </c>
      <c r="V1096" s="61">
        <v>0.69130000000000003</v>
      </c>
      <c r="X1096" s="61">
        <v>0.53049999999999997</v>
      </c>
    </row>
    <row r="1097" spans="1:24">
      <c r="A1097" s="64">
        <v>44679</v>
      </c>
      <c r="B1097" s="61">
        <v>0.70960000000000001</v>
      </c>
      <c r="C1097" s="63">
        <v>62.6</v>
      </c>
      <c r="D1097" s="61">
        <v>4.6893000000000002</v>
      </c>
      <c r="E1097" s="63">
        <v>92.28</v>
      </c>
      <c r="F1097" s="61">
        <v>0.67500000000000004</v>
      </c>
      <c r="G1097" s="63">
        <v>903.46</v>
      </c>
      <c r="H1097" s="61">
        <v>0.56669999999999998</v>
      </c>
      <c r="I1097" s="61">
        <v>0.98480000000000001</v>
      </c>
      <c r="J1097" s="63">
        <v>54.39</v>
      </c>
      <c r="K1097" s="57">
        <v>24.46</v>
      </c>
      <c r="L1097" s="61">
        <v>1.0927</v>
      </c>
      <c r="M1097" s="63">
        <v>20.98</v>
      </c>
      <c r="N1097" s="61">
        <v>3.0960000000000001</v>
      </c>
      <c r="O1097" s="62">
        <v>10279</v>
      </c>
      <c r="P1097" s="62">
        <v>16295</v>
      </c>
      <c r="R1097" s="61">
        <v>2.4986000000000002</v>
      </c>
      <c r="S1097" s="61">
        <v>5.5683999999999996</v>
      </c>
      <c r="T1097" s="61">
        <v>0.91120000000000001</v>
      </c>
      <c r="V1097" s="61">
        <v>0.68810000000000004</v>
      </c>
      <c r="X1097" s="61">
        <v>0.5262</v>
      </c>
    </row>
    <row r="1098" spans="1:24">
      <c r="A1098" s="64">
        <v>44680</v>
      </c>
      <c r="B1098" s="61">
        <v>0.71479999999999999</v>
      </c>
      <c r="C1098" s="63">
        <v>63.1</v>
      </c>
      <c r="D1098" s="61">
        <v>4.7308000000000003</v>
      </c>
      <c r="E1098" s="63">
        <v>93.21</v>
      </c>
      <c r="F1098" s="61">
        <v>0.67820000000000003</v>
      </c>
      <c r="G1098" s="63">
        <v>900.93</v>
      </c>
      <c r="H1098" s="61">
        <v>0.57099999999999995</v>
      </c>
      <c r="I1098" s="61">
        <v>0.9879</v>
      </c>
      <c r="J1098" s="63">
        <v>54.68</v>
      </c>
      <c r="K1098" s="57">
        <v>24.54</v>
      </c>
      <c r="L1098" s="61">
        <v>1.0972999999999999</v>
      </c>
      <c r="M1098" s="63">
        <v>21.04</v>
      </c>
      <c r="N1098" s="61">
        <v>3.1105</v>
      </c>
      <c r="O1098" s="62">
        <v>10362</v>
      </c>
      <c r="P1098" s="62">
        <v>16415</v>
      </c>
      <c r="R1098" s="61">
        <v>2.5169000000000001</v>
      </c>
      <c r="S1098" s="61">
        <v>5.6090999999999998</v>
      </c>
      <c r="T1098" s="61">
        <v>0.91149999999999998</v>
      </c>
      <c r="V1098" s="61">
        <v>0.69389999999999996</v>
      </c>
      <c r="X1098" s="61">
        <v>0.53349999999999997</v>
      </c>
    </row>
    <row r="1099" spans="1:24">
      <c r="A1099" s="64">
        <v>44683</v>
      </c>
      <c r="B1099" s="61">
        <v>0.70430000000000004</v>
      </c>
      <c r="C1099" s="63">
        <v>62.2</v>
      </c>
      <c r="D1099" s="61">
        <v>4.6543999999999999</v>
      </c>
      <c r="E1099" s="63">
        <v>91.85</v>
      </c>
      <c r="F1099" s="61">
        <v>0.67</v>
      </c>
      <c r="G1099" s="63">
        <v>892.89</v>
      </c>
      <c r="H1099" s="61">
        <v>0.5615</v>
      </c>
      <c r="I1099" s="61">
        <v>0.97709999999999997</v>
      </c>
      <c r="J1099" s="63">
        <v>53.85</v>
      </c>
      <c r="K1099" s="57">
        <v>24.12</v>
      </c>
      <c r="L1099" s="61">
        <v>1.0956999999999999</v>
      </c>
      <c r="M1099" s="63">
        <v>20.76</v>
      </c>
      <c r="N1099" s="61">
        <v>3.0663999999999998</v>
      </c>
      <c r="O1099" s="62">
        <v>10210</v>
      </c>
      <c r="P1099" s="62">
        <v>16176</v>
      </c>
      <c r="R1099" s="61">
        <v>2.4799000000000002</v>
      </c>
      <c r="S1099" s="61">
        <v>5.5270000000000001</v>
      </c>
      <c r="T1099" s="61">
        <v>0.90639999999999998</v>
      </c>
      <c r="V1099" s="61">
        <v>0.68659999999999999</v>
      </c>
      <c r="X1099" s="61">
        <v>0.52390000000000003</v>
      </c>
    </row>
    <row r="1100" spans="1:24">
      <c r="A1100" s="64">
        <v>44684</v>
      </c>
      <c r="B1100" s="61">
        <v>0.7107</v>
      </c>
      <c r="C1100" s="63">
        <v>62.8</v>
      </c>
      <c r="D1100" s="61">
        <v>4.6966999999999999</v>
      </c>
      <c r="E1100" s="63">
        <v>92.5</v>
      </c>
      <c r="F1100" s="61">
        <v>0.67630000000000001</v>
      </c>
      <c r="G1100" s="63">
        <v>900.23</v>
      </c>
      <c r="H1100" s="61">
        <v>0.56779999999999997</v>
      </c>
      <c r="I1100" s="61">
        <v>0.98470000000000002</v>
      </c>
      <c r="J1100" s="63">
        <v>54.38</v>
      </c>
      <c r="K1100" s="57">
        <v>24.5</v>
      </c>
      <c r="L1100" s="61">
        <v>1.1048</v>
      </c>
      <c r="M1100" s="63">
        <v>20.99</v>
      </c>
      <c r="N1100" s="61">
        <v>3.0941999999999998</v>
      </c>
      <c r="O1100" s="62">
        <v>10303</v>
      </c>
      <c r="P1100" s="62">
        <v>16323</v>
      </c>
      <c r="R1100" s="61">
        <v>2.5024999999999999</v>
      </c>
      <c r="S1100" s="61">
        <v>5.5777000000000001</v>
      </c>
      <c r="T1100" s="61">
        <v>0.91349999999999998</v>
      </c>
      <c r="V1100" s="61">
        <v>0.69530000000000003</v>
      </c>
      <c r="X1100" s="61">
        <v>0.52969999999999995</v>
      </c>
    </row>
    <row r="1101" spans="1:24">
      <c r="A1101" s="64">
        <v>44685</v>
      </c>
      <c r="B1101" s="61">
        <v>0.71099999999999997</v>
      </c>
      <c r="C1101" s="63">
        <v>62.8</v>
      </c>
      <c r="D1101" s="61">
        <v>4.6985999999999999</v>
      </c>
      <c r="E1101" s="63">
        <v>92.54</v>
      </c>
      <c r="F1101" s="61">
        <v>0.67620000000000002</v>
      </c>
      <c r="G1101" s="63">
        <v>898.75</v>
      </c>
      <c r="H1101" s="61">
        <v>0.56979999999999997</v>
      </c>
      <c r="I1101" s="61">
        <v>0.98329999999999995</v>
      </c>
      <c r="J1101" s="63">
        <v>54.41</v>
      </c>
      <c r="K1101" s="57">
        <v>24.54</v>
      </c>
      <c r="L1101" s="61">
        <v>1.1057999999999999</v>
      </c>
      <c r="M1101" s="63">
        <v>21</v>
      </c>
      <c r="N1101" s="61">
        <v>3.0956000000000001</v>
      </c>
      <c r="O1101" s="62">
        <v>10307</v>
      </c>
      <c r="P1101" s="62">
        <v>16335</v>
      </c>
      <c r="R1101" s="61">
        <v>2.5034999999999998</v>
      </c>
      <c r="S1101" s="61">
        <v>5.5804</v>
      </c>
      <c r="T1101" s="61">
        <v>0.91249999999999998</v>
      </c>
      <c r="V1101" s="61">
        <v>0.69630000000000003</v>
      </c>
      <c r="X1101" s="61">
        <v>0.53069999999999995</v>
      </c>
    </row>
    <row r="1102" spans="1:24">
      <c r="A1102" s="64">
        <v>44686</v>
      </c>
      <c r="B1102" s="61">
        <v>0.72409999999999997</v>
      </c>
      <c r="C1102" s="63">
        <v>63.7</v>
      </c>
      <c r="D1102" s="61">
        <v>4.7862999999999998</v>
      </c>
      <c r="E1102" s="63">
        <v>93.67</v>
      </c>
      <c r="F1102" s="61">
        <v>0.68230000000000002</v>
      </c>
      <c r="G1102" s="63">
        <v>916.67</v>
      </c>
      <c r="H1102" s="61">
        <v>0.57679999999999998</v>
      </c>
      <c r="I1102" s="61">
        <v>0.99529999999999996</v>
      </c>
      <c r="J1102" s="63">
        <v>55.1</v>
      </c>
      <c r="K1102" s="57">
        <v>24.71</v>
      </c>
      <c r="L1102" s="61">
        <v>1.1079000000000001</v>
      </c>
      <c r="M1102" s="63">
        <v>21.35</v>
      </c>
      <c r="N1102" s="61">
        <v>3.1404000000000001</v>
      </c>
      <c r="O1102" s="62">
        <v>10497</v>
      </c>
      <c r="P1102" s="62">
        <v>16625</v>
      </c>
      <c r="R1102" s="61">
        <v>2.5495999999999999</v>
      </c>
      <c r="S1102" s="61">
        <v>5.6835000000000004</v>
      </c>
      <c r="T1102" s="61">
        <v>0.92159999999999997</v>
      </c>
      <c r="V1102" s="61">
        <v>0.70550000000000002</v>
      </c>
      <c r="X1102" s="61">
        <v>0.53969999999999996</v>
      </c>
    </row>
    <row r="1103" spans="1:24">
      <c r="A1103" s="64">
        <v>44687</v>
      </c>
      <c r="B1103" s="61">
        <v>0.70950000000000002</v>
      </c>
      <c r="C1103" s="63">
        <v>63</v>
      </c>
      <c r="D1103" s="61">
        <v>4.7417999999999996</v>
      </c>
      <c r="E1103" s="63">
        <v>92.73</v>
      </c>
      <c r="F1103" s="61">
        <v>0.67430000000000001</v>
      </c>
      <c r="G1103" s="63">
        <v>903.24</v>
      </c>
      <c r="H1103" s="61">
        <v>0.57430000000000003</v>
      </c>
      <c r="I1103" s="61">
        <v>0.98409999999999997</v>
      </c>
      <c r="J1103" s="63">
        <v>54.43</v>
      </c>
      <c r="K1103" s="57">
        <v>24.4</v>
      </c>
      <c r="L1103" s="61">
        <v>1.1060000000000001</v>
      </c>
      <c r="M1103" s="63">
        <v>21.08</v>
      </c>
      <c r="N1103" s="61">
        <v>3.1040999999999999</v>
      </c>
      <c r="O1103" s="62">
        <v>10286</v>
      </c>
      <c r="P1103" s="62">
        <v>16287</v>
      </c>
      <c r="R1103" s="61">
        <v>2.4982000000000002</v>
      </c>
      <c r="S1103" s="61">
        <v>5.5693999999999999</v>
      </c>
      <c r="T1103" s="61">
        <v>0.91139999999999999</v>
      </c>
      <c r="V1103" s="61">
        <v>0.7006</v>
      </c>
      <c r="X1103" s="61">
        <v>0.52739999999999998</v>
      </c>
    </row>
    <row r="1104" spans="1:24">
      <c r="A1104" s="64">
        <v>44690</v>
      </c>
      <c r="B1104" s="61">
        <v>0.70020000000000004</v>
      </c>
      <c r="C1104" s="63">
        <v>62.4</v>
      </c>
      <c r="D1104" s="61">
        <v>4.7062999999999997</v>
      </c>
      <c r="E1104" s="63">
        <v>91.73</v>
      </c>
      <c r="F1104" s="61">
        <v>0.6663</v>
      </c>
      <c r="G1104" s="63">
        <v>893.16</v>
      </c>
      <c r="H1104" s="61">
        <v>0.57010000000000005</v>
      </c>
      <c r="I1104" s="61">
        <v>0.97430000000000005</v>
      </c>
      <c r="J1104" s="63">
        <v>54.21</v>
      </c>
      <c r="K1104" s="57">
        <v>24.21</v>
      </c>
      <c r="L1104" s="61">
        <v>1.1034999999999999</v>
      </c>
      <c r="M1104" s="63">
        <v>20.87</v>
      </c>
      <c r="N1104" s="61">
        <v>3.0678999999999998</v>
      </c>
      <c r="O1104" s="62">
        <v>10186</v>
      </c>
      <c r="P1104" s="62">
        <v>16072</v>
      </c>
      <c r="R1104" s="61">
        <v>2.4655</v>
      </c>
      <c r="S1104" s="61">
        <v>5.4964000000000004</v>
      </c>
      <c r="T1104" s="61">
        <v>0.90669999999999995</v>
      </c>
      <c r="V1104" s="61">
        <v>0.69569999999999999</v>
      </c>
      <c r="X1104" s="61">
        <v>0.52200000000000002</v>
      </c>
    </row>
    <row r="1105" spans="1:24">
      <c r="A1105" s="64">
        <v>44691</v>
      </c>
      <c r="B1105" s="61">
        <v>0.69750000000000001</v>
      </c>
      <c r="C1105" s="63">
        <v>62</v>
      </c>
      <c r="D1105" s="61">
        <v>4.6726000000000001</v>
      </c>
      <c r="E1105" s="63">
        <v>90.92</v>
      </c>
      <c r="F1105" s="61">
        <v>0.65939999999999999</v>
      </c>
      <c r="G1105" s="63">
        <v>888.93</v>
      </c>
      <c r="H1105" s="61">
        <v>0.56410000000000005</v>
      </c>
      <c r="I1105" s="61">
        <v>0.96850000000000003</v>
      </c>
      <c r="J1105" s="63">
        <v>53.88</v>
      </c>
      <c r="K1105" s="57">
        <v>24.12</v>
      </c>
      <c r="L1105" s="61">
        <v>1.1002000000000001</v>
      </c>
      <c r="M1105" s="63">
        <v>20.72</v>
      </c>
      <c r="N1105" s="61">
        <v>3.0560999999999998</v>
      </c>
      <c r="O1105" s="62">
        <v>10140</v>
      </c>
      <c r="P1105" s="62">
        <v>16003</v>
      </c>
      <c r="R1105" s="61">
        <v>2.456</v>
      </c>
      <c r="S1105" s="61">
        <v>5.4751000000000003</v>
      </c>
      <c r="T1105" s="61">
        <v>0.90700000000000003</v>
      </c>
      <c r="V1105" s="61">
        <v>0.69159999999999999</v>
      </c>
      <c r="X1105" s="61">
        <v>0.52149999999999996</v>
      </c>
    </row>
    <row r="1106" spans="1:24">
      <c r="A1106" s="64">
        <v>44692</v>
      </c>
      <c r="B1106" s="61">
        <v>0.69550000000000001</v>
      </c>
      <c r="C1106" s="63">
        <v>62</v>
      </c>
      <c r="D1106" s="61">
        <v>4.6801000000000004</v>
      </c>
      <c r="E1106" s="63">
        <v>90.67</v>
      </c>
      <c r="F1106" s="61">
        <v>0.65949999999999998</v>
      </c>
      <c r="G1106" s="63">
        <v>887.37</v>
      </c>
      <c r="H1106" s="61">
        <v>0.56379999999999997</v>
      </c>
      <c r="I1106" s="61">
        <v>0.96560000000000001</v>
      </c>
      <c r="J1106" s="63">
        <v>53.74</v>
      </c>
      <c r="K1106" s="57">
        <v>24.12</v>
      </c>
      <c r="L1106" s="61">
        <v>1.1032999999999999</v>
      </c>
      <c r="M1106" s="63">
        <v>20.66</v>
      </c>
      <c r="N1106" s="61">
        <v>3.0497999999999998</v>
      </c>
      <c r="O1106" s="62">
        <v>10116</v>
      </c>
      <c r="P1106" s="62">
        <v>16056</v>
      </c>
      <c r="R1106" s="61">
        <v>2.4489000000000001</v>
      </c>
      <c r="S1106" s="61">
        <v>5.4596</v>
      </c>
      <c r="T1106" s="61">
        <v>0.90459999999999996</v>
      </c>
      <c r="V1106" s="61">
        <v>0.69169999999999998</v>
      </c>
      <c r="X1106" s="61">
        <v>0.51949999999999996</v>
      </c>
    </row>
    <row r="1107" spans="1:24">
      <c r="A1107" s="64">
        <v>44693</v>
      </c>
      <c r="B1107" s="61">
        <v>0.68789999999999996</v>
      </c>
      <c r="C1107" s="63">
        <v>61.5</v>
      </c>
      <c r="D1107" s="61">
        <v>4.6586999999999996</v>
      </c>
      <c r="E1107" s="63">
        <v>89.16</v>
      </c>
      <c r="F1107" s="61">
        <v>0.65510000000000002</v>
      </c>
      <c r="G1107" s="63">
        <v>888.11</v>
      </c>
      <c r="H1107" s="61">
        <v>0.5635</v>
      </c>
      <c r="I1107" s="61">
        <v>0.95920000000000005</v>
      </c>
      <c r="J1107" s="63">
        <v>53.38</v>
      </c>
      <c r="K1107" s="57">
        <v>23.9</v>
      </c>
      <c r="L1107" s="61">
        <v>1.1022000000000001</v>
      </c>
      <c r="M1107" s="63">
        <v>20.56</v>
      </c>
      <c r="N1107" s="61">
        <v>3.0188000000000001</v>
      </c>
      <c r="O1107" s="62">
        <v>10033</v>
      </c>
      <c r="P1107" s="62">
        <v>15884</v>
      </c>
      <c r="R1107" s="61">
        <v>2.4222000000000001</v>
      </c>
      <c r="S1107" s="61">
        <v>5.4</v>
      </c>
      <c r="T1107" s="61">
        <v>0.89629999999999999</v>
      </c>
      <c r="V1107" s="61">
        <v>0.68510000000000004</v>
      </c>
      <c r="X1107" s="61">
        <v>0.51370000000000005</v>
      </c>
    </row>
    <row r="1108" spans="1:24">
      <c r="A1108" s="64">
        <v>44694</v>
      </c>
      <c r="B1108" s="61">
        <v>0.68979999999999997</v>
      </c>
      <c r="C1108" s="63">
        <v>61.8</v>
      </c>
      <c r="D1108" s="61">
        <v>4.6875</v>
      </c>
      <c r="E1108" s="63">
        <v>88.92</v>
      </c>
      <c r="F1108" s="61">
        <v>0.66359999999999997</v>
      </c>
      <c r="G1108" s="63">
        <v>885.91</v>
      </c>
      <c r="H1108" s="61">
        <v>0.56430000000000002</v>
      </c>
      <c r="I1108" s="61">
        <v>0.96220000000000006</v>
      </c>
      <c r="J1108" s="63">
        <v>53.37</v>
      </c>
      <c r="K1108" s="57">
        <v>23.98</v>
      </c>
      <c r="L1108" s="61">
        <v>1.1024</v>
      </c>
      <c r="M1108" s="63">
        <v>20.56</v>
      </c>
      <c r="N1108" s="61">
        <v>3.0299</v>
      </c>
      <c r="O1108" s="62">
        <v>10084</v>
      </c>
      <c r="P1108" s="62">
        <v>15927</v>
      </c>
      <c r="R1108" s="61">
        <v>2.4289000000000001</v>
      </c>
      <c r="S1108" s="61">
        <v>5.4149000000000003</v>
      </c>
      <c r="T1108" s="61">
        <v>0.89670000000000005</v>
      </c>
      <c r="V1108" s="61">
        <v>0.69169999999999998</v>
      </c>
      <c r="X1108" s="61">
        <v>0.51749999999999996</v>
      </c>
    </row>
    <row r="1109" spans="1:24">
      <c r="A1109" s="64">
        <v>44697</v>
      </c>
      <c r="B1109" s="61">
        <v>0.68889999999999996</v>
      </c>
      <c r="C1109" s="63">
        <v>61.7</v>
      </c>
      <c r="D1109" s="61">
        <v>4.6776</v>
      </c>
      <c r="E1109" s="63">
        <v>88.87</v>
      </c>
      <c r="F1109" s="61">
        <v>0.6623</v>
      </c>
      <c r="G1109" s="63">
        <v>885.6</v>
      </c>
      <c r="H1109" s="61">
        <v>0.5625</v>
      </c>
      <c r="I1109" s="61">
        <v>0.96140000000000003</v>
      </c>
      <c r="J1109" s="63">
        <v>53.35</v>
      </c>
      <c r="K1109" s="57">
        <v>23.96</v>
      </c>
      <c r="L1109" s="61">
        <v>1.1036999999999999</v>
      </c>
      <c r="M1109" s="63">
        <v>20.53</v>
      </c>
      <c r="N1109" s="61">
        <v>3.0303</v>
      </c>
      <c r="O1109" s="62">
        <v>10067</v>
      </c>
      <c r="P1109" s="62">
        <v>15903</v>
      </c>
      <c r="R1109" s="61">
        <v>2.4257</v>
      </c>
      <c r="S1109" s="61">
        <v>5.4078999999999997</v>
      </c>
      <c r="T1109" s="61">
        <v>0.89270000000000005</v>
      </c>
      <c r="V1109" s="61">
        <v>0.69079999999999997</v>
      </c>
      <c r="X1109" s="61">
        <v>0.51759999999999995</v>
      </c>
    </row>
    <row r="1110" spans="1:24">
      <c r="A1110" s="64">
        <v>44698</v>
      </c>
      <c r="B1110" s="61">
        <v>0.70069999999999999</v>
      </c>
      <c r="C1110" s="63">
        <v>62.5</v>
      </c>
      <c r="D1110" s="61">
        <v>4.7408000000000001</v>
      </c>
      <c r="E1110" s="63">
        <v>90.63</v>
      </c>
      <c r="F1110" s="61">
        <v>0.67069999999999996</v>
      </c>
      <c r="G1110" s="63">
        <v>893.1</v>
      </c>
      <c r="H1110" s="61">
        <v>0.5675</v>
      </c>
      <c r="I1110" s="61">
        <v>0.97319999999999995</v>
      </c>
      <c r="J1110" s="63">
        <v>54.42</v>
      </c>
      <c r="K1110" s="57">
        <v>24.27</v>
      </c>
      <c r="L1110" s="61">
        <v>1.1063000000000001</v>
      </c>
      <c r="M1110" s="63">
        <v>20.8</v>
      </c>
      <c r="N1110" s="61">
        <v>3.0789</v>
      </c>
      <c r="O1110" s="62">
        <v>10271</v>
      </c>
      <c r="P1110" s="62">
        <v>16204</v>
      </c>
      <c r="R1110" s="61">
        <v>2.4672999999999998</v>
      </c>
      <c r="S1110" s="61">
        <v>5.5004</v>
      </c>
      <c r="T1110" s="61">
        <v>0.89829999999999999</v>
      </c>
      <c r="V1110" s="61">
        <v>0.7016</v>
      </c>
      <c r="X1110" s="61">
        <v>0.52569999999999995</v>
      </c>
    </row>
    <row r="1111" spans="1:24">
      <c r="A1111" s="64">
        <v>44699</v>
      </c>
      <c r="B1111" s="61">
        <v>0.70340000000000003</v>
      </c>
      <c r="C1111" s="63">
        <v>62.6</v>
      </c>
      <c r="D1111" s="61">
        <v>4.7436999999999996</v>
      </c>
      <c r="E1111" s="63">
        <v>90.84</v>
      </c>
      <c r="F1111" s="61">
        <v>0.66749999999999998</v>
      </c>
      <c r="G1111" s="63">
        <v>891.13</v>
      </c>
      <c r="H1111" s="61">
        <v>0.56310000000000004</v>
      </c>
      <c r="I1111" s="61">
        <v>0.97509999999999997</v>
      </c>
      <c r="J1111" s="63">
        <v>54.54</v>
      </c>
      <c r="K1111" s="57">
        <v>24.33</v>
      </c>
      <c r="L1111" s="61">
        <v>1.1046</v>
      </c>
      <c r="M1111" s="63">
        <v>20.86</v>
      </c>
      <c r="N1111" s="61">
        <v>3.0911</v>
      </c>
      <c r="O1111" s="62">
        <v>10327</v>
      </c>
      <c r="P1111" s="62">
        <v>16272</v>
      </c>
      <c r="R1111" s="61">
        <v>2.4767999999999999</v>
      </c>
      <c r="S1111" s="61">
        <v>5.5213000000000001</v>
      </c>
      <c r="T1111" s="61">
        <v>0.9012</v>
      </c>
      <c r="V1111" s="61">
        <v>0.69910000000000005</v>
      </c>
      <c r="X1111" s="61">
        <v>0.52529999999999999</v>
      </c>
    </row>
    <row r="1112" spans="1:24">
      <c r="A1112" s="64">
        <v>44700</v>
      </c>
      <c r="B1112" s="61">
        <v>0.6996</v>
      </c>
      <c r="C1112" s="63">
        <v>62.4</v>
      </c>
      <c r="D1112" s="61">
        <v>4.7317</v>
      </c>
      <c r="E1112" s="63">
        <v>89.98</v>
      </c>
      <c r="F1112" s="61">
        <v>0.66710000000000003</v>
      </c>
      <c r="G1112" s="63">
        <v>892.15</v>
      </c>
      <c r="H1112" s="61">
        <v>0.56579999999999997</v>
      </c>
      <c r="I1112" s="61">
        <v>0.97140000000000004</v>
      </c>
      <c r="J1112" s="63">
        <v>54.35</v>
      </c>
      <c r="K1112" s="57">
        <v>24.24</v>
      </c>
      <c r="L1112" s="61">
        <v>1.1040000000000001</v>
      </c>
      <c r="M1112" s="63">
        <v>20.83</v>
      </c>
      <c r="N1112" s="61">
        <v>3.0802</v>
      </c>
      <c r="O1112" s="62">
        <v>10297</v>
      </c>
      <c r="P1112" s="62">
        <v>16203</v>
      </c>
      <c r="R1112" s="61">
        <v>2.4634</v>
      </c>
      <c r="S1112" s="61">
        <v>5.4904999999999999</v>
      </c>
      <c r="T1112" s="61">
        <v>0.89859999999999995</v>
      </c>
      <c r="V1112" s="61">
        <v>0.68989999999999996</v>
      </c>
      <c r="X1112" s="61">
        <v>0.52259999999999995</v>
      </c>
    </row>
    <row r="1113" spans="1:24">
      <c r="A1113" s="64">
        <v>44701</v>
      </c>
      <c r="B1113" s="61">
        <v>0.70399999999999996</v>
      </c>
      <c r="C1113" s="63">
        <v>62.3</v>
      </c>
      <c r="D1113" s="61">
        <v>4.7117000000000004</v>
      </c>
      <c r="E1113" s="63">
        <v>89.94</v>
      </c>
      <c r="F1113" s="61">
        <v>0.66469999999999996</v>
      </c>
      <c r="G1113" s="63">
        <v>892.66</v>
      </c>
      <c r="H1113" s="61">
        <v>0.56430000000000002</v>
      </c>
      <c r="I1113" s="61">
        <v>0.97009999999999996</v>
      </c>
      <c r="J1113" s="63">
        <v>54.57</v>
      </c>
      <c r="K1113" s="57">
        <v>24.19</v>
      </c>
      <c r="L1113" s="61">
        <v>1.0998000000000001</v>
      </c>
      <c r="M1113" s="63">
        <v>20.85</v>
      </c>
      <c r="N1113" s="61">
        <v>3.093</v>
      </c>
      <c r="O1113" s="62">
        <v>10317</v>
      </c>
      <c r="P1113" s="62">
        <v>16316</v>
      </c>
      <c r="R1113" s="61">
        <v>2.4788999999999999</v>
      </c>
      <c r="S1113" s="61">
        <v>5.5247000000000002</v>
      </c>
      <c r="T1113" s="61">
        <v>0.90139999999999998</v>
      </c>
      <c r="V1113" s="61">
        <v>0.68259999999999998</v>
      </c>
      <c r="X1113" s="61">
        <v>0.5252</v>
      </c>
    </row>
    <row r="1114" spans="1:24">
      <c r="A1114" s="64">
        <v>44704</v>
      </c>
      <c r="B1114" s="61">
        <v>0.71120000000000005</v>
      </c>
      <c r="C1114" s="63">
        <v>62.8</v>
      </c>
      <c r="D1114" s="61">
        <v>4.7340999999999998</v>
      </c>
      <c r="E1114" s="63">
        <v>90.88</v>
      </c>
      <c r="F1114" s="61">
        <v>0.67100000000000004</v>
      </c>
      <c r="G1114" s="63">
        <v>900.07</v>
      </c>
      <c r="H1114" s="61">
        <v>0.56640000000000001</v>
      </c>
      <c r="I1114" s="61">
        <v>0.97809999999999997</v>
      </c>
      <c r="J1114" s="63">
        <v>55.21</v>
      </c>
      <c r="K1114" s="57">
        <v>24.37</v>
      </c>
      <c r="L1114" s="61">
        <v>1.0996999999999999</v>
      </c>
      <c r="M1114" s="63">
        <v>21.07</v>
      </c>
      <c r="N1114" s="61">
        <v>3.1206999999999998</v>
      </c>
      <c r="O1114" s="62">
        <v>10425</v>
      </c>
      <c r="P1114" s="62">
        <v>16475</v>
      </c>
      <c r="R1114" s="61">
        <v>2.5042</v>
      </c>
      <c r="S1114" s="61">
        <v>5.5820999999999996</v>
      </c>
      <c r="T1114" s="61">
        <v>0.90980000000000005</v>
      </c>
      <c r="V1114" s="61">
        <v>0.69120000000000004</v>
      </c>
      <c r="X1114" s="61">
        <v>0.52900000000000003</v>
      </c>
    </row>
    <row r="1115" spans="1:24">
      <c r="A1115" s="64">
        <v>44705</v>
      </c>
      <c r="B1115" s="61">
        <v>0.70830000000000004</v>
      </c>
      <c r="C1115" s="63">
        <v>62.5</v>
      </c>
      <c r="D1115" s="61">
        <v>4.7245999999999997</v>
      </c>
      <c r="E1115" s="63">
        <v>90.39</v>
      </c>
      <c r="F1115" s="61">
        <v>0.66390000000000005</v>
      </c>
      <c r="G1115" s="63">
        <v>895.8</v>
      </c>
      <c r="H1115" s="61">
        <v>0.56340000000000001</v>
      </c>
      <c r="I1115" s="61">
        <v>0.97360000000000002</v>
      </c>
      <c r="J1115" s="63">
        <v>54.99</v>
      </c>
      <c r="K1115" s="57">
        <v>24.2</v>
      </c>
      <c r="L1115" s="61">
        <v>1.0994999999999999</v>
      </c>
      <c r="M1115" s="63">
        <v>20.97</v>
      </c>
      <c r="N1115" s="61">
        <v>3.1109</v>
      </c>
      <c r="O1115" s="62">
        <v>10378</v>
      </c>
      <c r="P1115" s="62">
        <v>16422</v>
      </c>
      <c r="R1115" s="61">
        <v>2.4940000000000002</v>
      </c>
      <c r="S1115" s="61">
        <v>5.5597000000000003</v>
      </c>
      <c r="T1115" s="61">
        <v>0.90700000000000003</v>
      </c>
      <c r="V1115" s="61">
        <v>0.6845</v>
      </c>
      <c r="X1115" s="61">
        <v>0.52480000000000004</v>
      </c>
    </row>
    <row r="1116" spans="1:24">
      <c r="A1116" s="64">
        <v>44706</v>
      </c>
      <c r="B1116" s="61">
        <v>0.7107</v>
      </c>
      <c r="C1116" s="63">
        <v>62.7</v>
      </c>
      <c r="D1116" s="61">
        <v>4.7416</v>
      </c>
      <c r="E1116" s="63">
        <v>90.27</v>
      </c>
      <c r="F1116" s="61">
        <v>0.66369999999999996</v>
      </c>
      <c r="G1116" s="63">
        <v>897.79</v>
      </c>
      <c r="H1116" s="61">
        <v>0.56689999999999996</v>
      </c>
      <c r="I1116" s="61">
        <v>0.97629999999999995</v>
      </c>
      <c r="J1116" s="63">
        <v>55.08</v>
      </c>
      <c r="K1116" s="57">
        <v>24.31</v>
      </c>
      <c r="L1116" s="61">
        <v>1.0931999999999999</v>
      </c>
      <c r="M1116" s="63">
        <v>21.03</v>
      </c>
      <c r="N1116" s="61">
        <v>3.1217000000000001</v>
      </c>
      <c r="O1116" s="62">
        <v>10407</v>
      </c>
      <c r="P1116" s="62">
        <v>16492</v>
      </c>
      <c r="R1116" s="61">
        <v>2.5024999999999999</v>
      </c>
      <c r="S1116" s="61">
        <v>5.5784000000000002</v>
      </c>
      <c r="T1116" s="61">
        <v>0.91190000000000004</v>
      </c>
      <c r="V1116" s="61">
        <v>0.68369999999999997</v>
      </c>
      <c r="X1116" s="61">
        <v>0.52649999999999997</v>
      </c>
    </row>
    <row r="1117" spans="1:24">
      <c r="A1117" s="64">
        <v>44707</v>
      </c>
      <c r="B1117" s="61">
        <v>0.70660000000000001</v>
      </c>
      <c r="C1117" s="63">
        <v>62.6</v>
      </c>
      <c r="D1117" s="61">
        <v>4.7664</v>
      </c>
      <c r="E1117" s="63">
        <v>89.97</v>
      </c>
      <c r="F1117" s="61">
        <v>0.6623</v>
      </c>
      <c r="G1117" s="63">
        <v>896.54</v>
      </c>
      <c r="H1117" s="61">
        <v>0.56279999999999997</v>
      </c>
      <c r="I1117" s="61">
        <v>0.97299999999999998</v>
      </c>
      <c r="J1117" s="63">
        <v>54.84</v>
      </c>
      <c r="K1117" s="57">
        <v>24.25</v>
      </c>
      <c r="L1117" s="61">
        <v>1.0952999999999999</v>
      </c>
      <c r="M1117" s="63">
        <v>20.85</v>
      </c>
      <c r="N1117" s="61">
        <v>3.1086999999999998</v>
      </c>
      <c r="O1117" s="62">
        <v>10340</v>
      </c>
      <c r="P1117" s="62">
        <v>16393</v>
      </c>
      <c r="R1117" s="61">
        <v>2.488</v>
      </c>
      <c r="S1117" s="61">
        <v>5.5467000000000004</v>
      </c>
      <c r="T1117" s="61">
        <v>0.90780000000000005</v>
      </c>
      <c r="V1117" s="61">
        <v>0.68059999999999998</v>
      </c>
      <c r="X1117" s="61">
        <v>0.5242</v>
      </c>
    </row>
    <row r="1118" spans="1:24">
      <c r="A1118" s="64">
        <v>44708</v>
      </c>
      <c r="B1118" s="61">
        <v>0.71340000000000003</v>
      </c>
      <c r="C1118" s="63">
        <v>63</v>
      </c>
      <c r="D1118" s="61">
        <v>4.8075999999999999</v>
      </c>
      <c r="E1118" s="63">
        <v>90.5</v>
      </c>
      <c r="F1118" s="61">
        <v>0.66359999999999997</v>
      </c>
      <c r="G1118" s="63">
        <v>896.09</v>
      </c>
      <c r="H1118" s="61">
        <v>0.56440000000000001</v>
      </c>
      <c r="I1118" s="61">
        <v>0.97789999999999999</v>
      </c>
      <c r="J1118" s="63">
        <v>55.39</v>
      </c>
      <c r="K1118" s="57">
        <v>24.38</v>
      </c>
      <c r="L1118" s="61">
        <v>1.0952999999999999</v>
      </c>
      <c r="M1118" s="63">
        <v>20.92</v>
      </c>
      <c r="N1118" s="61">
        <v>3.1254</v>
      </c>
      <c r="O1118" s="62">
        <v>10398</v>
      </c>
      <c r="P1118" s="62">
        <v>16549</v>
      </c>
      <c r="R1118" s="61">
        <v>2.512</v>
      </c>
      <c r="S1118" s="61">
        <v>5.5998000000000001</v>
      </c>
      <c r="T1118" s="61">
        <v>0.90990000000000004</v>
      </c>
      <c r="V1118" s="61">
        <v>0.68389999999999995</v>
      </c>
      <c r="X1118" s="61">
        <v>0.52839999999999998</v>
      </c>
    </row>
    <row r="1119" spans="1:24">
      <c r="A1119" s="64">
        <v>44711</v>
      </c>
      <c r="B1119" s="61">
        <v>0.71840000000000004</v>
      </c>
      <c r="C1119" s="63">
        <v>63.1</v>
      </c>
      <c r="D1119" s="61">
        <v>4.7770000000000001</v>
      </c>
      <c r="E1119" s="63">
        <v>91.26</v>
      </c>
      <c r="F1119" s="61">
        <v>0.66810000000000003</v>
      </c>
      <c r="G1119" s="63">
        <v>890.71</v>
      </c>
      <c r="H1119" s="61">
        <v>0.56830000000000003</v>
      </c>
      <c r="I1119" s="61">
        <v>0.98160000000000003</v>
      </c>
      <c r="J1119" s="63">
        <v>55.7</v>
      </c>
      <c r="K1119" s="57">
        <v>24.47</v>
      </c>
      <c r="L1119" s="61">
        <v>1.0968</v>
      </c>
      <c r="M1119" s="63">
        <v>20.88</v>
      </c>
      <c r="N1119" s="61">
        <v>3.1383000000000001</v>
      </c>
      <c r="O1119" s="62">
        <v>10448</v>
      </c>
      <c r="P1119" s="62">
        <v>16653</v>
      </c>
      <c r="R1119" s="61">
        <v>2.5295999999999998</v>
      </c>
      <c r="S1119" s="61">
        <v>5.6383999999999999</v>
      </c>
      <c r="T1119" s="61">
        <v>0.91239999999999999</v>
      </c>
      <c r="V1119" s="61">
        <v>0.68730000000000002</v>
      </c>
      <c r="X1119" s="61">
        <v>0.53249999999999997</v>
      </c>
    </row>
    <row r="1120" spans="1:24">
      <c r="A1120" s="64">
        <v>44712</v>
      </c>
      <c r="B1120" s="61">
        <v>0.71870000000000001</v>
      </c>
      <c r="C1120" s="63">
        <v>63.2</v>
      </c>
      <c r="D1120" s="61">
        <v>4.7873000000000001</v>
      </c>
      <c r="E1120" s="63">
        <v>91.91</v>
      </c>
      <c r="F1120" s="61">
        <v>0.66879999999999995</v>
      </c>
      <c r="G1120" s="63">
        <v>890.33</v>
      </c>
      <c r="H1120" s="61">
        <v>0.56989999999999996</v>
      </c>
      <c r="I1120" s="61">
        <v>0.98470000000000002</v>
      </c>
      <c r="J1120" s="63">
        <v>55.82</v>
      </c>
      <c r="K1120" s="57">
        <v>24.58</v>
      </c>
      <c r="L1120" s="61">
        <v>1.0995999999999999</v>
      </c>
      <c r="M1120" s="63">
        <v>20.81</v>
      </c>
      <c r="N1120" s="61">
        <v>3.145</v>
      </c>
      <c r="O1120" s="62">
        <v>10488</v>
      </c>
      <c r="P1120" s="62">
        <v>16663</v>
      </c>
      <c r="R1120" s="61">
        <v>2.5306000000000002</v>
      </c>
      <c r="S1120" s="61">
        <v>5.6406000000000001</v>
      </c>
      <c r="T1120" s="61">
        <v>0.91039999999999999</v>
      </c>
      <c r="V1120" s="61">
        <v>0.69</v>
      </c>
      <c r="X1120" s="61">
        <v>0.53269999999999995</v>
      </c>
    </row>
    <row r="1121" spans="1:24">
      <c r="A1121" s="64">
        <v>44713</v>
      </c>
      <c r="B1121" s="61">
        <v>0.71679999999999999</v>
      </c>
      <c r="C1121" s="63">
        <v>63.3</v>
      </c>
      <c r="D1121" s="61">
        <v>4.8000999999999996</v>
      </c>
      <c r="E1121" s="63">
        <v>92.63</v>
      </c>
      <c r="F1121" s="61">
        <v>0.66930000000000001</v>
      </c>
      <c r="G1121" s="63">
        <v>887.04</v>
      </c>
      <c r="H1121" s="61">
        <v>0.56969999999999998</v>
      </c>
      <c r="I1121" s="61">
        <v>0.98480000000000001</v>
      </c>
      <c r="J1121" s="63">
        <v>55.6</v>
      </c>
      <c r="K1121" s="57">
        <v>24.63</v>
      </c>
      <c r="L1121" s="61">
        <v>1.1045</v>
      </c>
      <c r="M1121" s="63">
        <v>20.92</v>
      </c>
      <c r="N1121" s="61">
        <v>3.1459999999999999</v>
      </c>
      <c r="O1121" s="62">
        <v>10453</v>
      </c>
      <c r="P1121" s="62">
        <v>16633</v>
      </c>
      <c r="R1121" s="61">
        <v>2.5238999999999998</v>
      </c>
      <c r="S1121" s="61">
        <v>5.6241000000000003</v>
      </c>
      <c r="T1121" s="61">
        <v>0.90790000000000004</v>
      </c>
      <c r="V1121" s="61">
        <v>0.68910000000000005</v>
      </c>
      <c r="X1121" s="61">
        <v>0.53110000000000002</v>
      </c>
    </row>
    <row r="1122" spans="1:24">
      <c r="A1122" s="64">
        <v>44714</v>
      </c>
      <c r="B1122" s="61">
        <v>0.7157</v>
      </c>
      <c r="C1122" s="63">
        <v>63.3</v>
      </c>
      <c r="D1122" s="61">
        <v>4.7889999999999997</v>
      </c>
      <c r="E1122" s="63">
        <v>93.06</v>
      </c>
      <c r="F1122" s="61">
        <v>0.67149999999999999</v>
      </c>
      <c r="G1122" s="63">
        <v>896.76</v>
      </c>
      <c r="H1122" s="61">
        <v>0.57340000000000002</v>
      </c>
      <c r="I1122" s="61">
        <v>0.98529999999999995</v>
      </c>
      <c r="J1122" s="63">
        <v>55.55</v>
      </c>
      <c r="K1122" s="57">
        <v>24.61</v>
      </c>
      <c r="L1122" s="61">
        <v>1.1057999999999999</v>
      </c>
      <c r="M1122" s="63">
        <v>21.03</v>
      </c>
      <c r="N1122" s="61">
        <v>3.1455000000000002</v>
      </c>
      <c r="O1122" s="62">
        <v>10380</v>
      </c>
      <c r="P1122" s="62">
        <v>16608</v>
      </c>
      <c r="R1122" s="61">
        <v>2.5200999999999998</v>
      </c>
      <c r="S1122" s="61">
        <v>5.6157000000000004</v>
      </c>
      <c r="T1122" s="61">
        <v>0.90710000000000002</v>
      </c>
      <c r="V1122" s="61">
        <v>0.6895</v>
      </c>
      <c r="X1122" s="61">
        <v>0.53049999999999997</v>
      </c>
    </row>
    <row r="1123" spans="1:24">
      <c r="A1123" s="64">
        <v>44715</v>
      </c>
      <c r="B1123" s="61">
        <v>0.72570000000000001</v>
      </c>
      <c r="C1123" s="63">
        <v>63.9</v>
      </c>
      <c r="D1123" s="61">
        <v>4.8334000000000001</v>
      </c>
      <c r="E1123" s="63">
        <v>94.22</v>
      </c>
      <c r="F1123" s="61">
        <v>0.67479999999999996</v>
      </c>
      <c r="G1123" s="63">
        <v>900.65</v>
      </c>
      <c r="H1123" s="61">
        <v>0.57720000000000005</v>
      </c>
      <c r="I1123" s="61">
        <v>0.99490000000000001</v>
      </c>
      <c r="J1123" s="63">
        <v>56.3</v>
      </c>
      <c r="K1123" s="57">
        <v>24.93</v>
      </c>
      <c r="L1123" s="61">
        <v>1.1068</v>
      </c>
      <c r="M1123" s="63">
        <v>21.32</v>
      </c>
      <c r="N1123" s="61">
        <v>3.1833</v>
      </c>
      <c r="O1123" s="62">
        <v>10472</v>
      </c>
      <c r="P1123" s="62">
        <v>16829</v>
      </c>
      <c r="R1123" s="61">
        <v>2.5552999999999999</v>
      </c>
      <c r="S1123" s="61">
        <v>5.6929999999999996</v>
      </c>
      <c r="T1123" s="61">
        <v>0.91210000000000002</v>
      </c>
      <c r="V1123" s="61">
        <v>0.69510000000000005</v>
      </c>
      <c r="X1123" s="61">
        <v>0.5383</v>
      </c>
    </row>
    <row r="1124" spans="1:24">
      <c r="A1124" s="64">
        <v>44718</v>
      </c>
      <c r="B1124" s="61">
        <v>0.72009999999999996</v>
      </c>
      <c r="C1124" s="63">
        <v>63.5</v>
      </c>
      <c r="D1124" s="61">
        <v>4.7888000000000002</v>
      </c>
      <c r="E1124" s="63">
        <v>94.07</v>
      </c>
      <c r="F1124" s="61">
        <v>0.67120000000000002</v>
      </c>
      <c r="G1124" s="63">
        <v>894.65</v>
      </c>
      <c r="H1124" s="61">
        <v>0.57620000000000005</v>
      </c>
      <c r="I1124" s="61">
        <v>0.98960000000000004</v>
      </c>
      <c r="J1124" s="63">
        <v>55.93</v>
      </c>
      <c r="K1124" s="57">
        <v>24.76</v>
      </c>
      <c r="L1124" s="61">
        <v>1.1072</v>
      </c>
      <c r="M1124" s="63">
        <v>21.18</v>
      </c>
      <c r="N1124" s="61">
        <v>3.1604000000000001</v>
      </c>
      <c r="O1124" s="62">
        <v>10415</v>
      </c>
      <c r="P1124" s="62">
        <v>16701</v>
      </c>
      <c r="R1124" s="61">
        <v>2.5356000000000001</v>
      </c>
      <c r="S1124" s="61">
        <v>5.6502999999999997</v>
      </c>
      <c r="T1124" s="61">
        <v>0.90569999999999995</v>
      </c>
      <c r="V1124" s="61">
        <v>0.69289999999999996</v>
      </c>
      <c r="X1124" s="61">
        <v>0.53320000000000001</v>
      </c>
    </row>
    <row r="1125" spans="1:24">
      <c r="A1125" s="64">
        <v>44719</v>
      </c>
      <c r="B1125" s="61">
        <v>0.7177</v>
      </c>
      <c r="C1125" s="63">
        <v>63.6</v>
      </c>
      <c r="D1125" s="61">
        <v>4.7881</v>
      </c>
      <c r="E1125" s="63">
        <v>95.38</v>
      </c>
      <c r="F1125" s="61">
        <v>0.67230000000000001</v>
      </c>
      <c r="G1125" s="63">
        <v>904.22</v>
      </c>
      <c r="H1125" s="61">
        <v>0.5766</v>
      </c>
      <c r="I1125" s="61">
        <v>0.98980000000000001</v>
      </c>
      <c r="J1125" s="63">
        <v>55.78</v>
      </c>
      <c r="K1125" s="57">
        <v>24.75</v>
      </c>
      <c r="L1125" s="61">
        <v>1.1136999999999999</v>
      </c>
      <c r="M1125" s="63">
        <v>21.19</v>
      </c>
      <c r="N1125" s="61">
        <v>3.1564000000000001</v>
      </c>
      <c r="O1125" s="62">
        <v>10384</v>
      </c>
      <c r="P1125" s="62">
        <v>16643</v>
      </c>
      <c r="R1125" s="61">
        <v>2.5270999999999999</v>
      </c>
      <c r="S1125" s="61">
        <v>5.6308999999999996</v>
      </c>
      <c r="T1125" s="61">
        <v>0.90549999999999997</v>
      </c>
      <c r="V1125" s="61">
        <v>0.69820000000000004</v>
      </c>
      <c r="X1125" s="61">
        <v>0.53169999999999995</v>
      </c>
    </row>
    <row r="1126" spans="1:24">
      <c r="A1126" s="64">
        <v>44720</v>
      </c>
      <c r="B1126" s="61">
        <v>0.72019999999999995</v>
      </c>
      <c r="C1126" s="63">
        <v>63.8</v>
      </c>
      <c r="D1126" s="61">
        <v>4.8056999999999999</v>
      </c>
      <c r="E1126" s="63">
        <v>95.93</v>
      </c>
      <c r="F1126" s="61">
        <v>0.67379999999999995</v>
      </c>
      <c r="G1126" s="63">
        <v>904.18</v>
      </c>
      <c r="H1126" s="61">
        <v>0.57310000000000005</v>
      </c>
      <c r="I1126" s="61">
        <v>0.99019999999999997</v>
      </c>
      <c r="J1126" s="63">
        <v>55.97</v>
      </c>
      <c r="K1126" s="57">
        <v>24.83</v>
      </c>
      <c r="L1126" s="61">
        <v>1.1152</v>
      </c>
      <c r="M1126" s="63">
        <v>21.25</v>
      </c>
      <c r="N1126" s="61">
        <v>3.1638000000000002</v>
      </c>
      <c r="O1126" s="62">
        <v>10429</v>
      </c>
      <c r="P1126" s="62">
        <v>16702</v>
      </c>
      <c r="R1126" s="61">
        <v>2.5358999999999998</v>
      </c>
      <c r="S1126" s="61">
        <v>5.6513</v>
      </c>
      <c r="T1126" s="61">
        <v>0.90329999999999999</v>
      </c>
      <c r="V1126" s="61">
        <v>0.70209999999999995</v>
      </c>
      <c r="X1126" s="61">
        <v>0.53549999999999998</v>
      </c>
    </row>
    <row r="1127" spans="1:24">
      <c r="A1127" s="64">
        <v>44721</v>
      </c>
      <c r="B1127" s="61">
        <v>0.71760000000000002</v>
      </c>
      <c r="C1127" s="63">
        <v>63.7</v>
      </c>
      <c r="D1127" s="61">
        <v>4.7933000000000003</v>
      </c>
      <c r="E1127" s="63">
        <v>96.04</v>
      </c>
      <c r="F1127" s="61">
        <v>0.66949999999999998</v>
      </c>
      <c r="G1127" s="63">
        <v>900.08</v>
      </c>
      <c r="H1127" s="61">
        <v>0.57310000000000005</v>
      </c>
      <c r="I1127" s="61">
        <v>0.9869</v>
      </c>
      <c r="J1127" s="63">
        <v>55.82</v>
      </c>
      <c r="K1127" s="57">
        <v>24.76</v>
      </c>
      <c r="L1127" s="61">
        <v>1.1133999999999999</v>
      </c>
      <c r="M1127" s="63">
        <v>21.21</v>
      </c>
      <c r="N1127" s="61">
        <v>3.1524000000000001</v>
      </c>
      <c r="O1127" s="62">
        <v>10447</v>
      </c>
      <c r="P1127" s="62">
        <v>16640</v>
      </c>
      <c r="R1127" s="61">
        <v>2.5268000000000002</v>
      </c>
      <c r="S1127" s="61">
        <v>5.6323999999999996</v>
      </c>
      <c r="T1127" s="61">
        <v>0.90190000000000003</v>
      </c>
      <c r="V1127" s="61">
        <v>0.70179999999999998</v>
      </c>
      <c r="X1127" s="61">
        <v>0.5333</v>
      </c>
    </row>
    <row r="1128" spans="1:24">
      <c r="A1128" s="64">
        <v>44722</v>
      </c>
      <c r="B1128" s="61">
        <v>0.71209999999999996</v>
      </c>
      <c r="C1128" s="63">
        <v>63.3</v>
      </c>
      <c r="D1128" s="61">
        <v>4.7595000000000001</v>
      </c>
      <c r="E1128" s="63">
        <v>95.23</v>
      </c>
      <c r="F1128" s="61">
        <v>0.66959999999999997</v>
      </c>
      <c r="G1128" s="63">
        <v>902.24</v>
      </c>
      <c r="H1128" s="61">
        <v>0.56930000000000003</v>
      </c>
      <c r="I1128" s="61">
        <v>0.98309999999999997</v>
      </c>
      <c r="J1128" s="63">
        <v>55.41</v>
      </c>
      <c r="K1128" s="57">
        <v>24.67</v>
      </c>
      <c r="L1128" s="61">
        <v>1.1096999999999999</v>
      </c>
      <c r="M1128" s="63">
        <v>21.06</v>
      </c>
      <c r="N1128" s="61">
        <v>3.1332</v>
      </c>
      <c r="O1128" s="62">
        <v>10368</v>
      </c>
      <c r="P1128" s="62">
        <v>16501</v>
      </c>
      <c r="R1128" s="61">
        <v>2.5074000000000001</v>
      </c>
      <c r="S1128" s="61">
        <v>5.5892999999999997</v>
      </c>
      <c r="T1128" s="61">
        <v>0.90359999999999996</v>
      </c>
      <c r="V1128" s="61">
        <v>0.69720000000000004</v>
      </c>
      <c r="X1128" s="61">
        <v>0.52890000000000004</v>
      </c>
    </row>
    <row r="1129" spans="1:24">
      <c r="A1129" s="64">
        <v>44726</v>
      </c>
      <c r="B1129" s="61">
        <v>0.6966</v>
      </c>
      <c r="C1129" s="63">
        <v>62.5</v>
      </c>
      <c r="D1129" s="61">
        <v>4.6871</v>
      </c>
      <c r="E1129" s="63">
        <v>93.8</v>
      </c>
      <c r="F1129" s="61">
        <v>0.6673</v>
      </c>
      <c r="G1129" s="63">
        <v>897.17</v>
      </c>
      <c r="H1129" s="61">
        <v>0.57140000000000002</v>
      </c>
      <c r="I1129" s="61">
        <v>0.96899999999999997</v>
      </c>
      <c r="J1129" s="63">
        <v>54.33</v>
      </c>
      <c r="K1129" s="57">
        <v>24.35</v>
      </c>
      <c r="L1129" s="61">
        <v>1.1075999999999999</v>
      </c>
      <c r="M1129" s="63">
        <v>20.68</v>
      </c>
      <c r="N1129" s="61">
        <v>3.0817999999999999</v>
      </c>
      <c r="O1129" s="62">
        <v>10253</v>
      </c>
      <c r="P1129" s="62">
        <v>16173</v>
      </c>
      <c r="R1129" s="61">
        <v>2.4527999999999999</v>
      </c>
      <c r="S1129" s="61">
        <v>5.4683000000000002</v>
      </c>
      <c r="T1129" s="61">
        <v>0.89659999999999995</v>
      </c>
      <c r="V1129" s="61">
        <v>0.69350000000000001</v>
      </c>
      <c r="X1129" s="61">
        <v>0.5232</v>
      </c>
    </row>
    <row r="1130" spans="1:24">
      <c r="A1130" s="64">
        <v>44727</v>
      </c>
      <c r="B1130" s="61">
        <v>0.69059999999999999</v>
      </c>
      <c r="C1130" s="63">
        <v>62</v>
      </c>
      <c r="D1130" s="61">
        <v>4.6369999999999996</v>
      </c>
      <c r="E1130" s="63">
        <v>93.11</v>
      </c>
      <c r="F1130" s="61">
        <v>0.65990000000000004</v>
      </c>
      <c r="G1130" s="63">
        <v>892.06</v>
      </c>
      <c r="H1130" s="61">
        <v>0.57540000000000002</v>
      </c>
      <c r="I1130" s="61">
        <v>0.96060000000000001</v>
      </c>
      <c r="J1130" s="63">
        <v>53.89</v>
      </c>
      <c r="K1130" s="57">
        <v>24.22</v>
      </c>
      <c r="L1130" s="61">
        <v>1.1099000000000001</v>
      </c>
      <c r="M1130" s="63">
        <v>20.43</v>
      </c>
      <c r="N1130" s="61">
        <v>3.0514000000000001</v>
      </c>
      <c r="O1130" s="62">
        <v>10185</v>
      </c>
      <c r="P1130" s="62">
        <v>16037</v>
      </c>
      <c r="R1130" s="61">
        <v>2.4317000000000002</v>
      </c>
      <c r="S1130" s="61">
        <v>5.4211999999999998</v>
      </c>
      <c r="T1130" s="61">
        <v>0.89510000000000001</v>
      </c>
      <c r="V1130" s="61">
        <v>0.69089999999999996</v>
      </c>
      <c r="X1130" s="61">
        <v>0.51949999999999996</v>
      </c>
    </row>
    <row r="1131" spans="1:24">
      <c r="A1131" s="64">
        <v>44728</v>
      </c>
      <c r="B1131" s="61">
        <v>0.69989999999999997</v>
      </c>
      <c r="C1131" s="63">
        <v>62.7</v>
      </c>
      <c r="D1131" s="61">
        <v>4.6924999999999999</v>
      </c>
      <c r="E1131" s="63">
        <v>93.98</v>
      </c>
      <c r="F1131" s="61">
        <v>0.67100000000000004</v>
      </c>
      <c r="G1131" s="63">
        <v>901.75</v>
      </c>
      <c r="H1131" s="61">
        <v>0.57650000000000001</v>
      </c>
      <c r="I1131" s="61">
        <v>0.97250000000000003</v>
      </c>
      <c r="J1131" s="63">
        <v>54.63</v>
      </c>
      <c r="K1131" s="57">
        <v>24.5</v>
      </c>
      <c r="L1131" s="61">
        <v>1.1145</v>
      </c>
      <c r="M1131" s="63">
        <v>20.84</v>
      </c>
      <c r="N1131" s="61">
        <v>3.0785</v>
      </c>
      <c r="O1131" s="62">
        <v>10322</v>
      </c>
      <c r="P1131" s="62">
        <v>16262</v>
      </c>
      <c r="R1131" s="61">
        <v>2.4643999999999999</v>
      </c>
      <c r="S1131" s="61">
        <v>5.4939999999999998</v>
      </c>
      <c r="T1131" s="61">
        <v>0.90359999999999996</v>
      </c>
      <c r="V1131" s="61">
        <v>0.69720000000000004</v>
      </c>
      <c r="X1131" s="61">
        <v>0.52559999999999996</v>
      </c>
    </row>
    <row r="1132" spans="1:24">
      <c r="A1132" s="64">
        <v>44729</v>
      </c>
      <c r="B1132" s="61">
        <v>0.70120000000000005</v>
      </c>
      <c r="C1132" s="63">
        <v>62.7</v>
      </c>
      <c r="D1132" s="61">
        <v>4.6966999999999999</v>
      </c>
      <c r="E1132" s="63">
        <v>94.02</v>
      </c>
      <c r="F1132" s="61">
        <v>0.66659999999999997</v>
      </c>
      <c r="G1132" s="63">
        <v>902.89</v>
      </c>
      <c r="H1132" s="61">
        <v>0.57079999999999997</v>
      </c>
      <c r="I1132" s="61">
        <v>0.97160000000000002</v>
      </c>
      <c r="J1132" s="63">
        <v>54.75</v>
      </c>
      <c r="K1132" s="57">
        <v>24.7</v>
      </c>
      <c r="L1132" s="61">
        <v>1.1060000000000001</v>
      </c>
      <c r="M1132" s="63">
        <v>20.86</v>
      </c>
      <c r="N1132" s="61">
        <v>3.0863</v>
      </c>
      <c r="O1132" s="62">
        <v>10383</v>
      </c>
      <c r="P1132" s="62">
        <v>16294</v>
      </c>
      <c r="R1132" s="61">
        <v>2.4689999999999999</v>
      </c>
      <c r="S1132" s="61">
        <v>5.5044000000000004</v>
      </c>
      <c r="T1132" s="61">
        <v>0.90880000000000005</v>
      </c>
      <c r="V1132" s="61">
        <v>0.67989999999999995</v>
      </c>
      <c r="X1132" s="61">
        <v>0.52739999999999998</v>
      </c>
    </row>
    <row r="1133" spans="1:24">
      <c r="A1133" s="64">
        <v>44732</v>
      </c>
      <c r="B1133" s="61">
        <v>0.69669999999999999</v>
      </c>
      <c r="C1133" s="63">
        <v>62.3</v>
      </c>
      <c r="D1133" s="61">
        <v>4.6547000000000001</v>
      </c>
      <c r="E1133" s="63">
        <v>94.08</v>
      </c>
      <c r="F1133" s="61">
        <v>0.66159999999999997</v>
      </c>
      <c r="G1133" s="63">
        <v>899.73</v>
      </c>
      <c r="H1133" s="61">
        <v>0.56920000000000004</v>
      </c>
      <c r="I1133" s="61">
        <v>0.9657</v>
      </c>
      <c r="J1133" s="63">
        <v>54.32</v>
      </c>
      <c r="K1133" s="57">
        <v>24.57</v>
      </c>
      <c r="L1133" s="61">
        <v>1.1005</v>
      </c>
      <c r="M1133" s="63">
        <v>20.72</v>
      </c>
      <c r="N1133" s="61">
        <v>3.0669</v>
      </c>
      <c r="O1133" s="62">
        <v>10336</v>
      </c>
      <c r="P1133" s="62">
        <v>16189</v>
      </c>
      <c r="R1133" s="61">
        <v>2.4531999999999998</v>
      </c>
      <c r="S1133" s="61">
        <v>5.4691000000000001</v>
      </c>
      <c r="T1133" s="61">
        <v>0.90559999999999996</v>
      </c>
      <c r="V1133" s="61">
        <v>0.67320000000000002</v>
      </c>
      <c r="X1133" s="61">
        <v>0.52180000000000004</v>
      </c>
    </row>
    <row r="1134" spans="1:24">
      <c r="A1134" s="64">
        <v>44733</v>
      </c>
      <c r="B1134" s="61">
        <v>0.69599999999999995</v>
      </c>
      <c r="C1134" s="63">
        <v>62.3</v>
      </c>
      <c r="D1134" s="61">
        <v>4.6616999999999997</v>
      </c>
      <c r="E1134" s="63">
        <v>94</v>
      </c>
      <c r="F1134" s="61">
        <v>0.66169999999999995</v>
      </c>
      <c r="G1134" s="63">
        <v>899.57</v>
      </c>
      <c r="H1134" s="61">
        <v>0.56769999999999998</v>
      </c>
      <c r="I1134" s="61">
        <v>0.96399999999999997</v>
      </c>
      <c r="J1134" s="63">
        <v>54.34</v>
      </c>
      <c r="K1134" s="57">
        <v>24.65</v>
      </c>
      <c r="L1134" s="61">
        <v>1.1000000000000001</v>
      </c>
      <c r="M1134" s="63">
        <v>20.68</v>
      </c>
      <c r="N1134" s="61">
        <v>3.0602999999999998</v>
      </c>
      <c r="O1134" s="62">
        <v>10314</v>
      </c>
      <c r="P1134" s="62">
        <v>16168</v>
      </c>
      <c r="R1134" s="61">
        <v>2.4506999999999999</v>
      </c>
      <c r="S1134" s="61">
        <v>5.4635999999999996</v>
      </c>
      <c r="T1134" s="61">
        <v>0.90090000000000003</v>
      </c>
      <c r="V1134" s="61">
        <v>0.67320000000000002</v>
      </c>
      <c r="X1134" s="61">
        <v>0.5212</v>
      </c>
    </row>
    <row r="1135" spans="1:24">
      <c r="A1135" s="64">
        <v>44734</v>
      </c>
      <c r="B1135" s="61">
        <v>0.69169999999999998</v>
      </c>
      <c r="C1135" s="63">
        <v>62.1</v>
      </c>
      <c r="D1135" s="61">
        <v>4.6510999999999996</v>
      </c>
      <c r="E1135" s="63">
        <v>94.31</v>
      </c>
      <c r="F1135" s="61">
        <v>0.65949999999999998</v>
      </c>
      <c r="G1135" s="63">
        <v>896.93</v>
      </c>
      <c r="H1135" s="61">
        <v>0.56559999999999999</v>
      </c>
      <c r="I1135" s="61">
        <v>0.96060000000000001</v>
      </c>
      <c r="J1135" s="63">
        <v>54.09</v>
      </c>
      <c r="K1135" s="57">
        <v>24.54</v>
      </c>
      <c r="L1135" s="61">
        <v>1.1032</v>
      </c>
      <c r="M1135" s="63">
        <v>20.62</v>
      </c>
      <c r="N1135" s="61">
        <v>3.0449000000000002</v>
      </c>
      <c r="O1135" s="62">
        <v>10281</v>
      </c>
      <c r="P1135" s="62">
        <v>16077</v>
      </c>
      <c r="R1135" s="61">
        <v>2.4356</v>
      </c>
      <c r="S1135" s="61">
        <v>5.4298000000000002</v>
      </c>
      <c r="T1135" s="61">
        <v>0.8972</v>
      </c>
      <c r="V1135" s="61">
        <v>0.67</v>
      </c>
      <c r="X1135" s="61">
        <v>0.51780000000000004</v>
      </c>
    </row>
    <row r="1136" spans="1:24">
      <c r="A1136" s="64">
        <v>44735</v>
      </c>
      <c r="B1136" s="61">
        <v>0.68979999999999997</v>
      </c>
      <c r="C1136" s="63">
        <v>61.8</v>
      </c>
      <c r="D1136" s="61">
        <v>4.6253000000000002</v>
      </c>
      <c r="E1136" s="63">
        <v>93.5</v>
      </c>
      <c r="F1136" s="61">
        <v>0.65259999999999996</v>
      </c>
      <c r="G1136" s="63">
        <v>897.53</v>
      </c>
      <c r="H1136" s="61">
        <v>0.5625</v>
      </c>
      <c r="I1136" s="61">
        <v>0.9587</v>
      </c>
      <c r="J1136" s="63">
        <v>53.99</v>
      </c>
      <c r="K1136" s="57">
        <v>24.43</v>
      </c>
      <c r="L1136" s="61">
        <v>1.1003000000000001</v>
      </c>
      <c r="M1136" s="63">
        <v>20.56</v>
      </c>
      <c r="N1136" s="61">
        <v>3.0402999999999998</v>
      </c>
      <c r="O1136" s="62">
        <v>10228</v>
      </c>
      <c r="P1136" s="62">
        <v>16038</v>
      </c>
      <c r="R1136" s="61">
        <v>2.4289000000000001</v>
      </c>
      <c r="S1136" s="61">
        <v>5.4143999999999997</v>
      </c>
      <c r="T1136" s="61">
        <v>0.89339999999999997</v>
      </c>
      <c r="V1136" s="61">
        <v>0.66279999999999994</v>
      </c>
      <c r="X1136" s="61">
        <v>0.51729999999999998</v>
      </c>
    </row>
    <row r="1137" spans="1:24">
      <c r="A1137" s="64">
        <v>44736</v>
      </c>
      <c r="B1137" s="61">
        <v>0.69079999999999997</v>
      </c>
      <c r="C1137" s="63">
        <v>61.8</v>
      </c>
      <c r="D1137" s="61">
        <v>4.6243999999999996</v>
      </c>
      <c r="E1137" s="63">
        <v>93.02</v>
      </c>
      <c r="F1137" s="61">
        <v>0.6552</v>
      </c>
      <c r="G1137" s="63">
        <v>896.68</v>
      </c>
      <c r="H1137" s="61">
        <v>0.56269999999999998</v>
      </c>
      <c r="I1137" s="61">
        <v>0.95920000000000005</v>
      </c>
      <c r="J1137" s="63">
        <v>54.1</v>
      </c>
      <c r="K1137" s="57">
        <v>24.54</v>
      </c>
      <c r="L1137" s="61">
        <v>1.0965</v>
      </c>
      <c r="M1137" s="63">
        <v>20.52</v>
      </c>
      <c r="N1137" s="61">
        <v>3.0436999999999999</v>
      </c>
      <c r="O1137" s="62">
        <v>10257</v>
      </c>
      <c r="P1137" s="62">
        <v>16065</v>
      </c>
      <c r="R1137" s="61">
        <v>2.4323999999999999</v>
      </c>
      <c r="S1137" s="61">
        <v>5.4222000000000001</v>
      </c>
      <c r="T1137" s="61">
        <v>0.89680000000000004</v>
      </c>
      <c r="V1137" s="61">
        <v>0.66349999999999998</v>
      </c>
      <c r="X1137" s="61">
        <v>0.5181</v>
      </c>
    </row>
    <row r="1138" spans="1:24">
      <c r="A1138" s="64">
        <v>44739</v>
      </c>
      <c r="B1138" s="61">
        <v>0.69299999999999995</v>
      </c>
      <c r="C1138" s="63">
        <v>61.9</v>
      </c>
      <c r="D1138" s="61">
        <v>4.6342999999999996</v>
      </c>
      <c r="E1138" s="63">
        <v>93.49</v>
      </c>
      <c r="F1138" s="61">
        <v>0.65629999999999999</v>
      </c>
      <c r="G1138" s="63">
        <v>890.08</v>
      </c>
      <c r="H1138" s="61">
        <v>0.5645</v>
      </c>
      <c r="I1138" s="61">
        <v>0.96009999999999995</v>
      </c>
      <c r="J1138" s="63">
        <v>54.25</v>
      </c>
      <c r="K1138" s="57">
        <v>24.54</v>
      </c>
      <c r="L1138" s="61">
        <v>1.097</v>
      </c>
      <c r="M1138" s="63">
        <v>20.51</v>
      </c>
      <c r="N1138" s="61">
        <v>3.0522999999999998</v>
      </c>
      <c r="O1138" s="62">
        <v>10255</v>
      </c>
      <c r="P1138" s="62">
        <v>16113</v>
      </c>
      <c r="R1138" s="61">
        <v>2.4401000000000002</v>
      </c>
      <c r="S1138" s="61">
        <v>5.4390000000000001</v>
      </c>
      <c r="T1138" s="61">
        <v>0.89290000000000003</v>
      </c>
      <c r="V1138" s="61">
        <v>0.66379999999999995</v>
      </c>
      <c r="X1138" s="61">
        <v>0.51870000000000005</v>
      </c>
    </row>
    <row r="1139" spans="1:24">
      <c r="A1139" s="64">
        <v>44740</v>
      </c>
      <c r="B1139" s="61">
        <v>0.69279999999999997</v>
      </c>
      <c r="C1139" s="63">
        <v>62</v>
      </c>
      <c r="D1139" s="61">
        <v>4.6394000000000002</v>
      </c>
      <c r="E1139" s="63">
        <v>93.81</v>
      </c>
      <c r="F1139" s="61">
        <v>0.65539999999999998</v>
      </c>
      <c r="G1139" s="63">
        <v>891.2</v>
      </c>
      <c r="H1139" s="61">
        <v>0.56469999999999998</v>
      </c>
      <c r="I1139" s="61">
        <v>0.95989999999999998</v>
      </c>
      <c r="J1139" s="63">
        <v>54.49</v>
      </c>
      <c r="K1139" s="57">
        <v>24.5</v>
      </c>
      <c r="L1139" s="61">
        <v>1.1013999999999999</v>
      </c>
      <c r="M1139" s="63">
        <v>20.58</v>
      </c>
      <c r="N1139" s="61">
        <v>3.0476000000000001</v>
      </c>
      <c r="O1139" s="62">
        <v>10287</v>
      </c>
      <c r="P1139" s="62">
        <v>16106</v>
      </c>
      <c r="R1139" s="61">
        <v>2.4394</v>
      </c>
      <c r="S1139" s="61">
        <v>5.4364999999999997</v>
      </c>
      <c r="T1139" s="61">
        <v>0.89070000000000005</v>
      </c>
      <c r="V1139" s="61">
        <v>0.66269999999999996</v>
      </c>
      <c r="X1139" s="61">
        <v>0.51790000000000003</v>
      </c>
    </row>
    <row r="1140" spans="1:24">
      <c r="A1140" s="64">
        <v>44741</v>
      </c>
      <c r="B1140" s="61">
        <v>0.68979999999999997</v>
      </c>
      <c r="C1140" s="63">
        <v>61.8</v>
      </c>
      <c r="D1140" s="61">
        <v>4.6212999999999997</v>
      </c>
      <c r="E1140" s="63">
        <v>93.81</v>
      </c>
      <c r="F1140" s="61">
        <v>0.65680000000000005</v>
      </c>
      <c r="G1140" s="63">
        <v>893.11</v>
      </c>
      <c r="H1140" s="61">
        <v>0.56579999999999997</v>
      </c>
      <c r="I1140" s="61">
        <v>0.95760000000000001</v>
      </c>
      <c r="J1140" s="63">
        <v>54.43</v>
      </c>
      <c r="K1140" s="57">
        <v>24.2</v>
      </c>
      <c r="L1140" s="61">
        <v>1.1040000000000001</v>
      </c>
      <c r="M1140" s="63">
        <v>20.47</v>
      </c>
      <c r="N1140" s="61">
        <v>3.0350999999999999</v>
      </c>
      <c r="O1140" s="62">
        <v>10241</v>
      </c>
      <c r="P1140" s="62">
        <v>16045</v>
      </c>
      <c r="R1140" s="61">
        <v>2.4289000000000001</v>
      </c>
      <c r="S1140" s="61">
        <v>5.4123999999999999</v>
      </c>
      <c r="T1140" s="61">
        <v>0.88770000000000004</v>
      </c>
      <c r="V1140" s="61">
        <v>0.66</v>
      </c>
      <c r="X1140" s="61">
        <v>0.51619999999999999</v>
      </c>
    </row>
    <row r="1141" spans="1:24">
      <c r="A1141" s="64">
        <v>44742</v>
      </c>
      <c r="B1141" s="61">
        <v>0.68889999999999996</v>
      </c>
      <c r="C1141" s="63">
        <v>61.8</v>
      </c>
      <c r="D1141" s="61">
        <v>4.6121999999999996</v>
      </c>
      <c r="E1141" s="63">
        <v>93.95</v>
      </c>
      <c r="F1141" s="61">
        <v>0.65890000000000004</v>
      </c>
      <c r="G1141" s="63">
        <v>895.12</v>
      </c>
      <c r="H1141" s="61">
        <v>0.56710000000000005</v>
      </c>
      <c r="I1141" s="61">
        <v>0.95840000000000003</v>
      </c>
      <c r="J1141" s="63">
        <v>54.37</v>
      </c>
      <c r="K1141" s="57">
        <v>24.32</v>
      </c>
      <c r="L1141" s="61">
        <v>1.1088</v>
      </c>
      <c r="M1141" s="63">
        <v>20.49</v>
      </c>
      <c r="N1141" s="61">
        <v>3.0352999999999999</v>
      </c>
      <c r="O1141" s="62">
        <v>10253</v>
      </c>
      <c r="P1141" s="62">
        <v>16041</v>
      </c>
      <c r="R1141" s="61">
        <v>2.4257</v>
      </c>
      <c r="S1141" s="61">
        <v>5.4058000000000002</v>
      </c>
      <c r="T1141" s="61">
        <v>0.88849999999999996</v>
      </c>
      <c r="V1141" s="61">
        <v>0.6573</v>
      </c>
      <c r="X1141" s="61">
        <v>0.51690000000000003</v>
      </c>
    </row>
    <row r="1142" spans="1:24">
      <c r="A1142" s="64">
        <v>44743</v>
      </c>
      <c r="B1142" s="61">
        <v>0.68300000000000005</v>
      </c>
      <c r="C1142" s="63">
        <v>61.3</v>
      </c>
      <c r="D1142" s="61">
        <v>4.5826000000000002</v>
      </c>
      <c r="E1142" s="63">
        <v>92.2</v>
      </c>
      <c r="F1142" s="61">
        <v>0.65280000000000005</v>
      </c>
      <c r="G1142" s="63">
        <v>886.01</v>
      </c>
      <c r="H1142" s="61">
        <v>0.56299999999999994</v>
      </c>
      <c r="I1142" s="61">
        <v>0.95130000000000003</v>
      </c>
      <c r="J1142" s="63">
        <v>54.02</v>
      </c>
      <c r="K1142" s="57">
        <v>24.29</v>
      </c>
      <c r="L1142" s="61">
        <v>1.1041000000000001</v>
      </c>
      <c r="M1142" s="63">
        <v>20.399999999999999</v>
      </c>
      <c r="N1142" s="61">
        <v>3.0110000000000001</v>
      </c>
      <c r="O1142" s="62">
        <v>10220</v>
      </c>
      <c r="P1142" s="62">
        <v>15900</v>
      </c>
      <c r="R1142" s="61">
        <v>2.4049</v>
      </c>
      <c r="S1142" s="61">
        <v>5.3604000000000003</v>
      </c>
      <c r="T1142" s="61">
        <v>0.88239999999999996</v>
      </c>
      <c r="V1142" s="61">
        <v>0.65269999999999995</v>
      </c>
      <c r="X1142" s="61">
        <v>0.51439999999999997</v>
      </c>
    </row>
    <row r="1143" spans="1:24">
      <c r="A1143" s="64">
        <v>44746</v>
      </c>
      <c r="B1143" s="61">
        <v>0.68340000000000001</v>
      </c>
      <c r="C1143" s="63">
        <v>61.4</v>
      </c>
      <c r="D1143" s="61">
        <v>4.5739000000000001</v>
      </c>
      <c r="E1143" s="63">
        <v>92.48</v>
      </c>
      <c r="F1143" s="61">
        <v>0.65500000000000003</v>
      </c>
      <c r="G1143" s="63">
        <v>887.15</v>
      </c>
      <c r="H1143" s="61">
        <v>0.56469999999999998</v>
      </c>
      <c r="I1143" s="61">
        <v>0.95450000000000002</v>
      </c>
      <c r="J1143" s="63">
        <v>54.01</v>
      </c>
      <c r="K1143" s="57">
        <v>24.36</v>
      </c>
      <c r="L1143" s="61">
        <v>1.0982000000000001</v>
      </c>
      <c r="M1143" s="63">
        <v>20.36</v>
      </c>
      <c r="N1143" s="61">
        <v>3.0152000000000001</v>
      </c>
      <c r="O1143" s="62">
        <v>10226</v>
      </c>
      <c r="P1143" s="62">
        <v>15964</v>
      </c>
      <c r="R1143" s="61">
        <v>2.4062999999999999</v>
      </c>
      <c r="S1143" s="61">
        <v>5.3624999999999998</v>
      </c>
      <c r="T1143" s="61">
        <v>0.87990000000000002</v>
      </c>
      <c r="V1143" s="61">
        <v>0.65539999999999998</v>
      </c>
      <c r="X1143" s="61">
        <v>0.51380000000000003</v>
      </c>
    </row>
    <row r="1144" spans="1:24">
      <c r="A1144" s="64">
        <v>44747</v>
      </c>
      <c r="B1144" s="61">
        <v>0.68730000000000002</v>
      </c>
      <c r="C1144" s="63">
        <v>61.7</v>
      </c>
      <c r="D1144" s="61">
        <v>4.5998000000000001</v>
      </c>
      <c r="E1144" s="63">
        <v>93.64</v>
      </c>
      <c r="F1144" s="61">
        <v>0.65810000000000002</v>
      </c>
      <c r="G1144" s="63">
        <v>893.27</v>
      </c>
      <c r="H1144" s="61">
        <v>0.56689999999999996</v>
      </c>
      <c r="I1144" s="61">
        <v>0.95930000000000004</v>
      </c>
      <c r="J1144" s="63">
        <v>54.35</v>
      </c>
      <c r="K1144" s="57">
        <v>24.53</v>
      </c>
      <c r="L1144" s="61">
        <v>1.1045</v>
      </c>
      <c r="M1144" s="63">
        <v>20.47</v>
      </c>
      <c r="N1144" s="61">
        <v>3.0358000000000001</v>
      </c>
      <c r="O1144" s="62">
        <v>10301</v>
      </c>
      <c r="P1144" s="62">
        <v>16062</v>
      </c>
      <c r="R1144" s="61">
        <v>2.4201000000000001</v>
      </c>
      <c r="S1144" s="61">
        <v>5.3929999999999998</v>
      </c>
      <c r="T1144" s="61">
        <v>0.88280000000000003</v>
      </c>
      <c r="V1144" s="61">
        <v>0.66010000000000002</v>
      </c>
      <c r="X1144" s="61">
        <v>0.51680000000000004</v>
      </c>
    </row>
    <row r="1145" spans="1:24">
      <c r="A1145" s="64">
        <v>44748</v>
      </c>
      <c r="B1145" s="61">
        <v>0.6784</v>
      </c>
      <c r="C1145" s="63">
        <v>61.2</v>
      </c>
      <c r="D1145" s="61">
        <v>4.5509000000000004</v>
      </c>
      <c r="E1145" s="63">
        <v>91.73</v>
      </c>
      <c r="F1145" s="61">
        <v>0.66200000000000003</v>
      </c>
      <c r="G1145" s="63">
        <v>887.13</v>
      </c>
      <c r="H1145" s="61">
        <v>0.56869999999999998</v>
      </c>
      <c r="I1145" s="61">
        <v>0.95340000000000003</v>
      </c>
      <c r="J1145" s="63">
        <v>53.82</v>
      </c>
      <c r="K1145" s="57">
        <v>24.46</v>
      </c>
      <c r="L1145" s="61">
        <v>1.1026</v>
      </c>
      <c r="M1145" s="63">
        <v>20.25</v>
      </c>
      <c r="N1145" s="61">
        <v>3.0009000000000001</v>
      </c>
      <c r="O1145" s="62">
        <v>10186</v>
      </c>
      <c r="P1145" s="62">
        <v>15854</v>
      </c>
      <c r="R1145" s="61">
        <v>2.3887</v>
      </c>
      <c r="S1145" s="61">
        <v>5.3236999999999997</v>
      </c>
      <c r="T1145" s="61">
        <v>0.88570000000000004</v>
      </c>
      <c r="V1145" s="61">
        <v>0.65680000000000005</v>
      </c>
      <c r="X1145" s="61">
        <v>0.51270000000000004</v>
      </c>
    </row>
    <row r="1146" spans="1:24">
      <c r="A1146" s="64">
        <v>44749</v>
      </c>
      <c r="B1146" s="61">
        <v>0.68220000000000003</v>
      </c>
      <c r="C1146" s="63">
        <v>61.5</v>
      </c>
      <c r="D1146" s="61">
        <v>4.5707000000000004</v>
      </c>
      <c r="E1146" s="63">
        <v>92.72</v>
      </c>
      <c r="F1146" s="61">
        <v>0.66749999999999998</v>
      </c>
      <c r="G1146" s="63">
        <v>884.98</v>
      </c>
      <c r="H1146" s="61">
        <v>0.57099999999999995</v>
      </c>
      <c r="I1146" s="61">
        <v>0.95579999999999998</v>
      </c>
      <c r="J1146" s="63">
        <v>53.89</v>
      </c>
      <c r="K1146" s="57">
        <v>24.61</v>
      </c>
      <c r="L1146" s="61">
        <v>1.103</v>
      </c>
      <c r="M1146" s="63">
        <v>20.3</v>
      </c>
      <c r="N1146" s="61">
        <v>3.0194000000000001</v>
      </c>
      <c r="O1146" s="62">
        <v>10225</v>
      </c>
      <c r="P1146" s="62">
        <v>15948</v>
      </c>
      <c r="S1146" s="61">
        <v>5.3537999999999997</v>
      </c>
      <c r="T1146" s="61">
        <v>0.88749999999999996</v>
      </c>
      <c r="V1146" s="61">
        <v>0.66100000000000003</v>
      </c>
      <c r="X1146" s="61">
        <v>0.51729999999999998</v>
      </c>
    </row>
    <row r="1147" spans="1:24">
      <c r="A1147" s="64">
        <v>44750</v>
      </c>
      <c r="B1147" s="61">
        <v>0.68240000000000001</v>
      </c>
      <c r="C1147" s="63">
        <v>61.6</v>
      </c>
      <c r="D1147" s="61">
        <v>4.5762</v>
      </c>
      <c r="E1147" s="63">
        <v>92.58</v>
      </c>
      <c r="F1147" s="61">
        <v>0.67159999999999997</v>
      </c>
      <c r="G1147" s="63">
        <v>887.38</v>
      </c>
      <c r="H1147" s="61">
        <v>0.56820000000000004</v>
      </c>
      <c r="I1147" s="61">
        <v>0.95650000000000002</v>
      </c>
      <c r="J1147" s="63">
        <v>54.06</v>
      </c>
      <c r="K1147" s="57">
        <v>24.59</v>
      </c>
      <c r="L1147" s="61">
        <v>1.1060000000000001</v>
      </c>
      <c r="M1147" s="63">
        <v>20.34</v>
      </c>
      <c r="N1147" s="61">
        <v>3.0203000000000002</v>
      </c>
      <c r="O1147" s="62">
        <v>10225</v>
      </c>
      <c r="P1147" s="62">
        <v>15937</v>
      </c>
      <c r="S1147" s="61">
        <v>5.3559999999999999</v>
      </c>
      <c r="T1147" s="61">
        <v>0.8871</v>
      </c>
      <c r="V1147" s="61">
        <v>0.66449999999999998</v>
      </c>
      <c r="X1147" s="61">
        <v>0.51739999999999997</v>
      </c>
    </row>
    <row r="1148" spans="1:24">
      <c r="A1148" s="64">
        <v>44753</v>
      </c>
      <c r="B1148" s="61">
        <v>0.68130000000000002</v>
      </c>
      <c r="C1148" s="63">
        <v>61.6</v>
      </c>
      <c r="D1148" s="61">
        <v>4.5724999999999998</v>
      </c>
      <c r="E1148" s="63">
        <v>93.37</v>
      </c>
      <c r="F1148" s="61">
        <v>0.67179999999999995</v>
      </c>
      <c r="G1148" s="63">
        <v>887.15</v>
      </c>
      <c r="H1148" s="61">
        <v>0.56869999999999998</v>
      </c>
      <c r="I1148" s="61">
        <v>0.95440000000000003</v>
      </c>
      <c r="J1148" s="63">
        <v>54.1</v>
      </c>
      <c r="K1148" s="57">
        <v>24.53</v>
      </c>
      <c r="L1148" s="61">
        <v>1.1048</v>
      </c>
      <c r="M1148" s="63">
        <v>20.32</v>
      </c>
      <c r="N1148" s="61">
        <v>3.0160999999999998</v>
      </c>
      <c r="O1148" s="62">
        <v>10198</v>
      </c>
      <c r="P1148" s="62">
        <v>15904</v>
      </c>
      <c r="S1148" s="61">
        <v>5.3476999999999997</v>
      </c>
      <c r="T1148" s="61">
        <v>0.88449999999999995</v>
      </c>
      <c r="V1148" s="61">
        <v>0.66690000000000005</v>
      </c>
      <c r="X1148" s="61">
        <v>0.51729999999999998</v>
      </c>
    </row>
    <row r="1149" spans="1:24">
      <c r="A1149" s="64">
        <v>44754</v>
      </c>
      <c r="B1149" s="61">
        <v>0.67200000000000004</v>
      </c>
      <c r="C1149" s="63">
        <v>61</v>
      </c>
      <c r="D1149" s="61">
        <v>4.5247999999999999</v>
      </c>
      <c r="E1149" s="63">
        <v>92.36</v>
      </c>
      <c r="F1149" s="61">
        <v>0.67130000000000001</v>
      </c>
      <c r="G1149" s="63">
        <v>883.45</v>
      </c>
      <c r="H1149" s="61">
        <v>0.56679999999999997</v>
      </c>
      <c r="I1149" s="61">
        <v>0.9456</v>
      </c>
      <c r="J1149" s="63">
        <v>53.52</v>
      </c>
      <c r="K1149" s="57">
        <v>24.43</v>
      </c>
      <c r="L1149" s="61">
        <v>1.1011</v>
      </c>
      <c r="M1149" s="63">
        <v>20.11</v>
      </c>
      <c r="N1149" s="61">
        <v>2.9817</v>
      </c>
      <c r="O1149" s="62">
        <v>10076</v>
      </c>
      <c r="P1149" s="62">
        <v>15713</v>
      </c>
      <c r="S1149" s="61">
        <v>5.2751000000000001</v>
      </c>
      <c r="T1149" s="61">
        <v>0.87570000000000003</v>
      </c>
      <c r="V1149" s="61">
        <v>0.66139999999999999</v>
      </c>
      <c r="X1149" s="61">
        <v>0.5111</v>
      </c>
    </row>
    <row r="1150" spans="1:24">
      <c r="A1150" s="64">
        <v>44755</v>
      </c>
      <c r="B1150" s="61">
        <v>0.67710000000000004</v>
      </c>
      <c r="C1150" s="63">
        <v>61.4</v>
      </c>
      <c r="D1150" s="61">
        <v>4.5509000000000004</v>
      </c>
      <c r="E1150" s="63">
        <v>92.78</v>
      </c>
      <c r="F1150" s="61">
        <v>0.67449999999999999</v>
      </c>
      <c r="G1150" s="63">
        <v>884.04</v>
      </c>
      <c r="H1150" s="61">
        <v>0.56899999999999995</v>
      </c>
      <c r="I1150" s="61">
        <v>0.95230000000000004</v>
      </c>
      <c r="J1150" s="63">
        <v>53.92</v>
      </c>
      <c r="K1150" s="57">
        <v>24.59</v>
      </c>
      <c r="L1150" s="61">
        <v>1.1054999999999999</v>
      </c>
      <c r="M1150" s="63">
        <v>20.239999999999998</v>
      </c>
      <c r="N1150" s="61">
        <v>3.0015999999999998</v>
      </c>
      <c r="O1150" s="62">
        <v>10148</v>
      </c>
      <c r="P1150" s="62">
        <v>15837</v>
      </c>
      <c r="S1150" s="61">
        <v>5.3150000000000004</v>
      </c>
      <c r="T1150" s="61">
        <v>0.88119999999999998</v>
      </c>
      <c r="V1150" s="61">
        <v>0.66490000000000005</v>
      </c>
      <c r="X1150" s="61">
        <v>0.51700000000000002</v>
      </c>
    </row>
    <row r="1151" spans="1:24">
      <c r="A1151" s="64">
        <v>44756</v>
      </c>
      <c r="B1151" s="61">
        <v>0.67569999999999997</v>
      </c>
      <c r="C1151" s="63">
        <v>61.4</v>
      </c>
      <c r="D1151" s="61">
        <v>4.5476000000000001</v>
      </c>
      <c r="E1151" s="63">
        <v>93.54</v>
      </c>
      <c r="F1151" s="61">
        <v>0.67449999999999999</v>
      </c>
      <c r="G1151" s="63">
        <v>886</v>
      </c>
      <c r="H1151" s="61">
        <v>0.57010000000000005</v>
      </c>
      <c r="I1151" s="61">
        <v>0.94479999999999997</v>
      </c>
      <c r="J1151" s="63">
        <v>53.96</v>
      </c>
      <c r="K1151" s="57">
        <v>24.6</v>
      </c>
      <c r="L1151" s="61">
        <v>1.1044</v>
      </c>
      <c r="M1151" s="63">
        <v>20.190000000000001</v>
      </c>
      <c r="N1151" s="61">
        <v>3.0024999999999999</v>
      </c>
      <c r="O1151" s="62">
        <v>10132</v>
      </c>
      <c r="P1151" s="62">
        <v>15813</v>
      </c>
      <c r="S1151" s="61">
        <v>5.3040000000000003</v>
      </c>
      <c r="T1151" s="61">
        <v>0.87809999999999999</v>
      </c>
      <c r="V1151" s="61">
        <v>0.66379999999999995</v>
      </c>
      <c r="X1151" s="61">
        <v>0.51500000000000001</v>
      </c>
    </row>
    <row r="1152" spans="1:24">
      <c r="A1152" s="64">
        <v>44757</v>
      </c>
      <c r="B1152" s="61">
        <v>0.67300000000000004</v>
      </c>
      <c r="C1152" s="63">
        <v>61.3</v>
      </c>
      <c r="D1152" s="61">
        <v>4.5484</v>
      </c>
      <c r="E1152" s="63">
        <v>93.53</v>
      </c>
      <c r="F1152" s="61">
        <v>0.67159999999999997</v>
      </c>
      <c r="G1152" s="63">
        <v>891.77</v>
      </c>
      <c r="H1152" s="61">
        <v>0.56950000000000001</v>
      </c>
      <c r="I1152" s="61">
        <v>0.94479999999999997</v>
      </c>
      <c r="J1152" s="63">
        <v>53.74</v>
      </c>
      <c r="K1152" s="57">
        <v>24.7</v>
      </c>
      <c r="L1152" s="61">
        <v>1.099</v>
      </c>
      <c r="M1152" s="63">
        <v>20.16</v>
      </c>
      <c r="N1152" s="61">
        <v>2.9944000000000002</v>
      </c>
      <c r="O1152" s="62">
        <v>10092</v>
      </c>
      <c r="P1152" s="62">
        <v>15775</v>
      </c>
      <c r="S1152" s="61">
        <v>5.2831000000000001</v>
      </c>
      <c r="T1152" s="61">
        <v>0.88300000000000001</v>
      </c>
      <c r="V1152" s="61">
        <v>0.66190000000000004</v>
      </c>
      <c r="X1152" s="61">
        <v>0.51470000000000005</v>
      </c>
    </row>
    <row r="1153" spans="1:24">
      <c r="A1153" s="64">
        <v>44760</v>
      </c>
      <c r="B1153" s="61">
        <v>0.68020000000000003</v>
      </c>
      <c r="C1153" s="63">
        <v>61.8</v>
      </c>
      <c r="D1153" s="61">
        <v>4.5890000000000004</v>
      </c>
      <c r="E1153" s="63">
        <v>94.06</v>
      </c>
      <c r="F1153" s="61">
        <v>0.67420000000000002</v>
      </c>
      <c r="G1153" s="63">
        <v>896.14</v>
      </c>
      <c r="H1153" s="61">
        <v>0.57189999999999996</v>
      </c>
      <c r="I1153" s="61">
        <v>0.95150000000000001</v>
      </c>
      <c r="J1153" s="63">
        <v>54.34</v>
      </c>
      <c r="K1153" s="57">
        <v>24.93</v>
      </c>
      <c r="L1153" s="61">
        <v>1.1052999999999999</v>
      </c>
      <c r="M1153" s="63">
        <v>20.350000000000001</v>
      </c>
      <c r="N1153" s="61">
        <v>3.0276000000000001</v>
      </c>
      <c r="O1153" s="62">
        <v>10196</v>
      </c>
      <c r="P1153" s="62">
        <v>15940</v>
      </c>
      <c r="S1153" s="61">
        <v>5.3395999999999999</v>
      </c>
      <c r="T1153" s="61">
        <v>0.88419999999999999</v>
      </c>
      <c r="V1153" s="61">
        <v>0.66379999999999995</v>
      </c>
      <c r="X1153" s="61">
        <v>0.51949999999999996</v>
      </c>
    </row>
    <row r="1154" spans="1:24">
      <c r="A1154" s="64">
        <v>44761</v>
      </c>
      <c r="B1154" s="61">
        <v>0.68510000000000004</v>
      </c>
      <c r="C1154" s="63">
        <v>62.2</v>
      </c>
      <c r="D1154" s="61">
        <v>4.6231</v>
      </c>
      <c r="E1154" s="63">
        <v>94.54</v>
      </c>
      <c r="F1154" s="61">
        <v>0.67510000000000003</v>
      </c>
      <c r="G1154" s="63">
        <v>899.25</v>
      </c>
      <c r="H1154" s="61">
        <v>0.5726</v>
      </c>
      <c r="I1154" s="61">
        <v>0.95579999999999998</v>
      </c>
      <c r="J1154" s="63">
        <v>54.76</v>
      </c>
      <c r="K1154" s="57">
        <v>25.12</v>
      </c>
      <c r="L1154" s="61">
        <v>1.1100000000000001</v>
      </c>
      <c r="M1154" s="63">
        <v>20.5</v>
      </c>
      <c r="N1154" s="61">
        <v>3.0531000000000001</v>
      </c>
      <c r="O1154" s="62">
        <v>10271</v>
      </c>
      <c r="P1154" s="62">
        <v>16055</v>
      </c>
      <c r="S1154" s="61">
        <v>5.3780000000000001</v>
      </c>
      <c r="T1154" s="61">
        <v>0.88759999999999994</v>
      </c>
      <c r="V1154" s="61">
        <v>0.66869999999999996</v>
      </c>
      <c r="X1154" s="61">
        <v>0.52090000000000003</v>
      </c>
    </row>
    <row r="1155" spans="1:24">
      <c r="A1155" s="64">
        <v>44762</v>
      </c>
      <c r="B1155" s="61">
        <v>0.69120000000000004</v>
      </c>
      <c r="C1155" s="63">
        <v>62.6</v>
      </c>
      <c r="D1155" s="61">
        <v>4.6675000000000004</v>
      </c>
      <c r="E1155" s="63">
        <v>95.44</v>
      </c>
      <c r="F1155" s="61">
        <v>0.67520000000000002</v>
      </c>
      <c r="G1155" s="63">
        <v>907.23</v>
      </c>
      <c r="H1155" s="61">
        <v>0.57489999999999997</v>
      </c>
      <c r="I1155" s="61">
        <v>0.96189999999999998</v>
      </c>
      <c r="J1155" s="63">
        <v>55.27</v>
      </c>
      <c r="K1155" s="57">
        <v>25.35</v>
      </c>
      <c r="L1155" s="61">
        <v>1.1052</v>
      </c>
      <c r="M1155" s="63">
        <v>20.68</v>
      </c>
      <c r="N1155" s="61">
        <v>3.0754999999999999</v>
      </c>
      <c r="O1155" s="62">
        <v>10357</v>
      </c>
      <c r="P1155" s="62">
        <v>16198</v>
      </c>
      <c r="S1155" s="61">
        <v>5.4259000000000004</v>
      </c>
      <c r="T1155" s="61">
        <v>0.88949999999999996</v>
      </c>
      <c r="V1155" s="61">
        <v>0.67</v>
      </c>
      <c r="X1155" s="61">
        <v>0.52359999999999995</v>
      </c>
    </row>
    <row r="1156" spans="1:24">
      <c r="A1156" s="64">
        <v>44763</v>
      </c>
      <c r="B1156" s="61">
        <v>0.69099999999999995</v>
      </c>
      <c r="C1156" s="63">
        <v>62.7</v>
      </c>
      <c r="D1156" s="61">
        <v>4.6712999999999996</v>
      </c>
      <c r="E1156" s="63">
        <v>95.5</v>
      </c>
      <c r="F1156" s="61">
        <v>0.67589999999999995</v>
      </c>
      <c r="G1156" s="63">
        <v>904.77</v>
      </c>
      <c r="H1156" s="61">
        <v>0.57620000000000005</v>
      </c>
      <c r="I1156" s="61">
        <v>0.96199999999999997</v>
      </c>
      <c r="J1156" s="63">
        <v>55.23</v>
      </c>
      <c r="K1156" s="57">
        <v>25.4</v>
      </c>
      <c r="L1156" s="61">
        <v>1.1079000000000001</v>
      </c>
      <c r="M1156" s="63">
        <v>20.67</v>
      </c>
      <c r="N1156" s="61">
        <v>3.0788000000000002</v>
      </c>
      <c r="O1156" s="62">
        <v>10372</v>
      </c>
      <c r="P1156" s="62">
        <v>16176</v>
      </c>
      <c r="S1156" s="61">
        <v>5.4234999999999998</v>
      </c>
      <c r="T1156" s="61">
        <v>0.88880000000000003</v>
      </c>
      <c r="V1156" s="61">
        <v>0.67030000000000001</v>
      </c>
      <c r="X1156" s="61">
        <v>0.52490000000000003</v>
      </c>
    </row>
    <row r="1157" spans="1:24">
      <c r="A1157" s="64">
        <v>44764</v>
      </c>
      <c r="B1157" s="61">
        <v>0.69059999999999999</v>
      </c>
      <c r="C1157" s="63">
        <v>62.7</v>
      </c>
      <c r="D1157" s="61">
        <v>4.6711</v>
      </c>
      <c r="E1157" s="63">
        <v>95.23</v>
      </c>
      <c r="F1157" s="61">
        <v>0.67800000000000005</v>
      </c>
      <c r="G1157" s="63">
        <v>907.32</v>
      </c>
      <c r="H1157" s="61">
        <v>0.57750000000000001</v>
      </c>
      <c r="I1157" s="61">
        <v>0.96030000000000004</v>
      </c>
      <c r="J1157" s="63">
        <v>55.18</v>
      </c>
      <c r="K1157" s="57">
        <v>25.45</v>
      </c>
      <c r="L1157" s="61">
        <v>1.1106</v>
      </c>
      <c r="M1157" s="63">
        <v>20.66</v>
      </c>
      <c r="N1157" s="61">
        <v>3.0762999999999998</v>
      </c>
      <c r="O1157" s="62">
        <v>10374</v>
      </c>
      <c r="P1157" s="62">
        <v>16167</v>
      </c>
      <c r="S1157" s="61">
        <v>5.4208999999999996</v>
      </c>
      <c r="T1157" s="61">
        <v>0.89029999999999998</v>
      </c>
      <c r="V1157" s="61">
        <v>0.66879999999999995</v>
      </c>
      <c r="X1157" s="61">
        <v>0.52510000000000001</v>
      </c>
    </row>
    <row r="1158" spans="1:24">
      <c r="A1158" s="64">
        <v>44767</v>
      </c>
      <c r="B1158" s="61">
        <v>0.69089999999999996</v>
      </c>
      <c r="C1158" s="63">
        <v>62.6</v>
      </c>
      <c r="D1158" s="61">
        <v>4.6677</v>
      </c>
      <c r="E1158" s="63">
        <v>94.18</v>
      </c>
      <c r="F1158" s="61">
        <v>0.6774</v>
      </c>
      <c r="G1158" s="63">
        <v>906.77</v>
      </c>
      <c r="H1158" s="61">
        <v>0.57709999999999995</v>
      </c>
      <c r="I1158" s="61">
        <v>0.95860000000000001</v>
      </c>
      <c r="J1158" s="63">
        <v>55.17</v>
      </c>
      <c r="K1158" s="57">
        <v>25.35</v>
      </c>
      <c r="L1158" s="61">
        <v>1.1088</v>
      </c>
      <c r="M1158" s="63">
        <v>20.66</v>
      </c>
      <c r="N1158" s="61">
        <v>3.0779999999999998</v>
      </c>
      <c r="O1158" s="62">
        <v>10359</v>
      </c>
      <c r="P1158" s="62">
        <v>16164</v>
      </c>
      <c r="S1158" s="61">
        <v>5.4229000000000003</v>
      </c>
      <c r="T1158" s="61">
        <v>0.89370000000000005</v>
      </c>
      <c r="V1158" s="61">
        <v>0.66579999999999995</v>
      </c>
      <c r="X1158" s="61">
        <v>0.5252</v>
      </c>
    </row>
    <row r="1159" spans="1:24">
      <c r="A1159" s="64">
        <v>44768</v>
      </c>
      <c r="B1159" s="61">
        <v>0.69610000000000005</v>
      </c>
      <c r="C1159" s="63">
        <v>63</v>
      </c>
      <c r="D1159" s="61">
        <v>4.7023999999999999</v>
      </c>
      <c r="E1159" s="63">
        <v>95.14</v>
      </c>
      <c r="F1159" s="61">
        <v>0.68140000000000001</v>
      </c>
      <c r="G1159" s="63">
        <v>911.68</v>
      </c>
      <c r="H1159" s="61">
        <v>0.5776</v>
      </c>
      <c r="I1159" s="61">
        <v>0.96489999999999998</v>
      </c>
      <c r="J1159" s="63">
        <v>55.53</v>
      </c>
      <c r="K1159" s="57">
        <v>25.51</v>
      </c>
      <c r="L1159" s="61">
        <v>1.1120000000000001</v>
      </c>
      <c r="M1159" s="63">
        <v>20.84</v>
      </c>
      <c r="N1159" s="61">
        <v>3.1025</v>
      </c>
      <c r="O1159" s="62">
        <v>10439</v>
      </c>
      <c r="P1159" s="62">
        <v>16257</v>
      </c>
      <c r="S1159" s="61">
        <v>5.4635999999999996</v>
      </c>
      <c r="T1159" s="61">
        <v>0.89300000000000002</v>
      </c>
      <c r="V1159" s="61">
        <v>0.67169999999999996</v>
      </c>
      <c r="X1159" s="61">
        <v>0.52739999999999998</v>
      </c>
    </row>
    <row r="1160" spans="1:24">
      <c r="A1160" s="64">
        <v>44769</v>
      </c>
      <c r="B1160" s="61">
        <v>0.69399999999999995</v>
      </c>
      <c r="C1160" s="63">
        <v>62.9</v>
      </c>
      <c r="D1160" s="61">
        <v>4.6917</v>
      </c>
      <c r="E1160" s="63">
        <v>95.02</v>
      </c>
      <c r="F1160" s="61">
        <v>0.68400000000000005</v>
      </c>
      <c r="G1160" s="63">
        <v>911.64</v>
      </c>
      <c r="H1160" s="61">
        <v>0.57540000000000002</v>
      </c>
      <c r="I1160" s="61">
        <v>0.96379999999999999</v>
      </c>
      <c r="J1160" s="63">
        <v>55.42</v>
      </c>
      <c r="K1160" s="57">
        <v>25.54</v>
      </c>
      <c r="L1160" s="61">
        <v>1.1127</v>
      </c>
      <c r="M1160" s="63">
        <v>20.79</v>
      </c>
      <c r="N1160" s="61">
        <v>3.0949</v>
      </c>
      <c r="O1160" s="62">
        <v>10422</v>
      </c>
      <c r="P1160" s="62">
        <v>16221</v>
      </c>
      <c r="S1160" s="61">
        <v>5.4469000000000003</v>
      </c>
      <c r="T1160" s="61">
        <v>0.89219999999999999</v>
      </c>
      <c r="V1160" s="61">
        <v>0.66739999999999999</v>
      </c>
      <c r="X1160" s="61">
        <v>0.52739999999999998</v>
      </c>
    </row>
    <row r="1161" spans="1:24">
      <c r="A1161" s="64">
        <v>44770</v>
      </c>
      <c r="B1161" s="61">
        <v>0.6996</v>
      </c>
      <c r="C1161" s="63">
        <v>63.1</v>
      </c>
      <c r="D1161" s="61">
        <v>4.7173999999999996</v>
      </c>
      <c r="E1161" s="63">
        <v>94.7</v>
      </c>
      <c r="F1161" s="61">
        <v>0.6845</v>
      </c>
      <c r="G1161" s="63">
        <v>910.04</v>
      </c>
      <c r="H1161" s="61">
        <v>0.57450000000000001</v>
      </c>
      <c r="I1161" s="61">
        <v>0.96679999999999999</v>
      </c>
      <c r="J1161" s="63">
        <v>55.79</v>
      </c>
      <c r="K1161" s="57">
        <v>25.75</v>
      </c>
      <c r="L1161" s="61">
        <v>1.1147</v>
      </c>
      <c r="M1161" s="63">
        <v>20.93</v>
      </c>
      <c r="N1161" s="61">
        <v>3.1143000000000001</v>
      </c>
      <c r="O1161" s="62">
        <v>10468</v>
      </c>
      <c r="P1161" s="62">
        <v>16348</v>
      </c>
      <c r="S1161" s="61">
        <v>5.4912000000000001</v>
      </c>
      <c r="T1161" s="61">
        <v>0.89670000000000005</v>
      </c>
      <c r="V1161" s="61">
        <v>0.67069999999999996</v>
      </c>
      <c r="X1161" s="61">
        <v>0.53129999999999999</v>
      </c>
    </row>
    <row r="1162" spans="1:24">
      <c r="A1162" s="64">
        <v>44771</v>
      </c>
      <c r="B1162" s="61">
        <v>0.70069999999999999</v>
      </c>
      <c r="C1162" s="63">
        <v>63.1</v>
      </c>
      <c r="D1162" s="61">
        <v>4.7252000000000001</v>
      </c>
      <c r="E1162" s="63">
        <v>93.19</v>
      </c>
      <c r="F1162" s="61">
        <v>0.68620000000000003</v>
      </c>
      <c r="G1162" s="63">
        <v>911.25</v>
      </c>
      <c r="H1162" s="61">
        <v>0.5746</v>
      </c>
      <c r="I1162" s="61">
        <v>0.96599999999999997</v>
      </c>
      <c r="J1162" s="63">
        <v>55.66</v>
      </c>
      <c r="K1162" s="57">
        <v>25.79</v>
      </c>
      <c r="L1162" s="61">
        <v>1.1097999999999999</v>
      </c>
      <c r="M1162" s="63">
        <v>20.98</v>
      </c>
      <c r="N1162" s="61">
        <v>3.1171000000000002</v>
      </c>
      <c r="O1162" s="62">
        <v>10405</v>
      </c>
      <c r="P1162" s="62">
        <v>16368</v>
      </c>
      <c r="S1162" s="61">
        <v>5.5004</v>
      </c>
      <c r="T1162" s="61">
        <v>0.89749999999999996</v>
      </c>
      <c r="V1162" s="61">
        <v>0.66679999999999995</v>
      </c>
      <c r="X1162" s="61">
        <v>0.53200000000000003</v>
      </c>
    </row>
    <row r="1163" spans="1:24">
      <c r="A1163" s="64">
        <v>44775</v>
      </c>
      <c r="B1163" s="61">
        <v>0.6956</v>
      </c>
      <c r="C1163" s="63">
        <v>62.6</v>
      </c>
      <c r="D1163" s="61">
        <v>4.7104999999999997</v>
      </c>
      <c r="E1163" s="63">
        <v>90.89</v>
      </c>
      <c r="F1163" s="61">
        <v>0.6774</v>
      </c>
      <c r="G1163" s="63">
        <v>909.15</v>
      </c>
      <c r="H1163" s="61">
        <v>0.56810000000000005</v>
      </c>
      <c r="I1163" s="61">
        <v>0.9587</v>
      </c>
      <c r="J1163" s="63">
        <v>54.72</v>
      </c>
      <c r="K1163" s="57">
        <v>25.09</v>
      </c>
      <c r="L1163" s="61">
        <v>1.1031</v>
      </c>
      <c r="M1163" s="63">
        <v>20.9</v>
      </c>
      <c r="N1163" s="61">
        <v>3.0998999999999999</v>
      </c>
      <c r="O1163" s="62">
        <v>10355</v>
      </c>
      <c r="P1163" s="62">
        <v>16244</v>
      </c>
      <c r="S1163" s="61">
        <v>5.4603000000000002</v>
      </c>
      <c r="T1163" s="61">
        <v>0.89500000000000002</v>
      </c>
      <c r="V1163" s="61">
        <v>0.66120000000000001</v>
      </c>
      <c r="X1163" s="61">
        <v>0.52510000000000001</v>
      </c>
    </row>
    <row r="1164" spans="1:24">
      <c r="A1164" s="64">
        <v>44776</v>
      </c>
      <c r="B1164" s="61">
        <v>0.69340000000000002</v>
      </c>
      <c r="C1164" s="63">
        <v>62.5</v>
      </c>
      <c r="D1164" s="61">
        <v>4.6801000000000004</v>
      </c>
      <c r="E1164" s="63">
        <v>92.38</v>
      </c>
      <c r="F1164" s="61">
        <v>0.68140000000000001</v>
      </c>
      <c r="G1164" s="63">
        <v>908.95</v>
      </c>
      <c r="H1164" s="61">
        <v>0.56979999999999997</v>
      </c>
      <c r="I1164" s="61">
        <v>0.95740000000000003</v>
      </c>
      <c r="J1164" s="63">
        <v>54.61</v>
      </c>
      <c r="K1164" s="57">
        <v>25.09</v>
      </c>
      <c r="L1164" s="61">
        <v>1.107</v>
      </c>
      <c r="M1164" s="63">
        <v>20.81</v>
      </c>
      <c r="N1164" s="61">
        <v>3.0905</v>
      </c>
      <c r="O1164" s="62">
        <v>10341</v>
      </c>
      <c r="P1164" s="62">
        <v>16205</v>
      </c>
      <c r="S1164" s="61">
        <v>5.4431000000000003</v>
      </c>
      <c r="T1164" s="61">
        <v>0.89129999999999998</v>
      </c>
      <c r="V1164" s="61">
        <v>0.66300000000000003</v>
      </c>
      <c r="X1164" s="61">
        <v>0.52370000000000005</v>
      </c>
    </row>
    <row r="1165" spans="1:24">
      <c r="A1165" s="64">
        <v>44777</v>
      </c>
      <c r="B1165" s="61">
        <v>0.69610000000000005</v>
      </c>
      <c r="C1165" s="63">
        <v>62.8</v>
      </c>
      <c r="D1165" s="61">
        <v>4.7004999999999999</v>
      </c>
      <c r="E1165" s="63">
        <v>93.33</v>
      </c>
      <c r="F1165" s="61">
        <v>0.68489999999999995</v>
      </c>
      <c r="G1165" s="63">
        <v>912.8</v>
      </c>
      <c r="H1165" s="61">
        <v>0.57320000000000004</v>
      </c>
      <c r="I1165" s="61">
        <v>0.96109999999999995</v>
      </c>
      <c r="J1165" s="63">
        <v>55.33</v>
      </c>
      <c r="K1165" s="57">
        <v>25.17</v>
      </c>
      <c r="L1165" s="61">
        <v>1.1065</v>
      </c>
      <c r="M1165" s="63">
        <v>20.9</v>
      </c>
      <c r="N1165" s="61">
        <v>3.1006</v>
      </c>
      <c r="O1165" s="62">
        <v>10391</v>
      </c>
      <c r="P1165" s="62">
        <v>16297</v>
      </c>
      <c r="S1165" s="61">
        <v>5.4640000000000004</v>
      </c>
      <c r="T1165" s="61">
        <v>0.89429999999999998</v>
      </c>
      <c r="V1165" s="61">
        <v>0.66920000000000002</v>
      </c>
      <c r="X1165" s="61">
        <v>0.52690000000000003</v>
      </c>
    </row>
    <row r="1166" spans="1:24">
      <c r="A1166" s="64">
        <v>44778</v>
      </c>
      <c r="B1166" s="61">
        <v>0.69679999999999997</v>
      </c>
      <c r="C1166" s="63">
        <v>62.7</v>
      </c>
      <c r="D1166" s="61">
        <v>4.7012999999999998</v>
      </c>
      <c r="E1166" s="63">
        <v>92.89</v>
      </c>
      <c r="F1166" s="61">
        <v>0.68100000000000005</v>
      </c>
      <c r="G1166" s="63">
        <v>904.53</v>
      </c>
      <c r="H1166" s="61">
        <v>0.57369999999999999</v>
      </c>
      <c r="I1166" s="61">
        <v>0.95830000000000004</v>
      </c>
      <c r="J1166" s="63">
        <v>55.09</v>
      </c>
      <c r="K1166" s="57">
        <v>24.84</v>
      </c>
      <c r="L1166" s="61">
        <v>1.1064000000000001</v>
      </c>
      <c r="M1166" s="63">
        <v>20.88</v>
      </c>
      <c r="N1166" s="61">
        <v>3.1042000000000001</v>
      </c>
      <c r="O1166" s="62">
        <v>10382</v>
      </c>
      <c r="P1166" s="62">
        <v>16303</v>
      </c>
      <c r="S1166" s="61">
        <v>5.4696999999999996</v>
      </c>
      <c r="T1166" s="61">
        <v>0.89659999999999995</v>
      </c>
      <c r="V1166" s="61">
        <v>0.66659999999999997</v>
      </c>
      <c r="X1166" s="61">
        <v>0.52780000000000005</v>
      </c>
    </row>
    <row r="1167" spans="1:24">
      <c r="A1167" s="64">
        <v>44781</v>
      </c>
      <c r="B1167" s="61">
        <v>0.69369999999999998</v>
      </c>
      <c r="C1167" s="63">
        <v>62.7</v>
      </c>
      <c r="D1167" s="61">
        <v>4.6910999999999996</v>
      </c>
      <c r="E1167" s="63">
        <v>93.8</v>
      </c>
      <c r="F1167" s="61">
        <v>0.68110000000000004</v>
      </c>
      <c r="G1167" s="63">
        <v>906.15</v>
      </c>
      <c r="H1167" s="61">
        <v>0.57440000000000002</v>
      </c>
      <c r="I1167" s="61">
        <v>0.95860000000000001</v>
      </c>
      <c r="J1167" s="63">
        <v>55.19</v>
      </c>
      <c r="K1167" s="57">
        <v>24.85</v>
      </c>
      <c r="L1167" s="61">
        <v>1.1113</v>
      </c>
      <c r="M1167" s="63">
        <v>20.85</v>
      </c>
      <c r="N1167" s="61">
        <v>3.0945999999999998</v>
      </c>
      <c r="O1167" s="62">
        <v>10352</v>
      </c>
      <c r="P1167" s="62">
        <v>16226</v>
      </c>
      <c r="S1167" s="61">
        <v>5.4455</v>
      </c>
      <c r="T1167" s="61">
        <v>0.89649999999999996</v>
      </c>
      <c r="V1167" s="61">
        <v>0.66659999999999997</v>
      </c>
      <c r="X1167" s="61">
        <v>0.52439999999999998</v>
      </c>
    </row>
    <row r="1168" spans="1:24">
      <c r="A1168" s="64">
        <v>44782</v>
      </c>
      <c r="B1168" s="61">
        <v>0.69750000000000001</v>
      </c>
      <c r="C1168" s="63">
        <v>62.9</v>
      </c>
      <c r="D1168" s="61">
        <v>4.7092999999999998</v>
      </c>
      <c r="E1168" s="63">
        <v>94.17</v>
      </c>
      <c r="F1168" s="61">
        <v>0.68379999999999996</v>
      </c>
      <c r="G1168" s="63">
        <v>910.09</v>
      </c>
      <c r="H1168" s="61">
        <v>0.57679999999999998</v>
      </c>
      <c r="I1168" s="61">
        <v>0.96160000000000001</v>
      </c>
      <c r="J1168" s="63">
        <v>55.5</v>
      </c>
      <c r="K1168" s="57">
        <v>24.74</v>
      </c>
      <c r="L1168" s="61">
        <v>1.1108</v>
      </c>
      <c r="M1168" s="63">
        <v>20.93</v>
      </c>
      <c r="N1168" s="61">
        <v>3.1080999999999999</v>
      </c>
      <c r="O1168" s="62">
        <v>10363</v>
      </c>
      <c r="P1168" s="62">
        <v>16319</v>
      </c>
      <c r="S1168" s="61">
        <v>5.4752000000000001</v>
      </c>
      <c r="T1168" s="61">
        <v>0.89670000000000005</v>
      </c>
      <c r="V1168" s="61">
        <v>0.66600000000000004</v>
      </c>
      <c r="X1168" s="61">
        <v>0.52869999999999995</v>
      </c>
    </row>
    <row r="1169" spans="1:24">
      <c r="A1169" s="64">
        <v>44783</v>
      </c>
      <c r="B1169" s="61">
        <v>0.6956</v>
      </c>
      <c r="C1169" s="63">
        <v>62.8</v>
      </c>
      <c r="D1169" s="61">
        <v>4.6997</v>
      </c>
      <c r="E1169" s="63">
        <v>93.91</v>
      </c>
      <c r="F1169" s="61">
        <v>0.68120000000000003</v>
      </c>
      <c r="G1169" s="63">
        <v>911.55</v>
      </c>
      <c r="H1169" s="61">
        <v>0.57589999999999997</v>
      </c>
      <c r="I1169" s="61">
        <v>0.95920000000000005</v>
      </c>
      <c r="J1169" s="63">
        <v>55.29</v>
      </c>
      <c r="K1169" s="57">
        <v>24.68</v>
      </c>
      <c r="L1169" s="61">
        <v>1.1059000000000001</v>
      </c>
      <c r="M1169" s="63">
        <v>20.9</v>
      </c>
      <c r="N1169" s="61">
        <v>3.1002999999999998</v>
      </c>
      <c r="O1169" s="62">
        <v>10348</v>
      </c>
      <c r="P1169" s="62">
        <v>16267</v>
      </c>
      <c r="S1169" s="61">
        <v>5.4602000000000004</v>
      </c>
      <c r="T1169" s="61">
        <v>0.89610000000000001</v>
      </c>
      <c r="V1169" s="61">
        <v>0.66339999999999999</v>
      </c>
      <c r="X1169" s="61">
        <v>0.52669999999999995</v>
      </c>
    </row>
    <row r="1170" spans="1:24">
      <c r="A1170" s="64">
        <v>44784</v>
      </c>
      <c r="B1170" s="61">
        <v>0.70750000000000002</v>
      </c>
      <c r="C1170" s="63">
        <v>63.6</v>
      </c>
      <c r="D1170" s="61">
        <v>4.7679999999999998</v>
      </c>
      <c r="E1170" s="63">
        <v>94.2</v>
      </c>
      <c r="F1170" s="61">
        <v>0.68810000000000004</v>
      </c>
      <c r="G1170" s="63">
        <v>922.57</v>
      </c>
      <c r="H1170" s="61">
        <v>0.58020000000000005</v>
      </c>
      <c r="I1170" s="61">
        <v>0.97050000000000003</v>
      </c>
      <c r="J1170" s="63">
        <v>56.22</v>
      </c>
      <c r="K1170" s="57">
        <v>25.02</v>
      </c>
      <c r="L1170" s="61">
        <v>1.1054999999999999</v>
      </c>
      <c r="M1170" s="63">
        <v>21.21</v>
      </c>
      <c r="N1170" s="61">
        <v>3.1469999999999998</v>
      </c>
      <c r="O1170" s="62">
        <v>10473</v>
      </c>
      <c r="P1170" s="62">
        <v>16545</v>
      </c>
      <c r="S1170" s="61">
        <v>5.5513000000000003</v>
      </c>
      <c r="T1170" s="61">
        <v>0.90439999999999998</v>
      </c>
      <c r="V1170" s="61">
        <v>0.66779999999999995</v>
      </c>
      <c r="X1170" s="61">
        <v>0.53549999999999998</v>
      </c>
    </row>
    <row r="1171" spans="1:24">
      <c r="A1171" s="64">
        <v>44785</v>
      </c>
      <c r="B1171" s="61">
        <v>0.71220000000000006</v>
      </c>
      <c r="C1171" s="63">
        <v>63.9</v>
      </c>
      <c r="D1171" s="61">
        <v>4.7979000000000003</v>
      </c>
      <c r="E1171" s="63">
        <v>94.85</v>
      </c>
      <c r="F1171" s="61">
        <v>0.6905</v>
      </c>
      <c r="G1171" s="63">
        <v>927.09</v>
      </c>
      <c r="H1171" s="61">
        <v>0.58360000000000001</v>
      </c>
      <c r="I1171" s="61">
        <v>0.97540000000000004</v>
      </c>
      <c r="J1171" s="63">
        <v>56.73</v>
      </c>
      <c r="K1171" s="57">
        <v>25.06</v>
      </c>
      <c r="L1171" s="61">
        <v>1.1028</v>
      </c>
      <c r="M1171" s="63">
        <v>21.34</v>
      </c>
      <c r="N1171" s="61">
        <v>3.1610999999999998</v>
      </c>
      <c r="O1171" s="62">
        <v>10455</v>
      </c>
      <c r="P1171" s="62">
        <v>16662</v>
      </c>
      <c r="S1171" s="61">
        <v>5.5785</v>
      </c>
      <c r="T1171" s="61">
        <v>0.90810000000000002</v>
      </c>
      <c r="V1171" s="61">
        <v>0.67049999999999998</v>
      </c>
      <c r="X1171" s="61">
        <v>0.53639999999999999</v>
      </c>
    </row>
    <row r="1172" spans="1:24">
      <c r="A1172" s="64">
        <v>44788</v>
      </c>
      <c r="B1172" s="61">
        <v>0.70830000000000004</v>
      </c>
      <c r="C1172" s="63">
        <v>63.8</v>
      </c>
      <c r="D1172" s="61">
        <v>4.7910000000000004</v>
      </c>
      <c r="E1172" s="63">
        <v>94.35</v>
      </c>
      <c r="F1172" s="61">
        <v>0.69159999999999999</v>
      </c>
      <c r="G1172" s="63">
        <v>922.53</v>
      </c>
      <c r="H1172" s="61">
        <v>0.58499999999999996</v>
      </c>
      <c r="I1172" s="61">
        <v>0.97289999999999999</v>
      </c>
      <c r="J1172" s="63">
        <v>56.42</v>
      </c>
      <c r="K1172" s="57">
        <v>25.14</v>
      </c>
      <c r="L1172" s="61">
        <v>1.1043000000000001</v>
      </c>
      <c r="M1172" s="63">
        <v>21.25</v>
      </c>
      <c r="N1172" s="61">
        <v>3.1547999999999998</v>
      </c>
      <c r="O1172" s="62">
        <v>10436</v>
      </c>
      <c r="P1172" s="62">
        <v>16571</v>
      </c>
      <c r="S1172" s="61">
        <v>5.55</v>
      </c>
      <c r="T1172" s="61">
        <v>0.90649999999999997</v>
      </c>
      <c r="V1172" s="61">
        <v>0.66749999999999998</v>
      </c>
      <c r="X1172" s="61">
        <v>0.53480000000000005</v>
      </c>
    </row>
    <row r="1173" spans="1:24">
      <c r="A1173" s="64">
        <v>44789</v>
      </c>
      <c r="B1173" s="61">
        <v>0.70379999999999998</v>
      </c>
      <c r="C1173" s="63">
        <v>63.6</v>
      </c>
      <c r="D1173" s="61">
        <v>4.7774000000000001</v>
      </c>
      <c r="E1173" s="63">
        <v>93.82</v>
      </c>
      <c r="F1173" s="61">
        <v>0.69240000000000002</v>
      </c>
      <c r="G1173" s="63">
        <v>920.94</v>
      </c>
      <c r="H1173" s="61">
        <v>0.58430000000000004</v>
      </c>
      <c r="I1173" s="61">
        <v>0.96960000000000002</v>
      </c>
      <c r="J1173" s="63">
        <v>56.06</v>
      </c>
      <c r="K1173" s="57">
        <v>24.9</v>
      </c>
      <c r="L1173" s="61">
        <v>1.1061000000000001</v>
      </c>
      <c r="M1173" s="63">
        <v>21.11</v>
      </c>
      <c r="N1173" s="61">
        <v>3.1425000000000001</v>
      </c>
      <c r="O1173" s="62">
        <v>10384</v>
      </c>
      <c r="P1173" s="62">
        <v>16474</v>
      </c>
      <c r="S1173" s="61">
        <v>5.5183999999999997</v>
      </c>
      <c r="T1173" s="61">
        <v>0.9073</v>
      </c>
      <c r="V1173" s="61">
        <v>0.66600000000000004</v>
      </c>
      <c r="X1173" s="61">
        <v>0.53310000000000002</v>
      </c>
    </row>
    <row r="1174" spans="1:24">
      <c r="A1174" s="64">
        <v>44790</v>
      </c>
      <c r="B1174" s="61">
        <v>0.70240000000000002</v>
      </c>
      <c r="C1174" s="63">
        <v>63.4</v>
      </c>
      <c r="D1174" s="61">
        <v>4.7557</v>
      </c>
      <c r="E1174" s="63">
        <v>94.24</v>
      </c>
      <c r="F1174" s="61">
        <v>0.68979999999999997</v>
      </c>
      <c r="G1174" s="63">
        <v>919.43</v>
      </c>
      <c r="H1174" s="61">
        <v>0.57940000000000003</v>
      </c>
      <c r="I1174" s="61">
        <v>0.96830000000000005</v>
      </c>
      <c r="J1174" s="63">
        <v>55.71</v>
      </c>
      <c r="K1174" s="57">
        <v>24.86</v>
      </c>
      <c r="L1174" s="61">
        <v>1.1042000000000001</v>
      </c>
      <c r="M1174" s="63">
        <v>21.04</v>
      </c>
      <c r="N1174" s="61">
        <v>3.1366000000000001</v>
      </c>
      <c r="O1174" s="62">
        <v>10373</v>
      </c>
      <c r="P1174" s="62">
        <v>16438</v>
      </c>
      <c r="S1174" s="61">
        <v>5.5056000000000003</v>
      </c>
      <c r="T1174" s="61">
        <v>0.9012</v>
      </c>
      <c r="V1174" s="61">
        <v>0.66679999999999995</v>
      </c>
      <c r="X1174" s="61">
        <v>0.53380000000000005</v>
      </c>
    </row>
    <row r="1175" spans="1:24">
      <c r="A1175" s="64">
        <v>44791</v>
      </c>
      <c r="B1175" s="61">
        <v>0.69269999999999998</v>
      </c>
      <c r="C1175" s="63">
        <v>62.8</v>
      </c>
      <c r="D1175" s="61">
        <v>4.7055999999999996</v>
      </c>
      <c r="E1175" s="63">
        <v>93.67</v>
      </c>
      <c r="F1175" s="61">
        <v>0.68140000000000001</v>
      </c>
      <c r="G1175" s="63">
        <v>914.57</v>
      </c>
      <c r="H1175" s="61">
        <v>0.57589999999999997</v>
      </c>
      <c r="I1175" s="61">
        <v>0.95879999999999999</v>
      </c>
      <c r="J1175" s="63">
        <v>55.18</v>
      </c>
      <c r="K1175" s="57">
        <v>24.67</v>
      </c>
      <c r="L1175" s="61">
        <v>1.1043000000000001</v>
      </c>
      <c r="M1175" s="63">
        <v>20.79</v>
      </c>
      <c r="N1175" s="61">
        <v>3.0983999999999998</v>
      </c>
      <c r="O1175" s="62">
        <v>10277</v>
      </c>
      <c r="P1175" s="62">
        <v>16211</v>
      </c>
      <c r="S1175" s="61">
        <v>5.4337</v>
      </c>
      <c r="T1175" s="61">
        <v>0.89549999999999996</v>
      </c>
      <c r="V1175" s="61">
        <v>0.65969999999999995</v>
      </c>
      <c r="X1175" s="61">
        <v>0.52559999999999996</v>
      </c>
    </row>
    <row r="1176" spans="1:24">
      <c r="A1176" s="64">
        <v>44792</v>
      </c>
      <c r="B1176" s="61">
        <v>0.69140000000000001</v>
      </c>
      <c r="C1176" s="63">
        <v>62.8</v>
      </c>
      <c r="D1176" s="61">
        <v>4.7061999999999999</v>
      </c>
      <c r="E1176" s="63">
        <v>94.17</v>
      </c>
      <c r="F1176" s="61">
        <v>0.68569999999999998</v>
      </c>
      <c r="G1176" s="63">
        <v>916.24</v>
      </c>
      <c r="H1176" s="61">
        <v>0.58030000000000004</v>
      </c>
      <c r="I1176" s="61">
        <v>0.95860000000000001</v>
      </c>
      <c r="J1176" s="63">
        <v>55.14</v>
      </c>
      <c r="K1176" s="57">
        <v>24.68</v>
      </c>
      <c r="L1176" s="61">
        <v>1.1084000000000001</v>
      </c>
      <c r="M1176" s="63">
        <v>20.76</v>
      </c>
      <c r="N1176" s="61">
        <v>3.0960000000000001</v>
      </c>
      <c r="O1176" s="62">
        <v>10270</v>
      </c>
      <c r="P1176" s="62">
        <v>16181</v>
      </c>
      <c r="S1176" s="61">
        <v>5.4250999999999996</v>
      </c>
      <c r="T1176" s="61">
        <v>0.89610000000000001</v>
      </c>
      <c r="V1176" s="61">
        <v>0.66269999999999996</v>
      </c>
      <c r="X1176" s="61">
        <v>0.52500000000000002</v>
      </c>
    </row>
    <row r="1177" spans="1:24">
      <c r="A1177" s="64">
        <v>44795</v>
      </c>
      <c r="B1177" s="61">
        <v>0.68920000000000003</v>
      </c>
      <c r="C1177" s="63">
        <v>62.9</v>
      </c>
      <c r="D1177" s="61">
        <v>4.7054999999999998</v>
      </c>
      <c r="E1177" s="63">
        <v>94.62</v>
      </c>
      <c r="F1177" s="61">
        <v>0.68689999999999996</v>
      </c>
      <c r="G1177" s="63">
        <v>923.34</v>
      </c>
      <c r="H1177" s="61">
        <v>0.58279999999999998</v>
      </c>
      <c r="I1177" s="61">
        <v>0.96060000000000001</v>
      </c>
      <c r="J1177" s="63">
        <v>55.04</v>
      </c>
      <c r="K1177" s="57">
        <v>24.82</v>
      </c>
      <c r="L1177" s="61">
        <v>1.1123000000000001</v>
      </c>
      <c r="M1177" s="63">
        <v>20.74</v>
      </c>
      <c r="N1177" s="61">
        <v>3.089</v>
      </c>
      <c r="O1177" s="62">
        <v>10252</v>
      </c>
      <c r="P1177" s="62">
        <v>16131</v>
      </c>
      <c r="S1177" s="61">
        <v>5.4078999999999997</v>
      </c>
      <c r="T1177" s="61">
        <v>0.89570000000000005</v>
      </c>
      <c r="V1177" s="61">
        <v>0.6613</v>
      </c>
      <c r="X1177" s="61">
        <v>0.52649999999999997</v>
      </c>
    </row>
    <row r="1178" spans="1:24">
      <c r="A1178" s="64">
        <v>44796</v>
      </c>
      <c r="B1178" s="61">
        <v>0.68769999999999998</v>
      </c>
      <c r="C1178" s="63">
        <v>63</v>
      </c>
      <c r="D1178" s="61">
        <v>4.7145000000000001</v>
      </c>
      <c r="E1178" s="63">
        <v>94.43</v>
      </c>
      <c r="F1178" s="61">
        <v>0.69320000000000004</v>
      </c>
      <c r="G1178" s="63">
        <v>923.84</v>
      </c>
      <c r="H1178" s="61">
        <v>0.58540000000000003</v>
      </c>
      <c r="I1178" s="61">
        <v>0.96150000000000002</v>
      </c>
      <c r="J1178" s="63">
        <v>54.94</v>
      </c>
      <c r="K1178" s="57">
        <v>24.94</v>
      </c>
      <c r="L1178" s="61">
        <v>1.1134999999999999</v>
      </c>
      <c r="M1178" s="63">
        <v>20.76</v>
      </c>
      <c r="N1178" s="61">
        <v>3.0861000000000001</v>
      </c>
      <c r="O1178" s="62">
        <v>10249</v>
      </c>
      <c r="P1178" s="62">
        <v>16107</v>
      </c>
      <c r="S1178" s="61">
        <v>5.3962000000000003</v>
      </c>
      <c r="T1178" s="61">
        <v>0.89690000000000003</v>
      </c>
      <c r="V1178" s="61">
        <v>0.66339999999999999</v>
      </c>
      <c r="X1178" s="61">
        <v>0.52649999999999997</v>
      </c>
    </row>
    <row r="1179" spans="1:24">
      <c r="A1179" s="64">
        <v>44797</v>
      </c>
      <c r="B1179" s="61">
        <v>0.6905</v>
      </c>
      <c r="C1179" s="63">
        <v>63.2</v>
      </c>
      <c r="D1179" s="61">
        <v>4.7397</v>
      </c>
      <c r="E1179" s="63">
        <v>94.36</v>
      </c>
      <c r="F1179" s="61">
        <v>0.69450000000000001</v>
      </c>
      <c r="G1179" s="63">
        <v>926.72</v>
      </c>
      <c r="H1179" s="61">
        <v>0.5847</v>
      </c>
      <c r="I1179" s="61">
        <v>0.96299999999999997</v>
      </c>
      <c r="J1179" s="63">
        <v>55.09</v>
      </c>
      <c r="K1179" s="57">
        <v>24.98</v>
      </c>
      <c r="L1179" s="61">
        <v>1.1160000000000001</v>
      </c>
      <c r="M1179" s="63">
        <v>20.89</v>
      </c>
      <c r="N1179" s="61">
        <v>3.0985999999999998</v>
      </c>
      <c r="O1179" s="62">
        <v>10264</v>
      </c>
      <c r="P1179" s="62">
        <v>16195</v>
      </c>
      <c r="S1179" s="61">
        <v>5.4165999999999999</v>
      </c>
      <c r="T1179" s="61">
        <v>0.89629999999999999</v>
      </c>
      <c r="V1179" s="61">
        <v>0.66669999999999996</v>
      </c>
      <c r="X1179" s="61">
        <v>0.5302</v>
      </c>
    </row>
    <row r="1180" spans="1:24">
      <c r="A1180" s="64">
        <v>44798</v>
      </c>
      <c r="B1180" s="61">
        <v>0.69550000000000001</v>
      </c>
      <c r="C1180" s="63">
        <v>63.5</v>
      </c>
      <c r="D1180" s="61">
        <v>4.7652999999999999</v>
      </c>
      <c r="E1180" s="63">
        <v>95.08</v>
      </c>
      <c r="F1180" s="61">
        <v>0.69589999999999996</v>
      </c>
      <c r="G1180" s="63">
        <v>930.13</v>
      </c>
      <c r="H1180" s="61">
        <v>0.58789999999999998</v>
      </c>
      <c r="I1180" s="61">
        <v>0.96760000000000002</v>
      </c>
      <c r="J1180" s="63">
        <v>55.55</v>
      </c>
      <c r="K1180" s="57">
        <v>24.98</v>
      </c>
      <c r="L1180" s="61">
        <v>1.1185</v>
      </c>
      <c r="M1180" s="63">
        <v>21.02</v>
      </c>
      <c r="N1180" s="61">
        <v>3.1124000000000001</v>
      </c>
      <c r="O1180" s="62">
        <v>10313</v>
      </c>
      <c r="P1180" s="62">
        <v>16289</v>
      </c>
      <c r="S1180" s="61">
        <v>5.4564000000000004</v>
      </c>
      <c r="T1180" s="61">
        <v>0.90049999999999997</v>
      </c>
      <c r="V1180" s="61">
        <v>0.67049999999999998</v>
      </c>
      <c r="X1180" s="61">
        <v>0.53410000000000002</v>
      </c>
    </row>
    <row r="1181" spans="1:24">
      <c r="A1181" s="64">
        <v>44799</v>
      </c>
      <c r="B1181" s="61">
        <v>0.69569999999999999</v>
      </c>
      <c r="C1181" s="63">
        <v>63.6</v>
      </c>
      <c r="D1181" s="61">
        <v>4.7728000000000002</v>
      </c>
      <c r="E1181" s="63">
        <v>95.22</v>
      </c>
      <c r="F1181" s="61">
        <v>0.69850000000000001</v>
      </c>
      <c r="G1181" s="63">
        <v>927.26</v>
      </c>
      <c r="H1181" s="61">
        <v>0.58940000000000003</v>
      </c>
      <c r="I1181" s="61">
        <v>0.96830000000000005</v>
      </c>
      <c r="J1181" s="63">
        <v>55.59</v>
      </c>
      <c r="K1181" s="57">
        <v>25</v>
      </c>
      <c r="L1181" s="61">
        <v>1.1225000000000001</v>
      </c>
      <c r="M1181" s="63">
        <v>21</v>
      </c>
      <c r="N1181" s="61">
        <v>3.1126</v>
      </c>
      <c r="O1181" s="62">
        <v>10305</v>
      </c>
      <c r="P1181" s="62">
        <v>16295</v>
      </c>
      <c r="S1181" s="61">
        <v>5.4583000000000004</v>
      </c>
      <c r="T1181" s="61">
        <v>0.90110000000000001</v>
      </c>
      <c r="V1181" s="61">
        <v>0.67069999999999996</v>
      </c>
      <c r="X1181" s="61">
        <v>0.53290000000000004</v>
      </c>
    </row>
    <row r="1182" spans="1:24">
      <c r="A1182" s="64">
        <v>44802</v>
      </c>
      <c r="B1182" s="61">
        <v>0.68579999999999997</v>
      </c>
      <c r="C1182" s="63">
        <v>63.2</v>
      </c>
      <c r="D1182" s="61">
        <v>4.7453000000000003</v>
      </c>
      <c r="E1182" s="63">
        <v>95.2</v>
      </c>
      <c r="F1182" s="61">
        <v>0.69120000000000004</v>
      </c>
      <c r="G1182" s="63">
        <v>925.51</v>
      </c>
      <c r="H1182" s="61">
        <v>0.58799999999999997</v>
      </c>
      <c r="I1182" s="61">
        <v>0.95960000000000001</v>
      </c>
      <c r="J1182" s="63">
        <v>54.89</v>
      </c>
      <c r="K1182" s="57">
        <v>24.98</v>
      </c>
      <c r="L1182" s="61">
        <v>1.1228</v>
      </c>
      <c r="M1182" s="63">
        <v>20.85</v>
      </c>
      <c r="N1182" s="61">
        <v>3.0785999999999998</v>
      </c>
      <c r="O1182" s="62">
        <v>10213</v>
      </c>
      <c r="P1182" s="62">
        <v>16055</v>
      </c>
      <c r="S1182" s="61">
        <v>5.3823999999999996</v>
      </c>
      <c r="T1182" s="61">
        <v>0.89600000000000002</v>
      </c>
      <c r="V1182" s="61">
        <v>0.66500000000000004</v>
      </c>
      <c r="X1182" s="61">
        <v>0.52490000000000003</v>
      </c>
    </row>
    <row r="1183" spans="1:24">
      <c r="A1183" s="64">
        <v>44803</v>
      </c>
      <c r="B1183" s="61">
        <v>0.6905</v>
      </c>
      <c r="C1183" s="63">
        <v>63.5</v>
      </c>
      <c r="D1183" s="61">
        <v>4.7765000000000004</v>
      </c>
      <c r="E1183" s="63">
        <v>95.62</v>
      </c>
      <c r="F1183" s="61">
        <v>0.69040000000000001</v>
      </c>
      <c r="G1183" s="63">
        <v>930.47</v>
      </c>
      <c r="H1183" s="61">
        <v>0.58979999999999999</v>
      </c>
      <c r="I1183" s="61">
        <v>0.96409999999999996</v>
      </c>
      <c r="J1183" s="63">
        <v>55.07</v>
      </c>
      <c r="K1183" s="57">
        <v>25.13</v>
      </c>
      <c r="L1183" s="61">
        <v>1.1224000000000001</v>
      </c>
      <c r="M1183" s="63">
        <v>21.02</v>
      </c>
      <c r="N1183" s="61">
        <v>3.0962000000000001</v>
      </c>
      <c r="O1183" s="62">
        <v>10263</v>
      </c>
      <c r="P1183" s="62">
        <v>16180</v>
      </c>
      <c r="S1183" s="61">
        <v>5.4189999999999996</v>
      </c>
      <c r="T1183" s="61">
        <v>0.89790000000000003</v>
      </c>
      <c r="V1183" s="61">
        <v>0.66779999999999995</v>
      </c>
      <c r="X1183" s="61">
        <v>0.53039999999999998</v>
      </c>
    </row>
    <row r="1184" spans="1:24">
      <c r="A1184" s="64">
        <v>44804</v>
      </c>
      <c r="B1184" s="61">
        <v>0.69020000000000004</v>
      </c>
      <c r="C1184" s="63">
        <v>63.3</v>
      </c>
      <c r="D1184" s="61">
        <v>4.7571000000000003</v>
      </c>
      <c r="E1184" s="63">
        <v>95.55</v>
      </c>
      <c r="F1184" s="61">
        <v>0.6875</v>
      </c>
      <c r="G1184" s="63">
        <v>924.63</v>
      </c>
      <c r="H1184" s="61">
        <v>0.59050000000000002</v>
      </c>
      <c r="I1184" s="61">
        <v>0.9627</v>
      </c>
      <c r="J1184" s="63">
        <v>54.84</v>
      </c>
      <c r="K1184" s="57">
        <v>25.12</v>
      </c>
      <c r="L1184" s="61">
        <v>1.1218999999999999</v>
      </c>
      <c r="M1184" s="63">
        <v>20.94</v>
      </c>
      <c r="N1184" s="61">
        <v>3.0893000000000002</v>
      </c>
      <c r="O1184" s="62">
        <v>10245</v>
      </c>
      <c r="P1184" s="62">
        <v>16189</v>
      </c>
      <c r="S1184" s="61">
        <v>5.4161999999999999</v>
      </c>
      <c r="T1184" s="61">
        <v>0.90190000000000003</v>
      </c>
      <c r="V1184" s="61">
        <v>0.67149999999999999</v>
      </c>
      <c r="X1184" s="61">
        <v>0.5292</v>
      </c>
    </row>
    <row r="1185" spans="1:24">
      <c r="A1185" s="64">
        <v>44805</v>
      </c>
      <c r="B1185" s="61">
        <v>0.68340000000000001</v>
      </c>
      <c r="C1185" s="63">
        <v>62.9</v>
      </c>
      <c r="D1185" s="61">
        <v>4.7169999999999996</v>
      </c>
      <c r="E1185" s="63">
        <v>95.22</v>
      </c>
      <c r="F1185" s="61">
        <v>0.68220000000000003</v>
      </c>
      <c r="G1185" s="63">
        <v>924.35</v>
      </c>
      <c r="H1185" s="61">
        <v>0.5897</v>
      </c>
      <c r="I1185" s="61">
        <v>0.95720000000000005</v>
      </c>
      <c r="J1185" s="63">
        <v>54.24</v>
      </c>
      <c r="K1185" s="57">
        <v>25.08</v>
      </c>
      <c r="L1185" s="61">
        <v>1.1209</v>
      </c>
      <c r="M1185" s="63">
        <v>20.84</v>
      </c>
      <c r="N1185" s="61">
        <v>3.0644</v>
      </c>
      <c r="O1185" s="62">
        <v>10169</v>
      </c>
      <c r="P1185" s="62">
        <v>16026</v>
      </c>
      <c r="S1185" s="61">
        <v>5.3640999999999996</v>
      </c>
      <c r="T1185" s="61">
        <v>0.89939999999999998</v>
      </c>
      <c r="V1185" s="61">
        <v>0.66959999999999997</v>
      </c>
      <c r="X1185" s="61">
        <v>0.52510000000000001</v>
      </c>
    </row>
    <row r="1186" spans="1:24">
      <c r="A1186" s="64">
        <v>44806</v>
      </c>
      <c r="B1186" s="61">
        <v>0.67900000000000005</v>
      </c>
      <c r="C1186" s="63">
        <v>62.6</v>
      </c>
      <c r="D1186" s="61">
        <v>4.6871999999999998</v>
      </c>
      <c r="E1186" s="63">
        <v>95.29</v>
      </c>
      <c r="F1186" s="61">
        <v>0.68100000000000005</v>
      </c>
      <c r="G1186" s="63">
        <v>922.79</v>
      </c>
      <c r="H1186" s="61">
        <v>0.58799999999999997</v>
      </c>
      <c r="I1186" s="61">
        <v>0.95220000000000005</v>
      </c>
      <c r="J1186" s="63">
        <v>54.16</v>
      </c>
      <c r="K1186" s="57">
        <v>25.01</v>
      </c>
      <c r="L1186" s="61">
        <v>1.1208</v>
      </c>
      <c r="M1186" s="63">
        <v>20.78</v>
      </c>
      <c r="N1186" s="61">
        <v>3.0446</v>
      </c>
      <c r="O1186" s="62">
        <v>10116</v>
      </c>
      <c r="P1186" s="62">
        <v>15923</v>
      </c>
      <c r="S1186" s="61">
        <v>5.3292999999999999</v>
      </c>
      <c r="T1186" s="61">
        <v>0.89359999999999995</v>
      </c>
      <c r="V1186" s="61">
        <v>0.66600000000000004</v>
      </c>
      <c r="X1186" s="61">
        <v>0.52149999999999996</v>
      </c>
    </row>
    <row r="1187" spans="1:24">
      <c r="A1187" s="64">
        <v>44809</v>
      </c>
      <c r="B1187" s="61">
        <v>0.67849999999999999</v>
      </c>
      <c r="C1187" s="63">
        <v>62.8</v>
      </c>
      <c r="D1187" s="61">
        <v>4.7076000000000002</v>
      </c>
      <c r="E1187" s="63">
        <v>95.23</v>
      </c>
      <c r="F1187" s="61">
        <v>0.68630000000000002</v>
      </c>
      <c r="G1187" s="63">
        <v>932.26</v>
      </c>
      <c r="H1187" s="61">
        <v>0.59240000000000004</v>
      </c>
      <c r="I1187" s="61">
        <v>0.9536</v>
      </c>
      <c r="J1187" s="63">
        <v>54.2</v>
      </c>
      <c r="K1187" s="57">
        <v>24.95</v>
      </c>
      <c r="L1187" s="61">
        <v>1.1149</v>
      </c>
      <c r="M1187" s="63">
        <v>20.88</v>
      </c>
      <c r="N1187" s="61">
        <v>3.0451000000000001</v>
      </c>
      <c r="O1187" s="62">
        <v>10125</v>
      </c>
      <c r="P1187" s="62">
        <v>15968</v>
      </c>
      <c r="S1187" s="61">
        <v>5.3257000000000003</v>
      </c>
      <c r="T1187" s="61">
        <v>0.89270000000000005</v>
      </c>
      <c r="V1187" s="61">
        <v>0.66659999999999997</v>
      </c>
      <c r="X1187" s="61">
        <v>0.52180000000000004</v>
      </c>
    </row>
    <row r="1188" spans="1:24">
      <c r="A1188" s="64">
        <v>44810</v>
      </c>
      <c r="B1188" s="61">
        <v>0.68</v>
      </c>
      <c r="C1188" s="63">
        <v>62.9</v>
      </c>
      <c r="D1188" s="61">
        <v>4.7192999999999996</v>
      </c>
      <c r="E1188" s="63">
        <v>95.92</v>
      </c>
      <c r="F1188" s="61">
        <v>0.68289999999999995</v>
      </c>
      <c r="G1188" s="63">
        <v>934.86</v>
      </c>
      <c r="H1188" s="61">
        <v>0.58709999999999996</v>
      </c>
      <c r="I1188" s="61">
        <v>0.9546</v>
      </c>
      <c r="J1188" s="63">
        <v>54.32</v>
      </c>
      <c r="K1188" s="57">
        <v>24.8</v>
      </c>
      <c r="L1188" s="61">
        <v>1.1146</v>
      </c>
      <c r="M1188" s="63">
        <v>20.94</v>
      </c>
      <c r="N1188" s="61">
        <v>3.0546000000000002</v>
      </c>
      <c r="O1188" s="62">
        <v>10120</v>
      </c>
      <c r="P1188" s="62">
        <v>16004</v>
      </c>
      <c r="S1188" s="61">
        <v>5.3375000000000004</v>
      </c>
      <c r="T1188" s="61">
        <v>0.89219999999999999</v>
      </c>
      <c r="V1188" s="61">
        <v>0.66569999999999996</v>
      </c>
      <c r="X1188" s="61">
        <v>0.52300000000000002</v>
      </c>
    </row>
    <row r="1189" spans="1:24">
      <c r="A1189" s="64">
        <v>44811</v>
      </c>
      <c r="B1189" s="61">
        <v>0.67110000000000003</v>
      </c>
      <c r="C1189" s="63">
        <v>62.5</v>
      </c>
      <c r="D1189" s="61">
        <v>4.6776</v>
      </c>
      <c r="E1189" s="63">
        <v>96.74</v>
      </c>
      <c r="F1189" s="61">
        <v>0.6784</v>
      </c>
      <c r="G1189" s="63">
        <v>930.24</v>
      </c>
      <c r="H1189" s="61">
        <v>0.58460000000000001</v>
      </c>
      <c r="I1189" s="61">
        <v>0.94579999999999997</v>
      </c>
      <c r="J1189" s="63">
        <v>53.65</v>
      </c>
      <c r="K1189" s="57">
        <v>24.66</v>
      </c>
      <c r="L1189" s="61">
        <v>1.1165</v>
      </c>
      <c r="M1189" s="63">
        <v>20.76</v>
      </c>
      <c r="N1189" s="61">
        <v>3.0223</v>
      </c>
      <c r="O1189" s="62">
        <v>10016</v>
      </c>
      <c r="P1189" s="62">
        <v>15838</v>
      </c>
      <c r="S1189" s="61">
        <v>5.2679</v>
      </c>
      <c r="T1189" s="61">
        <v>0.88480000000000003</v>
      </c>
      <c r="V1189" s="61">
        <v>0.66120000000000001</v>
      </c>
      <c r="X1189" s="61">
        <v>0.5181</v>
      </c>
    </row>
    <row r="1190" spans="1:24">
      <c r="A1190" s="64">
        <v>44812</v>
      </c>
      <c r="B1190" s="61">
        <v>0.67410000000000003</v>
      </c>
      <c r="C1190" s="63">
        <v>62.6</v>
      </c>
      <c r="D1190" s="61">
        <v>4.6943999999999999</v>
      </c>
      <c r="E1190" s="63">
        <v>96.91</v>
      </c>
      <c r="F1190" s="61">
        <v>0.67420000000000002</v>
      </c>
      <c r="G1190" s="63">
        <v>931.02</v>
      </c>
      <c r="H1190" s="61">
        <v>0.58550000000000002</v>
      </c>
      <c r="I1190" s="61">
        <v>0.94699999999999995</v>
      </c>
      <c r="J1190" s="63">
        <v>53.75</v>
      </c>
      <c r="K1190" s="57">
        <v>24.57</v>
      </c>
      <c r="L1190" s="61">
        <v>1.1127</v>
      </c>
      <c r="M1190" s="63">
        <v>20.83</v>
      </c>
      <c r="N1190" s="61">
        <v>3.0335000000000001</v>
      </c>
      <c r="O1190" s="62">
        <v>10049</v>
      </c>
      <c r="P1190" s="62">
        <v>15865</v>
      </c>
      <c r="S1190" s="61">
        <v>5.2912999999999997</v>
      </c>
      <c r="T1190" s="61">
        <v>0.88460000000000005</v>
      </c>
      <c r="V1190" s="61">
        <v>0.65810000000000002</v>
      </c>
      <c r="X1190" s="61">
        <v>0.5222</v>
      </c>
    </row>
    <row r="1191" spans="1:24">
      <c r="A1191" s="64">
        <v>44813</v>
      </c>
      <c r="B1191" s="61">
        <v>0.68279999999999996</v>
      </c>
      <c r="C1191" s="63">
        <v>63.1</v>
      </c>
      <c r="D1191" s="61">
        <v>4.7373000000000003</v>
      </c>
      <c r="E1191" s="63">
        <v>97.61</v>
      </c>
      <c r="F1191" s="61">
        <v>0.67820000000000003</v>
      </c>
      <c r="G1191" s="63">
        <v>942.78</v>
      </c>
      <c r="H1191" s="61">
        <v>0.58919999999999995</v>
      </c>
      <c r="I1191" s="61">
        <v>0.95550000000000002</v>
      </c>
      <c r="J1191" s="63">
        <v>54.37</v>
      </c>
      <c r="K1191" s="57">
        <v>24.85</v>
      </c>
      <c r="L1191" s="61">
        <v>1.119</v>
      </c>
      <c r="M1191" s="63">
        <v>21.11</v>
      </c>
      <c r="N1191" s="61">
        <v>3.0706000000000002</v>
      </c>
      <c r="O1191" s="62">
        <v>10140</v>
      </c>
      <c r="P1191" s="62">
        <v>16097</v>
      </c>
      <c r="S1191" s="61">
        <v>5.359</v>
      </c>
      <c r="T1191" s="61">
        <v>0.88959999999999995</v>
      </c>
      <c r="V1191" s="61">
        <v>0.65920000000000001</v>
      </c>
      <c r="X1191" s="61">
        <v>0.52629999999999999</v>
      </c>
    </row>
    <row r="1192" spans="1:24">
      <c r="A1192" s="64">
        <v>44816</v>
      </c>
      <c r="B1192" s="61">
        <v>0.68430000000000002</v>
      </c>
      <c r="C1192" s="63">
        <v>63.2</v>
      </c>
      <c r="D1192" s="61">
        <v>4.7397999999999998</v>
      </c>
      <c r="E1192" s="63">
        <v>98.03</v>
      </c>
      <c r="F1192" s="61">
        <v>0.67810000000000004</v>
      </c>
      <c r="G1192" s="63">
        <v>944.85</v>
      </c>
      <c r="H1192" s="61">
        <v>0.58850000000000002</v>
      </c>
      <c r="I1192" s="61">
        <v>0.95689999999999997</v>
      </c>
      <c r="J1192" s="63">
        <v>54.52</v>
      </c>
      <c r="K1192" s="57">
        <v>24.94</v>
      </c>
      <c r="L1192" s="61">
        <v>1.1195999999999999</v>
      </c>
      <c r="M1192" s="63">
        <v>21.16</v>
      </c>
      <c r="N1192" s="61">
        <v>3.0813999999999999</v>
      </c>
      <c r="O1192" s="62">
        <v>10157</v>
      </c>
      <c r="P1192" s="62">
        <v>16098</v>
      </c>
      <c r="S1192" s="61">
        <v>5.3712999999999997</v>
      </c>
      <c r="T1192" s="61">
        <v>0.89119999999999999</v>
      </c>
      <c r="V1192" s="61">
        <v>0.65669999999999995</v>
      </c>
      <c r="X1192" s="61">
        <v>0.52539999999999998</v>
      </c>
    </row>
    <row r="1193" spans="1:24">
      <c r="A1193" s="64">
        <v>44817</v>
      </c>
      <c r="B1193" s="61">
        <v>0.68740000000000001</v>
      </c>
      <c r="C1193" s="63">
        <v>63.4</v>
      </c>
      <c r="D1193" s="61">
        <v>4.7579000000000002</v>
      </c>
      <c r="E1193" s="63">
        <v>97.89</v>
      </c>
      <c r="F1193" s="61">
        <v>0.67800000000000005</v>
      </c>
      <c r="G1193" s="63">
        <v>944.89</v>
      </c>
      <c r="H1193" s="61">
        <v>0.58809999999999996</v>
      </c>
      <c r="I1193" s="61">
        <v>0.95930000000000004</v>
      </c>
      <c r="J1193" s="63">
        <v>54.39</v>
      </c>
      <c r="K1193" s="57">
        <v>24.95</v>
      </c>
      <c r="L1193" s="61">
        <v>1.1215999999999999</v>
      </c>
      <c r="M1193" s="63">
        <v>21.24</v>
      </c>
      <c r="N1193" s="61">
        <v>3.0981000000000001</v>
      </c>
      <c r="O1193" s="62">
        <v>10218</v>
      </c>
      <c r="P1193" s="62">
        <v>16184</v>
      </c>
      <c r="S1193" s="61">
        <v>5.3952999999999998</v>
      </c>
      <c r="T1193" s="61">
        <v>0.8931</v>
      </c>
      <c r="V1193" s="61">
        <v>0.65390000000000004</v>
      </c>
      <c r="X1193" s="61">
        <v>0.52680000000000005</v>
      </c>
    </row>
    <row r="1194" spans="1:24">
      <c r="A1194" s="64">
        <v>44818</v>
      </c>
      <c r="B1194" s="61">
        <v>0.6724</v>
      </c>
      <c r="C1194" s="63">
        <v>62.5</v>
      </c>
      <c r="D1194" s="61">
        <v>4.6817000000000002</v>
      </c>
      <c r="E1194" s="63">
        <v>96.72</v>
      </c>
      <c r="F1194" s="61">
        <v>0.67349999999999999</v>
      </c>
      <c r="G1194" s="63">
        <v>935.56</v>
      </c>
      <c r="H1194" s="61">
        <v>0.58430000000000004</v>
      </c>
      <c r="I1194" s="61">
        <v>0.94499999999999995</v>
      </c>
      <c r="J1194" s="63">
        <v>53.5</v>
      </c>
      <c r="K1194" s="57">
        <v>24.67</v>
      </c>
      <c r="L1194" s="61">
        <v>1.1214</v>
      </c>
      <c r="M1194" s="63">
        <v>20.92</v>
      </c>
      <c r="N1194" s="61">
        <v>3.0432999999999999</v>
      </c>
      <c r="O1194" s="62">
        <v>10029</v>
      </c>
      <c r="P1194" s="62">
        <v>15861</v>
      </c>
      <c r="S1194" s="61">
        <v>5.2778999999999998</v>
      </c>
      <c r="T1194" s="61">
        <v>0.88619999999999999</v>
      </c>
      <c r="V1194" s="61">
        <v>0.64629999999999999</v>
      </c>
      <c r="X1194" s="61">
        <v>0.51449999999999996</v>
      </c>
    </row>
    <row r="1195" spans="1:24">
      <c r="A1195" s="64">
        <v>44819</v>
      </c>
      <c r="B1195" s="61">
        <v>0.67479999999999996</v>
      </c>
      <c r="C1195" s="63">
        <v>62.7</v>
      </c>
      <c r="D1195" s="61">
        <v>4.7034000000000002</v>
      </c>
      <c r="E1195" s="63">
        <v>96.9</v>
      </c>
      <c r="F1195" s="61">
        <v>0.6774</v>
      </c>
      <c r="G1195" s="63">
        <v>940.74</v>
      </c>
      <c r="H1195" s="61">
        <v>0.58620000000000005</v>
      </c>
      <c r="I1195" s="61">
        <v>0.94910000000000005</v>
      </c>
      <c r="J1195" s="63">
        <v>53.69</v>
      </c>
      <c r="K1195" s="57">
        <v>24.81</v>
      </c>
      <c r="L1195" s="61">
        <v>1.1243000000000001</v>
      </c>
      <c r="M1195" s="63">
        <v>21.01</v>
      </c>
      <c r="N1195" s="61">
        <v>3.0589</v>
      </c>
      <c r="O1195" s="62">
        <v>10049</v>
      </c>
      <c r="P1195" s="62">
        <v>15929</v>
      </c>
      <c r="S1195" s="61">
        <v>5.2956000000000003</v>
      </c>
      <c r="T1195" s="61">
        <v>0.88949999999999996</v>
      </c>
      <c r="V1195" s="61">
        <v>0.6502</v>
      </c>
      <c r="X1195" s="61">
        <v>0.52010000000000001</v>
      </c>
    </row>
    <row r="1196" spans="1:24">
      <c r="A1196" s="64">
        <v>44820</v>
      </c>
      <c r="B1196" s="61">
        <v>0.67020000000000002</v>
      </c>
      <c r="C1196" s="63">
        <v>62.5</v>
      </c>
      <c r="D1196" s="61">
        <v>4.7023000000000001</v>
      </c>
      <c r="E1196" s="63">
        <v>96.21</v>
      </c>
      <c r="F1196" s="61">
        <v>0.67130000000000001</v>
      </c>
      <c r="G1196" s="63">
        <v>935.95</v>
      </c>
      <c r="H1196" s="61">
        <v>0.58520000000000005</v>
      </c>
      <c r="I1196" s="61">
        <v>0.94479999999999997</v>
      </c>
      <c r="J1196" s="63">
        <v>53.5</v>
      </c>
      <c r="K1196" s="57">
        <v>24.85</v>
      </c>
      <c r="L1196" s="61">
        <v>1.123</v>
      </c>
      <c r="M1196" s="63">
        <v>21.01</v>
      </c>
      <c r="N1196" s="61">
        <v>3.0394999999999999</v>
      </c>
      <c r="O1196" s="62">
        <v>10009</v>
      </c>
      <c r="P1196" s="62">
        <v>15852</v>
      </c>
      <c r="S1196" s="61">
        <v>5.2603</v>
      </c>
      <c r="T1196" s="61">
        <v>0.88839999999999997</v>
      </c>
      <c r="V1196" s="61">
        <v>0.64580000000000004</v>
      </c>
      <c r="X1196" s="61">
        <v>0.51759999999999995</v>
      </c>
    </row>
    <row r="1197" spans="1:24">
      <c r="A1197" s="64">
        <v>44823</v>
      </c>
      <c r="B1197" s="61">
        <v>0.6694</v>
      </c>
      <c r="C1197" s="63">
        <v>62.4</v>
      </c>
      <c r="D1197" s="61">
        <v>4.6951000000000001</v>
      </c>
      <c r="E1197" s="63">
        <v>95.89</v>
      </c>
      <c r="F1197" s="61">
        <v>0.67069999999999996</v>
      </c>
      <c r="G1197" s="63">
        <v>932.4</v>
      </c>
      <c r="H1197" s="61">
        <v>0.58750000000000002</v>
      </c>
      <c r="I1197" s="61">
        <v>0.94310000000000005</v>
      </c>
      <c r="J1197" s="63">
        <v>53.31</v>
      </c>
      <c r="K1197" s="57">
        <v>24.71</v>
      </c>
      <c r="L1197" s="61">
        <v>1.1224000000000001</v>
      </c>
      <c r="M1197" s="63">
        <v>21.05</v>
      </c>
      <c r="N1197" s="61">
        <v>3.0428000000000002</v>
      </c>
      <c r="O1197" s="62">
        <v>10028</v>
      </c>
      <c r="P1197" s="62">
        <v>15845</v>
      </c>
      <c r="S1197" s="61">
        <v>5.2542999999999997</v>
      </c>
      <c r="T1197" s="61">
        <v>0.88990000000000002</v>
      </c>
      <c r="V1197" s="61">
        <v>0.64770000000000005</v>
      </c>
      <c r="X1197" s="61">
        <v>0.51719999999999999</v>
      </c>
    </row>
    <row r="1198" spans="1:24">
      <c r="A1198" s="64">
        <v>44824</v>
      </c>
      <c r="B1198" s="61">
        <v>0.67200000000000004</v>
      </c>
      <c r="C1198" s="63">
        <v>62.7</v>
      </c>
      <c r="D1198" s="61">
        <v>4.7121000000000004</v>
      </c>
      <c r="E1198" s="63">
        <v>96.28</v>
      </c>
      <c r="F1198" s="61">
        <v>0.67090000000000005</v>
      </c>
      <c r="G1198" s="63">
        <v>933.96</v>
      </c>
      <c r="H1198" s="61">
        <v>0.58819999999999995</v>
      </c>
      <c r="I1198" s="61">
        <v>0.94599999999999995</v>
      </c>
      <c r="J1198" s="63">
        <v>53.53</v>
      </c>
      <c r="K1198" s="57">
        <v>24.82</v>
      </c>
      <c r="L1198" s="61">
        <v>1.1326000000000001</v>
      </c>
      <c r="M1198" s="63">
        <v>21.08</v>
      </c>
      <c r="N1198" s="61">
        <v>3.0609999999999999</v>
      </c>
      <c r="O1198" s="62">
        <v>10067</v>
      </c>
      <c r="P1198" s="62">
        <v>15906</v>
      </c>
      <c r="S1198" s="61">
        <v>5.2746000000000004</v>
      </c>
      <c r="T1198" s="61">
        <v>0.89070000000000005</v>
      </c>
      <c r="V1198" s="61">
        <v>0.6492</v>
      </c>
      <c r="X1198" s="61">
        <v>0.51929999999999998</v>
      </c>
    </row>
    <row r="1199" spans="1:24">
      <c r="A1199" s="64">
        <v>44825</v>
      </c>
      <c r="B1199" s="61">
        <v>0.66669999999999996</v>
      </c>
      <c r="C1199" s="63">
        <v>62.4</v>
      </c>
      <c r="D1199" s="61">
        <v>4.6967999999999996</v>
      </c>
      <c r="E1199" s="63">
        <v>95.98</v>
      </c>
      <c r="F1199" s="61">
        <v>0.67</v>
      </c>
      <c r="G1199" s="63">
        <v>929.94</v>
      </c>
      <c r="H1199" s="61">
        <v>0.58650000000000002</v>
      </c>
      <c r="I1199" s="61">
        <v>0.94199999999999995</v>
      </c>
      <c r="J1199" s="63">
        <v>53.26</v>
      </c>
      <c r="K1199" s="57">
        <v>24.79</v>
      </c>
      <c r="L1199" s="61">
        <v>1.1329</v>
      </c>
      <c r="M1199" s="63">
        <v>20.94</v>
      </c>
      <c r="N1199" s="61">
        <v>3.0445000000000002</v>
      </c>
      <c r="O1199" s="62">
        <v>10009</v>
      </c>
      <c r="P1199" s="62">
        <v>15797</v>
      </c>
      <c r="S1199" s="61">
        <v>5.2332999999999998</v>
      </c>
      <c r="T1199" s="61">
        <v>0.89170000000000005</v>
      </c>
      <c r="V1199" s="61">
        <v>0.64329999999999998</v>
      </c>
      <c r="X1199" s="61">
        <v>0.51480000000000004</v>
      </c>
    </row>
    <row r="1200" spans="1:24">
      <c r="A1200" s="64">
        <v>44827</v>
      </c>
      <c r="B1200" s="61">
        <v>0.66239999999999999</v>
      </c>
      <c r="C1200" s="63">
        <v>62.3</v>
      </c>
      <c r="D1200" s="61">
        <v>4.6994999999999996</v>
      </c>
      <c r="E1200" s="63">
        <v>94.14</v>
      </c>
      <c r="F1200" s="61">
        <v>0.67390000000000005</v>
      </c>
      <c r="G1200" s="63">
        <v>933.75</v>
      </c>
      <c r="H1200" s="61">
        <v>0.58930000000000005</v>
      </c>
      <c r="I1200" s="61">
        <v>0.94040000000000001</v>
      </c>
      <c r="J1200" s="63">
        <v>53.57</v>
      </c>
      <c r="K1200" s="57">
        <v>24.71</v>
      </c>
      <c r="L1200" s="61">
        <v>1.1357999999999999</v>
      </c>
      <c r="M1200" s="63">
        <v>20.98</v>
      </c>
      <c r="N1200" s="61">
        <v>3.0282</v>
      </c>
      <c r="O1200" s="62">
        <v>9957</v>
      </c>
      <c r="P1200" s="62">
        <v>15704</v>
      </c>
      <c r="S1200" s="61">
        <v>5.1994999999999996</v>
      </c>
      <c r="T1200" s="61">
        <v>0.89329999999999998</v>
      </c>
      <c r="V1200" s="61">
        <v>0.64829999999999999</v>
      </c>
      <c r="X1200" s="61">
        <v>0.51419999999999999</v>
      </c>
    </row>
    <row r="1201" spans="1:24">
      <c r="A1201" s="64">
        <v>44830</v>
      </c>
      <c r="B1201" s="61">
        <v>0.64970000000000006</v>
      </c>
      <c r="C1201" s="63">
        <v>61.9</v>
      </c>
      <c r="D1201" s="61">
        <v>4.6539999999999999</v>
      </c>
      <c r="E1201" s="63">
        <v>93.45</v>
      </c>
      <c r="F1201" s="61">
        <v>0.67469999999999997</v>
      </c>
      <c r="G1201" s="63">
        <v>930.89</v>
      </c>
      <c r="H1201" s="61">
        <v>0.61480000000000001</v>
      </c>
      <c r="I1201" s="61">
        <v>0.93269999999999997</v>
      </c>
      <c r="J1201" s="63">
        <v>52.99</v>
      </c>
      <c r="K1201" s="57">
        <v>24.6</v>
      </c>
      <c r="L1201" s="61">
        <v>1.1366000000000001</v>
      </c>
      <c r="M1201" s="63">
        <v>20.74</v>
      </c>
      <c r="N1201" s="61">
        <v>2.9872999999999998</v>
      </c>
      <c r="O1201" s="62">
        <v>9826</v>
      </c>
      <c r="P1201" s="62">
        <v>15415</v>
      </c>
      <c r="S1201" s="61">
        <v>5.0999999999999996</v>
      </c>
      <c r="T1201" s="61">
        <v>0.88519999999999999</v>
      </c>
      <c r="V1201" s="61">
        <v>0.63949999999999996</v>
      </c>
      <c r="X1201" s="61">
        <v>0.50760000000000005</v>
      </c>
    </row>
    <row r="1202" spans="1:24">
      <c r="A1202" s="64">
        <v>44831</v>
      </c>
      <c r="B1202" s="61">
        <v>0.65010000000000001</v>
      </c>
      <c r="C1202" s="63">
        <v>61.8</v>
      </c>
      <c r="D1202" s="61">
        <v>4.6525999999999996</v>
      </c>
      <c r="E1202" s="63">
        <v>93.87</v>
      </c>
      <c r="F1202" s="61">
        <v>0.6734</v>
      </c>
      <c r="G1202" s="63">
        <v>926.26</v>
      </c>
      <c r="H1202" s="61">
        <v>0.60119999999999996</v>
      </c>
      <c r="I1202" s="61">
        <v>0.93279999999999996</v>
      </c>
      <c r="J1202" s="63">
        <v>52.88</v>
      </c>
      <c r="K1202" s="57">
        <v>24.65</v>
      </c>
      <c r="L1202" s="61">
        <v>1.1396999999999999</v>
      </c>
      <c r="M1202" s="63">
        <v>20.65</v>
      </c>
      <c r="N1202" s="61">
        <v>2.9965000000000002</v>
      </c>
      <c r="O1202" s="62">
        <v>9854</v>
      </c>
      <c r="P1202" s="62">
        <v>15430</v>
      </c>
      <c r="S1202" s="61">
        <v>5.1032000000000002</v>
      </c>
      <c r="T1202" s="61">
        <v>0.88839999999999997</v>
      </c>
      <c r="V1202" s="61">
        <v>0.64329999999999998</v>
      </c>
      <c r="X1202" s="61">
        <v>0.5111</v>
      </c>
    </row>
    <row r="1203" spans="1:24">
      <c r="A1203" s="64">
        <v>44832</v>
      </c>
      <c r="B1203" s="61">
        <v>0.63859999999999995</v>
      </c>
      <c r="C1203" s="63">
        <v>61.2</v>
      </c>
      <c r="D1203" s="61">
        <v>4.6151999999999997</v>
      </c>
      <c r="E1203" s="63">
        <v>92.36</v>
      </c>
      <c r="F1203" s="61">
        <v>0.66810000000000003</v>
      </c>
      <c r="G1203" s="63">
        <v>920.27</v>
      </c>
      <c r="H1203" s="61">
        <v>0.5978</v>
      </c>
      <c r="I1203" s="61">
        <v>0.92320000000000002</v>
      </c>
      <c r="J1203" s="63">
        <v>52.29</v>
      </c>
      <c r="K1203" s="57">
        <v>24.35</v>
      </c>
      <c r="L1203" s="61">
        <v>1.1419999999999999</v>
      </c>
      <c r="M1203" s="63">
        <v>20.36</v>
      </c>
      <c r="N1203" s="61">
        <v>2.9502999999999999</v>
      </c>
      <c r="O1203" s="62">
        <v>9741</v>
      </c>
      <c r="P1203" s="62">
        <v>15165</v>
      </c>
      <c r="S1203" s="61">
        <v>5.0129000000000001</v>
      </c>
      <c r="T1203" s="61">
        <v>0.87949999999999995</v>
      </c>
      <c r="V1203" s="61">
        <v>0.63539999999999996</v>
      </c>
      <c r="X1203" s="61">
        <v>0.50209999999999999</v>
      </c>
    </row>
    <row r="1204" spans="1:24">
      <c r="A1204" s="64">
        <v>44833</v>
      </c>
      <c r="B1204" s="61">
        <v>0.64659999999999995</v>
      </c>
      <c r="C1204" s="63">
        <v>61.8</v>
      </c>
      <c r="D1204" s="61">
        <v>4.6539999999999999</v>
      </c>
      <c r="E1204" s="63">
        <v>93.53</v>
      </c>
      <c r="F1204" s="61">
        <v>0.66900000000000004</v>
      </c>
      <c r="G1204" s="63">
        <v>930.2</v>
      </c>
      <c r="H1204" s="61">
        <v>0.6</v>
      </c>
      <c r="I1204" s="61">
        <v>0.93210000000000004</v>
      </c>
      <c r="J1204" s="63">
        <v>52.9</v>
      </c>
      <c r="K1204" s="57">
        <v>24.73</v>
      </c>
      <c r="L1204" s="61">
        <v>1.1402000000000001</v>
      </c>
      <c r="M1204" s="63">
        <v>20.59</v>
      </c>
      <c r="N1204" s="61">
        <v>3.0041000000000002</v>
      </c>
      <c r="O1204" s="62">
        <v>9863</v>
      </c>
      <c r="P1204" s="62">
        <v>15370</v>
      </c>
      <c r="S1204" s="61">
        <v>5.0757000000000003</v>
      </c>
      <c r="T1204" s="61">
        <v>0.88549999999999995</v>
      </c>
      <c r="V1204" s="61">
        <v>0.63460000000000005</v>
      </c>
      <c r="X1204" s="61">
        <v>0.51039999999999996</v>
      </c>
    </row>
    <row r="1205" spans="1:24">
      <c r="A1205" s="64">
        <v>44834</v>
      </c>
      <c r="B1205" s="61">
        <v>0.6502</v>
      </c>
      <c r="C1205" s="63">
        <v>61.5</v>
      </c>
      <c r="D1205" s="61">
        <v>4.6079999999999997</v>
      </c>
      <c r="E1205" s="63">
        <v>93.95</v>
      </c>
      <c r="F1205" s="61">
        <v>0.66180000000000005</v>
      </c>
      <c r="G1205" s="63">
        <v>929.66</v>
      </c>
      <c r="H1205" s="61">
        <v>0.58350000000000002</v>
      </c>
      <c r="I1205" s="61">
        <v>0.93069999999999997</v>
      </c>
      <c r="J1205" s="63">
        <v>53.02</v>
      </c>
      <c r="K1205" s="57">
        <v>24.56</v>
      </c>
      <c r="L1205" s="61">
        <v>1.1363000000000001</v>
      </c>
      <c r="M1205" s="63">
        <v>20.61</v>
      </c>
      <c r="N1205" s="61">
        <v>3.0156000000000001</v>
      </c>
      <c r="O1205" s="62">
        <v>9903</v>
      </c>
      <c r="P1205" s="62">
        <v>15520</v>
      </c>
      <c r="S1205" s="61">
        <v>5.1039000000000003</v>
      </c>
      <c r="T1205" s="61">
        <v>0.89080000000000004</v>
      </c>
      <c r="V1205" s="61">
        <v>0.6341</v>
      </c>
      <c r="X1205" s="61">
        <v>0.50960000000000005</v>
      </c>
    </row>
    <row r="1206" spans="1:24">
      <c r="A1206" s="64">
        <v>44838</v>
      </c>
      <c r="B1206" s="61">
        <v>0.64739999999999998</v>
      </c>
      <c r="C1206" s="63">
        <v>61.3</v>
      </c>
      <c r="D1206" s="61">
        <v>4.6069000000000004</v>
      </c>
      <c r="E1206" s="63">
        <v>93.74</v>
      </c>
      <c r="F1206" s="61">
        <v>0.65849999999999997</v>
      </c>
      <c r="G1206" s="63">
        <v>924.68</v>
      </c>
      <c r="H1206" s="61">
        <v>0.57189999999999996</v>
      </c>
      <c r="I1206" s="61">
        <v>0.92600000000000005</v>
      </c>
      <c r="J1206" s="63">
        <v>52.72</v>
      </c>
      <c r="K1206" s="57">
        <v>24.45</v>
      </c>
      <c r="L1206" s="61">
        <v>1.1366000000000001</v>
      </c>
      <c r="M1206" s="63">
        <v>20.56</v>
      </c>
      <c r="N1206" s="61">
        <v>3.0091000000000001</v>
      </c>
      <c r="O1206" s="62">
        <v>9886</v>
      </c>
      <c r="P1206" s="62">
        <v>15465</v>
      </c>
      <c r="S1206" s="61">
        <v>5.0820999999999996</v>
      </c>
      <c r="T1206" s="61">
        <v>0.88090000000000002</v>
      </c>
      <c r="V1206" s="61">
        <v>0.64180000000000004</v>
      </c>
      <c r="X1206" s="61">
        <v>0.50549999999999995</v>
      </c>
    </row>
    <row r="1207" spans="1:24">
      <c r="A1207" s="64">
        <v>44839</v>
      </c>
      <c r="B1207" s="61">
        <v>0.64890000000000003</v>
      </c>
      <c r="C1207" s="63">
        <v>61.2</v>
      </c>
      <c r="D1207" s="61">
        <v>4.6176000000000004</v>
      </c>
      <c r="E1207" s="63">
        <v>93.52</v>
      </c>
      <c r="F1207" s="61">
        <v>0.65100000000000002</v>
      </c>
      <c r="G1207" s="63">
        <v>922.15</v>
      </c>
      <c r="H1207" s="61">
        <v>0.56759999999999999</v>
      </c>
      <c r="I1207" s="61">
        <v>0.92420000000000002</v>
      </c>
      <c r="J1207" s="63">
        <v>52.9</v>
      </c>
      <c r="K1207" s="57">
        <v>24.28</v>
      </c>
      <c r="L1207" s="61">
        <v>1.1315</v>
      </c>
      <c r="M1207" s="63">
        <v>20.49</v>
      </c>
      <c r="N1207" s="61">
        <v>3.0095999999999998</v>
      </c>
      <c r="O1207" s="62">
        <v>9867</v>
      </c>
      <c r="P1207" s="62">
        <v>15486</v>
      </c>
      <c r="S1207" s="61">
        <v>5.0937000000000001</v>
      </c>
      <c r="T1207" s="61">
        <v>0.87839999999999996</v>
      </c>
      <c r="V1207" s="61">
        <v>0.6361</v>
      </c>
      <c r="X1207" s="61">
        <v>0.50370000000000004</v>
      </c>
    </row>
    <row r="1208" spans="1:24">
      <c r="A1208" s="64">
        <v>44840</v>
      </c>
      <c r="B1208" s="61">
        <v>0.65349999999999997</v>
      </c>
      <c r="C1208" s="63">
        <v>61.6</v>
      </c>
      <c r="D1208" s="61">
        <v>4.6502999999999997</v>
      </c>
      <c r="E1208" s="63">
        <v>94.44</v>
      </c>
      <c r="F1208" s="61">
        <v>0.65880000000000005</v>
      </c>
      <c r="G1208" s="63">
        <v>914.05</v>
      </c>
      <c r="H1208" s="61">
        <v>0.57499999999999996</v>
      </c>
      <c r="I1208" s="61">
        <v>0.92859999999999998</v>
      </c>
      <c r="J1208" s="63">
        <v>53.33</v>
      </c>
      <c r="K1208" s="57">
        <v>24.3</v>
      </c>
      <c r="L1208" s="61">
        <v>1.1265000000000001</v>
      </c>
      <c r="M1208" s="63">
        <v>20.57</v>
      </c>
      <c r="N1208" s="61">
        <v>3.0264000000000002</v>
      </c>
      <c r="O1208" s="62">
        <v>9927</v>
      </c>
      <c r="P1208" s="62">
        <v>15606</v>
      </c>
      <c r="S1208" s="61">
        <v>5.1299000000000001</v>
      </c>
      <c r="T1208" s="61">
        <v>0.88680000000000003</v>
      </c>
      <c r="V1208" s="61">
        <v>0.64090000000000003</v>
      </c>
      <c r="X1208" s="61">
        <v>0.50660000000000005</v>
      </c>
    </row>
    <row r="1209" spans="1:24">
      <c r="A1209" s="64">
        <v>44841</v>
      </c>
      <c r="B1209" s="61">
        <v>0.64049999999999996</v>
      </c>
      <c r="C1209" s="63">
        <v>60.7</v>
      </c>
      <c r="D1209" s="61">
        <v>4.5578000000000003</v>
      </c>
      <c r="E1209" s="63">
        <v>92.88</v>
      </c>
      <c r="F1209" s="61">
        <v>0.65410000000000001</v>
      </c>
      <c r="G1209" s="63">
        <v>904.23</v>
      </c>
      <c r="H1209" s="61">
        <v>0.57420000000000004</v>
      </c>
      <c r="I1209" s="61">
        <v>0.91600000000000004</v>
      </c>
      <c r="J1209" s="63">
        <v>52.76</v>
      </c>
      <c r="K1209" s="57">
        <v>23.99</v>
      </c>
      <c r="L1209" s="61">
        <v>1.1337999999999999</v>
      </c>
      <c r="M1209" s="63">
        <v>20.260000000000002</v>
      </c>
      <c r="N1209" s="61">
        <v>2.9790000000000001</v>
      </c>
      <c r="O1209" s="62">
        <v>9766</v>
      </c>
      <c r="P1209" s="62">
        <v>15295</v>
      </c>
      <c r="S1209" s="61">
        <v>5.0278999999999998</v>
      </c>
      <c r="T1209" s="61">
        <v>0.88060000000000005</v>
      </c>
      <c r="V1209" s="61">
        <v>0.63419999999999999</v>
      </c>
      <c r="X1209" s="61">
        <v>0.49759999999999999</v>
      </c>
    </row>
    <row r="1210" spans="1:24">
      <c r="A1210" s="64">
        <v>44844</v>
      </c>
      <c r="B1210" s="61">
        <v>0.63349999999999995</v>
      </c>
      <c r="C1210" s="63">
        <v>60.1</v>
      </c>
      <c r="D1210" s="61">
        <v>4.5060000000000002</v>
      </c>
      <c r="E1210" s="63">
        <v>92.14</v>
      </c>
      <c r="F1210" s="61">
        <v>0.65029999999999999</v>
      </c>
      <c r="G1210" s="63">
        <v>895.01</v>
      </c>
      <c r="H1210" s="61">
        <v>0.57169999999999999</v>
      </c>
      <c r="I1210" s="61">
        <v>0.90839999999999999</v>
      </c>
      <c r="J1210" s="63">
        <v>52.2</v>
      </c>
      <c r="K1210" s="57">
        <v>23.91</v>
      </c>
      <c r="L1210" s="61">
        <v>1.1315</v>
      </c>
      <c r="M1210" s="63">
        <v>20.07</v>
      </c>
      <c r="N1210" s="61">
        <v>2.9459</v>
      </c>
      <c r="O1210" s="62">
        <v>9691</v>
      </c>
      <c r="P1210" s="62">
        <v>15127</v>
      </c>
      <c r="S1210" s="61">
        <v>4.9729000000000001</v>
      </c>
      <c r="T1210" s="61">
        <v>0.87</v>
      </c>
      <c r="V1210" s="61">
        <v>0.62980000000000003</v>
      </c>
      <c r="X1210" s="61">
        <v>0.49390000000000001</v>
      </c>
    </row>
    <row r="1211" spans="1:24">
      <c r="A1211" s="64">
        <v>44845</v>
      </c>
      <c r="B1211" s="61">
        <v>0.625</v>
      </c>
      <c r="C1211" s="63">
        <v>59.8</v>
      </c>
      <c r="D1211" s="61">
        <v>4.4961000000000002</v>
      </c>
      <c r="E1211" s="63">
        <v>91.11</v>
      </c>
      <c r="F1211" s="61">
        <v>0.64600000000000002</v>
      </c>
      <c r="G1211" s="63">
        <v>898.06</v>
      </c>
      <c r="H1211" s="61">
        <v>0.56689999999999996</v>
      </c>
      <c r="I1211" s="61">
        <v>0.90039999999999998</v>
      </c>
      <c r="J1211" s="63">
        <v>51.5</v>
      </c>
      <c r="K1211" s="57">
        <v>23.87</v>
      </c>
      <c r="L1211" s="61">
        <v>1.1273</v>
      </c>
      <c r="M1211" s="63">
        <v>19.940000000000001</v>
      </c>
      <c r="N1211" s="61">
        <v>2.92</v>
      </c>
      <c r="O1211" s="62">
        <v>9608</v>
      </c>
      <c r="P1211" s="62">
        <v>14949</v>
      </c>
      <c r="S1211" s="61">
        <v>4.9062999999999999</v>
      </c>
      <c r="T1211" s="61">
        <v>0.86529999999999996</v>
      </c>
      <c r="V1211" s="61">
        <v>0.62619999999999998</v>
      </c>
      <c r="X1211" s="61">
        <v>0.48730000000000001</v>
      </c>
    </row>
    <row r="1212" spans="1:24">
      <c r="A1212" s="64">
        <v>44846</v>
      </c>
      <c r="B1212" s="61">
        <v>0.62709999999999999</v>
      </c>
      <c r="C1212" s="63">
        <v>59.8</v>
      </c>
      <c r="D1212" s="61">
        <v>4.4942000000000002</v>
      </c>
      <c r="E1212" s="63">
        <v>91.69</v>
      </c>
      <c r="F1212" s="61">
        <v>0.64549999999999996</v>
      </c>
      <c r="G1212" s="63">
        <v>895.11</v>
      </c>
      <c r="H1212" s="61">
        <v>0.57030000000000003</v>
      </c>
      <c r="I1212" s="61">
        <v>0.90180000000000005</v>
      </c>
      <c r="J1212" s="63">
        <v>51.53</v>
      </c>
      <c r="K1212" s="57">
        <v>23.92</v>
      </c>
      <c r="L1212" s="61">
        <v>1.1212</v>
      </c>
      <c r="M1212" s="63">
        <v>19.989999999999998</v>
      </c>
      <c r="N1212" s="61">
        <v>2.9380000000000002</v>
      </c>
      <c r="O1212" s="62">
        <v>9644</v>
      </c>
      <c r="P1212" s="62">
        <v>15012</v>
      </c>
      <c r="S1212" s="61">
        <v>4.9226999999999999</v>
      </c>
      <c r="T1212" s="61">
        <v>0.86560000000000004</v>
      </c>
      <c r="V1212" s="61">
        <v>0.625</v>
      </c>
      <c r="X1212" s="61">
        <v>0.49130000000000001</v>
      </c>
    </row>
    <row r="1213" spans="1:24">
      <c r="A1213" s="64">
        <v>44847</v>
      </c>
      <c r="B1213" s="61">
        <v>0.62749999999999995</v>
      </c>
      <c r="C1213" s="63">
        <v>59.9</v>
      </c>
      <c r="D1213" s="61">
        <v>4.5075000000000003</v>
      </c>
      <c r="E1213" s="63">
        <v>92.14</v>
      </c>
      <c r="F1213" s="61">
        <v>0.64659999999999995</v>
      </c>
      <c r="G1213" s="63">
        <v>896.09</v>
      </c>
      <c r="H1213" s="61">
        <v>0.56579999999999997</v>
      </c>
      <c r="I1213" s="61">
        <v>0.89990000000000003</v>
      </c>
      <c r="J1213" s="63">
        <v>51.66</v>
      </c>
      <c r="K1213" s="57">
        <v>23.9</v>
      </c>
      <c r="L1213" s="61">
        <v>1.1176999999999999</v>
      </c>
      <c r="M1213" s="63">
        <v>20.010000000000002</v>
      </c>
      <c r="N1213" s="61">
        <v>2.9424999999999999</v>
      </c>
      <c r="O1213" s="62">
        <v>9634</v>
      </c>
      <c r="P1213" s="62">
        <v>15113</v>
      </c>
      <c r="S1213" s="61">
        <v>4.9256000000000002</v>
      </c>
      <c r="T1213" s="61">
        <v>0.86729999999999996</v>
      </c>
      <c r="V1213" s="61">
        <v>0.62609999999999999</v>
      </c>
      <c r="X1213" s="61">
        <v>0.49180000000000001</v>
      </c>
    </row>
    <row r="1214" spans="1:24">
      <c r="A1214" s="64">
        <v>44848</v>
      </c>
      <c r="B1214" s="61">
        <v>0.63270000000000004</v>
      </c>
      <c r="C1214" s="63">
        <v>60.3</v>
      </c>
      <c r="D1214" s="61">
        <v>4.5393999999999997</v>
      </c>
      <c r="E1214" s="63">
        <v>93.29</v>
      </c>
      <c r="F1214" s="61">
        <v>0.64690000000000003</v>
      </c>
      <c r="G1214" s="63">
        <v>903.74</v>
      </c>
      <c r="H1214" s="61">
        <v>0.55889999999999995</v>
      </c>
      <c r="I1214" s="61">
        <v>0.90029999999999999</v>
      </c>
      <c r="J1214" s="63">
        <v>52.1</v>
      </c>
      <c r="K1214" s="57">
        <v>24.09</v>
      </c>
      <c r="L1214" s="61">
        <v>1.1173999999999999</v>
      </c>
      <c r="M1214" s="63">
        <v>20.18</v>
      </c>
      <c r="N1214" s="61">
        <v>2.9737</v>
      </c>
      <c r="O1214" s="62">
        <v>9737</v>
      </c>
      <c r="P1214" s="62">
        <v>15282</v>
      </c>
      <c r="S1214" s="61">
        <v>4.9665999999999997</v>
      </c>
      <c r="T1214" s="61">
        <v>0.86839999999999995</v>
      </c>
      <c r="V1214" s="61">
        <v>0.63229999999999997</v>
      </c>
      <c r="X1214" s="61">
        <v>0.49569999999999997</v>
      </c>
    </row>
    <row r="1215" spans="1:24">
      <c r="A1215" s="64">
        <v>44851</v>
      </c>
      <c r="B1215" s="61">
        <v>0.623</v>
      </c>
      <c r="C1215" s="63">
        <v>59.6</v>
      </c>
      <c r="D1215" s="61">
        <v>4.4861000000000004</v>
      </c>
      <c r="E1215" s="63">
        <v>92.7</v>
      </c>
      <c r="F1215" s="61">
        <v>0.63980000000000004</v>
      </c>
      <c r="G1215" s="63">
        <v>894.64</v>
      </c>
      <c r="H1215" s="61">
        <v>0.55500000000000005</v>
      </c>
      <c r="I1215" s="61">
        <v>0.88900000000000001</v>
      </c>
      <c r="J1215" s="63">
        <v>51.33</v>
      </c>
      <c r="K1215" s="57">
        <v>23.81</v>
      </c>
      <c r="L1215" s="61">
        <v>1.1165</v>
      </c>
      <c r="M1215" s="63">
        <v>19.97</v>
      </c>
      <c r="N1215" s="61">
        <v>2.9380999999999999</v>
      </c>
      <c r="O1215" s="62">
        <v>9646</v>
      </c>
      <c r="P1215" s="62">
        <v>15164</v>
      </c>
      <c r="S1215" s="61">
        <v>4.8906000000000001</v>
      </c>
      <c r="T1215" s="61">
        <v>0.8619</v>
      </c>
      <c r="V1215" s="61">
        <v>0.62539999999999996</v>
      </c>
      <c r="X1215" s="61">
        <v>0.48809999999999998</v>
      </c>
    </row>
    <row r="1216" spans="1:24">
      <c r="A1216" s="64">
        <v>44852</v>
      </c>
      <c r="B1216" s="61">
        <v>0.63219999999999998</v>
      </c>
      <c r="C1216" s="63">
        <v>60.3</v>
      </c>
      <c r="D1216" s="61">
        <v>4.5476999999999999</v>
      </c>
      <c r="E1216" s="63">
        <v>94.07</v>
      </c>
      <c r="F1216" s="61">
        <v>0.64139999999999997</v>
      </c>
      <c r="G1216" s="63">
        <v>898.24</v>
      </c>
      <c r="H1216" s="61">
        <v>0.55510000000000004</v>
      </c>
      <c r="I1216" s="61">
        <v>0.89629999999999999</v>
      </c>
      <c r="J1216" s="63">
        <v>51.89</v>
      </c>
      <c r="K1216" s="57">
        <v>24</v>
      </c>
      <c r="L1216" s="61">
        <v>1.1094999999999999</v>
      </c>
      <c r="M1216" s="63">
        <v>20.21</v>
      </c>
      <c r="N1216" s="61">
        <v>2.9792000000000001</v>
      </c>
      <c r="O1216" s="62">
        <v>9773</v>
      </c>
      <c r="P1216" s="62">
        <v>15404</v>
      </c>
      <c r="S1216" s="61">
        <v>4.9626000000000001</v>
      </c>
      <c r="T1216" s="61">
        <v>0.86429999999999996</v>
      </c>
      <c r="V1216" s="61">
        <v>0.628</v>
      </c>
      <c r="X1216" s="61">
        <v>0.49519999999999997</v>
      </c>
    </row>
    <row r="1217" spans="1:24">
      <c r="A1217" s="64">
        <v>44853</v>
      </c>
      <c r="B1217" s="61">
        <v>0.63119999999999998</v>
      </c>
      <c r="C1217" s="63">
        <v>60.3</v>
      </c>
      <c r="D1217" s="61">
        <v>4.5563000000000002</v>
      </c>
      <c r="E1217" s="63">
        <v>94.24</v>
      </c>
      <c r="F1217" s="61">
        <v>0.64139999999999997</v>
      </c>
      <c r="G1217" s="63">
        <v>897.88</v>
      </c>
      <c r="H1217" s="61">
        <v>0.55730000000000002</v>
      </c>
      <c r="I1217" s="61">
        <v>0.89690000000000003</v>
      </c>
      <c r="J1217" s="63">
        <v>51.99</v>
      </c>
      <c r="K1217" s="57">
        <v>24.02</v>
      </c>
      <c r="L1217" s="61">
        <v>1.1087</v>
      </c>
      <c r="M1217" s="63">
        <v>20.21</v>
      </c>
      <c r="N1217" s="61">
        <v>2.9799000000000002</v>
      </c>
      <c r="O1217" s="62">
        <v>9774</v>
      </c>
      <c r="P1217" s="62">
        <v>15471</v>
      </c>
      <c r="S1217" s="61">
        <v>4.9549000000000003</v>
      </c>
      <c r="T1217" s="61">
        <v>0.86780000000000002</v>
      </c>
      <c r="V1217" s="61">
        <v>0.62819999999999998</v>
      </c>
      <c r="X1217" s="61">
        <v>0.49359999999999998</v>
      </c>
    </row>
    <row r="1218" spans="1:24">
      <c r="A1218" s="64">
        <v>44854</v>
      </c>
      <c r="B1218" s="61">
        <v>0.62539999999999996</v>
      </c>
      <c r="C1218" s="63">
        <v>60</v>
      </c>
      <c r="D1218" s="61">
        <v>4.5183</v>
      </c>
      <c r="E1218" s="63">
        <v>93.75</v>
      </c>
      <c r="F1218" s="61">
        <v>0.63970000000000005</v>
      </c>
      <c r="G1218" s="63">
        <v>894.58</v>
      </c>
      <c r="H1218" s="61">
        <v>0.55730000000000002</v>
      </c>
      <c r="I1218" s="61">
        <v>0.89139999999999997</v>
      </c>
      <c r="J1218" s="63">
        <v>52</v>
      </c>
      <c r="K1218" s="57">
        <v>23.9</v>
      </c>
      <c r="L1218" s="61">
        <v>1.1076999999999999</v>
      </c>
      <c r="M1218" s="63">
        <v>20.09</v>
      </c>
      <c r="N1218" s="61">
        <v>2.9561000000000002</v>
      </c>
      <c r="O1218" s="62">
        <v>9735</v>
      </c>
      <c r="P1218" s="62">
        <v>15341</v>
      </c>
      <c r="S1218" s="61">
        <v>4.9086999999999996</v>
      </c>
      <c r="T1218" s="61">
        <v>0.86140000000000005</v>
      </c>
      <c r="V1218" s="61">
        <v>0.62849999999999995</v>
      </c>
      <c r="X1218" s="61">
        <v>0.49009999999999998</v>
      </c>
    </row>
    <row r="1219" spans="1:24">
      <c r="A1219" s="64">
        <v>44855</v>
      </c>
      <c r="B1219" s="61">
        <v>0.62649999999999995</v>
      </c>
      <c r="C1219" s="63">
        <v>60.2</v>
      </c>
      <c r="D1219" s="61">
        <v>4.5396999999999998</v>
      </c>
      <c r="E1219" s="63">
        <v>94.22</v>
      </c>
      <c r="F1219" s="61">
        <v>0.64119999999999999</v>
      </c>
      <c r="G1219" s="63">
        <v>901.5</v>
      </c>
      <c r="H1219" s="61">
        <v>0.5595</v>
      </c>
      <c r="I1219" s="61">
        <v>0.89380000000000004</v>
      </c>
      <c r="J1219" s="63">
        <v>51.84</v>
      </c>
      <c r="K1219" s="57">
        <v>24.03</v>
      </c>
      <c r="L1219" s="61">
        <v>1.1076999999999999</v>
      </c>
      <c r="M1219" s="63">
        <v>20.16</v>
      </c>
      <c r="N1219" s="61">
        <v>2.968</v>
      </c>
      <c r="O1219" s="62">
        <v>9783</v>
      </c>
      <c r="P1219" s="62">
        <v>15475</v>
      </c>
      <c r="S1219" s="61">
        <v>4.9177999999999997</v>
      </c>
      <c r="T1219" s="61">
        <v>0.86339999999999995</v>
      </c>
      <c r="V1219" s="61">
        <v>0.63029999999999997</v>
      </c>
      <c r="X1219" s="61">
        <v>0.49070000000000003</v>
      </c>
    </row>
    <row r="1220" spans="1:24">
      <c r="A1220" s="64">
        <v>44858</v>
      </c>
      <c r="B1220" s="61">
        <v>0.63460000000000005</v>
      </c>
      <c r="C1220" s="63">
        <v>60.8</v>
      </c>
      <c r="D1220" s="61">
        <v>4.6021000000000001</v>
      </c>
      <c r="E1220" s="63">
        <v>94.49</v>
      </c>
      <c r="F1220" s="61">
        <v>0.64449999999999996</v>
      </c>
      <c r="G1220" s="63">
        <v>911.26</v>
      </c>
      <c r="H1220" s="61">
        <v>0.55920000000000003</v>
      </c>
      <c r="I1220" s="61">
        <v>0.89980000000000004</v>
      </c>
      <c r="J1220" s="63">
        <v>52.48</v>
      </c>
      <c r="K1220" s="57">
        <v>24.35</v>
      </c>
      <c r="L1220" s="61">
        <v>1.1046</v>
      </c>
      <c r="M1220" s="63">
        <v>20.440000000000001</v>
      </c>
      <c r="N1220" s="61">
        <v>3.0072000000000001</v>
      </c>
      <c r="O1220" s="62">
        <v>9885</v>
      </c>
      <c r="P1220" s="62">
        <v>15773</v>
      </c>
      <c r="S1220" s="61">
        <v>4.9812000000000003</v>
      </c>
      <c r="T1220" s="61">
        <v>0.86809999999999998</v>
      </c>
      <c r="V1220" s="61">
        <v>0.63329999999999997</v>
      </c>
      <c r="X1220" s="61">
        <v>0.49859999999999999</v>
      </c>
    </row>
    <row r="1221" spans="1:24">
      <c r="A1221" s="64">
        <v>44859</v>
      </c>
      <c r="B1221" s="61">
        <v>0.63249999999999995</v>
      </c>
      <c r="C1221" s="63">
        <v>60.8</v>
      </c>
      <c r="D1221" s="61">
        <v>4.6211000000000002</v>
      </c>
      <c r="E1221" s="63">
        <v>94.18</v>
      </c>
      <c r="F1221" s="61">
        <v>0.64029999999999998</v>
      </c>
      <c r="G1221" s="63">
        <v>907.13</v>
      </c>
      <c r="H1221" s="61">
        <v>0.55979999999999996</v>
      </c>
      <c r="I1221" s="61">
        <v>0.89939999999999998</v>
      </c>
      <c r="J1221" s="63">
        <v>52.34</v>
      </c>
      <c r="K1221" s="57">
        <v>24.21</v>
      </c>
      <c r="L1221" s="61">
        <v>1.1073</v>
      </c>
      <c r="M1221" s="63">
        <v>20.47</v>
      </c>
      <c r="N1221" s="61">
        <v>2.9986999999999999</v>
      </c>
      <c r="O1221" s="62">
        <v>9876</v>
      </c>
      <c r="P1221" s="62">
        <v>15720</v>
      </c>
      <c r="S1221" s="61">
        <v>4.9649000000000001</v>
      </c>
      <c r="T1221" s="61">
        <v>0.86680000000000001</v>
      </c>
      <c r="V1221" s="61">
        <v>0.63280000000000003</v>
      </c>
      <c r="X1221" s="61">
        <v>0.49519999999999997</v>
      </c>
    </row>
    <row r="1222" spans="1:24">
      <c r="A1222" s="64">
        <v>44860</v>
      </c>
      <c r="B1222" s="61">
        <v>0.64029999999999998</v>
      </c>
      <c r="C1222" s="63">
        <v>61.3</v>
      </c>
      <c r="D1222" s="61">
        <v>4.6661000000000001</v>
      </c>
      <c r="E1222" s="63">
        <v>94.93</v>
      </c>
      <c r="F1222" s="61">
        <v>0.64319999999999999</v>
      </c>
      <c r="G1222" s="63">
        <v>913.71</v>
      </c>
      <c r="H1222" s="61">
        <v>0.55910000000000004</v>
      </c>
      <c r="I1222" s="61">
        <v>0.90649999999999997</v>
      </c>
      <c r="J1222" s="63">
        <v>52.83</v>
      </c>
      <c r="K1222" s="57">
        <v>24.33</v>
      </c>
      <c r="L1222" s="61">
        <v>1.1141000000000001</v>
      </c>
      <c r="M1222" s="63">
        <v>20.66</v>
      </c>
      <c r="N1222" s="61">
        <v>3.0266999999999999</v>
      </c>
      <c r="O1222" s="62">
        <v>9989</v>
      </c>
      <c r="P1222" s="62">
        <v>15909</v>
      </c>
      <c r="S1222" s="61">
        <v>5.0262000000000002</v>
      </c>
      <c r="T1222" s="61">
        <v>0.871</v>
      </c>
      <c r="V1222" s="61">
        <v>0.63690000000000002</v>
      </c>
      <c r="X1222" s="61">
        <v>0.501</v>
      </c>
    </row>
    <row r="1223" spans="1:24">
      <c r="A1223" s="64">
        <v>44861</v>
      </c>
      <c r="B1223" s="61">
        <v>0.65110000000000001</v>
      </c>
      <c r="C1223" s="63">
        <v>61.8</v>
      </c>
      <c r="D1223" s="61">
        <v>4.6996000000000002</v>
      </c>
      <c r="E1223" s="63">
        <v>94.94</v>
      </c>
      <c r="F1223" s="61">
        <v>0.64649999999999996</v>
      </c>
      <c r="G1223" s="63">
        <v>924.08</v>
      </c>
      <c r="H1223" s="61">
        <v>0.56010000000000004</v>
      </c>
      <c r="I1223" s="61">
        <v>0.91490000000000005</v>
      </c>
      <c r="J1223" s="63">
        <v>53.58</v>
      </c>
      <c r="K1223" s="57">
        <v>24.55</v>
      </c>
      <c r="L1223" s="61">
        <v>1.1109</v>
      </c>
      <c r="M1223" s="63">
        <v>20.83</v>
      </c>
      <c r="N1223" s="61">
        <v>3.0678999999999998</v>
      </c>
      <c r="O1223" s="62">
        <v>10138</v>
      </c>
      <c r="P1223" s="62">
        <v>16157</v>
      </c>
      <c r="S1223" s="61">
        <v>5.1101000000000001</v>
      </c>
      <c r="T1223" s="61">
        <v>0.8821</v>
      </c>
      <c r="V1223" s="61">
        <v>0.6421</v>
      </c>
      <c r="X1223" s="61">
        <v>0.50449999999999995</v>
      </c>
    </row>
    <row r="1224" spans="1:24">
      <c r="A1224" s="64">
        <v>44862</v>
      </c>
      <c r="B1224" s="61">
        <v>0.64690000000000003</v>
      </c>
      <c r="C1224" s="63">
        <v>61.5</v>
      </c>
      <c r="D1224" s="61">
        <v>4.6750999999999996</v>
      </c>
      <c r="E1224" s="63">
        <v>94.64</v>
      </c>
      <c r="F1224" s="61">
        <v>0.64790000000000003</v>
      </c>
      <c r="G1224" s="63">
        <v>917.47</v>
      </c>
      <c r="H1224" s="61">
        <v>0.55900000000000005</v>
      </c>
      <c r="I1224" s="61">
        <v>0.91039999999999999</v>
      </c>
      <c r="J1224" s="63">
        <v>53.27</v>
      </c>
      <c r="K1224" s="57">
        <v>24.39</v>
      </c>
      <c r="L1224" s="61">
        <v>1.1032</v>
      </c>
      <c r="M1224" s="63">
        <v>20.78</v>
      </c>
      <c r="N1224" s="61">
        <v>3.0543</v>
      </c>
      <c r="O1224" s="62">
        <v>10046</v>
      </c>
      <c r="P1224" s="62">
        <v>16063</v>
      </c>
      <c r="S1224" s="61">
        <v>5.0763999999999996</v>
      </c>
      <c r="T1224" s="61">
        <v>0.87560000000000004</v>
      </c>
      <c r="V1224" s="61">
        <v>0.63990000000000002</v>
      </c>
      <c r="X1224" s="61">
        <v>0.50129999999999997</v>
      </c>
    </row>
    <row r="1225" spans="1:24">
      <c r="A1225" s="64">
        <v>44865</v>
      </c>
      <c r="B1225" s="61">
        <v>0.64200000000000002</v>
      </c>
      <c r="C1225" s="63">
        <v>61.3</v>
      </c>
      <c r="D1225" s="61">
        <v>4.6649000000000003</v>
      </c>
      <c r="E1225" s="63">
        <v>94.99</v>
      </c>
      <c r="F1225" s="61">
        <v>0.64459999999999995</v>
      </c>
      <c r="G1225" s="63">
        <v>913.26</v>
      </c>
      <c r="H1225" s="61">
        <v>0.55349999999999999</v>
      </c>
      <c r="I1225" s="61">
        <v>0.90620000000000001</v>
      </c>
      <c r="J1225" s="63">
        <v>52.91</v>
      </c>
      <c r="K1225" s="57">
        <v>24.38</v>
      </c>
      <c r="L1225" s="61">
        <v>1.1025</v>
      </c>
      <c r="M1225" s="63">
        <v>20.71</v>
      </c>
      <c r="N1225" s="61">
        <v>3.0350999999999999</v>
      </c>
      <c r="O1225" s="62">
        <v>10013</v>
      </c>
      <c r="P1225" s="62">
        <v>15954</v>
      </c>
      <c r="S1225" s="61">
        <v>5.0393999999999997</v>
      </c>
      <c r="T1225" s="61">
        <v>0.87409999999999999</v>
      </c>
      <c r="V1225" s="61">
        <v>0.63990000000000002</v>
      </c>
      <c r="X1225" s="61">
        <v>0.4995</v>
      </c>
    </row>
    <row r="1226" spans="1:24">
      <c r="A1226" s="64">
        <v>44866</v>
      </c>
      <c r="B1226" s="61">
        <v>0.64229999999999998</v>
      </c>
      <c r="C1226" s="63">
        <v>61.5</v>
      </c>
      <c r="D1226" s="61">
        <v>4.6923000000000004</v>
      </c>
      <c r="E1226" s="63">
        <v>95.32</v>
      </c>
      <c r="F1226" s="61">
        <v>0.64849999999999997</v>
      </c>
      <c r="G1226" s="63">
        <v>912.64</v>
      </c>
      <c r="H1226" s="61">
        <v>0.55820000000000003</v>
      </c>
      <c r="I1226" s="61">
        <v>0.90790000000000004</v>
      </c>
      <c r="J1226" s="63">
        <v>53.13</v>
      </c>
      <c r="K1226" s="57">
        <v>24.38</v>
      </c>
      <c r="L1226" s="61">
        <v>1.097</v>
      </c>
      <c r="M1226" s="63">
        <v>20.71</v>
      </c>
      <c r="N1226" s="61">
        <v>3.04</v>
      </c>
      <c r="O1226" s="62">
        <v>10039</v>
      </c>
      <c r="P1226" s="62">
        <v>15955</v>
      </c>
      <c r="S1226" s="61">
        <v>5.0416999999999996</v>
      </c>
      <c r="T1226" s="61">
        <v>0.87250000000000005</v>
      </c>
      <c r="V1226" s="61">
        <v>0.64259999999999995</v>
      </c>
      <c r="X1226" s="61">
        <v>0.50049999999999994</v>
      </c>
    </row>
    <row r="1227" spans="1:24">
      <c r="A1227" s="64">
        <v>44867</v>
      </c>
      <c r="B1227" s="61">
        <v>0.64119999999999999</v>
      </c>
      <c r="C1227" s="63">
        <v>61.3</v>
      </c>
      <c r="D1227" s="61">
        <v>4.6645000000000003</v>
      </c>
      <c r="E1227" s="63">
        <v>94.65</v>
      </c>
      <c r="F1227" s="61">
        <v>0.64890000000000003</v>
      </c>
      <c r="G1227" s="63">
        <v>909.48</v>
      </c>
      <c r="H1227" s="61">
        <v>0.55730000000000002</v>
      </c>
      <c r="I1227" s="61">
        <v>0.90610000000000002</v>
      </c>
      <c r="J1227" s="63">
        <v>53.03</v>
      </c>
      <c r="K1227" s="57">
        <v>24.17</v>
      </c>
      <c r="L1227" s="61">
        <v>1.0940000000000001</v>
      </c>
      <c r="M1227" s="63">
        <v>20.62</v>
      </c>
      <c r="N1227" s="61">
        <v>3.0398999999999998</v>
      </c>
      <c r="O1227" s="62">
        <v>10034</v>
      </c>
      <c r="P1227" s="62">
        <v>15927</v>
      </c>
      <c r="S1227" s="61">
        <v>5.0334000000000003</v>
      </c>
      <c r="T1227" s="61">
        <v>0.87239999999999995</v>
      </c>
      <c r="V1227" s="61">
        <v>0.64039999999999997</v>
      </c>
      <c r="X1227" s="61">
        <v>0.49869999999999998</v>
      </c>
    </row>
    <row r="1228" spans="1:24">
      <c r="A1228" s="64">
        <v>44868</v>
      </c>
      <c r="B1228" s="61">
        <v>0.63690000000000002</v>
      </c>
      <c r="C1228" s="63">
        <v>61</v>
      </c>
      <c r="D1228" s="61">
        <v>4.6525999999999996</v>
      </c>
      <c r="E1228" s="63">
        <v>93.79</v>
      </c>
      <c r="F1228" s="61">
        <v>0.64759999999999995</v>
      </c>
      <c r="G1228" s="63">
        <v>904.13</v>
      </c>
      <c r="H1228" s="61">
        <v>0.55779999999999996</v>
      </c>
      <c r="I1228" s="61">
        <v>0.90190000000000003</v>
      </c>
      <c r="J1228" s="63">
        <v>52.75</v>
      </c>
      <c r="K1228" s="57">
        <v>24.09</v>
      </c>
      <c r="L1228" s="61">
        <v>1.0916999999999999</v>
      </c>
      <c r="M1228" s="63">
        <v>20.52</v>
      </c>
      <c r="N1228" s="61">
        <v>3.0221</v>
      </c>
      <c r="O1228" s="62">
        <v>9988</v>
      </c>
      <c r="P1228" s="62">
        <v>15837</v>
      </c>
      <c r="S1228" s="61">
        <v>4.9996</v>
      </c>
      <c r="T1228" s="61">
        <v>0.87190000000000001</v>
      </c>
      <c r="V1228" s="61">
        <v>0.63800000000000001</v>
      </c>
      <c r="X1228" s="61">
        <v>0.49630000000000002</v>
      </c>
    </row>
    <row r="1229" spans="1:24">
      <c r="A1229" s="64">
        <v>44869</v>
      </c>
      <c r="B1229" s="61">
        <v>0.63480000000000003</v>
      </c>
      <c r="C1229" s="63">
        <v>60.7</v>
      </c>
      <c r="D1229" s="61">
        <v>4.5990000000000002</v>
      </c>
      <c r="E1229" s="63">
        <v>93.87</v>
      </c>
      <c r="F1229" s="61">
        <v>0.64870000000000005</v>
      </c>
      <c r="G1229" s="63">
        <v>900.12</v>
      </c>
      <c r="H1229" s="61">
        <v>0.56499999999999995</v>
      </c>
      <c r="I1229" s="61">
        <v>0.89829999999999999</v>
      </c>
      <c r="J1229" s="63">
        <v>52.39</v>
      </c>
      <c r="K1229" s="57">
        <v>23.87</v>
      </c>
      <c r="L1229" s="61">
        <v>1.0911</v>
      </c>
      <c r="M1229" s="63">
        <v>20.399999999999999</v>
      </c>
      <c r="N1229" s="61">
        <v>3.0131000000000001</v>
      </c>
      <c r="O1229" s="62">
        <v>9979</v>
      </c>
      <c r="P1229" s="62">
        <v>15790</v>
      </c>
      <c r="S1229" s="61">
        <v>4.9831000000000003</v>
      </c>
      <c r="T1229" s="61">
        <v>0.86799999999999999</v>
      </c>
      <c r="V1229" s="61">
        <v>0.64039999999999997</v>
      </c>
      <c r="X1229" s="61">
        <v>0.49859999999999999</v>
      </c>
    </row>
    <row r="1230" spans="1:24">
      <c r="A1230" s="64">
        <v>44872</v>
      </c>
      <c r="B1230" s="61">
        <v>0.64300000000000002</v>
      </c>
      <c r="C1230" s="63">
        <v>61.2</v>
      </c>
      <c r="D1230" s="61">
        <v>4.6378000000000004</v>
      </c>
      <c r="E1230" s="63">
        <v>94.65</v>
      </c>
      <c r="F1230" s="61">
        <v>0.64690000000000003</v>
      </c>
      <c r="G1230" s="63">
        <v>902.3</v>
      </c>
      <c r="H1230" s="61">
        <v>0.5675</v>
      </c>
      <c r="I1230" s="61">
        <v>0.90480000000000005</v>
      </c>
      <c r="J1230" s="63">
        <v>52.82</v>
      </c>
      <c r="K1230" s="57">
        <v>24.04</v>
      </c>
      <c r="L1230" s="61">
        <v>1.0908</v>
      </c>
      <c r="M1230" s="63">
        <v>20.61</v>
      </c>
      <c r="N1230" s="61">
        <v>3.0503999999999998</v>
      </c>
      <c r="O1230" s="62">
        <v>10091</v>
      </c>
      <c r="P1230" s="62">
        <v>15993</v>
      </c>
      <c r="S1230" s="61">
        <v>5.0475000000000003</v>
      </c>
      <c r="T1230" s="61">
        <v>0.86970000000000003</v>
      </c>
      <c r="V1230" s="61">
        <v>0.64039999999999997</v>
      </c>
      <c r="X1230" s="61">
        <v>0.503</v>
      </c>
    </row>
    <row r="1231" spans="1:24">
      <c r="A1231" s="64">
        <v>44873</v>
      </c>
      <c r="B1231" s="61">
        <v>0.64639999999999997</v>
      </c>
      <c r="C1231" s="63">
        <v>61.4</v>
      </c>
      <c r="D1231" s="61">
        <v>4.6813000000000002</v>
      </c>
      <c r="E1231" s="63">
        <v>94.83</v>
      </c>
      <c r="F1231" s="61">
        <v>0.64590000000000003</v>
      </c>
      <c r="G1231" s="63">
        <v>896.74</v>
      </c>
      <c r="H1231" s="61">
        <v>0.5625</v>
      </c>
      <c r="I1231" s="61">
        <v>0.90720000000000001</v>
      </c>
      <c r="J1231" s="63">
        <v>52.95</v>
      </c>
      <c r="K1231" s="57">
        <v>24.16</v>
      </c>
      <c r="L1231" s="61">
        <v>1.0902000000000001</v>
      </c>
      <c r="M1231" s="63">
        <v>20.68</v>
      </c>
      <c r="N1231" s="61">
        <v>3.0661999999999998</v>
      </c>
      <c r="O1231" s="62">
        <v>10137</v>
      </c>
      <c r="P1231" s="62">
        <v>16077</v>
      </c>
      <c r="S1231" s="61">
        <v>5.0742000000000003</v>
      </c>
      <c r="T1231" s="61">
        <v>0.87339999999999995</v>
      </c>
      <c r="V1231" s="61">
        <v>0.64080000000000004</v>
      </c>
      <c r="X1231" s="61">
        <v>0.50209999999999999</v>
      </c>
    </row>
    <row r="1232" spans="1:24">
      <c r="A1232" s="64">
        <v>44874</v>
      </c>
      <c r="B1232" s="61">
        <v>0.65</v>
      </c>
      <c r="C1232" s="63">
        <v>61.6</v>
      </c>
      <c r="D1232" s="61">
        <v>4.7103000000000002</v>
      </c>
      <c r="E1232" s="63">
        <v>94.63</v>
      </c>
      <c r="F1232" s="61">
        <v>0.64549999999999996</v>
      </c>
      <c r="G1232" s="63">
        <v>887.28</v>
      </c>
      <c r="H1232" s="61">
        <v>0.56310000000000004</v>
      </c>
      <c r="I1232" s="61">
        <v>0.90939999999999999</v>
      </c>
      <c r="J1232" s="63">
        <v>53.03</v>
      </c>
      <c r="K1232" s="57">
        <v>23.93</v>
      </c>
      <c r="L1232" s="61">
        <v>1.0933999999999999</v>
      </c>
      <c r="M1232" s="63">
        <v>20.68</v>
      </c>
      <c r="N1232" s="61">
        <v>3.0657000000000001</v>
      </c>
      <c r="O1232" s="62">
        <v>10172</v>
      </c>
      <c r="P1232" s="62">
        <v>16164</v>
      </c>
      <c r="S1232" s="61">
        <v>5.1021000000000001</v>
      </c>
      <c r="T1232" s="61">
        <v>0.87350000000000005</v>
      </c>
      <c r="V1232" s="61">
        <v>0.64129999999999998</v>
      </c>
      <c r="X1232" s="61">
        <v>0.50470000000000004</v>
      </c>
    </row>
    <row r="1233" spans="1:24">
      <c r="A1233" s="64">
        <v>44875</v>
      </c>
      <c r="B1233" s="61">
        <v>0.64190000000000003</v>
      </c>
      <c r="C1233" s="63">
        <v>61</v>
      </c>
      <c r="D1233" s="61">
        <v>4.6600999999999999</v>
      </c>
      <c r="E1233" s="63">
        <v>93.84</v>
      </c>
      <c r="F1233" s="61">
        <v>0.64</v>
      </c>
      <c r="G1233" s="63">
        <v>880.22</v>
      </c>
      <c r="H1233" s="61">
        <v>0.56289999999999996</v>
      </c>
      <c r="I1233" s="61">
        <v>0.89959999999999996</v>
      </c>
      <c r="J1233" s="63">
        <v>52.37</v>
      </c>
      <c r="K1233" s="57">
        <v>23.64</v>
      </c>
      <c r="L1233" s="61">
        <v>1.0931999999999999</v>
      </c>
      <c r="M1233" s="63">
        <v>20.38</v>
      </c>
      <c r="N1233" s="61">
        <v>3.0190000000000001</v>
      </c>
      <c r="O1233" s="62">
        <v>10080</v>
      </c>
      <c r="P1233" s="62">
        <v>15963</v>
      </c>
      <c r="S1233" s="61">
        <v>5.0387000000000004</v>
      </c>
      <c r="T1233" s="61">
        <v>0.86860000000000004</v>
      </c>
      <c r="V1233" s="61">
        <v>0.63119999999999998</v>
      </c>
      <c r="X1233" s="61">
        <v>0.4975</v>
      </c>
    </row>
    <row r="1234" spans="1:24">
      <c r="A1234" s="64">
        <v>44876</v>
      </c>
      <c r="B1234" s="61">
        <v>0.66210000000000002</v>
      </c>
      <c r="C1234" s="63">
        <v>61.9</v>
      </c>
      <c r="D1234" s="61">
        <v>4.7446999999999999</v>
      </c>
      <c r="E1234" s="63">
        <v>93.85</v>
      </c>
      <c r="F1234" s="61">
        <v>0.64949999999999997</v>
      </c>
      <c r="G1234" s="63">
        <v>877.95</v>
      </c>
      <c r="H1234" s="61">
        <v>0.56689999999999996</v>
      </c>
      <c r="I1234" s="61">
        <v>0.91610000000000003</v>
      </c>
      <c r="J1234" s="63">
        <v>53.5</v>
      </c>
      <c r="K1234" s="57">
        <v>23.85</v>
      </c>
      <c r="L1234" s="61">
        <v>1.0996999999999999</v>
      </c>
      <c r="M1234" s="63">
        <v>20.76</v>
      </c>
      <c r="N1234" s="61">
        <v>3.0735000000000001</v>
      </c>
      <c r="O1234" s="62">
        <v>10268</v>
      </c>
      <c r="P1234" s="62">
        <v>16450</v>
      </c>
      <c r="S1234" s="61">
        <v>5.1923000000000004</v>
      </c>
      <c r="T1234" s="61">
        <v>0.88249999999999995</v>
      </c>
      <c r="V1234" s="61">
        <v>0.63959999999999995</v>
      </c>
      <c r="X1234" s="61">
        <v>0.51519999999999999</v>
      </c>
    </row>
    <row r="1235" spans="1:24">
      <c r="A1235" s="64">
        <v>44879</v>
      </c>
      <c r="B1235" s="61">
        <v>0.66820000000000002</v>
      </c>
      <c r="C1235" s="63">
        <v>61.8</v>
      </c>
      <c r="D1235" s="61">
        <v>4.7133000000000003</v>
      </c>
      <c r="E1235" s="63">
        <v>93.12</v>
      </c>
      <c r="F1235" s="61">
        <v>0.64790000000000003</v>
      </c>
      <c r="G1235" s="63">
        <v>885.06</v>
      </c>
      <c r="H1235" s="61">
        <v>0.56799999999999995</v>
      </c>
      <c r="I1235" s="61">
        <v>0.91800000000000004</v>
      </c>
      <c r="J1235" s="63">
        <v>54.17</v>
      </c>
      <c r="K1235" s="57">
        <v>23.9</v>
      </c>
      <c r="L1235" s="61">
        <v>1.0968</v>
      </c>
      <c r="M1235" s="63">
        <v>20.71</v>
      </c>
      <c r="N1235" s="61">
        <v>3.0640000000000001</v>
      </c>
      <c r="O1235" s="62">
        <v>10356</v>
      </c>
      <c r="P1235" s="62">
        <v>16541</v>
      </c>
      <c r="S1235" s="61">
        <v>5.2375999999999996</v>
      </c>
      <c r="T1235" s="61">
        <v>0.88639999999999997</v>
      </c>
      <c r="V1235" s="61">
        <v>0.63270000000000004</v>
      </c>
      <c r="X1235" s="61">
        <v>0.51039999999999996</v>
      </c>
    </row>
    <row r="1236" spans="1:24">
      <c r="A1236" s="64">
        <v>44880</v>
      </c>
      <c r="B1236" s="61">
        <v>0.66959999999999997</v>
      </c>
      <c r="C1236" s="63">
        <v>62</v>
      </c>
      <c r="D1236" s="61">
        <v>4.7194000000000003</v>
      </c>
      <c r="E1236" s="63">
        <v>94.01</v>
      </c>
      <c r="F1236" s="61">
        <v>0.64870000000000005</v>
      </c>
      <c r="G1236" s="63">
        <v>885.41</v>
      </c>
      <c r="H1236" s="61">
        <v>0.56920000000000004</v>
      </c>
      <c r="I1236" s="61">
        <v>0.9194</v>
      </c>
      <c r="J1236" s="63">
        <v>54.5</v>
      </c>
      <c r="K1236" s="57">
        <v>23.93</v>
      </c>
      <c r="L1236" s="61">
        <v>1.097</v>
      </c>
      <c r="M1236" s="63">
        <v>20.8</v>
      </c>
      <c r="N1236" s="61">
        <v>3.0718000000000001</v>
      </c>
      <c r="O1236" s="62">
        <v>10428</v>
      </c>
      <c r="P1236" s="62">
        <v>16599</v>
      </c>
      <c r="S1236" s="61">
        <v>5.2460000000000004</v>
      </c>
      <c r="T1236" s="61">
        <v>0.89139999999999997</v>
      </c>
      <c r="V1236" s="61">
        <v>0.63270000000000004</v>
      </c>
      <c r="X1236" s="61">
        <v>0.51160000000000005</v>
      </c>
    </row>
    <row r="1237" spans="1:24">
      <c r="A1237" s="64">
        <v>44881</v>
      </c>
      <c r="B1237" s="61">
        <v>0.6744</v>
      </c>
      <c r="C1237" s="63">
        <v>62.5</v>
      </c>
      <c r="D1237" s="61">
        <v>4.7801</v>
      </c>
      <c r="E1237" s="63">
        <v>94.45</v>
      </c>
      <c r="F1237" s="61">
        <v>0.65180000000000005</v>
      </c>
      <c r="G1237" s="63">
        <v>897.96</v>
      </c>
      <c r="H1237" s="61">
        <v>0.56969999999999998</v>
      </c>
      <c r="I1237" s="61">
        <v>0.92679999999999996</v>
      </c>
      <c r="J1237" s="63">
        <v>54.93</v>
      </c>
      <c r="K1237" s="57">
        <v>24.12</v>
      </c>
      <c r="L1237" s="61">
        <v>1.0986</v>
      </c>
      <c r="M1237" s="63">
        <v>21.04</v>
      </c>
      <c r="N1237" s="61">
        <v>3.0634999999999999</v>
      </c>
      <c r="O1237" s="62">
        <v>10537</v>
      </c>
      <c r="P1237" s="62">
        <v>16718</v>
      </c>
      <c r="S1237" s="61">
        <v>5.2781000000000002</v>
      </c>
      <c r="T1237" s="61">
        <v>0.89710000000000001</v>
      </c>
      <c r="V1237" s="61">
        <v>0.6381</v>
      </c>
      <c r="X1237" s="61">
        <v>0.51249999999999996</v>
      </c>
    </row>
    <row r="1238" spans="1:24">
      <c r="A1238" s="64">
        <v>44882</v>
      </c>
      <c r="B1238" s="61">
        <v>0.67079999999999995</v>
      </c>
      <c r="C1238" s="63">
        <v>62.4</v>
      </c>
      <c r="D1238" s="61">
        <v>4.7855999999999996</v>
      </c>
      <c r="E1238" s="63">
        <v>93.6</v>
      </c>
      <c r="F1238" s="61">
        <v>0.64680000000000004</v>
      </c>
      <c r="G1238" s="63">
        <v>901.49</v>
      </c>
      <c r="H1238" s="61">
        <v>0.56430000000000002</v>
      </c>
      <c r="I1238" s="61">
        <v>0.9214</v>
      </c>
      <c r="J1238" s="63">
        <v>54.7</v>
      </c>
      <c r="K1238" s="57">
        <v>24.08</v>
      </c>
      <c r="L1238" s="61">
        <v>1.095</v>
      </c>
      <c r="M1238" s="63">
        <v>20.9</v>
      </c>
      <c r="N1238" s="61">
        <v>3.0531000000000001</v>
      </c>
      <c r="O1238" s="62">
        <v>10527</v>
      </c>
      <c r="P1238" s="62">
        <v>16636</v>
      </c>
      <c r="S1238" s="61">
        <v>5.2504</v>
      </c>
      <c r="T1238" s="61">
        <v>0.89610000000000001</v>
      </c>
      <c r="V1238" s="61">
        <v>0.63500000000000001</v>
      </c>
      <c r="X1238" s="61">
        <v>0.51</v>
      </c>
    </row>
    <row r="1239" spans="1:24">
      <c r="A1239" s="64">
        <v>44883</v>
      </c>
      <c r="B1239" s="61">
        <v>0.6704</v>
      </c>
      <c r="C1239" s="63">
        <v>62.3</v>
      </c>
      <c r="D1239" s="61">
        <v>4.7785000000000002</v>
      </c>
      <c r="E1239" s="63">
        <v>93.78</v>
      </c>
      <c r="F1239" s="61">
        <v>0.64680000000000004</v>
      </c>
      <c r="G1239" s="63">
        <v>899.05</v>
      </c>
      <c r="H1239" s="61">
        <v>0.56369999999999998</v>
      </c>
      <c r="I1239" s="61">
        <v>0.92110000000000003</v>
      </c>
      <c r="J1239" s="63">
        <v>54.74</v>
      </c>
      <c r="K1239" s="57">
        <v>24.03</v>
      </c>
      <c r="L1239" s="61">
        <v>1.0891999999999999</v>
      </c>
      <c r="M1239" s="63">
        <v>20.87</v>
      </c>
      <c r="N1239" s="61">
        <v>3.0527000000000002</v>
      </c>
      <c r="O1239" s="62">
        <v>10521</v>
      </c>
      <c r="P1239" s="62">
        <v>16628</v>
      </c>
      <c r="S1239" s="61">
        <v>5.2445000000000004</v>
      </c>
      <c r="T1239" s="61">
        <v>0.89319999999999999</v>
      </c>
      <c r="V1239" s="61">
        <v>0.63849999999999996</v>
      </c>
      <c r="X1239" s="61">
        <v>0.51149999999999995</v>
      </c>
    </row>
    <row r="1240" spans="1:24">
      <c r="A1240" s="64">
        <v>44886</v>
      </c>
      <c r="B1240" s="61">
        <v>0.66449999999999998</v>
      </c>
      <c r="C1240" s="63">
        <v>62</v>
      </c>
      <c r="D1240" s="61">
        <v>4.7577999999999996</v>
      </c>
      <c r="E1240" s="63">
        <v>93.32</v>
      </c>
      <c r="F1240" s="61">
        <v>0.64629999999999999</v>
      </c>
      <c r="G1240" s="63">
        <v>900.47</v>
      </c>
      <c r="H1240" s="61">
        <v>0.5615</v>
      </c>
      <c r="I1240" s="61">
        <v>0.91610000000000003</v>
      </c>
      <c r="J1240" s="63">
        <v>54.4</v>
      </c>
      <c r="K1240" s="57">
        <v>23.97</v>
      </c>
      <c r="L1240" s="61">
        <v>1.0837000000000001</v>
      </c>
      <c r="M1240" s="63">
        <v>20.73</v>
      </c>
      <c r="N1240" s="61">
        <v>3.0320999999999998</v>
      </c>
      <c r="O1240" s="62">
        <v>10441</v>
      </c>
      <c r="P1240" s="62">
        <v>16495</v>
      </c>
      <c r="S1240" s="61">
        <v>5.1931000000000003</v>
      </c>
      <c r="T1240" s="61">
        <v>0.89149999999999996</v>
      </c>
      <c r="V1240" s="61">
        <v>0.6351</v>
      </c>
      <c r="X1240" s="61">
        <v>0.50629999999999997</v>
      </c>
    </row>
    <row r="1241" spans="1:24">
      <c r="A1241" s="64">
        <v>44887</v>
      </c>
      <c r="B1241" s="61">
        <v>0.66239999999999999</v>
      </c>
      <c r="C1241" s="63">
        <v>61.9</v>
      </c>
      <c r="D1241" s="61">
        <v>4.7375999999999996</v>
      </c>
      <c r="E1241" s="63">
        <v>93.86</v>
      </c>
      <c r="F1241" s="61">
        <v>0.64559999999999995</v>
      </c>
      <c r="G1241" s="63">
        <v>896.02</v>
      </c>
      <c r="H1241" s="61">
        <v>0.55869999999999997</v>
      </c>
      <c r="I1241" s="61">
        <v>0.91420000000000001</v>
      </c>
      <c r="J1241" s="63">
        <v>54.15</v>
      </c>
      <c r="K1241" s="57">
        <v>23.96</v>
      </c>
      <c r="L1241" s="61">
        <v>1.0810999999999999</v>
      </c>
      <c r="M1241" s="63">
        <v>20.65</v>
      </c>
      <c r="N1241" s="61">
        <v>3.0325000000000002</v>
      </c>
      <c r="O1241" s="62">
        <v>10408</v>
      </c>
      <c r="P1241" s="62">
        <v>16463</v>
      </c>
      <c r="S1241" s="61">
        <v>5.1727999999999996</v>
      </c>
      <c r="T1241" s="61">
        <v>0.88949999999999996</v>
      </c>
      <c r="V1241" s="61">
        <v>0.63370000000000004</v>
      </c>
      <c r="X1241" s="61">
        <v>0.50790000000000002</v>
      </c>
    </row>
    <row r="1242" spans="1:24">
      <c r="A1242" s="64">
        <v>44888</v>
      </c>
      <c r="B1242" s="61">
        <v>0.66390000000000005</v>
      </c>
      <c r="C1242" s="63">
        <v>62</v>
      </c>
      <c r="D1242" s="61">
        <v>4.7510000000000003</v>
      </c>
      <c r="E1242" s="63">
        <v>93.9</v>
      </c>
      <c r="F1242" s="61">
        <v>0.64349999999999996</v>
      </c>
      <c r="G1242" s="63">
        <v>899.49</v>
      </c>
      <c r="H1242" s="61">
        <v>0.55889999999999995</v>
      </c>
      <c r="I1242" s="61">
        <v>0.91620000000000001</v>
      </c>
      <c r="J1242" s="63">
        <v>54.29</v>
      </c>
      <c r="K1242" s="57">
        <v>24.02</v>
      </c>
      <c r="L1242" s="61">
        <v>1.0775999999999999</v>
      </c>
      <c r="M1242" s="63">
        <v>20.72</v>
      </c>
      <c r="N1242" s="61">
        <v>3.0356999999999998</v>
      </c>
      <c r="O1242" s="62">
        <v>10427</v>
      </c>
      <c r="P1242" s="62">
        <v>16497</v>
      </c>
      <c r="S1242" s="61">
        <v>5.1901000000000002</v>
      </c>
      <c r="T1242" s="61">
        <v>0.88880000000000003</v>
      </c>
      <c r="V1242" s="61">
        <v>0.63180000000000003</v>
      </c>
      <c r="X1242" s="61">
        <v>0.50790000000000002</v>
      </c>
    </row>
    <row r="1243" spans="1:24">
      <c r="A1243" s="64">
        <v>44889</v>
      </c>
      <c r="B1243" s="61">
        <v>0.67669999999999997</v>
      </c>
      <c r="C1243" s="63">
        <v>62.7</v>
      </c>
      <c r="D1243" s="61">
        <v>4.8289999999999997</v>
      </c>
      <c r="E1243" s="63">
        <v>93.88</v>
      </c>
      <c r="F1243" s="61">
        <v>0.64770000000000005</v>
      </c>
      <c r="G1243" s="63">
        <v>897.44</v>
      </c>
      <c r="H1243" s="61">
        <v>0.55879999999999996</v>
      </c>
      <c r="I1243" s="61">
        <v>0.92930000000000001</v>
      </c>
      <c r="J1243" s="63">
        <v>55.26</v>
      </c>
      <c r="K1243" s="57">
        <v>24.31</v>
      </c>
      <c r="L1243" s="61">
        <v>1.081</v>
      </c>
      <c r="M1243" s="63">
        <v>20.94</v>
      </c>
      <c r="N1243" s="61">
        <v>3.0508999999999999</v>
      </c>
      <c r="O1243" s="62">
        <v>10586</v>
      </c>
      <c r="P1243" s="62">
        <v>16813</v>
      </c>
      <c r="S1243" s="61">
        <v>5.2847</v>
      </c>
      <c r="T1243" s="61">
        <v>0.9022</v>
      </c>
      <c r="V1243" s="61">
        <v>0.63560000000000005</v>
      </c>
      <c r="X1243" s="61">
        <v>0.51700000000000002</v>
      </c>
    </row>
    <row r="1244" spans="1:24">
      <c r="A1244" s="64">
        <v>44890</v>
      </c>
      <c r="B1244" s="61">
        <v>0.67749999999999999</v>
      </c>
      <c r="C1244" s="63">
        <v>62.7</v>
      </c>
      <c r="D1244" s="61">
        <v>4.8503999999999996</v>
      </c>
      <c r="E1244" s="63">
        <v>93.8</v>
      </c>
      <c r="F1244" s="61">
        <v>0.65010000000000001</v>
      </c>
      <c r="G1244" s="63">
        <v>894.64</v>
      </c>
      <c r="H1244" s="61">
        <v>0.55889999999999995</v>
      </c>
      <c r="I1244" s="61">
        <v>0.92910000000000004</v>
      </c>
      <c r="J1244" s="63">
        <v>55.23</v>
      </c>
      <c r="K1244" s="57">
        <v>24.12</v>
      </c>
      <c r="L1244" s="61">
        <v>1.0799000000000001</v>
      </c>
      <c r="M1244" s="63">
        <v>20.87</v>
      </c>
      <c r="N1244" s="61">
        <v>3.0179</v>
      </c>
      <c r="O1244" s="62">
        <v>10614</v>
      </c>
      <c r="P1244" s="62">
        <v>16775</v>
      </c>
      <c r="S1244" s="61">
        <v>5.2914000000000003</v>
      </c>
      <c r="T1244" s="61">
        <v>0.90249999999999997</v>
      </c>
      <c r="V1244" s="61">
        <v>0.63900000000000001</v>
      </c>
      <c r="X1244" s="61">
        <v>0.51759999999999995</v>
      </c>
    </row>
    <row r="1245" spans="1:24">
      <c r="A1245" s="64">
        <v>44893</v>
      </c>
      <c r="B1245" s="61">
        <v>0.66930000000000001</v>
      </c>
      <c r="C1245" s="63">
        <v>62.3</v>
      </c>
      <c r="D1245" s="61">
        <v>4.8196000000000003</v>
      </c>
      <c r="E1245" s="63">
        <v>92.7</v>
      </c>
      <c r="F1245" s="61">
        <v>0.64590000000000003</v>
      </c>
      <c r="G1245" s="63">
        <v>896.2</v>
      </c>
      <c r="H1245" s="61">
        <v>0.55520000000000003</v>
      </c>
      <c r="I1245" s="61">
        <v>0.92200000000000004</v>
      </c>
      <c r="J1245" s="63">
        <v>54.68</v>
      </c>
      <c r="K1245" s="57">
        <v>23.91</v>
      </c>
      <c r="L1245" s="61">
        <v>1.0770999999999999</v>
      </c>
      <c r="M1245" s="63">
        <v>20.75</v>
      </c>
      <c r="N1245" s="61">
        <v>3.0009999999999999</v>
      </c>
      <c r="O1245" s="62">
        <v>10529</v>
      </c>
      <c r="P1245" s="62">
        <v>16599</v>
      </c>
      <c r="S1245" s="61">
        <v>5.2328999999999999</v>
      </c>
      <c r="T1245" s="61">
        <v>0.89959999999999996</v>
      </c>
      <c r="V1245" s="61">
        <v>0.63360000000000005</v>
      </c>
      <c r="X1245" s="61">
        <v>0.51129999999999998</v>
      </c>
    </row>
    <row r="1246" spans="1:24">
      <c r="A1246" s="64">
        <v>44894</v>
      </c>
      <c r="B1246" s="61">
        <v>0.67059999999999997</v>
      </c>
      <c r="C1246" s="63">
        <v>62.2</v>
      </c>
      <c r="D1246" s="61">
        <v>4.8028000000000004</v>
      </c>
      <c r="E1246" s="63">
        <v>92.86</v>
      </c>
      <c r="F1246" s="61">
        <v>0.6452</v>
      </c>
      <c r="G1246" s="63">
        <v>888.78</v>
      </c>
      <c r="H1246" s="61">
        <v>0.55789999999999995</v>
      </c>
      <c r="I1246" s="61">
        <v>0.92110000000000003</v>
      </c>
      <c r="J1246" s="63">
        <v>54.74</v>
      </c>
      <c r="K1246" s="57">
        <v>23.87</v>
      </c>
      <c r="L1246" s="61">
        <v>1.0799000000000001</v>
      </c>
      <c r="M1246" s="63">
        <v>20.73</v>
      </c>
      <c r="N1246" s="61">
        <v>3.0226999999999999</v>
      </c>
      <c r="O1246" s="62">
        <v>10551</v>
      </c>
      <c r="P1246" s="62">
        <v>16604</v>
      </c>
      <c r="S1246" s="61">
        <v>5.2381000000000002</v>
      </c>
      <c r="T1246" s="61">
        <v>0.90069999999999995</v>
      </c>
      <c r="V1246" s="61">
        <v>0.63449999999999995</v>
      </c>
      <c r="X1246" s="61">
        <v>0.5091</v>
      </c>
    </row>
    <row r="1247" spans="1:24">
      <c r="A1247" s="64">
        <v>44895</v>
      </c>
      <c r="B1247" s="61">
        <v>0.66979999999999995</v>
      </c>
      <c r="C1247" s="63">
        <v>62.1</v>
      </c>
      <c r="D1247" s="61">
        <v>4.7835000000000001</v>
      </c>
      <c r="E1247" s="63">
        <v>92.81</v>
      </c>
      <c r="F1247" s="61">
        <v>0.64680000000000004</v>
      </c>
      <c r="G1247" s="63">
        <v>883.16</v>
      </c>
      <c r="H1247" s="61">
        <v>0.55879999999999996</v>
      </c>
      <c r="I1247" s="61">
        <v>0.91839999999999999</v>
      </c>
      <c r="J1247" s="63">
        <v>54.66</v>
      </c>
      <c r="K1247" s="57">
        <v>23.67</v>
      </c>
      <c r="L1247" s="61">
        <v>1.0765</v>
      </c>
      <c r="M1247" s="63">
        <v>20.65</v>
      </c>
      <c r="N1247" s="61">
        <v>2.9977</v>
      </c>
      <c r="O1247" s="62">
        <v>10541</v>
      </c>
      <c r="P1247" s="62">
        <v>16511</v>
      </c>
      <c r="S1247" s="61">
        <v>5.2297000000000002</v>
      </c>
      <c r="T1247" s="61">
        <v>0.90910000000000002</v>
      </c>
      <c r="V1247" s="61">
        <v>0.63770000000000004</v>
      </c>
      <c r="X1247" s="61">
        <v>0.50970000000000004</v>
      </c>
    </row>
    <row r="1248" spans="1:24">
      <c r="A1248" s="64">
        <v>44896</v>
      </c>
      <c r="B1248" s="61">
        <v>0.68089999999999995</v>
      </c>
      <c r="C1248" s="63">
        <v>62.5</v>
      </c>
      <c r="D1248" s="61">
        <v>4.8105000000000002</v>
      </c>
      <c r="E1248" s="63">
        <v>93.08</v>
      </c>
      <c r="F1248" s="61">
        <v>0.65229999999999999</v>
      </c>
      <c r="G1248" s="63">
        <v>887.44</v>
      </c>
      <c r="H1248" s="61">
        <v>0.56289999999999996</v>
      </c>
      <c r="I1248" s="61">
        <v>0.92530000000000001</v>
      </c>
      <c r="J1248" s="63">
        <v>55.24</v>
      </c>
      <c r="K1248" s="57">
        <v>23.82</v>
      </c>
      <c r="L1248" s="61">
        <v>1.0764</v>
      </c>
      <c r="M1248" s="63">
        <v>20.84</v>
      </c>
      <c r="N1248" s="61">
        <v>3.0011000000000001</v>
      </c>
      <c r="O1248" s="62">
        <v>10647</v>
      </c>
      <c r="P1248" s="62">
        <v>16696</v>
      </c>
      <c r="S1248" s="61">
        <v>5.3079999999999998</v>
      </c>
      <c r="T1248" s="61">
        <v>0.91359999999999997</v>
      </c>
      <c r="V1248" s="61">
        <v>0.64219999999999999</v>
      </c>
      <c r="X1248" s="61">
        <v>0.51780000000000004</v>
      </c>
    </row>
    <row r="1249" spans="1:24">
      <c r="A1249" s="64">
        <v>44897</v>
      </c>
      <c r="B1249" s="61">
        <v>0.68130000000000002</v>
      </c>
      <c r="C1249" s="63">
        <v>62.3</v>
      </c>
      <c r="D1249" s="61">
        <v>4.8056999999999999</v>
      </c>
      <c r="E1249" s="63">
        <v>92.04</v>
      </c>
      <c r="F1249" s="61">
        <v>0.64759999999999995</v>
      </c>
      <c r="G1249" s="63">
        <v>885.85</v>
      </c>
      <c r="H1249" s="61">
        <v>0.55630000000000002</v>
      </c>
      <c r="I1249" s="61">
        <v>0.92159999999999997</v>
      </c>
      <c r="J1249" s="63">
        <v>55.31</v>
      </c>
      <c r="K1249" s="57">
        <v>23.7</v>
      </c>
      <c r="L1249" s="61">
        <v>1.0679000000000001</v>
      </c>
      <c r="M1249" s="63">
        <v>20.81</v>
      </c>
      <c r="N1249" s="61">
        <v>2.9952999999999999</v>
      </c>
      <c r="O1249" s="62">
        <v>10518</v>
      </c>
      <c r="P1249" s="62">
        <v>16617</v>
      </c>
      <c r="S1249" s="61">
        <v>5.3033999999999999</v>
      </c>
      <c r="T1249" s="61">
        <v>0.91549999999999998</v>
      </c>
      <c r="V1249" s="61">
        <v>0.63880000000000003</v>
      </c>
      <c r="X1249" s="61">
        <v>0.51580000000000004</v>
      </c>
    </row>
    <row r="1250" spans="1:24">
      <c r="A1250" s="64">
        <v>44900</v>
      </c>
      <c r="B1250" s="61">
        <v>0.68410000000000004</v>
      </c>
      <c r="C1250" s="63">
        <v>62</v>
      </c>
      <c r="D1250" s="61">
        <v>4.7580999999999998</v>
      </c>
      <c r="E1250" s="63">
        <v>91.88</v>
      </c>
      <c r="F1250" s="61">
        <v>0.64659999999999995</v>
      </c>
      <c r="G1250" s="63">
        <v>883.21</v>
      </c>
      <c r="H1250" s="61">
        <v>0.55430000000000001</v>
      </c>
      <c r="I1250" s="61">
        <v>0.92010000000000003</v>
      </c>
      <c r="J1250" s="63">
        <v>55.71</v>
      </c>
      <c r="K1250" s="57">
        <v>23.79</v>
      </c>
      <c r="L1250" s="61">
        <v>1.0638000000000001</v>
      </c>
      <c r="M1250" s="63">
        <v>20.82</v>
      </c>
      <c r="N1250" s="61">
        <v>2.9870999999999999</v>
      </c>
      <c r="O1250" s="62">
        <v>10552</v>
      </c>
      <c r="P1250" s="62">
        <v>16367</v>
      </c>
      <c r="S1250" s="61">
        <v>5.3143000000000002</v>
      </c>
      <c r="T1250" s="61">
        <v>0.91669999999999996</v>
      </c>
      <c r="V1250" s="61">
        <v>0.63949999999999996</v>
      </c>
      <c r="X1250" s="61">
        <v>0.51500000000000001</v>
      </c>
    </row>
    <row r="1251" spans="1:24">
      <c r="A1251" s="64">
        <v>44901</v>
      </c>
      <c r="B1251" s="61">
        <v>0.67310000000000003</v>
      </c>
      <c r="C1251" s="63">
        <v>61.5</v>
      </c>
      <c r="D1251" s="61">
        <v>4.6978</v>
      </c>
      <c r="E1251" s="63">
        <v>92.13</v>
      </c>
      <c r="F1251" s="61">
        <v>0.64149999999999996</v>
      </c>
      <c r="G1251" s="63">
        <v>883.61</v>
      </c>
      <c r="H1251" s="61">
        <v>0.55210000000000004</v>
      </c>
      <c r="I1251" s="61">
        <v>0.91269999999999996</v>
      </c>
      <c r="J1251" s="63">
        <v>55.39</v>
      </c>
      <c r="K1251" s="57">
        <v>23.57</v>
      </c>
      <c r="L1251" s="61">
        <v>1.0637000000000001</v>
      </c>
      <c r="M1251" s="63">
        <v>20.6</v>
      </c>
      <c r="N1251" s="61">
        <v>2.9491999999999998</v>
      </c>
      <c r="O1251" s="62">
        <v>10492</v>
      </c>
      <c r="P1251" s="62">
        <v>16154</v>
      </c>
      <c r="S1251" s="61">
        <v>5.2309999999999999</v>
      </c>
      <c r="T1251" s="61">
        <v>0.91510000000000002</v>
      </c>
      <c r="V1251" s="61">
        <v>0.63460000000000005</v>
      </c>
      <c r="X1251" s="61">
        <v>0.50600000000000001</v>
      </c>
    </row>
    <row r="1252" spans="1:24">
      <c r="A1252" s="64">
        <v>44902</v>
      </c>
      <c r="B1252" s="61">
        <v>0.66920000000000002</v>
      </c>
      <c r="C1252" s="63">
        <v>61.2</v>
      </c>
      <c r="D1252" s="61">
        <v>4.673</v>
      </c>
      <c r="E1252" s="63">
        <v>91.97</v>
      </c>
      <c r="F1252" s="61">
        <v>0.63959999999999995</v>
      </c>
      <c r="G1252" s="63">
        <v>880.55</v>
      </c>
      <c r="H1252" s="61">
        <v>0.55159999999999998</v>
      </c>
      <c r="I1252" s="61">
        <v>0.9093</v>
      </c>
      <c r="J1252" s="63">
        <v>55.19</v>
      </c>
      <c r="K1252" s="57">
        <v>23.44</v>
      </c>
      <c r="L1252" s="61">
        <v>1.0589</v>
      </c>
      <c r="M1252" s="63">
        <v>20.52</v>
      </c>
      <c r="N1252" s="61">
        <v>2.9485000000000001</v>
      </c>
      <c r="O1252" s="62">
        <v>10443</v>
      </c>
      <c r="P1252" s="62">
        <v>15970</v>
      </c>
      <c r="S1252" s="61">
        <v>5.2099000000000002</v>
      </c>
      <c r="T1252" s="61">
        <v>0.91320000000000001</v>
      </c>
      <c r="V1252" s="61">
        <v>0.63070000000000004</v>
      </c>
      <c r="X1252" s="61">
        <v>0.50460000000000005</v>
      </c>
    </row>
    <row r="1253" spans="1:24">
      <c r="A1253" s="64">
        <v>44903</v>
      </c>
      <c r="B1253" s="61">
        <v>0.67159999999999997</v>
      </c>
      <c r="C1253" s="63">
        <v>61.3</v>
      </c>
      <c r="D1253" s="61">
        <v>4.6843000000000004</v>
      </c>
      <c r="E1253" s="63">
        <v>91.98</v>
      </c>
      <c r="F1253" s="61">
        <v>0.63949999999999996</v>
      </c>
      <c r="G1253" s="63">
        <v>887.22</v>
      </c>
      <c r="H1253" s="61">
        <v>0.55110000000000003</v>
      </c>
      <c r="I1253" s="61">
        <v>0.91180000000000005</v>
      </c>
      <c r="J1253" s="63">
        <v>55.27</v>
      </c>
      <c r="K1253" s="57">
        <v>23.36</v>
      </c>
      <c r="L1253" s="61">
        <v>1.0569999999999999</v>
      </c>
      <c r="M1253" s="63">
        <v>20.59</v>
      </c>
      <c r="N1253" s="61">
        <v>2.9590999999999998</v>
      </c>
      <c r="O1253" s="62">
        <v>10497</v>
      </c>
      <c r="P1253" s="62">
        <v>16001</v>
      </c>
      <c r="S1253" s="61">
        <v>5.2313999999999998</v>
      </c>
      <c r="T1253" s="61">
        <v>0.91859999999999997</v>
      </c>
      <c r="V1253" s="61">
        <v>0.63249999999999995</v>
      </c>
      <c r="X1253" s="61">
        <v>0.50729999999999997</v>
      </c>
    </row>
    <row r="1254" spans="1:24">
      <c r="A1254" s="64">
        <v>44904</v>
      </c>
      <c r="B1254" s="61">
        <v>0.67920000000000003</v>
      </c>
      <c r="C1254" s="63">
        <v>61.8</v>
      </c>
      <c r="D1254" s="61">
        <v>4.7267999999999999</v>
      </c>
      <c r="E1254" s="63">
        <v>92.38</v>
      </c>
      <c r="F1254" s="61">
        <v>0.6421</v>
      </c>
      <c r="G1254" s="63">
        <v>883.54</v>
      </c>
      <c r="H1254" s="61">
        <v>0.55349999999999999</v>
      </c>
      <c r="I1254" s="61">
        <v>0.91700000000000004</v>
      </c>
      <c r="J1254" s="63">
        <v>55.82</v>
      </c>
      <c r="K1254" s="57">
        <v>23.63</v>
      </c>
      <c r="L1254" s="61">
        <v>1.0603</v>
      </c>
      <c r="M1254" s="63">
        <v>20.8</v>
      </c>
      <c r="N1254" s="61">
        <v>2.9874999999999998</v>
      </c>
      <c r="O1254" s="62">
        <v>10585</v>
      </c>
      <c r="P1254" s="62">
        <v>16016</v>
      </c>
      <c r="S1254" s="61">
        <v>5.2910000000000004</v>
      </c>
      <c r="T1254" s="61">
        <v>0.92310000000000003</v>
      </c>
      <c r="V1254" s="61">
        <v>0.63419999999999999</v>
      </c>
      <c r="X1254" s="61">
        <v>0.51249999999999996</v>
      </c>
    </row>
    <row r="1255" spans="1:24">
      <c r="A1255" s="64">
        <v>44907</v>
      </c>
      <c r="B1255" s="61">
        <v>0.67789999999999995</v>
      </c>
      <c r="C1255" s="63">
        <v>61.9</v>
      </c>
      <c r="D1255" s="61">
        <v>4.7306999999999997</v>
      </c>
      <c r="E1255" s="63">
        <v>92.82</v>
      </c>
      <c r="F1255" s="61">
        <v>0.64459999999999995</v>
      </c>
      <c r="G1255" s="63">
        <v>887.56</v>
      </c>
      <c r="H1255" s="61">
        <v>0.55420000000000003</v>
      </c>
      <c r="I1255" s="61">
        <v>0.91859999999999997</v>
      </c>
      <c r="J1255" s="63">
        <v>56.02</v>
      </c>
      <c r="K1255" s="57">
        <v>23.59</v>
      </c>
      <c r="L1255" s="61">
        <v>1.0599000000000001</v>
      </c>
      <c r="M1255" s="63">
        <v>20.82</v>
      </c>
      <c r="N1255" s="61">
        <v>2.9952999999999999</v>
      </c>
      <c r="O1255" s="62">
        <v>10604</v>
      </c>
      <c r="P1255" s="62">
        <v>15981</v>
      </c>
      <c r="S1255" s="61">
        <v>5.2728999999999999</v>
      </c>
      <c r="T1255" s="61">
        <v>0.92569999999999997</v>
      </c>
      <c r="V1255" s="61">
        <v>0.63449999999999995</v>
      </c>
      <c r="X1255" s="61">
        <v>0.5101</v>
      </c>
    </row>
    <row r="1256" spans="1:24">
      <c r="A1256" s="64">
        <v>44908</v>
      </c>
      <c r="B1256" s="61">
        <v>0.67549999999999999</v>
      </c>
      <c r="C1256" s="63">
        <v>61.7</v>
      </c>
      <c r="D1256" s="61">
        <v>4.7149999999999999</v>
      </c>
      <c r="E1256" s="63">
        <v>93.01</v>
      </c>
      <c r="F1256" s="61">
        <v>0.64080000000000004</v>
      </c>
      <c r="G1256" s="63">
        <v>880.15</v>
      </c>
      <c r="H1256" s="61">
        <v>0.55059999999999998</v>
      </c>
      <c r="I1256" s="61">
        <v>0.91510000000000002</v>
      </c>
      <c r="J1256" s="63">
        <v>55.84</v>
      </c>
      <c r="K1256" s="57">
        <v>23.52</v>
      </c>
      <c r="L1256" s="61">
        <v>1.0583</v>
      </c>
      <c r="M1256" s="63">
        <v>20.74</v>
      </c>
      <c r="N1256" s="61">
        <v>2.9965000000000002</v>
      </c>
      <c r="O1256" s="62">
        <v>10580</v>
      </c>
      <c r="P1256" s="62">
        <v>15945</v>
      </c>
      <c r="S1256" s="61">
        <v>5.2503000000000002</v>
      </c>
      <c r="T1256" s="61">
        <v>0.92069999999999996</v>
      </c>
      <c r="V1256" s="61">
        <v>0.63239999999999996</v>
      </c>
      <c r="X1256" s="61">
        <v>0.50860000000000005</v>
      </c>
    </row>
    <row r="1257" spans="1:24">
      <c r="A1257" s="64">
        <v>44909</v>
      </c>
      <c r="B1257" s="61">
        <v>0.68369999999999997</v>
      </c>
      <c r="C1257" s="63">
        <v>62.1</v>
      </c>
      <c r="D1257" s="61">
        <v>4.7584</v>
      </c>
      <c r="E1257" s="63">
        <v>92.68</v>
      </c>
      <c r="F1257" s="61">
        <v>0.64349999999999996</v>
      </c>
      <c r="G1257" s="63">
        <v>885.72</v>
      </c>
      <c r="H1257" s="61">
        <v>0.55369999999999997</v>
      </c>
      <c r="I1257" s="61">
        <v>0.92179999999999995</v>
      </c>
      <c r="J1257" s="63">
        <v>56.5</v>
      </c>
      <c r="K1257" s="57">
        <v>23.66</v>
      </c>
      <c r="L1257" s="61">
        <v>1.0612999999999999</v>
      </c>
      <c r="M1257" s="63">
        <v>20.88</v>
      </c>
      <c r="N1257" s="61">
        <v>3.0185</v>
      </c>
      <c r="O1257" s="62">
        <v>10699</v>
      </c>
      <c r="P1257" s="62">
        <v>16070</v>
      </c>
      <c r="S1257" s="61">
        <v>5.3162000000000003</v>
      </c>
      <c r="T1257" s="61">
        <v>0.92759999999999998</v>
      </c>
      <c r="V1257" s="61">
        <v>0.63529999999999998</v>
      </c>
      <c r="X1257" s="61">
        <v>0.51539999999999997</v>
      </c>
    </row>
    <row r="1258" spans="1:24">
      <c r="A1258" s="64">
        <v>44910</v>
      </c>
      <c r="B1258" s="61">
        <v>0.68240000000000001</v>
      </c>
      <c r="C1258" s="63">
        <v>62</v>
      </c>
      <c r="D1258" s="61">
        <v>4.7496999999999998</v>
      </c>
      <c r="E1258" s="63">
        <v>92.63</v>
      </c>
      <c r="F1258" s="61">
        <v>0.64080000000000004</v>
      </c>
      <c r="G1258" s="63">
        <v>887.95</v>
      </c>
      <c r="H1258" s="61">
        <v>0.55120000000000002</v>
      </c>
      <c r="I1258" s="61">
        <v>0.92100000000000004</v>
      </c>
      <c r="J1258" s="63">
        <v>56.34</v>
      </c>
      <c r="K1258" s="57">
        <v>23.73</v>
      </c>
      <c r="L1258" s="61">
        <v>1.0603</v>
      </c>
      <c r="M1258" s="63">
        <v>20.89</v>
      </c>
      <c r="N1258" s="61">
        <v>3.0076999999999998</v>
      </c>
      <c r="O1258" s="62">
        <v>10665</v>
      </c>
      <c r="P1258" s="62">
        <v>16050</v>
      </c>
      <c r="S1258" s="61">
        <v>5.3071999999999999</v>
      </c>
      <c r="T1258" s="61">
        <v>0.92549999999999999</v>
      </c>
      <c r="V1258" s="61">
        <v>0.63200000000000001</v>
      </c>
      <c r="X1258" s="61">
        <v>0.51160000000000005</v>
      </c>
    </row>
    <row r="1259" spans="1:24">
      <c r="A1259" s="64">
        <v>44911</v>
      </c>
      <c r="B1259" s="61">
        <v>0.67059999999999997</v>
      </c>
      <c r="C1259" s="63">
        <v>61.2</v>
      </c>
      <c r="D1259" s="61">
        <v>4.6760999999999999</v>
      </c>
      <c r="E1259" s="63">
        <v>91.99</v>
      </c>
      <c r="F1259" s="61">
        <v>0.62990000000000002</v>
      </c>
      <c r="G1259" s="63">
        <v>878.33</v>
      </c>
      <c r="H1259" s="61">
        <v>0.54900000000000004</v>
      </c>
      <c r="I1259" s="61">
        <v>0.90969999999999995</v>
      </c>
      <c r="J1259" s="63">
        <v>55.57</v>
      </c>
      <c r="K1259" s="57">
        <v>23.44</v>
      </c>
      <c r="L1259" s="61">
        <v>1.0544</v>
      </c>
      <c r="M1259" s="63">
        <v>20.63</v>
      </c>
      <c r="N1259" s="61">
        <v>2.9674</v>
      </c>
      <c r="O1259" s="62">
        <v>10478</v>
      </c>
      <c r="P1259" s="62">
        <v>15796</v>
      </c>
      <c r="S1259" s="61">
        <v>5.2153999999999998</v>
      </c>
      <c r="T1259" s="61">
        <v>0.91469999999999996</v>
      </c>
      <c r="V1259" s="61">
        <v>0.62139999999999995</v>
      </c>
      <c r="X1259" s="61">
        <v>0.50390000000000001</v>
      </c>
    </row>
    <row r="1260" spans="1:24">
      <c r="A1260" s="64">
        <v>44914</v>
      </c>
      <c r="B1260" s="61">
        <v>0.67130000000000001</v>
      </c>
      <c r="C1260" s="63">
        <v>61.2</v>
      </c>
      <c r="D1260" s="61">
        <v>4.6875999999999998</v>
      </c>
      <c r="E1260" s="63">
        <v>91.4</v>
      </c>
      <c r="F1260" s="61">
        <v>0.63290000000000002</v>
      </c>
      <c r="G1260" s="63">
        <v>875.09</v>
      </c>
      <c r="H1260" s="61">
        <v>0.55100000000000005</v>
      </c>
      <c r="I1260" s="61">
        <v>0.91139999999999999</v>
      </c>
      <c r="J1260" s="63">
        <v>55.54</v>
      </c>
      <c r="K1260" s="57">
        <v>23.4</v>
      </c>
      <c r="L1260" s="61">
        <v>1.0509999999999999</v>
      </c>
      <c r="M1260" s="63">
        <v>20.64</v>
      </c>
      <c r="N1260" s="61">
        <v>2.9674999999999998</v>
      </c>
      <c r="O1260" s="62">
        <v>10491</v>
      </c>
      <c r="P1260" s="62">
        <v>15873</v>
      </c>
      <c r="S1260" s="61">
        <v>5.2255000000000003</v>
      </c>
      <c r="T1260" s="61">
        <v>0.91779999999999995</v>
      </c>
      <c r="V1260" s="61">
        <v>0.62580000000000002</v>
      </c>
      <c r="X1260" s="61">
        <v>0.50480000000000003</v>
      </c>
    </row>
    <row r="1261" spans="1:24">
      <c r="A1261" s="64">
        <v>44915</v>
      </c>
      <c r="B1261" s="61">
        <v>0.66590000000000005</v>
      </c>
      <c r="C1261" s="63">
        <v>60.6</v>
      </c>
      <c r="D1261" s="61">
        <v>4.6520999999999999</v>
      </c>
      <c r="E1261" s="63">
        <v>88.76</v>
      </c>
      <c r="F1261" s="61">
        <v>0.62780000000000002</v>
      </c>
      <c r="G1261" s="63">
        <v>863.23</v>
      </c>
      <c r="H1261" s="61">
        <v>0.54849999999999999</v>
      </c>
      <c r="I1261" s="61">
        <v>0.90290000000000004</v>
      </c>
      <c r="J1261" s="63">
        <v>55.13</v>
      </c>
      <c r="K1261" s="57">
        <v>23.27</v>
      </c>
      <c r="L1261" s="61">
        <v>1.0525</v>
      </c>
      <c r="M1261" s="63">
        <v>20.51</v>
      </c>
      <c r="N1261" s="61">
        <v>2.9533</v>
      </c>
      <c r="O1261" s="62">
        <v>10407</v>
      </c>
      <c r="P1261" s="62">
        <v>15845</v>
      </c>
      <c r="S1261" s="61">
        <v>5.1822999999999997</v>
      </c>
      <c r="T1261" s="61">
        <v>0.91069999999999995</v>
      </c>
      <c r="V1261" s="61">
        <v>0.61860000000000004</v>
      </c>
      <c r="X1261" s="61">
        <v>0.50090000000000001</v>
      </c>
    </row>
    <row r="1262" spans="1:24">
      <c r="A1262" s="64">
        <v>44916</v>
      </c>
      <c r="B1262" s="61">
        <v>0.66639999999999999</v>
      </c>
      <c r="C1262" s="63">
        <v>60.5</v>
      </c>
      <c r="D1262" s="61">
        <v>4.6451000000000002</v>
      </c>
      <c r="E1262" s="63">
        <v>88.1</v>
      </c>
      <c r="F1262" s="61">
        <v>0.62809999999999999</v>
      </c>
      <c r="G1262" s="63">
        <v>856.98</v>
      </c>
      <c r="H1262" s="61">
        <v>0.54769999999999996</v>
      </c>
      <c r="I1262" s="61">
        <v>0.90159999999999996</v>
      </c>
      <c r="J1262" s="63">
        <v>55.12</v>
      </c>
      <c r="K1262" s="57">
        <v>23.23</v>
      </c>
      <c r="L1262" s="61">
        <v>1.0570999999999999</v>
      </c>
      <c r="M1262" s="63">
        <v>20.440000000000001</v>
      </c>
      <c r="N1262" s="61">
        <v>2.9584999999999999</v>
      </c>
      <c r="O1262" s="62">
        <v>10398</v>
      </c>
      <c r="P1262" s="62">
        <v>15800</v>
      </c>
      <c r="S1262" s="61">
        <v>5.1932999999999998</v>
      </c>
      <c r="T1262" s="61">
        <v>0.90759999999999996</v>
      </c>
      <c r="V1262" s="61">
        <v>0.61880000000000002</v>
      </c>
      <c r="X1262" s="61">
        <v>0.49969999999999998</v>
      </c>
    </row>
    <row r="1263" spans="1:24">
      <c r="A1263" s="64">
        <v>44917</v>
      </c>
      <c r="B1263" s="61">
        <v>0.67610000000000003</v>
      </c>
      <c r="C1263" s="63">
        <v>61.3</v>
      </c>
      <c r="D1263" s="61">
        <v>4.7172000000000001</v>
      </c>
      <c r="E1263" s="63">
        <v>89.1</v>
      </c>
      <c r="F1263" s="61">
        <v>0.6351</v>
      </c>
      <c r="G1263" s="63">
        <v>861.41</v>
      </c>
      <c r="H1263" s="61">
        <v>0.55779999999999996</v>
      </c>
      <c r="I1263" s="61">
        <v>0.91120000000000001</v>
      </c>
      <c r="J1263" s="63">
        <v>55.94</v>
      </c>
      <c r="K1263" s="57">
        <v>23.45</v>
      </c>
      <c r="L1263" s="61">
        <v>1.0693999999999999</v>
      </c>
      <c r="M1263" s="63">
        <v>20.74</v>
      </c>
      <c r="N1263" s="61">
        <v>2.9961000000000002</v>
      </c>
      <c r="O1263" s="62">
        <v>10551</v>
      </c>
      <c r="P1263" s="62">
        <v>16003</v>
      </c>
      <c r="S1263" s="61">
        <v>5.2690000000000001</v>
      </c>
      <c r="T1263" s="61">
        <v>0.91830000000000001</v>
      </c>
      <c r="V1263" s="61">
        <v>0.62480000000000002</v>
      </c>
      <c r="X1263" s="61">
        <v>0.50749999999999995</v>
      </c>
    </row>
    <row r="1264" spans="1:24">
      <c r="A1264" s="64">
        <v>44918</v>
      </c>
      <c r="B1264" s="61">
        <v>0.66800000000000004</v>
      </c>
      <c r="C1264" s="63">
        <v>60.8</v>
      </c>
      <c r="D1264" s="61">
        <v>4.6696999999999997</v>
      </c>
      <c r="E1264" s="63">
        <v>88.64</v>
      </c>
      <c r="F1264" s="61">
        <v>0.62980000000000003</v>
      </c>
      <c r="G1264" s="63">
        <v>856.44</v>
      </c>
      <c r="H1264" s="61">
        <v>0.55459999999999998</v>
      </c>
      <c r="I1264" s="61">
        <v>0.90390000000000004</v>
      </c>
      <c r="J1264" s="63">
        <v>55.35</v>
      </c>
      <c r="K1264" s="57">
        <v>23.25</v>
      </c>
      <c r="L1264" s="61">
        <v>1.0645</v>
      </c>
      <c r="M1264" s="63">
        <v>20.53</v>
      </c>
      <c r="N1264" s="61">
        <v>2.9588999999999999</v>
      </c>
      <c r="O1264" s="62">
        <v>10427</v>
      </c>
      <c r="P1264" s="62">
        <v>15770</v>
      </c>
      <c r="S1264" s="61">
        <v>5.2129000000000003</v>
      </c>
      <c r="T1264" s="61">
        <v>0.91080000000000005</v>
      </c>
      <c r="V1264" s="61">
        <v>0.62239999999999995</v>
      </c>
      <c r="X1264" s="61">
        <v>0.50170000000000003</v>
      </c>
    </row>
    <row r="1265" spans="1:24">
      <c r="A1265" s="64">
        <v>44923</v>
      </c>
      <c r="B1265" s="61">
        <v>0.67410000000000003</v>
      </c>
      <c r="C1265" s="63">
        <v>61.3</v>
      </c>
      <c r="D1265" s="61">
        <v>4.7012999999999998</v>
      </c>
      <c r="E1265" s="63">
        <v>90.33</v>
      </c>
      <c r="F1265" s="61">
        <v>0.63339999999999996</v>
      </c>
      <c r="G1265" s="63">
        <v>854.64</v>
      </c>
      <c r="H1265" s="61">
        <v>0.56059999999999999</v>
      </c>
      <c r="I1265" s="61">
        <v>0.9083</v>
      </c>
      <c r="J1265" s="63">
        <v>55.86</v>
      </c>
      <c r="K1265" s="57">
        <v>23.38</v>
      </c>
      <c r="L1265" s="61">
        <v>1.0765</v>
      </c>
      <c r="M1265" s="63">
        <v>20.75</v>
      </c>
      <c r="N1265" s="61">
        <v>2.9849000000000001</v>
      </c>
      <c r="O1265" s="62">
        <v>10593</v>
      </c>
      <c r="P1265" s="62">
        <v>15895</v>
      </c>
      <c r="S1265" s="61">
        <v>5.2507000000000001</v>
      </c>
      <c r="T1265" s="61">
        <v>0.9123</v>
      </c>
      <c r="V1265" s="61">
        <v>0.62680000000000002</v>
      </c>
      <c r="X1265" s="61">
        <v>0.50649999999999995</v>
      </c>
    </row>
    <row r="1266" spans="1:24">
      <c r="A1266" s="64">
        <v>44924</v>
      </c>
      <c r="B1266" s="61">
        <v>0.67510000000000003</v>
      </c>
      <c r="C1266" s="63">
        <v>61.3</v>
      </c>
      <c r="D1266" s="61">
        <v>4.7079000000000004</v>
      </c>
      <c r="E1266" s="63">
        <v>90.21</v>
      </c>
      <c r="F1266" s="61">
        <v>0.63539999999999996</v>
      </c>
      <c r="G1266" s="63">
        <v>855.55</v>
      </c>
      <c r="H1266" s="61">
        <v>0.56089999999999995</v>
      </c>
      <c r="I1266" s="61">
        <v>0.91039999999999999</v>
      </c>
      <c r="J1266" s="63">
        <v>55.9</v>
      </c>
      <c r="K1266" s="57">
        <v>23.37</v>
      </c>
      <c r="L1266" s="61">
        <v>1.0651999999999999</v>
      </c>
      <c r="M1266" s="63">
        <v>20.77</v>
      </c>
      <c r="N1266" s="61">
        <v>2.9843000000000002</v>
      </c>
      <c r="O1266" s="62">
        <v>10626</v>
      </c>
      <c r="P1266" s="62">
        <v>15982</v>
      </c>
      <c r="S1266" s="61">
        <v>5.2622999999999998</v>
      </c>
      <c r="V1266" s="61">
        <v>0.62580000000000002</v>
      </c>
      <c r="W1266" s="57">
        <v>37.64</v>
      </c>
      <c r="X1266" s="61">
        <v>0.50729999999999997</v>
      </c>
    </row>
    <row r="1267" spans="1:24">
      <c r="A1267" s="64">
        <v>44925</v>
      </c>
      <c r="B1267" s="61">
        <v>0.67749999999999999</v>
      </c>
      <c r="C1267" s="63">
        <v>61.4</v>
      </c>
      <c r="D1267" s="61">
        <v>4.7141000000000002</v>
      </c>
      <c r="E1267" s="63">
        <v>89.88</v>
      </c>
      <c r="F1267" s="61">
        <v>0.63590000000000002</v>
      </c>
      <c r="G1267" s="63">
        <v>857.38</v>
      </c>
      <c r="H1267" s="61">
        <v>0.5625</v>
      </c>
      <c r="I1267" s="61">
        <v>0.91020000000000001</v>
      </c>
      <c r="J1267" s="63">
        <v>56.06</v>
      </c>
      <c r="K1267" s="57">
        <v>23.4</v>
      </c>
      <c r="L1267" s="61">
        <v>1.0710999999999999</v>
      </c>
      <c r="M1267" s="63">
        <v>20.86</v>
      </c>
      <c r="N1267" s="61">
        <v>2.9897999999999998</v>
      </c>
      <c r="O1267" s="62">
        <v>10555</v>
      </c>
      <c r="P1267" s="62">
        <v>15972</v>
      </c>
      <c r="S1267" s="61">
        <v>5.2828999999999997</v>
      </c>
      <c r="V1267" s="61">
        <v>0.62560000000000004</v>
      </c>
      <c r="W1267" s="57">
        <v>37.76</v>
      </c>
      <c r="X1267" s="61">
        <v>0.5091</v>
      </c>
    </row>
    <row r="1268" spans="1:24">
      <c r="A1268" s="64"/>
      <c r="B1268" s="61"/>
      <c r="C1268" s="63"/>
      <c r="D1268" s="61"/>
      <c r="E1268" s="63"/>
      <c r="F1268" s="61"/>
      <c r="G1268" s="63"/>
      <c r="H1268" s="61"/>
      <c r="I1268" s="61"/>
      <c r="J1268" s="63"/>
      <c r="K1268" s="57"/>
      <c r="L1268" s="61"/>
      <c r="M1268" s="63"/>
      <c r="N1268" s="61"/>
      <c r="O1268" s="62"/>
      <c r="P1268" s="62"/>
      <c r="S1268" s="61"/>
      <c r="V1268" s="61"/>
      <c r="X1268" s="61"/>
    </row>
    <row r="1269" spans="1:24">
      <c r="A1269" s="64"/>
      <c r="B1269" s="61"/>
      <c r="C1269" s="63"/>
      <c r="D1269" s="61"/>
      <c r="E1269" s="63"/>
      <c r="F1269" s="61"/>
      <c r="G1269" s="63"/>
      <c r="H1269" s="61"/>
      <c r="I1269" s="61"/>
      <c r="J1269" s="63"/>
      <c r="K1269" s="57"/>
      <c r="L1269" s="61"/>
      <c r="M1269" s="63"/>
      <c r="N1269" s="61"/>
      <c r="O1269" s="62"/>
      <c r="P1269" s="62"/>
      <c r="S1269" s="61"/>
      <c r="V1269" s="61"/>
      <c r="X1269" s="61"/>
    </row>
    <row r="1270" spans="1:24">
      <c r="A1270" s="64"/>
      <c r="B1270" s="61"/>
      <c r="C1270" s="63"/>
      <c r="D1270" s="61"/>
      <c r="E1270" s="63"/>
      <c r="F1270" s="61"/>
      <c r="G1270" s="63"/>
      <c r="H1270" s="61"/>
      <c r="I1270" s="61"/>
      <c r="J1270" s="63"/>
      <c r="K1270" s="57"/>
      <c r="L1270" s="61"/>
      <c r="M1270" s="63"/>
      <c r="N1270" s="61"/>
      <c r="O1270" s="62"/>
      <c r="P1270" s="62"/>
      <c r="S1270" s="61"/>
      <c r="V1270" s="61"/>
      <c r="X1270" s="61"/>
    </row>
    <row r="1271" spans="1:24">
      <c r="A1271" s="64"/>
      <c r="B1271" s="61"/>
      <c r="C1271" s="63"/>
      <c r="D1271" s="61"/>
      <c r="E1271" s="63"/>
      <c r="F1271" s="61"/>
      <c r="G1271" s="63"/>
      <c r="H1271" s="61"/>
      <c r="I1271" s="61"/>
      <c r="J1271" s="63"/>
      <c r="K1271" s="57"/>
      <c r="L1271" s="61"/>
      <c r="M1271" s="63"/>
      <c r="N1271" s="61"/>
      <c r="O1271" s="62"/>
      <c r="P1271" s="62"/>
      <c r="S1271" s="61"/>
      <c r="V1271" s="61"/>
      <c r="X1271" s="61"/>
    </row>
    <row r="1272" spans="1:24">
      <c r="A1272" s="64"/>
      <c r="B1272" s="61"/>
      <c r="C1272" s="63"/>
      <c r="D1272" s="61"/>
      <c r="E1272" s="63"/>
      <c r="F1272" s="61"/>
      <c r="G1272" s="63"/>
      <c r="H1272" s="61"/>
      <c r="I1272" s="61"/>
      <c r="J1272" s="63"/>
      <c r="K1272" s="57"/>
      <c r="L1272" s="61"/>
      <c r="M1272" s="63"/>
      <c r="N1272" s="61"/>
      <c r="O1272" s="62"/>
      <c r="P1272" s="62"/>
      <c r="S1272" s="61"/>
      <c r="V1272" s="61"/>
      <c r="X1272" s="61"/>
    </row>
    <row r="1273" spans="1:24">
      <c r="A1273" s="64"/>
      <c r="B1273" s="61"/>
      <c r="C1273" s="63"/>
      <c r="D1273" s="61"/>
      <c r="E1273" s="63"/>
      <c r="F1273" s="61"/>
      <c r="G1273" s="63"/>
      <c r="H1273" s="61"/>
      <c r="I1273" s="61"/>
      <c r="J1273" s="63"/>
      <c r="K1273" s="57"/>
      <c r="L1273" s="61"/>
      <c r="M1273" s="63"/>
      <c r="N1273" s="61"/>
      <c r="O1273" s="62"/>
      <c r="P1273" s="62"/>
      <c r="S1273" s="61"/>
      <c r="V1273" s="61"/>
      <c r="X1273" s="61"/>
    </row>
    <row r="1274" spans="1:24">
      <c r="A1274" s="64"/>
      <c r="B1274" s="61"/>
      <c r="C1274" s="63"/>
      <c r="D1274" s="61"/>
      <c r="E1274" s="63"/>
      <c r="F1274" s="61"/>
      <c r="G1274" s="63"/>
      <c r="H1274" s="61"/>
      <c r="I1274" s="61"/>
      <c r="J1274" s="63"/>
      <c r="K1274" s="57"/>
      <c r="L1274" s="61"/>
      <c r="M1274" s="63"/>
      <c r="N1274" s="61"/>
      <c r="O1274" s="62"/>
      <c r="P1274" s="62"/>
      <c r="S1274" s="61"/>
      <c r="V1274" s="61"/>
      <c r="X1274" s="61"/>
    </row>
    <row r="1275" spans="1:24">
      <c r="A1275" s="64"/>
      <c r="B1275" s="61"/>
      <c r="C1275" s="63"/>
      <c r="D1275" s="61"/>
      <c r="E1275" s="63"/>
      <c r="F1275" s="61"/>
      <c r="G1275" s="63"/>
      <c r="H1275" s="61"/>
      <c r="I1275" s="61"/>
      <c r="J1275" s="63"/>
      <c r="K1275" s="57"/>
      <c r="L1275" s="61"/>
      <c r="M1275" s="63"/>
      <c r="N1275" s="61"/>
      <c r="O1275" s="62"/>
      <c r="P1275" s="62"/>
      <c r="S1275" s="61"/>
      <c r="V1275" s="61"/>
      <c r="X1275" s="61"/>
    </row>
    <row r="1276" spans="1:24">
      <c r="A1276" s="64"/>
      <c r="B1276" s="61"/>
      <c r="C1276" s="63"/>
      <c r="D1276" s="61"/>
      <c r="E1276" s="63"/>
      <c r="F1276" s="61"/>
      <c r="G1276" s="63"/>
      <c r="H1276" s="61"/>
      <c r="I1276" s="61"/>
      <c r="J1276" s="63"/>
      <c r="K1276" s="57"/>
      <c r="L1276" s="61"/>
      <c r="M1276" s="63"/>
      <c r="N1276" s="61"/>
      <c r="O1276" s="62"/>
      <c r="P1276" s="62"/>
      <c r="S1276" s="61"/>
      <c r="V1276" s="61"/>
      <c r="X1276" s="61"/>
    </row>
    <row r="1277" spans="1:24">
      <c r="A1277" s="64"/>
      <c r="B1277" s="61"/>
      <c r="C1277" s="63"/>
      <c r="D1277" s="61"/>
      <c r="E1277" s="63"/>
      <c r="F1277" s="61"/>
      <c r="G1277" s="63"/>
      <c r="H1277" s="61"/>
      <c r="I1277" s="61"/>
      <c r="J1277" s="63"/>
      <c r="K1277" s="57"/>
      <c r="L1277" s="61"/>
      <c r="M1277" s="63"/>
      <c r="N1277" s="61"/>
      <c r="O1277" s="62"/>
      <c r="P1277" s="62"/>
      <c r="S1277" s="61"/>
      <c r="V1277" s="61"/>
      <c r="X1277" s="61"/>
    </row>
    <row r="1278" spans="1:24">
      <c r="A1278" s="64"/>
      <c r="B1278" s="61"/>
      <c r="C1278" s="63"/>
      <c r="D1278" s="61"/>
      <c r="E1278" s="63"/>
      <c r="F1278" s="61"/>
      <c r="G1278" s="63"/>
      <c r="H1278" s="61"/>
      <c r="I1278" s="61"/>
      <c r="J1278" s="63"/>
      <c r="K1278" s="57"/>
      <c r="L1278" s="61"/>
      <c r="M1278" s="63"/>
      <c r="N1278" s="61"/>
      <c r="O1278" s="62"/>
      <c r="P1278" s="62"/>
      <c r="S1278" s="61"/>
      <c r="V1278" s="61"/>
      <c r="X1278" s="61"/>
    </row>
    <row r="1279" spans="1:24">
      <c r="A1279" s="64"/>
      <c r="B1279" s="61"/>
      <c r="C1279" s="63"/>
      <c r="D1279" s="61"/>
      <c r="E1279" s="63"/>
      <c r="F1279" s="61"/>
      <c r="G1279" s="63"/>
      <c r="H1279" s="61"/>
      <c r="I1279" s="61"/>
      <c r="J1279" s="63"/>
      <c r="K1279" s="57"/>
      <c r="L1279" s="61"/>
      <c r="M1279" s="63"/>
      <c r="N1279" s="61"/>
      <c r="O1279" s="62"/>
      <c r="P1279" s="62"/>
      <c r="S1279" s="61"/>
      <c r="V1279" s="61"/>
      <c r="X1279" s="61"/>
    </row>
    <row r="1280" spans="1:24">
      <c r="A1280" s="64"/>
      <c r="B1280" s="61"/>
      <c r="C1280" s="63"/>
      <c r="D1280" s="61"/>
      <c r="E1280" s="63"/>
      <c r="F1280" s="61"/>
      <c r="G1280" s="63"/>
      <c r="H1280" s="61"/>
      <c r="I1280" s="61"/>
      <c r="J1280" s="63"/>
      <c r="K1280" s="57"/>
      <c r="L1280" s="61"/>
      <c r="M1280" s="63"/>
      <c r="N1280" s="61"/>
      <c r="O1280" s="62"/>
      <c r="P1280" s="62"/>
      <c r="S1280" s="61"/>
      <c r="V1280" s="61"/>
      <c r="X1280" s="61"/>
    </row>
    <row r="1281" spans="1:24">
      <c r="A1281" s="64"/>
      <c r="B1281" s="61"/>
      <c r="C1281" s="63"/>
      <c r="D1281" s="61"/>
      <c r="E1281" s="63"/>
      <c r="F1281" s="61"/>
      <c r="G1281" s="63"/>
      <c r="H1281" s="61"/>
      <c r="I1281" s="61"/>
      <c r="J1281" s="63"/>
      <c r="K1281" s="57"/>
      <c r="L1281" s="61"/>
      <c r="M1281" s="63"/>
      <c r="N1281" s="61"/>
      <c r="O1281" s="62"/>
      <c r="P1281" s="62"/>
      <c r="S1281" s="61"/>
      <c r="V1281" s="61"/>
      <c r="X1281" s="61"/>
    </row>
    <row r="1282" spans="1:24">
      <c r="A1282" s="64"/>
      <c r="B1282" s="61"/>
      <c r="C1282" s="63"/>
      <c r="D1282" s="61"/>
      <c r="E1282" s="63"/>
      <c r="F1282" s="61"/>
      <c r="G1282" s="63"/>
      <c r="H1282" s="61"/>
      <c r="I1282" s="61"/>
      <c r="J1282" s="63"/>
      <c r="K1282" s="57"/>
      <c r="L1282" s="61"/>
      <c r="M1282" s="63"/>
      <c r="N1282" s="61"/>
      <c r="O1282" s="62"/>
      <c r="P1282" s="62"/>
      <c r="S1282" s="61"/>
      <c r="V1282" s="61"/>
      <c r="X1282" s="61"/>
    </row>
    <row r="1283" spans="1:24">
      <c r="A1283" s="64"/>
      <c r="B1283" s="61"/>
      <c r="C1283" s="63"/>
      <c r="D1283" s="61"/>
      <c r="E1283" s="63"/>
      <c r="F1283" s="61"/>
      <c r="G1283" s="63"/>
      <c r="H1283" s="61"/>
      <c r="I1283" s="61"/>
      <c r="J1283" s="63"/>
      <c r="K1283" s="57"/>
      <c r="L1283" s="61"/>
      <c r="M1283" s="63"/>
      <c r="N1283" s="61"/>
      <c r="O1283" s="62"/>
      <c r="P1283" s="62"/>
      <c r="S1283" s="61"/>
      <c r="V1283" s="61"/>
      <c r="X1283" s="61"/>
    </row>
    <row r="1284" spans="1:24">
      <c r="A1284" s="64"/>
      <c r="B1284" s="61"/>
      <c r="C1284" s="63"/>
      <c r="D1284" s="61"/>
      <c r="E1284" s="63"/>
      <c r="F1284" s="61"/>
      <c r="G1284" s="63"/>
      <c r="H1284" s="61"/>
      <c r="I1284" s="61"/>
      <c r="J1284" s="63"/>
      <c r="K1284" s="57"/>
      <c r="L1284" s="61"/>
      <c r="M1284" s="63"/>
      <c r="N1284" s="61"/>
      <c r="O1284" s="62"/>
      <c r="P1284" s="62"/>
      <c r="S1284" s="61"/>
      <c r="V1284" s="61"/>
      <c r="X1284" s="61"/>
    </row>
    <row r="1285" spans="1:24">
      <c r="A1285" s="64"/>
      <c r="B1285" s="61"/>
      <c r="C1285" s="63"/>
      <c r="D1285" s="61"/>
      <c r="E1285" s="63"/>
      <c r="F1285" s="61"/>
      <c r="G1285" s="63"/>
      <c r="H1285" s="61"/>
      <c r="I1285" s="61"/>
      <c r="J1285" s="63"/>
      <c r="K1285" s="57"/>
      <c r="L1285" s="61"/>
      <c r="M1285" s="63"/>
      <c r="N1285" s="61"/>
      <c r="O1285" s="62"/>
      <c r="P1285" s="62"/>
      <c r="S1285" s="61"/>
      <c r="V1285" s="61"/>
      <c r="X1285" s="61"/>
    </row>
    <row r="1286" spans="1:24">
      <c r="A1286" s="64"/>
      <c r="B1286" s="61"/>
      <c r="C1286" s="63"/>
      <c r="D1286" s="61"/>
      <c r="E1286" s="63"/>
      <c r="F1286" s="61"/>
      <c r="G1286" s="63"/>
      <c r="H1286" s="61"/>
      <c r="I1286" s="61"/>
      <c r="J1286" s="63"/>
      <c r="K1286" s="57"/>
      <c r="L1286" s="61"/>
      <c r="M1286" s="63"/>
      <c r="N1286" s="61"/>
      <c r="O1286" s="62"/>
      <c r="P1286" s="62"/>
      <c r="S1286" s="61"/>
      <c r="V1286" s="61"/>
      <c r="X1286" s="61"/>
    </row>
    <row r="1287" spans="1:24">
      <c r="A1287" s="64"/>
      <c r="B1287" s="61"/>
      <c r="C1287" s="63"/>
      <c r="D1287" s="61"/>
      <c r="E1287" s="63"/>
      <c r="F1287" s="61"/>
      <c r="G1287" s="63"/>
      <c r="H1287" s="61"/>
      <c r="I1287" s="61"/>
      <c r="J1287" s="63"/>
      <c r="K1287" s="57"/>
      <c r="L1287" s="61"/>
      <c r="M1287" s="63"/>
      <c r="N1287" s="61"/>
      <c r="O1287" s="62"/>
      <c r="P1287" s="62"/>
      <c r="S1287" s="61"/>
      <c r="V1287" s="61"/>
      <c r="X1287" s="61"/>
    </row>
    <row r="1288" spans="1:24">
      <c r="A1288" s="64"/>
      <c r="B1288" s="61"/>
      <c r="C1288" s="63"/>
      <c r="D1288" s="61"/>
      <c r="E1288" s="63"/>
      <c r="F1288" s="61"/>
      <c r="G1288" s="63"/>
      <c r="H1288" s="61"/>
      <c r="I1288" s="61"/>
      <c r="J1288" s="63"/>
      <c r="K1288" s="57"/>
      <c r="L1288" s="61"/>
      <c r="M1288" s="63"/>
      <c r="N1288" s="61"/>
      <c r="O1288" s="62"/>
      <c r="P1288" s="62"/>
      <c r="S1288" s="61"/>
      <c r="V1288" s="61"/>
      <c r="X1288" s="61"/>
    </row>
    <row r="1289" spans="1:24">
      <c r="A1289" s="64"/>
      <c r="B1289" s="61"/>
      <c r="C1289" s="63"/>
      <c r="D1289" s="61"/>
      <c r="E1289" s="63"/>
      <c r="F1289" s="61"/>
      <c r="G1289" s="63"/>
      <c r="H1289" s="61"/>
      <c r="I1289" s="61"/>
      <c r="J1289" s="63"/>
      <c r="K1289" s="57"/>
      <c r="L1289" s="61"/>
      <c r="M1289" s="63"/>
      <c r="N1289" s="61"/>
      <c r="O1289" s="62"/>
      <c r="P1289" s="62"/>
      <c r="S1289" s="61"/>
      <c r="V1289" s="61"/>
      <c r="X1289" s="61"/>
    </row>
    <row r="1290" spans="1:24">
      <c r="A1290" s="64"/>
      <c r="B1290" s="61"/>
      <c r="C1290" s="63"/>
      <c r="D1290" s="61"/>
      <c r="E1290" s="63"/>
      <c r="F1290" s="61"/>
      <c r="G1290" s="63"/>
      <c r="H1290" s="61"/>
      <c r="I1290" s="61"/>
      <c r="J1290" s="63"/>
      <c r="K1290" s="57"/>
      <c r="L1290" s="61"/>
      <c r="M1290" s="63"/>
      <c r="N1290" s="61"/>
      <c r="O1290" s="62"/>
      <c r="P1290" s="62"/>
      <c r="S1290" s="61"/>
      <c r="V1290" s="61"/>
      <c r="X1290" s="61"/>
    </row>
    <row r="1291" spans="1:24">
      <c r="A1291" s="64"/>
      <c r="B1291" s="61"/>
      <c r="C1291" s="63"/>
      <c r="D1291" s="61"/>
      <c r="E1291" s="63"/>
      <c r="F1291" s="61"/>
      <c r="G1291" s="63"/>
      <c r="H1291" s="61"/>
      <c r="I1291" s="61"/>
      <c r="J1291" s="63"/>
      <c r="K1291" s="57"/>
      <c r="L1291" s="61"/>
      <c r="M1291" s="63"/>
      <c r="N1291" s="61"/>
      <c r="O1291" s="62"/>
      <c r="P1291" s="62"/>
      <c r="S1291" s="61"/>
      <c r="V1291" s="61"/>
      <c r="X1291" s="61"/>
    </row>
    <row r="1292" spans="1:24">
      <c r="A1292" s="64"/>
      <c r="B1292" s="61"/>
      <c r="C1292" s="63"/>
      <c r="D1292" s="61"/>
      <c r="E1292" s="63"/>
      <c r="F1292" s="61"/>
      <c r="G1292" s="63"/>
      <c r="H1292" s="61"/>
      <c r="I1292" s="61"/>
      <c r="J1292" s="63"/>
      <c r="K1292" s="57"/>
      <c r="L1292" s="61"/>
      <c r="M1292" s="63"/>
      <c r="N1292" s="61"/>
      <c r="O1292" s="62"/>
      <c r="P1292" s="62"/>
      <c r="S1292" s="61"/>
      <c r="V1292" s="61"/>
      <c r="X1292" s="61"/>
    </row>
    <row r="1293" spans="1:24">
      <c r="A1293" s="64"/>
      <c r="B1293" s="61"/>
      <c r="C1293" s="63"/>
      <c r="D1293" s="61"/>
      <c r="E1293" s="63"/>
      <c r="F1293" s="61"/>
      <c r="G1293" s="63"/>
      <c r="H1293" s="61"/>
      <c r="I1293" s="61"/>
      <c r="J1293" s="63"/>
      <c r="K1293" s="57"/>
      <c r="L1293" s="61"/>
      <c r="M1293" s="63"/>
      <c r="N1293" s="61"/>
      <c r="O1293" s="62"/>
      <c r="P1293" s="62"/>
      <c r="S1293" s="61"/>
      <c r="V1293" s="61"/>
      <c r="X1293" s="61"/>
    </row>
    <row r="1294" spans="1:24">
      <c r="A1294" s="64"/>
      <c r="B1294" s="61"/>
      <c r="C1294" s="63"/>
      <c r="D1294" s="61"/>
      <c r="E1294" s="63"/>
      <c r="F1294" s="61"/>
      <c r="G1294" s="63"/>
      <c r="H1294" s="61"/>
      <c r="I1294" s="61"/>
      <c r="J1294" s="63"/>
      <c r="K1294" s="57"/>
      <c r="L1294" s="61"/>
      <c r="M1294" s="63"/>
      <c r="N1294" s="61"/>
      <c r="O1294" s="62"/>
      <c r="P1294" s="62"/>
      <c r="S1294" s="61"/>
      <c r="V1294" s="61"/>
      <c r="X1294" s="61"/>
    </row>
    <row r="1295" spans="1:24">
      <c r="A1295" s="64"/>
      <c r="B1295" s="61"/>
      <c r="C1295" s="63"/>
      <c r="D1295" s="61"/>
      <c r="E1295" s="63"/>
      <c r="F1295" s="61"/>
      <c r="G1295" s="63"/>
      <c r="H1295" s="61"/>
      <c r="I1295" s="61"/>
      <c r="J1295" s="63"/>
      <c r="K1295" s="57"/>
      <c r="L1295" s="61"/>
      <c r="M1295" s="63"/>
      <c r="N1295" s="61"/>
      <c r="O1295" s="62"/>
      <c r="P1295" s="62"/>
      <c r="S1295" s="61"/>
      <c r="V1295" s="61"/>
      <c r="X1295" s="61"/>
    </row>
    <row r="1296" spans="1:24">
      <c r="A1296" s="64"/>
      <c r="B1296" s="61"/>
      <c r="C1296" s="63"/>
      <c r="D1296" s="61"/>
      <c r="E1296" s="63"/>
      <c r="F1296" s="61"/>
      <c r="G1296" s="63"/>
      <c r="H1296" s="61"/>
      <c r="I1296" s="61"/>
      <c r="J1296" s="63"/>
      <c r="K1296" s="57"/>
      <c r="L1296" s="61"/>
      <c r="M1296" s="63"/>
      <c r="N1296" s="61"/>
      <c r="O1296" s="62"/>
      <c r="P1296" s="62"/>
      <c r="S1296" s="61"/>
      <c r="V1296" s="61"/>
      <c r="X1296" s="61"/>
    </row>
    <row r="1297" spans="1:24">
      <c r="A1297" s="64"/>
      <c r="B1297" s="61"/>
      <c r="C1297" s="63"/>
      <c r="D1297" s="61"/>
      <c r="E1297" s="63"/>
      <c r="F1297" s="61"/>
      <c r="G1297" s="63"/>
      <c r="H1297" s="61"/>
      <c r="I1297" s="61"/>
      <c r="J1297" s="63"/>
      <c r="K1297" s="57"/>
      <c r="L1297" s="61"/>
      <c r="M1297" s="63"/>
      <c r="N1297" s="61"/>
      <c r="O1297" s="62"/>
      <c r="P1297" s="62"/>
      <c r="S1297" s="61"/>
      <c r="V1297" s="61"/>
      <c r="X1297" s="61"/>
    </row>
    <row r="1298" spans="1:24">
      <c r="A1298" s="64"/>
      <c r="B1298" s="61"/>
      <c r="C1298" s="63"/>
      <c r="D1298" s="61"/>
      <c r="E1298" s="63"/>
      <c r="F1298" s="61"/>
      <c r="G1298" s="63"/>
      <c r="H1298" s="61"/>
      <c r="I1298" s="61"/>
      <c r="J1298" s="63"/>
      <c r="K1298" s="57"/>
      <c r="L1298" s="61"/>
      <c r="M1298" s="63"/>
      <c r="N1298" s="61"/>
      <c r="O1298" s="62"/>
      <c r="P1298" s="62"/>
      <c r="S1298" s="61"/>
      <c r="V1298" s="61"/>
      <c r="X1298" s="61"/>
    </row>
    <row r="1299" spans="1:24">
      <c r="A1299" s="64"/>
      <c r="B1299" s="61"/>
      <c r="C1299" s="63"/>
      <c r="D1299" s="61"/>
      <c r="E1299" s="63"/>
      <c r="F1299" s="61"/>
      <c r="G1299" s="63"/>
      <c r="H1299" s="61"/>
      <c r="I1299" s="61"/>
      <c r="J1299" s="63"/>
      <c r="K1299" s="57"/>
      <c r="L1299" s="61"/>
      <c r="M1299" s="63"/>
      <c r="N1299" s="61"/>
      <c r="O1299" s="62"/>
      <c r="P1299" s="62"/>
      <c r="S1299" s="61"/>
      <c r="V1299" s="61"/>
      <c r="X1299" s="61"/>
    </row>
    <row r="1300" spans="1:24">
      <c r="A1300" s="64"/>
      <c r="B1300" s="61"/>
      <c r="C1300" s="63"/>
      <c r="D1300" s="61"/>
      <c r="E1300" s="63"/>
      <c r="F1300" s="61"/>
      <c r="G1300" s="63"/>
      <c r="H1300" s="61"/>
      <c r="I1300" s="61"/>
      <c r="J1300" s="63"/>
      <c r="K1300" s="57"/>
      <c r="L1300" s="61"/>
      <c r="M1300" s="63"/>
      <c r="N1300" s="61"/>
      <c r="O1300" s="62"/>
      <c r="P1300" s="62"/>
      <c r="S1300" s="61"/>
      <c r="V1300" s="61"/>
      <c r="X1300" s="61"/>
    </row>
    <row r="1301" spans="1:24">
      <c r="A1301" s="64"/>
      <c r="B1301" s="61"/>
      <c r="C1301" s="63"/>
      <c r="D1301" s="61"/>
      <c r="E1301" s="63"/>
      <c r="F1301" s="61"/>
      <c r="G1301" s="63"/>
      <c r="H1301" s="61"/>
      <c r="I1301" s="61"/>
      <c r="J1301" s="63"/>
      <c r="K1301" s="57"/>
      <c r="L1301" s="61"/>
      <c r="M1301" s="63"/>
      <c r="N1301" s="61"/>
      <c r="O1301" s="62"/>
      <c r="P1301" s="62"/>
      <c r="S1301" s="61"/>
      <c r="V1301" s="61"/>
      <c r="X1301" s="61"/>
    </row>
    <row r="1302" spans="1:24">
      <c r="A1302" s="64"/>
      <c r="B1302" s="61"/>
      <c r="C1302" s="63"/>
      <c r="D1302" s="61"/>
      <c r="E1302" s="63"/>
      <c r="F1302" s="61"/>
      <c r="G1302" s="63"/>
      <c r="H1302" s="61"/>
      <c r="I1302" s="61"/>
      <c r="J1302" s="63"/>
      <c r="K1302" s="57"/>
      <c r="L1302" s="61"/>
      <c r="M1302" s="63"/>
      <c r="N1302" s="61"/>
      <c r="O1302" s="62"/>
      <c r="P1302" s="62"/>
      <c r="S1302" s="61"/>
      <c r="V1302" s="61"/>
      <c r="X1302" s="61"/>
    </row>
    <row r="1303" spans="1:24">
      <c r="A1303" s="64"/>
      <c r="B1303" s="61"/>
      <c r="C1303" s="63"/>
      <c r="D1303" s="61"/>
      <c r="E1303" s="63"/>
      <c r="F1303" s="61"/>
      <c r="G1303" s="63"/>
      <c r="H1303" s="61"/>
      <c r="I1303" s="61"/>
      <c r="J1303" s="63"/>
      <c r="K1303" s="57"/>
      <c r="L1303" s="61"/>
      <c r="M1303" s="63"/>
      <c r="N1303" s="61"/>
      <c r="O1303" s="62"/>
      <c r="P1303" s="62"/>
      <c r="S1303" s="61"/>
      <c r="V1303" s="61"/>
      <c r="X1303" s="61"/>
    </row>
    <row r="1304" spans="1:24">
      <c r="A1304" s="64"/>
      <c r="B1304" s="61"/>
      <c r="C1304" s="63"/>
      <c r="D1304" s="61"/>
      <c r="E1304" s="63"/>
      <c r="F1304" s="61"/>
      <c r="G1304" s="63"/>
      <c r="H1304" s="61"/>
      <c r="I1304" s="61"/>
      <c r="J1304" s="63"/>
      <c r="K1304" s="57"/>
      <c r="L1304" s="61"/>
      <c r="M1304" s="63"/>
      <c r="N1304" s="61"/>
      <c r="O1304" s="62"/>
      <c r="P1304" s="62"/>
      <c r="S1304" s="61"/>
      <c r="V1304" s="61"/>
      <c r="X1304" s="61"/>
    </row>
    <row r="1305" spans="1:24">
      <c r="A1305" s="64"/>
      <c r="B1305" s="61"/>
      <c r="C1305" s="63"/>
      <c r="D1305" s="61"/>
      <c r="E1305" s="63"/>
      <c r="F1305" s="61"/>
      <c r="G1305" s="63"/>
      <c r="H1305" s="61"/>
      <c r="I1305" s="61"/>
      <c r="J1305" s="63"/>
      <c r="K1305" s="57"/>
      <c r="L1305" s="61"/>
      <c r="M1305" s="63"/>
      <c r="N1305" s="61"/>
      <c r="O1305" s="62"/>
      <c r="P1305" s="62"/>
      <c r="S1305" s="61"/>
      <c r="V1305" s="61"/>
      <c r="X1305" s="61"/>
    </row>
    <row r="1306" spans="1:24">
      <c r="A1306" s="64"/>
      <c r="B1306" s="61"/>
      <c r="C1306" s="63"/>
      <c r="D1306" s="61"/>
      <c r="E1306" s="63"/>
      <c r="F1306" s="61"/>
      <c r="G1306" s="63"/>
      <c r="H1306" s="61"/>
      <c r="I1306" s="61"/>
      <c r="J1306" s="63"/>
      <c r="K1306" s="57"/>
      <c r="L1306" s="61"/>
      <c r="M1306" s="63"/>
      <c r="N1306" s="61"/>
      <c r="O1306" s="62"/>
      <c r="P1306" s="62"/>
      <c r="S1306" s="61"/>
      <c r="V1306" s="61"/>
      <c r="X1306" s="61"/>
    </row>
    <row r="1307" spans="1:24">
      <c r="A1307" s="64"/>
      <c r="B1307" s="61"/>
      <c r="C1307" s="63"/>
      <c r="D1307" s="61"/>
      <c r="E1307" s="63"/>
      <c r="F1307" s="61"/>
      <c r="G1307" s="63"/>
      <c r="H1307" s="61"/>
      <c r="I1307" s="61"/>
      <c r="J1307" s="63"/>
      <c r="K1307" s="57"/>
      <c r="L1307" s="61"/>
      <c r="M1307" s="63"/>
      <c r="N1307" s="61"/>
      <c r="O1307" s="62"/>
      <c r="P1307" s="62"/>
      <c r="S1307" s="61"/>
      <c r="V1307" s="61"/>
      <c r="X1307" s="61"/>
    </row>
    <row r="1308" spans="1:24">
      <c r="A1308" s="64"/>
      <c r="B1308" s="61"/>
      <c r="C1308" s="63"/>
      <c r="D1308" s="61"/>
      <c r="E1308" s="63"/>
      <c r="F1308" s="61"/>
      <c r="G1308" s="63"/>
      <c r="H1308" s="61"/>
      <c r="I1308" s="61"/>
      <c r="J1308" s="63"/>
      <c r="K1308" s="57"/>
      <c r="L1308" s="61"/>
      <c r="M1308" s="63"/>
      <c r="N1308" s="61"/>
      <c r="O1308" s="62"/>
      <c r="P1308" s="62"/>
      <c r="S1308" s="61"/>
      <c r="V1308" s="61"/>
      <c r="X1308" s="61"/>
    </row>
    <row r="1309" spans="1:24">
      <c r="A1309" s="64"/>
      <c r="B1309" s="61"/>
      <c r="C1309" s="63"/>
      <c r="D1309" s="61"/>
      <c r="E1309" s="63"/>
      <c r="F1309" s="61"/>
      <c r="G1309" s="63"/>
      <c r="H1309" s="61"/>
      <c r="I1309" s="61"/>
      <c r="J1309" s="63"/>
      <c r="K1309" s="57"/>
      <c r="L1309" s="61"/>
      <c r="M1309" s="63"/>
      <c r="N1309" s="61"/>
      <c r="O1309" s="62"/>
      <c r="P1309" s="62"/>
      <c r="S1309" s="61"/>
      <c r="V1309" s="61"/>
      <c r="X1309" s="61"/>
    </row>
    <row r="1310" spans="1:24">
      <c r="A1310" s="64"/>
      <c r="B1310" s="61"/>
      <c r="C1310" s="63"/>
      <c r="D1310" s="61"/>
      <c r="E1310" s="63"/>
      <c r="F1310" s="61"/>
      <c r="G1310" s="63"/>
      <c r="H1310" s="61"/>
      <c r="I1310" s="61"/>
      <c r="J1310" s="63"/>
      <c r="K1310" s="57"/>
      <c r="L1310" s="61"/>
      <c r="M1310" s="63"/>
      <c r="N1310" s="61"/>
      <c r="O1310" s="62"/>
      <c r="P1310" s="62"/>
      <c r="S1310" s="61"/>
      <c r="V1310" s="61"/>
      <c r="X1310" s="61"/>
    </row>
    <row r="1311" spans="1:24">
      <c r="A1311" s="64"/>
      <c r="B1311" s="61"/>
      <c r="C1311" s="63"/>
      <c r="D1311" s="61"/>
      <c r="E1311" s="63"/>
      <c r="F1311" s="61"/>
      <c r="G1311" s="63"/>
      <c r="H1311" s="61"/>
      <c r="I1311" s="61"/>
      <c r="J1311" s="63"/>
      <c r="K1311" s="57"/>
      <c r="L1311" s="61"/>
      <c r="M1311" s="63"/>
      <c r="N1311" s="61"/>
      <c r="O1311" s="62"/>
      <c r="P1311" s="62"/>
      <c r="S1311" s="61"/>
      <c r="V1311" s="61"/>
      <c r="X1311" s="61"/>
    </row>
    <row r="1312" spans="1:24">
      <c r="A1312" s="64"/>
      <c r="B1312" s="61"/>
      <c r="C1312" s="63"/>
      <c r="D1312" s="61"/>
      <c r="E1312" s="63"/>
      <c r="F1312" s="61"/>
      <c r="G1312" s="63"/>
      <c r="H1312" s="61"/>
      <c r="I1312" s="61"/>
      <c r="J1312" s="63"/>
      <c r="K1312" s="57"/>
      <c r="L1312" s="61"/>
      <c r="M1312" s="63"/>
      <c r="N1312" s="61"/>
      <c r="O1312" s="62"/>
      <c r="P1312" s="62"/>
      <c r="S1312" s="61"/>
      <c r="V1312" s="61"/>
      <c r="X1312" s="61"/>
    </row>
    <row r="1313" spans="1:24">
      <c r="A1313" s="64"/>
      <c r="B1313" s="61"/>
      <c r="C1313" s="63"/>
      <c r="D1313" s="61"/>
      <c r="E1313" s="63"/>
      <c r="F1313" s="61"/>
      <c r="G1313" s="63"/>
      <c r="H1313" s="61"/>
      <c r="I1313" s="61"/>
      <c r="J1313" s="63"/>
      <c r="K1313" s="57"/>
      <c r="L1313" s="61"/>
      <c r="M1313" s="63"/>
      <c r="N1313" s="61"/>
      <c r="O1313" s="62"/>
      <c r="P1313" s="62"/>
      <c r="S1313" s="61"/>
      <c r="V1313" s="61"/>
      <c r="X1313" s="61"/>
    </row>
    <row r="1314" spans="1:24">
      <c r="A1314" s="64"/>
      <c r="B1314" s="61"/>
      <c r="C1314" s="63"/>
      <c r="D1314" s="61"/>
      <c r="E1314" s="63"/>
      <c r="F1314" s="61"/>
      <c r="G1314" s="63"/>
      <c r="H1314" s="61"/>
      <c r="I1314" s="61"/>
      <c r="J1314" s="63"/>
      <c r="K1314" s="57"/>
      <c r="L1314" s="61"/>
      <c r="M1314" s="63"/>
      <c r="N1314" s="61"/>
      <c r="O1314" s="62"/>
      <c r="P1314" s="62"/>
      <c r="S1314" s="61"/>
      <c r="V1314" s="61"/>
      <c r="X1314" s="61"/>
    </row>
    <row r="1315" spans="1:24">
      <c r="A1315" s="64"/>
      <c r="B1315" s="61"/>
      <c r="C1315" s="63"/>
      <c r="D1315" s="61"/>
      <c r="E1315" s="63"/>
      <c r="F1315" s="61"/>
      <c r="G1315" s="63"/>
      <c r="H1315" s="61"/>
      <c r="I1315" s="61"/>
      <c r="J1315" s="63"/>
      <c r="K1315" s="57"/>
      <c r="L1315" s="61"/>
      <c r="M1315" s="63"/>
      <c r="N1315" s="61"/>
      <c r="O1315" s="62"/>
      <c r="P1315" s="62"/>
      <c r="S1315" s="61"/>
      <c r="V1315" s="61"/>
      <c r="X1315" s="61"/>
    </row>
    <row r="1316" spans="1:24">
      <c r="A1316" s="64"/>
      <c r="B1316" s="61"/>
      <c r="C1316" s="63"/>
      <c r="D1316" s="61"/>
      <c r="E1316" s="63"/>
      <c r="F1316" s="61"/>
      <c r="G1316" s="63"/>
      <c r="H1316" s="61"/>
      <c r="I1316" s="61"/>
      <c r="J1316" s="63"/>
      <c r="K1316" s="57"/>
      <c r="L1316" s="61"/>
      <c r="M1316" s="63"/>
      <c r="N1316" s="61"/>
      <c r="O1316" s="62"/>
      <c r="P1316" s="62"/>
      <c r="S1316" s="61"/>
      <c r="V1316" s="61"/>
      <c r="X1316" s="61"/>
    </row>
    <row r="1317" spans="1:24">
      <c r="A1317" s="64"/>
      <c r="B1317" s="61"/>
      <c r="C1317" s="63"/>
      <c r="D1317" s="61"/>
      <c r="E1317" s="63"/>
      <c r="F1317" s="61"/>
      <c r="G1317" s="63"/>
      <c r="H1317" s="61"/>
      <c r="I1317" s="61"/>
      <c r="J1317" s="63"/>
      <c r="K1317" s="57"/>
      <c r="L1317" s="61"/>
      <c r="M1317" s="63"/>
      <c r="N1317" s="61"/>
      <c r="O1317" s="62"/>
      <c r="P1317" s="62"/>
      <c r="S1317" s="61"/>
      <c r="V1317" s="61"/>
      <c r="X1317" s="61"/>
    </row>
    <row r="1318" spans="1:24">
      <c r="A1318" s="64"/>
      <c r="B1318" s="61"/>
      <c r="C1318" s="63"/>
      <c r="D1318" s="61"/>
      <c r="E1318" s="63"/>
      <c r="F1318" s="61"/>
      <c r="G1318" s="63"/>
      <c r="H1318" s="61"/>
      <c r="I1318" s="61"/>
      <c r="J1318" s="63"/>
      <c r="K1318" s="57"/>
      <c r="L1318" s="61"/>
      <c r="M1318" s="63"/>
      <c r="N1318" s="61"/>
      <c r="O1318" s="62"/>
      <c r="P1318" s="62"/>
      <c r="S1318" s="61"/>
      <c r="V1318" s="61"/>
      <c r="X1318" s="61"/>
    </row>
  </sheetData>
  <hyperlinks>
    <hyperlink ref="B9" r:id="rId1" xr:uid="{CEC18EE4-5962-D441-9FBE-A1DB71BFED52}"/>
    <hyperlink ref="X9" r:id="rId2" display="http://www.imf.org/" xr:uid="{BE75078F-0D84-BE41-A769-12BAD9F8B988}"/>
  </hyperlinks>
  <printOptions headings="1" gridLines="1"/>
  <pageMargins left="0.39370078740157483" right="0.39370078740157483" top="0.70866141732283472" bottom="0.70866141732283472" header="0.51181102362204722" footer="0.51181102362204722"/>
  <pageSetup paperSize="9" orientation="landscape"/>
  <headerFooter alignWithMargins="0">
    <oddHeader>&amp;LReserve Bank of Australia&amp;R&amp;F</oddHeader>
    <oddFooter xml:space="preserve">&amp;L&amp;D &amp;T&amp;CPage &amp;P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CC428-1631-5546-B685-EA3D91E0BD41}">
  <sheetPr codeName="Sheet41"/>
  <dimension ref="A1:S3491"/>
  <sheetViews>
    <sheetView tabSelected="1" zoomScale="110" zoomScaleNormal="110" workbookViewId="0">
      <pane xSplit="1" ySplit="12" topLeftCell="B2775" activePane="bottomRight" state="frozen"/>
      <selection pane="topRight"/>
      <selection pane="bottomLeft"/>
      <selection pane="bottomRight" activeCell="A2877" sqref="A2877:B2877"/>
    </sheetView>
  </sheetViews>
  <sheetFormatPr baseColWidth="10" defaultColWidth="9.33203125" defaultRowHeight="12"/>
  <cols>
    <col min="1" max="1" width="14.5" style="82" customWidth="1"/>
    <col min="2" max="2" width="23.33203125" style="79" bestFit="1" customWidth="1"/>
    <col min="3" max="3" width="26.33203125" style="79" customWidth="1"/>
    <col min="4" max="4" width="25.33203125" style="79" customWidth="1"/>
    <col min="5" max="6" width="31.5" style="79" customWidth="1"/>
    <col min="7" max="7" width="29.6640625" style="81" customWidth="1"/>
    <col min="8" max="8" width="30.33203125" style="81" customWidth="1"/>
    <col min="9" max="9" width="25.33203125" style="80" customWidth="1"/>
    <col min="10" max="10" width="30.33203125" style="79" customWidth="1"/>
    <col min="11" max="11" width="28.5" style="79" customWidth="1"/>
    <col min="12" max="13" width="29.5" style="79" customWidth="1"/>
    <col min="14" max="14" width="32.6640625" style="79" customWidth="1"/>
    <col min="15" max="15" width="30.33203125" style="79" customWidth="1"/>
    <col min="16" max="18" width="20.33203125" style="79" customWidth="1"/>
    <col min="19" max="16384" width="9.33203125" style="78"/>
  </cols>
  <sheetData>
    <row r="1" spans="1:19" s="127" customFormat="1" ht="12" customHeight="1">
      <c r="A1" s="134" t="s">
        <v>253</v>
      </c>
      <c r="B1" s="133"/>
      <c r="C1" s="133"/>
    </row>
    <row r="2" spans="1:19" s="127" customFormat="1" ht="12.75" customHeight="1">
      <c r="A2" s="129" t="s">
        <v>11</v>
      </c>
      <c r="B2" s="127" t="s">
        <v>252</v>
      </c>
      <c r="C2" s="127" t="s">
        <v>251</v>
      </c>
      <c r="D2" s="127" t="s">
        <v>250</v>
      </c>
      <c r="E2" s="127" t="s">
        <v>249</v>
      </c>
      <c r="F2" s="127" t="s">
        <v>248</v>
      </c>
      <c r="G2" s="132" t="s">
        <v>247</v>
      </c>
      <c r="H2" s="132" t="s">
        <v>246</v>
      </c>
      <c r="I2" s="127" t="s">
        <v>245</v>
      </c>
      <c r="J2" s="127" t="s">
        <v>244</v>
      </c>
      <c r="K2" s="127" t="s">
        <v>243</v>
      </c>
      <c r="L2" s="127" t="s">
        <v>242</v>
      </c>
      <c r="M2" s="127" t="s">
        <v>241</v>
      </c>
      <c r="N2" s="127" t="s">
        <v>240</v>
      </c>
      <c r="O2" s="127" t="s">
        <v>239</v>
      </c>
      <c r="P2" s="127" t="s">
        <v>238</v>
      </c>
      <c r="Q2" s="127" t="s">
        <v>237</v>
      </c>
      <c r="R2" s="127" t="s">
        <v>236</v>
      </c>
    </row>
    <row r="3" spans="1:19" s="127" customFormat="1" ht="24.75" customHeight="1">
      <c r="A3" s="129" t="s">
        <v>10</v>
      </c>
      <c r="B3" s="127" t="s">
        <v>235</v>
      </c>
      <c r="C3" s="127" t="s">
        <v>234</v>
      </c>
      <c r="D3" s="127" t="s">
        <v>233</v>
      </c>
      <c r="E3" s="127" t="s">
        <v>232</v>
      </c>
      <c r="F3" s="127" t="s">
        <v>231</v>
      </c>
      <c r="G3" s="127" t="s">
        <v>230</v>
      </c>
      <c r="H3" s="2" t="s">
        <v>229</v>
      </c>
      <c r="I3" s="127" t="s">
        <v>228</v>
      </c>
      <c r="J3" s="127" t="s">
        <v>227</v>
      </c>
      <c r="K3" s="127" t="s">
        <v>226</v>
      </c>
      <c r="L3" s="127" t="s">
        <v>225</v>
      </c>
      <c r="M3" s="127" t="s">
        <v>224</v>
      </c>
      <c r="N3" s="127" t="s">
        <v>223</v>
      </c>
      <c r="O3" s="127" t="s">
        <v>222</v>
      </c>
      <c r="P3" s="127" t="s">
        <v>221</v>
      </c>
      <c r="Q3" s="127" t="s">
        <v>220</v>
      </c>
      <c r="R3" s="127" t="s">
        <v>219</v>
      </c>
    </row>
    <row r="4" spans="1:19" s="127" customFormat="1" ht="12" customHeight="1">
      <c r="A4" s="129" t="s">
        <v>9</v>
      </c>
      <c r="B4" s="127" t="s">
        <v>146</v>
      </c>
      <c r="C4" s="127" t="s">
        <v>218</v>
      </c>
      <c r="D4" s="127" t="s">
        <v>146</v>
      </c>
      <c r="E4" s="127" t="s">
        <v>146</v>
      </c>
      <c r="F4" s="127" t="s">
        <v>146</v>
      </c>
      <c r="G4" s="127" t="s">
        <v>146</v>
      </c>
      <c r="H4" s="2" t="s">
        <v>146</v>
      </c>
      <c r="I4" s="127" t="s">
        <v>146</v>
      </c>
      <c r="J4" s="127" t="s">
        <v>146</v>
      </c>
      <c r="K4" s="127" t="s">
        <v>146</v>
      </c>
      <c r="L4" s="127" t="s">
        <v>146</v>
      </c>
      <c r="M4" s="127" t="s">
        <v>146</v>
      </c>
      <c r="N4" s="127" t="s">
        <v>146</v>
      </c>
      <c r="O4" s="127" t="s">
        <v>146</v>
      </c>
      <c r="P4" s="127" t="s">
        <v>146</v>
      </c>
      <c r="Q4" s="127" t="s">
        <v>146</v>
      </c>
      <c r="R4" s="127" t="s">
        <v>146</v>
      </c>
    </row>
    <row r="5" spans="1:19" s="127" customFormat="1" ht="12" customHeight="1">
      <c r="A5" s="129" t="s">
        <v>8</v>
      </c>
      <c r="B5" s="127" t="s">
        <v>7</v>
      </c>
      <c r="C5" s="127" t="s">
        <v>7</v>
      </c>
      <c r="D5" s="127" t="s">
        <v>7</v>
      </c>
      <c r="E5" s="127" t="s">
        <v>7</v>
      </c>
      <c r="F5" s="127" t="s">
        <v>7</v>
      </c>
      <c r="G5" s="127" t="s">
        <v>7</v>
      </c>
      <c r="H5" s="127" t="s">
        <v>7</v>
      </c>
      <c r="I5" s="127" t="s">
        <v>7</v>
      </c>
      <c r="J5" s="127" t="s">
        <v>7</v>
      </c>
      <c r="K5" s="127" t="s">
        <v>7</v>
      </c>
      <c r="L5" s="127" t="s">
        <v>7</v>
      </c>
      <c r="M5" s="127" t="s">
        <v>7</v>
      </c>
      <c r="N5" s="127" t="s">
        <v>7</v>
      </c>
      <c r="O5" s="127" t="s">
        <v>7</v>
      </c>
      <c r="P5" s="127" t="s">
        <v>7</v>
      </c>
      <c r="Q5" s="127" t="s">
        <v>7</v>
      </c>
      <c r="R5" s="127" t="s">
        <v>7</v>
      </c>
    </row>
    <row r="6" spans="1:19" s="127" customFormat="1" ht="12" customHeight="1">
      <c r="A6" s="129" t="s">
        <v>6</v>
      </c>
      <c r="B6" s="127" t="s">
        <v>5</v>
      </c>
      <c r="C6" s="127" t="s">
        <v>5</v>
      </c>
      <c r="D6" s="127" t="s">
        <v>5</v>
      </c>
      <c r="E6" s="127" t="s">
        <v>5</v>
      </c>
      <c r="F6" s="127" t="s">
        <v>5</v>
      </c>
      <c r="G6" s="127" t="s">
        <v>217</v>
      </c>
      <c r="H6" s="2" t="s">
        <v>216</v>
      </c>
      <c r="I6" s="127" t="s">
        <v>215</v>
      </c>
      <c r="J6" s="127" t="s">
        <v>5</v>
      </c>
      <c r="K6" s="127" t="s">
        <v>5</v>
      </c>
      <c r="L6" s="127" t="s">
        <v>5</v>
      </c>
      <c r="M6" s="127" t="s">
        <v>5</v>
      </c>
      <c r="N6" s="127" t="s">
        <v>5</v>
      </c>
      <c r="O6" s="127" t="s">
        <v>5</v>
      </c>
      <c r="P6" s="127" t="s">
        <v>5</v>
      </c>
      <c r="Q6" s="127" t="s">
        <v>5</v>
      </c>
      <c r="R6" s="127" t="s">
        <v>5</v>
      </c>
    </row>
    <row r="7" spans="1:19" s="127" customFormat="1" ht="12" customHeight="1">
      <c r="A7" s="129"/>
      <c r="H7" s="2"/>
    </row>
    <row r="8" spans="1:19" s="127" customFormat="1" ht="12" customHeight="1">
      <c r="H8" s="2"/>
    </row>
    <row r="9" spans="1:19" s="127" customFormat="1" ht="12" customHeight="1">
      <c r="A9" s="129" t="s">
        <v>4</v>
      </c>
      <c r="B9" s="128" t="s">
        <v>3</v>
      </c>
      <c r="C9" s="128" t="s">
        <v>3</v>
      </c>
      <c r="D9" s="128" t="s">
        <v>3</v>
      </c>
      <c r="E9" s="128" t="s">
        <v>3</v>
      </c>
      <c r="F9" s="128" t="s">
        <v>3</v>
      </c>
      <c r="G9" s="128" t="s">
        <v>3</v>
      </c>
      <c r="H9" s="128" t="s">
        <v>3</v>
      </c>
      <c r="I9" s="128" t="s">
        <v>3</v>
      </c>
      <c r="J9" s="131" t="s">
        <v>214</v>
      </c>
      <c r="K9" s="131" t="s">
        <v>214</v>
      </c>
      <c r="L9" s="131" t="s">
        <v>214</v>
      </c>
      <c r="M9" s="127" t="s">
        <v>213</v>
      </c>
      <c r="N9" s="127" t="s">
        <v>213</v>
      </c>
      <c r="O9" s="127" t="s">
        <v>213</v>
      </c>
      <c r="P9" s="128" t="s">
        <v>3</v>
      </c>
      <c r="Q9" s="128" t="s">
        <v>3</v>
      </c>
      <c r="R9" s="128" t="s">
        <v>3</v>
      </c>
    </row>
    <row r="10" spans="1:19" s="127" customFormat="1" ht="12" customHeight="1">
      <c r="A10" s="82" t="s">
        <v>2</v>
      </c>
      <c r="B10" s="79" t="s">
        <v>212</v>
      </c>
      <c r="C10" s="79" t="s">
        <v>212</v>
      </c>
      <c r="D10" s="79" t="s">
        <v>212</v>
      </c>
      <c r="E10" s="79" t="s">
        <v>212</v>
      </c>
      <c r="F10" s="79" t="s">
        <v>212</v>
      </c>
      <c r="G10" s="81" t="s">
        <v>212</v>
      </c>
      <c r="H10" s="81" t="s">
        <v>212</v>
      </c>
      <c r="I10" s="80" t="s">
        <v>212</v>
      </c>
      <c r="J10" s="79" t="s">
        <v>212</v>
      </c>
      <c r="K10" s="79" t="s">
        <v>212</v>
      </c>
      <c r="L10" s="79" t="s">
        <v>212</v>
      </c>
      <c r="M10" s="79" t="s">
        <v>212</v>
      </c>
      <c r="N10" s="79" t="s">
        <v>212</v>
      </c>
      <c r="O10" s="79" t="s">
        <v>212</v>
      </c>
      <c r="P10" s="79" t="s">
        <v>212</v>
      </c>
      <c r="Q10" s="79" t="s">
        <v>212</v>
      </c>
      <c r="R10" s="79" t="s">
        <v>212</v>
      </c>
      <c r="S10" s="130"/>
    </row>
    <row r="11" spans="1:19" s="127" customFormat="1" ht="12" customHeight="1">
      <c r="A11" s="129" t="s">
        <v>1</v>
      </c>
      <c r="B11" s="128" t="s">
        <v>264</v>
      </c>
      <c r="C11" s="128" t="s">
        <v>211</v>
      </c>
      <c r="D11" s="128" t="s">
        <v>210</v>
      </c>
      <c r="E11" s="128" t="s">
        <v>209</v>
      </c>
      <c r="F11" s="128" t="s">
        <v>208</v>
      </c>
      <c r="G11" s="128" t="s">
        <v>207</v>
      </c>
      <c r="H11" s="128" t="s">
        <v>206</v>
      </c>
      <c r="I11" s="128" t="s">
        <v>205</v>
      </c>
      <c r="J11" s="128" t="s">
        <v>204</v>
      </c>
      <c r="K11" s="128" t="s">
        <v>203</v>
      </c>
      <c r="L11" s="128" t="s">
        <v>202</v>
      </c>
      <c r="M11" s="128" t="s">
        <v>201</v>
      </c>
      <c r="N11" s="128" t="s">
        <v>200</v>
      </c>
      <c r="O11" s="128" t="s">
        <v>199</v>
      </c>
      <c r="P11" s="128" t="s">
        <v>198</v>
      </c>
      <c r="Q11" s="128" t="s">
        <v>197</v>
      </c>
      <c r="R11" s="128" t="s">
        <v>196</v>
      </c>
    </row>
    <row r="12" spans="1:19" s="127" customFormat="1" ht="12" customHeight="1">
      <c r="A12" s="64">
        <v>40547</v>
      </c>
      <c r="B12" s="93">
        <v>4.75</v>
      </c>
      <c r="C12" s="93"/>
      <c r="D12" s="93">
        <v>4.75</v>
      </c>
      <c r="E12" s="93"/>
      <c r="F12" s="93"/>
      <c r="G12" s="101"/>
      <c r="H12" s="101"/>
      <c r="I12" s="92">
        <v>100</v>
      </c>
      <c r="J12" s="93">
        <v>4.8250000000000002</v>
      </c>
      <c r="K12" s="93">
        <v>4.97</v>
      </c>
      <c r="L12" s="93">
        <v>5.14</v>
      </c>
      <c r="M12" s="93">
        <v>4.7530000000000001</v>
      </c>
      <c r="N12" s="93">
        <v>4.7930000000000001</v>
      </c>
      <c r="O12" s="93">
        <v>4.8600000000000003</v>
      </c>
      <c r="P12" s="93">
        <v>4.8049999999999997</v>
      </c>
      <c r="Q12" s="93">
        <v>4.84</v>
      </c>
      <c r="R12" s="93"/>
    </row>
    <row r="13" spans="1:19" s="127" customFormat="1" ht="12" customHeight="1">
      <c r="A13" s="64">
        <v>40548</v>
      </c>
      <c r="B13" s="93">
        <v>4.75</v>
      </c>
      <c r="C13" s="93"/>
      <c r="D13" s="93">
        <v>4.75</v>
      </c>
      <c r="E13" s="93"/>
      <c r="F13" s="93"/>
      <c r="G13" s="101"/>
      <c r="H13" s="101"/>
      <c r="I13" s="92">
        <v>100.013014</v>
      </c>
      <c r="J13" s="93">
        <v>4.83</v>
      </c>
      <c r="K13" s="93">
        <v>4.9850000000000003</v>
      </c>
      <c r="L13" s="93">
        <v>5.14</v>
      </c>
      <c r="M13" s="93">
        <v>4.76</v>
      </c>
      <c r="N13" s="93">
        <v>4.7874999999999996</v>
      </c>
      <c r="O13" s="93">
        <v>4.8499999999999996</v>
      </c>
      <c r="P13" s="93">
        <v>4.8049999999999997</v>
      </c>
      <c r="Q13" s="93">
        <v>4.835</v>
      </c>
      <c r="R13" s="93"/>
    </row>
    <row r="14" spans="1:19" s="127" customFormat="1" ht="12" customHeight="1">
      <c r="A14" s="64">
        <v>40549</v>
      </c>
      <c r="B14" s="93">
        <v>4.75</v>
      </c>
      <c r="C14" s="93"/>
      <c r="D14" s="93">
        <v>4.75</v>
      </c>
      <c r="E14" s="93"/>
      <c r="F14" s="93"/>
      <c r="G14" s="101"/>
      <c r="H14" s="101"/>
      <c r="I14" s="92">
        <v>100.02602899999999</v>
      </c>
      <c r="J14" s="93">
        <v>4.83</v>
      </c>
      <c r="K14" s="93">
        <v>4.9800000000000004</v>
      </c>
      <c r="L14" s="93">
        <v>5.15</v>
      </c>
      <c r="M14" s="93">
        <v>4.76</v>
      </c>
      <c r="N14" s="93">
        <v>4.7865000000000002</v>
      </c>
      <c r="O14" s="93">
        <v>4.8499999999999996</v>
      </c>
      <c r="P14" s="93">
        <v>4.8</v>
      </c>
      <c r="Q14" s="93">
        <v>4.83</v>
      </c>
      <c r="R14" s="93"/>
    </row>
    <row r="15" spans="1:19" s="127" customFormat="1" ht="12" customHeight="1">
      <c r="A15" s="64">
        <v>40550</v>
      </c>
      <c r="B15" s="93">
        <v>4.75</v>
      </c>
      <c r="C15" s="93"/>
      <c r="D15" s="93">
        <v>4.75</v>
      </c>
      <c r="E15" s="93"/>
      <c r="F15" s="93"/>
      <c r="G15" s="101"/>
      <c r="H15" s="101"/>
      <c r="I15" s="92">
        <v>100.039046</v>
      </c>
      <c r="J15" s="93">
        <v>4.83</v>
      </c>
      <c r="K15" s="93">
        <v>5.01</v>
      </c>
      <c r="L15" s="93">
        <v>5.15</v>
      </c>
      <c r="M15" s="93">
        <v>4.76</v>
      </c>
      <c r="N15" s="93">
        <v>4.79</v>
      </c>
      <c r="O15" s="93">
        <v>4.8600000000000003</v>
      </c>
      <c r="P15" s="93">
        <v>4.8049999999999997</v>
      </c>
      <c r="Q15" s="93">
        <v>4.83</v>
      </c>
      <c r="R15" s="93"/>
    </row>
    <row r="16" spans="1:19" s="127" customFormat="1" ht="12" customHeight="1">
      <c r="A16" s="64">
        <v>40553</v>
      </c>
      <c r="B16" s="93">
        <v>4.75</v>
      </c>
      <c r="C16" s="93"/>
      <c r="D16" s="93">
        <v>4.75</v>
      </c>
      <c r="E16" s="93"/>
      <c r="F16" s="93"/>
      <c r="G16" s="101"/>
      <c r="H16" s="101"/>
      <c r="I16" s="92">
        <v>100.078103</v>
      </c>
      <c r="J16" s="93">
        <v>4.83</v>
      </c>
      <c r="K16" s="93">
        <v>5</v>
      </c>
      <c r="L16" s="93">
        <v>5.1449999999999996</v>
      </c>
      <c r="M16" s="93">
        <v>4.7565</v>
      </c>
      <c r="N16" s="93">
        <v>4.7840000000000007</v>
      </c>
      <c r="O16" s="93">
        <v>4.8464999999999998</v>
      </c>
      <c r="P16" s="93">
        <v>4.8049999999999997</v>
      </c>
      <c r="Q16" s="93"/>
      <c r="R16" s="93"/>
    </row>
    <row r="17" spans="1:18" s="127" customFormat="1" ht="12" customHeight="1">
      <c r="A17" s="64">
        <v>40554</v>
      </c>
      <c r="B17" s="93">
        <v>4.75</v>
      </c>
      <c r="C17" s="93"/>
      <c r="D17" s="93">
        <v>4.75</v>
      </c>
      <c r="E17" s="93"/>
      <c r="F17" s="93"/>
      <c r="G17" s="101"/>
      <c r="H17" s="101"/>
      <c r="I17" s="92">
        <v>100.091126</v>
      </c>
      <c r="J17" s="93">
        <v>4.82</v>
      </c>
      <c r="K17" s="93">
        <v>4.9400000000000004</v>
      </c>
      <c r="L17" s="93">
        <v>5.0750000000000002</v>
      </c>
      <c r="M17" s="93">
        <v>4.75</v>
      </c>
      <c r="N17" s="93">
        <v>4.7699999999999996</v>
      </c>
      <c r="O17" s="93">
        <v>4.8</v>
      </c>
      <c r="P17" s="93">
        <v>4.79</v>
      </c>
      <c r="Q17" s="93"/>
      <c r="R17" s="93"/>
    </row>
    <row r="18" spans="1:18" s="127" customFormat="1" ht="12" customHeight="1">
      <c r="A18" s="64">
        <v>40555</v>
      </c>
      <c r="B18" s="93">
        <v>4.75</v>
      </c>
      <c r="C18" s="93"/>
      <c r="D18" s="93">
        <v>4.75</v>
      </c>
      <c r="E18" s="93"/>
      <c r="F18" s="93"/>
      <c r="G18" s="101"/>
      <c r="H18" s="101"/>
      <c r="I18" s="92">
        <v>100.104152</v>
      </c>
      <c r="J18" s="93">
        <v>4.83</v>
      </c>
      <c r="K18" s="93">
        <v>4.95</v>
      </c>
      <c r="L18" s="93">
        <v>5.09</v>
      </c>
      <c r="M18" s="93">
        <v>4.7474999999999996</v>
      </c>
      <c r="N18" s="93">
        <v>4.7649999999999997</v>
      </c>
      <c r="O18" s="93">
        <v>4.8075000000000001</v>
      </c>
      <c r="P18" s="93">
        <v>4.7949999999999999</v>
      </c>
      <c r="Q18" s="93"/>
      <c r="R18" s="93"/>
    </row>
    <row r="19" spans="1:18" s="127" customFormat="1" ht="12" customHeight="1">
      <c r="A19" s="64">
        <v>40556</v>
      </c>
      <c r="B19" s="93">
        <v>4.75</v>
      </c>
      <c r="C19" s="93"/>
      <c r="D19" s="93">
        <v>4.75</v>
      </c>
      <c r="E19" s="93"/>
      <c r="F19" s="93"/>
      <c r="G19" s="101"/>
      <c r="H19" s="101"/>
      <c r="I19" s="92">
        <v>100.11717899999999</v>
      </c>
      <c r="J19" s="93">
        <v>4.83</v>
      </c>
      <c r="K19" s="93">
        <v>4.9850000000000003</v>
      </c>
      <c r="L19" s="93">
        <v>5.14</v>
      </c>
      <c r="M19" s="93">
        <v>4.76</v>
      </c>
      <c r="N19" s="93">
        <v>4.78</v>
      </c>
      <c r="O19" s="93">
        <v>4.84</v>
      </c>
      <c r="P19" s="93">
        <v>4.7949999999999999</v>
      </c>
      <c r="Q19" s="93">
        <v>4.83</v>
      </c>
      <c r="R19" s="93"/>
    </row>
    <row r="20" spans="1:18" s="127" customFormat="1" ht="12" customHeight="1">
      <c r="A20" s="64">
        <v>40557</v>
      </c>
      <c r="B20" s="93">
        <v>4.75</v>
      </c>
      <c r="C20" s="93"/>
      <c r="D20" s="93">
        <v>4.75</v>
      </c>
      <c r="E20" s="93"/>
      <c r="F20" s="93"/>
      <c r="G20" s="101"/>
      <c r="H20" s="101"/>
      <c r="I20" s="92">
        <v>100.130208</v>
      </c>
      <c r="J20" s="93">
        <v>4.8150000000000004</v>
      </c>
      <c r="K20" s="93">
        <v>4.9550000000000001</v>
      </c>
      <c r="L20" s="93">
        <v>5.0999999999999996</v>
      </c>
      <c r="M20" s="93">
        <v>4.76</v>
      </c>
      <c r="N20" s="93">
        <v>4.78</v>
      </c>
      <c r="O20" s="93">
        <v>4.83</v>
      </c>
      <c r="P20" s="93">
        <v>4.7949999999999999</v>
      </c>
      <c r="Q20" s="93">
        <v>4.835</v>
      </c>
      <c r="R20" s="93"/>
    </row>
    <row r="21" spans="1:18" s="127" customFormat="1" ht="12" customHeight="1">
      <c r="A21" s="64">
        <v>40560</v>
      </c>
      <c r="B21" s="93">
        <v>4.75</v>
      </c>
      <c r="C21" s="93"/>
      <c r="D21" s="93">
        <v>4.75</v>
      </c>
      <c r="E21" s="93"/>
      <c r="F21" s="93"/>
      <c r="G21" s="101"/>
      <c r="H21" s="101"/>
      <c r="I21" s="92">
        <v>100.16930000000001</v>
      </c>
      <c r="J21" s="93">
        <v>4.8099999999999996</v>
      </c>
      <c r="K21" s="93">
        <v>4.97</v>
      </c>
      <c r="L21" s="93">
        <v>5.0949999999999998</v>
      </c>
      <c r="M21" s="93">
        <v>4.75</v>
      </c>
      <c r="N21" s="93">
        <v>4.7729999999999997</v>
      </c>
      <c r="O21" s="93">
        <v>4.84</v>
      </c>
      <c r="P21" s="93">
        <v>4.8</v>
      </c>
      <c r="Q21" s="93">
        <v>4.835</v>
      </c>
      <c r="R21" s="93"/>
    </row>
    <row r="22" spans="1:18" s="127" customFormat="1" ht="12" customHeight="1">
      <c r="A22" s="64">
        <v>40561</v>
      </c>
      <c r="B22" s="93">
        <v>4.75</v>
      </c>
      <c r="C22" s="93"/>
      <c r="D22" s="93">
        <v>4.75</v>
      </c>
      <c r="E22" s="93"/>
      <c r="F22" s="93"/>
      <c r="G22" s="101"/>
      <c r="H22" s="101"/>
      <c r="I22" s="92">
        <v>100.18233600000001</v>
      </c>
      <c r="J22" s="93">
        <v>4.8150000000000004</v>
      </c>
      <c r="K22" s="93">
        <v>4.9349999999999996</v>
      </c>
      <c r="L22" s="93">
        <v>5.0650000000000004</v>
      </c>
      <c r="M22" s="93">
        <v>4.76</v>
      </c>
      <c r="N22" s="93">
        <v>4.7699999999999996</v>
      </c>
      <c r="O22" s="93">
        <v>4.83</v>
      </c>
      <c r="P22" s="93">
        <v>4.8</v>
      </c>
      <c r="Q22" s="93">
        <v>4.8250000000000002</v>
      </c>
      <c r="R22" s="93"/>
    </row>
    <row r="23" spans="1:18" s="127" customFormat="1" ht="12" customHeight="1">
      <c r="A23" s="64">
        <v>40562</v>
      </c>
      <c r="B23" s="93">
        <v>4.75</v>
      </c>
      <c r="C23" s="93"/>
      <c r="D23" s="93">
        <v>4.75</v>
      </c>
      <c r="E23" s="93"/>
      <c r="F23" s="93"/>
      <c r="G23" s="101"/>
      <c r="H23" s="101"/>
      <c r="I23" s="92">
        <v>100.195373</v>
      </c>
      <c r="J23" s="93">
        <v>4.82</v>
      </c>
      <c r="K23" s="93">
        <v>4.92</v>
      </c>
      <c r="L23" s="93">
        <v>5.07</v>
      </c>
      <c r="M23" s="93">
        <v>4.75</v>
      </c>
      <c r="N23" s="93">
        <v>4.7690000000000001</v>
      </c>
      <c r="O23" s="93">
        <v>4.83</v>
      </c>
      <c r="P23" s="93">
        <v>4.79</v>
      </c>
      <c r="Q23" s="93">
        <v>4.8150000000000004</v>
      </c>
      <c r="R23" s="93"/>
    </row>
    <row r="24" spans="1:18" s="127" customFormat="1" ht="12" customHeight="1">
      <c r="A24" s="64">
        <v>40563</v>
      </c>
      <c r="B24" s="93">
        <v>4.75</v>
      </c>
      <c r="C24" s="93"/>
      <c r="D24" s="93">
        <v>4.75</v>
      </c>
      <c r="E24" s="93"/>
      <c r="F24" s="93"/>
      <c r="G24" s="101"/>
      <c r="H24" s="101"/>
      <c r="I24" s="92">
        <v>100.208412</v>
      </c>
      <c r="J24" s="93">
        <v>4.82</v>
      </c>
      <c r="K24" s="93">
        <v>4.9249999999999998</v>
      </c>
      <c r="L24" s="93">
        <v>5.0650000000000004</v>
      </c>
      <c r="M24" s="93">
        <v>4.75</v>
      </c>
      <c r="N24" s="93">
        <v>4.7699999999999996</v>
      </c>
      <c r="O24" s="93">
        <v>4.83</v>
      </c>
      <c r="P24" s="93">
        <v>4.7850000000000001</v>
      </c>
      <c r="Q24" s="93">
        <v>4.8049999999999997</v>
      </c>
      <c r="R24" s="93"/>
    </row>
    <row r="25" spans="1:18" s="127" customFormat="1" ht="12" customHeight="1">
      <c r="A25" s="64">
        <v>40564</v>
      </c>
      <c r="B25" s="93">
        <v>4.75</v>
      </c>
      <c r="C25" s="93"/>
      <c r="D25" s="93">
        <v>4.75</v>
      </c>
      <c r="E25" s="93"/>
      <c r="F25" s="93"/>
      <c r="G25" s="101"/>
      <c r="H25" s="101"/>
      <c r="I25" s="92">
        <v>100.221453</v>
      </c>
      <c r="J25" s="93">
        <v>4.8099999999999996</v>
      </c>
      <c r="K25" s="93">
        <v>4.93</v>
      </c>
      <c r="L25" s="93">
        <v>5.085</v>
      </c>
      <c r="M25" s="93">
        <v>4.75</v>
      </c>
      <c r="N25" s="93">
        <v>4.78</v>
      </c>
      <c r="O25" s="93">
        <v>4.84</v>
      </c>
      <c r="P25" s="93">
        <v>4.7750000000000004</v>
      </c>
      <c r="Q25" s="93">
        <v>4.8</v>
      </c>
      <c r="R25" s="93"/>
    </row>
    <row r="26" spans="1:18" s="127" customFormat="1" ht="12" customHeight="1">
      <c r="A26" s="64">
        <v>40567</v>
      </c>
      <c r="B26" s="93">
        <v>4.75</v>
      </c>
      <c r="C26" s="93"/>
      <c r="D26" s="93">
        <v>4.75</v>
      </c>
      <c r="E26" s="93"/>
      <c r="F26" s="93"/>
      <c r="G26" s="101"/>
      <c r="H26" s="101"/>
      <c r="I26" s="92">
        <v>100.260581</v>
      </c>
      <c r="J26" s="93">
        <v>4.82</v>
      </c>
      <c r="K26" s="93">
        <v>4.93</v>
      </c>
      <c r="L26" s="93">
        <v>5.13</v>
      </c>
      <c r="M26" s="93">
        <v>4.76</v>
      </c>
      <c r="N26" s="93">
        <v>4.79</v>
      </c>
      <c r="O26" s="93">
        <v>4.8499999999999996</v>
      </c>
      <c r="P26" s="93">
        <v>4.7750000000000004</v>
      </c>
      <c r="Q26" s="93">
        <v>4.8</v>
      </c>
      <c r="R26" s="93"/>
    </row>
    <row r="27" spans="1:18" s="127" customFormat="1" ht="12" customHeight="1">
      <c r="A27" s="64">
        <v>40568</v>
      </c>
      <c r="B27" s="93">
        <v>4.75</v>
      </c>
      <c r="C27" s="93"/>
      <c r="D27" s="93">
        <v>4.75</v>
      </c>
      <c r="E27" s="93"/>
      <c r="F27" s="93"/>
      <c r="G27" s="101"/>
      <c r="H27" s="101"/>
      <c r="I27" s="92">
        <v>100.273628</v>
      </c>
      <c r="J27" s="93">
        <v>4.82</v>
      </c>
      <c r="K27" s="93">
        <v>4.9550000000000001</v>
      </c>
      <c r="L27" s="93">
        <v>5.13</v>
      </c>
      <c r="M27" s="93">
        <v>4.75</v>
      </c>
      <c r="N27" s="93">
        <v>4.78</v>
      </c>
      <c r="O27" s="93">
        <v>4.84</v>
      </c>
      <c r="P27" s="93">
        <v>4.7699999999999996</v>
      </c>
      <c r="Q27" s="93">
        <v>4.79</v>
      </c>
      <c r="R27" s="93"/>
    </row>
    <row r="28" spans="1:18" s="127" customFormat="1" ht="12" customHeight="1">
      <c r="A28" s="64">
        <v>40570</v>
      </c>
      <c r="B28" s="93">
        <v>4.75</v>
      </c>
      <c r="C28" s="93"/>
      <c r="D28" s="93">
        <v>4.75</v>
      </c>
      <c r="E28" s="93"/>
      <c r="F28" s="93"/>
      <c r="G28" s="101"/>
      <c r="H28" s="101"/>
      <c r="I28" s="92">
        <v>100.299727</v>
      </c>
      <c r="J28" s="93">
        <v>4.835</v>
      </c>
      <c r="K28" s="93">
        <v>4.9450000000000003</v>
      </c>
      <c r="L28" s="93">
        <v>5.0949999999999998</v>
      </c>
      <c r="M28" s="93">
        <v>4.75</v>
      </c>
      <c r="N28" s="93">
        <v>4.7699999999999996</v>
      </c>
      <c r="O28" s="93">
        <v>4.83</v>
      </c>
      <c r="P28" s="93">
        <v>4.7649999999999997</v>
      </c>
      <c r="Q28" s="93">
        <v>4.8</v>
      </c>
      <c r="R28" s="93"/>
    </row>
    <row r="29" spans="1:18" s="127" customFormat="1" ht="12" customHeight="1">
      <c r="A29" s="64">
        <v>40571</v>
      </c>
      <c r="B29" s="93">
        <v>4.75</v>
      </c>
      <c r="C29" s="93"/>
      <c r="D29" s="93">
        <v>4.75</v>
      </c>
      <c r="E29" s="93"/>
      <c r="F29" s="93"/>
      <c r="G29" s="101"/>
      <c r="H29" s="101"/>
      <c r="I29" s="92">
        <v>100.31278</v>
      </c>
      <c r="J29" s="93">
        <v>4.835</v>
      </c>
      <c r="K29" s="93">
        <v>4.95</v>
      </c>
      <c r="L29" s="93">
        <v>5.0949999999999998</v>
      </c>
      <c r="M29" s="93">
        <v>4.75</v>
      </c>
      <c r="N29" s="93">
        <v>4.7699999999999996</v>
      </c>
      <c r="O29" s="93">
        <v>4.8075000000000001</v>
      </c>
      <c r="P29" s="93">
        <v>4.76</v>
      </c>
      <c r="Q29" s="93">
        <v>4.8</v>
      </c>
      <c r="R29" s="93"/>
    </row>
    <row r="30" spans="1:18" s="127" customFormat="1" ht="12" customHeight="1">
      <c r="A30" s="64">
        <v>40574</v>
      </c>
      <c r="B30" s="93">
        <v>4.75</v>
      </c>
      <c r="C30" s="93"/>
      <c r="D30" s="93">
        <v>4.75</v>
      </c>
      <c r="E30" s="93"/>
      <c r="F30" s="93"/>
      <c r="G30" s="101"/>
      <c r="H30" s="101"/>
      <c r="I30" s="92">
        <v>100.35194300000001</v>
      </c>
      <c r="J30" s="93">
        <v>4.82</v>
      </c>
      <c r="K30" s="93">
        <v>4.92</v>
      </c>
      <c r="L30" s="93">
        <v>5.08</v>
      </c>
      <c r="M30" s="93">
        <v>4.75</v>
      </c>
      <c r="N30" s="93">
        <v>4.7699999999999996</v>
      </c>
      <c r="O30" s="93">
        <v>4.82</v>
      </c>
      <c r="P30" s="93">
        <v>4.7699999999999996</v>
      </c>
      <c r="Q30" s="93">
        <v>4.8</v>
      </c>
      <c r="R30" s="93"/>
    </row>
    <row r="31" spans="1:18" s="127" customFormat="1" ht="12" customHeight="1">
      <c r="A31" s="64">
        <v>40575</v>
      </c>
      <c r="B31" s="93">
        <v>4.75</v>
      </c>
      <c r="C31" s="93"/>
      <c r="D31" s="93">
        <v>4.75</v>
      </c>
      <c r="E31" s="93"/>
      <c r="F31" s="93"/>
      <c r="G31" s="101"/>
      <c r="H31" s="101"/>
      <c r="I31" s="92">
        <v>100.365002</v>
      </c>
      <c r="J31" s="93">
        <v>4.8250000000000002</v>
      </c>
      <c r="K31" s="93">
        <v>4.915</v>
      </c>
      <c r="L31" s="93">
        <v>5.07</v>
      </c>
      <c r="M31" s="93">
        <v>4.75</v>
      </c>
      <c r="N31" s="93">
        <v>4.7679999999999998</v>
      </c>
      <c r="O31" s="93">
        <v>4.82</v>
      </c>
      <c r="P31" s="93">
        <v>4.78</v>
      </c>
      <c r="Q31" s="93">
        <v>4.8049999999999997</v>
      </c>
      <c r="R31" s="93"/>
    </row>
    <row r="32" spans="1:18" s="127" customFormat="1" ht="12" customHeight="1">
      <c r="A32" s="64">
        <v>40576</v>
      </c>
      <c r="B32" s="93">
        <v>4.75</v>
      </c>
      <c r="C32" s="93"/>
      <c r="D32" s="93">
        <v>4.75</v>
      </c>
      <c r="E32" s="93"/>
      <c r="F32" s="93"/>
      <c r="G32" s="101"/>
      <c r="H32" s="101"/>
      <c r="I32" s="92">
        <v>100.37806399999999</v>
      </c>
      <c r="J32" s="93">
        <v>4.82</v>
      </c>
      <c r="K32" s="93">
        <v>4.9050000000000002</v>
      </c>
      <c r="L32" s="93">
        <v>5.07</v>
      </c>
      <c r="M32" s="93">
        <v>4.75</v>
      </c>
      <c r="N32" s="93">
        <v>4.7664999999999997</v>
      </c>
      <c r="O32" s="93">
        <v>4.8174999999999999</v>
      </c>
      <c r="P32" s="93">
        <v>4.7850000000000001</v>
      </c>
      <c r="Q32" s="93">
        <v>4.8099999999999996</v>
      </c>
      <c r="R32" s="93"/>
    </row>
    <row r="33" spans="1:18" s="127" customFormat="1" ht="12" customHeight="1">
      <c r="A33" s="64">
        <v>40577</v>
      </c>
      <c r="B33" s="93">
        <v>4.75</v>
      </c>
      <c r="C33" s="93"/>
      <c r="D33" s="93">
        <v>4.75</v>
      </c>
      <c r="E33" s="93"/>
      <c r="F33" s="93"/>
      <c r="G33" s="101"/>
      <c r="H33" s="101"/>
      <c r="I33" s="92">
        <v>100.391126</v>
      </c>
      <c r="J33" s="93">
        <v>4.82</v>
      </c>
      <c r="K33" s="93">
        <v>4.91</v>
      </c>
      <c r="L33" s="93">
        <v>5.09</v>
      </c>
      <c r="M33" s="93">
        <v>4.7549999999999999</v>
      </c>
      <c r="N33" s="93">
        <v>4.78</v>
      </c>
      <c r="O33" s="93">
        <v>4.83</v>
      </c>
      <c r="P33" s="93">
        <v>4.7850000000000001</v>
      </c>
      <c r="Q33" s="93">
        <v>4.8150000000000004</v>
      </c>
      <c r="R33" s="93"/>
    </row>
    <row r="34" spans="1:18" s="127" customFormat="1" ht="12" customHeight="1">
      <c r="A34" s="64">
        <v>40578</v>
      </c>
      <c r="B34" s="93">
        <v>4.75</v>
      </c>
      <c r="C34" s="93"/>
      <c r="D34" s="93">
        <v>4.75</v>
      </c>
      <c r="E34" s="93"/>
      <c r="F34" s="93"/>
      <c r="G34" s="101"/>
      <c r="H34" s="101"/>
      <c r="I34" s="92">
        <v>100.404191</v>
      </c>
      <c r="J34" s="93">
        <v>4.82</v>
      </c>
      <c r="K34" s="93">
        <v>4.92</v>
      </c>
      <c r="L34" s="93">
        <v>5.1050000000000004</v>
      </c>
      <c r="M34" s="93">
        <v>4.7530000000000001</v>
      </c>
      <c r="N34" s="93">
        <v>4.78</v>
      </c>
      <c r="O34" s="93">
        <v>4.8499999999999996</v>
      </c>
      <c r="P34" s="93">
        <v>4.7850000000000001</v>
      </c>
      <c r="Q34" s="93">
        <v>4.8150000000000004</v>
      </c>
      <c r="R34" s="93"/>
    </row>
    <row r="35" spans="1:18" s="127" customFormat="1" ht="12" customHeight="1">
      <c r="A35" s="64">
        <v>40581</v>
      </c>
      <c r="B35" s="93">
        <v>4.75</v>
      </c>
      <c r="C35" s="93"/>
      <c r="D35" s="93">
        <v>4.75</v>
      </c>
      <c r="E35" s="93"/>
      <c r="F35" s="93"/>
      <c r="G35" s="101"/>
      <c r="H35" s="101"/>
      <c r="I35" s="92">
        <v>100.44338999999999</v>
      </c>
      <c r="J35" s="93">
        <v>4.82</v>
      </c>
      <c r="K35" s="93">
        <v>4.91</v>
      </c>
      <c r="L35" s="93">
        <v>5.1050000000000004</v>
      </c>
      <c r="M35" s="93">
        <v>4.7515000000000001</v>
      </c>
      <c r="N35" s="93">
        <v>4.7774999999999999</v>
      </c>
      <c r="O35" s="93">
        <v>4.8600000000000003</v>
      </c>
      <c r="P35" s="93">
        <v>4.7850000000000001</v>
      </c>
      <c r="Q35" s="93">
        <v>4.8150000000000004</v>
      </c>
      <c r="R35" s="93"/>
    </row>
    <row r="36" spans="1:18" s="127" customFormat="1" ht="12" customHeight="1">
      <c r="A36" s="64">
        <v>40582</v>
      </c>
      <c r="B36" s="93">
        <v>4.75</v>
      </c>
      <c r="C36" s="93"/>
      <c r="D36" s="93">
        <v>4.75</v>
      </c>
      <c r="E36" s="93"/>
      <c r="F36" s="93"/>
      <c r="G36" s="101"/>
      <c r="H36" s="101"/>
      <c r="I36" s="92">
        <v>100.456461</v>
      </c>
      <c r="J36" s="93">
        <v>4.83</v>
      </c>
      <c r="K36" s="93">
        <v>4.92</v>
      </c>
      <c r="L36" s="93">
        <v>5.12</v>
      </c>
      <c r="M36" s="93">
        <v>4.76</v>
      </c>
      <c r="N36" s="93">
        <v>4.78</v>
      </c>
      <c r="O36" s="93">
        <v>4.8600000000000003</v>
      </c>
      <c r="P36" s="93">
        <v>4.7850000000000001</v>
      </c>
      <c r="Q36" s="93">
        <v>4.8099999999999996</v>
      </c>
      <c r="R36" s="93"/>
    </row>
    <row r="37" spans="1:18" s="127" customFormat="1" ht="12" customHeight="1">
      <c r="A37" s="64">
        <v>40583</v>
      </c>
      <c r="B37" s="93">
        <v>4.75</v>
      </c>
      <c r="C37" s="93"/>
      <c r="D37" s="93">
        <v>4.75</v>
      </c>
      <c r="E37" s="93"/>
      <c r="F37" s="93"/>
      <c r="G37" s="101"/>
      <c r="H37" s="101"/>
      <c r="I37" s="92">
        <v>100.469534</v>
      </c>
      <c r="J37" s="93">
        <v>4.83</v>
      </c>
      <c r="K37" s="93">
        <v>4.9249999999999998</v>
      </c>
      <c r="L37" s="93">
        <v>5.12</v>
      </c>
      <c r="M37" s="93">
        <v>4.76</v>
      </c>
      <c r="N37" s="93">
        <v>4.7789999999999999</v>
      </c>
      <c r="O37" s="93">
        <v>4.8600000000000003</v>
      </c>
      <c r="P37" s="93">
        <v>4.78</v>
      </c>
      <c r="Q37" s="93">
        <v>4.8099999999999996</v>
      </c>
      <c r="R37" s="93"/>
    </row>
    <row r="38" spans="1:18" s="127" customFormat="1" ht="12" customHeight="1">
      <c r="A38" s="64">
        <v>40584</v>
      </c>
      <c r="B38" s="93">
        <v>4.75</v>
      </c>
      <c r="C38" s="93"/>
      <c r="D38" s="93">
        <v>4.75</v>
      </c>
      <c r="E38" s="93"/>
      <c r="F38" s="93"/>
      <c r="G38" s="101"/>
      <c r="H38" s="101"/>
      <c r="I38" s="92">
        <v>100.482609</v>
      </c>
      <c r="J38" s="93">
        <v>4.83</v>
      </c>
      <c r="K38" s="93">
        <v>4.9349999999999996</v>
      </c>
      <c r="L38" s="93">
        <v>5.1100000000000003</v>
      </c>
      <c r="M38" s="93">
        <v>4.76</v>
      </c>
      <c r="N38" s="93">
        <v>4.79</v>
      </c>
      <c r="O38" s="93">
        <v>4.8600000000000003</v>
      </c>
      <c r="P38" s="93">
        <v>4.78</v>
      </c>
      <c r="Q38" s="93">
        <v>4.8049999999999997</v>
      </c>
      <c r="R38" s="93"/>
    </row>
    <row r="39" spans="1:18" s="127" customFormat="1" ht="12" customHeight="1">
      <c r="A39" s="64">
        <v>40585</v>
      </c>
      <c r="B39" s="93">
        <v>4.75</v>
      </c>
      <c r="C39" s="93"/>
      <c r="D39" s="93">
        <v>4.75</v>
      </c>
      <c r="E39" s="93"/>
      <c r="F39" s="93"/>
      <c r="G39" s="101"/>
      <c r="H39" s="101"/>
      <c r="I39" s="92">
        <v>100.49568600000001</v>
      </c>
      <c r="J39" s="93">
        <v>4.83</v>
      </c>
      <c r="K39" s="93">
        <v>4.9000000000000004</v>
      </c>
      <c r="L39" s="93">
        <v>5.0750000000000002</v>
      </c>
      <c r="M39" s="93">
        <v>4.75</v>
      </c>
      <c r="N39" s="93">
        <v>4.78</v>
      </c>
      <c r="O39" s="93">
        <v>4.84</v>
      </c>
      <c r="P39" s="93">
        <v>4.78</v>
      </c>
      <c r="Q39" s="93">
        <v>4.8</v>
      </c>
      <c r="R39" s="93"/>
    </row>
    <row r="40" spans="1:18" s="127" customFormat="1" ht="12" customHeight="1">
      <c r="A40" s="64">
        <v>40588</v>
      </c>
      <c r="B40" s="93">
        <v>4.75</v>
      </c>
      <c r="C40" s="93"/>
      <c r="D40" s="93">
        <v>4.75</v>
      </c>
      <c r="E40" s="93"/>
      <c r="F40" s="93"/>
      <c r="G40" s="101"/>
      <c r="H40" s="101"/>
      <c r="I40" s="92">
        <v>100.53492</v>
      </c>
      <c r="J40" s="93">
        <v>4.83</v>
      </c>
      <c r="K40" s="93">
        <v>4.92</v>
      </c>
      <c r="L40" s="93">
        <v>5.085</v>
      </c>
      <c r="M40" s="93">
        <v>4.7539999999999996</v>
      </c>
      <c r="N40" s="93">
        <v>4.7765000000000004</v>
      </c>
      <c r="O40" s="93">
        <v>4.8390000000000004</v>
      </c>
      <c r="P40" s="93">
        <v>4.78</v>
      </c>
      <c r="Q40" s="93">
        <v>4.8</v>
      </c>
      <c r="R40" s="93"/>
    </row>
    <row r="41" spans="1:18" s="127" customFormat="1" ht="12" customHeight="1">
      <c r="A41" s="64">
        <v>40589</v>
      </c>
      <c r="B41" s="93">
        <v>4.75</v>
      </c>
      <c r="C41" s="93"/>
      <c r="D41" s="93">
        <v>4.75</v>
      </c>
      <c r="E41" s="93"/>
      <c r="F41" s="93"/>
      <c r="G41" s="101"/>
      <c r="H41" s="101"/>
      <c r="I41" s="92">
        <v>100.54800400000001</v>
      </c>
      <c r="J41" s="93">
        <v>4.82</v>
      </c>
      <c r="K41" s="93">
        <v>4.9050000000000002</v>
      </c>
      <c r="L41" s="93">
        <v>5.08</v>
      </c>
      <c r="M41" s="93">
        <v>4.76</v>
      </c>
      <c r="N41" s="93">
        <v>4.78</v>
      </c>
      <c r="O41" s="93">
        <v>4.84</v>
      </c>
      <c r="P41" s="93">
        <v>4.79</v>
      </c>
      <c r="Q41" s="93">
        <v>4.8049999999999997</v>
      </c>
      <c r="R41" s="93"/>
    </row>
    <row r="42" spans="1:18" s="127" customFormat="1" ht="12" customHeight="1">
      <c r="A42" s="64">
        <v>40590</v>
      </c>
      <c r="B42" s="93">
        <v>4.75</v>
      </c>
      <c r="C42" s="93"/>
      <c r="D42" s="93">
        <v>4.75</v>
      </c>
      <c r="E42" s="93"/>
      <c r="F42" s="93"/>
      <c r="G42" s="101"/>
      <c r="H42" s="101"/>
      <c r="I42" s="92">
        <v>100.561089</v>
      </c>
      <c r="J42" s="93">
        <v>4.8099999999999996</v>
      </c>
      <c r="K42" s="93">
        <v>4.91</v>
      </c>
      <c r="L42" s="93">
        <v>5.085</v>
      </c>
      <c r="M42" s="93">
        <v>4.7539999999999996</v>
      </c>
      <c r="N42" s="93">
        <v>4.7765000000000004</v>
      </c>
      <c r="O42" s="93">
        <v>4.835</v>
      </c>
      <c r="P42" s="93">
        <v>4.79</v>
      </c>
      <c r="Q42" s="93">
        <v>4.8049999999999997</v>
      </c>
      <c r="R42" s="93"/>
    </row>
    <row r="43" spans="1:18" s="127" customFormat="1" ht="12" customHeight="1">
      <c r="A43" s="64">
        <v>40591</v>
      </c>
      <c r="B43" s="93">
        <v>4.75</v>
      </c>
      <c r="C43" s="93"/>
      <c r="D43" s="93">
        <v>4.75</v>
      </c>
      <c r="E43" s="93"/>
      <c r="F43" s="93"/>
      <c r="G43" s="101"/>
      <c r="H43" s="101"/>
      <c r="I43" s="92">
        <v>100.574175</v>
      </c>
      <c r="J43" s="93">
        <v>4.82</v>
      </c>
      <c r="K43" s="93">
        <v>4.91</v>
      </c>
      <c r="L43" s="93">
        <v>5.07</v>
      </c>
      <c r="M43" s="93">
        <v>4.7539999999999996</v>
      </c>
      <c r="N43" s="93">
        <v>4.7750000000000004</v>
      </c>
      <c r="O43" s="93">
        <v>4.8330000000000002</v>
      </c>
      <c r="P43" s="93">
        <v>4.79</v>
      </c>
      <c r="Q43" s="93">
        <v>4.8049999999999997</v>
      </c>
      <c r="R43" s="93"/>
    </row>
    <row r="44" spans="1:18" s="127" customFormat="1" ht="12" customHeight="1">
      <c r="A44" s="64">
        <v>40592</v>
      </c>
      <c r="B44" s="93">
        <v>4.75</v>
      </c>
      <c r="C44" s="93"/>
      <c r="D44" s="93">
        <v>4.75</v>
      </c>
      <c r="E44" s="93"/>
      <c r="F44" s="93"/>
      <c r="G44" s="101"/>
      <c r="H44" s="101"/>
      <c r="I44" s="92">
        <v>100.587264</v>
      </c>
      <c r="J44" s="93">
        <v>4.82</v>
      </c>
      <c r="K44" s="93">
        <v>4.92</v>
      </c>
      <c r="L44" s="93">
        <v>5.0650000000000004</v>
      </c>
      <c r="M44" s="93">
        <v>4.75</v>
      </c>
      <c r="N44" s="93">
        <v>4.7765000000000004</v>
      </c>
      <c r="O44" s="93">
        <v>4.84</v>
      </c>
      <c r="P44" s="93">
        <v>4.79</v>
      </c>
      <c r="Q44" s="93">
        <v>4.8150000000000004</v>
      </c>
      <c r="R44" s="93"/>
    </row>
    <row r="45" spans="1:18" s="127" customFormat="1" ht="12" customHeight="1">
      <c r="A45" s="64">
        <v>40595</v>
      </c>
      <c r="B45" s="93">
        <v>4.75</v>
      </c>
      <c r="C45" s="93"/>
      <c r="D45" s="93">
        <v>4.75</v>
      </c>
      <c r="E45" s="93"/>
      <c r="F45" s="93"/>
      <c r="G45" s="101"/>
      <c r="H45" s="101"/>
      <c r="I45" s="92">
        <v>100.62653400000001</v>
      </c>
      <c r="J45" s="93">
        <v>4.82</v>
      </c>
      <c r="K45" s="93">
        <v>4.91</v>
      </c>
      <c r="L45" s="93">
        <v>5.07</v>
      </c>
      <c r="M45" s="93">
        <v>4.7530000000000001</v>
      </c>
      <c r="N45" s="93">
        <v>4.7750000000000004</v>
      </c>
      <c r="O45" s="93">
        <v>4.835</v>
      </c>
      <c r="P45" s="93">
        <v>4.79</v>
      </c>
      <c r="Q45" s="93">
        <v>4.8150000000000004</v>
      </c>
      <c r="R45" s="93"/>
    </row>
    <row r="46" spans="1:18" s="127" customFormat="1" ht="12" customHeight="1">
      <c r="A46" s="64">
        <v>40596</v>
      </c>
      <c r="B46" s="93">
        <v>4.75</v>
      </c>
      <c r="C46" s="93"/>
      <c r="D46" s="93">
        <v>4.75</v>
      </c>
      <c r="E46" s="93"/>
      <c r="F46" s="93"/>
      <c r="G46" s="101"/>
      <c r="H46" s="101"/>
      <c r="I46" s="92">
        <v>100.639629</v>
      </c>
      <c r="J46" s="93">
        <v>4.82</v>
      </c>
      <c r="K46" s="93">
        <v>4.91</v>
      </c>
      <c r="L46" s="93">
        <v>5.0599999999999996</v>
      </c>
      <c r="M46" s="93">
        <v>4.7530000000000001</v>
      </c>
      <c r="N46" s="93">
        <v>4.7750000000000004</v>
      </c>
      <c r="O46" s="93">
        <v>4.8330000000000002</v>
      </c>
      <c r="P46" s="93">
        <v>4.7850000000000001</v>
      </c>
      <c r="Q46" s="93">
        <v>4.8150000000000004</v>
      </c>
      <c r="R46" s="93"/>
    </row>
    <row r="47" spans="1:18" s="127" customFormat="1" ht="12" customHeight="1">
      <c r="A47" s="64">
        <v>40597</v>
      </c>
      <c r="B47" s="93">
        <v>4.75</v>
      </c>
      <c r="C47" s="93"/>
      <c r="D47" s="93">
        <v>4.75</v>
      </c>
      <c r="E47" s="93"/>
      <c r="F47" s="93"/>
      <c r="G47" s="101"/>
      <c r="H47" s="101"/>
      <c r="I47" s="92">
        <v>100.652726</v>
      </c>
      <c r="J47" s="93">
        <v>4.82</v>
      </c>
      <c r="K47" s="93">
        <v>4.915</v>
      </c>
      <c r="L47" s="93">
        <v>5.0599999999999996</v>
      </c>
      <c r="M47" s="93">
        <v>4.7530000000000001</v>
      </c>
      <c r="N47" s="93">
        <v>4.7750000000000004</v>
      </c>
      <c r="O47" s="93">
        <v>4.83</v>
      </c>
      <c r="P47" s="93">
        <v>4.7750000000000004</v>
      </c>
      <c r="Q47" s="93">
        <v>4.8150000000000004</v>
      </c>
      <c r="R47" s="93"/>
    </row>
    <row r="48" spans="1:18" s="127" customFormat="1" ht="12" customHeight="1">
      <c r="A48" s="64">
        <v>40598</v>
      </c>
      <c r="B48" s="93">
        <v>4.75</v>
      </c>
      <c r="C48" s="93"/>
      <c r="D48" s="93">
        <v>4.75</v>
      </c>
      <c r="E48" s="93"/>
      <c r="F48" s="93"/>
      <c r="G48" s="101"/>
      <c r="H48" s="101"/>
      <c r="I48" s="92">
        <v>100.665825</v>
      </c>
      <c r="J48" s="93">
        <v>4.82</v>
      </c>
      <c r="K48" s="93">
        <v>4.92</v>
      </c>
      <c r="L48" s="93">
        <v>5.0750000000000002</v>
      </c>
      <c r="M48" s="93">
        <v>4.76</v>
      </c>
      <c r="N48" s="93">
        <v>4.79</v>
      </c>
      <c r="O48" s="93">
        <v>4.8599999999999994</v>
      </c>
      <c r="P48" s="93">
        <v>4.7699999999999996</v>
      </c>
      <c r="Q48" s="93">
        <v>4.8049999999999997</v>
      </c>
      <c r="R48" s="93"/>
    </row>
    <row r="49" spans="1:18" s="127" customFormat="1" ht="12" customHeight="1">
      <c r="A49" s="64">
        <v>40599</v>
      </c>
      <c r="B49" s="93">
        <v>4.75</v>
      </c>
      <c r="C49" s="93"/>
      <c r="D49" s="93">
        <v>4.75</v>
      </c>
      <c r="E49" s="93"/>
      <c r="F49" s="93"/>
      <c r="G49" s="101"/>
      <c r="H49" s="101"/>
      <c r="I49" s="92">
        <v>100.67892500000001</v>
      </c>
      <c r="J49" s="93">
        <v>4.8250000000000002</v>
      </c>
      <c r="K49" s="93">
        <v>4.93</v>
      </c>
      <c r="L49" s="93">
        <v>5.08</v>
      </c>
      <c r="M49" s="93">
        <v>4.7549999999999999</v>
      </c>
      <c r="N49" s="93">
        <v>4.7850000000000001</v>
      </c>
      <c r="O49" s="93">
        <v>4.8449999999999998</v>
      </c>
      <c r="P49" s="93">
        <v>4.76</v>
      </c>
      <c r="Q49" s="93">
        <v>4.7949999999999999</v>
      </c>
      <c r="R49" s="93"/>
    </row>
    <row r="50" spans="1:18" s="127" customFormat="1" ht="12" customHeight="1">
      <c r="A50" s="64">
        <v>40602</v>
      </c>
      <c r="B50" s="93">
        <v>4.75</v>
      </c>
      <c r="C50" s="93"/>
      <c r="D50" s="93">
        <v>4.75</v>
      </c>
      <c r="E50" s="93"/>
      <c r="F50" s="93"/>
      <c r="G50" s="101"/>
      <c r="H50" s="101"/>
      <c r="I50" s="92">
        <v>100.718232</v>
      </c>
      <c r="J50" s="93">
        <v>4.835</v>
      </c>
      <c r="K50" s="93">
        <v>4.96</v>
      </c>
      <c r="L50" s="93">
        <v>5.0949999999999998</v>
      </c>
      <c r="M50" s="93">
        <v>4.7549999999999999</v>
      </c>
      <c r="N50" s="93">
        <v>4.7850000000000001</v>
      </c>
      <c r="O50" s="93">
        <v>4.8499999999999996</v>
      </c>
      <c r="P50" s="93">
        <v>4.7549999999999999</v>
      </c>
      <c r="Q50" s="93">
        <v>4.7850000000000001</v>
      </c>
      <c r="R50" s="93"/>
    </row>
    <row r="51" spans="1:18" s="127" customFormat="1" ht="12" customHeight="1">
      <c r="A51" s="64">
        <v>40603</v>
      </c>
      <c r="B51" s="93">
        <v>4.75</v>
      </c>
      <c r="C51" s="93"/>
      <c r="D51" s="93">
        <v>4.75</v>
      </c>
      <c r="E51" s="93"/>
      <c r="F51" s="93"/>
      <c r="G51" s="101"/>
      <c r="H51" s="101"/>
      <c r="I51" s="92">
        <v>100.73133900000001</v>
      </c>
      <c r="J51" s="93">
        <v>4.8499999999999996</v>
      </c>
      <c r="K51" s="93">
        <v>4.95</v>
      </c>
      <c r="L51" s="93">
        <v>5.0999999999999996</v>
      </c>
      <c r="M51" s="93">
        <v>4.7549999999999999</v>
      </c>
      <c r="N51" s="93">
        <v>4.7874999999999996</v>
      </c>
      <c r="O51" s="93">
        <v>4.8550000000000004</v>
      </c>
      <c r="P51" s="93">
        <v>4.75</v>
      </c>
      <c r="Q51" s="93">
        <v>4.7750000000000004</v>
      </c>
      <c r="R51" s="93"/>
    </row>
    <row r="52" spans="1:18" s="127" customFormat="1" ht="12" customHeight="1">
      <c r="A52" s="64">
        <v>40604</v>
      </c>
      <c r="B52" s="93">
        <v>4.75</v>
      </c>
      <c r="C52" s="93"/>
      <c r="D52" s="93">
        <v>4.75</v>
      </c>
      <c r="E52" s="93"/>
      <c r="F52" s="93"/>
      <c r="G52" s="101"/>
      <c r="H52" s="101"/>
      <c r="I52" s="92">
        <v>100.74444800000001</v>
      </c>
      <c r="J52" s="93">
        <v>4.8499999999999996</v>
      </c>
      <c r="K52" s="93">
        <v>4.95</v>
      </c>
      <c r="L52" s="93">
        <v>5.0999999999999996</v>
      </c>
      <c r="M52" s="93">
        <v>4.7549999999999999</v>
      </c>
      <c r="N52" s="93">
        <v>4.7850000000000001</v>
      </c>
      <c r="O52" s="93">
        <v>4.8479999999999999</v>
      </c>
      <c r="P52" s="93">
        <v>4.75</v>
      </c>
      <c r="Q52" s="93">
        <v>4.7750000000000004</v>
      </c>
      <c r="R52" s="93"/>
    </row>
    <row r="53" spans="1:18" s="127" customFormat="1" ht="12" customHeight="1">
      <c r="A53" s="64">
        <v>40605</v>
      </c>
      <c r="B53" s="93">
        <v>4.75</v>
      </c>
      <c r="C53" s="93"/>
      <c r="D53" s="93">
        <v>4.75</v>
      </c>
      <c r="E53" s="93"/>
      <c r="F53" s="93"/>
      <c r="G53" s="101"/>
      <c r="H53" s="101"/>
      <c r="I53" s="92">
        <v>100.757558</v>
      </c>
      <c r="J53" s="93">
        <v>4.84</v>
      </c>
      <c r="K53" s="93">
        <v>4.9450000000000003</v>
      </c>
      <c r="L53" s="93">
        <v>5.1050000000000004</v>
      </c>
      <c r="M53" s="93">
        <v>4.7549999999999999</v>
      </c>
      <c r="N53" s="93">
        <v>4.7850000000000001</v>
      </c>
      <c r="O53" s="93">
        <v>4.8479999999999999</v>
      </c>
      <c r="P53" s="93">
        <v>4.75</v>
      </c>
      <c r="Q53" s="93">
        <v>4.7699999999999996</v>
      </c>
      <c r="R53" s="93"/>
    </row>
    <row r="54" spans="1:18" s="127" customFormat="1" ht="12" customHeight="1">
      <c r="A54" s="64">
        <v>40606</v>
      </c>
      <c r="B54" s="93">
        <v>4.75</v>
      </c>
      <c r="C54" s="93"/>
      <c r="D54" s="93">
        <v>4.75</v>
      </c>
      <c r="E54" s="93"/>
      <c r="F54" s="93"/>
      <c r="G54" s="101"/>
      <c r="H54" s="101"/>
      <c r="I54" s="92">
        <v>100.77067</v>
      </c>
      <c r="J54" s="93">
        <v>4.83</v>
      </c>
      <c r="K54" s="93">
        <v>4.9749999999999996</v>
      </c>
      <c r="L54" s="93">
        <v>5.12</v>
      </c>
      <c r="M54" s="93">
        <v>4.7549999999999999</v>
      </c>
      <c r="N54" s="93">
        <v>4.7880000000000003</v>
      </c>
      <c r="O54" s="93">
        <v>4.8580000000000005</v>
      </c>
      <c r="P54" s="93">
        <v>4.75</v>
      </c>
      <c r="Q54" s="93">
        <v>4.7699999999999996</v>
      </c>
      <c r="R54" s="93"/>
    </row>
    <row r="55" spans="1:18" s="127" customFormat="1" ht="12" customHeight="1">
      <c r="A55" s="64">
        <v>40609</v>
      </c>
      <c r="B55" s="93">
        <v>4.75</v>
      </c>
      <c r="C55" s="93"/>
      <c r="D55" s="93">
        <v>4.75</v>
      </c>
      <c r="E55" s="93"/>
      <c r="F55" s="93"/>
      <c r="G55" s="101"/>
      <c r="H55" s="101"/>
      <c r="I55" s="92">
        <v>100.810012</v>
      </c>
      <c r="J55" s="93">
        <v>4.82</v>
      </c>
      <c r="K55" s="93">
        <v>4.97</v>
      </c>
      <c r="L55" s="93">
        <v>5.12</v>
      </c>
      <c r="M55" s="93">
        <v>4.76</v>
      </c>
      <c r="N55" s="93">
        <v>4.79</v>
      </c>
      <c r="O55" s="93">
        <v>4.8599999999999994</v>
      </c>
      <c r="P55" s="93">
        <v>4.7450000000000001</v>
      </c>
      <c r="Q55" s="93">
        <v>4.7649999999999997</v>
      </c>
      <c r="R55" s="93"/>
    </row>
    <row r="56" spans="1:18" s="127" customFormat="1" ht="12" customHeight="1">
      <c r="A56" s="64">
        <v>40610</v>
      </c>
      <c r="B56" s="93">
        <v>4.75</v>
      </c>
      <c r="C56" s="93"/>
      <c r="D56" s="93">
        <v>4.75</v>
      </c>
      <c r="E56" s="93"/>
      <c r="F56" s="93"/>
      <c r="G56" s="101"/>
      <c r="H56" s="101"/>
      <c r="I56" s="92">
        <v>100.823132</v>
      </c>
      <c r="J56" s="93">
        <v>4.83</v>
      </c>
      <c r="K56" s="93">
        <v>4.9649999999999999</v>
      </c>
      <c r="L56" s="93">
        <v>5.12</v>
      </c>
      <c r="M56" s="93">
        <v>4.7549999999999999</v>
      </c>
      <c r="N56" s="93">
        <v>4.7880000000000003</v>
      </c>
      <c r="O56" s="93">
        <v>4.8499999999999996</v>
      </c>
      <c r="P56" s="93">
        <v>4.7450000000000001</v>
      </c>
      <c r="Q56" s="93">
        <v>4.76</v>
      </c>
      <c r="R56" s="93"/>
    </row>
    <row r="57" spans="1:18" s="127" customFormat="1" ht="12" customHeight="1">
      <c r="A57" s="64">
        <v>40611</v>
      </c>
      <c r="B57" s="93">
        <v>4.75</v>
      </c>
      <c r="C57" s="93"/>
      <c r="D57" s="93">
        <v>4.75</v>
      </c>
      <c r="E57" s="93"/>
      <c r="F57" s="93"/>
      <c r="G57" s="101"/>
      <c r="H57" s="101"/>
      <c r="I57" s="92">
        <v>100.836252</v>
      </c>
      <c r="J57" s="93">
        <v>4.84</v>
      </c>
      <c r="K57" s="93">
        <v>4.97</v>
      </c>
      <c r="L57" s="93">
        <v>5.1100000000000003</v>
      </c>
      <c r="M57" s="93">
        <v>4.76</v>
      </c>
      <c r="N57" s="93">
        <v>4.79</v>
      </c>
      <c r="O57" s="93">
        <v>4.8499999999999996</v>
      </c>
      <c r="P57" s="93">
        <v>4.7450000000000001</v>
      </c>
      <c r="Q57" s="93">
        <v>4.76</v>
      </c>
      <c r="R57" s="93"/>
    </row>
    <row r="58" spans="1:18" s="127" customFormat="1" ht="12" customHeight="1">
      <c r="A58" s="64">
        <v>40612</v>
      </c>
      <c r="B58" s="93">
        <v>4.75</v>
      </c>
      <c r="C58" s="93"/>
      <c r="D58" s="93">
        <v>4.75</v>
      </c>
      <c r="E58" s="93"/>
      <c r="F58" s="93"/>
      <c r="G58" s="101"/>
      <c r="H58" s="101"/>
      <c r="I58" s="92">
        <v>100.84937499999999</v>
      </c>
      <c r="J58" s="93">
        <v>4.84</v>
      </c>
      <c r="K58" s="93">
        <v>4.97</v>
      </c>
      <c r="L58" s="93">
        <v>5.1100000000000003</v>
      </c>
      <c r="M58" s="93">
        <v>4.7549999999999999</v>
      </c>
      <c r="N58" s="93">
        <v>4.7850000000000001</v>
      </c>
      <c r="O58" s="93">
        <v>4.84</v>
      </c>
      <c r="P58" s="93"/>
      <c r="Q58" s="93">
        <v>4.75</v>
      </c>
      <c r="R58" s="93">
        <v>4.7549999999999999</v>
      </c>
    </row>
    <row r="59" spans="1:18" s="127" customFormat="1" ht="12" customHeight="1">
      <c r="A59" s="64">
        <v>40613</v>
      </c>
      <c r="B59" s="93">
        <v>4.75</v>
      </c>
      <c r="C59" s="93"/>
      <c r="D59" s="93">
        <v>4.75</v>
      </c>
      <c r="E59" s="93"/>
      <c r="F59" s="93"/>
      <c r="G59" s="101"/>
      <c r="H59" s="101"/>
      <c r="I59" s="92">
        <v>100.862499</v>
      </c>
      <c r="J59" s="93">
        <v>4.835</v>
      </c>
      <c r="K59" s="93">
        <v>4.9850000000000003</v>
      </c>
      <c r="L59" s="93">
        <v>5.1150000000000002</v>
      </c>
      <c r="M59" s="93">
        <v>4.76</v>
      </c>
      <c r="N59" s="93">
        <v>4.7799999999999994</v>
      </c>
      <c r="O59" s="93">
        <v>4.83</v>
      </c>
      <c r="P59" s="93"/>
      <c r="Q59" s="93">
        <v>4.75</v>
      </c>
      <c r="R59" s="93">
        <v>4.76</v>
      </c>
    </row>
    <row r="60" spans="1:18" s="127" customFormat="1" ht="12" customHeight="1">
      <c r="A60" s="64">
        <v>40616</v>
      </c>
      <c r="B60" s="93">
        <v>4.75</v>
      </c>
      <c r="C60" s="93"/>
      <c r="D60" s="93">
        <v>4.75</v>
      </c>
      <c r="E60" s="93"/>
      <c r="F60" s="93"/>
      <c r="G60" s="101"/>
      <c r="H60" s="101"/>
      <c r="I60" s="92">
        <v>100.901877</v>
      </c>
      <c r="J60" s="93">
        <v>4.82</v>
      </c>
      <c r="K60" s="93">
        <v>4.9400000000000004</v>
      </c>
      <c r="L60" s="93">
        <v>5.0750000000000002</v>
      </c>
      <c r="M60" s="93">
        <v>4.7549999999999999</v>
      </c>
      <c r="N60" s="93">
        <v>4.7679999999999998</v>
      </c>
      <c r="O60" s="93">
        <v>4.8079999999999998</v>
      </c>
      <c r="P60" s="93">
        <v>4.7350000000000003</v>
      </c>
      <c r="Q60" s="93"/>
      <c r="R60" s="93">
        <v>4.7549999999999999</v>
      </c>
    </row>
    <row r="61" spans="1:18" s="127" customFormat="1" ht="12" customHeight="1">
      <c r="A61" s="64">
        <v>40617</v>
      </c>
      <c r="B61" s="93">
        <v>4.75</v>
      </c>
      <c r="C61" s="93"/>
      <c r="D61" s="93">
        <v>4.75</v>
      </c>
      <c r="E61" s="93"/>
      <c r="F61" s="93"/>
      <c r="G61" s="101"/>
      <c r="H61" s="101"/>
      <c r="I61" s="92">
        <v>100.915008</v>
      </c>
      <c r="J61" s="93">
        <v>4.8049999999999997</v>
      </c>
      <c r="K61" s="93">
        <v>4.8499999999999996</v>
      </c>
      <c r="L61" s="93">
        <v>4.9000000000000004</v>
      </c>
      <c r="M61" s="93">
        <v>4.7</v>
      </c>
      <c r="N61" s="93">
        <v>4.6899999999999995</v>
      </c>
      <c r="O61" s="93">
        <v>4.7</v>
      </c>
      <c r="P61" s="93">
        <v>4.6849999999999996</v>
      </c>
      <c r="Q61" s="93"/>
      <c r="R61" s="93">
        <v>4.6900000000000004</v>
      </c>
    </row>
    <row r="62" spans="1:18" s="127" customFormat="1" ht="12" customHeight="1">
      <c r="A62" s="64">
        <v>40618</v>
      </c>
      <c r="B62" s="93">
        <v>4.75</v>
      </c>
      <c r="C62" s="93"/>
      <c r="D62" s="93">
        <v>4.75</v>
      </c>
      <c r="E62" s="93"/>
      <c r="F62" s="93"/>
      <c r="G62" s="101"/>
      <c r="H62" s="101"/>
      <c r="I62" s="92">
        <v>100.928141</v>
      </c>
      <c r="J62" s="93">
        <v>4.82</v>
      </c>
      <c r="K62" s="93">
        <v>4.87</v>
      </c>
      <c r="L62" s="93">
        <v>4.9400000000000004</v>
      </c>
      <c r="M62" s="93">
        <v>4.7300000000000004</v>
      </c>
      <c r="N62" s="93">
        <v>4.7189999999999994</v>
      </c>
      <c r="O62" s="93">
        <v>4.7300000000000004</v>
      </c>
      <c r="P62" s="93">
        <v>4.6900000000000004</v>
      </c>
      <c r="Q62" s="93"/>
      <c r="R62" s="93">
        <v>4.6900000000000004</v>
      </c>
    </row>
    <row r="63" spans="1:18" s="127" customFormat="1" ht="12" customHeight="1">
      <c r="A63" s="64">
        <v>40619</v>
      </c>
      <c r="B63" s="93">
        <v>4.75</v>
      </c>
      <c r="C63" s="93"/>
      <c r="D63" s="93">
        <v>4.75</v>
      </c>
      <c r="E63" s="93"/>
      <c r="F63" s="93"/>
      <c r="G63" s="101"/>
      <c r="H63" s="101"/>
      <c r="I63" s="92">
        <v>100.941275</v>
      </c>
      <c r="J63" s="93">
        <v>4.8150000000000004</v>
      </c>
      <c r="K63" s="93">
        <v>4.84</v>
      </c>
      <c r="L63" s="93">
        <v>4.8899999999999997</v>
      </c>
      <c r="M63" s="93">
        <v>4.7149999999999999</v>
      </c>
      <c r="N63" s="93">
        <v>4.6955</v>
      </c>
      <c r="O63" s="93">
        <v>4.6924999999999999</v>
      </c>
      <c r="P63" s="93">
        <v>4.68</v>
      </c>
      <c r="Q63" s="93"/>
      <c r="R63" s="93">
        <v>4.67</v>
      </c>
    </row>
    <row r="64" spans="1:18" s="127" customFormat="1" ht="12" customHeight="1">
      <c r="A64" s="64">
        <v>40620</v>
      </c>
      <c r="B64" s="93">
        <v>4.75</v>
      </c>
      <c r="C64" s="93"/>
      <c r="D64" s="93">
        <v>4.75</v>
      </c>
      <c r="E64" s="93"/>
      <c r="F64" s="93"/>
      <c r="G64" s="101"/>
      <c r="H64" s="101"/>
      <c r="I64" s="92">
        <v>100.95441099999999</v>
      </c>
      <c r="J64" s="93">
        <v>4.82</v>
      </c>
      <c r="K64" s="93">
        <v>4.87</v>
      </c>
      <c r="L64" s="93">
        <v>4.97</v>
      </c>
      <c r="M64" s="93">
        <v>4.7300000000000004</v>
      </c>
      <c r="N64" s="93">
        <v>4.7275</v>
      </c>
      <c r="O64" s="93">
        <v>4.7480000000000002</v>
      </c>
      <c r="P64" s="93">
        <v>4.6950000000000003</v>
      </c>
      <c r="Q64" s="93"/>
      <c r="R64" s="93">
        <v>4.6900000000000004</v>
      </c>
    </row>
    <row r="65" spans="1:18" s="127" customFormat="1" ht="12" customHeight="1">
      <c r="A65" s="64">
        <v>40623</v>
      </c>
      <c r="B65" s="93">
        <v>4.75</v>
      </c>
      <c r="C65" s="93"/>
      <c r="D65" s="93">
        <v>4.75</v>
      </c>
      <c r="E65" s="93"/>
      <c r="F65" s="93"/>
      <c r="G65" s="101"/>
      <c r="H65" s="101"/>
      <c r="I65" s="92">
        <v>100.993825</v>
      </c>
      <c r="J65" s="93">
        <v>4.8099999999999996</v>
      </c>
      <c r="K65" s="93">
        <v>4.8550000000000004</v>
      </c>
      <c r="L65" s="93">
        <v>4.9550000000000001</v>
      </c>
      <c r="M65" s="93">
        <v>4.7300000000000004</v>
      </c>
      <c r="N65" s="93">
        <v>4.74</v>
      </c>
      <c r="O65" s="93">
        <v>4.7650000000000006</v>
      </c>
      <c r="P65" s="93">
        <v>4.7050000000000001</v>
      </c>
      <c r="Q65" s="93"/>
      <c r="R65" s="93">
        <v>4.7</v>
      </c>
    </row>
    <row r="66" spans="1:18" s="127" customFormat="1" ht="12" customHeight="1">
      <c r="A66" s="64">
        <v>40624</v>
      </c>
      <c r="B66" s="93">
        <v>4.75</v>
      </c>
      <c r="C66" s="93"/>
      <c r="D66" s="93">
        <v>4.75</v>
      </c>
      <c r="E66" s="93"/>
      <c r="F66" s="93"/>
      <c r="G66" s="101"/>
      <c r="H66" s="101"/>
      <c r="I66" s="92">
        <v>101.006968</v>
      </c>
      <c r="J66" s="93">
        <v>4.8150000000000004</v>
      </c>
      <c r="K66" s="93">
        <v>4.88</v>
      </c>
      <c r="L66" s="93">
        <v>5</v>
      </c>
      <c r="M66" s="93">
        <v>4.7375000000000007</v>
      </c>
      <c r="N66" s="93">
        <v>4.7390000000000008</v>
      </c>
      <c r="O66" s="93">
        <v>4.7699999999999996</v>
      </c>
      <c r="P66" s="93">
        <v>4.7050000000000001</v>
      </c>
      <c r="Q66" s="93"/>
      <c r="R66" s="93">
        <v>4.7</v>
      </c>
    </row>
    <row r="67" spans="1:18" s="127" customFormat="1" ht="12" customHeight="1">
      <c r="A67" s="64">
        <v>40625</v>
      </c>
      <c r="B67" s="93">
        <v>4.75</v>
      </c>
      <c r="C67" s="93"/>
      <c r="D67" s="93">
        <v>4.75</v>
      </c>
      <c r="E67" s="93"/>
      <c r="F67" s="93"/>
      <c r="G67" s="101"/>
      <c r="H67" s="101"/>
      <c r="I67" s="92">
        <v>101.02011299999999</v>
      </c>
      <c r="J67" s="93">
        <v>4.8099999999999996</v>
      </c>
      <c r="K67" s="93">
        <v>4.8949999999999996</v>
      </c>
      <c r="L67" s="93">
        <v>5</v>
      </c>
      <c r="M67" s="93">
        <v>4.7300000000000004</v>
      </c>
      <c r="N67" s="93">
        <v>4.75</v>
      </c>
      <c r="O67" s="93">
        <v>4.79</v>
      </c>
      <c r="P67" s="93">
        <v>4.71</v>
      </c>
      <c r="Q67" s="93"/>
      <c r="R67" s="93">
        <v>4.7</v>
      </c>
    </row>
    <row r="68" spans="1:18" s="127" customFormat="1" ht="12" customHeight="1">
      <c r="A68" s="64">
        <v>40626</v>
      </c>
      <c r="B68" s="93">
        <v>4.75</v>
      </c>
      <c r="C68" s="93"/>
      <c r="D68" s="93">
        <v>4.75</v>
      </c>
      <c r="E68" s="93"/>
      <c r="F68" s="93"/>
      <c r="G68" s="101"/>
      <c r="H68" s="101"/>
      <c r="I68" s="92">
        <v>101.033259</v>
      </c>
      <c r="J68" s="93">
        <v>4.8099999999999996</v>
      </c>
      <c r="K68" s="93">
        <v>4.88</v>
      </c>
      <c r="L68" s="93">
        <v>5</v>
      </c>
      <c r="M68" s="93">
        <v>4.7350000000000003</v>
      </c>
      <c r="N68" s="93">
        <v>4.7379999999999995</v>
      </c>
      <c r="O68" s="93">
        <v>4.7624999999999993</v>
      </c>
      <c r="P68" s="93">
        <v>4.7</v>
      </c>
      <c r="Q68" s="93">
        <v>4.7050000000000001</v>
      </c>
      <c r="R68" s="93">
        <v>4.7300000000000004</v>
      </c>
    </row>
    <row r="69" spans="1:18" s="127" customFormat="1" ht="12" customHeight="1">
      <c r="A69" s="64">
        <v>40627</v>
      </c>
      <c r="B69" s="93">
        <v>4.75</v>
      </c>
      <c r="C69" s="93"/>
      <c r="D69" s="93">
        <v>4.75</v>
      </c>
      <c r="E69" s="93"/>
      <c r="F69" s="93"/>
      <c r="G69" s="101"/>
      <c r="H69" s="101"/>
      <c r="I69" s="92">
        <v>101.046408</v>
      </c>
      <c r="J69" s="93">
        <v>4.82</v>
      </c>
      <c r="K69" s="93">
        <v>4.9000000000000004</v>
      </c>
      <c r="L69" s="93">
        <v>5.01</v>
      </c>
      <c r="M69" s="93">
        <v>4.74</v>
      </c>
      <c r="N69" s="93">
        <v>4.74</v>
      </c>
      <c r="O69" s="93">
        <v>4.7675000000000001</v>
      </c>
      <c r="P69" s="93">
        <v>4.7</v>
      </c>
      <c r="Q69" s="93">
        <v>4.7149999999999999</v>
      </c>
      <c r="R69" s="93">
        <v>4.74</v>
      </c>
    </row>
    <row r="70" spans="1:18" s="127" customFormat="1" ht="12" customHeight="1">
      <c r="A70" s="64">
        <v>40630</v>
      </c>
      <c r="B70" s="93">
        <v>4.75</v>
      </c>
      <c r="C70" s="93"/>
      <c r="D70" s="93">
        <v>4.75</v>
      </c>
      <c r="E70" s="93"/>
      <c r="F70" s="93"/>
      <c r="G70" s="101"/>
      <c r="H70" s="101"/>
      <c r="I70" s="92">
        <v>101.085857</v>
      </c>
      <c r="J70" s="93">
        <v>4.82</v>
      </c>
      <c r="K70" s="93">
        <v>4.93</v>
      </c>
      <c r="L70" s="93">
        <v>5.0199999999999996</v>
      </c>
      <c r="M70" s="93">
        <v>4.74</v>
      </c>
      <c r="N70" s="93">
        <v>4.76</v>
      </c>
      <c r="O70" s="93">
        <v>4.79</v>
      </c>
      <c r="P70" s="93">
        <v>4.7050000000000001</v>
      </c>
      <c r="Q70" s="93"/>
      <c r="R70" s="93"/>
    </row>
    <row r="71" spans="1:18" s="127" customFormat="1" ht="12" customHeight="1">
      <c r="A71" s="64">
        <v>40631</v>
      </c>
      <c r="B71" s="93">
        <v>4.75</v>
      </c>
      <c r="C71" s="93"/>
      <c r="D71" s="93">
        <v>4.75</v>
      </c>
      <c r="E71" s="93"/>
      <c r="F71" s="93"/>
      <c r="G71" s="101"/>
      <c r="H71" s="101"/>
      <c r="I71" s="92">
        <v>101.099012</v>
      </c>
      <c r="J71" s="93">
        <v>4.82</v>
      </c>
      <c r="K71" s="93">
        <v>4.93</v>
      </c>
      <c r="L71" s="93">
        <v>5.01</v>
      </c>
      <c r="M71" s="93">
        <v>4.7375000000000007</v>
      </c>
      <c r="N71" s="93">
        <v>4.7454999999999998</v>
      </c>
      <c r="O71" s="93">
        <v>4.7774999999999999</v>
      </c>
      <c r="P71" s="93">
        <v>4.7050000000000001</v>
      </c>
      <c r="Q71" s="93"/>
      <c r="R71" s="93"/>
    </row>
    <row r="72" spans="1:18" s="127" customFormat="1" ht="12" customHeight="1">
      <c r="A72" s="64">
        <v>40632</v>
      </c>
      <c r="B72" s="93">
        <v>4.75</v>
      </c>
      <c r="C72" s="93"/>
      <c r="D72" s="93">
        <v>4.75</v>
      </c>
      <c r="E72" s="93"/>
      <c r="F72" s="93"/>
      <c r="G72" s="101"/>
      <c r="H72" s="101"/>
      <c r="I72" s="92">
        <v>101.11216899999999</v>
      </c>
      <c r="J72" s="93">
        <v>4.82</v>
      </c>
      <c r="K72" s="93">
        <v>4.9249999999999998</v>
      </c>
      <c r="L72" s="93">
        <v>5.0199999999999996</v>
      </c>
      <c r="M72" s="93">
        <v>4.74</v>
      </c>
      <c r="N72" s="93">
        <v>4.7424999999999997</v>
      </c>
      <c r="O72" s="93">
        <v>4.7850000000000001</v>
      </c>
      <c r="P72" s="93">
        <v>4.7050000000000001</v>
      </c>
      <c r="Q72" s="93"/>
      <c r="R72" s="93"/>
    </row>
    <row r="73" spans="1:18" s="127" customFormat="1" ht="12" customHeight="1">
      <c r="A73" s="64">
        <v>40633</v>
      </c>
      <c r="B73" s="93">
        <v>4.75</v>
      </c>
      <c r="C73" s="93"/>
      <c r="D73" s="93">
        <v>4.75</v>
      </c>
      <c r="E73" s="93"/>
      <c r="F73" s="93"/>
      <c r="G73" s="101"/>
      <c r="H73" s="101"/>
      <c r="I73" s="92">
        <v>101.125327</v>
      </c>
      <c r="J73" s="93">
        <v>4.8449999999999998</v>
      </c>
      <c r="K73" s="93">
        <v>4.915</v>
      </c>
      <c r="L73" s="93">
        <v>5.01</v>
      </c>
      <c r="M73" s="93">
        <v>4.74</v>
      </c>
      <c r="N73" s="93">
        <v>4.7450000000000001</v>
      </c>
      <c r="O73" s="93">
        <v>4.7774999999999999</v>
      </c>
      <c r="P73" s="93">
        <v>4.7050000000000001</v>
      </c>
      <c r="Q73" s="93"/>
      <c r="R73" s="93"/>
    </row>
    <row r="74" spans="1:18" s="127" customFormat="1" ht="12" customHeight="1">
      <c r="A74" s="64">
        <v>40634</v>
      </c>
      <c r="B74" s="93">
        <v>4.75</v>
      </c>
      <c r="C74" s="93"/>
      <c r="D74" s="93">
        <v>4.75</v>
      </c>
      <c r="E74" s="93"/>
      <c r="F74" s="93"/>
      <c r="G74" s="101"/>
      <c r="H74" s="101"/>
      <c r="I74" s="92">
        <v>101.138487</v>
      </c>
      <c r="J74" s="93">
        <v>4.8099999999999996</v>
      </c>
      <c r="K74" s="93">
        <v>4.9000000000000004</v>
      </c>
      <c r="L74" s="93">
        <v>5</v>
      </c>
      <c r="M74" s="93">
        <v>4.74</v>
      </c>
      <c r="N74" s="93">
        <v>4.7490000000000006</v>
      </c>
      <c r="O74" s="93">
        <v>4.79</v>
      </c>
      <c r="P74" s="93">
        <v>4.7050000000000001</v>
      </c>
      <c r="Q74" s="93"/>
      <c r="R74" s="93"/>
    </row>
    <row r="75" spans="1:18" s="127" customFormat="1" ht="12" customHeight="1">
      <c r="A75" s="64">
        <v>40637</v>
      </c>
      <c r="B75" s="93">
        <v>4.75</v>
      </c>
      <c r="C75" s="93"/>
      <c r="D75" s="93">
        <v>4.75</v>
      </c>
      <c r="E75" s="93"/>
      <c r="F75" s="93"/>
      <c r="G75" s="101"/>
      <c r="H75" s="101"/>
      <c r="I75" s="92">
        <v>101.17797299999999</v>
      </c>
      <c r="J75" s="93">
        <v>4.82</v>
      </c>
      <c r="K75" s="93">
        <v>4.8849999999999998</v>
      </c>
      <c r="L75" s="93">
        <v>5</v>
      </c>
      <c r="M75" s="93">
        <v>4.7430000000000003</v>
      </c>
      <c r="N75" s="93">
        <v>4.75</v>
      </c>
      <c r="O75" s="93">
        <v>4.7880000000000003</v>
      </c>
      <c r="P75" s="93">
        <v>4.71</v>
      </c>
      <c r="Q75" s="93"/>
      <c r="R75" s="93"/>
    </row>
    <row r="76" spans="1:18" s="127" customFormat="1" ht="12" customHeight="1">
      <c r="A76" s="64">
        <v>40638</v>
      </c>
      <c r="B76" s="93">
        <v>4.75</v>
      </c>
      <c r="C76" s="93"/>
      <c r="D76" s="93">
        <v>4.75</v>
      </c>
      <c r="E76" s="93"/>
      <c r="F76" s="93"/>
      <c r="G76" s="101"/>
      <c r="H76" s="101"/>
      <c r="I76" s="92">
        <v>101.19114</v>
      </c>
      <c r="J76" s="93">
        <v>4.8099999999999996</v>
      </c>
      <c r="K76" s="93">
        <v>4.9000000000000004</v>
      </c>
      <c r="L76" s="93">
        <v>5</v>
      </c>
      <c r="M76" s="93">
        <v>4.75</v>
      </c>
      <c r="N76" s="93">
        <v>4.76</v>
      </c>
      <c r="O76" s="93">
        <v>4.7949999999999999</v>
      </c>
      <c r="P76" s="93">
        <v>4.72</v>
      </c>
      <c r="Q76" s="93"/>
      <c r="R76" s="93"/>
    </row>
    <row r="77" spans="1:18" s="127" customFormat="1" ht="12" customHeight="1">
      <c r="A77" s="64">
        <v>40639</v>
      </c>
      <c r="B77" s="93">
        <v>4.75</v>
      </c>
      <c r="C77" s="93"/>
      <c r="D77" s="93">
        <v>4.75</v>
      </c>
      <c r="E77" s="93"/>
      <c r="F77" s="93"/>
      <c r="G77" s="101"/>
      <c r="H77" s="101"/>
      <c r="I77" s="92">
        <v>101.20430899999999</v>
      </c>
      <c r="J77" s="93">
        <v>4.8</v>
      </c>
      <c r="K77" s="93">
        <v>4.8949999999999996</v>
      </c>
      <c r="L77" s="93">
        <v>5</v>
      </c>
      <c r="M77" s="93">
        <v>4.7530000000000001</v>
      </c>
      <c r="N77" s="93">
        <v>4.76</v>
      </c>
      <c r="O77" s="93">
        <v>4.7949999999999999</v>
      </c>
      <c r="P77" s="93">
        <v>4.7249999999999996</v>
      </c>
      <c r="Q77" s="93"/>
      <c r="R77" s="93"/>
    </row>
    <row r="78" spans="1:18" s="127" customFormat="1" ht="12" customHeight="1">
      <c r="A78" s="64">
        <v>40640</v>
      </c>
      <c r="B78" s="93">
        <v>4.75</v>
      </c>
      <c r="C78" s="93"/>
      <c r="D78" s="93">
        <v>4.75</v>
      </c>
      <c r="E78" s="93"/>
      <c r="F78" s="93"/>
      <c r="G78" s="101"/>
      <c r="H78" s="101"/>
      <c r="I78" s="92">
        <v>101.217479</v>
      </c>
      <c r="J78" s="93">
        <v>4.8</v>
      </c>
      <c r="K78" s="93">
        <v>4.91</v>
      </c>
      <c r="L78" s="93">
        <v>5.0350000000000001</v>
      </c>
      <c r="M78" s="93">
        <v>4.7549999999999999</v>
      </c>
      <c r="N78" s="93">
        <v>4.7699999999999996</v>
      </c>
      <c r="O78" s="93">
        <v>4.8275000000000006</v>
      </c>
      <c r="P78" s="93">
        <v>4.7300000000000004</v>
      </c>
      <c r="Q78" s="93">
        <v>4.7549999999999999</v>
      </c>
      <c r="R78" s="93"/>
    </row>
    <row r="79" spans="1:18" s="127" customFormat="1" ht="12" customHeight="1">
      <c r="A79" s="64">
        <v>40641</v>
      </c>
      <c r="B79" s="93">
        <v>4.75</v>
      </c>
      <c r="C79" s="93"/>
      <c r="D79" s="93">
        <v>4.75</v>
      </c>
      <c r="E79" s="93"/>
      <c r="F79" s="93"/>
      <c r="G79" s="101"/>
      <c r="H79" s="101"/>
      <c r="I79" s="92">
        <v>101.23065099999999</v>
      </c>
      <c r="J79" s="93">
        <v>4.8</v>
      </c>
      <c r="K79" s="93">
        <v>4.9249999999999998</v>
      </c>
      <c r="L79" s="93">
        <v>5.0350000000000001</v>
      </c>
      <c r="M79" s="93">
        <v>4.75</v>
      </c>
      <c r="N79" s="93">
        <v>4.7799999999999994</v>
      </c>
      <c r="O79" s="93">
        <v>4.84</v>
      </c>
      <c r="P79" s="93">
        <v>4.7350000000000003</v>
      </c>
      <c r="Q79" s="93">
        <v>4.7649999999999997</v>
      </c>
      <c r="R79" s="93"/>
    </row>
    <row r="80" spans="1:18" s="127" customFormat="1" ht="12" customHeight="1">
      <c r="A80" s="64">
        <v>40644</v>
      </c>
      <c r="B80" s="93">
        <v>4.75</v>
      </c>
      <c r="C80" s="93"/>
      <c r="D80" s="93">
        <v>4.75</v>
      </c>
      <c r="E80" s="93"/>
      <c r="F80" s="93"/>
      <c r="G80" s="101"/>
      <c r="H80" s="101"/>
      <c r="I80" s="92">
        <v>101.270173</v>
      </c>
      <c r="J80" s="93">
        <v>4.78</v>
      </c>
      <c r="K80" s="93">
        <v>4.9000000000000004</v>
      </c>
      <c r="L80" s="93">
        <v>5.03</v>
      </c>
      <c r="M80" s="93">
        <v>4.76</v>
      </c>
      <c r="N80" s="93">
        <v>4.7765000000000004</v>
      </c>
      <c r="O80" s="93">
        <v>4.835</v>
      </c>
      <c r="P80" s="93">
        <v>4.7450000000000001</v>
      </c>
      <c r="Q80" s="93">
        <v>4.7750000000000004</v>
      </c>
      <c r="R80" s="93"/>
    </row>
    <row r="81" spans="1:18" s="127" customFormat="1" ht="12" customHeight="1">
      <c r="A81" s="64">
        <v>40645</v>
      </c>
      <c r="B81" s="93">
        <v>4.75</v>
      </c>
      <c r="C81" s="93"/>
      <c r="D81" s="93">
        <v>4.75</v>
      </c>
      <c r="E81" s="93"/>
      <c r="F81" s="93"/>
      <c r="G81" s="101"/>
      <c r="H81" s="101"/>
      <c r="I81" s="92">
        <v>101.28335199999999</v>
      </c>
      <c r="J81" s="93">
        <v>4.79</v>
      </c>
      <c r="K81" s="93">
        <v>4.8899999999999997</v>
      </c>
      <c r="L81" s="93">
        <v>5.01</v>
      </c>
      <c r="M81" s="93">
        <v>4.7530000000000001</v>
      </c>
      <c r="N81" s="93">
        <v>4.7699999999999996</v>
      </c>
      <c r="O81" s="93">
        <v>4.8149999999999995</v>
      </c>
      <c r="P81" s="93">
        <v>4.7699999999999996</v>
      </c>
      <c r="Q81" s="93">
        <v>4.8</v>
      </c>
      <c r="R81" s="93"/>
    </row>
    <row r="82" spans="1:18" s="127" customFormat="1" ht="12" customHeight="1">
      <c r="A82" s="64">
        <v>40646</v>
      </c>
      <c r="B82" s="93">
        <v>4.75</v>
      </c>
      <c r="C82" s="93"/>
      <c r="D82" s="93">
        <v>4.75</v>
      </c>
      <c r="E82" s="93"/>
      <c r="F82" s="93"/>
      <c r="G82" s="101"/>
      <c r="H82" s="101"/>
      <c r="I82" s="92">
        <v>101.296533</v>
      </c>
      <c r="J82" s="93">
        <v>4.79</v>
      </c>
      <c r="K82" s="93">
        <v>4.92</v>
      </c>
      <c r="L82" s="93">
        <v>5.01</v>
      </c>
      <c r="M82" s="93">
        <v>4.7549999999999999</v>
      </c>
      <c r="N82" s="93">
        <v>4.7729999999999997</v>
      </c>
      <c r="O82" s="93">
        <v>4.83</v>
      </c>
      <c r="P82" s="93">
        <v>4.7750000000000004</v>
      </c>
      <c r="Q82" s="93">
        <v>4.8</v>
      </c>
      <c r="R82" s="93"/>
    </row>
    <row r="83" spans="1:18" s="127" customFormat="1" ht="12" customHeight="1">
      <c r="A83" s="64">
        <v>40647</v>
      </c>
      <c r="B83" s="93">
        <v>4.75</v>
      </c>
      <c r="C83" s="93"/>
      <c r="D83" s="93">
        <v>4.75</v>
      </c>
      <c r="E83" s="93"/>
      <c r="F83" s="93"/>
      <c r="G83" s="101"/>
      <c r="H83" s="101"/>
      <c r="I83" s="92">
        <v>101.309715</v>
      </c>
      <c r="J83" s="93">
        <v>4.79</v>
      </c>
      <c r="K83" s="93">
        <v>4.91</v>
      </c>
      <c r="L83" s="93">
        <v>5.0149999999999997</v>
      </c>
      <c r="M83" s="93">
        <v>4.7539999999999996</v>
      </c>
      <c r="N83" s="93">
        <v>4.7654999999999994</v>
      </c>
      <c r="O83" s="93">
        <v>4.8149999999999995</v>
      </c>
      <c r="P83" s="93">
        <v>4.7750000000000004</v>
      </c>
      <c r="Q83" s="93">
        <v>4.79</v>
      </c>
      <c r="R83" s="93"/>
    </row>
    <row r="84" spans="1:18" s="127" customFormat="1" ht="12" customHeight="1">
      <c r="A84" s="64">
        <v>40648</v>
      </c>
      <c r="B84" s="93">
        <v>4.75</v>
      </c>
      <c r="C84" s="93"/>
      <c r="D84" s="93">
        <v>4.75</v>
      </c>
      <c r="E84" s="93"/>
      <c r="F84" s="93"/>
      <c r="G84" s="101"/>
      <c r="H84" s="101"/>
      <c r="I84" s="92">
        <v>101.32289900000001</v>
      </c>
      <c r="J84" s="93">
        <v>4.79</v>
      </c>
      <c r="K84" s="93">
        <v>4.9000000000000004</v>
      </c>
      <c r="L84" s="93">
        <v>5.0199999999999996</v>
      </c>
      <c r="M84" s="93">
        <v>4.7515000000000001</v>
      </c>
      <c r="N84" s="93">
        <v>4.7649999999999997</v>
      </c>
      <c r="O84" s="93">
        <v>4.8149999999999995</v>
      </c>
      <c r="P84" s="93">
        <v>4.7699999999999996</v>
      </c>
      <c r="Q84" s="93">
        <v>4.7850000000000001</v>
      </c>
      <c r="R84" s="93"/>
    </row>
    <row r="85" spans="1:18" s="127" customFormat="1" ht="12" customHeight="1">
      <c r="A85" s="64">
        <v>40651</v>
      </c>
      <c r="B85" s="93">
        <v>4.75</v>
      </c>
      <c r="C85" s="93"/>
      <c r="D85" s="93">
        <v>4.75</v>
      </c>
      <c r="E85" s="93"/>
      <c r="F85" s="93"/>
      <c r="G85" s="101"/>
      <c r="H85" s="101"/>
      <c r="I85" s="92">
        <v>101.36245700000001</v>
      </c>
      <c r="J85" s="93">
        <v>4.79</v>
      </c>
      <c r="K85" s="93">
        <v>4.88</v>
      </c>
      <c r="L85" s="93">
        <v>5.01</v>
      </c>
      <c r="M85" s="93">
        <v>4.75</v>
      </c>
      <c r="N85" s="93">
        <v>4.7699999999999996</v>
      </c>
      <c r="O85" s="93">
        <v>4.82</v>
      </c>
      <c r="P85" s="93">
        <v>4.75</v>
      </c>
      <c r="Q85" s="93">
        <v>4.7699999999999996</v>
      </c>
      <c r="R85" s="93"/>
    </row>
    <row r="86" spans="1:18" s="127" customFormat="1" ht="12" customHeight="1">
      <c r="A86" s="64">
        <v>40652</v>
      </c>
      <c r="B86" s="93">
        <v>4.75</v>
      </c>
      <c r="C86" s="93"/>
      <c r="D86" s="93">
        <v>4.75</v>
      </c>
      <c r="E86" s="93"/>
      <c r="F86" s="93"/>
      <c r="G86" s="101"/>
      <c r="H86" s="101"/>
      <c r="I86" s="92">
        <v>101.375648</v>
      </c>
      <c r="J86" s="93">
        <v>4.79</v>
      </c>
      <c r="K86" s="93">
        <v>4.87</v>
      </c>
      <c r="L86" s="93">
        <v>4.9850000000000003</v>
      </c>
      <c r="M86" s="93">
        <v>4.75</v>
      </c>
      <c r="N86" s="93">
        <v>4.7584999999999997</v>
      </c>
      <c r="O86" s="93">
        <v>4.8</v>
      </c>
      <c r="P86" s="93">
        <v>4.74</v>
      </c>
      <c r="Q86" s="93">
        <v>4.7549999999999999</v>
      </c>
      <c r="R86" s="93"/>
    </row>
    <row r="87" spans="1:18" s="127" customFormat="1" ht="12" customHeight="1">
      <c r="A87" s="64">
        <v>40653</v>
      </c>
      <c r="B87" s="93">
        <v>4.75</v>
      </c>
      <c r="C87" s="93"/>
      <c r="D87" s="93">
        <v>4.75</v>
      </c>
      <c r="E87" s="93"/>
      <c r="F87" s="93"/>
      <c r="G87" s="101"/>
      <c r="H87" s="101"/>
      <c r="I87" s="92">
        <v>101.38884</v>
      </c>
      <c r="J87" s="93">
        <v>4.79</v>
      </c>
      <c r="K87" s="93">
        <v>4.84</v>
      </c>
      <c r="L87" s="93">
        <v>4.99</v>
      </c>
      <c r="M87" s="93">
        <v>4.75</v>
      </c>
      <c r="N87" s="93">
        <v>4.7699999999999996</v>
      </c>
      <c r="O87" s="93">
        <v>4.8100000000000005</v>
      </c>
      <c r="P87" s="93">
        <v>4.7350000000000003</v>
      </c>
      <c r="Q87" s="93">
        <v>4.7549999999999999</v>
      </c>
      <c r="R87" s="93"/>
    </row>
    <row r="88" spans="1:18" s="127" customFormat="1" ht="12" customHeight="1">
      <c r="A88" s="64">
        <v>40654</v>
      </c>
      <c r="B88" s="93">
        <v>4.75</v>
      </c>
      <c r="C88" s="93"/>
      <c r="D88" s="93">
        <v>4.75</v>
      </c>
      <c r="E88" s="93"/>
      <c r="F88" s="93"/>
      <c r="G88" s="101"/>
      <c r="H88" s="101"/>
      <c r="I88" s="92">
        <v>101.402035</v>
      </c>
      <c r="J88" s="93">
        <v>4.78</v>
      </c>
      <c r="K88" s="93">
        <v>4.9050000000000002</v>
      </c>
      <c r="L88" s="93">
        <v>5.0149999999999997</v>
      </c>
      <c r="M88" s="93">
        <v>4.75</v>
      </c>
      <c r="N88" s="93">
        <v>4.76</v>
      </c>
      <c r="O88" s="93">
        <v>4.8049999999999997</v>
      </c>
      <c r="P88" s="93">
        <v>4.7249999999999996</v>
      </c>
      <c r="Q88" s="93">
        <v>4.7350000000000003</v>
      </c>
      <c r="R88" s="93"/>
    </row>
    <row r="89" spans="1:18" s="127" customFormat="1" ht="12" customHeight="1">
      <c r="A89" s="64">
        <v>40660</v>
      </c>
      <c r="B89" s="93">
        <v>4.75</v>
      </c>
      <c r="C89" s="93"/>
      <c r="D89" s="93">
        <v>4.75</v>
      </c>
      <c r="E89" s="93"/>
      <c r="F89" s="93"/>
      <c r="G89" s="101"/>
      <c r="H89" s="101"/>
      <c r="I89" s="92">
        <v>101.481212</v>
      </c>
      <c r="J89" s="93">
        <v>4.8</v>
      </c>
      <c r="K89" s="93">
        <v>4.93</v>
      </c>
      <c r="L89" s="93">
        <v>5.05</v>
      </c>
      <c r="M89" s="93">
        <v>4.76</v>
      </c>
      <c r="N89" s="93">
        <v>4.79</v>
      </c>
      <c r="O89" s="93">
        <v>4.8599999999999994</v>
      </c>
      <c r="P89" s="93">
        <v>4.7149999999999999</v>
      </c>
      <c r="Q89" s="93">
        <v>4.7350000000000003</v>
      </c>
      <c r="R89" s="93"/>
    </row>
    <row r="90" spans="1:18" s="127" customFormat="1" ht="12" customHeight="1">
      <c r="A90" s="64">
        <v>40661</v>
      </c>
      <c r="B90" s="93">
        <v>4.75</v>
      </c>
      <c r="C90" s="93"/>
      <c r="D90" s="93">
        <v>4.75</v>
      </c>
      <c r="E90" s="93"/>
      <c r="F90" s="93"/>
      <c r="G90" s="101"/>
      <c r="H90" s="101"/>
      <c r="I90" s="92">
        <v>101.494418</v>
      </c>
      <c r="J90" s="93">
        <v>4.8250000000000002</v>
      </c>
      <c r="K90" s="93">
        <v>4.93</v>
      </c>
      <c r="L90" s="93">
        <v>5.05</v>
      </c>
      <c r="M90" s="93">
        <v>4.76</v>
      </c>
      <c r="N90" s="93">
        <v>4.8</v>
      </c>
      <c r="O90" s="93">
        <v>4.87</v>
      </c>
      <c r="P90" s="93">
        <v>4.71</v>
      </c>
      <c r="Q90" s="93">
        <v>4.72</v>
      </c>
      <c r="R90" s="93"/>
    </row>
    <row r="91" spans="1:18" s="127" customFormat="1" ht="12" customHeight="1">
      <c r="A91" s="64">
        <v>40662</v>
      </c>
      <c r="B91" s="93">
        <v>4.75</v>
      </c>
      <c r="C91" s="93"/>
      <c r="D91" s="93">
        <v>4.75</v>
      </c>
      <c r="E91" s="93"/>
      <c r="F91" s="93"/>
      <c r="G91" s="101"/>
      <c r="H91" s="101"/>
      <c r="I91" s="92">
        <v>101.507626</v>
      </c>
      <c r="J91" s="93">
        <v>4.8150000000000004</v>
      </c>
      <c r="K91" s="93">
        <v>4.92</v>
      </c>
      <c r="L91" s="93">
        <v>5.0549999999999997</v>
      </c>
      <c r="M91" s="93">
        <v>4.76</v>
      </c>
      <c r="N91" s="93">
        <v>4.8100000000000005</v>
      </c>
      <c r="O91" s="93">
        <v>4.88</v>
      </c>
      <c r="P91" s="93">
        <v>4.7050000000000001</v>
      </c>
      <c r="Q91" s="93">
        <v>4.7249999999999996</v>
      </c>
      <c r="R91" s="93"/>
    </row>
    <row r="92" spans="1:18" s="127" customFormat="1" ht="12" customHeight="1">
      <c r="A92" s="64">
        <v>40665</v>
      </c>
      <c r="B92" s="93">
        <v>4.75</v>
      </c>
      <c r="C92" s="93"/>
      <c r="D92" s="93">
        <v>4.75</v>
      </c>
      <c r="E92" s="93"/>
      <c r="F92" s="93"/>
      <c r="G92" s="101"/>
      <c r="H92" s="101"/>
      <c r="I92" s="92">
        <v>101.547256</v>
      </c>
      <c r="J92" s="93">
        <v>4.8250000000000002</v>
      </c>
      <c r="K92" s="93">
        <v>4.9349999999999996</v>
      </c>
      <c r="L92" s="93">
        <v>5.09</v>
      </c>
      <c r="M92" s="93">
        <v>4.7699999999999996</v>
      </c>
      <c r="N92" s="93">
        <v>4.82</v>
      </c>
      <c r="O92" s="93">
        <v>4.9000000000000004</v>
      </c>
      <c r="P92" s="93">
        <v>4.71</v>
      </c>
      <c r="Q92" s="93">
        <v>4.7350000000000003</v>
      </c>
      <c r="R92" s="93"/>
    </row>
    <row r="93" spans="1:18" s="127" customFormat="1" ht="12" customHeight="1">
      <c r="A93" s="64">
        <v>40666</v>
      </c>
      <c r="B93" s="93">
        <v>4.75</v>
      </c>
      <c r="C93" s="93"/>
      <c r="D93" s="93">
        <v>4.75</v>
      </c>
      <c r="E93" s="93"/>
      <c r="F93" s="93"/>
      <c r="G93" s="101"/>
      <c r="H93" s="101"/>
      <c r="I93" s="92">
        <v>101.56047100000001</v>
      </c>
      <c r="J93" s="93">
        <v>4.8049999999999997</v>
      </c>
      <c r="K93" s="93">
        <v>4.9400000000000004</v>
      </c>
      <c r="L93" s="93">
        <v>5.0999999999999996</v>
      </c>
      <c r="M93" s="93">
        <v>4.76</v>
      </c>
      <c r="N93" s="93">
        <v>4.8</v>
      </c>
      <c r="O93" s="93">
        <v>4.88</v>
      </c>
      <c r="P93" s="93">
        <v>4.71</v>
      </c>
      <c r="Q93" s="93">
        <v>4.7450000000000001</v>
      </c>
      <c r="R93" s="93"/>
    </row>
    <row r="94" spans="1:18" s="127" customFormat="1" ht="12" customHeight="1">
      <c r="A94" s="64">
        <v>40667</v>
      </c>
      <c r="B94" s="93">
        <v>4.75</v>
      </c>
      <c r="C94" s="93"/>
      <c r="D94" s="93">
        <v>4.75</v>
      </c>
      <c r="E94" s="93"/>
      <c r="F94" s="93"/>
      <c r="G94" s="101"/>
      <c r="H94" s="101"/>
      <c r="I94" s="92">
        <v>101.573688</v>
      </c>
      <c r="J94" s="93">
        <v>4.82</v>
      </c>
      <c r="K94" s="93">
        <v>4.96</v>
      </c>
      <c r="L94" s="93">
        <v>5.1349999999999998</v>
      </c>
      <c r="M94" s="93">
        <v>4.76</v>
      </c>
      <c r="N94" s="93">
        <v>4.82</v>
      </c>
      <c r="O94" s="93">
        <v>4.92</v>
      </c>
      <c r="P94" s="93">
        <v>4.7149999999999999</v>
      </c>
      <c r="Q94" s="93">
        <v>4.74</v>
      </c>
      <c r="R94" s="93"/>
    </row>
    <row r="95" spans="1:18" s="127" customFormat="1" ht="12" customHeight="1">
      <c r="A95" s="64">
        <v>40668</v>
      </c>
      <c r="B95" s="93">
        <v>4.75</v>
      </c>
      <c r="C95" s="93"/>
      <c r="D95" s="93">
        <v>4.75</v>
      </c>
      <c r="E95" s="93"/>
      <c r="F95" s="93"/>
      <c r="G95" s="101"/>
      <c r="H95" s="101"/>
      <c r="I95" s="92">
        <v>101.586906</v>
      </c>
      <c r="J95" s="93">
        <v>4.8099999999999996</v>
      </c>
      <c r="K95" s="93">
        <v>4.95</v>
      </c>
      <c r="L95" s="93">
        <v>5.1100000000000003</v>
      </c>
      <c r="M95" s="93">
        <v>4.76</v>
      </c>
      <c r="N95" s="93">
        <v>4.82</v>
      </c>
      <c r="O95" s="93">
        <v>4.91</v>
      </c>
      <c r="P95" s="93">
        <v>4.72</v>
      </c>
      <c r="Q95" s="93">
        <v>4.7450000000000001</v>
      </c>
      <c r="R95" s="93"/>
    </row>
    <row r="96" spans="1:18" s="127" customFormat="1" ht="12" customHeight="1">
      <c r="A96" s="64">
        <v>40669</v>
      </c>
      <c r="B96" s="93">
        <v>4.75</v>
      </c>
      <c r="C96" s="93"/>
      <c r="D96" s="93">
        <v>4.75</v>
      </c>
      <c r="E96" s="93"/>
      <c r="F96" s="93"/>
      <c r="G96" s="101"/>
      <c r="H96" s="101"/>
      <c r="I96" s="92">
        <v>101.600127</v>
      </c>
      <c r="J96" s="93">
        <v>4.83</v>
      </c>
      <c r="K96" s="93">
        <v>5.0199999999999996</v>
      </c>
      <c r="L96" s="93">
        <v>5.1749999999999998</v>
      </c>
      <c r="M96" s="93">
        <v>4.76</v>
      </c>
      <c r="N96" s="93">
        <v>4.8599999999999994</v>
      </c>
      <c r="O96" s="93">
        <v>4.96</v>
      </c>
      <c r="P96" s="93">
        <v>4.74</v>
      </c>
      <c r="Q96" s="93">
        <v>4.7750000000000004</v>
      </c>
      <c r="R96" s="93"/>
    </row>
    <row r="97" spans="1:18" s="127" customFormat="1" ht="12" customHeight="1">
      <c r="A97" s="64">
        <v>40672</v>
      </c>
      <c r="B97" s="93">
        <v>4.75</v>
      </c>
      <c r="C97" s="93"/>
      <c r="D97" s="93">
        <v>4.75</v>
      </c>
      <c r="E97" s="93"/>
      <c r="F97" s="93"/>
      <c r="G97" s="101"/>
      <c r="H97" s="101"/>
      <c r="I97" s="92">
        <v>101.639792</v>
      </c>
      <c r="J97" s="93">
        <v>4.82</v>
      </c>
      <c r="K97" s="93">
        <v>5.04</v>
      </c>
      <c r="L97" s="93">
        <v>5.2</v>
      </c>
      <c r="M97" s="93">
        <v>4.7699999999999996</v>
      </c>
      <c r="N97" s="93">
        <v>4.8599999999999994</v>
      </c>
      <c r="O97" s="93">
        <v>4.9649999999999999</v>
      </c>
      <c r="P97" s="93">
        <v>4.75</v>
      </c>
      <c r="Q97" s="93">
        <v>4.7850000000000001</v>
      </c>
      <c r="R97" s="93"/>
    </row>
    <row r="98" spans="1:18" s="127" customFormat="1" ht="12" customHeight="1">
      <c r="A98" s="64">
        <v>40673</v>
      </c>
      <c r="B98" s="93">
        <v>4.75</v>
      </c>
      <c r="C98" s="93"/>
      <c r="D98" s="93">
        <v>4.75</v>
      </c>
      <c r="E98" s="93"/>
      <c r="F98" s="93"/>
      <c r="G98" s="101"/>
      <c r="H98" s="101"/>
      <c r="I98" s="92">
        <v>101.65302</v>
      </c>
      <c r="J98" s="93">
        <v>4.82</v>
      </c>
      <c r="K98" s="93">
        <v>5.04</v>
      </c>
      <c r="L98" s="93">
        <v>5.2</v>
      </c>
      <c r="M98" s="93">
        <v>4.7699999999999996</v>
      </c>
      <c r="N98" s="93">
        <v>4.8499999999999996</v>
      </c>
      <c r="O98" s="93">
        <v>4.9405000000000001</v>
      </c>
      <c r="P98" s="93">
        <v>4.75</v>
      </c>
      <c r="Q98" s="93">
        <v>4.7750000000000004</v>
      </c>
      <c r="R98" s="93"/>
    </row>
    <row r="99" spans="1:18" s="127" customFormat="1" ht="12" customHeight="1">
      <c r="A99" s="64">
        <v>40674</v>
      </c>
      <c r="B99" s="93">
        <v>4.75</v>
      </c>
      <c r="C99" s="93"/>
      <c r="D99" s="93">
        <v>4.75</v>
      </c>
      <c r="E99" s="93"/>
      <c r="F99" s="93"/>
      <c r="G99" s="101"/>
      <c r="H99" s="101"/>
      <c r="I99" s="92">
        <v>101.666248</v>
      </c>
      <c r="J99" s="93">
        <v>4.82</v>
      </c>
      <c r="K99" s="93">
        <v>5.03</v>
      </c>
      <c r="L99" s="93">
        <v>5.2</v>
      </c>
      <c r="M99" s="93">
        <v>4.7699999999999996</v>
      </c>
      <c r="N99" s="93">
        <v>4.8529999999999998</v>
      </c>
      <c r="O99" s="93">
        <v>4.9525000000000006</v>
      </c>
      <c r="P99" s="93">
        <v>4.75</v>
      </c>
      <c r="Q99" s="93">
        <v>4.78</v>
      </c>
      <c r="R99" s="93"/>
    </row>
    <row r="100" spans="1:18" s="127" customFormat="1" ht="12" customHeight="1">
      <c r="A100" s="64">
        <v>40675</v>
      </c>
      <c r="B100" s="93">
        <v>4.75</v>
      </c>
      <c r="C100" s="93"/>
      <c r="D100" s="93">
        <v>4.75</v>
      </c>
      <c r="E100" s="93"/>
      <c r="F100" s="93"/>
      <c r="G100" s="101"/>
      <c r="H100" s="101"/>
      <c r="I100" s="92">
        <v>101.679479</v>
      </c>
      <c r="J100" s="93">
        <v>4.82</v>
      </c>
      <c r="K100" s="93">
        <v>5.03</v>
      </c>
      <c r="L100" s="93">
        <v>5.16</v>
      </c>
      <c r="M100" s="93">
        <v>4.7649999999999997</v>
      </c>
      <c r="N100" s="93">
        <v>4.835</v>
      </c>
      <c r="O100" s="93">
        <v>4.92</v>
      </c>
      <c r="P100" s="93">
        <v>4.75</v>
      </c>
      <c r="Q100" s="93">
        <v>4.7850000000000001</v>
      </c>
      <c r="R100" s="93"/>
    </row>
    <row r="101" spans="1:18" s="127" customFormat="1" ht="12" customHeight="1">
      <c r="A101" s="64">
        <v>40676</v>
      </c>
      <c r="B101" s="93">
        <v>4.75</v>
      </c>
      <c r="C101" s="93"/>
      <c r="D101" s="93">
        <v>4.75</v>
      </c>
      <c r="E101" s="93"/>
      <c r="F101" s="93"/>
      <c r="G101" s="101"/>
      <c r="H101" s="101"/>
      <c r="I101" s="92">
        <v>101.692711</v>
      </c>
      <c r="J101" s="93">
        <v>4.8099999999999996</v>
      </c>
      <c r="K101" s="93">
        <v>5.03</v>
      </c>
      <c r="L101" s="93">
        <v>5.16</v>
      </c>
      <c r="M101" s="93">
        <v>4.7699999999999996</v>
      </c>
      <c r="N101" s="93">
        <v>4.84</v>
      </c>
      <c r="O101" s="93">
        <v>4.9279999999999999</v>
      </c>
      <c r="P101" s="93">
        <v>4.7450000000000001</v>
      </c>
      <c r="Q101" s="93">
        <v>4.7699999999999996</v>
      </c>
      <c r="R101" s="93"/>
    </row>
    <row r="102" spans="1:18" s="127" customFormat="1" ht="12" customHeight="1">
      <c r="A102" s="64">
        <v>40679</v>
      </c>
      <c r="B102" s="93">
        <v>4.75</v>
      </c>
      <c r="C102" s="93"/>
      <c r="D102" s="93">
        <v>4.75</v>
      </c>
      <c r="E102" s="93"/>
      <c r="F102" s="93"/>
      <c r="G102" s="101"/>
      <c r="H102" s="101"/>
      <c r="I102" s="92">
        <v>101.73241299999999</v>
      </c>
      <c r="J102" s="93">
        <v>4.8099999999999996</v>
      </c>
      <c r="K102" s="93">
        <v>4.9749999999999996</v>
      </c>
      <c r="L102" s="93">
        <v>5.15</v>
      </c>
      <c r="M102" s="93">
        <v>4.7699999999999996</v>
      </c>
      <c r="N102" s="93">
        <v>4.8499999999999996</v>
      </c>
      <c r="O102" s="93">
        <v>4.93</v>
      </c>
      <c r="P102" s="93">
        <v>4.75</v>
      </c>
      <c r="Q102" s="93">
        <v>4.7750000000000004</v>
      </c>
      <c r="R102" s="93"/>
    </row>
    <row r="103" spans="1:18" s="127" customFormat="1" ht="12" customHeight="1">
      <c r="A103" s="64">
        <v>40680</v>
      </c>
      <c r="B103" s="93">
        <v>4.75</v>
      </c>
      <c r="C103" s="93"/>
      <c r="D103" s="93">
        <v>4.75</v>
      </c>
      <c r="E103" s="93"/>
      <c r="F103" s="93"/>
      <c r="G103" s="101"/>
      <c r="H103" s="101"/>
      <c r="I103" s="92">
        <v>101.74565200000001</v>
      </c>
      <c r="J103" s="93">
        <v>4.82</v>
      </c>
      <c r="K103" s="93">
        <v>5.0049999999999999</v>
      </c>
      <c r="L103" s="93">
        <v>5.19</v>
      </c>
      <c r="M103" s="93">
        <v>4.7750000000000004</v>
      </c>
      <c r="N103" s="93">
        <v>4.8449999999999998</v>
      </c>
      <c r="O103" s="93">
        <v>4.9350000000000005</v>
      </c>
      <c r="P103" s="93">
        <v>4.7450000000000001</v>
      </c>
      <c r="Q103" s="93">
        <v>4.7750000000000004</v>
      </c>
      <c r="R103" s="93"/>
    </row>
    <row r="104" spans="1:18" s="127" customFormat="1" ht="12" customHeight="1">
      <c r="A104" s="64">
        <v>40681</v>
      </c>
      <c r="B104" s="93">
        <v>4.75</v>
      </c>
      <c r="C104" s="93"/>
      <c r="D104" s="93">
        <v>4.75</v>
      </c>
      <c r="E104" s="93"/>
      <c r="F104" s="93"/>
      <c r="G104" s="101"/>
      <c r="H104" s="101"/>
      <c r="I104" s="92">
        <v>101.758893</v>
      </c>
      <c r="J104" s="93">
        <v>4.8150000000000004</v>
      </c>
      <c r="K104" s="93">
        <v>4.99</v>
      </c>
      <c r="L104" s="93">
        <v>5.1749999999999998</v>
      </c>
      <c r="M104" s="93">
        <v>4.7699999999999996</v>
      </c>
      <c r="N104" s="93">
        <v>4.83</v>
      </c>
      <c r="O104" s="93">
        <v>4.9130000000000003</v>
      </c>
      <c r="P104" s="93">
        <v>4.74</v>
      </c>
      <c r="Q104" s="93">
        <v>4.7699999999999996</v>
      </c>
      <c r="R104" s="93"/>
    </row>
    <row r="105" spans="1:18" s="127" customFormat="1" ht="12" customHeight="1">
      <c r="A105" s="64">
        <v>40682</v>
      </c>
      <c r="B105" s="93">
        <v>4.75</v>
      </c>
      <c r="C105" s="93"/>
      <c r="D105" s="93">
        <v>4.75</v>
      </c>
      <c r="E105" s="93"/>
      <c r="F105" s="93"/>
      <c r="G105" s="101"/>
      <c r="H105" s="101"/>
      <c r="I105" s="92">
        <v>101.772136</v>
      </c>
      <c r="J105" s="93">
        <v>4.82</v>
      </c>
      <c r="K105" s="93">
        <v>5.01</v>
      </c>
      <c r="L105" s="93">
        <v>5.17</v>
      </c>
      <c r="M105" s="93">
        <v>4.7729999999999997</v>
      </c>
      <c r="N105" s="93">
        <v>4.8390000000000004</v>
      </c>
      <c r="O105" s="93">
        <v>4.9175000000000004</v>
      </c>
      <c r="P105" s="93">
        <v>4.74</v>
      </c>
      <c r="Q105" s="93">
        <v>4.7699999999999996</v>
      </c>
      <c r="R105" s="93"/>
    </row>
    <row r="106" spans="1:18" s="127" customFormat="1" ht="12" customHeight="1">
      <c r="A106" s="64">
        <v>40683</v>
      </c>
      <c r="B106" s="93">
        <v>4.75</v>
      </c>
      <c r="C106" s="93"/>
      <c r="D106" s="93">
        <v>4.75</v>
      </c>
      <c r="E106" s="93"/>
      <c r="F106" s="93"/>
      <c r="G106" s="101"/>
      <c r="H106" s="101"/>
      <c r="I106" s="92">
        <v>101.78538</v>
      </c>
      <c r="J106" s="93">
        <v>4.8250000000000002</v>
      </c>
      <c r="K106" s="93">
        <v>5.01</v>
      </c>
      <c r="L106" s="93">
        <v>5.165</v>
      </c>
      <c r="M106" s="93">
        <v>4.7780000000000005</v>
      </c>
      <c r="N106" s="93">
        <v>4.84</v>
      </c>
      <c r="O106" s="93">
        <v>4.92</v>
      </c>
      <c r="P106" s="93">
        <v>4.7350000000000003</v>
      </c>
      <c r="Q106" s="93">
        <v>4.7649999999999997</v>
      </c>
      <c r="R106" s="93"/>
    </row>
    <row r="107" spans="1:18" s="127" customFormat="1" ht="12" customHeight="1">
      <c r="A107" s="64">
        <v>40686</v>
      </c>
      <c r="B107" s="93">
        <v>4.75</v>
      </c>
      <c r="C107" s="93"/>
      <c r="D107" s="93">
        <v>4.75</v>
      </c>
      <c r="E107" s="93"/>
      <c r="F107" s="93"/>
      <c r="G107" s="101"/>
      <c r="H107" s="101"/>
      <c r="I107" s="92">
        <v>101.825118</v>
      </c>
      <c r="J107" s="93">
        <v>4.8150000000000004</v>
      </c>
      <c r="K107" s="93">
        <v>4.9850000000000003</v>
      </c>
      <c r="L107" s="93">
        <v>5.1550000000000002</v>
      </c>
      <c r="M107" s="93">
        <v>4.7699999999999996</v>
      </c>
      <c r="N107" s="93">
        <v>4.82</v>
      </c>
      <c r="O107" s="93">
        <v>4.8900000000000006</v>
      </c>
      <c r="P107" s="93">
        <v>4.7350000000000003</v>
      </c>
      <c r="Q107" s="93">
        <v>4.7549999999999999</v>
      </c>
      <c r="R107" s="93"/>
    </row>
    <row r="108" spans="1:18" s="127" customFormat="1" ht="12" customHeight="1">
      <c r="A108" s="64">
        <v>40687</v>
      </c>
      <c r="B108" s="93">
        <v>4.75</v>
      </c>
      <c r="C108" s="93"/>
      <c r="D108" s="93">
        <v>4.75</v>
      </c>
      <c r="E108" s="93"/>
      <c r="F108" s="93"/>
      <c r="G108" s="101"/>
      <c r="H108" s="101"/>
      <c r="I108" s="92">
        <v>101.838369</v>
      </c>
      <c r="J108" s="93">
        <v>4.83</v>
      </c>
      <c r="K108" s="93">
        <v>5.0049999999999999</v>
      </c>
      <c r="L108" s="93">
        <v>5.17</v>
      </c>
      <c r="M108" s="93">
        <v>4.7729999999999997</v>
      </c>
      <c r="N108" s="93">
        <v>4.82</v>
      </c>
      <c r="O108" s="93">
        <v>4.8849999999999998</v>
      </c>
      <c r="P108" s="93">
        <v>4.7300000000000004</v>
      </c>
      <c r="Q108" s="93">
        <v>4.75</v>
      </c>
      <c r="R108" s="93"/>
    </row>
    <row r="109" spans="1:18" s="127" customFormat="1" ht="12" customHeight="1">
      <c r="A109" s="64">
        <v>40688</v>
      </c>
      <c r="B109" s="93">
        <v>4.75</v>
      </c>
      <c r="C109" s="93"/>
      <c r="D109" s="93">
        <v>4.75</v>
      </c>
      <c r="E109" s="93"/>
      <c r="F109" s="93"/>
      <c r="G109" s="101"/>
      <c r="H109" s="101"/>
      <c r="I109" s="92">
        <v>101.85162200000001</v>
      </c>
      <c r="J109" s="93">
        <v>4.83</v>
      </c>
      <c r="K109" s="93">
        <v>5.01</v>
      </c>
      <c r="L109" s="93">
        <v>5.16</v>
      </c>
      <c r="M109" s="93">
        <v>4.7699999999999996</v>
      </c>
      <c r="N109" s="93">
        <v>4.82</v>
      </c>
      <c r="O109" s="93">
        <v>4.88</v>
      </c>
      <c r="P109" s="93">
        <v>4.72</v>
      </c>
      <c r="Q109" s="93">
        <v>4.75</v>
      </c>
      <c r="R109" s="93"/>
    </row>
    <row r="110" spans="1:18" s="127" customFormat="1" ht="12" customHeight="1">
      <c r="A110" s="64">
        <v>40689</v>
      </c>
      <c r="B110" s="93">
        <v>4.75</v>
      </c>
      <c r="C110" s="93"/>
      <c r="D110" s="93">
        <v>4.75</v>
      </c>
      <c r="E110" s="93"/>
      <c r="F110" s="93"/>
      <c r="G110" s="101"/>
      <c r="H110" s="101"/>
      <c r="I110" s="92">
        <v>101.86487700000001</v>
      </c>
      <c r="J110" s="93">
        <v>4.83</v>
      </c>
      <c r="K110" s="93">
        <v>5.04</v>
      </c>
      <c r="L110" s="93">
        <v>5.1749999999999998</v>
      </c>
      <c r="M110" s="93">
        <v>4.7750000000000004</v>
      </c>
      <c r="N110" s="93">
        <v>4.8330000000000002</v>
      </c>
      <c r="O110" s="93">
        <v>4.9055</v>
      </c>
      <c r="P110" s="93"/>
      <c r="Q110" s="93">
        <v>4.7549999999999999</v>
      </c>
      <c r="R110" s="93"/>
    </row>
    <row r="111" spans="1:18" s="127" customFormat="1" ht="12" customHeight="1">
      <c r="A111" s="64">
        <v>40690</v>
      </c>
      <c r="B111" s="93">
        <v>4.75</v>
      </c>
      <c r="C111" s="93"/>
      <c r="D111" s="93">
        <v>4.75</v>
      </c>
      <c r="E111" s="93"/>
      <c r="F111" s="93"/>
      <c r="G111" s="101"/>
      <c r="H111" s="101"/>
      <c r="I111" s="92">
        <v>101.87813300000001</v>
      </c>
      <c r="J111" s="93">
        <v>4.84</v>
      </c>
      <c r="K111" s="93">
        <v>5.03</v>
      </c>
      <c r="L111" s="93">
        <v>5.16</v>
      </c>
      <c r="M111" s="93">
        <v>4.7750000000000004</v>
      </c>
      <c r="N111" s="93">
        <v>4.8280000000000003</v>
      </c>
      <c r="O111" s="93">
        <v>4.8899999999999997</v>
      </c>
      <c r="P111" s="93"/>
      <c r="Q111" s="93">
        <v>4.7699999999999996</v>
      </c>
      <c r="R111" s="93"/>
    </row>
    <row r="112" spans="1:18" s="127" customFormat="1" ht="12" customHeight="1">
      <c r="A112" s="64">
        <v>40693</v>
      </c>
      <c r="B112" s="93">
        <v>4.75</v>
      </c>
      <c r="C112" s="93"/>
      <c r="D112" s="93">
        <v>4.75</v>
      </c>
      <c r="E112" s="93"/>
      <c r="F112" s="93"/>
      <c r="G112" s="101"/>
      <c r="H112" s="101"/>
      <c r="I112" s="92">
        <v>101.917908</v>
      </c>
      <c r="J112" s="93">
        <v>4.835</v>
      </c>
      <c r="K112" s="93">
        <v>5.03</v>
      </c>
      <c r="L112" s="93">
        <v>5.1550000000000002</v>
      </c>
      <c r="M112" s="93">
        <v>4.7750000000000004</v>
      </c>
      <c r="N112" s="93">
        <v>4.82</v>
      </c>
      <c r="O112" s="93">
        <v>4.875</v>
      </c>
      <c r="P112" s="93"/>
      <c r="Q112" s="93">
        <v>4.7649999999999997</v>
      </c>
      <c r="R112" s="93"/>
    </row>
    <row r="113" spans="1:18" s="127" customFormat="1" ht="12" customHeight="1">
      <c r="A113" s="64">
        <v>40694</v>
      </c>
      <c r="B113" s="93">
        <v>4.75</v>
      </c>
      <c r="C113" s="93"/>
      <c r="D113" s="93">
        <v>4.75</v>
      </c>
      <c r="E113" s="93"/>
      <c r="F113" s="93"/>
      <c r="G113" s="101"/>
      <c r="H113" s="101"/>
      <c r="I113" s="92">
        <v>101.93117100000001</v>
      </c>
      <c r="J113" s="93">
        <v>4.8250000000000002</v>
      </c>
      <c r="K113" s="93">
        <v>5.0049999999999999</v>
      </c>
      <c r="L113" s="93">
        <v>5.1349999999999998</v>
      </c>
      <c r="M113" s="93">
        <v>4.7699999999999996</v>
      </c>
      <c r="N113" s="93">
        <v>4.8149999999999995</v>
      </c>
      <c r="O113" s="93">
        <v>4.8650000000000002</v>
      </c>
      <c r="P113" s="93"/>
      <c r="Q113" s="93">
        <v>4.7649999999999997</v>
      </c>
      <c r="R113" s="93"/>
    </row>
    <row r="114" spans="1:18" s="127" customFormat="1" ht="12" customHeight="1">
      <c r="A114" s="64">
        <v>40695</v>
      </c>
      <c r="B114" s="93">
        <v>4.75</v>
      </c>
      <c r="C114" s="93"/>
      <c r="D114" s="93">
        <v>4.75</v>
      </c>
      <c r="E114" s="93"/>
      <c r="F114" s="93"/>
      <c r="G114" s="101"/>
      <c r="H114" s="101"/>
      <c r="I114" s="92">
        <v>101.944436</v>
      </c>
      <c r="J114" s="93">
        <v>4.83</v>
      </c>
      <c r="K114" s="93">
        <v>5.01</v>
      </c>
      <c r="L114" s="93">
        <v>5.1550000000000002</v>
      </c>
      <c r="M114" s="93">
        <v>4.7750000000000004</v>
      </c>
      <c r="N114" s="93">
        <v>4.8599999999999994</v>
      </c>
      <c r="O114" s="93">
        <v>4.9250000000000007</v>
      </c>
      <c r="P114" s="93"/>
      <c r="Q114" s="93">
        <v>4.7750000000000004</v>
      </c>
      <c r="R114" s="93"/>
    </row>
    <row r="115" spans="1:18" s="127" customFormat="1" ht="12" customHeight="1">
      <c r="A115" s="64">
        <v>40696</v>
      </c>
      <c r="B115" s="93">
        <v>4.75</v>
      </c>
      <c r="C115" s="93"/>
      <c r="D115" s="93">
        <v>4.75</v>
      </c>
      <c r="E115" s="93"/>
      <c r="F115" s="93"/>
      <c r="G115" s="101"/>
      <c r="H115" s="101"/>
      <c r="I115" s="92">
        <v>101.957703</v>
      </c>
      <c r="J115" s="93">
        <v>4.84</v>
      </c>
      <c r="K115" s="93">
        <v>5.0199999999999996</v>
      </c>
      <c r="L115" s="93">
        <v>5.16</v>
      </c>
      <c r="M115" s="93">
        <v>4.7799999999999994</v>
      </c>
      <c r="N115" s="93">
        <v>4.8599999999999994</v>
      </c>
      <c r="O115" s="93">
        <v>4.9250000000000007</v>
      </c>
      <c r="P115" s="93"/>
      <c r="Q115" s="93">
        <v>4.78</v>
      </c>
      <c r="R115" s="93"/>
    </row>
    <row r="116" spans="1:18" s="127" customFormat="1" ht="12" customHeight="1">
      <c r="A116" s="64">
        <v>40697</v>
      </c>
      <c r="B116" s="93">
        <v>4.75</v>
      </c>
      <c r="C116" s="93"/>
      <c r="D116" s="93">
        <v>4.75</v>
      </c>
      <c r="E116" s="93"/>
      <c r="F116" s="93"/>
      <c r="G116" s="101"/>
      <c r="H116" s="101"/>
      <c r="I116" s="92">
        <v>101.97097100000001</v>
      </c>
      <c r="J116" s="93">
        <v>4.84</v>
      </c>
      <c r="K116" s="93">
        <v>5</v>
      </c>
      <c r="L116" s="93">
        <v>5.1550000000000002</v>
      </c>
      <c r="M116" s="93">
        <v>4.79</v>
      </c>
      <c r="N116" s="93">
        <v>4.8600000000000003</v>
      </c>
      <c r="O116" s="93">
        <v>4.923</v>
      </c>
      <c r="P116" s="93"/>
      <c r="Q116" s="93">
        <v>4.78</v>
      </c>
      <c r="R116" s="93"/>
    </row>
    <row r="117" spans="1:18" s="127" customFormat="1" ht="12" customHeight="1">
      <c r="A117" s="64">
        <v>40700</v>
      </c>
      <c r="B117" s="93">
        <v>4.75</v>
      </c>
      <c r="C117" s="93"/>
      <c r="D117" s="93">
        <v>4.75</v>
      </c>
      <c r="E117" s="93"/>
      <c r="F117" s="93"/>
      <c r="G117" s="101"/>
      <c r="H117" s="101"/>
      <c r="I117" s="92">
        <v>102.01078200000001</v>
      </c>
      <c r="J117" s="93">
        <v>4.84</v>
      </c>
      <c r="K117" s="93">
        <v>5.0149999999999997</v>
      </c>
      <c r="L117" s="93">
        <v>5.2</v>
      </c>
      <c r="M117" s="93">
        <v>4.798</v>
      </c>
      <c r="N117" s="93">
        <v>4.8680000000000003</v>
      </c>
      <c r="O117" s="93">
        <v>4.9350000000000005</v>
      </c>
      <c r="P117" s="93">
        <v>4.75</v>
      </c>
      <c r="Q117" s="93">
        <v>4.78</v>
      </c>
      <c r="R117" s="93"/>
    </row>
    <row r="118" spans="1:18" s="127" customFormat="1" ht="12" customHeight="1">
      <c r="A118" s="64">
        <v>40701</v>
      </c>
      <c r="B118" s="93">
        <v>4.75</v>
      </c>
      <c r="C118" s="93"/>
      <c r="D118" s="93">
        <v>4.75</v>
      </c>
      <c r="E118" s="93"/>
      <c r="F118" s="93"/>
      <c r="G118" s="101"/>
      <c r="H118" s="101"/>
      <c r="I118" s="92">
        <v>102.024057</v>
      </c>
      <c r="J118" s="93">
        <v>4.8250000000000002</v>
      </c>
      <c r="K118" s="93">
        <v>5</v>
      </c>
      <c r="L118" s="93">
        <v>5.13</v>
      </c>
      <c r="M118" s="93">
        <v>4.76</v>
      </c>
      <c r="N118" s="93">
        <v>4.8149999999999995</v>
      </c>
      <c r="O118" s="93">
        <v>4.8780000000000001</v>
      </c>
      <c r="P118" s="93">
        <v>4.75</v>
      </c>
      <c r="Q118" s="93">
        <v>4.7699999999999996</v>
      </c>
      <c r="R118" s="93"/>
    </row>
    <row r="119" spans="1:18" s="127" customFormat="1" ht="12" customHeight="1">
      <c r="A119" s="64">
        <v>40702</v>
      </c>
      <c r="B119" s="93">
        <v>4.75</v>
      </c>
      <c r="C119" s="93"/>
      <c r="D119" s="93">
        <v>4.75</v>
      </c>
      <c r="E119" s="93"/>
      <c r="F119" s="93"/>
      <c r="G119" s="101"/>
      <c r="H119" s="101"/>
      <c r="I119" s="92">
        <v>102.037334</v>
      </c>
      <c r="J119" s="93">
        <v>4.82</v>
      </c>
      <c r="K119" s="93">
        <v>5</v>
      </c>
      <c r="L119" s="93">
        <v>5.16</v>
      </c>
      <c r="M119" s="93">
        <v>4.76</v>
      </c>
      <c r="N119" s="93">
        <v>4.82</v>
      </c>
      <c r="O119" s="93">
        <v>4.88</v>
      </c>
      <c r="P119" s="93">
        <v>4.75</v>
      </c>
      <c r="Q119" s="93">
        <v>4.78</v>
      </c>
      <c r="R119" s="93"/>
    </row>
    <row r="120" spans="1:18" s="127" customFormat="1" ht="12" customHeight="1">
      <c r="A120" s="64">
        <v>40703</v>
      </c>
      <c r="B120" s="93">
        <v>4.75</v>
      </c>
      <c r="C120" s="93"/>
      <c r="D120" s="93">
        <v>4.75</v>
      </c>
      <c r="E120" s="93"/>
      <c r="F120" s="93"/>
      <c r="G120" s="101"/>
      <c r="H120" s="101"/>
      <c r="I120" s="92">
        <v>102.050613</v>
      </c>
      <c r="J120" s="93">
        <v>4.82</v>
      </c>
      <c r="K120" s="93">
        <v>4.9800000000000004</v>
      </c>
      <c r="L120" s="93">
        <v>5.1050000000000004</v>
      </c>
      <c r="M120" s="93">
        <v>4.758</v>
      </c>
      <c r="N120" s="93">
        <v>4.7930000000000001</v>
      </c>
      <c r="O120" s="93">
        <v>4.8324999999999996</v>
      </c>
      <c r="P120" s="93">
        <v>4.74</v>
      </c>
      <c r="Q120" s="93">
        <v>4.7649999999999997</v>
      </c>
      <c r="R120" s="93"/>
    </row>
    <row r="121" spans="1:18" s="127" customFormat="1" ht="12" customHeight="1">
      <c r="A121" s="64">
        <v>40704</v>
      </c>
      <c r="B121" s="93">
        <v>4.75</v>
      </c>
      <c r="C121" s="93"/>
      <c r="D121" s="93">
        <v>4.75</v>
      </c>
      <c r="E121" s="93"/>
      <c r="F121" s="93"/>
      <c r="G121" s="101"/>
      <c r="H121" s="101"/>
      <c r="I121" s="92">
        <v>102.063894</v>
      </c>
      <c r="J121" s="93">
        <v>4.82</v>
      </c>
      <c r="K121" s="93">
        <v>4.99</v>
      </c>
      <c r="L121" s="93">
        <v>5.1100000000000003</v>
      </c>
      <c r="M121" s="93">
        <v>4.76</v>
      </c>
      <c r="N121" s="93">
        <v>4.79</v>
      </c>
      <c r="O121" s="93">
        <v>4.83</v>
      </c>
      <c r="P121" s="93">
        <v>4.7249999999999996</v>
      </c>
      <c r="Q121" s="93">
        <v>4.75</v>
      </c>
      <c r="R121" s="93"/>
    </row>
    <row r="122" spans="1:18" s="127" customFormat="1" ht="12" customHeight="1">
      <c r="A122" s="64">
        <v>40708</v>
      </c>
      <c r="B122" s="93">
        <v>4.75</v>
      </c>
      <c r="C122" s="93"/>
      <c r="D122" s="93">
        <v>4.75</v>
      </c>
      <c r="E122" s="93"/>
      <c r="F122" s="93"/>
      <c r="G122" s="101"/>
      <c r="H122" s="101"/>
      <c r="I122" s="92">
        <v>102.117023</v>
      </c>
      <c r="J122" s="93">
        <v>4.83</v>
      </c>
      <c r="K122" s="93">
        <v>5</v>
      </c>
      <c r="L122" s="93">
        <v>5.1100000000000003</v>
      </c>
      <c r="M122" s="93">
        <v>4.7565</v>
      </c>
      <c r="N122" s="93">
        <v>4.7925000000000004</v>
      </c>
      <c r="O122" s="93">
        <v>4.8380000000000001</v>
      </c>
      <c r="P122" s="93">
        <v>4.71</v>
      </c>
      <c r="Q122" s="93">
        <v>4.7450000000000001</v>
      </c>
      <c r="R122" s="93"/>
    </row>
    <row r="123" spans="1:18" s="127" customFormat="1" ht="12" customHeight="1">
      <c r="A123" s="64">
        <v>40709</v>
      </c>
      <c r="B123" s="93">
        <v>4.75</v>
      </c>
      <c r="C123" s="93"/>
      <c r="D123" s="93">
        <v>4.75</v>
      </c>
      <c r="E123" s="93"/>
      <c r="F123" s="93"/>
      <c r="G123" s="101"/>
      <c r="H123" s="101"/>
      <c r="I123" s="92">
        <v>102.130312</v>
      </c>
      <c r="J123" s="93">
        <v>4.8099999999999996</v>
      </c>
      <c r="K123" s="93">
        <v>5</v>
      </c>
      <c r="L123" s="93">
        <v>5.13</v>
      </c>
      <c r="M123" s="93">
        <v>4.76</v>
      </c>
      <c r="N123" s="93">
        <v>4.8049999999999997</v>
      </c>
      <c r="O123" s="93">
        <v>4.8629999999999995</v>
      </c>
      <c r="P123" s="93">
        <v>4.7149999999999999</v>
      </c>
      <c r="Q123" s="93">
        <v>4.75</v>
      </c>
      <c r="R123" s="93"/>
    </row>
    <row r="124" spans="1:18" s="127" customFormat="1" ht="12" customHeight="1">
      <c r="A124" s="64">
        <v>40710</v>
      </c>
      <c r="B124" s="93">
        <v>4.75</v>
      </c>
      <c r="C124" s="93"/>
      <c r="D124" s="93">
        <v>4.75</v>
      </c>
      <c r="E124" s="93"/>
      <c r="F124" s="93"/>
      <c r="G124" s="101"/>
      <c r="H124" s="101"/>
      <c r="I124" s="92">
        <v>102.143603</v>
      </c>
      <c r="J124" s="93">
        <v>4.83</v>
      </c>
      <c r="K124" s="93">
        <v>4.96</v>
      </c>
      <c r="L124" s="93">
        <v>5.05</v>
      </c>
      <c r="M124" s="93">
        <v>4.74</v>
      </c>
      <c r="N124" s="93">
        <v>4.76</v>
      </c>
      <c r="O124" s="93">
        <v>4.79</v>
      </c>
      <c r="P124" s="93">
        <v>4.6849999999999996</v>
      </c>
      <c r="Q124" s="93">
        <v>4.6950000000000003</v>
      </c>
      <c r="R124" s="93"/>
    </row>
    <row r="125" spans="1:18" s="127" customFormat="1" ht="12" customHeight="1">
      <c r="A125" s="64">
        <v>40711</v>
      </c>
      <c r="B125" s="93">
        <v>4.75</v>
      </c>
      <c r="C125" s="93"/>
      <c r="D125" s="93">
        <v>4.75</v>
      </c>
      <c r="E125" s="93"/>
      <c r="F125" s="93"/>
      <c r="G125" s="101"/>
      <c r="H125" s="101"/>
      <c r="I125" s="92">
        <v>102.156896</v>
      </c>
      <c r="J125" s="93">
        <v>4.84</v>
      </c>
      <c r="K125" s="93">
        <v>4.9800000000000004</v>
      </c>
      <c r="L125" s="93">
        <v>5.09</v>
      </c>
      <c r="M125" s="93">
        <v>4.7450000000000001</v>
      </c>
      <c r="N125" s="93">
        <v>4.76</v>
      </c>
      <c r="O125" s="93">
        <v>4.7850000000000001</v>
      </c>
      <c r="P125" s="93">
        <v>4.6900000000000004</v>
      </c>
      <c r="Q125" s="93">
        <v>4.7</v>
      </c>
      <c r="R125" s="93"/>
    </row>
    <row r="126" spans="1:18" s="127" customFormat="1" ht="12" customHeight="1">
      <c r="A126" s="64">
        <v>40714</v>
      </c>
      <c r="B126" s="93">
        <v>4.75</v>
      </c>
      <c r="C126" s="93"/>
      <c r="D126" s="93">
        <v>4.75</v>
      </c>
      <c r="E126" s="93"/>
      <c r="F126" s="93"/>
      <c r="G126" s="101"/>
      <c r="H126" s="101"/>
      <c r="I126" s="92">
        <v>102.19677900000001</v>
      </c>
      <c r="J126" s="93">
        <v>4.8499999999999996</v>
      </c>
      <c r="K126" s="93">
        <v>4.97</v>
      </c>
      <c r="L126" s="93">
        <v>5.0650000000000004</v>
      </c>
      <c r="M126" s="93">
        <v>4.7424999999999997</v>
      </c>
      <c r="N126" s="93">
        <v>4.7539999999999996</v>
      </c>
      <c r="O126" s="93">
        <v>4.7699999999999996</v>
      </c>
      <c r="P126" s="93">
        <v>4.6849999999999996</v>
      </c>
      <c r="Q126" s="93">
        <v>4.7</v>
      </c>
      <c r="R126" s="93"/>
    </row>
    <row r="127" spans="1:18" s="127" customFormat="1" ht="12" customHeight="1">
      <c r="A127" s="64">
        <v>40715</v>
      </c>
      <c r="B127" s="93">
        <v>4.75</v>
      </c>
      <c r="C127" s="93"/>
      <c r="D127" s="93">
        <v>4.75</v>
      </c>
      <c r="E127" s="93"/>
      <c r="F127" s="93"/>
      <c r="G127" s="101"/>
      <c r="H127" s="101"/>
      <c r="I127" s="92">
        <v>102.210078</v>
      </c>
      <c r="J127" s="93">
        <v>4.8499999999999996</v>
      </c>
      <c r="K127" s="93">
        <v>4.97</v>
      </c>
      <c r="L127" s="93">
        <v>5.07</v>
      </c>
      <c r="M127" s="93">
        <v>4.74</v>
      </c>
      <c r="N127" s="93">
        <v>4.7430000000000003</v>
      </c>
      <c r="O127" s="93">
        <v>4.7530000000000001</v>
      </c>
      <c r="P127" s="93">
        <v>4.68</v>
      </c>
      <c r="Q127" s="93">
        <v>4.7050000000000001</v>
      </c>
      <c r="R127" s="93"/>
    </row>
    <row r="128" spans="1:18" s="127" customFormat="1" ht="12" customHeight="1">
      <c r="A128" s="64">
        <v>40716</v>
      </c>
      <c r="B128" s="93">
        <v>4.75</v>
      </c>
      <c r="C128" s="93"/>
      <c r="D128" s="93">
        <v>4.75</v>
      </c>
      <c r="E128" s="93"/>
      <c r="F128" s="93"/>
      <c r="G128" s="101"/>
      <c r="H128" s="101"/>
      <c r="I128" s="92">
        <v>102.22338000000001</v>
      </c>
      <c r="J128" s="93">
        <v>4.875</v>
      </c>
      <c r="K128" s="93">
        <v>4.9800000000000004</v>
      </c>
      <c r="L128" s="93">
        <v>5.07</v>
      </c>
      <c r="M128" s="93">
        <v>4.75</v>
      </c>
      <c r="N128" s="93">
        <v>4.76</v>
      </c>
      <c r="O128" s="93">
        <v>4.7699999999999996</v>
      </c>
      <c r="P128" s="93">
        <v>4.6849999999999996</v>
      </c>
      <c r="Q128" s="93">
        <v>4.71</v>
      </c>
      <c r="R128" s="93"/>
    </row>
    <row r="129" spans="1:18" s="127" customFormat="1" ht="12" customHeight="1">
      <c r="A129" s="64">
        <v>40717</v>
      </c>
      <c r="B129" s="93">
        <v>4.75</v>
      </c>
      <c r="C129" s="93"/>
      <c r="D129" s="93">
        <v>4.75</v>
      </c>
      <c r="E129" s="93"/>
      <c r="F129" s="93"/>
      <c r="G129" s="101"/>
      <c r="H129" s="101"/>
      <c r="I129" s="92">
        <v>102.236683</v>
      </c>
      <c r="J129" s="93">
        <v>4.87</v>
      </c>
      <c r="K129" s="93">
        <v>5.0049999999999999</v>
      </c>
      <c r="L129" s="93">
        <v>5.07</v>
      </c>
      <c r="M129" s="93">
        <v>4.7430000000000003</v>
      </c>
      <c r="N129" s="93">
        <v>4.7430000000000003</v>
      </c>
      <c r="O129" s="93">
        <v>4.7549999999999999</v>
      </c>
      <c r="P129" s="93">
        <v>4.6900000000000004</v>
      </c>
      <c r="Q129" s="93">
        <v>4.71</v>
      </c>
      <c r="R129" s="93"/>
    </row>
    <row r="130" spans="1:18" s="127" customFormat="1" ht="12" customHeight="1">
      <c r="A130" s="64">
        <v>40718</v>
      </c>
      <c r="B130" s="93">
        <v>4.75</v>
      </c>
      <c r="C130" s="93"/>
      <c r="D130" s="93">
        <v>4.75</v>
      </c>
      <c r="E130" s="93"/>
      <c r="F130" s="93"/>
      <c r="G130" s="101"/>
      <c r="H130" s="101"/>
      <c r="I130" s="92">
        <v>102.249988</v>
      </c>
      <c r="J130" s="93">
        <v>4.88</v>
      </c>
      <c r="K130" s="93">
        <v>5</v>
      </c>
      <c r="L130" s="93">
        <v>5.09</v>
      </c>
      <c r="M130" s="93">
        <v>4.74</v>
      </c>
      <c r="N130" s="93">
        <v>4.74</v>
      </c>
      <c r="O130" s="93">
        <v>4.76</v>
      </c>
      <c r="P130" s="93">
        <v>4.6849999999999996</v>
      </c>
      <c r="Q130" s="93">
        <v>4.7050000000000001</v>
      </c>
      <c r="R130" s="93"/>
    </row>
    <row r="131" spans="1:18" s="127" customFormat="1" ht="12" customHeight="1">
      <c r="A131" s="64">
        <v>40721</v>
      </c>
      <c r="B131" s="93">
        <v>4.75</v>
      </c>
      <c r="C131" s="93"/>
      <c r="D131" s="93">
        <v>4.75</v>
      </c>
      <c r="E131" s="93"/>
      <c r="F131" s="93"/>
      <c r="G131" s="101"/>
      <c r="H131" s="101"/>
      <c r="I131" s="92">
        <v>102.289907</v>
      </c>
      <c r="J131" s="93">
        <v>4.88</v>
      </c>
      <c r="K131" s="93">
        <v>4.9800000000000004</v>
      </c>
      <c r="L131" s="93">
        <v>5.03</v>
      </c>
      <c r="M131" s="93">
        <v>4.7300000000000004</v>
      </c>
      <c r="N131" s="93">
        <v>4.68</v>
      </c>
      <c r="O131" s="93">
        <v>4.6500000000000004</v>
      </c>
      <c r="P131" s="93">
        <v>4.6550000000000002</v>
      </c>
      <c r="Q131" s="93"/>
      <c r="R131" s="93"/>
    </row>
    <row r="132" spans="1:18" s="127" customFormat="1" ht="12" customHeight="1">
      <c r="A132" s="64">
        <v>40722</v>
      </c>
      <c r="B132" s="93">
        <v>4.75</v>
      </c>
      <c r="C132" s="93"/>
      <c r="D132" s="93">
        <v>4.75</v>
      </c>
      <c r="E132" s="93"/>
      <c r="F132" s="93"/>
      <c r="G132" s="101"/>
      <c r="H132" s="101"/>
      <c r="I132" s="92">
        <v>102.303219</v>
      </c>
      <c r="J132" s="93">
        <v>4.8899999999999997</v>
      </c>
      <c r="K132" s="93">
        <v>4.9950000000000001</v>
      </c>
      <c r="L132" s="93">
        <v>5.0250000000000004</v>
      </c>
      <c r="M132" s="93">
        <v>4.7300000000000004</v>
      </c>
      <c r="N132" s="93">
        <v>4.6899999999999995</v>
      </c>
      <c r="O132" s="93">
        <v>4.665</v>
      </c>
      <c r="P132" s="93">
        <v>4.6500000000000004</v>
      </c>
      <c r="Q132" s="93"/>
      <c r="R132" s="93"/>
    </row>
    <row r="133" spans="1:18" s="127" customFormat="1" ht="12" customHeight="1">
      <c r="A133" s="64">
        <v>40723</v>
      </c>
      <c r="B133" s="93">
        <v>4.75</v>
      </c>
      <c r="C133" s="93"/>
      <c r="D133" s="93">
        <v>4.75</v>
      </c>
      <c r="E133" s="93"/>
      <c r="F133" s="93"/>
      <c r="G133" s="101"/>
      <c r="H133" s="101"/>
      <c r="I133" s="92">
        <v>102.316532</v>
      </c>
      <c r="J133" s="93">
        <v>4.91</v>
      </c>
      <c r="K133" s="93">
        <v>4.9800000000000004</v>
      </c>
      <c r="L133" s="93">
        <v>5.05</v>
      </c>
      <c r="M133" s="93">
        <v>4.75</v>
      </c>
      <c r="N133" s="93">
        <v>4.7249999999999996</v>
      </c>
      <c r="O133" s="93">
        <v>4.7249999999999996</v>
      </c>
      <c r="P133" s="93">
        <v>4.6449999999999996</v>
      </c>
      <c r="Q133" s="57"/>
      <c r="R133" s="57"/>
    </row>
    <row r="134" spans="1:18" s="127" customFormat="1" ht="12" customHeight="1">
      <c r="A134" s="64">
        <v>40724</v>
      </c>
      <c r="B134" s="93">
        <v>4.75</v>
      </c>
      <c r="C134" s="93"/>
      <c r="D134" s="93">
        <v>4.75</v>
      </c>
      <c r="E134" s="93"/>
      <c r="F134" s="93"/>
      <c r="G134" s="101"/>
      <c r="H134" s="101"/>
      <c r="I134" s="92">
        <v>102.329847</v>
      </c>
      <c r="J134" s="93">
        <v>4.9050000000000002</v>
      </c>
      <c r="K134" s="93">
        <v>4.99</v>
      </c>
      <c r="L134" s="93">
        <v>5.0549999999999997</v>
      </c>
      <c r="M134" s="93">
        <v>4.75</v>
      </c>
      <c r="N134" s="93">
        <v>4.74</v>
      </c>
      <c r="O134" s="93">
        <v>4.75</v>
      </c>
      <c r="P134" s="93">
        <v>4.6449999999999996</v>
      </c>
      <c r="Q134" s="57"/>
      <c r="R134" s="57"/>
    </row>
    <row r="135" spans="1:18" s="127" customFormat="1" ht="12" customHeight="1">
      <c r="A135" s="64">
        <v>40725</v>
      </c>
      <c r="B135" s="93">
        <v>4.75</v>
      </c>
      <c r="C135" s="93"/>
      <c r="D135" s="93">
        <v>4.75</v>
      </c>
      <c r="E135" s="93"/>
      <c r="F135" s="93"/>
      <c r="G135" s="101"/>
      <c r="H135" s="101"/>
      <c r="I135" s="92">
        <v>102.343164</v>
      </c>
      <c r="J135" s="93">
        <v>4.83</v>
      </c>
      <c r="K135" s="93">
        <v>4.9800000000000004</v>
      </c>
      <c r="L135" s="93">
        <v>5.04</v>
      </c>
      <c r="M135" s="93">
        <v>4.75</v>
      </c>
      <c r="N135" s="93">
        <v>4.76</v>
      </c>
      <c r="O135" s="93">
        <v>4.7799999999999994</v>
      </c>
      <c r="P135" s="93">
        <v>4.67</v>
      </c>
      <c r="Q135" s="93"/>
      <c r="R135" s="93"/>
    </row>
    <row r="136" spans="1:18" s="127" customFormat="1" ht="12" customHeight="1">
      <c r="A136" s="64">
        <v>40728</v>
      </c>
      <c r="B136" s="93">
        <v>4.75</v>
      </c>
      <c r="C136" s="93"/>
      <c r="D136" s="93">
        <v>4.75</v>
      </c>
      <c r="E136" s="93"/>
      <c r="F136" s="93"/>
      <c r="G136" s="101"/>
      <c r="H136" s="101"/>
      <c r="I136" s="92">
        <v>102.38312000000001</v>
      </c>
      <c r="J136" s="93">
        <v>4.82</v>
      </c>
      <c r="K136" s="93">
        <v>4.9649999999999999</v>
      </c>
      <c r="L136" s="93">
        <v>5.03</v>
      </c>
      <c r="M136" s="93">
        <v>4.75</v>
      </c>
      <c r="N136" s="93">
        <v>4.7430000000000003</v>
      </c>
      <c r="O136" s="93">
        <v>4.7430000000000003</v>
      </c>
      <c r="P136" s="93">
        <v>4.6900000000000004</v>
      </c>
      <c r="Q136" s="93"/>
      <c r="R136" s="93"/>
    </row>
    <row r="137" spans="1:18" s="127" customFormat="1" ht="12" customHeight="1">
      <c r="A137" s="64">
        <v>40729</v>
      </c>
      <c r="B137" s="93">
        <v>4.75</v>
      </c>
      <c r="C137" s="93"/>
      <c r="D137" s="93">
        <v>4.75</v>
      </c>
      <c r="E137" s="93"/>
      <c r="F137" s="93"/>
      <c r="G137" s="101"/>
      <c r="H137" s="101"/>
      <c r="I137" s="92">
        <v>102.396444</v>
      </c>
      <c r="J137" s="93">
        <v>4.83</v>
      </c>
      <c r="K137" s="93">
        <v>4.95</v>
      </c>
      <c r="L137" s="93">
        <v>5.0199999999999996</v>
      </c>
      <c r="M137" s="93">
        <v>4.75</v>
      </c>
      <c r="N137" s="93">
        <v>4.75</v>
      </c>
      <c r="O137" s="93">
        <v>4.74</v>
      </c>
      <c r="P137" s="93">
        <v>4.6950000000000003</v>
      </c>
      <c r="Q137" s="93"/>
      <c r="R137" s="93"/>
    </row>
    <row r="138" spans="1:18" s="127" customFormat="1" ht="12" customHeight="1">
      <c r="A138" s="64">
        <v>40730</v>
      </c>
      <c r="B138" s="93">
        <v>4.75</v>
      </c>
      <c r="C138" s="93"/>
      <c r="D138" s="93">
        <v>4.75</v>
      </c>
      <c r="E138" s="93"/>
      <c r="F138" s="93"/>
      <c r="G138" s="101"/>
      <c r="H138" s="101"/>
      <c r="I138" s="92">
        <v>102.40976999999999</v>
      </c>
      <c r="J138" s="93">
        <v>4.835</v>
      </c>
      <c r="K138" s="93">
        <v>4.97</v>
      </c>
      <c r="L138" s="93">
        <v>5.01</v>
      </c>
      <c r="M138" s="93">
        <v>4.75</v>
      </c>
      <c r="N138" s="93">
        <v>4.75</v>
      </c>
      <c r="O138" s="93">
        <v>4.74</v>
      </c>
      <c r="P138" s="93">
        <v>4.7</v>
      </c>
      <c r="Q138" s="93"/>
      <c r="R138" s="93"/>
    </row>
    <row r="139" spans="1:18" s="127" customFormat="1" ht="12" customHeight="1">
      <c r="A139" s="64">
        <v>40731</v>
      </c>
      <c r="B139" s="93">
        <v>4.75</v>
      </c>
      <c r="C139" s="93"/>
      <c r="D139" s="93">
        <v>4.75</v>
      </c>
      <c r="E139" s="93"/>
      <c r="F139" s="93"/>
      <c r="G139" s="101"/>
      <c r="H139" s="101"/>
      <c r="I139" s="92">
        <v>102.423097</v>
      </c>
      <c r="J139" s="93">
        <v>4.83</v>
      </c>
      <c r="K139" s="93">
        <v>4.97</v>
      </c>
      <c r="L139" s="93">
        <v>5.03</v>
      </c>
      <c r="M139" s="93">
        <v>4.7549999999999999</v>
      </c>
      <c r="N139" s="93">
        <v>4.75</v>
      </c>
      <c r="O139" s="93">
        <v>4.7450000000000001</v>
      </c>
      <c r="P139" s="93">
        <v>4.7</v>
      </c>
      <c r="Q139" s="93">
        <v>4.7249999999999996</v>
      </c>
      <c r="R139" s="93"/>
    </row>
    <row r="140" spans="1:18" s="127" customFormat="1" ht="12" customHeight="1">
      <c r="A140" s="64">
        <v>40732</v>
      </c>
      <c r="B140" s="93">
        <v>4.75</v>
      </c>
      <c r="C140" s="93"/>
      <c r="D140" s="93">
        <v>4.75</v>
      </c>
      <c r="E140" s="93"/>
      <c r="F140" s="93"/>
      <c r="G140" s="101"/>
      <c r="H140" s="101"/>
      <c r="I140" s="92">
        <v>102.436426</v>
      </c>
      <c r="J140" s="93">
        <v>4.8250000000000002</v>
      </c>
      <c r="K140" s="93">
        <v>4.97</v>
      </c>
      <c r="L140" s="93">
        <v>5.0350000000000001</v>
      </c>
      <c r="M140" s="93">
        <v>4.7554999999999996</v>
      </c>
      <c r="N140" s="93">
        <v>4.7530000000000001</v>
      </c>
      <c r="O140" s="93">
        <v>4.76</v>
      </c>
      <c r="P140" s="93">
        <v>4.7</v>
      </c>
      <c r="Q140" s="93">
        <v>4.7249999999999996</v>
      </c>
      <c r="R140" s="93"/>
    </row>
    <row r="141" spans="1:18" s="127" customFormat="1" ht="12" customHeight="1">
      <c r="A141" s="64">
        <v>40735</v>
      </c>
      <c r="B141" s="93">
        <v>4.75</v>
      </c>
      <c r="C141" s="93"/>
      <c r="D141" s="93">
        <v>4.75</v>
      </c>
      <c r="E141" s="93"/>
      <c r="F141" s="93"/>
      <c r="G141" s="101"/>
      <c r="H141" s="101"/>
      <c r="I141" s="92">
        <v>102.476418</v>
      </c>
      <c r="J141" s="93">
        <v>4.83</v>
      </c>
      <c r="K141" s="93">
        <v>4.9550000000000001</v>
      </c>
      <c r="L141" s="93">
        <v>4.9850000000000003</v>
      </c>
      <c r="M141" s="93">
        <v>4.74</v>
      </c>
      <c r="N141" s="93">
        <v>4.7200000000000006</v>
      </c>
      <c r="O141" s="93">
        <v>4.7</v>
      </c>
      <c r="P141" s="93">
        <v>4.6900000000000004</v>
      </c>
      <c r="Q141" s="93">
        <v>4.71</v>
      </c>
      <c r="R141" s="93"/>
    </row>
    <row r="142" spans="1:18" s="127" customFormat="1" ht="12" customHeight="1">
      <c r="A142" s="64">
        <v>40736</v>
      </c>
      <c r="B142" s="93">
        <v>4.75</v>
      </c>
      <c r="C142" s="93"/>
      <c r="D142" s="93">
        <v>4.75</v>
      </c>
      <c r="E142" s="93"/>
      <c r="F142" s="93"/>
      <c r="G142" s="101"/>
      <c r="H142" s="101"/>
      <c r="I142" s="92">
        <v>102.489754</v>
      </c>
      <c r="J142" s="93">
        <v>4.82</v>
      </c>
      <c r="K142" s="93">
        <v>4.9349999999999996</v>
      </c>
      <c r="L142" s="93">
        <v>4.9400000000000004</v>
      </c>
      <c r="M142" s="93">
        <v>4.71</v>
      </c>
      <c r="N142" s="93">
        <v>4.6400000000000006</v>
      </c>
      <c r="O142" s="93">
        <v>4.58</v>
      </c>
      <c r="P142" s="93">
        <v>4.6749999999999998</v>
      </c>
      <c r="Q142" s="93">
        <v>4.6749999999999998</v>
      </c>
      <c r="R142" s="93"/>
    </row>
    <row r="143" spans="1:18" s="127" customFormat="1" ht="12" customHeight="1">
      <c r="A143" s="64">
        <v>40737</v>
      </c>
      <c r="B143" s="93">
        <v>4.75</v>
      </c>
      <c r="C143" s="93"/>
      <c r="D143" s="93">
        <v>4.75</v>
      </c>
      <c r="E143" s="93"/>
      <c r="F143" s="93"/>
      <c r="G143" s="101"/>
      <c r="H143" s="101"/>
      <c r="I143" s="92">
        <v>102.503092</v>
      </c>
      <c r="J143" s="93">
        <v>4.835</v>
      </c>
      <c r="K143" s="93">
        <v>4.9400000000000004</v>
      </c>
      <c r="L143" s="93">
        <v>4.92</v>
      </c>
      <c r="M143" s="93">
        <v>4.7200000000000006</v>
      </c>
      <c r="N143" s="93">
        <v>4.66</v>
      </c>
      <c r="O143" s="93">
        <v>4.58</v>
      </c>
      <c r="P143" s="93">
        <v>4.68</v>
      </c>
      <c r="Q143" s="93">
        <v>4.68</v>
      </c>
      <c r="R143" s="93"/>
    </row>
    <row r="144" spans="1:18" s="127" customFormat="1" ht="12" customHeight="1">
      <c r="A144" s="64">
        <v>40738</v>
      </c>
      <c r="B144" s="93">
        <v>4.75</v>
      </c>
      <c r="C144" s="93"/>
      <c r="D144" s="93">
        <v>4.75</v>
      </c>
      <c r="E144" s="93"/>
      <c r="F144" s="93"/>
      <c r="G144" s="101"/>
      <c r="H144" s="101"/>
      <c r="I144" s="92">
        <v>102.516431</v>
      </c>
      <c r="J144" s="93">
        <v>4.835</v>
      </c>
      <c r="K144" s="93">
        <v>4.9749999999999996</v>
      </c>
      <c r="L144" s="93">
        <v>4.9550000000000001</v>
      </c>
      <c r="M144" s="93">
        <v>4.7200000000000006</v>
      </c>
      <c r="N144" s="93">
        <v>4.66</v>
      </c>
      <c r="O144" s="93">
        <v>4.59</v>
      </c>
      <c r="P144" s="93">
        <v>4.6849999999999996</v>
      </c>
      <c r="Q144" s="93">
        <v>4.67</v>
      </c>
      <c r="R144" s="93"/>
    </row>
    <row r="145" spans="1:18" s="127" customFormat="1" ht="12" customHeight="1">
      <c r="A145" s="64">
        <v>40739</v>
      </c>
      <c r="B145" s="93">
        <v>4.75</v>
      </c>
      <c r="C145" s="93"/>
      <c r="D145" s="93">
        <v>4.75</v>
      </c>
      <c r="E145" s="93"/>
      <c r="F145" s="93"/>
      <c r="G145" s="101"/>
      <c r="H145" s="101"/>
      <c r="I145" s="92">
        <v>102.52977199999999</v>
      </c>
      <c r="J145" s="93">
        <v>4.835</v>
      </c>
      <c r="K145" s="93">
        <v>4.93</v>
      </c>
      <c r="L145" s="93">
        <v>4.9000000000000004</v>
      </c>
      <c r="M145" s="93">
        <v>4.7200000000000006</v>
      </c>
      <c r="N145" s="93">
        <v>4.6400000000000006</v>
      </c>
      <c r="O145" s="93">
        <v>4.54</v>
      </c>
      <c r="P145" s="93">
        <v>4.6749999999999998</v>
      </c>
      <c r="Q145" s="93">
        <v>4.6550000000000002</v>
      </c>
      <c r="R145" s="93"/>
    </row>
    <row r="146" spans="1:18" s="127" customFormat="1" ht="12" customHeight="1">
      <c r="A146" s="64">
        <v>40742</v>
      </c>
      <c r="B146" s="93">
        <v>4.75</v>
      </c>
      <c r="C146" s="93"/>
      <c r="D146" s="93">
        <v>4.75</v>
      </c>
      <c r="E146" s="93"/>
      <c r="F146" s="93"/>
      <c r="G146" s="101"/>
      <c r="H146" s="101"/>
      <c r="I146" s="92">
        <v>102.569801</v>
      </c>
      <c r="J146" s="93">
        <v>4.82</v>
      </c>
      <c r="K146" s="93">
        <v>4.8650000000000002</v>
      </c>
      <c r="L146" s="93">
        <v>4.8650000000000002</v>
      </c>
      <c r="M146" s="93">
        <v>4.7300000000000004</v>
      </c>
      <c r="N146" s="93">
        <v>4.6500000000000004</v>
      </c>
      <c r="O146" s="93">
        <v>4.55</v>
      </c>
      <c r="P146" s="93">
        <v>4.68</v>
      </c>
      <c r="Q146" s="93">
        <v>4.6550000000000002</v>
      </c>
      <c r="R146" s="93"/>
    </row>
    <row r="147" spans="1:18" s="127" customFormat="1" ht="12" customHeight="1">
      <c r="A147" s="64">
        <v>40743</v>
      </c>
      <c r="B147" s="93">
        <v>4.75</v>
      </c>
      <c r="C147" s="93"/>
      <c r="D147" s="93">
        <v>4.75</v>
      </c>
      <c r="E147" s="93"/>
      <c r="F147" s="93"/>
      <c r="G147" s="101"/>
      <c r="H147" s="101"/>
      <c r="I147" s="92">
        <v>102.58314900000001</v>
      </c>
      <c r="J147" s="93">
        <v>4.83</v>
      </c>
      <c r="K147" s="93">
        <v>4.8650000000000002</v>
      </c>
      <c r="L147" s="93">
        <v>4.875</v>
      </c>
      <c r="M147" s="93">
        <v>4.7349999999999994</v>
      </c>
      <c r="N147" s="93">
        <v>4.6739999999999995</v>
      </c>
      <c r="O147" s="93">
        <v>4.58</v>
      </c>
      <c r="P147" s="93">
        <v>4.68</v>
      </c>
      <c r="Q147" s="93">
        <v>4.66</v>
      </c>
      <c r="R147" s="93"/>
    </row>
    <row r="148" spans="1:18" s="127" customFormat="1" ht="12" customHeight="1">
      <c r="A148" s="64">
        <v>40744</v>
      </c>
      <c r="B148" s="93">
        <v>4.75</v>
      </c>
      <c r="C148" s="93"/>
      <c r="D148" s="93">
        <v>4.75</v>
      </c>
      <c r="E148" s="93"/>
      <c r="F148" s="93"/>
      <c r="G148" s="101"/>
      <c r="H148" s="101"/>
      <c r="I148" s="92">
        <v>102.59649899999999</v>
      </c>
      <c r="J148" s="93">
        <v>4.84</v>
      </c>
      <c r="K148" s="93">
        <v>4.8949999999999996</v>
      </c>
      <c r="L148" s="93">
        <v>4.9000000000000004</v>
      </c>
      <c r="M148" s="93">
        <v>4.74</v>
      </c>
      <c r="N148" s="93">
        <v>4.6950000000000003</v>
      </c>
      <c r="O148" s="93">
        <v>4.63</v>
      </c>
      <c r="P148" s="93">
        <v>4.68</v>
      </c>
      <c r="Q148" s="93">
        <v>4.66</v>
      </c>
      <c r="R148" s="93"/>
    </row>
    <row r="149" spans="1:18" s="127" customFormat="1" ht="12" customHeight="1">
      <c r="A149" s="64">
        <v>40745</v>
      </c>
      <c r="B149" s="93">
        <v>4.75</v>
      </c>
      <c r="C149" s="93"/>
      <c r="D149" s="93">
        <v>4.75</v>
      </c>
      <c r="E149" s="93"/>
      <c r="F149" s="93"/>
      <c r="G149" s="101"/>
      <c r="H149" s="101"/>
      <c r="I149" s="92">
        <v>102.60985100000001</v>
      </c>
      <c r="J149" s="93">
        <v>4.84</v>
      </c>
      <c r="K149" s="93">
        <v>4.9000000000000004</v>
      </c>
      <c r="L149" s="93">
        <v>4.95</v>
      </c>
      <c r="M149" s="93">
        <v>4.74</v>
      </c>
      <c r="N149" s="93">
        <v>4.7025000000000006</v>
      </c>
      <c r="O149" s="93">
        <v>4.6374999999999993</v>
      </c>
      <c r="P149" s="93">
        <v>4.6500000000000004</v>
      </c>
      <c r="Q149" s="93">
        <v>4.63</v>
      </c>
      <c r="R149" s="93"/>
    </row>
    <row r="150" spans="1:18" s="127" customFormat="1" ht="12" customHeight="1">
      <c r="A150" s="64">
        <v>40746</v>
      </c>
      <c r="B150" s="93">
        <v>4.75</v>
      </c>
      <c r="C150" s="93"/>
      <c r="D150" s="93">
        <v>4.75</v>
      </c>
      <c r="E150" s="93"/>
      <c r="F150" s="93"/>
      <c r="G150" s="101"/>
      <c r="H150" s="101"/>
      <c r="I150" s="92">
        <v>102.623204</v>
      </c>
      <c r="J150" s="93">
        <v>4.8600000000000003</v>
      </c>
      <c r="K150" s="93">
        <v>4.95</v>
      </c>
      <c r="L150" s="93">
        <v>4.9800000000000004</v>
      </c>
      <c r="M150" s="93">
        <v>4.75</v>
      </c>
      <c r="N150" s="93">
        <v>4.7200000000000006</v>
      </c>
      <c r="O150" s="93">
        <v>4.67</v>
      </c>
      <c r="P150" s="93">
        <v>4.6399999999999997</v>
      </c>
      <c r="Q150" s="93">
        <v>4.62</v>
      </c>
      <c r="R150" s="93"/>
    </row>
    <row r="151" spans="1:18" s="127" customFormat="1" ht="12" customHeight="1">
      <c r="A151" s="64">
        <v>40749</v>
      </c>
      <c r="B151" s="93">
        <v>4.75</v>
      </c>
      <c r="C151" s="93"/>
      <c r="D151" s="93">
        <v>4.75</v>
      </c>
      <c r="E151" s="93"/>
      <c r="F151" s="93"/>
      <c r="G151" s="101"/>
      <c r="H151" s="101"/>
      <c r="I151" s="92">
        <v>102.663269</v>
      </c>
      <c r="J151" s="93">
        <v>4.8600000000000003</v>
      </c>
      <c r="K151" s="93">
        <v>4.96</v>
      </c>
      <c r="L151" s="93">
        <v>4.9800000000000004</v>
      </c>
      <c r="M151" s="93">
        <v>4.74</v>
      </c>
      <c r="N151" s="93">
        <v>4.7</v>
      </c>
      <c r="O151" s="93">
        <v>4.6500000000000004</v>
      </c>
      <c r="P151" s="93">
        <v>4.6349999999999998</v>
      </c>
      <c r="Q151" s="93">
        <v>4.6150000000000002</v>
      </c>
      <c r="R151" s="93"/>
    </row>
    <row r="152" spans="1:18" s="127" customFormat="1" ht="12" customHeight="1">
      <c r="A152" s="64">
        <v>40750</v>
      </c>
      <c r="B152" s="93">
        <v>4.75</v>
      </c>
      <c r="C152" s="93"/>
      <c r="D152" s="93">
        <v>4.75</v>
      </c>
      <c r="E152" s="93"/>
      <c r="F152" s="93"/>
      <c r="G152" s="101"/>
      <c r="H152" s="101"/>
      <c r="I152" s="92">
        <v>102.67663</v>
      </c>
      <c r="J152" s="93">
        <v>4.8600000000000003</v>
      </c>
      <c r="K152" s="93">
        <v>4.9800000000000004</v>
      </c>
      <c r="L152" s="93">
        <v>5</v>
      </c>
      <c r="M152" s="93">
        <v>4.75</v>
      </c>
      <c r="N152" s="93">
        <v>4.7200000000000006</v>
      </c>
      <c r="O152" s="93">
        <v>4.67</v>
      </c>
      <c r="P152" s="93">
        <v>4.62</v>
      </c>
      <c r="Q152" s="93">
        <v>4.6100000000000003</v>
      </c>
      <c r="R152" s="93"/>
    </row>
    <row r="153" spans="1:18" s="127" customFormat="1" ht="12" customHeight="1">
      <c r="A153" s="64">
        <v>40751</v>
      </c>
      <c r="B153" s="93">
        <v>4.75</v>
      </c>
      <c r="C153" s="93"/>
      <c r="D153" s="93">
        <v>4.75</v>
      </c>
      <c r="E153" s="93"/>
      <c r="F153" s="93"/>
      <c r="G153" s="101"/>
      <c r="H153" s="101"/>
      <c r="I153" s="92">
        <v>102.689992</v>
      </c>
      <c r="J153" s="93">
        <v>4.87</v>
      </c>
      <c r="K153" s="93">
        <v>5.03</v>
      </c>
      <c r="L153" s="93">
        <v>5.07</v>
      </c>
      <c r="M153" s="93">
        <v>4.7675000000000001</v>
      </c>
      <c r="N153" s="93">
        <v>4.7725</v>
      </c>
      <c r="O153" s="93">
        <v>4.7675000000000001</v>
      </c>
      <c r="P153" s="93">
        <v>4.665</v>
      </c>
      <c r="Q153" s="93">
        <v>4.665</v>
      </c>
      <c r="R153" s="93"/>
    </row>
    <row r="154" spans="1:18" s="127" customFormat="1" ht="12" customHeight="1">
      <c r="A154" s="64">
        <v>40752</v>
      </c>
      <c r="B154" s="93">
        <v>4.75</v>
      </c>
      <c r="C154" s="93"/>
      <c r="D154" s="93">
        <v>4.75</v>
      </c>
      <c r="E154" s="93"/>
      <c r="F154" s="93"/>
      <c r="G154" s="101"/>
      <c r="H154" s="101"/>
      <c r="I154" s="92">
        <v>102.703355</v>
      </c>
      <c r="J154" s="93">
        <v>4.8600000000000003</v>
      </c>
      <c r="K154" s="93">
        <v>5.0199999999999996</v>
      </c>
      <c r="L154" s="93">
        <v>5.0999999999999996</v>
      </c>
      <c r="M154" s="93">
        <v>4.7974999999999994</v>
      </c>
      <c r="N154" s="93">
        <v>4.8125</v>
      </c>
      <c r="O154" s="93">
        <v>4.8155000000000001</v>
      </c>
      <c r="P154" s="93">
        <v>4.67</v>
      </c>
      <c r="Q154" s="93">
        <v>4.66</v>
      </c>
      <c r="R154" s="93"/>
    </row>
    <row r="155" spans="1:18" s="127" customFormat="1" ht="12" customHeight="1">
      <c r="A155" s="64">
        <v>40753</v>
      </c>
      <c r="B155" s="93">
        <v>4.75</v>
      </c>
      <c r="C155" s="93"/>
      <c r="D155" s="93">
        <v>4.75</v>
      </c>
      <c r="E155" s="93"/>
      <c r="F155" s="93"/>
      <c r="G155" s="101"/>
      <c r="H155" s="101"/>
      <c r="I155" s="92">
        <v>102.71672100000001</v>
      </c>
      <c r="J155" s="93">
        <v>4.8550000000000004</v>
      </c>
      <c r="K155" s="93">
        <v>5.0350000000000001</v>
      </c>
      <c r="L155" s="93">
        <v>5.085</v>
      </c>
      <c r="M155" s="93">
        <v>4.7799999999999994</v>
      </c>
      <c r="N155" s="93">
        <v>4.79</v>
      </c>
      <c r="O155" s="93">
        <v>4.7799999999999994</v>
      </c>
      <c r="P155" s="93">
        <v>4.67</v>
      </c>
      <c r="Q155" s="93">
        <v>4.66</v>
      </c>
      <c r="R155" s="93"/>
    </row>
    <row r="156" spans="1:18" s="127" customFormat="1" ht="12" customHeight="1">
      <c r="A156" s="64">
        <v>40756</v>
      </c>
      <c r="B156" s="93">
        <v>4.75</v>
      </c>
      <c r="C156" s="93"/>
      <c r="D156" s="93">
        <v>4.75</v>
      </c>
      <c r="E156" s="93"/>
      <c r="F156" s="93"/>
      <c r="G156" s="101"/>
      <c r="H156" s="101"/>
      <c r="I156" s="92">
        <v>102.756823</v>
      </c>
      <c r="J156" s="93"/>
      <c r="K156" s="93"/>
      <c r="L156" s="93"/>
      <c r="M156" s="93"/>
      <c r="N156" s="93"/>
      <c r="O156" s="93"/>
      <c r="P156" s="93"/>
      <c r="Q156" s="93"/>
      <c r="R156" s="93"/>
    </row>
    <row r="157" spans="1:18" s="127" customFormat="1" ht="12" customHeight="1">
      <c r="A157" s="64">
        <v>40757</v>
      </c>
      <c r="B157" s="93">
        <v>4.75</v>
      </c>
      <c r="C157" s="93"/>
      <c r="D157" s="93">
        <v>4.75</v>
      </c>
      <c r="E157" s="93"/>
      <c r="F157" s="93"/>
      <c r="G157" s="101"/>
      <c r="H157" s="101"/>
      <c r="I157" s="92">
        <v>102.770195</v>
      </c>
      <c r="J157" s="93">
        <v>4.84</v>
      </c>
      <c r="K157" s="93">
        <v>4.95</v>
      </c>
      <c r="L157" s="93">
        <v>4.9950000000000001</v>
      </c>
      <c r="M157" s="93">
        <v>4.75</v>
      </c>
      <c r="N157" s="93">
        <v>4.7200000000000006</v>
      </c>
      <c r="O157" s="93">
        <v>4.67</v>
      </c>
      <c r="P157" s="93">
        <v>4.6500000000000004</v>
      </c>
      <c r="Q157" s="93">
        <v>4.6150000000000002</v>
      </c>
      <c r="R157" s="93"/>
    </row>
    <row r="158" spans="1:18" s="127" customFormat="1" ht="12" customHeight="1">
      <c r="A158" s="64">
        <v>40758</v>
      </c>
      <c r="B158" s="93">
        <v>4.75</v>
      </c>
      <c r="C158" s="93"/>
      <c r="D158" s="93">
        <v>4.75</v>
      </c>
      <c r="E158" s="93"/>
      <c r="F158" s="93"/>
      <c r="G158" s="101"/>
      <c r="H158" s="101"/>
      <c r="I158" s="92">
        <v>102.783569</v>
      </c>
      <c r="J158" s="93">
        <v>4.875</v>
      </c>
      <c r="K158" s="93">
        <v>4.9249999999999998</v>
      </c>
      <c r="L158" s="93">
        <v>4.8650000000000002</v>
      </c>
      <c r="M158" s="93">
        <v>4.7300000000000004</v>
      </c>
      <c r="N158" s="93">
        <v>4.62</v>
      </c>
      <c r="O158" s="93">
        <v>4.4700000000000006</v>
      </c>
      <c r="P158" s="93">
        <v>4.5949999999999998</v>
      </c>
      <c r="Q158" s="93">
        <v>4.5549999999999997</v>
      </c>
      <c r="R158" s="93"/>
    </row>
    <row r="159" spans="1:18" s="127" customFormat="1" ht="12" customHeight="1">
      <c r="A159" s="64">
        <v>40759</v>
      </c>
      <c r="B159" s="93">
        <v>4.75</v>
      </c>
      <c r="C159" s="93"/>
      <c r="D159" s="93">
        <v>4.75</v>
      </c>
      <c r="E159" s="93"/>
      <c r="F159" s="93"/>
      <c r="G159" s="101"/>
      <c r="H159" s="101"/>
      <c r="I159" s="92">
        <v>102.79694499999999</v>
      </c>
      <c r="J159" s="93">
        <v>4.8899999999999997</v>
      </c>
      <c r="K159" s="93">
        <v>4.99</v>
      </c>
      <c r="L159" s="93">
        <v>4.9400000000000004</v>
      </c>
      <c r="M159" s="93">
        <v>4.74</v>
      </c>
      <c r="N159" s="93">
        <v>4.6500000000000004</v>
      </c>
      <c r="O159" s="93">
        <v>4.5299999999999994</v>
      </c>
      <c r="P159" s="93">
        <v>4.57</v>
      </c>
      <c r="Q159" s="93">
        <v>4.5549999999999997</v>
      </c>
      <c r="R159" s="93"/>
    </row>
    <row r="160" spans="1:18" s="127" customFormat="1" ht="12" customHeight="1">
      <c r="A160" s="64">
        <v>40760</v>
      </c>
      <c r="B160" s="93">
        <v>4.75</v>
      </c>
      <c r="C160" s="93"/>
      <c r="D160" s="93">
        <v>4.75</v>
      </c>
      <c r="E160" s="93"/>
      <c r="F160" s="93"/>
      <c r="G160" s="101"/>
      <c r="H160" s="101"/>
      <c r="I160" s="92">
        <v>102.810323</v>
      </c>
      <c r="J160" s="93">
        <v>4.91</v>
      </c>
      <c r="K160" s="93">
        <v>4.8650000000000002</v>
      </c>
      <c r="L160" s="93">
        <v>4.6050000000000004</v>
      </c>
      <c r="M160" s="93">
        <v>4.57</v>
      </c>
      <c r="N160" s="93">
        <v>4.24</v>
      </c>
      <c r="O160" s="93">
        <v>3.9400000000000004</v>
      </c>
      <c r="P160" s="93">
        <v>4.3949999999999996</v>
      </c>
      <c r="Q160" s="93">
        <v>4.1550000000000002</v>
      </c>
      <c r="R160" s="93"/>
    </row>
    <row r="161" spans="1:18" s="127" customFormat="1" ht="12" customHeight="1">
      <c r="A161" s="64">
        <v>40763</v>
      </c>
      <c r="B161" s="93">
        <v>4.75</v>
      </c>
      <c r="C161" s="93"/>
      <c r="D161" s="93">
        <v>4.75</v>
      </c>
      <c r="E161" s="93"/>
      <c r="F161" s="93"/>
      <c r="G161" s="101"/>
      <c r="H161" s="101"/>
      <c r="I161" s="92">
        <v>102.850461</v>
      </c>
      <c r="J161" s="93">
        <v>4.9000000000000004</v>
      </c>
      <c r="K161" s="93">
        <v>4.8849999999999998</v>
      </c>
      <c r="L161" s="93">
        <v>4.625</v>
      </c>
      <c r="M161" s="93">
        <v>4.6500000000000004</v>
      </c>
      <c r="N161" s="93">
        <v>4.2799999999999994</v>
      </c>
      <c r="O161" s="93">
        <v>3.96</v>
      </c>
      <c r="P161" s="93">
        <v>4.4000000000000004</v>
      </c>
      <c r="Q161" s="93">
        <v>4.16</v>
      </c>
      <c r="R161" s="93"/>
    </row>
    <row r="162" spans="1:18" s="127" customFormat="1" ht="12" customHeight="1">
      <c r="A162" s="64">
        <v>40764</v>
      </c>
      <c r="B162" s="93">
        <v>4.75</v>
      </c>
      <c r="C162" s="93"/>
      <c r="D162" s="93">
        <v>4.75</v>
      </c>
      <c r="E162" s="93"/>
      <c r="F162" s="93"/>
      <c r="G162" s="101"/>
      <c r="H162" s="101"/>
      <c r="I162" s="92">
        <v>102.863846</v>
      </c>
      <c r="J162" s="93">
        <v>4.9000000000000004</v>
      </c>
      <c r="K162" s="93">
        <v>4.7699999999999996</v>
      </c>
      <c r="L162" s="93">
        <v>4.5199999999999996</v>
      </c>
      <c r="M162" s="93">
        <v>4.5999999999999996</v>
      </c>
      <c r="N162" s="93">
        <v>4.1850000000000005</v>
      </c>
      <c r="O162" s="93">
        <v>3.855</v>
      </c>
      <c r="P162" s="93">
        <v>4.4050000000000002</v>
      </c>
      <c r="Q162" s="93">
        <v>4.1100000000000003</v>
      </c>
      <c r="R162" s="93"/>
    </row>
    <row r="163" spans="1:18" s="127" customFormat="1" ht="12" customHeight="1">
      <c r="A163" s="64">
        <v>40765</v>
      </c>
      <c r="B163" s="93">
        <v>4.75</v>
      </c>
      <c r="C163" s="93"/>
      <c r="D163" s="93">
        <v>4.75</v>
      </c>
      <c r="E163" s="93"/>
      <c r="F163" s="93"/>
      <c r="G163" s="101"/>
      <c r="H163" s="101"/>
      <c r="I163" s="92">
        <v>102.87723200000001</v>
      </c>
      <c r="J163" s="93">
        <v>4.8650000000000002</v>
      </c>
      <c r="K163" s="93">
        <v>4.8499999999999996</v>
      </c>
      <c r="L163" s="93">
        <v>4.5999999999999996</v>
      </c>
      <c r="M163" s="93">
        <v>4.6500000000000004</v>
      </c>
      <c r="N163" s="93">
        <v>4.33</v>
      </c>
      <c r="O163" s="93">
        <v>4.04</v>
      </c>
      <c r="P163" s="93">
        <v>4.45</v>
      </c>
      <c r="Q163" s="93">
        <v>4.1550000000000002</v>
      </c>
      <c r="R163" s="93"/>
    </row>
    <row r="164" spans="1:18" s="127" customFormat="1" ht="12" customHeight="1">
      <c r="A164" s="64">
        <v>40766</v>
      </c>
      <c r="B164" s="93">
        <v>4.75</v>
      </c>
      <c r="C164" s="93"/>
      <c r="D164" s="93">
        <v>4.75</v>
      </c>
      <c r="E164" s="93"/>
      <c r="F164" s="93"/>
      <c r="G164" s="101"/>
      <c r="H164" s="101"/>
      <c r="I164" s="92">
        <v>102.89062</v>
      </c>
      <c r="J164" s="93">
        <v>4.87</v>
      </c>
      <c r="K164" s="93">
        <v>4.83</v>
      </c>
      <c r="L164" s="93">
        <v>4.5549999999999997</v>
      </c>
      <c r="M164" s="93">
        <v>4.6400000000000006</v>
      </c>
      <c r="N164" s="93">
        <v>4.25</v>
      </c>
      <c r="O164" s="93">
        <v>3.9400000000000004</v>
      </c>
      <c r="P164" s="93">
        <v>4.415</v>
      </c>
      <c r="Q164" s="93">
        <v>4.08</v>
      </c>
      <c r="R164" s="93"/>
    </row>
    <row r="165" spans="1:18" s="127" customFormat="1" ht="12" customHeight="1">
      <c r="A165" s="64">
        <v>40767</v>
      </c>
      <c r="B165" s="93">
        <v>4.75</v>
      </c>
      <c r="C165" s="93"/>
      <c r="D165" s="93">
        <v>4.75</v>
      </c>
      <c r="E165" s="93"/>
      <c r="F165" s="93"/>
      <c r="G165" s="101"/>
      <c r="H165" s="101"/>
      <c r="I165" s="92">
        <v>102.90401</v>
      </c>
      <c r="J165" s="93">
        <v>4.9000000000000004</v>
      </c>
      <c r="K165" s="93">
        <v>4.8600000000000003</v>
      </c>
      <c r="L165" s="93">
        <v>4.57</v>
      </c>
      <c r="M165" s="93">
        <v>4.62</v>
      </c>
      <c r="N165" s="93">
        <v>4.24</v>
      </c>
      <c r="O165" s="93">
        <v>3.9299999999999997</v>
      </c>
      <c r="P165" s="93">
        <v>4.3949999999999996</v>
      </c>
      <c r="Q165" s="93">
        <v>4.07</v>
      </c>
      <c r="R165" s="93"/>
    </row>
    <row r="166" spans="1:18" s="127" customFormat="1" ht="12" customHeight="1">
      <c r="A166" s="64">
        <v>40770</v>
      </c>
      <c r="B166" s="93">
        <v>4.75</v>
      </c>
      <c r="C166" s="93"/>
      <c r="D166" s="93">
        <v>4.75</v>
      </c>
      <c r="E166" s="93"/>
      <c r="F166" s="93"/>
      <c r="G166" s="101"/>
      <c r="H166" s="101"/>
      <c r="I166" s="92">
        <v>102.944185</v>
      </c>
      <c r="J166" s="93">
        <v>4.9000000000000004</v>
      </c>
      <c r="K166" s="93">
        <v>4.8949999999999996</v>
      </c>
      <c r="L166" s="93">
        <v>4.67</v>
      </c>
      <c r="M166" s="93">
        <v>4.67</v>
      </c>
      <c r="N166" s="93">
        <v>4.3599999999999994</v>
      </c>
      <c r="O166" s="93">
        <v>4.0600000000000005</v>
      </c>
      <c r="P166" s="93">
        <v>4.4000000000000004</v>
      </c>
      <c r="Q166" s="93">
        <v>4.125</v>
      </c>
      <c r="R166" s="93"/>
    </row>
    <row r="167" spans="1:18" s="127" customFormat="1" ht="12" customHeight="1">
      <c r="A167" s="64">
        <v>40771</v>
      </c>
      <c r="B167" s="93">
        <v>4.75</v>
      </c>
      <c r="C167" s="93"/>
      <c r="D167" s="93">
        <v>4.75</v>
      </c>
      <c r="E167" s="93"/>
      <c r="F167" s="93"/>
      <c r="G167" s="101"/>
      <c r="H167" s="101"/>
      <c r="I167" s="92">
        <v>102.957582</v>
      </c>
      <c r="J167" s="93">
        <v>4.87</v>
      </c>
      <c r="K167" s="93">
        <v>4.84</v>
      </c>
      <c r="L167" s="93">
        <v>4.7</v>
      </c>
      <c r="M167" s="93">
        <v>4.66</v>
      </c>
      <c r="N167" s="93">
        <v>4.37</v>
      </c>
      <c r="O167" s="93">
        <v>4.07</v>
      </c>
      <c r="P167" s="93">
        <v>4.4050000000000002</v>
      </c>
      <c r="Q167" s="93">
        <v>4.1399999999999997</v>
      </c>
      <c r="R167" s="93"/>
    </row>
    <row r="168" spans="1:18" s="127" customFormat="1" ht="12" customHeight="1">
      <c r="A168" s="64">
        <v>40772</v>
      </c>
      <c r="B168" s="93">
        <v>4.75</v>
      </c>
      <c r="C168" s="93"/>
      <c r="D168" s="93">
        <v>4.75</v>
      </c>
      <c r="E168" s="93"/>
      <c r="F168" s="93"/>
      <c r="G168" s="101"/>
      <c r="H168" s="101"/>
      <c r="I168" s="92">
        <v>102.97098099999999</v>
      </c>
      <c r="J168" s="93">
        <v>4.8899999999999997</v>
      </c>
      <c r="K168" s="93">
        <v>4.88</v>
      </c>
      <c r="L168" s="93">
        <v>4.75</v>
      </c>
      <c r="M168" s="93">
        <v>4.68</v>
      </c>
      <c r="N168" s="93">
        <v>4.3900000000000006</v>
      </c>
      <c r="O168" s="93">
        <v>4.09</v>
      </c>
      <c r="P168" s="93">
        <v>4.41</v>
      </c>
      <c r="Q168" s="93">
        <v>4.165</v>
      </c>
      <c r="R168" s="93"/>
    </row>
    <row r="169" spans="1:18" s="127" customFormat="1" ht="12" customHeight="1">
      <c r="A169" s="64">
        <v>40773</v>
      </c>
      <c r="B169" s="93">
        <v>4.75</v>
      </c>
      <c r="C169" s="93"/>
      <c r="D169" s="93">
        <v>4.75</v>
      </c>
      <c r="E169" s="93"/>
      <c r="F169" s="93"/>
      <c r="G169" s="101"/>
      <c r="H169" s="101"/>
      <c r="I169" s="92">
        <v>102.984381</v>
      </c>
      <c r="J169" s="93">
        <v>4.88</v>
      </c>
      <c r="K169" s="93">
        <v>4.8099999999999996</v>
      </c>
      <c r="L169" s="93">
        <v>4.6900000000000004</v>
      </c>
      <c r="M169" s="93">
        <v>4.68</v>
      </c>
      <c r="N169" s="93">
        <v>4.38</v>
      </c>
      <c r="O169" s="93">
        <v>4.08</v>
      </c>
      <c r="P169" s="93">
        <v>4.42</v>
      </c>
      <c r="Q169" s="93">
        <v>4.16</v>
      </c>
      <c r="R169" s="93"/>
    </row>
    <row r="170" spans="1:18" s="127" customFormat="1" ht="12" customHeight="1">
      <c r="A170" s="64">
        <v>40774</v>
      </c>
      <c r="B170" s="93">
        <v>4.75</v>
      </c>
      <c r="C170" s="93"/>
      <c r="D170" s="93">
        <v>4.75</v>
      </c>
      <c r="E170" s="93"/>
      <c r="F170" s="93"/>
      <c r="G170" s="101"/>
      <c r="H170" s="101"/>
      <c r="I170" s="92">
        <v>102.997783</v>
      </c>
      <c r="J170" s="93">
        <v>4.88</v>
      </c>
      <c r="K170" s="93">
        <v>4.79</v>
      </c>
      <c r="L170" s="93">
        <v>4.5599999999999996</v>
      </c>
      <c r="M170" s="93">
        <v>4.625</v>
      </c>
      <c r="N170" s="93">
        <v>4.2799999999999994</v>
      </c>
      <c r="O170" s="93">
        <v>3.95</v>
      </c>
      <c r="P170" s="93">
        <v>4.3949999999999996</v>
      </c>
      <c r="Q170" s="93">
        <v>4.125</v>
      </c>
      <c r="R170" s="93"/>
    </row>
    <row r="171" spans="1:18" s="127" customFormat="1" ht="12" customHeight="1">
      <c r="A171" s="64">
        <v>40777</v>
      </c>
      <c r="B171" s="93">
        <v>4.75</v>
      </c>
      <c r="C171" s="93"/>
      <c r="D171" s="93">
        <v>4.75</v>
      </c>
      <c r="E171" s="93"/>
      <c r="F171" s="93"/>
      <c r="G171" s="101"/>
      <c r="H171" s="101"/>
      <c r="I171" s="92">
        <v>103.037994</v>
      </c>
      <c r="J171" s="93">
        <v>4.8600000000000003</v>
      </c>
      <c r="K171" s="93">
        <v>4.79</v>
      </c>
      <c r="L171" s="93">
        <v>4.5599999999999996</v>
      </c>
      <c r="M171" s="93">
        <v>4.62</v>
      </c>
      <c r="N171" s="93">
        <v>4.2799999999999994</v>
      </c>
      <c r="O171" s="93">
        <v>3.95</v>
      </c>
      <c r="P171" s="93">
        <v>4.42</v>
      </c>
      <c r="Q171" s="93">
        <v>4.1500000000000004</v>
      </c>
      <c r="R171" s="93"/>
    </row>
    <row r="172" spans="1:18" s="127" customFormat="1" ht="12" customHeight="1">
      <c r="A172" s="64">
        <v>40778</v>
      </c>
      <c r="B172" s="93">
        <v>4.75</v>
      </c>
      <c r="C172" s="93"/>
      <c r="D172" s="93">
        <v>4.75</v>
      </c>
      <c r="E172" s="93"/>
      <c r="F172" s="93"/>
      <c r="G172" s="101"/>
      <c r="H172" s="101"/>
      <c r="I172" s="92">
        <v>103.05140400000001</v>
      </c>
      <c r="J172" s="93">
        <v>4.8499999999999996</v>
      </c>
      <c r="K172" s="93">
        <v>4.83</v>
      </c>
      <c r="L172" s="93">
        <v>4.63</v>
      </c>
      <c r="M172" s="93">
        <v>4.66</v>
      </c>
      <c r="N172" s="93">
        <v>4.37</v>
      </c>
      <c r="O172" s="93">
        <v>4.05</v>
      </c>
      <c r="P172" s="93">
        <v>4.41</v>
      </c>
      <c r="Q172" s="93">
        <v>4.1950000000000003</v>
      </c>
      <c r="R172" s="93"/>
    </row>
    <row r="173" spans="1:18" s="127" customFormat="1" ht="12" customHeight="1">
      <c r="A173" s="64">
        <v>40779</v>
      </c>
      <c r="B173" s="93">
        <v>4.75</v>
      </c>
      <c r="C173" s="93"/>
      <c r="D173" s="93">
        <v>4.75</v>
      </c>
      <c r="E173" s="93"/>
      <c r="F173" s="93"/>
      <c r="G173" s="101"/>
      <c r="H173" s="101"/>
      <c r="I173" s="92">
        <v>103.064814</v>
      </c>
      <c r="J173" s="93">
        <v>4.84</v>
      </c>
      <c r="K173" s="93">
        <v>4.8150000000000004</v>
      </c>
      <c r="L173" s="93">
        <v>4.6500000000000004</v>
      </c>
      <c r="M173" s="93">
        <v>4.67</v>
      </c>
      <c r="N173" s="93">
        <v>4.34</v>
      </c>
      <c r="O173" s="93">
        <v>4.04</v>
      </c>
      <c r="P173" s="93">
        <v>4.41</v>
      </c>
      <c r="Q173" s="93">
        <v>4.18</v>
      </c>
      <c r="R173" s="93"/>
    </row>
    <row r="174" spans="1:18" s="127" customFormat="1" ht="12" customHeight="1">
      <c r="A174" s="64">
        <v>40780</v>
      </c>
      <c r="B174" s="93">
        <v>4.75</v>
      </c>
      <c r="C174" s="93"/>
      <c r="D174" s="93">
        <v>4.75</v>
      </c>
      <c r="E174" s="93"/>
      <c r="F174" s="93"/>
      <c r="G174" s="101"/>
      <c r="H174" s="101"/>
      <c r="I174" s="92">
        <v>103.078227</v>
      </c>
      <c r="J174" s="93">
        <v>4.8449999999999998</v>
      </c>
      <c r="K174" s="93">
        <v>4.8250000000000002</v>
      </c>
      <c r="L174" s="93">
        <v>4.6550000000000002</v>
      </c>
      <c r="M174" s="93">
        <v>4.68</v>
      </c>
      <c r="N174" s="93">
        <v>4.3599999999999994</v>
      </c>
      <c r="O174" s="93">
        <v>4.08</v>
      </c>
      <c r="P174" s="93"/>
      <c r="Q174" s="93">
        <v>4.2949999999999999</v>
      </c>
      <c r="R174" s="93"/>
    </row>
    <row r="175" spans="1:18" s="127" customFormat="1" ht="12" customHeight="1">
      <c r="A175" s="64">
        <v>40781</v>
      </c>
      <c r="B175" s="93">
        <v>4.75</v>
      </c>
      <c r="C175" s="93"/>
      <c r="D175" s="93">
        <v>4.75</v>
      </c>
      <c r="E175" s="93"/>
      <c r="F175" s="93"/>
      <c r="G175" s="101"/>
      <c r="H175" s="101"/>
      <c r="I175" s="92">
        <v>103.091641</v>
      </c>
      <c r="J175" s="93">
        <v>4.84</v>
      </c>
      <c r="K175" s="93">
        <v>4.8499999999999996</v>
      </c>
      <c r="L175" s="93">
        <v>4.66</v>
      </c>
      <c r="M175" s="93">
        <v>4.6899999999999995</v>
      </c>
      <c r="N175" s="93">
        <v>4.3900000000000006</v>
      </c>
      <c r="O175" s="93">
        <v>4.12</v>
      </c>
      <c r="P175" s="93"/>
      <c r="Q175" s="93">
        <v>4.3150000000000004</v>
      </c>
      <c r="R175" s="93"/>
    </row>
    <row r="176" spans="1:18" s="127" customFormat="1" ht="12" customHeight="1">
      <c r="A176" s="64">
        <v>40784</v>
      </c>
      <c r="B176" s="93">
        <v>4.75</v>
      </c>
      <c r="C176" s="93"/>
      <c r="D176" s="93">
        <v>4.75</v>
      </c>
      <c r="E176" s="93"/>
      <c r="F176" s="93"/>
      <c r="G176" s="101"/>
      <c r="H176" s="101"/>
      <c r="I176" s="92">
        <v>103.131889</v>
      </c>
      <c r="J176" s="93">
        <v>4.83</v>
      </c>
      <c r="K176" s="93">
        <v>4.875</v>
      </c>
      <c r="L176" s="93">
        <v>4.75</v>
      </c>
      <c r="M176" s="93">
        <v>4.7</v>
      </c>
      <c r="N176" s="93">
        <v>4.43</v>
      </c>
      <c r="O176" s="93">
        <v>4.17</v>
      </c>
      <c r="P176" s="93"/>
      <c r="Q176" s="93"/>
      <c r="R176" s="93"/>
    </row>
    <row r="177" spans="1:18" s="127" customFormat="1" ht="12" customHeight="1">
      <c r="A177" s="64">
        <v>40785</v>
      </c>
      <c r="B177" s="93">
        <v>4.75</v>
      </c>
      <c r="C177" s="93"/>
      <c r="D177" s="93">
        <v>4.75</v>
      </c>
      <c r="E177" s="93"/>
      <c r="F177" s="93"/>
      <c r="G177" s="101"/>
      <c r="H177" s="101"/>
      <c r="I177" s="92">
        <v>103.14531100000001</v>
      </c>
      <c r="J177" s="93">
        <v>4.8099999999999996</v>
      </c>
      <c r="K177" s="93">
        <v>4.88</v>
      </c>
      <c r="L177" s="93">
        <v>4.7949999999999999</v>
      </c>
      <c r="M177" s="93">
        <v>4.7</v>
      </c>
      <c r="N177" s="93">
        <v>4.4700000000000006</v>
      </c>
      <c r="O177" s="93">
        <v>4.21</v>
      </c>
      <c r="P177" s="93"/>
      <c r="Q177" s="93"/>
      <c r="R177" s="93"/>
    </row>
    <row r="178" spans="1:18" s="127" customFormat="1" ht="12" customHeight="1">
      <c r="A178" s="64">
        <v>40786</v>
      </c>
      <c r="B178" s="93">
        <v>4.75</v>
      </c>
      <c r="C178" s="93"/>
      <c r="D178" s="93">
        <v>4.75</v>
      </c>
      <c r="E178" s="93"/>
      <c r="F178" s="93"/>
      <c r="G178" s="101"/>
      <c r="H178" s="101"/>
      <c r="I178" s="92">
        <v>103.158734</v>
      </c>
      <c r="J178" s="93">
        <v>4.8150000000000004</v>
      </c>
      <c r="K178" s="93">
        <v>4.8600000000000003</v>
      </c>
      <c r="L178" s="93">
        <v>4.76</v>
      </c>
      <c r="M178" s="93">
        <v>4.71</v>
      </c>
      <c r="N178" s="93">
        <v>4.4700000000000006</v>
      </c>
      <c r="O178" s="93">
        <v>4.21</v>
      </c>
      <c r="P178" s="93"/>
      <c r="Q178" s="93"/>
      <c r="R178" s="93"/>
    </row>
    <row r="179" spans="1:18" s="127" customFormat="1" ht="12" customHeight="1">
      <c r="A179" s="64">
        <v>40787</v>
      </c>
      <c r="B179" s="93">
        <v>4.75</v>
      </c>
      <c r="C179" s="93"/>
      <c r="D179" s="93">
        <v>4.75</v>
      </c>
      <c r="E179" s="93"/>
      <c r="F179" s="93"/>
      <c r="G179" s="101"/>
      <c r="H179" s="101"/>
      <c r="I179" s="92">
        <v>103.172158</v>
      </c>
      <c r="J179" s="93">
        <v>4.82</v>
      </c>
      <c r="K179" s="93">
        <v>4.835</v>
      </c>
      <c r="L179" s="93">
        <v>4.75</v>
      </c>
      <c r="M179" s="93">
        <v>4.7200000000000006</v>
      </c>
      <c r="N179" s="93">
        <v>4.5199999999999996</v>
      </c>
      <c r="O179" s="93">
        <v>4.2799999999999994</v>
      </c>
      <c r="P179" s="93"/>
      <c r="Q179" s="93">
        <v>4.3600000000000003</v>
      </c>
      <c r="R179" s="93"/>
    </row>
    <row r="180" spans="1:18" s="127" customFormat="1" ht="12" customHeight="1">
      <c r="A180" s="64">
        <v>40788</v>
      </c>
      <c r="B180" s="93">
        <v>4.75</v>
      </c>
      <c r="C180" s="93"/>
      <c r="D180" s="93">
        <v>4.75</v>
      </c>
      <c r="E180" s="93"/>
      <c r="F180" s="93"/>
      <c r="G180" s="101"/>
      <c r="H180" s="101"/>
      <c r="I180" s="92">
        <v>103.185585</v>
      </c>
      <c r="J180" s="93">
        <v>4.8</v>
      </c>
      <c r="K180" s="93">
        <v>4.8150000000000004</v>
      </c>
      <c r="L180" s="93">
        <v>4.7300000000000004</v>
      </c>
      <c r="M180" s="93">
        <v>4.7</v>
      </c>
      <c r="N180" s="93">
        <v>4.4800000000000004</v>
      </c>
      <c r="O180" s="93">
        <v>4.2300000000000004</v>
      </c>
      <c r="P180" s="93"/>
      <c r="Q180" s="93">
        <v>4.3550000000000004</v>
      </c>
      <c r="R180" s="93"/>
    </row>
    <row r="181" spans="1:18" s="127" customFormat="1" ht="12" customHeight="1">
      <c r="A181" s="64">
        <v>40791</v>
      </c>
      <c r="B181" s="93">
        <v>4.75</v>
      </c>
      <c r="C181" s="93"/>
      <c r="D181" s="93">
        <v>4.75</v>
      </c>
      <c r="E181" s="93"/>
      <c r="F181" s="93"/>
      <c r="G181" s="101"/>
      <c r="H181" s="101"/>
      <c r="I181" s="92">
        <v>103.22587</v>
      </c>
      <c r="J181" s="93">
        <v>4.7850000000000001</v>
      </c>
      <c r="K181" s="93">
        <v>4.7699999999999996</v>
      </c>
      <c r="L181" s="93">
        <v>4.6500000000000004</v>
      </c>
      <c r="M181" s="93">
        <v>4.7</v>
      </c>
      <c r="N181" s="93">
        <v>4.4399999999999995</v>
      </c>
      <c r="O181" s="93">
        <v>4.16</v>
      </c>
      <c r="P181" s="93">
        <v>4.42</v>
      </c>
      <c r="Q181" s="93">
        <v>4.33</v>
      </c>
      <c r="R181" s="93"/>
    </row>
    <row r="182" spans="1:18" s="127" customFormat="1" ht="12" customHeight="1">
      <c r="A182" s="64">
        <v>40792</v>
      </c>
      <c r="B182" s="93">
        <v>4.75</v>
      </c>
      <c r="C182" s="93"/>
      <c r="D182" s="93">
        <v>4.75</v>
      </c>
      <c r="E182" s="93"/>
      <c r="F182" s="93"/>
      <c r="G182" s="101"/>
      <c r="H182" s="101"/>
      <c r="I182" s="92">
        <v>103.23930300000001</v>
      </c>
      <c r="J182" s="93">
        <v>4.8</v>
      </c>
      <c r="K182" s="93">
        <v>4.8</v>
      </c>
      <c r="L182" s="93">
        <v>4.67</v>
      </c>
      <c r="M182" s="93">
        <v>4.71</v>
      </c>
      <c r="N182" s="93">
        <v>4.4399999999999995</v>
      </c>
      <c r="O182" s="93">
        <v>4.16</v>
      </c>
      <c r="P182" s="93">
        <v>4.41</v>
      </c>
      <c r="Q182" s="93">
        <v>4.32</v>
      </c>
      <c r="R182" s="93"/>
    </row>
    <row r="183" spans="1:18" s="127" customFormat="1" ht="12" customHeight="1">
      <c r="A183" s="64">
        <v>40793</v>
      </c>
      <c r="B183" s="93">
        <v>4.75</v>
      </c>
      <c r="C183" s="93"/>
      <c r="D183" s="93">
        <v>4.75</v>
      </c>
      <c r="E183" s="93"/>
      <c r="F183" s="93"/>
      <c r="G183" s="101"/>
      <c r="H183" s="101"/>
      <c r="I183" s="92">
        <v>103.25273799999999</v>
      </c>
      <c r="J183" s="93">
        <v>4.8099999999999996</v>
      </c>
      <c r="K183" s="93">
        <v>4.83</v>
      </c>
      <c r="L183" s="93">
        <v>4.72</v>
      </c>
      <c r="M183" s="93">
        <v>4.71</v>
      </c>
      <c r="N183" s="93">
        <v>4.5199999999999996</v>
      </c>
      <c r="O183" s="93">
        <v>4.2799999999999994</v>
      </c>
      <c r="P183" s="93">
        <v>4.4450000000000003</v>
      </c>
      <c r="Q183" s="93">
        <v>4.3600000000000003</v>
      </c>
      <c r="R183" s="93"/>
    </row>
    <row r="184" spans="1:18" s="127" customFormat="1" ht="12" customHeight="1">
      <c r="A184" s="64">
        <v>40794</v>
      </c>
      <c r="B184" s="93">
        <v>4.75</v>
      </c>
      <c r="C184" s="93"/>
      <c r="D184" s="93">
        <v>4.75</v>
      </c>
      <c r="E184" s="93"/>
      <c r="F184" s="93"/>
      <c r="G184" s="101"/>
      <c r="H184" s="101"/>
      <c r="I184" s="92">
        <v>103.266175</v>
      </c>
      <c r="J184" s="93">
        <v>4.8099999999999996</v>
      </c>
      <c r="K184" s="93">
        <v>4.8250000000000002</v>
      </c>
      <c r="L184" s="93">
        <v>4.7350000000000003</v>
      </c>
      <c r="M184" s="93">
        <v>4.7</v>
      </c>
      <c r="N184" s="93">
        <v>4.49</v>
      </c>
      <c r="O184" s="93">
        <v>4.2200000000000006</v>
      </c>
      <c r="P184" s="93">
        <v>4.45</v>
      </c>
      <c r="Q184" s="93">
        <v>4.3600000000000003</v>
      </c>
      <c r="R184" s="93"/>
    </row>
    <row r="185" spans="1:18" s="127" customFormat="1" ht="12" customHeight="1">
      <c r="A185" s="64">
        <v>40795</v>
      </c>
      <c r="B185" s="93">
        <v>4.75</v>
      </c>
      <c r="C185" s="93"/>
      <c r="D185" s="93">
        <v>4.75</v>
      </c>
      <c r="E185" s="93"/>
      <c r="F185" s="93"/>
      <c r="G185" s="101"/>
      <c r="H185" s="101"/>
      <c r="I185" s="92">
        <v>103.279614</v>
      </c>
      <c r="J185" s="93">
        <v>4.8250000000000002</v>
      </c>
      <c r="K185" s="93">
        <v>4.88</v>
      </c>
      <c r="L185" s="93">
        <v>4.72</v>
      </c>
      <c r="M185" s="93">
        <v>4.7</v>
      </c>
      <c r="N185" s="93">
        <v>4.49</v>
      </c>
      <c r="O185" s="93">
        <v>4.24</v>
      </c>
      <c r="P185" s="93">
        <v>4.46</v>
      </c>
      <c r="Q185" s="93">
        <v>4.3650000000000002</v>
      </c>
      <c r="R185" s="93"/>
    </row>
    <row r="186" spans="1:18" s="127" customFormat="1" ht="12" customHeight="1">
      <c r="A186" s="64">
        <v>40798</v>
      </c>
      <c r="B186" s="93">
        <v>4.75</v>
      </c>
      <c r="C186" s="93"/>
      <c r="D186" s="93">
        <v>4.75</v>
      </c>
      <c r="E186" s="93"/>
      <c r="F186" s="93"/>
      <c r="G186" s="101"/>
      <c r="H186" s="101"/>
      <c r="I186" s="92">
        <v>103.319936</v>
      </c>
      <c r="J186" s="93">
        <v>4.8099999999999996</v>
      </c>
      <c r="K186" s="93">
        <v>4.8600000000000003</v>
      </c>
      <c r="L186" s="93">
        <v>4.6950000000000003</v>
      </c>
      <c r="M186" s="93">
        <v>4.63</v>
      </c>
      <c r="N186" s="93">
        <v>4.3599999999999994</v>
      </c>
      <c r="O186" s="93">
        <v>4.08</v>
      </c>
      <c r="P186" s="93">
        <v>4.41</v>
      </c>
      <c r="Q186" s="93">
        <v>4.2949999999999999</v>
      </c>
      <c r="R186" s="93"/>
    </row>
    <row r="187" spans="1:18" s="127" customFormat="1" ht="12" customHeight="1">
      <c r="A187" s="64">
        <v>40799</v>
      </c>
      <c r="B187" s="93">
        <v>4.75</v>
      </c>
      <c r="C187" s="93"/>
      <c r="D187" s="93">
        <v>4.75</v>
      </c>
      <c r="E187" s="93"/>
      <c r="F187" s="93"/>
      <c r="G187" s="101"/>
      <c r="H187" s="101"/>
      <c r="I187" s="92">
        <v>103.333381</v>
      </c>
      <c r="J187" s="93">
        <v>4.8099999999999996</v>
      </c>
      <c r="K187" s="93">
        <v>4.8600000000000003</v>
      </c>
      <c r="L187" s="93">
        <v>4.6399999999999997</v>
      </c>
      <c r="M187" s="93">
        <v>4.63</v>
      </c>
      <c r="N187" s="93">
        <v>4.3499999999999996</v>
      </c>
      <c r="O187" s="93">
        <v>4.05</v>
      </c>
      <c r="P187" s="93">
        <v>4.4050000000000002</v>
      </c>
      <c r="Q187" s="93">
        <v>4.29</v>
      </c>
      <c r="R187" s="93"/>
    </row>
    <row r="188" spans="1:18" s="127" customFormat="1" ht="12" customHeight="1">
      <c r="A188" s="64">
        <v>40800</v>
      </c>
      <c r="B188" s="93">
        <v>4.75</v>
      </c>
      <c r="C188" s="93"/>
      <c r="D188" s="93">
        <v>4.75</v>
      </c>
      <c r="E188" s="93"/>
      <c r="F188" s="93"/>
      <c r="G188" s="101"/>
      <c r="H188" s="101"/>
      <c r="I188" s="92">
        <v>103.346829</v>
      </c>
      <c r="J188" s="93">
        <v>4.8099999999999996</v>
      </c>
      <c r="K188" s="93">
        <v>4.8250000000000002</v>
      </c>
      <c r="L188" s="93">
        <v>4.54</v>
      </c>
      <c r="M188" s="93">
        <v>4.59</v>
      </c>
      <c r="N188" s="93">
        <v>4.26</v>
      </c>
      <c r="O188" s="93">
        <v>3.92</v>
      </c>
      <c r="P188" s="93">
        <v>4.3849999999999998</v>
      </c>
      <c r="Q188" s="93">
        <v>4.25</v>
      </c>
      <c r="R188" s="93"/>
    </row>
    <row r="189" spans="1:18" s="127" customFormat="1" ht="12" customHeight="1">
      <c r="A189" s="64">
        <v>40801</v>
      </c>
      <c r="B189" s="93">
        <v>4.75</v>
      </c>
      <c r="C189" s="93"/>
      <c r="D189" s="93">
        <v>4.75</v>
      </c>
      <c r="E189" s="93"/>
      <c r="F189" s="93"/>
      <c r="G189" s="101"/>
      <c r="H189" s="101"/>
      <c r="I189" s="92">
        <v>103.36027799999999</v>
      </c>
      <c r="J189" s="93">
        <v>4.83</v>
      </c>
      <c r="K189" s="93">
        <v>4.8449999999999998</v>
      </c>
      <c r="L189" s="93">
        <v>4.5549999999999997</v>
      </c>
      <c r="M189" s="93">
        <v>4.63</v>
      </c>
      <c r="N189" s="93">
        <v>4.32</v>
      </c>
      <c r="O189" s="93">
        <v>3.99</v>
      </c>
      <c r="P189" s="93">
        <v>4.4550000000000001</v>
      </c>
      <c r="Q189" s="93">
        <v>4.3049999999999997</v>
      </c>
      <c r="R189" s="93"/>
    </row>
    <row r="190" spans="1:18" s="127" customFormat="1" ht="12" customHeight="1">
      <c r="A190" s="64">
        <v>40802</v>
      </c>
      <c r="B190" s="93">
        <v>4.75</v>
      </c>
      <c r="C190" s="93"/>
      <c r="D190" s="93">
        <v>4.75</v>
      </c>
      <c r="E190" s="93"/>
      <c r="F190" s="93"/>
      <c r="G190" s="101"/>
      <c r="H190" s="101"/>
      <c r="I190" s="92">
        <v>103.373729</v>
      </c>
      <c r="J190" s="93">
        <v>4.8</v>
      </c>
      <c r="K190" s="93">
        <v>4.78</v>
      </c>
      <c r="L190" s="93">
        <v>4.5650000000000004</v>
      </c>
      <c r="M190" s="93">
        <v>4.6500000000000004</v>
      </c>
      <c r="N190" s="93">
        <v>4.3599999999999994</v>
      </c>
      <c r="O190" s="93">
        <v>4.05</v>
      </c>
      <c r="P190" s="93">
        <v>4.4850000000000003</v>
      </c>
      <c r="Q190" s="93">
        <v>4.3</v>
      </c>
      <c r="R190" s="93"/>
    </row>
    <row r="191" spans="1:18" s="127" customFormat="1" ht="12" customHeight="1">
      <c r="A191" s="64">
        <v>40805</v>
      </c>
      <c r="B191" s="93">
        <v>4.75</v>
      </c>
      <c r="C191" s="93"/>
      <c r="D191" s="93">
        <v>4.75</v>
      </c>
      <c r="E191" s="93"/>
      <c r="F191" s="93"/>
      <c r="G191" s="101"/>
      <c r="H191" s="101"/>
      <c r="I191" s="92">
        <v>103.41408699999999</v>
      </c>
      <c r="J191" s="93">
        <v>4.78</v>
      </c>
      <c r="K191" s="93">
        <v>4.75</v>
      </c>
      <c r="L191" s="93">
        <v>4.55</v>
      </c>
      <c r="M191" s="93">
        <v>4.62</v>
      </c>
      <c r="N191" s="93">
        <v>4.3100000000000005</v>
      </c>
      <c r="O191" s="93">
        <v>3.99</v>
      </c>
      <c r="P191" s="93">
        <v>4.47</v>
      </c>
      <c r="Q191" s="93">
        <v>4.2850000000000001</v>
      </c>
      <c r="R191" s="93"/>
    </row>
    <row r="192" spans="1:18" s="127" customFormat="1" ht="12" customHeight="1">
      <c r="A192" s="64">
        <v>40806</v>
      </c>
      <c r="B192" s="93">
        <v>4.75</v>
      </c>
      <c r="C192" s="93"/>
      <c r="D192" s="93">
        <v>4.75</v>
      </c>
      <c r="E192" s="93"/>
      <c r="F192" s="93"/>
      <c r="G192" s="101"/>
      <c r="H192" s="101"/>
      <c r="I192" s="92">
        <v>103.42754499999999</v>
      </c>
      <c r="J192" s="93">
        <v>4.79</v>
      </c>
      <c r="K192" s="93">
        <v>4.75</v>
      </c>
      <c r="L192" s="93">
        <v>4.55</v>
      </c>
      <c r="M192" s="93">
        <v>4.67</v>
      </c>
      <c r="N192" s="93">
        <v>4.38</v>
      </c>
      <c r="O192" s="93">
        <v>4.05</v>
      </c>
      <c r="P192" s="93">
        <v>4.4850000000000003</v>
      </c>
      <c r="Q192" s="93">
        <v>4.26</v>
      </c>
      <c r="R192" s="93"/>
    </row>
    <row r="193" spans="1:18" s="127" customFormat="1" ht="12" customHeight="1">
      <c r="A193" s="64">
        <v>40807</v>
      </c>
      <c r="B193" s="93">
        <v>4.75</v>
      </c>
      <c r="C193" s="93"/>
      <c r="D193" s="93">
        <v>4.75</v>
      </c>
      <c r="E193" s="93"/>
      <c r="F193" s="93"/>
      <c r="G193" s="101"/>
      <c r="H193" s="101"/>
      <c r="I193" s="92">
        <v>103.441005</v>
      </c>
      <c r="J193" s="93">
        <v>4.78</v>
      </c>
      <c r="K193" s="93">
        <v>4.7699999999999996</v>
      </c>
      <c r="L193" s="93">
        <v>4.585</v>
      </c>
      <c r="M193" s="93">
        <v>4.68</v>
      </c>
      <c r="N193" s="93">
        <v>4.43</v>
      </c>
      <c r="O193" s="93">
        <v>4.12</v>
      </c>
      <c r="P193" s="93">
        <v>4.5049999999999999</v>
      </c>
      <c r="Q193" s="93">
        <v>4.2699999999999996</v>
      </c>
      <c r="R193" s="93"/>
    </row>
    <row r="194" spans="1:18" s="127" customFormat="1" ht="12" customHeight="1">
      <c r="A194" s="64">
        <v>40808</v>
      </c>
      <c r="B194" s="93">
        <v>4.75</v>
      </c>
      <c r="C194" s="93"/>
      <c r="D194" s="93">
        <v>4.75</v>
      </c>
      <c r="E194" s="93"/>
      <c r="F194" s="93"/>
      <c r="G194" s="101"/>
      <c r="H194" s="101"/>
      <c r="I194" s="92">
        <v>103.45446699999999</v>
      </c>
      <c r="J194" s="93">
        <v>4.7850000000000001</v>
      </c>
      <c r="K194" s="93">
        <v>4.7549999999999999</v>
      </c>
      <c r="L194" s="93">
        <v>4.6050000000000004</v>
      </c>
      <c r="M194" s="93">
        <v>4.68</v>
      </c>
      <c r="N194" s="93">
        <v>4.42</v>
      </c>
      <c r="O194" s="93">
        <v>4.1099999999999994</v>
      </c>
      <c r="P194" s="93">
        <v>4.55</v>
      </c>
      <c r="Q194" s="93">
        <v>4.4550000000000001</v>
      </c>
      <c r="R194" s="93"/>
    </row>
    <row r="195" spans="1:18" s="127" customFormat="1" ht="12" customHeight="1">
      <c r="A195" s="64">
        <v>40809</v>
      </c>
      <c r="B195" s="93">
        <v>4.75</v>
      </c>
      <c r="C195" s="93"/>
      <c r="D195" s="93">
        <v>4.75</v>
      </c>
      <c r="E195" s="93"/>
      <c r="F195" s="93"/>
      <c r="G195" s="101"/>
      <c r="H195" s="101"/>
      <c r="I195" s="92">
        <v>103.46793</v>
      </c>
      <c r="J195" s="93">
        <v>4.79</v>
      </c>
      <c r="K195" s="93">
        <v>4.76</v>
      </c>
      <c r="L195" s="93">
        <v>4.5599999999999996</v>
      </c>
      <c r="M195" s="93">
        <v>4.67</v>
      </c>
      <c r="N195" s="93">
        <v>4.37</v>
      </c>
      <c r="O195" s="93">
        <v>4.0600000000000005</v>
      </c>
      <c r="P195" s="93">
        <v>4.5350000000000001</v>
      </c>
      <c r="Q195" s="93">
        <v>4.415</v>
      </c>
      <c r="R195" s="93"/>
    </row>
    <row r="196" spans="1:18" s="127" customFormat="1" ht="12" customHeight="1">
      <c r="A196" s="64">
        <v>40812</v>
      </c>
      <c r="B196" s="93">
        <v>4.75</v>
      </c>
      <c r="C196" s="93"/>
      <c r="D196" s="93">
        <v>4.75</v>
      </c>
      <c r="E196" s="93"/>
      <c r="F196" s="93"/>
      <c r="G196" s="101"/>
      <c r="H196" s="101"/>
      <c r="I196" s="92">
        <v>103.508325</v>
      </c>
      <c r="J196" s="93">
        <v>4.79</v>
      </c>
      <c r="K196" s="93">
        <v>4.7699999999999996</v>
      </c>
      <c r="L196" s="93">
        <v>4.57</v>
      </c>
      <c r="M196" s="93">
        <v>4.67</v>
      </c>
      <c r="N196" s="93">
        <v>4.37</v>
      </c>
      <c r="O196" s="93">
        <v>4.05</v>
      </c>
      <c r="P196" s="93">
        <v>4.5350000000000001</v>
      </c>
      <c r="Q196" s="93">
        <v>4.41</v>
      </c>
      <c r="R196" s="93"/>
    </row>
    <row r="197" spans="1:18" s="127" customFormat="1" ht="12" customHeight="1">
      <c r="A197" s="64">
        <v>40813</v>
      </c>
      <c r="B197" s="93">
        <v>4.75</v>
      </c>
      <c r="C197" s="93"/>
      <c r="D197" s="93">
        <v>4.75</v>
      </c>
      <c r="E197" s="93"/>
      <c r="F197" s="93"/>
      <c r="G197" s="101"/>
      <c r="H197" s="101"/>
      <c r="I197" s="92">
        <v>103.521795</v>
      </c>
      <c r="J197" s="93">
        <v>4.8049999999999997</v>
      </c>
      <c r="K197" s="93">
        <v>4.82</v>
      </c>
      <c r="L197" s="93">
        <v>4.63</v>
      </c>
      <c r="M197" s="93">
        <v>4.6899999999999995</v>
      </c>
      <c r="N197" s="93">
        <v>4.4399999999999995</v>
      </c>
      <c r="O197" s="93">
        <v>4.1500000000000004</v>
      </c>
      <c r="P197" s="93">
        <v>4.59</v>
      </c>
      <c r="Q197" s="93">
        <v>4.43</v>
      </c>
      <c r="R197" s="93"/>
    </row>
    <row r="198" spans="1:18" s="127" customFormat="1" ht="12" customHeight="1">
      <c r="A198" s="64">
        <v>40814</v>
      </c>
      <c r="B198" s="93">
        <v>4.75</v>
      </c>
      <c r="C198" s="93"/>
      <c r="D198" s="93">
        <v>4.75</v>
      </c>
      <c r="E198" s="93"/>
      <c r="F198" s="93"/>
      <c r="G198" s="101"/>
      <c r="H198" s="101"/>
      <c r="I198" s="92">
        <v>103.535267</v>
      </c>
      <c r="J198" s="93">
        <v>4.84</v>
      </c>
      <c r="K198" s="93">
        <v>4.82</v>
      </c>
      <c r="L198" s="93">
        <v>4.66</v>
      </c>
      <c r="M198" s="93">
        <v>4.6899999999999995</v>
      </c>
      <c r="N198" s="93">
        <v>4.43</v>
      </c>
      <c r="O198" s="93">
        <v>4.1500000000000004</v>
      </c>
      <c r="P198" s="93">
        <v>4.5999999999999996</v>
      </c>
      <c r="Q198" s="93">
        <v>4.4550000000000001</v>
      </c>
      <c r="R198" s="93"/>
    </row>
    <row r="199" spans="1:18" s="127" customFormat="1" ht="12" customHeight="1">
      <c r="A199" s="64">
        <v>40815</v>
      </c>
      <c r="B199" s="93">
        <v>4.75</v>
      </c>
      <c r="C199" s="93"/>
      <c r="D199" s="93">
        <v>4.75</v>
      </c>
      <c r="E199" s="93"/>
      <c r="F199" s="93"/>
      <c r="G199" s="101"/>
      <c r="H199" s="101"/>
      <c r="I199" s="92">
        <v>103.54874100000001</v>
      </c>
      <c r="J199" s="93">
        <v>4.8600000000000003</v>
      </c>
      <c r="K199" s="93">
        <v>4.835</v>
      </c>
      <c r="L199" s="93">
        <v>4.6399999999999997</v>
      </c>
      <c r="M199" s="93">
        <v>4.68</v>
      </c>
      <c r="N199" s="93">
        <v>4.41</v>
      </c>
      <c r="O199" s="93">
        <v>4.12</v>
      </c>
      <c r="P199" s="93">
        <v>4.63</v>
      </c>
      <c r="Q199" s="93">
        <v>4.5449999999999999</v>
      </c>
      <c r="R199" s="93"/>
    </row>
    <row r="200" spans="1:18" s="127" customFormat="1" ht="12" customHeight="1">
      <c r="A200" s="64">
        <v>40816</v>
      </c>
      <c r="B200" s="93">
        <v>4.75</v>
      </c>
      <c r="C200" s="93"/>
      <c r="D200" s="93">
        <v>4.75</v>
      </c>
      <c r="E200" s="93"/>
      <c r="F200" s="93"/>
      <c r="G200" s="101"/>
      <c r="H200" s="101"/>
      <c r="I200" s="92">
        <v>103.56221600000001</v>
      </c>
      <c r="J200" s="93">
        <v>4.8600000000000003</v>
      </c>
      <c r="K200" s="93">
        <v>4.8600000000000003</v>
      </c>
      <c r="L200" s="93">
        <v>4.6349999999999998</v>
      </c>
      <c r="M200" s="93">
        <v>4.66</v>
      </c>
      <c r="N200" s="93">
        <v>4.4000000000000004</v>
      </c>
      <c r="O200" s="93">
        <v>4.1099999999999994</v>
      </c>
      <c r="P200" s="93">
        <v>4.6399999999999997</v>
      </c>
      <c r="Q200" s="93">
        <v>4.5650000000000004</v>
      </c>
      <c r="R200" s="93"/>
    </row>
    <row r="201" spans="1:18" s="127" customFormat="1" ht="12" customHeight="1">
      <c r="A201" s="64">
        <v>40819</v>
      </c>
      <c r="B201" s="93">
        <v>4.75</v>
      </c>
      <c r="C201" s="93"/>
      <c r="D201" s="93">
        <v>4.75</v>
      </c>
      <c r="E201" s="93"/>
      <c r="F201" s="93"/>
      <c r="G201" s="101"/>
      <c r="H201" s="101"/>
      <c r="I201" s="92">
        <v>103.602648</v>
      </c>
      <c r="J201" s="93"/>
      <c r="K201" s="93"/>
      <c r="L201" s="93"/>
      <c r="M201" s="93"/>
      <c r="N201" s="93"/>
      <c r="O201" s="93"/>
      <c r="P201" s="93"/>
      <c r="Q201" s="93"/>
      <c r="R201" s="93"/>
    </row>
    <row r="202" spans="1:18" s="127" customFormat="1" ht="12" customHeight="1">
      <c r="A202" s="64">
        <v>40820</v>
      </c>
      <c r="B202" s="93">
        <v>4.75</v>
      </c>
      <c r="C202" s="93"/>
      <c r="D202" s="93">
        <v>4.75</v>
      </c>
      <c r="E202" s="93"/>
      <c r="F202" s="93"/>
      <c r="G202" s="101"/>
      <c r="H202" s="101"/>
      <c r="I202" s="92">
        <v>103.616131</v>
      </c>
      <c r="J202" s="93">
        <v>4.7699999999999996</v>
      </c>
      <c r="K202" s="93">
        <v>4.6900000000000004</v>
      </c>
      <c r="L202" s="93">
        <v>4.47</v>
      </c>
      <c r="M202" s="93">
        <v>4.66</v>
      </c>
      <c r="N202" s="93">
        <v>4.3499999999999996</v>
      </c>
      <c r="O202" s="93">
        <v>4.01</v>
      </c>
      <c r="P202" s="93">
        <v>4.59</v>
      </c>
      <c r="Q202" s="93"/>
      <c r="R202" s="93"/>
    </row>
    <row r="203" spans="1:18" s="127" customFormat="1" ht="12" customHeight="1">
      <c r="A203" s="64">
        <v>40821</v>
      </c>
      <c r="B203" s="93">
        <v>4.75</v>
      </c>
      <c r="C203" s="93"/>
      <c r="D203" s="93">
        <v>4.75</v>
      </c>
      <c r="E203" s="93"/>
      <c r="F203" s="93"/>
      <c r="G203" s="101"/>
      <c r="H203" s="101"/>
      <c r="I203" s="92">
        <v>103.629615</v>
      </c>
      <c r="J203" s="93">
        <v>4.7850000000000001</v>
      </c>
      <c r="K203" s="93">
        <v>4.72</v>
      </c>
      <c r="L203" s="93">
        <v>4.49</v>
      </c>
      <c r="M203" s="93">
        <v>4.66</v>
      </c>
      <c r="N203" s="93">
        <v>4.3599999999999994</v>
      </c>
      <c r="O203" s="93">
        <v>4.0199999999999996</v>
      </c>
      <c r="P203" s="93">
        <v>4.6150000000000002</v>
      </c>
      <c r="Q203" s="93"/>
      <c r="R203" s="93"/>
    </row>
    <row r="204" spans="1:18" s="127" customFormat="1" ht="12" customHeight="1">
      <c r="A204" s="64">
        <v>40822</v>
      </c>
      <c r="B204" s="93">
        <v>4.75</v>
      </c>
      <c r="C204" s="93"/>
      <c r="D204" s="93">
        <v>4.75</v>
      </c>
      <c r="E204" s="93"/>
      <c r="F204" s="93"/>
      <c r="G204" s="101"/>
      <c r="H204" s="101"/>
      <c r="I204" s="92">
        <v>103.643101</v>
      </c>
      <c r="J204" s="93">
        <v>4.79</v>
      </c>
      <c r="K204" s="93">
        <v>4.72</v>
      </c>
      <c r="L204" s="93">
        <v>4.54</v>
      </c>
      <c r="M204" s="93">
        <v>4.67</v>
      </c>
      <c r="N204" s="93">
        <v>4.3900000000000006</v>
      </c>
      <c r="O204" s="93">
        <v>4.07</v>
      </c>
      <c r="P204" s="93">
        <v>4.6399999999999997</v>
      </c>
      <c r="Q204" s="93"/>
      <c r="R204" s="93"/>
    </row>
    <row r="205" spans="1:18" s="127" customFormat="1" ht="12" customHeight="1">
      <c r="A205" s="64">
        <v>40823</v>
      </c>
      <c r="B205" s="93">
        <v>4.75</v>
      </c>
      <c r="C205" s="93"/>
      <c r="D205" s="93">
        <v>4.75</v>
      </c>
      <c r="E205" s="93"/>
      <c r="F205" s="93"/>
      <c r="G205" s="101"/>
      <c r="H205" s="101"/>
      <c r="I205" s="92">
        <v>103.656589</v>
      </c>
      <c r="J205" s="93">
        <v>4.8099999999999996</v>
      </c>
      <c r="K205" s="93">
        <v>4.72</v>
      </c>
      <c r="L205" s="93">
        <v>4.5599999999999996</v>
      </c>
      <c r="M205" s="93">
        <v>4.66</v>
      </c>
      <c r="N205" s="93">
        <v>4.41</v>
      </c>
      <c r="O205" s="93">
        <v>4.1099999999999994</v>
      </c>
      <c r="P205" s="93">
        <v>4.6500000000000004</v>
      </c>
      <c r="Q205" s="93"/>
      <c r="R205" s="93"/>
    </row>
    <row r="206" spans="1:18" s="127" customFormat="1" ht="12" customHeight="1">
      <c r="A206" s="64">
        <v>40826</v>
      </c>
      <c r="B206" s="93">
        <v>4.75</v>
      </c>
      <c r="C206" s="93"/>
      <c r="D206" s="93">
        <v>4.75</v>
      </c>
      <c r="E206" s="93"/>
      <c r="F206" s="93"/>
      <c r="G206" s="101"/>
      <c r="H206" s="101"/>
      <c r="I206" s="92">
        <v>103.697058</v>
      </c>
      <c r="J206" s="93">
        <v>4.7949999999999999</v>
      </c>
      <c r="K206" s="93">
        <v>4.71</v>
      </c>
      <c r="L206" s="93">
        <v>4.6100000000000003</v>
      </c>
      <c r="M206" s="93">
        <v>4.6500000000000004</v>
      </c>
      <c r="N206" s="93">
        <v>4.4000000000000004</v>
      </c>
      <c r="O206" s="93">
        <v>4.1099999999999994</v>
      </c>
      <c r="P206" s="93">
        <v>4.6550000000000002</v>
      </c>
      <c r="Q206" s="93"/>
      <c r="R206" s="93"/>
    </row>
    <row r="207" spans="1:18" s="127" customFormat="1" ht="12" customHeight="1">
      <c r="A207" s="64">
        <v>40827</v>
      </c>
      <c r="B207" s="93">
        <v>4.75</v>
      </c>
      <c r="C207" s="93"/>
      <c r="D207" s="93">
        <v>4.75</v>
      </c>
      <c r="E207" s="93"/>
      <c r="F207" s="93"/>
      <c r="G207" s="101"/>
      <c r="H207" s="101"/>
      <c r="I207" s="92">
        <v>103.71055200000001</v>
      </c>
      <c r="J207" s="93">
        <v>4.8</v>
      </c>
      <c r="K207" s="93">
        <v>4.72</v>
      </c>
      <c r="L207" s="93">
        <v>4.62</v>
      </c>
      <c r="M207" s="93">
        <v>4.63</v>
      </c>
      <c r="N207" s="93">
        <v>4.4000000000000004</v>
      </c>
      <c r="O207" s="93">
        <v>4.12</v>
      </c>
      <c r="P207" s="93">
        <v>4.665</v>
      </c>
      <c r="Q207" s="93"/>
      <c r="R207" s="93"/>
    </row>
    <row r="208" spans="1:18" s="127" customFormat="1" ht="12" customHeight="1">
      <c r="A208" s="64">
        <v>40828</v>
      </c>
      <c r="B208" s="93">
        <v>4.75</v>
      </c>
      <c r="C208" s="93"/>
      <c r="D208" s="93">
        <v>4.75</v>
      </c>
      <c r="E208" s="93"/>
      <c r="F208" s="93"/>
      <c r="G208" s="101"/>
      <c r="H208" s="101"/>
      <c r="I208" s="92">
        <v>103.72404899999999</v>
      </c>
      <c r="J208" s="93">
        <v>4.78</v>
      </c>
      <c r="K208" s="93">
        <v>4.72</v>
      </c>
      <c r="L208" s="93">
        <v>4.5999999999999996</v>
      </c>
      <c r="M208" s="93">
        <v>4.63</v>
      </c>
      <c r="N208" s="93">
        <v>4.3774999999999995</v>
      </c>
      <c r="O208" s="93">
        <v>4.0999999999999996</v>
      </c>
      <c r="P208" s="93">
        <v>4.66</v>
      </c>
      <c r="Q208" s="93"/>
      <c r="R208" s="93"/>
    </row>
    <row r="209" spans="1:18" s="127" customFormat="1" ht="12" customHeight="1">
      <c r="A209" s="64">
        <v>40829</v>
      </c>
      <c r="B209" s="93">
        <v>4.75</v>
      </c>
      <c r="C209" s="93"/>
      <c r="D209" s="93">
        <v>4.75</v>
      </c>
      <c r="E209" s="93"/>
      <c r="F209" s="93"/>
      <c r="G209" s="101"/>
      <c r="H209" s="101"/>
      <c r="I209" s="92">
        <v>103.73754700000001</v>
      </c>
      <c r="J209" s="93">
        <v>4.8099999999999996</v>
      </c>
      <c r="K209" s="93">
        <v>4.7949999999999999</v>
      </c>
      <c r="L209" s="93">
        <v>4.6900000000000004</v>
      </c>
      <c r="M209" s="93">
        <v>4.6899999999999995</v>
      </c>
      <c r="N209" s="93">
        <v>4.5</v>
      </c>
      <c r="O209" s="93">
        <v>4.25</v>
      </c>
      <c r="P209" s="93">
        <v>4.6900000000000004</v>
      </c>
      <c r="Q209" s="93"/>
      <c r="R209" s="93"/>
    </row>
    <row r="210" spans="1:18" s="127" customFormat="1" ht="12" customHeight="1">
      <c r="A210" s="64">
        <v>40830</v>
      </c>
      <c r="B210" s="93">
        <v>4.75</v>
      </c>
      <c r="C210" s="93"/>
      <c r="D210" s="93">
        <v>4.75</v>
      </c>
      <c r="E210" s="93"/>
      <c r="F210" s="93"/>
      <c r="G210" s="101"/>
      <c r="H210" s="101"/>
      <c r="I210" s="92">
        <v>103.751047</v>
      </c>
      <c r="J210" s="93">
        <v>4.7850000000000001</v>
      </c>
      <c r="K210" s="93">
        <v>4.7850000000000001</v>
      </c>
      <c r="L210" s="93">
        <v>4.6849999999999996</v>
      </c>
      <c r="M210" s="93">
        <v>4.67</v>
      </c>
      <c r="N210" s="93">
        <v>4.4700000000000006</v>
      </c>
      <c r="O210" s="93">
        <v>4.21</v>
      </c>
      <c r="P210" s="93">
        <v>4.6900000000000004</v>
      </c>
      <c r="Q210" s="93"/>
      <c r="R210" s="93"/>
    </row>
    <row r="211" spans="1:18" s="127" customFormat="1" ht="12" customHeight="1">
      <c r="A211" s="64">
        <v>40833</v>
      </c>
      <c r="B211" s="93">
        <v>4.75</v>
      </c>
      <c r="C211" s="93"/>
      <c r="D211" s="93">
        <v>4.75</v>
      </c>
      <c r="E211" s="93"/>
      <c r="F211" s="93"/>
      <c r="G211" s="101"/>
      <c r="H211" s="101"/>
      <c r="I211" s="92">
        <v>103.79155299999999</v>
      </c>
      <c r="J211" s="93">
        <v>4.7699999999999996</v>
      </c>
      <c r="K211" s="93">
        <v>4.7699999999999996</v>
      </c>
      <c r="L211" s="93">
        <v>4.71</v>
      </c>
      <c r="M211" s="93">
        <v>4.68</v>
      </c>
      <c r="N211" s="93">
        <v>4.51</v>
      </c>
      <c r="O211" s="93">
        <v>4.2799999999999994</v>
      </c>
      <c r="P211" s="93">
        <v>4.6950000000000003</v>
      </c>
      <c r="Q211" s="93"/>
      <c r="R211" s="93"/>
    </row>
    <row r="212" spans="1:18" s="127" customFormat="1" ht="12" customHeight="1">
      <c r="A212" s="64">
        <v>40834</v>
      </c>
      <c r="B212" s="93">
        <v>4.75</v>
      </c>
      <c r="C212" s="93"/>
      <c r="D212" s="93">
        <v>4.75</v>
      </c>
      <c r="E212" s="93"/>
      <c r="F212" s="93"/>
      <c r="G212" s="101"/>
      <c r="H212" s="101"/>
      <c r="I212" s="92">
        <v>103.80506</v>
      </c>
      <c r="J212" s="93">
        <v>4.7850000000000001</v>
      </c>
      <c r="K212" s="93">
        <v>4.74</v>
      </c>
      <c r="L212" s="93">
        <v>4.67</v>
      </c>
      <c r="M212" s="93">
        <v>4.67</v>
      </c>
      <c r="N212" s="93">
        <v>4.49</v>
      </c>
      <c r="O212" s="93">
        <v>4.25</v>
      </c>
      <c r="P212" s="93">
        <v>4.6749999999999998</v>
      </c>
      <c r="Q212" s="93"/>
      <c r="R212" s="93"/>
    </row>
    <row r="213" spans="1:18" s="127" customFormat="1" ht="12" customHeight="1">
      <c r="A213" s="64">
        <v>40835</v>
      </c>
      <c r="B213" s="93">
        <v>4.75</v>
      </c>
      <c r="C213" s="93"/>
      <c r="D213" s="93">
        <v>4.75</v>
      </c>
      <c r="E213" s="93"/>
      <c r="F213" s="93"/>
      <c r="G213" s="101"/>
      <c r="H213" s="101"/>
      <c r="I213" s="92">
        <v>103.818569</v>
      </c>
      <c r="J213" s="93">
        <v>4.7949999999999999</v>
      </c>
      <c r="K213" s="93">
        <v>4.74</v>
      </c>
      <c r="L213" s="93">
        <v>4.7</v>
      </c>
      <c r="M213" s="93">
        <v>4.6500000000000004</v>
      </c>
      <c r="N213" s="93">
        <v>4.4800000000000004</v>
      </c>
      <c r="O213" s="93">
        <v>4.24</v>
      </c>
      <c r="P213" s="93">
        <v>4.665</v>
      </c>
      <c r="Q213" s="93"/>
      <c r="R213" s="93"/>
    </row>
    <row r="214" spans="1:18" s="127" customFormat="1" ht="12" customHeight="1">
      <c r="A214" s="64">
        <v>40836</v>
      </c>
      <c r="B214" s="93">
        <v>4.75</v>
      </c>
      <c r="C214" s="93"/>
      <c r="D214" s="93">
        <v>4.75</v>
      </c>
      <c r="E214" s="93"/>
      <c r="F214" s="93"/>
      <c r="G214" s="101"/>
      <c r="H214" s="101"/>
      <c r="I214" s="92">
        <v>103.83208</v>
      </c>
      <c r="J214" s="93">
        <v>4.8099999999999996</v>
      </c>
      <c r="K214" s="93">
        <v>4.7300000000000004</v>
      </c>
      <c r="L214" s="93">
        <v>4.71</v>
      </c>
      <c r="M214" s="93">
        <v>4.6400000000000006</v>
      </c>
      <c r="N214" s="93">
        <v>4.4700000000000006</v>
      </c>
      <c r="O214" s="93">
        <v>4.2300000000000004</v>
      </c>
      <c r="P214" s="93">
        <v>4.6550000000000002</v>
      </c>
      <c r="Q214" s="93">
        <v>4.5599999999999996</v>
      </c>
      <c r="R214" s="93"/>
    </row>
    <row r="215" spans="1:18" s="127" customFormat="1" ht="12" customHeight="1">
      <c r="A215" s="64">
        <v>40837</v>
      </c>
      <c r="B215" s="93">
        <v>4.75</v>
      </c>
      <c r="C215" s="93"/>
      <c r="D215" s="93">
        <v>4.75</v>
      </c>
      <c r="E215" s="93"/>
      <c r="F215" s="93"/>
      <c r="G215" s="101"/>
      <c r="H215" s="101"/>
      <c r="I215" s="92">
        <v>103.845592</v>
      </c>
      <c r="J215" s="93">
        <v>4.8150000000000004</v>
      </c>
      <c r="K215" s="93">
        <v>4.72</v>
      </c>
      <c r="L215" s="93">
        <v>4.7</v>
      </c>
      <c r="M215" s="93">
        <v>4.63</v>
      </c>
      <c r="N215" s="93">
        <v>4.4550000000000001</v>
      </c>
      <c r="O215" s="93">
        <v>4.2200000000000006</v>
      </c>
      <c r="P215" s="93">
        <v>4.6500000000000004</v>
      </c>
      <c r="Q215" s="93">
        <v>4.5599999999999996</v>
      </c>
      <c r="R215" s="93"/>
    </row>
    <row r="216" spans="1:18" s="127" customFormat="1" ht="12" customHeight="1">
      <c r="A216" s="64">
        <v>40840</v>
      </c>
      <c r="B216" s="93">
        <v>4.75</v>
      </c>
      <c r="C216" s="93"/>
      <c r="D216" s="93">
        <v>4.75</v>
      </c>
      <c r="E216" s="93"/>
      <c r="F216" s="93"/>
      <c r="G216" s="101"/>
      <c r="H216" s="101"/>
      <c r="I216" s="92">
        <v>103.886134</v>
      </c>
      <c r="J216" s="93">
        <v>4.82</v>
      </c>
      <c r="K216" s="93">
        <v>4.72</v>
      </c>
      <c r="L216" s="93">
        <v>4.7149999999999999</v>
      </c>
      <c r="M216" s="93">
        <v>4.62</v>
      </c>
      <c r="N216" s="93">
        <v>4.45</v>
      </c>
      <c r="O216" s="93">
        <v>4.2300000000000004</v>
      </c>
      <c r="P216" s="93">
        <v>4.66</v>
      </c>
      <c r="Q216" s="93">
        <v>4.5650000000000004</v>
      </c>
      <c r="R216" s="93"/>
    </row>
    <row r="217" spans="1:18" s="127" customFormat="1" ht="12" customHeight="1">
      <c r="A217" s="64">
        <v>40841</v>
      </c>
      <c r="B217" s="93">
        <v>4.75</v>
      </c>
      <c r="C217" s="93"/>
      <c r="D217" s="93">
        <v>4.75</v>
      </c>
      <c r="E217" s="93"/>
      <c r="F217" s="93"/>
      <c r="G217" s="101"/>
      <c r="H217" s="101"/>
      <c r="I217" s="92">
        <v>103.899654</v>
      </c>
      <c r="J217" s="93">
        <v>4.8099999999999996</v>
      </c>
      <c r="K217" s="93">
        <v>4.7350000000000003</v>
      </c>
      <c r="L217" s="93">
        <v>4.72</v>
      </c>
      <c r="M217" s="93">
        <v>4.62</v>
      </c>
      <c r="N217" s="93">
        <v>4.45</v>
      </c>
      <c r="O217" s="93">
        <v>4.2300000000000004</v>
      </c>
      <c r="P217" s="93">
        <v>4.665</v>
      </c>
      <c r="Q217" s="93">
        <v>4.5549999999999997</v>
      </c>
      <c r="R217" s="93"/>
    </row>
    <row r="218" spans="1:18" s="127" customFormat="1" ht="12" customHeight="1">
      <c r="A218" s="64">
        <v>40842</v>
      </c>
      <c r="B218" s="93">
        <v>4.75</v>
      </c>
      <c r="C218" s="93"/>
      <c r="D218" s="93">
        <v>4.75</v>
      </c>
      <c r="E218" s="93"/>
      <c r="F218" s="93"/>
      <c r="G218" s="101"/>
      <c r="H218" s="101"/>
      <c r="I218" s="92">
        <v>103.913175</v>
      </c>
      <c r="J218" s="93">
        <v>4.74</v>
      </c>
      <c r="K218" s="93">
        <v>4.63</v>
      </c>
      <c r="L218" s="93">
        <v>4.57</v>
      </c>
      <c r="M218" s="93">
        <v>4.54</v>
      </c>
      <c r="N218" s="93">
        <v>4.34</v>
      </c>
      <c r="O218" s="93">
        <v>4.08</v>
      </c>
      <c r="P218" s="93">
        <v>4.67</v>
      </c>
      <c r="Q218" s="93">
        <v>4.4850000000000003</v>
      </c>
      <c r="R218" s="93"/>
    </row>
    <row r="219" spans="1:18" s="127" customFormat="1" ht="12" customHeight="1">
      <c r="A219" s="64">
        <v>40843</v>
      </c>
      <c r="B219" s="93">
        <v>4.75</v>
      </c>
      <c r="C219" s="93"/>
      <c r="D219" s="93">
        <v>4.75</v>
      </c>
      <c r="E219" s="93"/>
      <c r="F219" s="93"/>
      <c r="G219" s="101"/>
      <c r="H219" s="101"/>
      <c r="I219" s="92">
        <v>103.926698</v>
      </c>
      <c r="J219" s="93">
        <v>4.78</v>
      </c>
      <c r="K219" s="93">
        <v>4.7</v>
      </c>
      <c r="L219" s="93">
        <v>4.665</v>
      </c>
      <c r="M219" s="93">
        <v>4.58</v>
      </c>
      <c r="N219" s="93">
        <v>4.43</v>
      </c>
      <c r="O219" s="93">
        <v>4.21</v>
      </c>
      <c r="P219" s="93"/>
      <c r="Q219" s="93">
        <v>4.4800000000000004</v>
      </c>
      <c r="R219" s="93"/>
    </row>
    <row r="220" spans="1:18" s="127" customFormat="1" ht="12" customHeight="1">
      <c r="A220" s="64">
        <v>40844</v>
      </c>
      <c r="B220" s="93">
        <v>4.75</v>
      </c>
      <c r="C220" s="93"/>
      <c r="D220" s="93">
        <v>4.75</v>
      </c>
      <c r="E220" s="93"/>
      <c r="F220" s="93"/>
      <c r="G220" s="101"/>
      <c r="H220" s="101"/>
      <c r="I220" s="92">
        <v>103.940223</v>
      </c>
      <c r="J220" s="93">
        <v>4.79</v>
      </c>
      <c r="K220" s="93">
        <v>4.72</v>
      </c>
      <c r="L220" s="93">
        <v>4.66</v>
      </c>
      <c r="M220" s="93">
        <v>4.5649999999999995</v>
      </c>
      <c r="N220" s="93">
        <v>4.42</v>
      </c>
      <c r="O220" s="93">
        <v>4.21</v>
      </c>
      <c r="P220" s="93"/>
      <c r="Q220" s="93">
        <v>4.4950000000000001</v>
      </c>
      <c r="R220" s="93"/>
    </row>
    <row r="221" spans="1:18" s="127" customFormat="1" ht="12" customHeight="1">
      <c r="A221" s="64">
        <v>40847</v>
      </c>
      <c r="B221" s="93">
        <v>4.75</v>
      </c>
      <c r="C221" s="93"/>
      <c r="D221" s="93">
        <v>4.75</v>
      </c>
      <c r="E221" s="93"/>
      <c r="F221" s="93"/>
      <c r="G221" s="101"/>
      <c r="H221" s="101"/>
      <c r="I221" s="92">
        <v>103.980802</v>
      </c>
      <c r="J221" s="93">
        <v>4.79</v>
      </c>
      <c r="K221" s="93">
        <v>4.71</v>
      </c>
      <c r="L221" s="93">
        <v>4.6500000000000004</v>
      </c>
      <c r="M221" s="93">
        <v>4.57</v>
      </c>
      <c r="N221" s="93">
        <v>4.41</v>
      </c>
      <c r="O221" s="93">
        <v>4.2</v>
      </c>
      <c r="P221" s="93">
        <v>4.57</v>
      </c>
      <c r="Q221" s="93">
        <v>4.4800000000000004</v>
      </c>
      <c r="R221" s="93"/>
    </row>
    <row r="222" spans="1:18" s="127" customFormat="1" ht="12" customHeight="1">
      <c r="A222" s="64">
        <v>40848</v>
      </c>
      <c r="B222" s="93">
        <v>4.75</v>
      </c>
      <c r="C222" s="93"/>
      <c r="D222" s="93">
        <v>4.75</v>
      </c>
      <c r="E222" s="93"/>
      <c r="F222" s="93"/>
      <c r="G222" s="101"/>
      <c r="H222" s="101"/>
      <c r="I222" s="92">
        <v>103.99433399999999</v>
      </c>
      <c r="J222" s="93">
        <v>4.63</v>
      </c>
      <c r="K222" s="93">
        <v>4.625</v>
      </c>
      <c r="L222" s="93">
        <v>4.5599999999999996</v>
      </c>
      <c r="M222" s="93">
        <v>4.5</v>
      </c>
      <c r="N222" s="93">
        <v>4.38</v>
      </c>
      <c r="O222" s="93">
        <v>4.1400000000000006</v>
      </c>
      <c r="P222" s="93">
        <v>4.51</v>
      </c>
      <c r="Q222" s="93">
        <v>4.46</v>
      </c>
      <c r="R222" s="93"/>
    </row>
    <row r="223" spans="1:18" s="127" customFormat="1" ht="12" customHeight="1">
      <c r="A223" s="64">
        <v>40849</v>
      </c>
      <c r="B223" s="93">
        <v>4.5</v>
      </c>
      <c r="C223" s="93">
        <v>-0.25</v>
      </c>
      <c r="D223" s="93">
        <v>4.5</v>
      </c>
      <c r="E223" s="93"/>
      <c r="F223" s="93"/>
      <c r="G223" s="101"/>
      <c r="H223" s="101"/>
      <c r="I223" s="92">
        <v>104.007867</v>
      </c>
      <c r="J223" s="93">
        <v>4.6399999999999997</v>
      </c>
      <c r="K223" s="93">
        <v>4.63</v>
      </c>
      <c r="L223" s="93">
        <v>4.53</v>
      </c>
      <c r="M223" s="93">
        <v>4.49</v>
      </c>
      <c r="N223" s="93">
        <v>4.33</v>
      </c>
      <c r="O223" s="93">
        <v>4.08</v>
      </c>
      <c r="P223" s="93">
        <v>4.5049999999999999</v>
      </c>
      <c r="Q223" s="93">
        <v>4.4249999999999998</v>
      </c>
      <c r="R223" s="93"/>
    </row>
    <row r="224" spans="1:18" s="127" customFormat="1" ht="12" customHeight="1">
      <c r="A224" s="64">
        <v>40850</v>
      </c>
      <c r="B224" s="93">
        <v>4.5</v>
      </c>
      <c r="C224" s="93"/>
      <c r="D224" s="93">
        <v>4.5</v>
      </c>
      <c r="E224" s="93"/>
      <c r="F224" s="93"/>
      <c r="G224" s="101"/>
      <c r="H224" s="101"/>
      <c r="I224" s="92">
        <v>104.02069</v>
      </c>
      <c r="J224" s="93">
        <v>4.6399999999999997</v>
      </c>
      <c r="K224" s="93">
        <v>4.6399999999999997</v>
      </c>
      <c r="L224" s="93">
        <v>4.54</v>
      </c>
      <c r="M224" s="93">
        <v>4.49</v>
      </c>
      <c r="N224" s="93">
        <v>4.29</v>
      </c>
      <c r="O224" s="93">
        <v>4.04</v>
      </c>
      <c r="P224" s="93">
        <v>4.47</v>
      </c>
      <c r="Q224" s="93">
        <v>4.3650000000000002</v>
      </c>
      <c r="R224" s="93"/>
    </row>
    <row r="225" spans="1:18" s="127" customFormat="1" ht="12" customHeight="1">
      <c r="A225" s="64">
        <v>40851</v>
      </c>
      <c r="B225" s="93">
        <v>4.5</v>
      </c>
      <c r="C225" s="93"/>
      <c r="D225" s="93">
        <v>4.5</v>
      </c>
      <c r="E225" s="93"/>
      <c r="F225" s="93"/>
      <c r="G225" s="101"/>
      <c r="H225" s="101"/>
      <c r="I225" s="92">
        <v>104.03351499999999</v>
      </c>
      <c r="J225" s="93">
        <v>4.66</v>
      </c>
      <c r="K225" s="93">
        <v>4.6500000000000004</v>
      </c>
      <c r="L225" s="93">
        <v>4.58</v>
      </c>
      <c r="M225" s="93">
        <v>4.4800000000000004</v>
      </c>
      <c r="N225" s="93">
        <v>4.32</v>
      </c>
      <c r="O225" s="93">
        <v>4.0600000000000005</v>
      </c>
      <c r="P225" s="93">
        <v>4.4749999999999996</v>
      </c>
      <c r="Q225" s="93">
        <v>4.3550000000000004</v>
      </c>
      <c r="R225" s="93"/>
    </row>
    <row r="226" spans="1:18" s="127" customFormat="1" ht="12" customHeight="1">
      <c r="A226" s="64">
        <v>40854</v>
      </c>
      <c r="B226" s="93">
        <v>4.5</v>
      </c>
      <c r="C226" s="93"/>
      <c r="D226" s="93">
        <v>4.5</v>
      </c>
      <c r="E226" s="93"/>
      <c r="F226" s="93"/>
      <c r="G226" s="101"/>
      <c r="H226" s="101"/>
      <c r="I226" s="92">
        <v>104.07199300000001</v>
      </c>
      <c r="J226" s="93">
        <v>4.6749999999999998</v>
      </c>
      <c r="K226" s="93">
        <v>4.6550000000000002</v>
      </c>
      <c r="L226" s="93">
        <v>4.59</v>
      </c>
      <c r="M226" s="93">
        <v>4.46</v>
      </c>
      <c r="N226" s="93">
        <v>4.3100000000000005</v>
      </c>
      <c r="O226" s="93">
        <v>4.04</v>
      </c>
      <c r="P226" s="93">
        <v>4.4800000000000004</v>
      </c>
      <c r="Q226" s="93">
        <v>4.37</v>
      </c>
      <c r="R226" s="93"/>
    </row>
    <row r="227" spans="1:18" s="127" customFormat="1" ht="12" customHeight="1">
      <c r="A227" s="64">
        <v>40855</v>
      </c>
      <c r="B227" s="93">
        <v>4.5</v>
      </c>
      <c r="C227" s="93"/>
      <c r="D227" s="93">
        <v>4.5</v>
      </c>
      <c r="E227" s="93"/>
      <c r="F227" s="93"/>
      <c r="G227" s="101"/>
      <c r="H227" s="101"/>
      <c r="I227" s="92">
        <v>104.084824</v>
      </c>
      <c r="J227" s="93">
        <v>4.6849999999999996</v>
      </c>
      <c r="K227" s="93">
        <v>4.68</v>
      </c>
      <c r="L227" s="93">
        <v>4.5650000000000004</v>
      </c>
      <c r="M227" s="93">
        <v>4.46</v>
      </c>
      <c r="N227" s="93">
        <v>4.3</v>
      </c>
      <c r="O227" s="93">
        <v>4</v>
      </c>
      <c r="P227" s="93">
        <v>4.47</v>
      </c>
      <c r="Q227" s="93">
        <v>4.3650000000000002</v>
      </c>
      <c r="R227" s="93"/>
    </row>
    <row r="228" spans="1:18" s="127" customFormat="1" ht="12" customHeight="1">
      <c r="A228" s="64">
        <v>40856</v>
      </c>
      <c r="B228" s="93">
        <v>4.5</v>
      </c>
      <c r="C228" s="93"/>
      <c r="D228" s="93">
        <v>4.5</v>
      </c>
      <c r="E228" s="93"/>
      <c r="F228" s="93"/>
      <c r="G228" s="101"/>
      <c r="H228" s="101"/>
      <c r="I228" s="92">
        <v>104.097656</v>
      </c>
      <c r="J228" s="93">
        <v>4.7</v>
      </c>
      <c r="K228" s="93">
        <v>4.68</v>
      </c>
      <c r="L228" s="93">
        <v>4.55</v>
      </c>
      <c r="M228" s="93">
        <v>4.45</v>
      </c>
      <c r="N228" s="93">
        <v>4.3100000000000005</v>
      </c>
      <c r="O228" s="93">
        <v>4.01</v>
      </c>
      <c r="P228" s="93">
        <v>4.4749999999999996</v>
      </c>
      <c r="Q228" s="93">
        <v>4.3600000000000003</v>
      </c>
      <c r="R228" s="93"/>
    </row>
    <row r="229" spans="1:18" s="127" customFormat="1" ht="12" customHeight="1">
      <c r="A229" s="64">
        <v>40857</v>
      </c>
      <c r="B229" s="93">
        <v>4.5</v>
      </c>
      <c r="C229" s="93"/>
      <c r="D229" s="93">
        <v>4.5</v>
      </c>
      <c r="E229" s="93"/>
      <c r="F229" s="93"/>
      <c r="G229" s="101"/>
      <c r="H229" s="101"/>
      <c r="I229" s="92">
        <v>104.11049</v>
      </c>
      <c r="J229" s="93">
        <v>4.71</v>
      </c>
      <c r="K229" s="93">
        <v>4.63</v>
      </c>
      <c r="L229" s="93">
        <v>4.45</v>
      </c>
      <c r="M229" s="93">
        <v>4.42</v>
      </c>
      <c r="N229" s="93">
        <v>4.2200000000000006</v>
      </c>
      <c r="O229" s="93">
        <v>3.88</v>
      </c>
      <c r="P229" s="93">
        <v>4.3899999999999997</v>
      </c>
      <c r="Q229" s="93">
        <v>4.2249999999999996</v>
      </c>
      <c r="R229" s="93"/>
    </row>
    <row r="230" spans="1:18" s="127" customFormat="1" ht="12" customHeight="1">
      <c r="A230" s="64">
        <v>40858</v>
      </c>
      <c r="B230" s="93">
        <v>4.5</v>
      </c>
      <c r="C230" s="93"/>
      <c r="D230" s="93">
        <v>4.5</v>
      </c>
      <c r="E230" s="93"/>
      <c r="F230" s="93"/>
      <c r="G230" s="101"/>
      <c r="H230" s="101"/>
      <c r="I230" s="92">
        <v>104.12332600000001</v>
      </c>
      <c r="J230" s="93">
        <v>4.74</v>
      </c>
      <c r="K230" s="93">
        <v>4.66</v>
      </c>
      <c r="L230" s="93">
        <v>4.4749999999999996</v>
      </c>
      <c r="M230" s="93">
        <v>4.41</v>
      </c>
      <c r="N230" s="93">
        <v>4.2300000000000004</v>
      </c>
      <c r="O230" s="93">
        <v>3.88</v>
      </c>
      <c r="P230" s="93">
        <v>4.4000000000000004</v>
      </c>
      <c r="Q230" s="93">
        <v>4.2300000000000004</v>
      </c>
      <c r="R230" s="93"/>
    </row>
    <row r="231" spans="1:18" s="127" customFormat="1" ht="12" customHeight="1">
      <c r="A231" s="64">
        <v>40861</v>
      </c>
      <c r="B231" s="93">
        <v>4.5</v>
      </c>
      <c r="C231" s="93"/>
      <c r="D231" s="93">
        <v>4.5</v>
      </c>
      <c r="E231" s="93"/>
      <c r="F231" s="93"/>
      <c r="G231" s="101"/>
      <c r="H231" s="101"/>
      <c r="I231" s="92">
        <v>104.16183700000001</v>
      </c>
      <c r="J231" s="93">
        <v>4.76</v>
      </c>
      <c r="K231" s="93">
        <v>4.66</v>
      </c>
      <c r="L231" s="93">
        <v>4.4800000000000004</v>
      </c>
      <c r="M231" s="93">
        <v>4.42</v>
      </c>
      <c r="N231" s="93">
        <v>4.26</v>
      </c>
      <c r="O231" s="93">
        <v>3.9400000000000004</v>
      </c>
      <c r="P231" s="93">
        <v>4.4249999999999998</v>
      </c>
      <c r="Q231" s="93">
        <v>4.29</v>
      </c>
      <c r="R231" s="93"/>
    </row>
    <row r="232" spans="1:18" s="127" customFormat="1" ht="12" customHeight="1">
      <c r="A232" s="64">
        <v>40862</v>
      </c>
      <c r="B232" s="93">
        <v>4.5</v>
      </c>
      <c r="C232" s="93"/>
      <c r="D232" s="93">
        <v>4.5</v>
      </c>
      <c r="E232" s="93"/>
      <c r="F232" s="93"/>
      <c r="G232" s="101"/>
      <c r="H232" s="101"/>
      <c r="I232" s="92">
        <v>104.174679</v>
      </c>
      <c r="J232" s="93">
        <v>4.76</v>
      </c>
      <c r="K232" s="93">
        <v>4.6349999999999998</v>
      </c>
      <c r="L232" s="93">
        <v>4.4349999999999996</v>
      </c>
      <c r="M232" s="93">
        <v>4.41</v>
      </c>
      <c r="N232" s="93">
        <v>4.25</v>
      </c>
      <c r="O232" s="93">
        <v>3.8899999999999997</v>
      </c>
      <c r="P232" s="93">
        <v>4.375</v>
      </c>
      <c r="Q232" s="93">
        <v>4.2149999999999999</v>
      </c>
      <c r="R232" s="93"/>
    </row>
    <row r="233" spans="1:18" s="127" customFormat="1" ht="12" customHeight="1">
      <c r="A233" s="64">
        <v>40863</v>
      </c>
      <c r="B233" s="93">
        <v>4.5</v>
      </c>
      <c r="C233" s="93"/>
      <c r="D233" s="93">
        <v>4.5</v>
      </c>
      <c r="E233" s="93"/>
      <c r="F233" s="93"/>
      <c r="G233" s="101"/>
      <c r="H233" s="101"/>
      <c r="I233" s="92">
        <v>104.187522</v>
      </c>
      <c r="J233" s="93">
        <v>4.66</v>
      </c>
      <c r="K233" s="93">
        <v>4.59</v>
      </c>
      <c r="L233" s="93">
        <v>4.4000000000000004</v>
      </c>
      <c r="M233" s="93">
        <v>4.38</v>
      </c>
      <c r="N233" s="93">
        <v>4.2200000000000006</v>
      </c>
      <c r="O233" s="93">
        <v>3.855</v>
      </c>
      <c r="P233" s="93">
        <v>4.3600000000000003</v>
      </c>
      <c r="Q233" s="93">
        <v>4.2249999999999996</v>
      </c>
      <c r="R233" s="93"/>
    </row>
    <row r="234" spans="1:18" s="127" customFormat="1" ht="12" customHeight="1">
      <c r="A234" s="64">
        <v>40864</v>
      </c>
      <c r="B234" s="93">
        <v>4.5</v>
      </c>
      <c r="C234" s="93"/>
      <c r="D234" s="93">
        <v>4.5</v>
      </c>
      <c r="E234" s="93"/>
      <c r="F234" s="93"/>
      <c r="G234" s="101"/>
      <c r="H234" s="101"/>
      <c r="I234" s="92">
        <v>104.200367</v>
      </c>
      <c r="J234" s="93">
        <v>4.6550000000000002</v>
      </c>
      <c r="K234" s="93">
        <v>4.5949999999999998</v>
      </c>
      <c r="L234" s="93">
        <v>4.37</v>
      </c>
      <c r="M234" s="93">
        <v>4.38</v>
      </c>
      <c r="N234" s="93">
        <v>4.21</v>
      </c>
      <c r="O234" s="93">
        <v>3.84</v>
      </c>
      <c r="P234" s="93">
        <v>4.3150000000000004</v>
      </c>
      <c r="Q234" s="93">
        <v>4.165</v>
      </c>
      <c r="R234" s="93"/>
    </row>
    <row r="235" spans="1:18" s="127" customFormat="1" ht="12" customHeight="1">
      <c r="A235" s="64">
        <v>40865</v>
      </c>
      <c r="B235" s="93">
        <v>4.5</v>
      </c>
      <c r="C235" s="93"/>
      <c r="D235" s="93">
        <v>4.5</v>
      </c>
      <c r="E235" s="93"/>
      <c r="F235" s="93"/>
      <c r="G235" s="101"/>
      <c r="H235" s="101"/>
      <c r="I235" s="92">
        <v>104.21321399999999</v>
      </c>
      <c r="J235" s="93">
        <v>4.6399999999999997</v>
      </c>
      <c r="K235" s="93">
        <v>4.6100000000000003</v>
      </c>
      <c r="L235" s="93">
        <v>4.3600000000000003</v>
      </c>
      <c r="M235" s="93">
        <v>4.3499999999999996</v>
      </c>
      <c r="N235" s="93">
        <v>4.18</v>
      </c>
      <c r="O235" s="93">
        <v>3.7800000000000002</v>
      </c>
      <c r="P235" s="93">
        <v>4.2949999999999999</v>
      </c>
      <c r="Q235" s="93">
        <v>4.1449999999999996</v>
      </c>
      <c r="R235" s="93"/>
    </row>
    <row r="236" spans="1:18" s="127" customFormat="1" ht="12" customHeight="1">
      <c r="A236" s="64">
        <v>40868</v>
      </c>
      <c r="B236" s="93">
        <v>4.5</v>
      </c>
      <c r="C236" s="93"/>
      <c r="D236" s="93">
        <v>4.5</v>
      </c>
      <c r="E236" s="93"/>
      <c r="F236" s="93"/>
      <c r="G236" s="101"/>
      <c r="H236" s="101"/>
      <c r="I236" s="92">
        <v>104.25175900000001</v>
      </c>
      <c r="J236" s="93">
        <v>4.6500000000000004</v>
      </c>
      <c r="K236" s="93">
        <v>4.6100000000000003</v>
      </c>
      <c r="L236" s="93">
        <v>4.3499999999999996</v>
      </c>
      <c r="M236" s="93">
        <v>4.3599999999999994</v>
      </c>
      <c r="N236" s="93">
        <v>4.2</v>
      </c>
      <c r="O236" s="93">
        <v>3.79</v>
      </c>
      <c r="P236" s="93">
        <v>4.3</v>
      </c>
      <c r="Q236" s="93">
        <v>4.1749999999999998</v>
      </c>
      <c r="R236" s="93"/>
    </row>
    <row r="237" spans="1:18" s="127" customFormat="1" ht="12" customHeight="1">
      <c r="A237" s="64">
        <v>40869</v>
      </c>
      <c r="B237" s="93">
        <v>4.5</v>
      </c>
      <c r="C237" s="93"/>
      <c r="D237" s="93">
        <v>4.5</v>
      </c>
      <c r="E237" s="93"/>
      <c r="F237" s="93"/>
      <c r="G237" s="101"/>
      <c r="H237" s="101"/>
      <c r="I237" s="92">
        <v>104.264611</v>
      </c>
      <c r="J237" s="93">
        <v>4.6399999999999997</v>
      </c>
      <c r="K237" s="93">
        <v>4.6050000000000004</v>
      </c>
      <c r="L237" s="93">
        <v>4.3449999999999998</v>
      </c>
      <c r="M237" s="93">
        <v>4.34</v>
      </c>
      <c r="N237" s="93">
        <v>4.17</v>
      </c>
      <c r="O237" s="93">
        <v>3.75</v>
      </c>
      <c r="P237" s="93">
        <v>4.29</v>
      </c>
      <c r="Q237" s="93">
        <v>4.165</v>
      </c>
      <c r="R237" s="93"/>
    </row>
    <row r="238" spans="1:18" s="127" customFormat="1" ht="12" customHeight="1">
      <c r="A238" s="64">
        <v>40870</v>
      </c>
      <c r="B238" s="93">
        <v>4.5</v>
      </c>
      <c r="C238" s="93"/>
      <c r="D238" s="93">
        <v>4.5</v>
      </c>
      <c r="E238" s="93"/>
      <c r="F238" s="93"/>
      <c r="G238" s="101"/>
      <c r="H238" s="101"/>
      <c r="I238" s="92">
        <v>104.277466</v>
      </c>
      <c r="J238" s="93">
        <v>4.6449999999999996</v>
      </c>
      <c r="K238" s="93">
        <v>4.6100000000000003</v>
      </c>
      <c r="L238" s="93">
        <v>4.3099999999999996</v>
      </c>
      <c r="M238" s="93">
        <v>4.3</v>
      </c>
      <c r="N238" s="93">
        <v>4.1400000000000006</v>
      </c>
      <c r="O238" s="93">
        <v>3.71</v>
      </c>
      <c r="P238" s="93">
        <v>4.2649999999999997</v>
      </c>
      <c r="Q238" s="93">
        <v>4.1399999999999997</v>
      </c>
      <c r="R238" s="93"/>
    </row>
    <row r="239" spans="1:18" s="127" customFormat="1" ht="12" customHeight="1">
      <c r="A239" s="64">
        <v>40871</v>
      </c>
      <c r="B239" s="93">
        <v>4.5</v>
      </c>
      <c r="C239" s="93"/>
      <c r="D239" s="93">
        <v>4.5</v>
      </c>
      <c r="E239" s="93"/>
      <c r="F239" s="93"/>
      <c r="G239" s="101"/>
      <c r="H239" s="101"/>
      <c r="I239" s="92">
        <v>104.290322</v>
      </c>
      <c r="J239" s="93">
        <v>4.6500000000000004</v>
      </c>
      <c r="K239" s="93">
        <v>4.5949999999999998</v>
      </c>
      <c r="L239" s="93">
        <v>4.3099999999999996</v>
      </c>
      <c r="M239" s="93">
        <v>4.29</v>
      </c>
      <c r="N239" s="93">
        <v>4.1099999999999994</v>
      </c>
      <c r="O239" s="93">
        <v>3.6900000000000004</v>
      </c>
      <c r="P239" s="93">
        <v>4.25</v>
      </c>
      <c r="Q239" s="93">
        <v>4.1100000000000003</v>
      </c>
      <c r="R239" s="93"/>
    </row>
    <row r="240" spans="1:18" s="127" customFormat="1" ht="12" customHeight="1">
      <c r="A240" s="64">
        <v>40872</v>
      </c>
      <c r="B240" s="93">
        <v>4.5</v>
      </c>
      <c r="C240" s="93"/>
      <c r="D240" s="93">
        <v>4.5</v>
      </c>
      <c r="E240" s="93"/>
      <c r="F240" s="93"/>
      <c r="G240" s="101"/>
      <c r="H240" s="101"/>
      <c r="I240" s="92">
        <v>104.30318</v>
      </c>
      <c r="J240" s="93">
        <v>4.6449999999999996</v>
      </c>
      <c r="K240" s="93">
        <v>4.585</v>
      </c>
      <c r="L240" s="93">
        <v>4.28</v>
      </c>
      <c r="M240" s="93">
        <v>4.26</v>
      </c>
      <c r="N240" s="93">
        <v>4.0999999999999996</v>
      </c>
      <c r="O240" s="93">
        <v>3.66</v>
      </c>
      <c r="P240" s="93">
        <v>4.2350000000000003</v>
      </c>
      <c r="Q240" s="93">
        <v>4.0949999999999998</v>
      </c>
      <c r="R240" s="93"/>
    </row>
    <row r="241" spans="1:18" s="127" customFormat="1" ht="12" customHeight="1">
      <c r="A241" s="64">
        <v>40875</v>
      </c>
      <c r="B241" s="93">
        <v>4.5</v>
      </c>
      <c r="C241" s="93"/>
      <c r="D241" s="93">
        <v>4.5</v>
      </c>
      <c r="E241" s="93"/>
      <c r="F241" s="93"/>
      <c r="G241" s="101"/>
      <c r="H241" s="101"/>
      <c r="I241" s="92">
        <v>104.341758</v>
      </c>
      <c r="J241" s="93">
        <v>4.6500000000000004</v>
      </c>
      <c r="K241" s="93">
        <v>4.5949999999999998</v>
      </c>
      <c r="L241" s="93">
        <v>4.34</v>
      </c>
      <c r="M241" s="93">
        <v>4.29</v>
      </c>
      <c r="N241" s="93">
        <v>4.12</v>
      </c>
      <c r="O241" s="93">
        <v>3.6850000000000001</v>
      </c>
      <c r="P241" s="93">
        <v>4.2450000000000001</v>
      </c>
      <c r="Q241" s="93">
        <v>4.13</v>
      </c>
      <c r="R241" s="93"/>
    </row>
    <row r="242" spans="1:18" s="127" customFormat="1" ht="12" customHeight="1">
      <c r="A242" s="64">
        <v>40876</v>
      </c>
      <c r="B242" s="93">
        <v>4.5</v>
      </c>
      <c r="C242" s="93"/>
      <c r="D242" s="93">
        <v>4.5</v>
      </c>
      <c r="E242" s="93"/>
      <c r="F242" s="93"/>
      <c r="G242" s="101"/>
      <c r="H242" s="101"/>
      <c r="I242" s="92">
        <v>104.35462200000001</v>
      </c>
      <c r="J242" s="93">
        <v>4.66</v>
      </c>
      <c r="K242" s="93">
        <v>4.58</v>
      </c>
      <c r="L242" s="93">
        <v>4.37</v>
      </c>
      <c r="M242" s="93">
        <v>4.29</v>
      </c>
      <c r="N242" s="93">
        <v>4.13</v>
      </c>
      <c r="O242" s="93">
        <v>3.71</v>
      </c>
      <c r="P242" s="93">
        <v>4.2450000000000001</v>
      </c>
      <c r="Q242" s="93">
        <v>4.12</v>
      </c>
      <c r="R242" s="93"/>
    </row>
    <row r="243" spans="1:18" s="127" customFormat="1" ht="12" customHeight="1">
      <c r="A243" s="64">
        <v>40877</v>
      </c>
      <c r="B243" s="93">
        <v>4.5</v>
      </c>
      <c r="C243" s="93"/>
      <c r="D243" s="93">
        <v>4.5</v>
      </c>
      <c r="E243" s="93"/>
      <c r="F243" s="93"/>
      <c r="G243" s="101"/>
      <c r="H243" s="101"/>
      <c r="I243" s="92">
        <v>104.367487</v>
      </c>
      <c r="J243" s="93">
        <v>4.6349999999999998</v>
      </c>
      <c r="K243" s="93">
        <v>4.5750000000000002</v>
      </c>
      <c r="L243" s="93">
        <v>4.34</v>
      </c>
      <c r="M243" s="93">
        <v>4.2799999999999994</v>
      </c>
      <c r="N243" s="93">
        <v>4.1349999999999998</v>
      </c>
      <c r="O243" s="93">
        <v>3.7199999999999998</v>
      </c>
      <c r="P243" s="93">
        <v>4.2549999999999999</v>
      </c>
      <c r="Q243" s="93">
        <v>4.125</v>
      </c>
      <c r="R243" s="93"/>
    </row>
    <row r="244" spans="1:18" s="127" customFormat="1" ht="12" customHeight="1">
      <c r="A244" s="64">
        <v>40878</v>
      </c>
      <c r="B244" s="93">
        <v>4.5</v>
      </c>
      <c r="C244" s="93"/>
      <c r="D244" s="93">
        <v>4.5</v>
      </c>
      <c r="E244" s="93"/>
      <c r="F244" s="93"/>
      <c r="G244" s="101"/>
      <c r="H244" s="101"/>
      <c r="I244" s="92">
        <v>104.38035499999999</v>
      </c>
      <c r="J244" s="93">
        <v>4.5750000000000002</v>
      </c>
      <c r="K244" s="93">
        <v>4.5599999999999996</v>
      </c>
      <c r="L244" s="93">
        <v>4.32</v>
      </c>
      <c r="M244" s="93">
        <v>4.2799999999999994</v>
      </c>
      <c r="N244" s="93">
        <v>4.16</v>
      </c>
      <c r="O244" s="93">
        <v>3.7699999999999996</v>
      </c>
      <c r="P244" s="93"/>
      <c r="Q244" s="93">
        <v>4.1349999999999998</v>
      </c>
      <c r="R244" s="93"/>
    </row>
    <row r="245" spans="1:18" s="127" customFormat="1" ht="12" customHeight="1">
      <c r="A245" s="64">
        <v>40879</v>
      </c>
      <c r="B245" s="93">
        <v>4.5</v>
      </c>
      <c r="C245" s="93"/>
      <c r="D245" s="93">
        <v>4.5</v>
      </c>
      <c r="E245" s="93"/>
      <c r="F245" s="93"/>
      <c r="G245" s="101"/>
      <c r="H245" s="101"/>
      <c r="I245" s="92">
        <v>104.39322300000001</v>
      </c>
      <c r="J245" s="93">
        <v>4.6050000000000004</v>
      </c>
      <c r="K245" s="93">
        <v>4.5650000000000004</v>
      </c>
      <c r="L245" s="93">
        <v>4.3499999999999996</v>
      </c>
      <c r="M245" s="93">
        <v>4.2799999999999994</v>
      </c>
      <c r="N245" s="93">
        <v>4.17</v>
      </c>
      <c r="O245" s="93">
        <v>3.7800000000000002</v>
      </c>
      <c r="P245" s="93"/>
      <c r="Q245" s="93">
        <v>4.04</v>
      </c>
      <c r="R245" s="93"/>
    </row>
    <row r="246" spans="1:18" s="127" customFormat="1" ht="12" customHeight="1">
      <c r="A246" s="64">
        <v>40882</v>
      </c>
      <c r="B246" s="93">
        <v>4.5</v>
      </c>
      <c r="C246" s="93"/>
      <c r="D246" s="93">
        <v>4.5</v>
      </c>
      <c r="E246" s="93"/>
      <c r="F246" s="93"/>
      <c r="G246" s="101"/>
      <c r="H246" s="101"/>
      <c r="I246" s="92">
        <v>104.43183500000001</v>
      </c>
      <c r="J246" s="93">
        <v>4.5999999999999996</v>
      </c>
      <c r="K246" s="93">
        <v>4.5599999999999996</v>
      </c>
      <c r="L246" s="93">
        <v>4.3600000000000003</v>
      </c>
      <c r="M246" s="93">
        <v>4.29</v>
      </c>
      <c r="N246" s="93">
        <v>4.17</v>
      </c>
      <c r="O246" s="93">
        <v>3.7800000000000002</v>
      </c>
      <c r="P246" s="93"/>
      <c r="Q246" s="93">
        <v>4.04</v>
      </c>
      <c r="R246" s="93"/>
    </row>
    <row r="247" spans="1:18" s="127" customFormat="1" ht="12" customHeight="1">
      <c r="A247" s="64">
        <v>40883</v>
      </c>
      <c r="B247" s="93">
        <v>4.5</v>
      </c>
      <c r="C247" s="93"/>
      <c r="D247" s="93">
        <v>4.5</v>
      </c>
      <c r="E247" s="93"/>
      <c r="F247" s="93"/>
      <c r="G247" s="101"/>
      <c r="H247" s="101"/>
      <c r="I247" s="92">
        <v>104.44471</v>
      </c>
      <c r="J247" s="93">
        <v>4.49</v>
      </c>
      <c r="K247" s="93">
        <v>4.49</v>
      </c>
      <c r="L247" s="93">
        <v>4.3</v>
      </c>
      <c r="M247" s="93">
        <v>4.21</v>
      </c>
      <c r="N247" s="93">
        <v>4.0999999999999996</v>
      </c>
      <c r="O247" s="93">
        <v>3.71</v>
      </c>
      <c r="P247" s="93"/>
      <c r="Q247" s="93">
        <v>3.9649999999999999</v>
      </c>
      <c r="R247" s="93"/>
    </row>
    <row r="248" spans="1:18" s="127" customFormat="1" ht="12" customHeight="1">
      <c r="A248" s="64">
        <v>40884</v>
      </c>
      <c r="B248" s="93">
        <v>4.25</v>
      </c>
      <c r="C248" s="93">
        <v>-0.25</v>
      </c>
      <c r="D248" s="93">
        <v>4.25</v>
      </c>
      <c r="E248" s="93"/>
      <c r="F248" s="93"/>
      <c r="G248" s="101"/>
      <c r="H248" s="101"/>
      <c r="I248" s="92">
        <v>104.457587</v>
      </c>
      <c r="J248" s="93">
        <v>4.4800000000000004</v>
      </c>
      <c r="K248" s="93">
        <v>4.5199999999999996</v>
      </c>
      <c r="L248" s="93">
        <v>4.33</v>
      </c>
      <c r="M248" s="93">
        <v>4.2200000000000006</v>
      </c>
      <c r="N248" s="93">
        <v>4.0999999999999996</v>
      </c>
      <c r="O248" s="93">
        <v>3.7300000000000004</v>
      </c>
      <c r="P248" s="93"/>
      <c r="Q248" s="93">
        <v>3.9750000000000001</v>
      </c>
      <c r="R248" s="93"/>
    </row>
    <row r="249" spans="1:18" s="127" customFormat="1" ht="12" customHeight="1">
      <c r="A249" s="64">
        <v>40885</v>
      </c>
      <c r="B249" s="93">
        <v>4.25</v>
      </c>
      <c r="C249" s="93"/>
      <c r="D249" s="93">
        <v>4.25</v>
      </c>
      <c r="E249" s="93"/>
      <c r="F249" s="93"/>
      <c r="G249" s="101"/>
      <c r="H249" s="101"/>
      <c r="I249" s="92">
        <v>104.46974899999999</v>
      </c>
      <c r="J249" s="93">
        <v>4.45</v>
      </c>
      <c r="K249" s="93">
        <v>4.5049999999999999</v>
      </c>
      <c r="L249" s="93">
        <v>4.32</v>
      </c>
      <c r="M249" s="93">
        <v>4.2200000000000006</v>
      </c>
      <c r="N249" s="93">
        <v>4.09</v>
      </c>
      <c r="O249" s="93">
        <v>3.71</v>
      </c>
      <c r="P249" s="93"/>
      <c r="Q249" s="93">
        <v>4.0149999999999997</v>
      </c>
      <c r="R249" s="93"/>
    </row>
    <row r="250" spans="1:18" s="127" customFormat="1" ht="12" customHeight="1">
      <c r="A250" s="64">
        <v>40886</v>
      </c>
      <c r="B250" s="93">
        <v>4.25</v>
      </c>
      <c r="C250" s="93"/>
      <c r="D250" s="93">
        <v>4.25</v>
      </c>
      <c r="E250" s="93"/>
      <c r="F250" s="93"/>
      <c r="G250" s="101"/>
      <c r="H250" s="101"/>
      <c r="I250" s="92">
        <v>104.481914</v>
      </c>
      <c r="J250" s="93">
        <v>4.4249999999999998</v>
      </c>
      <c r="K250" s="93">
        <v>4.5149999999999997</v>
      </c>
      <c r="L250" s="93">
        <v>4.32</v>
      </c>
      <c r="M250" s="93">
        <v>4.18</v>
      </c>
      <c r="N250" s="93">
        <v>4.04</v>
      </c>
      <c r="O250" s="93">
        <v>3.67</v>
      </c>
      <c r="P250" s="93"/>
      <c r="Q250" s="93">
        <v>3.99</v>
      </c>
      <c r="R250" s="93"/>
    </row>
    <row r="251" spans="1:18" s="127" customFormat="1" ht="12" customHeight="1">
      <c r="A251" s="64">
        <v>40889</v>
      </c>
      <c r="B251" s="93">
        <v>4.25</v>
      </c>
      <c r="C251" s="93"/>
      <c r="D251" s="93">
        <v>4.25</v>
      </c>
      <c r="E251" s="93"/>
      <c r="F251" s="93"/>
      <c r="G251" s="101"/>
      <c r="H251" s="101"/>
      <c r="I251" s="92">
        <v>104.518411</v>
      </c>
      <c r="J251" s="93">
        <v>4.41</v>
      </c>
      <c r="K251" s="93">
        <v>4.54</v>
      </c>
      <c r="L251" s="93">
        <v>4.38</v>
      </c>
      <c r="M251" s="93">
        <v>4.2</v>
      </c>
      <c r="N251" s="93">
        <v>4.0600000000000005</v>
      </c>
      <c r="O251" s="93">
        <v>3.71</v>
      </c>
      <c r="P251" s="93"/>
      <c r="Q251" s="93">
        <v>3.9950000000000001</v>
      </c>
      <c r="R251" s="93"/>
    </row>
    <row r="252" spans="1:18" s="127" customFormat="1" ht="12" customHeight="1">
      <c r="A252" s="64">
        <v>40890</v>
      </c>
      <c r="B252" s="93">
        <v>4.25</v>
      </c>
      <c r="C252" s="93"/>
      <c r="D252" s="93">
        <v>4.25</v>
      </c>
      <c r="E252" s="93"/>
      <c r="F252" s="93"/>
      <c r="G252" s="101"/>
      <c r="H252" s="101"/>
      <c r="I252" s="92">
        <v>104.530581</v>
      </c>
      <c r="J252" s="93">
        <v>4.42</v>
      </c>
      <c r="K252" s="93">
        <v>4.53</v>
      </c>
      <c r="L252" s="93">
        <v>4.3650000000000002</v>
      </c>
      <c r="M252" s="93">
        <v>4.1899999999999995</v>
      </c>
      <c r="N252" s="93">
        <v>4.05</v>
      </c>
      <c r="O252" s="93">
        <v>3.6900000000000004</v>
      </c>
      <c r="P252" s="93"/>
      <c r="Q252" s="93">
        <v>3.99</v>
      </c>
      <c r="R252" s="93"/>
    </row>
    <row r="253" spans="1:18" s="127" customFormat="1" ht="12" customHeight="1">
      <c r="A253" s="64">
        <v>40891</v>
      </c>
      <c r="B253" s="93">
        <v>4.25</v>
      </c>
      <c r="C253" s="93"/>
      <c r="D253" s="93">
        <v>4.25</v>
      </c>
      <c r="E253" s="93"/>
      <c r="F253" s="93"/>
      <c r="G253" s="101"/>
      <c r="H253" s="101"/>
      <c r="I253" s="92">
        <v>104.54275199999999</v>
      </c>
      <c r="J253" s="93">
        <v>4.42</v>
      </c>
      <c r="K253" s="93">
        <v>4.53</v>
      </c>
      <c r="L253" s="93">
        <v>4.3499999999999996</v>
      </c>
      <c r="M253" s="93">
        <v>4.1899999999999995</v>
      </c>
      <c r="N253" s="93">
        <v>4.05</v>
      </c>
      <c r="O253" s="93">
        <v>3.6799999999999997</v>
      </c>
      <c r="P253" s="93"/>
      <c r="Q253" s="93">
        <v>3.99</v>
      </c>
      <c r="R253" s="93"/>
    </row>
    <row r="254" spans="1:18" s="127" customFormat="1" ht="12" customHeight="1">
      <c r="A254" s="64">
        <v>40892</v>
      </c>
      <c r="B254" s="93">
        <v>4.25</v>
      </c>
      <c r="C254" s="93"/>
      <c r="D254" s="93">
        <v>4.25</v>
      </c>
      <c r="E254" s="93"/>
      <c r="F254" s="93"/>
      <c r="G254" s="101"/>
      <c r="H254" s="101"/>
      <c r="I254" s="92">
        <v>104.554925</v>
      </c>
      <c r="J254" s="93">
        <v>4.4000000000000004</v>
      </c>
      <c r="K254" s="93">
        <v>4.5250000000000004</v>
      </c>
      <c r="L254" s="93">
        <v>4.33</v>
      </c>
      <c r="M254" s="93">
        <v>4.18</v>
      </c>
      <c r="N254" s="93">
        <v>4.0199999999999996</v>
      </c>
      <c r="O254" s="93">
        <v>3.6399999999999997</v>
      </c>
      <c r="P254" s="93"/>
      <c r="Q254" s="93">
        <v>3.9950000000000001</v>
      </c>
      <c r="R254" s="93"/>
    </row>
    <row r="255" spans="1:18" s="127" customFormat="1" ht="12" customHeight="1">
      <c r="A255" s="64">
        <v>40893</v>
      </c>
      <c r="B255" s="93">
        <v>4.25</v>
      </c>
      <c r="C255" s="93"/>
      <c r="D255" s="93">
        <v>4.25</v>
      </c>
      <c r="E255" s="93"/>
      <c r="F255" s="93"/>
      <c r="G255" s="101"/>
      <c r="H255" s="101"/>
      <c r="I255" s="92">
        <v>104.567099</v>
      </c>
      <c r="J255" s="93">
        <v>4.3849999999999998</v>
      </c>
      <c r="K255" s="93">
        <v>4.4400000000000004</v>
      </c>
      <c r="L255" s="93">
        <v>4.25</v>
      </c>
      <c r="M255" s="93">
        <v>4.18</v>
      </c>
      <c r="N255" s="93">
        <v>4</v>
      </c>
      <c r="O255" s="93">
        <v>3.62</v>
      </c>
      <c r="P255" s="93"/>
      <c r="Q255" s="93">
        <v>4.0049999999999999</v>
      </c>
      <c r="R255" s="93"/>
    </row>
    <row r="256" spans="1:18" s="127" customFormat="1" ht="12" customHeight="1">
      <c r="A256" s="64">
        <v>40896</v>
      </c>
      <c r="B256" s="93">
        <v>4.25</v>
      </c>
      <c r="C256" s="93"/>
      <c r="D256" s="93">
        <v>4.25</v>
      </c>
      <c r="E256" s="93"/>
      <c r="F256" s="93"/>
      <c r="G256" s="101"/>
      <c r="H256" s="101"/>
      <c r="I256" s="92">
        <v>104.60362600000001</v>
      </c>
      <c r="J256" s="93">
        <v>4.4000000000000004</v>
      </c>
      <c r="K256" s="93">
        <v>4.4400000000000004</v>
      </c>
      <c r="L256" s="93">
        <v>4.22</v>
      </c>
      <c r="M256" s="93">
        <v>4.1899999999999995</v>
      </c>
      <c r="N256" s="93">
        <v>3.9775</v>
      </c>
      <c r="O256" s="93">
        <v>3.5949999999999998</v>
      </c>
      <c r="P256" s="93">
        <v>4.07</v>
      </c>
      <c r="Q256" s="93">
        <v>4</v>
      </c>
      <c r="R256" s="93"/>
    </row>
    <row r="257" spans="1:18" s="127" customFormat="1" ht="12" customHeight="1">
      <c r="A257" s="64">
        <v>40897</v>
      </c>
      <c r="B257" s="93">
        <v>4.25</v>
      </c>
      <c r="C257" s="93"/>
      <c r="D257" s="93">
        <v>4.25</v>
      </c>
      <c r="E257" s="93"/>
      <c r="F257" s="93"/>
      <c r="G257" s="101"/>
      <c r="H257" s="101"/>
      <c r="I257" s="92">
        <v>104.61580600000001</v>
      </c>
      <c r="J257" s="93">
        <v>4.43</v>
      </c>
      <c r="K257" s="93">
        <v>4.45</v>
      </c>
      <c r="L257" s="93">
        <v>4.22</v>
      </c>
      <c r="M257" s="93">
        <v>4.21</v>
      </c>
      <c r="N257" s="93">
        <v>3.99</v>
      </c>
      <c r="O257" s="93">
        <v>3.6100000000000003</v>
      </c>
      <c r="P257" s="93">
        <v>4.0750000000000002</v>
      </c>
      <c r="Q257" s="93">
        <v>4.0049999999999999</v>
      </c>
      <c r="R257" s="93"/>
    </row>
    <row r="258" spans="1:18" s="127" customFormat="1" ht="12" customHeight="1">
      <c r="A258" s="64">
        <v>40898</v>
      </c>
      <c r="B258" s="93">
        <v>4.25</v>
      </c>
      <c r="C258" s="93"/>
      <c r="D258" s="93">
        <v>4.25</v>
      </c>
      <c r="E258" s="93"/>
      <c r="F258" s="93"/>
      <c r="G258" s="101"/>
      <c r="H258" s="101"/>
      <c r="I258" s="92">
        <v>104.627987</v>
      </c>
      <c r="J258" s="93">
        <v>4.43</v>
      </c>
      <c r="K258" s="93">
        <v>4.47</v>
      </c>
      <c r="L258" s="93">
        <v>4.3</v>
      </c>
      <c r="M258" s="93">
        <v>4.2200000000000006</v>
      </c>
      <c r="N258" s="93">
        <v>4.0149999999999997</v>
      </c>
      <c r="O258" s="93">
        <v>3.67</v>
      </c>
      <c r="P258" s="93">
        <v>4.08</v>
      </c>
      <c r="Q258" s="93">
        <v>4.0149999999999997</v>
      </c>
      <c r="R258" s="93"/>
    </row>
    <row r="259" spans="1:18" s="127" customFormat="1" ht="12" customHeight="1">
      <c r="A259" s="64">
        <v>40899</v>
      </c>
      <c r="B259" s="93">
        <v>4.25</v>
      </c>
      <c r="C259" s="93"/>
      <c r="D259" s="93">
        <v>4.25</v>
      </c>
      <c r="E259" s="93"/>
      <c r="F259" s="93"/>
      <c r="G259" s="101"/>
      <c r="H259" s="101"/>
      <c r="I259" s="92">
        <v>104.64017</v>
      </c>
      <c r="J259" s="93">
        <v>4.43</v>
      </c>
      <c r="K259" s="93">
        <v>4.47</v>
      </c>
      <c r="L259" s="93">
        <v>4.3099999999999996</v>
      </c>
      <c r="M259" s="93">
        <v>4.21</v>
      </c>
      <c r="N259" s="93">
        <v>4</v>
      </c>
      <c r="O259" s="93">
        <v>3.6399999999999997</v>
      </c>
      <c r="P259" s="93">
        <v>4.09</v>
      </c>
      <c r="Q259" s="93">
        <v>4.0199999999999996</v>
      </c>
      <c r="R259" s="93"/>
    </row>
    <row r="260" spans="1:18" s="127" customFormat="1" ht="12" customHeight="1">
      <c r="A260" s="64">
        <v>40900</v>
      </c>
      <c r="B260" s="93">
        <v>4.25</v>
      </c>
      <c r="C260" s="93"/>
      <c r="D260" s="93">
        <v>4.25</v>
      </c>
      <c r="E260" s="93"/>
      <c r="F260" s="93"/>
      <c r="G260" s="101"/>
      <c r="H260" s="101"/>
      <c r="I260" s="92">
        <v>104.652354</v>
      </c>
      <c r="J260" s="93">
        <v>4.43</v>
      </c>
      <c r="K260" s="93">
        <v>4.53</v>
      </c>
      <c r="L260" s="93">
        <v>4.38</v>
      </c>
      <c r="M260" s="93">
        <v>4.218</v>
      </c>
      <c r="N260" s="93">
        <v>3.99</v>
      </c>
      <c r="O260" s="93">
        <v>3.6449999999999996</v>
      </c>
      <c r="P260" s="93">
        <v>4.0999999999999996</v>
      </c>
      <c r="Q260" s="93">
        <v>4.0250000000000004</v>
      </c>
      <c r="R260" s="93"/>
    </row>
    <row r="261" spans="1:18" s="127" customFormat="1" ht="12" customHeight="1">
      <c r="A261" s="64">
        <v>40905</v>
      </c>
      <c r="B261" s="93">
        <v>4.25</v>
      </c>
      <c r="C261" s="93"/>
      <c r="D261" s="93">
        <v>4.25</v>
      </c>
      <c r="E261" s="93"/>
      <c r="F261" s="93"/>
      <c r="G261" s="101"/>
      <c r="H261" s="101"/>
      <c r="I261" s="92">
        <v>104.71328200000001</v>
      </c>
      <c r="J261" s="93">
        <v>4.45</v>
      </c>
      <c r="K261" s="93">
        <v>4.5199999999999996</v>
      </c>
      <c r="L261" s="93">
        <v>4.4400000000000004</v>
      </c>
      <c r="M261" s="93">
        <v>4.2300000000000004</v>
      </c>
      <c r="N261" s="93">
        <v>4.0299999999999994</v>
      </c>
      <c r="O261" s="93">
        <v>3.7</v>
      </c>
      <c r="P261" s="93">
        <v>4.1100000000000003</v>
      </c>
      <c r="Q261" s="93"/>
      <c r="R261" s="93"/>
    </row>
    <row r="262" spans="1:18" s="127" customFormat="1" ht="12" customHeight="1">
      <c r="A262" s="64">
        <v>40906</v>
      </c>
      <c r="B262" s="93">
        <v>4.25</v>
      </c>
      <c r="C262" s="93"/>
      <c r="D262" s="93">
        <v>4.25</v>
      </c>
      <c r="E262" s="93"/>
      <c r="F262" s="93"/>
      <c r="G262" s="101"/>
      <c r="H262" s="101"/>
      <c r="I262" s="92">
        <v>104.72547400000001</v>
      </c>
      <c r="J262" s="93">
        <v>4.47</v>
      </c>
      <c r="K262" s="93">
        <v>4.5049999999999999</v>
      </c>
      <c r="L262" s="93">
        <v>4.3849999999999998</v>
      </c>
      <c r="M262" s="93">
        <v>4.2300000000000004</v>
      </c>
      <c r="N262" s="93">
        <v>4.01</v>
      </c>
      <c r="O262" s="93">
        <v>3.67</v>
      </c>
      <c r="P262" s="93">
        <v>4.0999999999999996</v>
      </c>
      <c r="Q262" s="93"/>
      <c r="R262" s="93"/>
    </row>
    <row r="263" spans="1:18" s="127" customFormat="1" ht="12" customHeight="1">
      <c r="A263" s="64">
        <v>40907</v>
      </c>
      <c r="B263" s="93">
        <v>4.25</v>
      </c>
      <c r="C263" s="93"/>
      <c r="D263" s="93">
        <v>4.25</v>
      </c>
      <c r="E263" s="93"/>
      <c r="F263" s="93"/>
      <c r="G263" s="101"/>
      <c r="H263" s="101"/>
      <c r="I263" s="92">
        <v>104.737668</v>
      </c>
      <c r="J263" s="93">
        <v>4.4850000000000003</v>
      </c>
      <c r="K263" s="93">
        <v>4.4950000000000001</v>
      </c>
      <c r="L263" s="93">
        <v>4.37</v>
      </c>
      <c r="M263" s="93">
        <v>4.2050000000000001</v>
      </c>
      <c r="N263" s="93">
        <v>3.9550000000000001</v>
      </c>
      <c r="O263" s="93">
        <v>3.63</v>
      </c>
      <c r="P263" s="93">
        <v>4.0949999999999998</v>
      </c>
      <c r="Q263" s="93"/>
      <c r="R263" s="93"/>
    </row>
    <row r="264" spans="1:18" s="127" customFormat="1" ht="12" customHeight="1">
      <c r="A264" s="64">
        <v>40911</v>
      </c>
      <c r="B264" s="93">
        <v>4.25</v>
      </c>
      <c r="C264" s="93"/>
      <c r="D264" s="93">
        <v>4.25</v>
      </c>
      <c r="E264" s="93"/>
      <c r="F264" s="93"/>
      <c r="G264" s="101"/>
      <c r="H264" s="101"/>
      <c r="I264" s="92">
        <v>104.78645</v>
      </c>
      <c r="J264" s="93">
        <v>4.4400000000000004</v>
      </c>
      <c r="K264" s="93">
        <v>4.43</v>
      </c>
      <c r="L264" s="93">
        <v>4.37</v>
      </c>
      <c r="M264" s="93">
        <v>4.2</v>
      </c>
      <c r="N264" s="93">
        <v>4.0199999999999996</v>
      </c>
      <c r="O264" s="93">
        <v>3.75</v>
      </c>
      <c r="P264" s="93">
        <v>4.1050000000000004</v>
      </c>
      <c r="Q264" s="93"/>
      <c r="R264" s="93"/>
    </row>
    <row r="265" spans="1:18" s="127" customFormat="1" ht="12" customHeight="1">
      <c r="A265" s="64">
        <v>40912</v>
      </c>
      <c r="B265" s="93">
        <v>4.25</v>
      </c>
      <c r="C265" s="93"/>
      <c r="D265" s="93">
        <v>4.25</v>
      </c>
      <c r="E265" s="93"/>
      <c r="F265" s="93"/>
      <c r="G265" s="101"/>
      <c r="H265" s="101"/>
      <c r="I265" s="92">
        <v>104.798652</v>
      </c>
      <c r="J265" s="93">
        <v>4.43</v>
      </c>
      <c r="K265" s="93">
        <v>4.45</v>
      </c>
      <c r="L265" s="93">
        <v>4.4249999999999998</v>
      </c>
      <c r="M265" s="93">
        <v>4.2300000000000004</v>
      </c>
      <c r="N265" s="93">
        <v>4.04</v>
      </c>
      <c r="O265" s="93">
        <v>3.7699999999999996</v>
      </c>
      <c r="P265" s="93">
        <v>4.1150000000000002</v>
      </c>
      <c r="Q265" s="93"/>
      <c r="R265" s="93"/>
    </row>
    <row r="266" spans="1:18" s="127" customFormat="1" ht="12" customHeight="1">
      <c r="A266" s="64">
        <v>40913</v>
      </c>
      <c r="B266" s="93">
        <v>4.25</v>
      </c>
      <c r="C266" s="93"/>
      <c r="D266" s="93">
        <v>4.25</v>
      </c>
      <c r="E266" s="93"/>
      <c r="F266" s="93"/>
      <c r="G266" s="101"/>
      <c r="H266" s="101"/>
      <c r="I266" s="92">
        <v>104.81085400000001</v>
      </c>
      <c r="J266" s="93">
        <v>4.4400000000000004</v>
      </c>
      <c r="K266" s="93">
        <v>4.4450000000000003</v>
      </c>
      <c r="L266" s="93">
        <v>4.4400000000000004</v>
      </c>
      <c r="M266" s="93">
        <v>4.2300000000000004</v>
      </c>
      <c r="N266" s="93">
        <v>4.01</v>
      </c>
      <c r="O266" s="93">
        <v>3.76</v>
      </c>
      <c r="P266" s="93">
        <v>4.1399999999999997</v>
      </c>
      <c r="Q266" s="93"/>
      <c r="R266" s="93"/>
    </row>
    <row r="267" spans="1:18" s="127" customFormat="1" ht="12" customHeight="1">
      <c r="A267" s="64">
        <v>40914</v>
      </c>
      <c r="B267" s="93">
        <v>4.25</v>
      </c>
      <c r="C267" s="93"/>
      <c r="D267" s="93">
        <v>4.25</v>
      </c>
      <c r="E267" s="93"/>
      <c r="F267" s="93"/>
      <c r="G267" s="101"/>
      <c r="H267" s="101"/>
      <c r="I267" s="92">
        <v>104.823058</v>
      </c>
      <c r="J267" s="93">
        <v>4.45</v>
      </c>
      <c r="K267" s="93">
        <v>4.45</v>
      </c>
      <c r="L267" s="93">
        <v>4.41</v>
      </c>
      <c r="M267" s="93">
        <v>4.2200000000000006</v>
      </c>
      <c r="N267" s="93">
        <v>3.9800000000000004</v>
      </c>
      <c r="O267" s="93">
        <v>3.7199999999999998</v>
      </c>
      <c r="P267" s="93">
        <v>4.13</v>
      </c>
      <c r="Q267" s="93"/>
      <c r="R267" s="93"/>
    </row>
    <row r="268" spans="1:18" s="127" customFormat="1" ht="12" customHeight="1">
      <c r="A268" s="64">
        <v>40917</v>
      </c>
      <c r="B268" s="93">
        <v>4.25</v>
      </c>
      <c r="C268" s="93"/>
      <c r="D268" s="93">
        <v>4.25</v>
      </c>
      <c r="E268" s="93"/>
      <c r="F268" s="93"/>
      <c r="G268" s="101"/>
      <c r="H268" s="101"/>
      <c r="I268" s="92">
        <v>104.859674</v>
      </c>
      <c r="J268" s="93">
        <v>4.45</v>
      </c>
      <c r="K268" s="93">
        <v>4.4400000000000004</v>
      </c>
      <c r="L268" s="93">
        <v>4.4400000000000004</v>
      </c>
      <c r="M268" s="93">
        <v>4.21</v>
      </c>
      <c r="N268" s="93">
        <v>3.9850000000000003</v>
      </c>
      <c r="O268" s="93">
        <v>3.7125000000000004</v>
      </c>
      <c r="P268" s="93">
        <v>4.13</v>
      </c>
      <c r="Q268" s="93"/>
      <c r="R268" s="93"/>
    </row>
    <row r="269" spans="1:18" s="127" customFormat="1" ht="12" customHeight="1">
      <c r="A269" s="64">
        <v>40918</v>
      </c>
      <c r="B269" s="93">
        <v>4.25</v>
      </c>
      <c r="C269" s="93"/>
      <c r="D269" s="93">
        <v>4.25</v>
      </c>
      <c r="E269" s="93"/>
      <c r="F269" s="93"/>
      <c r="G269" s="101"/>
      <c r="H269" s="101"/>
      <c r="I269" s="92">
        <v>104.87188399999999</v>
      </c>
      <c r="J269" s="93">
        <v>4.47</v>
      </c>
      <c r="K269" s="93">
        <v>4.47</v>
      </c>
      <c r="L269" s="93">
        <v>4.4550000000000001</v>
      </c>
      <c r="M269" s="93">
        <v>4.2</v>
      </c>
      <c r="N269" s="93">
        <v>4.01</v>
      </c>
      <c r="O269" s="93">
        <v>3.76</v>
      </c>
      <c r="P269" s="93">
        <v>4.1550000000000002</v>
      </c>
      <c r="Q269" s="93"/>
      <c r="R269" s="93"/>
    </row>
    <row r="270" spans="1:18" s="127" customFormat="1" ht="12" customHeight="1">
      <c r="A270" s="64">
        <v>40919</v>
      </c>
      <c r="B270" s="93">
        <v>4.25</v>
      </c>
      <c r="C270" s="93"/>
      <c r="D270" s="93">
        <v>4.25</v>
      </c>
      <c r="E270" s="93"/>
      <c r="F270" s="93"/>
      <c r="G270" s="101"/>
      <c r="H270" s="101"/>
      <c r="I270" s="92">
        <v>104.884095</v>
      </c>
      <c r="J270" s="93">
        <v>4.4800000000000004</v>
      </c>
      <c r="K270" s="93">
        <v>4.47</v>
      </c>
      <c r="L270" s="93">
        <v>4.43</v>
      </c>
      <c r="M270" s="93">
        <v>4.21</v>
      </c>
      <c r="N270" s="93">
        <v>4.01</v>
      </c>
      <c r="O270" s="93">
        <v>3.7699999999999996</v>
      </c>
      <c r="P270" s="93">
        <v>4.16</v>
      </c>
      <c r="Q270" s="93"/>
      <c r="R270" s="93"/>
    </row>
    <row r="271" spans="1:18" s="127" customFormat="1" ht="12" customHeight="1">
      <c r="A271" s="64">
        <v>40920</v>
      </c>
      <c r="B271" s="93">
        <v>4.25</v>
      </c>
      <c r="C271" s="93"/>
      <c r="D271" s="93">
        <v>4.25</v>
      </c>
      <c r="E271" s="93"/>
      <c r="F271" s="93"/>
      <c r="G271" s="101"/>
      <c r="H271" s="101"/>
      <c r="I271" s="92">
        <v>104.896308</v>
      </c>
      <c r="J271" s="93">
        <v>4.47</v>
      </c>
      <c r="K271" s="93">
        <v>4.47</v>
      </c>
      <c r="L271" s="93">
        <v>4.42</v>
      </c>
      <c r="M271" s="93">
        <v>4.2</v>
      </c>
      <c r="N271" s="93">
        <v>4</v>
      </c>
      <c r="O271" s="93">
        <v>3.76</v>
      </c>
      <c r="P271" s="93">
        <v>4.1449999999999996</v>
      </c>
      <c r="Q271" s="93"/>
      <c r="R271" s="93"/>
    </row>
    <row r="272" spans="1:18" s="127" customFormat="1" ht="12" customHeight="1">
      <c r="A272" s="64">
        <v>40921</v>
      </c>
      <c r="B272" s="93">
        <v>4.25</v>
      </c>
      <c r="C272" s="93"/>
      <c r="D272" s="93">
        <v>4.25</v>
      </c>
      <c r="E272" s="93"/>
      <c r="F272" s="93"/>
      <c r="G272" s="101"/>
      <c r="H272" s="101"/>
      <c r="I272" s="92">
        <v>104.908522</v>
      </c>
      <c r="J272" s="93">
        <v>4.4800000000000004</v>
      </c>
      <c r="K272" s="93">
        <v>4.4649999999999999</v>
      </c>
      <c r="L272" s="93">
        <v>4.41</v>
      </c>
      <c r="M272" s="93">
        <v>4.2</v>
      </c>
      <c r="N272" s="93">
        <v>4.01</v>
      </c>
      <c r="O272" s="93">
        <v>3.79</v>
      </c>
      <c r="P272" s="93">
        <v>4.1449999999999996</v>
      </c>
      <c r="Q272" s="93">
        <v>3.9649999999999999</v>
      </c>
      <c r="R272" s="93"/>
    </row>
    <row r="273" spans="1:18" s="127" customFormat="1" ht="12" customHeight="1">
      <c r="A273" s="64">
        <v>40924</v>
      </c>
      <c r="B273" s="93">
        <v>4.25</v>
      </c>
      <c r="C273" s="93"/>
      <c r="D273" s="93">
        <v>4.25</v>
      </c>
      <c r="E273" s="93"/>
      <c r="F273" s="93"/>
      <c r="G273" s="101"/>
      <c r="H273" s="101"/>
      <c r="I273" s="92">
        <v>104.945168</v>
      </c>
      <c r="J273" s="93">
        <v>4.3949999999999996</v>
      </c>
      <c r="K273" s="93">
        <v>4.3899999999999997</v>
      </c>
      <c r="L273" s="93">
        <v>4.3150000000000004</v>
      </c>
      <c r="M273" s="93">
        <v>4.18</v>
      </c>
      <c r="N273" s="93">
        <v>3.9699999999999998</v>
      </c>
      <c r="O273" s="93">
        <v>3.7199999999999998</v>
      </c>
      <c r="P273" s="93">
        <v>4.125</v>
      </c>
      <c r="Q273" s="93">
        <v>3.9550000000000001</v>
      </c>
      <c r="R273" s="93"/>
    </row>
    <row r="274" spans="1:18" s="127" customFormat="1" ht="12" customHeight="1">
      <c r="A274" s="64">
        <v>40925</v>
      </c>
      <c r="B274" s="93">
        <v>4.25</v>
      </c>
      <c r="C274" s="93"/>
      <c r="D274" s="93">
        <v>4.25</v>
      </c>
      <c r="E274" s="93"/>
      <c r="F274" s="93"/>
      <c r="G274" s="101"/>
      <c r="H274" s="101"/>
      <c r="I274" s="92">
        <v>104.957387</v>
      </c>
      <c r="J274" s="93">
        <v>4.4000000000000004</v>
      </c>
      <c r="K274" s="93">
        <v>4.4000000000000004</v>
      </c>
      <c r="L274" s="93">
        <v>4.335</v>
      </c>
      <c r="M274" s="93">
        <v>4.18</v>
      </c>
      <c r="N274" s="93">
        <v>4</v>
      </c>
      <c r="O274" s="93">
        <v>3.7699999999999996</v>
      </c>
      <c r="P274" s="93">
        <v>4.1399999999999997</v>
      </c>
      <c r="Q274" s="93">
        <v>3.9750000000000001</v>
      </c>
      <c r="R274" s="93"/>
    </row>
    <row r="275" spans="1:18" s="127" customFormat="1" ht="12" customHeight="1">
      <c r="A275" s="64">
        <v>40926</v>
      </c>
      <c r="B275" s="93">
        <v>4.25</v>
      </c>
      <c r="C275" s="93"/>
      <c r="D275" s="93">
        <v>4.25</v>
      </c>
      <c r="E275" s="93"/>
      <c r="F275" s="93"/>
      <c r="G275" s="101"/>
      <c r="H275" s="101"/>
      <c r="I275" s="92">
        <v>104.96960900000001</v>
      </c>
      <c r="J275" s="93">
        <v>4.43</v>
      </c>
      <c r="K275" s="93">
        <v>4.3899999999999997</v>
      </c>
      <c r="L275" s="93">
        <v>4.3250000000000002</v>
      </c>
      <c r="M275" s="93">
        <v>4.17</v>
      </c>
      <c r="N275" s="93">
        <v>3.99</v>
      </c>
      <c r="O275" s="93">
        <v>3.76</v>
      </c>
      <c r="P275" s="93">
        <v>4.1500000000000004</v>
      </c>
      <c r="Q275" s="93">
        <v>3.98</v>
      </c>
      <c r="R275" s="93"/>
    </row>
    <row r="276" spans="1:18" s="127" customFormat="1" ht="12" customHeight="1">
      <c r="A276" s="64">
        <v>40927</v>
      </c>
      <c r="B276" s="93">
        <v>4.25</v>
      </c>
      <c r="C276" s="93"/>
      <c r="D276" s="93">
        <v>4.25</v>
      </c>
      <c r="E276" s="93"/>
      <c r="F276" s="93"/>
      <c r="G276" s="101"/>
      <c r="H276" s="101"/>
      <c r="I276" s="92">
        <v>104.981831</v>
      </c>
      <c r="J276" s="93">
        <v>4.41</v>
      </c>
      <c r="K276" s="93">
        <v>4.3600000000000003</v>
      </c>
      <c r="L276" s="93">
        <v>4.3099999999999996</v>
      </c>
      <c r="M276" s="93">
        <v>4.17</v>
      </c>
      <c r="N276" s="93">
        <v>3.9800000000000004</v>
      </c>
      <c r="O276" s="93">
        <v>3.76</v>
      </c>
      <c r="P276" s="93">
        <v>4.1550000000000002</v>
      </c>
      <c r="Q276" s="93">
        <v>3.99</v>
      </c>
      <c r="R276" s="93"/>
    </row>
    <row r="277" spans="1:18" s="127" customFormat="1" ht="12" customHeight="1">
      <c r="A277" s="64">
        <v>40928</v>
      </c>
      <c r="B277" s="93">
        <v>4.25</v>
      </c>
      <c r="C277" s="93"/>
      <c r="D277" s="93">
        <v>4.25</v>
      </c>
      <c r="E277" s="93"/>
      <c r="F277" s="93"/>
      <c r="G277" s="101"/>
      <c r="H277" s="101"/>
      <c r="I277" s="92">
        <v>104.994055</v>
      </c>
      <c r="J277" s="93">
        <v>4.4050000000000002</v>
      </c>
      <c r="K277" s="93">
        <v>4.37</v>
      </c>
      <c r="L277" s="93">
        <v>4.33</v>
      </c>
      <c r="M277" s="93">
        <v>4.16</v>
      </c>
      <c r="N277" s="93">
        <v>3.9800000000000004</v>
      </c>
      <c r="O277" s="93">
        <v>3.7699999999999996</v>
      </c>
      <c r="P277" s="93">
        <v>4.16</v>
      </c>
      <c r="Q277" s="93">
        <v>4.0049999999999999</v>
      </c>
      <c r="R277" s="93"/>
    </row>
    <row r="278" spans="1:18" s="127" customFormat="1" ht="12" customHeight="1">
      <c r="A278" s="64">
        <v>40931</v>
      </c>
      <c r="B278" s="93">
        <v>4.25</v>
      </c>
      <c r="C278" s="93"/>
      <c r="D278" s="93">
        <v>4.25</v>
      </c>
      <c r="E278" s="93"/>
      <c r="F278" s="93"/>
      <c r="G278" s="101"/>
      <c r="H278" s="101"/>
      <c r="I278" s="92">
        <v>105.030731</v>
      </c>
      <c r="J278" s="93">
        <v>4.41</v>
      </c>
      <c r="K278" s="93">
        <v>4.3600000000000003</v>
      </c>
      <c r="L278" s="93">
        <v>4.33</v>
      </c>
      <c r="M278" s="93">
        <v>4.1500000000000004</v>
      </c>
      <c r="N278" s="93">
        <v>3.9625000000000004</v>
      </c>
      <c r="O278" s="93">
        <v>3.76</v>
      </c>
      <c r="P278" s="93">
        <v>4.1550000000000002</v>
      </c>
      <c r="Q278" s="93">
        <v>4</v>
      </c>
      <c r="R278" s="93"/>
    </row>
    <row r="279" spans="1:18" s="127" customFormat="1" ht="12" customHeight="1">
      <c r="A279" s="64">
        <v>40932</v>
      </c>
      <c r="B279" s="93">
        <v>4.25</v>
      </c>
      <c r="C279" s="93"/>
      <c r="D279" s="93">
        <v>4.25</v>
      </c>
      <c r="E279" s="93"/>
      <c r="F279" s="93"/>
      <c r="G279" s="101"/>
      <c r="H279" s="101"/>
      <c r="I279" s="92">
        <v>105.04296100000001</v>
      </c>
      <c r="J279" s="93">
        <v>4.4050000000000002</v>
      </c>
      <c r="K279" s="93">
        <v>4.3600000000000003</v>
      </c>
      <c r="L279" s="93">
        <v>4.32</v>
      </c>
      <c r="M279" s="93">
        <v>4.1400000000000006</v>
      </c>
      <c r="N279" s="93">
        <v>3.96</v>
      </c>
      <c r="O279" s="93">
        <v>3.75</v>
      </c>
      <c r="P279" s="93">
        <v>4.16</v>
      </c>
      <c r="Q279" s="93">
        <v>4</v>
      </c>
      <c r="R279" s="93"/>
    </row>
    <row r="280" spans="1:18" s="127" customFormat="1" ht="12" customHeight="1">
      <c r="A280" s="64">
        <v>40933</v>
      </c>
      <c r="B280" s="93">
        <v>4.25</v>
      </c>
      <c r="C280" s="93"/>
      <c r="D280" s="93">
        <v>4.25</v>
      </c>
      <c r="E280" s="93"/>
      <c r="F280" s="93"/>
      <c r="G280" s="101"/>
      <c r="H280" s="101"/>
      <c r="I280" s="92">
        <v>105.05519200000001</v>
      </c>
      <c r="J280" s="93">
        <v>4.4050000000000002</v>
      </c>
      <c r="K280" s="93">
        <v>4.4000000000000004</v>
      </c>
      <c r="L280" s="93">
        <v>4.3899999999999997</v>
      </c>
      <c r="M280" s="93">
        <v>4.1500000000000004</v>
      </c>
      <c r="N280" s="93">
        <v>4.01</v>
      </c>
      <c r="O280" s="93">
        <v>3.83</v>
      </c>
      <c r="P280" s="93">
        <v>4.1749999999999998</v>
      </c>
      <c r="Q280" s="93">
        <v>4.03</v>
      </c>
      <c r="R280" s="93"/>
    </row>
    <row r="281" spans="1:18" s="127" customFormat="1" ht="12" customHeight="1">
      <c r="A281" s="64">
        <v>40935</v>
      </c>
      <c r="B281" s="93">
        <v>4.25</v>
      </c>
      <c r="C281" s="93"/>
      <c r="D281" s="93">
        <v>4.25</v>
      </c>
      <c r="E281" s="93"/>
      <c r="F281" s="93"/>
      <c r="G281" s="101"/>
      <c r="H281" s="101"/>
      <c r="I281" s="92">
        <v>105.079656</v>
      </c>
      <c r="J281" s="93">
        <v>4.37</v>
      </c>
      <c r="K281" s="93">
        <v>4.37</v>
      </c>
      <c r="L281" s="93">
        <v>4.29</v>
      </c>
      <c r="M281" s="93">
        <v>4.12</v>
      </c>
      <c r="N281" s="93">
        <v>3.9400000000000004</v>
      </c>
      <c r="O281" s="93">
        <v>3.7699999999999996</v>
      </c>
      <c r="P281" s="93">
        <v>4.16</v>
      </c>
      <c r="Q281" s="93">
        <v>4.0199999999999996</v>
      </c>
      <c r="R281" s="93"/>
    </row>
    <row r="282" spans="1:18" s="127" customFormat="1" ht="12" customHeight="1">
      <c r="A282" s="64">
        <v>40938</v>
      </c>
      <c r="B282" s="93">
        <v>4.25</v>
      </c>
      <c r="C282" s="93"/>
      <c r="D282" s="93">
        <v>4.25</v>
      </c>
      <c r="E282" s="93"/>
      <c r="F282" s="93"/>
      <c r="G282" s="101"/>
      <c r="H282" s="101"/>
      <c r="I282" s="92">
        <v>105.116362</v>
      </c>
      <c r="J282" s="93">
        <v>4.37</v>
      </c>
      <c r="K282" s="93">
        <v>4.37</v>
      </c>
      <c r="L282" s="93">
        <v>4.2850000000000001</v>
      </c>
      <c r="M282" s="93">
        <v>4.0999999999999996</v>
      </c>
      <c r="N282" s="93">
        <v>3.9299999999999997</v>
      </c>
      <c r="O282" s="93">
        <v>3.74</v>
      </c>
      <c r="P282" s="93">
        <v>4.16</v>
      </c>
      <c r="Q282" s="93">
        <v>4.03</v>
      </c>
      <c r="R282" s="93"/>
    </row>
    <row r="283" spans="1:18" s="127" customFormat="1" ht="12" customHeight="1">
      <c r="A283" s="64">
        <v>40939</v>
      </c>
      <c r="B283" s="93">
        <v>4.25</v>
      </c>
      <c r="C283" s="93"/>
      <c r="D283" s="93">
        <v>4.25</v>
      </c>
      <c r="E283" s="93"/>
      <c r="F283" s="93"/>
      <c r="G283" s="101"/>
      <c r="H283" s="101"/>
      <c r="I283" s="92">
        <v>105.128602</v>
      </c>
      <c r="J283" s="93">
        <v>4.34</v>
      </c>
      <c r="K283" s="93">
        <v>4.34</v>
      </c>
      <c r="L283" s="93">
        <v>4.2699999999999996</v>
      </c>
      <c r="M283" s="93">
        <v>4.0999999999999996</v>
      </c>
      <c r="N283" s="93">
        <v>3.92</v>
      </c>
      <c r="O283" s="93">
        <v>3.7300000000000004</v>
      </c>
      <c r="P283" s="93">
        <v>4.0999999999999996</v>
      </c>
      <c r="Q283" s="93">
        <v>3.9849999999999999</v>
      </c>
      <c r="R283" s="93"/>
    </row>
    <row r="284" spans="1:18" s="127" customFormat="1" ht="12" customHeight="1">
      <c r="A284" s="64">
        <v>40940</v>
      </c>
      <c r="B284" s="93">
        <v>4.25</v>
      </c>
      <c r="C284" s="93"/>
      <c r="D284" s="93">
        <v>4.25</v>
      </c>
      <c r="E284" s="93"/>
      <c r="F284" s="93"/>
      <c r="G284" s="101"/>
      <c r="H284" s="101"/>
      <c r="I284" s="92">
        <v>105.140843</v>
      </c>
      <c r="J284" s="93">
        <v>4.3499999999999996</v>
      </c>
      <c r="K284" s="93">
        <v>4.3099999999999996</v>
      </c>
      <c r="L284" s="93">
        <v>4.25</v>
      </c>
      <c r="M284" s="93">
        <v>4.093</v>
      </c>
      <c r="N284" s="93">
        <v>3.915</v>
      </c>
      <c r="O284" s="93">
        <v>3.7229999999999999</v>
      </c>
      <c r="P284" s="93">
        <v>4.0999999999999996</v>
      </c>
      <c r="Q284" s="93">
        <v>3.9750000000000001</v>
      </c>
      <c r="R284" s="93"/>
    </row>
    <row r="285" spans="1:18" s="127" customFormat="1" ht="12" customHeight="1">
      <c r="A285" s="64">
        <v>40941</v>
      </c>
      <c r="B285" s="93">
        <v>4.25</v>
      </c>
      <c r="C285" s="93"/>
      <c r="D285" s="93">
        <v>4.25</v>
      </c>
      <c r="E285" s="93"/>
      <c r="F285" s="93"/>
      <c r="G285" s="101"/>
      <c r="H285" s="101"/>
      <c r="I285" s="92">
        <v>105.153085</v>
      </c>
      <c r="J285" s="93">
        <v>4.34</v>
      </c>
      <c r="K285" s="93">
        <v>4.3099999999999996</v>
      </c>
      <c r="L285" s="93">
        <v>4.2750000000000004</v>
      </c>
      <c r="M285" s="93">
        <v>4.09</v>
      </c>
      <c r="N285" s="93">
        <v>3.9299999999999997</v>
      </c>
      <c r="O285" s="93">
        <v>3.75</v>
      </c>
      <c r="P285" s="93">
        <v>4.0750000000000002</v>
      </c>
      <c r="Q285" s="93">
        <v>3.9550000000000001</v>
      </c>
      <c r="R285" s="93"/>
    </row>
    <row r="286" spans="1:18" s="127" customFormat="1" ht="12" customHeight="1">
      <c r="A286" s="64">
        <v>40942</v>
      </c>
      <c r="B286" s="93">
        <v>4.25</v>
      </c>
      <c r="C286" s="93"/>
      <c r="D286" s="93">
        <v>4.25</v>
      </c>
      <c r="E286" s="93"/>
      <c r="F286" s="93"/>
      <c r="G286" s="101"/>
      <c r="H286" s="101"/>
      <c r="I286" s="92">
        <v>105.165329</v>
      </c>
      <c r="J286" s="93">
        <v>4.3250000000000002</v>
      </c>
      <c r="K286" s="93">
        <v>4.29</v>
      </c>
      <c r="L286" s="93">
        <v>4.26</v>
      </c>
      <c r="M286" s="93">
        <v>4.07</v>
      </c>
      <c r="N286" s="93">
        <v>3.92</v>
      </c>
      <c r="O286" s="93">
        <v>3.74</v>
      </c>
      <c r="P286" s="93">
        <v>4.07</v>
      </c>
      <c r="Q286" s="93">
        <v>3.9249999999999998</v>
      </c>
      <c r="R286" s="93"/>
    </row>
    <row r="287" spans="1:18" s="127" customFormat="1" ht="12" customHeight="1">
      <c r="A287" s="64">
        <v>40945</v>
      </c>
      <c r="B287" s="93">
        <v>4.25</v>
      </c>
      <c r="C287" s="93"/>
      <c r="D287" s="93">
        <v>4.25</v>
      </c>
      <c r="E287" s="93"/>
      <c r="F287" s="93"/>
      <c r="G287" s="101"/>
      <c r="H287" s="101"/>
      <c r="I287" s="92">
        <v>105.202065</v>
      </c>
      <c r="J287" s="93">
        <v>4.32</v>
      </c>
      <c r="K287" s="93">
        <v>4.28</v>
      </c>
      <c r="L287" s="93">
        <v>4.28</v>
      </c>
      <c r="M287" s="93">
        <v>4.08</v>
      </c>
      <c r="N287" s="93">
        <v>3.95</v>
      </c>
      <c r="O287" s="93">
        <v>3.8049999999999997</v>
      </c>
      <c r="P287" s="93">
        <v>4.07</v>
      </c>
      <c r="Q287" s="93">
        <v>3.9449999999999998</v>
      </c>
      <c r="R287" s="93"/>
    </row>
    <row r="288" spans="1:18" s="127" customFormat="1" ht="12" customHeight="1">
      <c r="A288" s="64">
        <v>40946</v>
      </c>
      <c r="B288" s="93">
        <v>4.25</v>
      </c>
      <c r="C288" s="93"/>
      <c r="D288" s="93">
        <v>4.25</v>
      </c>
      <c r="E288" s="93"/>
      <c r="F288" s="93"/>
      <c r="G288" s="101"/>
      <c r="H288" s="101"/>
      <c r="I288" s="92">
        <v>105.214315</v>
      </c>
      <c r="J288" s="93">
        <v>4.43</v>
      </c>
      <c r="K288" s="93">
        <v>4.3949999999999996</v>
      </c>
      <c r="L288" s="93">
        <v>4.3949999999999996</v>
      </c>
      <c r="M288" s="93">
        <v>4.24</v>
      </c>
      <c r="N288" s="93">
        <v>4.0999999999999996</v>
      </c>
      <c r="O288" s="93">
        <v>3.96</v>
      </c>
      <c r="P288" s="93">
        <v>4.1900000000000004</v>
      </c>
      <c r="Q288" s="93">
        <v>4.07</v>
      </c>
      <c r="R288" s="93"/>
    </row>
    <row r="289" spans="1:18" s="127" customFormat="1" ht="12" customHeight="1">
      <c r="A289" s="64">
        <v>40947</v>
      </c>
      <c r="B289" s="93">
        <v>4.25</v>
      </c>
      <c r="C289" s="93"/>
      <c r="D289" s="93">
        <v>4.25</v>
      </c>
      <c r="E289" s="93"/>
      <c r="F289" s="93"/>
      <c r="G289" s="101"/>
      <c r="H289" s="101"/>
      <c r="I289" s="92">
        <v>105.22656600000001</v>
      </c>
      <c r="J289" s="93">
        <v>4.4000000000000004</v>
      </c>
      <c r="K289" s="93">
        <v>4.42</v>
      </c>
      <c r="L289" s="93">
        <v>4.42</v>
      </c>
      <c r="M289" s="93">
        <v>4.24</v>
      </c>
      <c r="N289" s="93">
        <v>4.13</v>
      </c>
      <c r="O289" s="93">
        <v>4</v>
      </c>
      <c r="P289" s="93">
        <v>4.21</v>
      </c>
      <c r="Q289" s="93">
        <v>4.08</v>
      </c>
      <c r="R289" s="93"/>
    </row>
    <row r="290" spans="1:18" s="127" customFormat="1" ht="12" customHeight="1">
      <c r="A290" s="64">
        <v>40948</v>
      </c>
      <c r="B290" s="93">
        <v>4.25</v>
      </c>
      <c r="C290" s="93"/>
      <c r="D290" s="93">
        <v>4.25</v>
      </c>
      <c r="E290" s="93"/>
      <c r="F290" s="93"/>
      <c r="G290" s="101"/>
      <c r="H290" s="101"/>
      <c r="I290" s="92">
        <v>105.23881799999999</v>
      </c>
      <c r="J290" s="93">
        <v>4.41</v>
      </c>
      <c r="K290" s="93">
        <v>4.3899999999999997</v>
      </c>
      <c r="L290" s="93">
        <v>4.43</v>
      </c>
      <c r="M290" s="93">
        <v>4.2300000000000004</v>
      </c>
      <c r="N290" s="93">
        <v>4.13</v>
      </c>
      <c r="O290" s="93">
        <v>4.0299999999999994</v>
      </c>
      <c r="P290" s="93">
        <v>4.2149999999999999</v>
      </c>
      <c r="Q290" s="93">
        <v>4.125</v>
      </c>
      <c r="R290" s="93"/>
    </row>
    <row r="291" spans="1:18" s="127" customFormat="1" ht="12" customHeight="1">
      <c r="A291" s="64">
        <v>40949</v>
      </c>
      <c r="B291" s="93">
        <v>4.25</v>
      </c>
      <c r="C291" s="93"/>
      <c r="D291" s="93">
        <v>4.25</v>
      </c>
      <c r="E291" s="93"/>
      <c r="F291" s="93"/>
      <c r="G291" s="101"/>
      <c r="H291" s="101"/>
      <c r="I291" s="92">
        <v>105.25107199999999</v>
      </c>
      <c r="J291" s="93">
        <v>4.3899999999999997</v>
      </c>
      <c r="K291" s="93">
        <v>4.3600000000000003</v>
      </c>
      <c r="L291" s="93">
        <v>4.3849999999999998</v>
      </c>
      <c r="M291" s="93">
        <v>4.21</v>
      </c>
      <c r="N291" s="93">
        <v>4.09</v>
      </c>
      <c r="O291" s="93">
        <v>3.96</v>
      </c>
      <c r="P291" s="93">
        <v>4.22</v>
      </c>
      <c r="Q291" s="93">
        <v>4.13</v>
      </c>
      <c r="R291" s="93"/>
    </row>
    <row r="292" spans="1:18" s="127" customFormat="1" ht="12" customHeight="1">
      <c r="A292" s="64">
        <v>40952</v>
      </c>
      <c r="B292" s="93">
        <v>4.25</v>
      </c>
      <c r="C292" s="93"/>
      <c r="D292" s="93">
        <v>4.25</v>
      </c>
      <c r="E292" s="93"/>
      <c r="F292" s="93"/>
      <c r="G292" s="101"/>
      <c r="H292" s="101"/>
      <c r="I292" s="92">
        <v>105.28783799999999</v>
      </c>
      <c r="J292" s="93">
        <v>4.3600000000000003</v>
      </c>
      <c r="K292" s="93">
        <v>4.38</v>
      </c>
      <c r="L292" s="93">
        <v>4.3849999999999998</v>
      </c>
      <c r="M292" s="93">
        <v>4.21</v>
      </c>
      <c r="N292" s="93">
        <v>4.09</v>
      </c>
      <c r="O292" s="93">
        <v>3.9699999999999998</v>
      </c>
      <c r="P292" s="93">
        <v>4.2050000000000001</v>
      </c>
      <c r="Q292" s="93">
        <v>4.13</v>
      </c>
      <c r="R292" s="93"/>
    </row>
    <row r="293" spans="1:18" s="127" customFormat="1" ht="12" customHeight="1">
      <c r="A293" s="64">
        <v>40953</v>
      </c>
      <c r="B293" s="93">
        <v>4.25</v>
      </c>
      <c r="C293" s="93"/>
      <c r="D293" s="93">
        <v>4.25</v>
      </c>
      <c r="E293" s="93"/>
      <c r="F293" s="93"/>
      <c r="G293" s="101"/>
      <c r="H293" s="101"/>
      <c r="I293" s="92">
        <v>105.30009699999999</v>
      </c>
      <c r="J293" s="93">
        <v>4.3650000000000002</v>
      </c>
      <c r="K293" s="93">
        <v>4.3550000000000004</v>
      </c>
      <c r="L293" s="93">
        <v>4.3650000000000002</v>
      </c>
      <c r="M293" s="93">
        <v>4.2</v>
      </c>
      <c r="N293" s="93">
        <v>4.08</v>
      </c>
      <c r="O293" s="93">
        <v>3.95</v>
      </c>
      <c r="P293" s="93">
        <v>4.2050000000000001</v>
      </c>
      <c r="Q293" s="93">
        <v>4.1399999999999997</v>
      </c>
      <c r="R293" s="93"/>
    </row>
    <row r="294" spans="1:18" s="127" customFormat="1" ht="12" customHeight="1">
      <c r="A294" s="64">
        <v>40954</v>
      </c>
      <c r="B294" s="93">
        <v>4.25</v>
      </c>
      <c r="C294" s="93"/>
      <c r="D294" s="93">
        <v>4.25</v>
      </c>
      <c r="E294" s="93"/>
      <c r="F294" s="93"/>
      <c r="G294" s="101"/>
      <c r="H294" s="101"/>
      <c r="I294" s="92">
        <v>105.312358</v>
      </c>
      <c r="J294" s="93">
        <v>4.3499999999999996</v>
      </c>
      <c r="K294" s="93">
        <v>4.3499999999999996</v>
      </c>
      <c r="L294" s="93">
        <v>4.37</v>
      </c>
      <c r="M294" s="93">
        <v>4.2</v>
      </c>
      <c r="N294" s="93">
        <v>4.09</v>
      </c>
      <c r="O294" s="93">
        <v>3.9800000000000004</v>
      </c>
      <c r="P294" s="93">
        <v>4.2050000000000001</v>
      </c>
      <c r="Q294" s="93">
        <v>4.1399999999999997</v>
      </c>
      <c r="R294" s="93"/>
    </row>
    <row r="295" spans="1:18" s="127" customFormat="1" ht="12" customHeight="1">
      <c r="A295" s="64">
        <v>40955</v>
      </c>
      <c r="B295" s="93">
        <v>4.25</v>
      </c>
      <c r="C295" s="93"/>
      <c r="D295" s="93">
        <v>4.25</v>
      </c>
      <c r="E295" s="93"/>
      <c r="F295" s="93"/>
      <c r="G295" s="101"/>
      <c r="H295" s="101"/>
      <c r="I295" s="92">
        <v>105.32462099999999</v>
      </c>
      <c r="J295" s="93">
        <v>4.3600000000000003</v>
      </c>
      <c r="K295" s="93">
        <v>4.37</v>
      </c>
      <c r="L295" s="93">
        <v>4.4000000000000004</v>
      </c>
      <c r="M295" s="93">
        <v>4.2200000000000006</v>
      </c>
      <c r="N295" s="93">
        <v>4.13</v>
      </c>
      <c r="O295" s="93">
        <v>4.01</v>
      </c>
      <c r="P295" s="93">
        <v>4.21</v>
      </c>
      <c r="Q295" s="93">
        <v>4.1449999999999996</v>
      </c>
      <c r="R295" s="93"/>
    </row>
    <row r="296" spans="1:18" s="127" customFormat="1" ht="12" customHeight="1">
      <c r="A296" s="64">
        <v>40956</v>
      </c>
      <c r="B296" s="93">
        <v>4.25</v>
      </c>
      <c r="C296" s="93"/>
      <c r="D296" s="93">
        <v>4.25</v>
      </c>
      <c r="E296" s="93"/>
      <c r="F296" s="93"/>
      <c r="G296" s="101"/>
      <c r="H296" s="101"/>
      <c r="I296" s="92">
        <v>105.336884</v>
      </c>
      <c r="J296" s="93">
        <v>4.3499999999999996</v>
      </c>
      <c r="K296" s="93">
        <v>4.3600000000000003</v>
      </c>
      <c r="L296" s="93">
        <v>4.3879999999999999</v>
      </c>
      <c r="M296" s="93">
        <v>4.2174999999999994</v>
      </c>
      <c r="N296" s="93">
        <v>4.1349999999999998</v>
      </c>
      <c r="O296" s="93">
        <v>4.05</v>
      </c>
      <c r="P296" s="93">
        <v>4.2050000000000001</v>
      </c>
      <c r="Q296" s="93">
        <v>4.1500000000000004</v>
      </c>
      <c r="R296" s="93"/>
    </row>
    <row r="297" spans="1:18" s="127" customFormat="1" ht="12" customHeight="1">
      <c r="A297" s="64">
        <v>40959</v>
      </c>
      <c r="B297" s="93">
        <v>4.25</v>
      </c>
      <c r="C297" s="93"/>
      <c r="D297" s="93">
        <v>4.25</v>
      </c>
      <c r="E297" s="93"/>
      <c r="F297" s="93"/>
      <c r="G297" s="101"/>
      <c r="H297" s="101"/>
      <c r="I297" s="92">
        <v>105.37367999999999</v>
      </c>
      <c r="J297" s="93">
        <v>4.33</v>
      </c>
      <c r="K297" s="93">
        <v>4.3600000000000003</v>
      </c>
      <c r="L297" s="93">
        <v>4.4269999999999996</v>
      </c>
      <c r="M297" s="93">
        <v>4.2200000000000006</v>
      </c>
      <c r="N297" s="93">
        <v>4.17</v>
      </c>
      <c r="O297" s="93">
        <v>4.08</v>
      </c>
      <c r="P297" s="93">
        <v>4.21</v>
      </c>
      <c r="Q297" s="93">
        <v>4.1550000000000002</v>
      </c>
      <c r="R297" s="93"/>
    </row>
    <row r="298" spans="1:18" s="127" customFormat="1" ht="12" customHeight="1">
      <c r="A298" s="64">
        <v>40960</v>
      </c>
      <c r="B298" s="93">
        <v>4.25</v>
      </c>
      <c r="C298" s="93"/>
      <c r="D298" s="93">
        <v>4.25</v>
      </c>
      <c r="E298" s="93"/>
      <c r="F298" s="93"/>
      <c r="G298" s="101"/>
      <c r="H298" s="101"/>
      <c r="I298" s="92">
        <v>105.38594999999999</v>
      </c>
      <c r="J298" s="93">
        <v>4.34</v>
      </c>
      <c r="K298" s="93">
        <v>4.3499999999999996</v>
      </c>
      <c r="L298" s="93">
        <v>4.4400000000000004</v>
      </c>
      <c r="M298" s="93">
        <v>4.2200000000000006</v>
      </c>
      <c r="N298" s="93">
        <v>4.1500000000000004</v>
      </c>
      <c r="O298" s="93">
        <v>4.0600000000000005</v>
      </c>
      <c r="P298" s="93">
        <v>4.2149999999999999</v>
      </c>
      <c r="Q298" s="93">
        <v>4.1550000000000002</v>
      </c>
      <c r="R298" s="93"/>
    </row>
    <row r="299" spans="1:18" s="127" customFormat="1" ht="12" customHeight="1">
      <c r="A299" s="64">
        <v>40961</v>
      </c>
      <c r="B299" s="93">
        <v>4.25</v>
      </c>
      <c r="C299" s="93"/>
      <c r="D299" s="93">
        <v>4.25</v>
      </c>
      <c r="E299" s="93"/>
      <c r="F299" s="93"/>
      <c r="G299" s="101"/>
      <c r="H299" s="101"/>
      <c r="I299" s="92">
        <v>105.39822100000001</v>
      </c>
      <c r="J299" s="93">
        <v>4.34</v>
      </c>
      <c r="K299" s="93">
        <v>4.3570000000000002</v>
      </c>
      <c r="L299" s="93">
        <v>4.43</v>
      </c>
      <c r="M299" s="93">
        <v>4.2200000000000006</v>
      </c>
      <c r="N299" s="93">
        <v>4.1500000000000004</v>
      </c>
      <c r="O299" s="93">
        <v>4.0600000000000005</v>
      </c>
      <c r="P299" s="93">
        <v>4.2149999999999999</v>
      </c>
      <c r="Q299" s="93">
        <v>4.1500000000000004</v>
      </c>
      <c r="R299" s="93"/>
    </row>
    <row r="300" spans="1:18" s="127" customFormat="1" ht="12" customHeight="1">
      <c r="A300" s="64">
        <v>40962</v>
      </c>
      <c r="B300" s="93">
        <v>4.25</v>
      </c>
      <c r="C300" s="93"/>
      <c r="D300" s="93">
        <v>4.25</v>
      </c>
      <c r="E300" s="93"/>
      <c r="F300" s="93"/>
      <c r="G300" s="101"/>
      <c r="H300" s="101"/>
      <c r="I300" s="92">
        <v>105.410493</v>
      </c>
      <c r="J300" s="93">
        <v>4.3499999999999996</v>
      </c>
      <c r="K300" s="93">
        <v>4.38</v>
      </c>
      <c r="L300" s="93">
        <v>4.4329999999999998</v>
      </c>
      <c r="M300" s="93">
        <v>4.2200000000000006</v>
      </c>
      <c r="N300" s="93">
        <v>4.1500000000000004</v>
      </c>
      <c r="O300" s="93">
        <v>4.0600000000000005</v>
      </c>
      <c r="P300" s="93"/>
      <c r="Q300" s="93">
        <v>4.1550000000000002</v>
      </c>
      <c r="R300" s="93"/>
    </row>
    <row r="301" spans="1:18" s="127" customFormat="1" ht="12" customHeight="1">
      <c r="A301" s="64">
        <v>40963</v>
      </c>
      <c r="B301" s="93">
        <v>4.25</v>
      </c>
      <c r="C301" s="93"/>
      <c r="D301" s="93">
        <v>4.25</v>
      </c>
      <c r="E301" s="93"/>
      <c r="F301" s="93"/>
      <c r="G301" s="101"/>
      <c r="H301" s="101"/>
      <c r="I301" s="92">
        <v>105.42276699999999</v>
      </c>
      <c r="J301" s="93">
        <v>4.3620000000000001</v>
      </c>
      <c r="K301" s="93">
        <v>4.4119999999999999</v>
      </c>
      <c r="L301" s="93">
        <v>4.4669999999999996</v>
      </c>
      <c r="M301" s="93">
        <v>4.2200000000000006</v>
      </c>
      <c r="N301" s="93">
        <v>4.17</v>
      </c>
      <c r="O301" s="93">
        <v>4.08</v>
      </c>
      <c r="P301" s="93"/>
      <c r="Q301" s="93">
        <v>4.1449999999999996</v>
      </c>
      <c r="R301" s="93"/>
    </row>
    <row r="302" spans="1:18" s="127" customFormat="1" ht="12" customHeight="1">
      <c r="A302" s="64">
        <v>40966</v>
      </c>
      <c r="B302" s="93">
        <v>4.25</v>
      </c>
      <c r="C302" s="93"/>
      <c r="D302" s="93">
        <v>4.25</v>
      </c>
      <c r="E302" s="93"/>
      <c r="F302" s="93"/>
      <c r="G302" s="101"/>
      <c r="H302" s="101"/>
      <c r="I302" s="92">
        <v>105.459593</v>
      </c>
      <c r="J302" s="93">
        <v>4.3620000000000001</v>
      </c>
      <c r="K302" s="93">
        <v>4.45</v>
      </c>
      <c r="L302" s="93">
        <v>4.49</v>
      </c>
      <c r="M302" s="93">
        <v>4.2200000000000006</v>
      </c>
      <c r="N302" s="93">
        <v>4.17</v>
      </c>
      <c r="O302" s="93">
        <v>4.08</v>
      </c>
      <c r="P302" s="93"/>
      <c r="Q302" s="93">
        <v>4.1500000000000004</v>
      </c>
      <c r="R302" s="93"/>
    </row>
    <row r="303" spans="1:18" s="127" customFormat="1" ht="12" customHeight="1">
      <c r="A303" s="64">
        <v>40967</v>
      </c>
      <c r="B303" s="93">
        <v>4.25</v>
      </c>
      <c r="C303" s="93"/>
      <c r="D303" s="93">
        <v>4.25</v>
      </c>
      <c r="E303" s="93"/>
      <c r="F303" s="93"/>
      <c r="G303" s="101"/>
      <c r="H303" s="101"/>
      <c r="I303" s="92">
        <v>105.471872</v>
      </c>
      <c r="J303" s="93">
        <v>4.3620000000000001</v>
      </c>
      <c r="K303" s="93">
        <v>4.45</v>
      </c>
      <c r="L303" s="93">
        <v>4.468</v>
      </c>
      <c r="M303" s="93">
        <v>4.2200000000000006</v>
      </c>
      <c r="N303" s="93">
        <v>4.1500000000000004</v>
      </c>
      <c r="O303" s="93">
        <v>4.05</v>
      </c>
      <c r="P303" s="93"/>
      <c r="Q303" s="93">
        <v>4.1500000000000004</v>
      </c>
      <c r="R303" s="93"/>
    </row>
    <row r="304" spans="1:18" s="127" customFormat="1" ht="12" customHeight="1">
      <c r="A304" s="64">
        <v>40968</v>
      </c>
      <c r="B304" s="93">
        <v>4.25</v>
      </c>
      <c r="C304" s="93"/>
      <c r="D304" s="93">
        <v>4.25</v>
      </c>
      <c r="E304" s="93"/>
      <c r="F304" s="93"/>
      <c r="G304" s="101"/>
      <c r="H304" s="101"/>
      <c r="I304" s="92">
        <v>105.48415300000001</v>
      </c>
      <c r="J304" s="93">
        <v>4.3680000000000003</v>
      </c>
      <c r="K304" s="93">
        <v>4.452</v>
      </c>
      <c r="L304" s="93">
        <v>4.4580000000000002</v>
      </c>
      <c r="M304" s="93">
        <v>4.2200000000000006</v>
      </c>
      <c r="N304" s="93">
        <v>4.1500000000000004</v>
      </c>
      <c r="O304" s="93">
        <v>4.05</v>
      </c>
      <c r="P304" s="93"/>
      <c r="Q304" s="93">
        <v>4.1500000000000004</v>
      </c>
      <c r="R304" s="93"/>
    </row>
    <row r="305" spans="1:18" s="127" customFormat="1" ht="12" customHeight="1">
      <c r="A305" s="64">
        <v>40969</v>
      </c>
      <c r="B305" s="93">
        <v>4.25</v>
      </c>
      <c r="C305" s="93"/>
      <c r="D305" s="93">
        <v>4.25</v>
      </c>
      <c r="E305" s="93"/>
      <c r="F305" s="93"/>
      <c r="G305" s="101"/>
      <c r="H305" s="101"/>
      <c r="I305" s="92">
        <v>105.496436</v>
      </c>
      <c r="J305" s="93">
        <v>4.38</v>
      </c>
      <c r="K305" s="93">
        <v>4.4400000000000004</v>
      </c>
      <c r="L305" s="93">
        <v>4.49</v>
      </c>
      <c r="M305" s="93">
        <v>4.2300000000000004</v>
      </c>
      <c r="N305" s="93">
        <v>4.17</v>
      </c>
      <c r="O305" s="93">
        <v>4.08</v>
      </c>
      <c r="P305" s="93"/>
      <c r="Q305" s="93">
        <v>4.1749999999999998</v>
      </c>
      <c r="R305" s="93"/>
    </row>
    <row r="306" spans="1:18" s="127" customFormat="1" ht="12" customHeight="1">
      <c r="A306" s="64">
        <v>40970</v>
      </c>
      <c r="B306" s="93">
        <v>4.25</v>
      </c>
      <c r="C306" s="93"/>
      <c r="D306" s="93">
        <v>4.25</v>
      </c>
      <c r="E306" s="93"/>
      <c r="F306" s="93"/>
      <c r="G306" s="101"/>
      <c r="H306" s="101"/>
      <c r="I306" s="92">
        <v>105.508719</v>
      </c>
      <c r="J306" s="93">
        <v>4.38</v>
      </c>
      <c r="K306" s="93">
        <v>4.4530000000000003</v>
      </c>
      <c r="L306" s="93">
        <v>4.5030000000000001</v>
      </c>
      <c r="M306" s="93">
        <v>4.2200000000000006</v>
      </c>
      <c r="N306" s="93">
        <v>4.17</v>
      </c>
      <c r="O306" s="93">
        <v>4.0999999999999996</v>
      </c>
      <c r="P306" s="93"/>
      <c r="Q306" s="93">
        <v>4.18</v>
      </c>
      <c r="R306" s="93"/>
    </row>
    <row r="307" spans="1:18" s="127" customFormat="1" ht="12" customHeight="1">
      <c r="A307" s="64">
        <v>40973</v>
      </c>
      <c r="B307" s="93">
        <v>4.25</v>
      </c>
      <c r="C307" s="93"/>
      <c r="D307" s="93">
        <v>4.25</v>
      </c>
      <c r="E307" s="93"/>
      <c r="F307" s="93"/>
      <c r="G307" s="101"/>
      <c r="H307" s="101"/>
      <c r="I307" s="92">
        <v>105.545575</v>
      </c>
      <c r="J307" s="93">
        <v>4.37</v>
      </c>
      <c r="K307" s="93">
        <v>4.45</v>
      </c>
      <c r="L307" s="93">
        <v>4.5250000000000004</v>
      </c>
      <c r="M307" s="93">
        <v>4.2200000000000006</v>
      </c>
      <c r="N307" s="93">
        <v>4.18</v>
      </c>
      <c r="O307" s="93">
        <v>4.0999999999999996</v>
      </c>
      <c r="P307" s="93"/>
      <c r="Q307" s="93">
        <v>4.18</v>
      </c>
      <c r="R307" s="93"/>
    </row>
    <row r="308" spans="1:18" s="127" customFormat="1" ht="12" customHeight="1">
      <c r="A308" s="64">
        <v>40974</v>
      </c>
      <c r="B308" s="93">
        <v>4.25</v>
      </c>
      <c r="C308" s="93"/>
      <c r="D308" s="93">
        <v>4.25</v>
      </c>
      <c r="E308" s="93"/>
      <c r="F308" s="93"/>
      <c r="G308" s="101"/>
      <c r="H308" s="101"/>
      <c r="I308" s="92">
        <v>105.55786500000001</v>
      </c>
      <c r="J308" s="93">
        <v>4.38</v>
      </c>
      <c r="K308" s="93">
        <v>4.492</v>
      </c>
      <c r="L308" s="93">
        <v>4.5199999999999996</v>
      </c>
      <c r="M308" s="93">
        <v>4.24</v>
      </c>
      <c r="N308" s="93">
        <v>4.18</v>
      </c>
      <c r="O308" s="93">
        <v>4.09</v>
      </c>
      <c r="P308" s="93"/>
      <c r="Q308" s="93">
        <v>4.1849999999999996</v>
      </c>
      <c r="R308" s="93"/>
    </row>
    <row r="309" spans="1:18" s="127" customFormat="1" ht="12" customHeight="1">
      <c r="A309" s="64">
        <v>40975</v>
      </c>
      <c r="B309" s="93">
        <v>4.25</v>
      </c>
      <c r="C309" s="93"/>
      <c r="D309" s="93">
        <v>4.25</v>
      </c>
      <c r="E309" s="93"/>
      <c r="F309" s="93"/>
      <c r="G309" s="101"/>
      <c r="H309" s="101"/>
      <c r="I309" s="92">
        <v>105.570156</v>
      </c>
      <c r="J309" s="93">
        <v>4.37</v>
      </c>
      <c r="K309" s="93">
        <v>4.4800000000000004</v>
      </c>
      <c r="L309" s="93">
        <v>4.5</v>
      </c>
      <c r="M309" s="93">
        <v>4.2300000000000004</v>
      </c>
      <c r="N309" s="93">
        <v>4.16</v>
      </c>
      <c r="O309" s="93">
        <v>4.05</v>
      </c>
      <c r="P309" s="93"/>
      <c r="Q309" s="93">
        <v>4.17</v>
      </c>
      <c r="R309" s="93"/>
    </row>
    <row r="310" spans="1:18" s="127" customFormat="1" ht="12" customHeight="1">
      <c r="A310" s="64">
        <v>40976</v>
      </c>
      <c r="B310" s="93">
        <v>4.25</v>
      </c>
      <c r="C310" s="93"/>
      <c r="D310" s="93">
        <v>4.25</v>
      </c>
      <c r="E310" s="93"/>
      <c r="F310" s="93"/>
      <c r="G310" s="101"/>
      <c r="H310" s="101"/>
      <c r="I310" s="92">
        <v>105.582448</v>
      </c>
      <c r="J310" s="93">
        <v>4.3579999999999997</v>
      </c>
      <c r="K310" s="93">
        <v>4.4800000000000004</v>
      </c>
      <c r="L310" s="93">
        <v>4.4980000000000002</v>
      </c>
      <c r="M310" s="93">
        <v>4.24</v>
      </c>
      <c r="N310" s="93">
        <v>4.16</v>
      </c>
      <c r="O310" s="93">
        <v>4.0600000000000005</v>
      </c>
      <c r="P310" s="93"/>
      <c r="Q310" s="93">
        <v>4.17</v>
      </c>
      <c r="R310" s="93"/>
    </row>
    <row r="311" spans="1:18" s="127" customFormat="1" ht="12" customHeight="1">
      <c r="A311" s="64">
        <v>40977</v>
      </c>
      <c r="B311" s="93">
        <v>4.25</v>
      </c>
      <c r="C311" s="93"/>
      <c r="D311" s="93">
        <v>4.25</v>
      </c>
      <c r="E311" s="93"/>
      <c r="F311" s="93"/>
      <c r="G311" s="101"/>
      <c r="H311" s="101"/>
      <c r="I311" s="92">
        <v>105.594742</v>
      </c>
      <c r="J311" s="93">
        <v>4.367</v>
      </c>
      <c r="K311" s="93">
        <v>4.51</v>
      </c>
      <c r="L311" s="93">
        <v>4.51</v>
      </c>
      <c r="M311" s="93">
        <v>4.2300000000000004</v>
      </c>
      <c r="N311" s="93">
        <v>4.17</v>
      </c>
      <c r="O311" s="93">
        <v>4.07</v>
      </c>
      <c r="P311" s="93"/>
      <c r="Q311" s="93">
        <v>4.1749999999999998</v>
      </c>
      <c r="R311" s="93"/>
    </row>
    <row r="312" spans="1:18" s="127" customFormat="1" ht="12" customHeight="1">
      <c r="A312" s="64">
        <v>40980</v>
      </c>
      <c r="B312" s="93">
        <v>4.25</v>
      </c>
      <c r="C312" s="93"/>
      <c r="D312" s="93">
        <v>4.25</v>
      </c>
      <c r="E312" s="93"/>
      <c r="F312" s="93"/>
      <c r="G312" s="101"/>
      <c r="H312" s="101"/>
      <c r="I312" s="92">
        <v>105.63162800000001</v>
      </c>
      <c r="J312" s="93">
        <v>4.3600000000000003</v>
      </c>
      <c r="K312" s="93">
        <v>4.5199999999999996</v>
      </c>
      <c r="L312" s="93">
        <v>4.53</v>
      </c>
      <c r="M312" s="93">
        <v>4.2300000000000004</v>
      </c>
      <c r="N312" s="93">
        <v>4.1500000000000004</v>
      </c>
      <c r="O312" s="93">
        <v>4.04</v>
      </c>
      <c r="P312" s="93">
        <v>4.22</v>
      </c>
      <c r="Q312" s="93">
        <v>4.1749999999999998</v>
      </c>
      <c r="R312" s="93"/>
    </row>
    <row r="313" spans="1:18" s="127" customFormat="1" ht="12" customHeight="1">
      <c r="A313" s="64">
        <v>40981</v>
      </c>
      <c r="B313" s="93">
        <v>4.25</v>
      </c>
      <c r="C313" s="93"/>
      <c r="D313" s="93">
        <v>4.25</v>
      </c>
      <c r="E313" s="93"/>
      <c r="F313" s="93"/>
      <c r="G313" s="101"/>
      <c r="H313" s="101"/>
      <c r="I313" s="92">
        <v>105.64392700000001</v>
      </c>
      <c r="J313" s="93">
        <v>4.3499999999999996</v>
      </c>
      <c r="K313" s="93">
        <v>4.49</v>
      </c>
      <c r="L313" s="93">
        <v>4.5</v>
      </c>
      <c r="M313" s="93">
        <v>4.2200000000000006</v>
      </c>
      <c r="N313" s="93">
        <v>4.1500000000000004</v>
      </c>
      <c r="O313" s="93">
        <v>4.04</v>
      </c>
      <c r="P313" s="93">
        <v>4.22</v>
      </c>
      <c r="Q313" s="93">
        <v>4.1749999999999998</v>
      </c>
      <c r="R313" s="93"/>
    </row>
    <row r="314" spans="1:18" s="127" customFormat="1" ht="12" customHeight="1">
      <c r="A314" s="64">
        <v>40982</v>
      </c>
      <c r="B314" s="93">
        <v>4.25</v>
      </c>
      <c r="C314" s="93"/>
      <c r="D314" s="93">
        <v>4.25</v>
      </c>
      <c r="E314" s="93"/>
      <c r="F314" s="93"/>
      <c r="G314" s="101"/>
      <c r="H314" s="101"/>
      <c r="I314" s="92">
        <v>105.656228</v>
      </c>
      <c r="J314" s="93">
        <v>4.383</v>
      </c>
      <c r="K314" s="93">
        <v>4.4800000000000004</v>
      </c>
      <c r="L314" s="93">
        <v>4.5</v>
      </c>
      <c r="M314" s="93">
        <v>4.2300000000000004</v>
      </c>
      <c r="N314" s="93">
        <v>4.17</v>
      </c>
      <c r="O314" s="93">
        <v>4.08</v>
      </c>
      <c r="P314" s="93">
        <v>4.2350000000000003</v>
      </c>
      <c r="Q314" s="93">
        <v>4.1849999999999996</v>
      </c>
      <c r="R314" s="93"/>
    </row>
    <row r="315" spans="1:18" s="127" customFormat="1" ht="12" customHeight="1">
      <c r="A315" s="64">
        <v>40983</v>
      </c>
      <c r="B315" s="93">
        <v>4.25</v>
      </c>
      <c r="C315" s="93"/>
      <c r="D315" s="93">
        <v>4.25</v>
      </c>
      <c r="E315" s="93"/>
      <c r="F315" s="93"/>
      <c r="G315" s="101"/>
      <c r="H315" s="101"/>
      <c r="I315" s="92">
        <v>105.668531</v>
      </c>
      <c r="J315" s="93">
        <v>4.4000000000000004</v>
      </c>
      <c r="K315" s="93">
        <v>4.4569999999999999</v>
      </c>
      <c r="L315" s="93">
        <v>4.4800000000000004</v>
      </c>
      <c r="M315" s="93">
        <v>4.24</v>
      </c>
      <c r="N315" s="93">
        <v>4.18</v>
      </c>
      <c r="O315" s="93">
        <v>4.1099999999999994</v>
      </c>
      <c r="P315" s="93">
        <v>4.2350000000000003</v>
      </c>
      <c r="Q315" s="93">
        <v>4.1849999999999996</v>
      </c>
      <c r="R315" s="93"/>
    </row>
    <row r="316" spans="1:18" s="127" customFormat="1" ht="12" customHeight="1">
      <c r="A316" s="64">
        <v>40984</v>
      </c>
      <c r="B316" s="93">
        <v>4.25</v>
      </c>
      <c r="C316" s="93"/>
      <c r="D316" s="93">
        <v>4.25</v>
      </c>
      <c r="E316" s="93"/>
      <c r="F316" s="93"/>
      <c r="G316" s="101"/>
      <c r="H316" s="101"/>
      <c r="I316" s="92">
        <v>105.680835</v>
      </c>
      <c r="J316" s="93">
        <v>4.3550000000000004</v>
      </c>
      <c r="K316" s="93">
        <v>4.43</v>
      </c>
      <c r="L316" s="93">
        <v>4.47</v>
      </c>
      <c r="M316" s="93">
        <v>4.2300000000000004</v>
      </c>
      <c r="N316" s="93">
        <v>4.17</v>
      </c>
      <c r="O316" s="93">
        <v>4.09</v>
      </c>
      <c r="P316" s="93">
        <v>4.2350000000000003</v>
      </c>
      <c r="Q316" s="93">
        <v>4.18</v>
      </c>
      <c r="R316" s="93"/>
    </row>
    <row r="317" spans="1:18" s="127" customFormat="1" ht="12" customHeight="1">
      <c r="A317" s="64">
        <v>40987</v>
      </c>
      <c r="B317" s="93">
        <v>4.25</v>
      </c>
      <c r="C317" s="93"/>
      <c r="D317" s="93">
        <v>4.25</v>
      </c>
      <c r="E317" s="93"/>
      <c r="F317" s="93"/>
      <c r="G317" s="101"/>
      <c r="H317" s="101"/>
      <c r="I317" s="92">
        <v>105.71775100000001</v>
      </c>
      <c r="J317" s="93">
        <v>4.3680000000000003</v>
      </c>
      <c r="K317" s="93">
        <v>4.43</v>
      </c>
      <c r="L317" s="93">
        <v>4.46</v>
      </c>
      <c r="M317" s="93">
        <v>4.2300000000000004</v>
      </c>
      <c r="N317" s="93">
        <v>4.17</v>
      </c>
      <c r="O317" s="93">
        <v>4.0999999999999996</v>
      </c>
      <c r="P317" s="93">
        <v>4.2300000000000004</v>
      </c>
      <c r="Q317" s="93">
        <v>4.18</v>
      </c>
      <c r="R317" s="93"/>
    </row>
    <row r="318" spans="1:18" s="127" customFormat="1" ht="12" customHeight="1">
      <c r="A318" s="64">
        <v>40988</v>
      </c>
      <c r="B318" s="93">
        <v>4.25</v>
      </c>
      <c r="C318" s="93"/>
      <c r="D318" s="93">
        <v>4.25</v>
      </c>
      <c r="E318" s="93"/>
      <c r="F318" s="93"/>
      <c r="G318" s="101"/>
      <c r="H318" s="101"/>
      <c r="I318" s="92">
        <v>105.73005999999999</v>
      </c>
      <c r="J318" s="93">
        <v>4.3600000000000003</v>
      </c>
      <c r="K318" s="93">
        <v>4.43</v>
      </c>
      <c r="L318" s="93">
        <v>4.47</v>
      </c>
      <c r="M318" s="93">
        <v>4.2300000000000004</v>
      </c>
      <c r="N318" s="93">
        <v>4.17</v>
      </c>
      <c r="O318" s="93">
        <v>4.08</v>
      </c>
      <c r="P318" s="93">
        <v>4.2249999999999996</v>
      </c>
      <c r="Q318" s="93">
        <v>4.1749999999999998</v>
      </c>
      <c r="R318" s="93"/>
    </row>
    <row r="319" spans="1:18" s="127" customFormat="1" ht="12" customHeight="1">
      <c r="A319" s="64">
        <v>40989</v>
      </c>
      <c r="B319" s="93">
        <v>4.25</v>
      </c>
      <c r="C319" s="93"/>
      <c r="D319" s="93">
        <v>4.25</v>
      </c>
      <c r="E319" s="93"/>
      <c r="F319" s="93"/>
      <c r="G319" s="101"/>
      <c r="H319" s="101"/>
      <c r="I319" s="92">
        <v>105.74237100000001</v>
      </c>
      <c r="J319" s="93">
        <v>4.37</v>
      </c>
      <c r="K319" s="93">
        <v>4.43</v>
      </c>
      <c r="L319" s="93">
        <v>4.45</v>
      </c>
      <c r="M319" s="93">
        <v>4.2300000000000004</v>
      </c>
      <c r="N319" s="93">
        <v>4.16</v>
      </c>
      <c r="O319" s="93">
        <v>4.07</v>
      </c>
      <c r="P319" s="93">
        <v>4.2249999999999996</v>
      </c>
      <c r="Q319" s="93">
        <v>4.1749999999999998</v>
      </c>
      <c r="R319" s="93"/>
    </row>
    <row r="320" spans="1:18" s="127" customFormat="1" ht="12" customHeight="1">
      <c r="A320" s="64">
        <v>40990</v>
      </c>
      <c r="B320" s="93">
        <v>4.25</v>
      </c>
      <c r="C320" s="93"/>
      <c r="D320" s="93">
        <v>4.25</v>
      </c>
      <c r="E320" s="93"/>
      <c r="F320" s="93"/>
      <c r="G320" s="101"/>
      <c r="H320" s="101"/>
      <c r="I320" s="92">
        <v>105.754684</v>
      </c>
      <c r="J320" s="93">
        <v>4.37</v>
      </c>
      <c r="K320" s="93">
        <v>4.42</v>
      </c>
      <c r="L320" s="93">
        <v>4.4400000000000004</v>
      </c>
      <c r="M320" s="93">
        <v>4.2200000000000006</v>
      </c>
      <c r="N320" s="93">
        <v>4.13</v>
      </c>
      <c r="O320" s="93">
        <v>4.04</v>
      </c>
      <c r="P320" s="93">
        <v>4.2249999999999996</v>
      </c>
      <c r="Q320" s="93">
        <v>4.17</v>
      </c>
      <c r="R320" s="93"/>
    </row>
    <row r="321" spans="1:18" s="127" customFormat="1" ht="12" customHeight="1">
      <c r="A321" s="64">
        <v>40991</v>
      </c>
      <c r="B321" s="93">
        <v>4.25</v>
      </c>
      <c r="C321" s="93"/>
      <c r="D321" s="93">
        <v>4.25</v>
      </c>
      <c r="E321" s="93"/>
      <c r="F321" s="93"/>
      <c r="G321" s="101"/>
      <c r="H321" s="101"/>
      <c r="I321" s="92">
        <v>105.766998</v>
      </c>
      <c r="J321" s="93">
        <v>4.3600000000000003</v>
      </c>
      <c r="K321" s="93">
        <v>4.45</v>
      </c>
      <c r="L321" s="93">
        <v>4.42</v>
      </c>
      <c r="M321" s="93">
        <v>4.21</v>
      </c>
      <c r="N321" s="93">
        <v>4.12</v>
      </c>
      <c r="O321" s="93">
        <v>4.0199999999999996</v>
      </c>
      <c r="P321" s="93">
        <v>4.22</v>
      </c>
      <c r="Q321" s="93">
        <v>4.165</v>
      </c>
      <c r="R321" s="93"/>
    </row>
    <row r="322" spans="1:18" s="127" customFormat="1" ht="12" customHeight="1">
      <c r="A322" s="64">
        <v>40994</v>
      </c>
      <c r="B322" s="93">
        <v>4.25</v>
      </c>
      <c r="C322" s="93"/>
      <c r="D322" s="93">
        <v>4.25</v>
      </c>
      <c r="E322" s="93"/>
      <c r="F322" s="93"/>
      <c r="G322" s="101"/>
      <c r="H322" s="101"/>
      <c r="I322" s="92">
        <v>105.803944</v>
      </c>
      <c r="J322" s="93">
        <v>4.37</v>
      </c>
      <c r="K322" s="93">
        <v>4.43</v>
      </c>
      <c r="L322" s="93">
        <v>4.42</v>
      </c>
      <c r="M322" s="93">
        <v>4.21</v>
      </c>
      <c r="N322" s="93">
        <v>4.12</v>
      </c>
      <c r="O322" s="93">
        <v>4.0199999999999996</v>
      </c>
      <c r="P322" s="93">
        <v>4.2249999999999996</v>
      </c>
      <c r="Q322" s="93"/>
      <c r="R322" s="93"/>
    </row>
    <row r="323" spans="1:18" s="127" customFormat="1" ht="12" customHeight="1">
      <c r="A323" s="64">
        <v>40995</v>
      </c>
      <c r="B323" s="93">
        <v>4.25</v>
      </c>
      <c r="C323" s="93"/>
      <c r="D323" s="93">
        <v>4.25</v>
      </c>
      <c r="E323" s="93"/>
      <c r="F323" s="93"/>
      <c r="G323" s="101"/>
      <c r="H323" s="101"/>
      <c r="I323" s="92">
        <v>105.81626300000001</v>
      </c>
      <c r="J323" s="93">
        <v>4.37</v>
      </c>
      <c r="K323" s="93">
        <v>4.43</v>
      </c>
      <c r="L323" s="93">
        <v>4.43</v>
      </c>
      <c r="M323" s="93">
        <v>4.21</v>
      </c>
      <c r="N323" s="93">
        <v>4.12</v>
      </c>
      <c r="O323" s="93">
        <v>4.0199999999999996</v>
      </c>
      <c r="P323" s="93">
        <v>4.2249999999999996</v>
      </c>
      <c r="Q323" s="93"/>
      <c r="R323" s="93"/>
    </row>
    <row r="324" spans="1:18" s="127" customFormat="1" ht="12" customHeight="1">
      <c r="A324" s="64">
        <v>40996</v>
      </c>
      <c r="B324" s="93">
        <v>4.25</v>
      </c>
      <c r="C324" s="93"/>
      <c r="D324" s="93">
        <v>4.25</v>
      </c>
      <c r="E324" s="93"/>
      <c r="F324" s="93"/>
      <c r="G324" s="101"/>
      <c r="H324" s="101"/>
      <c r="I324" s="92">
        <v>105.82858400000001</v>
      </c>
      <c r="J324" s="93">
        <v>4.37</v>
      </c>
      <c r="K324" s="93">
        <v>4.42</v>
      </c>
      <c r="L324" s="93">
        <v>4.4169999999999998</v>
      </c>
      <c r="M324" s="93">
        <v>4.2</v>
      </c>
      <c r="N324" s="93">
        <v>4.0999999999999996</v>
      </c>
      <c r="O324" s="93">
        <v>3.99</v>
      </c>
      <c r="P324" s="93">
        <v>4.22</v>
      </c>
      <c r="Q324" s="93"/>
      <c r="R324" s="93"/>
    </row>
    <row r="325" spans="1:18" s="127" customFormat="1" ht="12" customHeight="1">
      <c r="A325" s="64">
        <v>40997</v>
      </c>
      <c r="B325" s="93">
        <v>4.25</v>
      </c>
      <c r="C325" s="93"/>
      <c r="D325" s="93">
        <v>4.25</v>
      </c>
      <c r="E325" s="93"/>
      <c r="F325" s="93"/>
      <c r="G325" s="101"/>
      <c r="H325" s="101"/>
      <c r="I325" s="92">
        <v>105.840907</v>
      </c>
      <c r="J325" s="93">
        <v>4.3600000000000003</v>
      </c>
      <c r="K325" s="93">
        <v>4.3319999999999999</v>
      </c>
      <c r="L325" s="93">
        <v>4.33</v>
      </c>
      <c r="M325" s="93">
        <v>4.17</v>
      </c>
      <c r="N325" s="93">
        <v>4.0600000000000005</v>
      </c>
      <c r="O325" s="93">
        <v>3.9299999999999997</v>
      </c>
      <c r="P325" s="93">
        <v>4.2149999999999999</v>
      </c>
      <c r="Q325" s="93"/>
      <c r="R325" s="93"/>
    </row>
    <row r="326" spans="1:18" s="127" customFormat="1" ht="12" customHeight="1">
      <c r="A326" s="64">
        <v>40998</v>
      </c>
      <c r="B326" s="93">
        <v>4.25</v>
      </c>
      <c r="C326" s="93"/>
      <c r="D326" s="93">
        <v>4.25</v>
      </c>
      <c r="E326" s="93"/>
      <c r="F326" s="93"/>
      <c r="G326" s="101"/>
      <c r="H326" s="101"/>
      <c r="I326" s="92">
        <v>105.85323099999999</v>
      </c>
      <c r="J326" s="93">
        <v>4.33</v>
      </c>
      <c r="K326" s="93">
        <v>4.3</v>
      </c>
      <c r="L326" s="93">
        <v>4.28</v>
      </c>
      <c r="M326" s="93">
        <v>4.1500000000000004</v>
      </c>
      <c r="N326" s="93">
        <v>4.04</v>
      </c>
      <c r="O326" s="93">
        <v>3.8899999999999997</v>
      </c>
      <c r="P326" s="93">
        <v>4.2050000000000001</v>
      </c>
      <c r="Q326" s="93"/>
      <c r="R326" s="93"/>
    </row>
    <row r="327" spans="1:18" s="127" customFormat="1" ht="12" customHeight="1">
      <c r="A327" s="64">
        <v>41001</v>
      </c>
      <c r="B327" s="93">
        <v>4.25</v>
      </c>
      <c r="C327" s="93"/>
      <c r="D327" s="93">
        <v>4.25</v>
      </c>
      <c r="E327" s="93"/>
      <c r="F327" s="93"/>
      <c r="G327" s="101"/>
      <c r="H327" s="101"/>
      <c r="I327" s="92">
        <v>105.890207</v>
      </c>
      <c r="J327" s="93">
        <v>4.3099999999999996</v>
      </c>
      <c r="K327" s="93">
        <v>4.26</v>
      </c>
      <c r="L327" s="93">
        <v>4.2699999999999996</v>
      </c>
      <c r="M327" s="93">
        <v>4.1550000000000002</v>
      </c>
      <c r="N327" s="93">
        <v>4.04</v>
      </c>
      <c r="O327" s="93">
        <v>3.9000000000000004</v>
      </c>
      <c r="P327" s="93">
        <v>4.2050000000000001</v>
      </c>
      <c r="Q327" s="93"/>
      <c r="R327" s="93"/>
    </row>
    <row r="328" spans="1:18" s="127" customFormat="1" ht="12" customHeight="1">
      <c r="A328" s="64">
        <v>41002</v>
      </c>
      <c r="B328" s="93">
        <v>4.25</v>
      </c>
      <c r="C328" s="93"/>
      <c r="D328" s="93">
        <v>4.25</v>
      </c>
      <c r="E328" s="93"/>
      <c r="F328" s="93"/>
      <c r="G328" s="101"/>
      <c r="H328" s="101"/>
      <c r="I328" s="92">
        <v>105.902537</v>
      </c>
      <c r="J328" s="93">
        <v>4.37</v>
      </c>
      <c r="K328" s="93">
        <v>4.3099999999999996</v>
      </c>
      <c r="L328" s="93">
        <v>4.3099999999999996</v>
      </c>
      <c r="M328" s="93">
        <v>4.2300000000000004</v>
      </c>
      <c r="N328" s="93">
        <v>4.08</v>
      </c>
      <c r="O328" s="93">
        <v>3.92</v>
      </c>
      <c r="P328" s="93">
        <v>4.1749999999999998</v>
      </c>
      <c r="Q328" s="93"/>
      <c r="R328" s="93"/>
    </row>
    <row r="329" spans="1:18" s="127" customFormat="1" ht="12" customHeight="1">
      <c r="A329" s="64">
        <v>41003</v>
      </c>
      <c r="B329" s="93">
        <v>4.25</v>
      </c>
      <c r="C329" s="93"/>
      <c r="D329" s="93">
        <v>4.25</v>
      </c>
      <c r="E329" s="93"/>
      <c r="F329" s="93"/>
      <c r="G329" s="101"/>
      <c r="H329" s="101"/>
      <c r="I329" s="92">
        <v>105.914868</v>
      </c>
      <c r="J329" s="93">
        <v>4.33</v>
      </c>
      <c r="K329" s="93">
        <v>4.3099999999999996</v>
      </c>
      <c r="L329" s="93">
        <v>4.29</v>
      </c>
      <c r="M329" s="93">
        <v>4.2200000000000006</v>
      </c>
      <c r="N329" s="93">
        <v>4.07</v>
      </c>
      <c r="O329" s="93">
        <v>3.9000000000000004</v>
      </c>
      <c r="P329" s="93">
        <v>4.1749999999999998</v>
      </c>
      <c r="Q329" s="93"/>
      <c r="R329" s="93"/>
    </row>
    <row r="330" spans="1:18" s="127" customFormat="1" ht="12" customHeight="1">
      <c r="A330" s="64">
        <v>41004</v>
      </c>
      <c r="B330" s="93">
        <v>4.25</v>
      </c>
      <c r="C330" s="93"/>
      <c r="D330" s="93">
        <v>4.25</v>
      </c>
      <c r="E330" s="93"/>
      <c r="F330" s="93"/>
      <c r="G330" s="101"/>
      <c r="H330" s="101"/>
      <c r="I330" s="92">
        <v>105.9272</v>
      </c>
      <c r="J330" s="93">
        <v>4.3019999999999996</v>
      </c>
      <c r="K330" s="93">
        <v>4.2969999999999997</v>
      </c>
      <c r="L330" s="93">
        <v>4.26</v>
      </c>
      <c r="M330" s="93">
        <v>4.1899999999999995</v>
      </c>
      <c r="N330" s="93">
        <v>4.0430000000000001</v>
      </c>
      <c r="O330" s="93">
        <v>3.88</v>
      </c>
      <c r="P330" s="93">
        <v>4.165</v>
      </c>
      <c r="Q330" s="93"/>
      <c r="R330" s="93"/>
    </row>
    <row r="331" spans="1:18" s="127" customFormat="1" ht="12" customHeight="1">
      <c r="A331" s="64">
        <v>41009</v>
      </c>
      <c r="B331" s="93">
        <v>4.25</v>
      </c>
      <c r="C331" s="93"/>
      <c r="D331" s="93">
        <v>4.25</v>
      </c>
      <c r="E331" s="93"/>
      <c r="F331" s="93"/>
      <c r="G331" s="101"/>
      <c r="H331" s="101"/>
      <c r="I331" s="92">
        <v>105.98887000000001</v>
      </c>
      <c r="J331" s="93">
        <v>4.3079999999999998</v>
      </c>
      <c r="K331" s="93">
        <v>4.26</v>
      </c>
      <c r="L331" s="93">
        <v>4.2279999999999998</v>
      </c>
      <c r="M331" s="93">
        <v>4.1899999999999995</v>
      </c>
      <c r="N331" s="93">
        <v>4.0199999999999996</v>
      </c>
      <c r="O331" s="93">
        <v>3.83</v>
      </c>
      <c r="P331" s="93">
        <v>4.1500000000000004</v>
      </c>
      <c r="Q331" s="93"/>
      <c r="R331" s="93"/>
    </row>
    <row r="332" spans="1:18" s="127" customFormat="1" ht="12" customHeight="1">
      <c r="A332" s="64">
        <v>41010</v>
      </c>
      <c r="B332" s="93">
        <v>4.25</v>
      </c>
      <c r="C332" s="93"/>
      <c r="D332" s="93">
        <v>4.25</v>
      </c>
      <c r="E332" s="93"/>
      <c r="F332" s="93"/>
      <c r="G332" s="101"/>
      <c r="H332" s="101"/>
      <c r="I332" s="92">
        <v>106.001211</v>
      </c>
      <c r="J332" s="93">
        <v>4.3099999999999996</v>
      </c>
      <c r="K332" s="93">
        <v>4.2519999999999998</v>
      </c>
      <c r="L332" s="93">
        <v>4.2320000000000002</v>
      </c>
      <c r="M332" s="93">
        <v>4.17</v>
      </c>
      <c r="N332" s="93">
        <v>4.01</v>
      </c>
      <c r="O332" s="93">
        <v>3.8200000000000003</v>
      </c>
      <c r="P332" s="93">
        <v>4.1449999999999996</v>
      </c>
      <c r="Q332" s="93"/>
      <c r="R332" s="93"/>
    </row>
    <row r="333" spans="1:18" s="127" customFormat="1" ht="12" customHeight="1">
      <c r="A333" s="64">
        <v>41011</v>
      </c>
      <c r="B333" s="93">
        <v>4.25</v>
      </c>
      <c r="C333" s="93"/>
      <c r="D333" s="93">
        <v>4.25</v>
      </c>
      <c r="E333" s="93"/>
      <c r="F333" s="93"/>
      <c r="G333" s="101"/>
      <c r="H333" s="101"/>
      <c r="I333" s="92">
        <v>106.013554</v>
      </c>
      <c r="J333" s="93">
        <v>4.3280000000000003</v>
      </c>
      <c r="K333" s="93">
        <v>4.28</v>
      </c>
      <c r="L333" s="93">
        <v>4.26</v>
      </c>
      <c r="M333" s="93">
        <v>4.18</v>
      </c>
      <c r="N333" s="93">
        <v>4.04</v>
      </c>
      <c r="O333" s="93">
        <v>3.87</v>
      </c>
      <c r="P333" s="93">
        <v>4.1449999999999996</v>
      </c>
      <c r="Q333" s="93">
        <v>4.0199999999999996</v>
      </c>
      <c r="R333" s="93"/>
    </row>
    <row r="334" spans="1:18" s="127" customFormat="1" ht="12" customHeight="1">
      <c r="A334" s="64">
        <v>41012</v>
      </c>
      <c r="B334" s="93">
        <v>4.25</v>
      </c>
      <c r="C334" s="93"/>
      <c r="D334" s="93">
        <v>4.25</v>
      </c>
      <c r="E334" s="93"/>
      <c r="F334" s="93"/>
      <c r="G334" s="101"/>
      <c r="H334" s="101"/>
      <c r="I334" s="92">
        <v>106.025898</v>
      </c>
      <c r="J334" s="93">
        <v>4.3</v>
      </c>
      <c r="K334" s="93">
        <v>4.2569999999999997</v>
      </c>
      <c r="L334" s="93">
        <v>4.2329999999999997</v>
      </c>
      <c r="M334" s="93">
        <v>4.16</v>
      </c>
      <c r="N334" s="93">
        <v>4.01</v>
      </c>
      <c r="O334" s="93">
        <v>3.84</v>
      </c>
      <c r="P334" s="93">
        <v>4.1399999999999997</v>
      </c>
      <c r="Q334" s="93">
        <v>4.01</v>
      </c>
      <c r="R334" s="93"/>
    </row>
    <row r="335" spans="1:18" s="127" customFormat="1" ht="12" customHeight="1">
      <c r="A335" s="64">
        <v>41015</v>
      </c>
      <c r="B335" s="93">
        <v>4.25</v>
      </c>
      <c r="C335" s="93"/>
      <c r="D335" s="93">
        <v>4.25</v>
      </c>
      <c r="E335" s="93"/>
      <c r="F335" s="93"/>
      <c r="G335" s="101"/>
      <c r="H335" s="101"/>
      <c r="I335" s="92">
        <v>106.062934</v>
      </c>
      <c r="J335" s="93">
        <v>4.2919999999999998</v>
      </c>
      <c r="K335" s="93">
        <v>4.21</v>
      </c>
      <c r="L335" s="93">
        <v>4.2</v>
      </c>
      <c r="M335" s="93">
        <v>4.1400000000000006</v>
      </c>
      <c r="N335" s="93">
        <v>3.98</v>
      </c>
      <c r="O335" s="93">
        <v>3.8</v>
      </c>
      <c r="P335" s="93">
        <v>4.125</v>
      </c>
      <c r="Q335" s="93">
        <v>3.9849999999999999</v>
      </c>
      <c r="R335" s="93"/>
    </row>
    <row r="336" spans="1:18" s="127" customFormat="1" ht="12" customHeight="1">
      <c r="A336" s="64">
        <v>41016</v>
      </c>
      <c r="B336" s="93">
        <v>4.25</v>
      </c>
      <c r="C336" s="93"/>
      <c r="D336" s="93">
        <v>4.25</v>
      </c>
      <c r="E336" s="93"/>
      <c r="F336" s="93"/>
      <c r="G336" s="101"/>
      <c r="H336" s="101"/>
      <c r="I336" s="92">
        <v>106.075284</v>
      </c>
      <c r="J336" s="93">
        <v>4.29</v>
      </c>
      <c r="K336" s="93">
        <v>4.21</v>
      </c>
      <c r="L336" s="93">
        <v>4.2</v>
      </c>
      <c r="M336" s="93">
        <v>4.1400000000000006</v>
      </c>
      <c r="N336" s="93">
        <v>3.9649999999999999</v>
      </c>
      <c r="O336" s="93">
        <v>3.79</v>
      </c>
      <c r="P336" s="93">
        <v>4.1150000000000002</v>
      </c>
      <c r="Q336" s="93">
        <v>3.9750000000000001</v>
      </c>
      <c r="R336" s="93"/>
    </row>
    <row r="337" spans="1:18" s="127" customFormat="1" ht="12" customHeight="1">
      <c r="A337" s="64">
        <v>41017</v>
      </c>
      <c r="B337" s="93">
        <v>4.25</v>
      </c>
      <c r="C337" s="93"/>
      <c r="D337" s="93">
        <v>4.25</v>
      </c>
      <c r="E337" s="93"/>
      <c r="F337" s="93"/>
      <c r="G337" s="101"/>
      <c r="H337" s="101"/>
      <c r="I337" s="92">
        <v>106.08763500000001</v>
      </c>
      <c r="J337" s="93">
        <v>4.29</v>
      </c>
      <c r="K337" s="93">
        <v>4.1900000000000004</v>
      </c>
      <c r="L337" s="93">
        <v>4.2</v>
      </c>
      <c r="M337" s="93">
        <v>4.1174999999999997</v>
      </c>
      <c r="N337" s="93">
        <v>3.9590000000000001</v>
      </c>
      <c r="O337" s="93">
        <v>3.8</v>
      </c>
      <c r="P337" s="93">
        <v>4.125</v>
      </c>
      <c r="Q337" s="93">
        <v>3.98</v>
      </c>
      <c r="R337" s="93"/>
    </row>
    <row r="338" spans="1:18" s="127" customFormat="1" ht="12" customHeight="1">
      <c r="A338" s="64">
        <v>41018</v>
      </c>
      <c r="B338" s="93">
        <v>4.25</v>
      </c>
      <c r="C338" s="93"/>
      <c r="D338" s="93">
        <v>4.25</v>
      </c>
      <c r="E338" s="93"/>
      <c r="F338" s="93"/>
      <c r="G338" s="101"/>
      <c r="H338" s="101"/>
      <c r="I338" s="92">
        <v>106.099988</v>
      </c>
      <c r="J338" s="93">
        <v>4.29</v>
      </c>
      <c r="K338" s="93">
        <v>4.16</v>
      </c>
      <c r="L338" s="93">
        <v>4.17</v>
      </c>
      <c r="M338" s="93">
        <v>4.1125000000000007</v>
      </c>
      <c r="N338" s="93">
        <v>3.9530000000000003</v>
      </c>
      <c r="O338" s="93">
        <v>3.7800000000000002</v>
      </c>
      <c r="P338" s="93">
        <v>4.12</v>
      </c>
      <c r="Q338" s="93">
        <v>3.96</v>
      </c>
      <c r="R338" s="93"/>
    </row>
    <row r="339" spans="1:18" s="127" customFormat="1" ht="12" customHeight="1">
      <c r="A339" s="64">
        <v>41019</v>
      </c>
      <c r="B339" s="93">
        <v>4.25</v>
      </c>
      <c r="C339" s="93"/>
      <c r="D339" s="93">
        <v>4.25</v>
      </c>
      <c r="E339" s="93"/>
      <c r="F339" s="93"/>
      <c r="G339" s="101"/>
      <c r="H339" s="101"/>
      <c r="I339" s="92">
        <v>106.112342</v>
      </c>
      <c r="J339" s="93">
        <v>4.2670000000000003</v>
      </c>
      <c r="K339" s="93">
        <v>4.17</v>
      </c>
      <c r="L339" s="93">
        <v>4.1680000000000001</v>
      </c>
      <c r="M339" s="93">
        <v>4.0950000000000006</v>
      </c>
      <c r="N339" s="93">
        <v>3.9325000000000001</v>
      </c>
      <c r="O339" s="93">
        <v>3.7800000000000002</v>
      </c>
      <c r="P339" s="93">
        <v>4.1150000000000002</v>
      </c>
      <c r="Q339" s="93">
        <v>3.9649999999999999</v>
      </c>
      <c r="R339" s="93"/>
    </row>
    <row r="340" spans="1:18" s="127" customFormat="1" ht="12" customHeight="1">
      <c r="A340" s="64">
        <v>41022</v>
      </c>
      <c r="B340" s="93">
        <v>4.25</v>
      </c>
      <c r="C340" s="93"/>
      <c r="D340" s="93">
        <v>4.25</v>
      </c>
      <c r="E340" s="93"/>
      <c r="F340" s="93"/>
      <c r="G340" s="101"/>
      <c r="H340" s="101"/>
      <c r="I340" s="92">
        <v>106.14940900000001</v>
      </c>
      <c r="J340" s="93">
        <v>4.2169999999999996</v>
      </c>
      <c r="K340" s="93">
        <v>4.16</v>
      </c>
      <c r="L340" s="93">
        <v>4.1500000000000004</v>
      </c>
      <c r="M340" s="93">
        <v>4.0880000000000001</v>
      </c>
      <c r="N340" s="93">
        <v>3.9225000000000003</v>
      </c>
      <c r="O340" s="93">
        <v>3.74</v>
      </c>
      <c r="P340" s="93">
        <v>4.0999999999999996</v>
      </c>
      <c r="Q340" s="93">
        <v>3.94</v>
      </c>
      <c r="R340" s="93"/>
    </row>
    <row r="341" spans="1:18" s="127" customFormat="1" ht="12" customHeight="1">
      <c r="A341" s="64">
        <v>41023</v>
      </c>
      <c r="B341" s="93">
        <v>4.25</v>
      </c>
      <c r="C341" s="93"/>
      <c r="D341" s="93">
        <v>4.25</v>
      </c>
      <c r="E341" s="93"/>
      <c r="F341" s="93"/>
      <c r="G341" s="101"/>
      <c r="H341" s="101"/>
      <c r="I341" s="92">
        <v>106.16176900000001</v>
      </c>
      <c r="J341" s="93">
        <v>4.13</v>
      </c>
      <c r="K341" s="93">
        <v>4.08</v>
      </c>
      <c r="L341" s="93">
        <v>4.05</v>
      </c>
      <c r="M341" s="93">
        <v>4</v>
      </c>
      <c r="N341" s="93">
        <v>3.8180000000000001</v>
      </c>
      <c r="O341" s="93">
        <v>3.63</v>
      </c>
      <c r="P341" s="93">
        <v>3.9550000000000001</v>
      </c>
      <c r="Q341" s="93">
        <v>3.835</v>
      </c>
      <c r="R341" s="93"/>
    </row>
    <row r="342" spans="1:18" s="127" customFormat="1" ht="12" customHeight="1">
      <c r="A342" s="64">
        <v>41025</v>
      </c>
      <c r="B342" s="93">
        <v>4.25</v>
      </c>
      <c r="C342" s="93"/>
      <c r="D342" s="93">
        <v>4.25</v>
      </c>
      <c r="E342" s="93"/>
      <c r="F342" s="93"/>
      <c r="G342" s="101"/>
      <c r="H342" s="101"/>
      <c r="I342" s="92">
        <v>106.186491</v>
      </c>
      <c r="J342" s="93">
        <v>4.13</v>
      </c>
      <c r="K342" s="93">
        <v>4.1100000000000003</v>
      </c>
      <c r="L342" s="93">
        <v>4.0469999999999997</v>
      </c>
      <c r="M342" s="93">
        <v>3.9915000000000003</v>
      </c>
      <c r="N342" s="93">
        <v>3.8165</v>
      </c>
      <c r="O342" s="93">
        <v>3.63</v>
      </c>
      <c r="P342" s="93">
        <v>3.96</v>
      </c>
      <c r="Q342" s="93">
        <v>3.83</v>
      </c>
      <c r="R342" s="93"/>
    </row>
    <row r="343" spans="1:18" s="127" customFormat="1" ht="12" customHeight="1">
      <c r="A343" s="64">
        <v>41026</v>
      </c>
      <c r="B343" s="93">
        <v>4.25</v>
      </c>
      <c r="C343" s="93"/>
      <c r="D343" s="93">
        <v>4.25</v>
      </c>
      <c r="E343" s="93"/>
      <c r="F343" s="93"/>
      <c r="G343" s="101"/>
      <c r="H343" s="101"/>
      <c r="I343" s="92">
        <v>106.19885600000001</v>
      </c>
      <c r="J343" s="93">
        <v>4.1029999999999998</v>
      </c>
      <c r="K343" s="93">
        <v>4.08</v>
      </c>
      <c r="L343" s="93">
        <v>4.01</v>
      </c>
      <c r="M343" s="93">
        <v>3.95</v>
      </c>
      <c r="N343" s="93">
        <v>3.7800000000000002</v>
      </c>
      <c r="O343" s="93">
        <v>3.58</v>
      </c>
      <c r="P343" s="93">
        <v>3.93</v>
      </c>
      <c r="Q343" s="93">
        <v>3.81</v>
      </c>
      <c r="R343" s="93"/>
    </row>
    <row r="344" spans="1:18" s="127" customFormat="1" ht="12" customHeight="1">
      <c r="A344" s="64">
        <v>41029</v>
      </c>
      <c r="B344" s="93">
        <v>4.25</v>
      </c>
      <c r="C344" s="93"/>
      <c r="D344" s="93">
        <v>4.25</v>
      </c>
      <c r="E344" s="93"/>
      <c r="F344" s="93"/>
      <c r="G344" s="101"/>
      <c r="H344" s="101"/>
      <c r="I344" s="92">
        <v>106.235952</v>
      </c>
      <c r="J344" s="93">
        <v>4.0979999999999999</v>
      </c>
      <c r="K344" s="93">
        <v>4.04</v>
      </c>
      <c r="L344" s="93">
        <v>3.9870000000000001</v>
      </c>
      <c r="M344" s="93">
        <v>3.9340000000000002</v>
      </c>
      <c r="N344" s="93">
        <v>3.7614999999999998</v>
      </c>
      <c r="O344" s="93">
        <v>3.58</v>
      </c>
      <c r="P344" s="93">
        <v>3.91</v>
      </c>
      <c r="Q344" s="93">
        <v>3.8</v>
      </c>
      <c r="R344" s="93"/>
    </row>
    <row r="345" spans="1:18" s="127" customFormat="1" ht="12" customHeight="1">
      <c r="A345" s="64">
        <v>41030</v>
      </c>
      <c r="B345" s="93">
        <v>4.25</v>
      </c>
      <c r="C345" s="93"/>
      <c r="D345" s="93">
        <v>4.25</v>
      </c>
      <c r="E345" s="93"/>
      <c r="F345" s="93"/>
      <c r="G345" s="101"/>
      <c r="H345" s="101"/>
      <c r="I345" s="92">
        <v>106.248322</v>
      </c>
      <c r="J345" s="93">
        <v>3.85</v>
      </c>
      <c r="K345" s="93">
        <v>3.827</v>
      </c>
      <c r="L345" s="93">
        <v>3.79</v>
      </c>
      <c r="M345" s="93">
        <v>3.75</v>
      </c>
      <c r="N345" s="93">
        <v>3.59</v>
      </c>
      <c r="O345" s="93">
        <v>3.4000000000000004</v>
      </c>
      <c r="P345" s="93">
        <v>3.72</v>
      </c>
      <c r="Q345" s="93">
        <v>3.61</v>
      </c>
      <c r="R345" s="93"/>
    </row>
    <row r="346" spans="1:18" s="127" customFormat="1" ht="12" customHeight="1">
      <c r="A346" s="64">
        <v>41031</v>
      </c>
      <c r="B346" s="93">
        <v>3.75</v>
      </c>
      <c r="C346" s="93">
        <v>-0.5</v>
      </c>
      <c r="D346" s="93">
        <v>3.75</v>
      </c>
      <c r="E346" s="93"/>
      <c r="F346" s="93"/>
      <c r="G346" s="101"/>
      <c r="H346" s="101"/>
      <c r="I346" s="92">
        <v>106.260694</v>
      </c>
      <c r="J346" s="93">
        <v>3.887</v>
      </c>
      <c r="K346" s="93">
        <v>3.87</v>
      </c>
      <c r="L346" s="93">
        <v>3.84</v>
      </c>
      <c r="M346" s="93">
        <v>3.7515000000000001</v>
      </c>
      <c r="N346" s="93">
        <v>3.6150000000000002</v>
      </c>
      <c r="O346" s="93">
        <v>3.42</v>
      </c>
      <c r="P346" s="93">
        <v>3.73</v>
      </c>
      <c r="Q346" s="93">
        <v>3.6349999999999998</v>
      </c>
      <c r="R346" s="93"/>
    </row>
    <row r="347" spans="1:18" s="127" customFormat="1" ht="12" customHeight="1">
      <c r="A347" s="64">
        <v>41032</v>
      </c>
      <c r="B347" s="93">
        <v>3.75</v>
      </c>
      <c r="C347" s="93"/>
      <c r="D347" s="93">
        <v>3.75</v>
      </c>
      <c r="E347" s="93"/>
      <c r="F347" s="93"/>
      <c r="G347" s="101"/>
      <c r="H347" s="101"/>
      <c r="I347" s="92">
        <v>106.27161099999999</v>
      </c>
      <c r="J347" s="93">
        <v>3.89</v>
      </c>
      <c r="K347" s="93">
        <v>3.867</v>
      </c>
      <c r="L347" s="93">
        <v>3.82</v>
      </c>
      <c r="M347" s="93">
        <v>3.7530000000000001</v>
      </c>
      <c r="N347" s="93">
        <v>3.59</v>
      </c>
      <c r="O347" s="93">
        <v>3.4000000000000004</v>
      </c>
      <c r="P347" s="93">
        <v>3.75</v>
      </c>
      <c r="Q347" s="93">
        <v>3.625</v>
      </c>
      <c r="R347" s="93"/>
    </row>
    <row r="348" spans="1:18" s="127" customFormat="1" ht="12" customHeight="1">
      <c r="A348" s="64">
        <v>41033</v>
      </c>
      <c r="B348" s="93">
        <v>3.75</v>
      </c>
      <c r="C348" s="93"/>
      <c r="D348" s="93">
        <v>3.75</v>
      </c>
      <c r="E348" s="93"/>
      <c r="F348" s="93"/>
      <c r="G348" s="101"/>
      <c r="H348" s="101"/>
      <c r="I348" s="92">
        <v>106.282529</v>
      </c>
      <c r="J348" s="93">
        <v>3.88</v>
      </c>
      <c r="K348" s="93">
        <v>3.8450000000000002</v>
      </c>
      <c r="L348" s="93">
        <v>3.82</v>
      </c>
      <c r="M348" s="93">
        <v>3.74</v>
      </c>
      <c r="N348" s="93">
        <v>3.5999999999999996</v>
      </c>
      <c r="O348" s="93">
        <v>3.3899999999999997</v>
      </c>
      <c r="P348" s="93">
        <v>3.7450000000000001</v>
      </c>
      <c r="Q348" s="93">
        <v>3.61</v>
      </c>
      <c r="R348" s="93"/>
    </row>
    <row r="349" spans="1:18" s="127" customFormat="1" ht="12" customHeight="1">
      <c r="A349" s="64">
        <v>41036</v>
      </c>
      <c r="B349" s="93">
        <v>3.75</v>
      </c>
      <c r="C349" s="93"/>
      <c r="D349" s="93">
        <v>3.75</v>
      </c>
      <c r="E349" s="93"/>
      <c r="F349" s="93"/>
      <c r="G349" s="101"/>
      <c r="H349" s="101"/>
      <c r="I349" s="92">
        <v>106.315288</v>
      </c>
      <c r="J349" s="93">
        <v>3.79</v>
      </c>
      <c r="K349" s="93">
        <v>3.76</v>
      </c>
      <c r="L349" s="93">
        <v>3.69</v>
      </c>
      <c r="M349" s="93">
        <v>3.7329999999999997</v>
      </c>
      <c r="N349" s="93">
        <v>3.5350000000000001</v>
      </c>
      <c r="O349" s="93">
        <v>3.3</v>
      </c>
      <c r="P349" s="93">
        <v>3.7149999999999999</v>
      </c>
      <c r="Q349" s="93">
        <v>3.58</v>
      </c>
      <c r="R349" s="93"/>
    </row>
    <row r="350" spans="1:18" s="127" customFormat="1" ht="12" customHeight="1">
      <c r="A350" s="64">
        <v>41037</v>
      </c>
      <c r="B350" s="93">
        <v>3.75</v>
      </c>
      <c r="C350" s="93"/>
      <c r="D350" s="93">
        <v>3.75</v>
      </c>
      <c r="E350" s="93"/>
      <c r="F350" s="93"/>
      <c r="G350" s="101"/>
      <c r="H350" s="101"/>
      <c r="I350" s="92">
        <v>106.32621</v>
      </c>
      <c r="J350" s="93">
        <v>3.78</v>
      </c>
      <c r="K350" s="93">
        <v>3.76</v>
      </c>
      <c r="L350" s="93">
        <v>3.7</v>
      </c>
      <c r="M350" s="93">
        <v>3.71</v>
      </c>
      <c r="N350" s="93">
        <v>3.5430000000000001</v>
      </c>
      <c r="O350" s="93">
        <v>3.3099999999999996</v>
      </c>
      <c r="P350" s="93">
        <v>3.72</v>
      </c>
      <c r="Q350" s="93">
        <v>3.59</v>
      </c>
      <c r="R350" s="93"/>
    </row>
    <row r="351" spans="1:18" s="127" customFormat="1" ht="12" customHeight="1">
      <c r="A351" s="64">
        <v>41038</v>
      </c>
      <c r="B351" s="93">
        <v>3.75</v>
      </c>
      <c r="C351" s="93"/>
      <c r="D351" s="93">
        <v>3.75</v>
      </c>
      <c r="E351" s="93"/>
      <c r="F351" s="93"/>
      <c r="G351" s="101"/>
      <c r="H351" s="101"/>
      <c r="I351" s="92">
        <v>106.33713400000001</v>
      </c>
      <c r="J351" s="93">
        <v>3.78</v>
      </c>
      <c r="K351" s="93">
        <v>3.72</v>
      </c>
      <c r="L351" s="93">
        <v>3.69</v>
      </c>
      <c r="M351" s="93">
        <v>3.71</v>
      </c>
      <c r="N351" s="93">
        <v>3.5300000000000002</v>
      </c>
      <c r="O351" s="93">
        <v>3.2800000000000002</v>
      </c>
      <c r="P351" s="93">
        <v>3.7050000000000001</v>
      </c>
      <c r="Q351" s="93">
        <v>3.5350000000000001</v>
      </c>
      <c r="R351" s="93"/>
    </row>
    <row r="352" spans="1:18" s="127" customFormat="1" ht="12" customHeight="1">
      <c r="A352" s="64">
        <v>41039</v>
      </c>
      <c r="B352" s="93">
        <v>3.75</v>
      </c>
      <c r="C352" s="93"/>
      <c r="D352" s="93">
        <v>3.75</v>
      </c>
      <c r="E352" s="93"/>
      <c r="F352" s="93"/>
      <c r="G352" s="101"/>
      <c r="H352" s="101"/>
      <c r="I352" s="92">
        <v>106.34805900000001</v>
      </c>
      <c r="J352" s="93">
        <v>3.81</v>
      </c>
      <c r="K352" s="93">
        <v>3.7719999999999998</v>
      </c>
      <c r="L352" s="93">
        <v>3.7530000000000001</v>
      </c>
      <c r="M352" s="93">
        <v>3.7300000000000004</v>
      </c>
      <c r="N352" s="93">
        <v>3.5700000000000003</v>
      </c>
      <c r="O352" s="93">
        <v>3.34</v>
      </c>
      <c r="P352" s="93">
        <v>3.7149999999999999</v>
      </c>
      <c r="Q352" s="93">
        <v>3.5049999999999999</v>
      </c>
      <c r="R352" s="93"/>
    </row>
    <row r="353" spans="1:18" s="127" customFormat="1" ht="12" customHeight="1">
      <c r="A353" s="64">
        <v>41040</v>
      </c>
      <c r="B353" s="93">
        <v>3.75</v>
      </c>
      <c r="C353" s="93"/>
      <c r="D353" s="93">
        <v>3.75</v>
      </c>
      <c r="E353" s="93"/>
      <c r="F353" s="93"/>
      <c r="G353" s="101"/>
      <c r="H353" s="101"/>
      <c r="I353" s="92">
        <v>106.358985</v>
      </c>
      <c r="J353" s="93">
        <v>3.79</v>
      </c>
      <c r="K353" s="93">
        <v>3.7850000000000001</v>
      </c>
      <c r="L353" s="93">
        <v>3.73</v>
      </c>
      <c r="M353" s="93">
        <v>3.71</v>
      </c>
      <c r="N353" s="93">
        <v>3.55</v>
      </c>
      <c r="O353" s="93">
        <v>3.3099999999999996</v>
      </c>
      <c r="P353" s="93">
        <v>3.71</v>
      </c>
      <c r="Q353" s="93">
        <v>3.48</v>
      </c>
      <c r="R353" s="93"/>
    </row>
    <row r="354" spans="1:18" s="127" customFormat="1" ht="12" customHeight="1">
      <c r="A354" s="64">
        <v>41043</v>
      </c>
      <c r="B354" s="93">
        <v>3.75</v>
      </c>
      <c r="C354" s="93"/>
      <c r="D354" s="93">
        <v>3.75</v>
      </c>
      <c r="E354" s="93"/>
      <c r="F354" s="93"/>
      <c r="G354" s="101"/>
      <c r="H354" s="101"/>
      <c r="I354" s="92">
        <v>106.391767</v>
      </c>
      <c r="J354" s="93">
        <v>3.802</v>
      </c>
      <c r="K354" s="93">
        <v>3.77</v>
      </c>
      <c r="L354" s="93">
        <v>3.7</v>
      </c>
      <c r="M354" s="93">
        <v>3.71</v>
      </c>
      <c r="N354" s="93">
        <v>3.5300000000000002</v>
      </c>
      <c r="O354" s="93">
        <v>3.3</v>
      </c>
      <c r="P354" s="93">
        <v>3.71</v>
      </c>
      <c r="Q354" s="93">
        <v>3.4750000000000001</v>
      </c>
      <c r="R354" s="93"/>
    </row>
    <row r="355" spans="1:18" s="127" customFormat="1" ht="12" customHeight="1">
      <c r="A355" s="64">
        <v>41044</v>
      </c>
      <c r="B355" s="93">
        <v>3.75</v>
      </c>
      <c r="C355" s="93"/>
      <c r="D355" s="93">
        <v>3.75</v>
      </c>
      <c r="E355" s="93"/>
      <c r="F355" s="93"/>
      <c r="G355" s="101"/>
      <c r="H355" s="101"/>
      <c r="I355" s="92">
        <v>106.402698</v>
      </c>
      <c r="J355" s="93">
        <v>3.8</v>
      </c>
      <c r="K355" s="93">
        <v>3.76</v>
      </c>
      <c r="L355" s="93">
        <v>3.7</v>
      </c>
      <c r="M355" s="93">
        <v>3.6900000000000004</v>
      </c>
      <c r="N355" s="93">
        <v>3.5199999999999996</v>
      </c>
      <c r="O355" s="93">
        <v>3.2699999999999996</v>
      </c>
      <c r="P355" s="93">
        <v>3.7</v>
      </c>
      <c r="Q355" s="93">
        <v>3.4649999999999999</v>
      </c>
      <c r="R355" s="93"/>
    </row>
    <row r="356" spans="1:18" s="127" customFormat="1" ht="12" customHeight="1">
      <c r="A356" s="64">
        <v>41045</v>
      </c>
      <c r="B356" s="93">
        <v>3.75</v>
      </c>
      <c r="C356" s="93"/>
      <c r="D356" s="93">
        <v>3.75</v>
      </c>
      <c r="E356" s="93"/>
      <c r="F356" s="93"/>
      <c r="G356" s="101"/>
      <c r="H356" s="101"/>
      <c r="I356" s="92">
        <v>106.41363</v>
      </c>
      <c r="J356" s="93">
        <v>3.76</v>
      </c>
      <c r="K356" s="93">
        <v>3.71</v>
      </c>
      <c r="L356" s="93">
        <v>3.65</v>
      </c>
      <c r="M356" s="93">
        <v>3.67</v>
      </c>
      <c r="N356" s="93">
        <v>3.46</v>
      </c>
      <c r="O356" s="93">
        <v>3.2</v>
      </c>
      <c r="P356" s="93">
        <v>3.6949999999999998</v>
      </c>
      <c r="Q356" s="93">
        <v>3.44</v>
      </c>
      <c r="R356" s="93"/>
    </row>
    <row r="357" spans="1:18" s="127" customFormat="1" ht="12" customHeight="1">
      <c r="A357" s="64">
        <v>41046</v>
      </c>
      <c r="B357" s="93">
        <v>3.75</v>
      </c>
      <c r="C357" s="93"/>
      <c r="D357" s="93">
        <v>3.75</v>
      </c>
      <c r="E357" s="93"/>
      <c r="F357" s="93"/>
      <c r="G357" s="101"/>
      <c r="H357" s="101"/>
      <c r="I357" s="92">
        <v>106.42456300000001</v>
      </c>
      <c r="J357" s="93">
        <v>3.79</v>
      </c>
      <c r="K357" s="93">
        <v>3.71</v>
      </c>
      <c r="L357" s="93">
        <v>3.64</v>
      </c>
      <c r="M357" s="93">
        <v>3.67</v>
      </c>
      <c r="N357" s="93">
        <v>3.46</v>
      </c>
      <c r="O357" s="93">
        <v>3.21</v>
      </c>
      <c r="P357" s="93">
        <v>3.6949999999999998</v>
      </c>
      <c r="Q357" s="93">
        <v>3.4249999999999998</v>
      </c>
      <c r="R357" s="93"/>
    </row>
    <row r="358" spans="1:18" s="127" customFormat="1" ht="12" customHeight="1">
      <c r="A358" s="64">
        <v>41047</v>
      </c>
      <c r="B358" s="93">
        <v>3.75</v>
      </c>
      <c r="C358" s="93"/>
      <c r="D358" s="93">
        <v>3.75</v>
      </c>
      <c r="E358" s="93"/>
      <c r="F358" s="93"/>
      <c r="G358" s="101"/>
      <c r="H358" s="101"/>
      <c r="I358" s="92">
        <v>106.435497</v>
      </c>
      <c r="J358" s="93">
        <v>3.73</v>
      </c>
      <c r="K358" s="93">
        <v>3.5270000000000001</v>
      </c>
      <c r="L358" s="93">
        <v>3.415</v>
      </c>
      <c r="M358" s="93">
        <v>3.54</v>
      </c>
      <c r="N358" s="93">
        <v>3.24</v>
      </c>
      <c r="O358" s="93">
        <v>2.9400000000000004</v>
      </c>
      <c r="P358" s="93">
        <v>3.6349999999999998</v>
      </c>
      <c r="Q358" s="93">
        <v>3.32</v>
      </c>
      <c r="R358" s="93"/>
    </row>
    <row r="359" spans="1:18" s="127" customFormat="1" ht="12" customHeight="1">
      <c r="A359" s="64">
        <v>41050</v>
      </c>
      <c r="B359" s="93">
        <v>3.75</v>
      </c>
      <c r="C359" s="93"/>
      <c r="D359" s="93">
        <v>3.75</v>
      </c>
      <c r="E359" s="93"/>
      <c r="F359" s="93"/>
      <c r="G359" s="101"/>
      <c r="H359" s="101"/>
      <c r="I359" s="92">
        <v>106.46830199999999</v>
      </c>
      <c r="J359" s="93">
        <v>3.7050000000000001</v>
      </c>
      <c r="K359" s="93">
        <v>3.47</v>
      </c>
      <c r="L359" s="93">
        <v>3.37</v>
      </c>
      <c r="M359" s="93">
        <v>3.5300000000000002</v>
      </c>
      <c r="N359" s="93">
        <v>3.2</v>
      </c>
      <c r="O359" s="93">
        <v>2.9000000000000004</v>
      </c>
      <c r="P359" s="93">
        <v>3.6150000000000002</v>
      </c>
      <c r="Q359" s="93">
        <v>3.2850000000000001</v>
      </c>
      <c r="R359" s="93"/>
    </row>
    <row r="360" spans="1:18" s="127" customFormat="1" ht="12" customHeight="1">
      <c r="A360" s="64">
        <v>41051</v>
      </c>
      <c r="B360" s="93">
        <v>3.75</v>
      </c>
      <c r="C360" s="93"/>
      <c r="D360" s="93">
        <v>3.75</v>
      </c>
      <c r="E360" s="93"/>
      <c r="F360" s="93"/>
      <c r="G360" s="101"/>
      <c r="H360" s="101"/>
      <c r="I360" s="92">
        <v>106.479241</v>
      </c>
      <c r="J360" s="93">
        <v>3.677</v>
      </c>
      <c r="K360" s="93">
        <v>3.48</v>
      </c>
      <c r="L360" s="93">
        <v>3.39</v>
      </c>
      <c r="M360" s="93">
        <v>3.55</v>
      </c>
      <c r="N360" s="93">
        <v>3.24</v>
      </c>
      <c r="O360" s="93">
        <v>2.9400000000000004</v>
      </c>
      <c r="P360" s="93">
        <v>3.6150000000000002</v>
      </c>
      <c r="Q360" s="93">
        <v>3.3</v>
      </c>
      <c r="R360" s="93"/>
    </row>
    <row r="361" spans="1:18" s="127" customFormat="1" ht="12" customHeight="1">
      <c r="A361" s="64">
        <v>41052</v>
      </c>
      <c r="B361" s="93">
        <v>3.75</v>
      </c>
      <c r="C361" s="93"/>
      <c r="D361" s="93">
        <v>3.75</v>
      </c>
      <c r="E361" s="93"/>
      <c r="F361" s="93"/>
      <c r="G361" s="101"/>
      <c r="H361" s="101"/>
      <c r="I361" s="92">
        <v>106.49018</v>
      </c>
      <c r="J361" s="93">
        <v>3.67</v>
      </c>
      <c r="K361" s="93">
        <v>3.46</v>
      </c>
      <c r="L361" s="93">
        <v>3.33</v>
      </c>
      <c r="M361" s="93">
        <v>3.5300000000000002</v>
      </c>
      <c r="N361" s="93">
        <v>3.1900000000000004</v>
      </c>
      <c r="O361" s="93">
        <v>2.88</v>
      </c>
      <c r="P361" s="93">
        <v>3.6</v>
      </c>
      <c r="Q361" s="93">
        <v>3.26</v>
      </c>
      <c r="R361" s="93"/>
    </row>
    <row r="362" spans="1:18" s="127" customFormat="1" ht="12" customHeight="1">
      <c r="A362" s="64">
        <v>41053</v>
      </c>
      <c r="B362" s="93">
        <v>3.75</v>
      </c>
      <c r="C362" s="93"/>
      <c r="D362" s="93">
        <v>3.75</v>
      </c>
      <c r="E362" s="93"/>
      <c r="F362" s="93"/>
      <c r="G362" s="101"/>
      <c r="H362" s="101"/>
      <c r="I362" s="92">
        <v>106.501121</v>
      </c>
      <c r="J362" s="93">
        <v>3.66</v>
      </c>
      <c r="K362" s="93">
        <v>3.4750000000000001</v>
      </c>
      <c r="L362" s="93">
        <v>3.35</v>
      </c>
      <c r="M362" s="93">
        <v>3.55</v>
      </c>
      <c r="N362" s="93">
        <v>3.2</v>
      </c>
      <c r="O362" s="93">
        <v>2.8899999999999997</v>
      </c>
      <c r="P362" s="93"/>
      <c r="Q362" s="93">
        <v>3.26</v>
      </c>
      <c r="R362" s="93"/>
    </row>
    <row r="363" spans="1:18" s="127" customFormat="1" ht="12" customHeight="1">
      <c r="A363" s="64">
        <v>41054</v>
      </c>
      <c r="B363" s="93">
        <v>3.75</v>
      </c>
      <c r="C363" s="93"/>
      <c r="D363" s="93">
        <v>3.75</v>
      </c>
      <c r="E363" s="93"/>
      <c r="F363" s="93"/>
      <c r="G363" s="101"/>
      <c r="H363" s="101"/>
      <c r="I363" s="92">
        <v>106.512063</v>
      </c>
      <c r="J363" s="93">
        <v>3.6680000000000001</v>
      </c>
      <c r="K363" s="93">
        <v>3.51</v>
      </c>
      <c r="L363" s="93">
        <v>3.37</v>
      </c>
      <c r="M363" s="93">
        <v>3.5300000000000002</v>
      </c>
      <c r="N363" s="93">
        <v>3.2</v>
      </c>
      <c r="O363" s="93">
        <v>2.8899999999999997</v>
      </c>
      <c r="P363" s="93"/>
      <c r="Q363" s="93">
        <v>3.145</v>
      </c>
      <c r="R363" s="93"/>
    </row>
    <row r="364" spans="1:18" s="127" customFormat="1" ht="12" customHeight="1">
      <c r="A364" s="64">
        <v>41057</v>
      </c>
      <c r="B364" s="93">
        <v>3.75</v>
      </c>
      <c r="C364" s="93"/>
      <c r="D364" s="93">
        <v>3.75</v>
      </c>
      <c r="E364" s="93"/>
      <c r="F364" s="93"/>
      <c r="G364" s="101"/>
      <c r="H364" s="101"/>
      <c r="I364" s="92">
        <v>106.544892</v>
      </c>
      <c r="J364" s="93">
        <v>3.67</v>
      </c>
      <c r="K364" s="93">
        <v>3.5270000000000001</v>
      </c>
      <c r="L364" s="93">
        <v>3.38</v>
      </c>
      <c r="M364" s="93">
        <v>3.5300000000000002</v>
      </c>
      <c r="N364" s="93">
        <v>3.2075</v>
      </c>
      <c r="O364" s="93">
        <v>2.92</v>
      </c>
      <c r="P364" s="93"/>
      <c r="Q364" s="93">
        <v>3.16</v>
      </c>
      <c r="R364" s="93"/>
    </row>
    <row r="365" spans="1:18" s="127" customFormat="1" ht="12" customHeight="1">
      <c r="A365" s="64">
        <v>41058</v>
      </c>
      <c r="B365" s="93">
        <v>3.75</v>
      </c>
      <c r="C365" s="93"/>
      <c r="D365" s="93">
        <v>3.75</v>
      </c>
      <c r="E365" s="93"/>
      <c r="F365" s="93"/>
      <c r="G365" s="101"/>
      <c r="H365" s="101"/>
      <c r="I365" s="92">
        <v>106.55583799999999</v>
      </c>
      <c r="J365" s="93">
        <v>3.6579999999999999</v>
      </c>
      <c r="K365" s="93">
        <v>3.53</v>
      </c>
      <c r="L365" s="93">
        <v>3.3980000000000001</v>
      </c>
      <c r="M365" s="93">
        <v>3.5199999999999996</v>
      </c>
      <c r="N365" s="93">
        <v>3.1900000000000004</v>
      </c>
      <c r="O365" s="93">
        <v>2.9000000000000004</v>
      </c>
      <c r="P365" s="93"/>
      <c r="Q365" s="93">
        <v>3.14</v>
      </c>
      <c r="R365" s="93"/>
    </row>
    <row r="366" spans="1:18" s="127" customFormat="1" ht="12" customHeight="1">
      <c r="A366" s="64">
        <v>41059</v>
      </c>
      <c r="B366" s="93">
        <v>3.75</v>
      </c>
      <c r="C366" s="93"/>
      <c r="D366" s="93">
        <v>3.75</v>
      </c>
      <c r="E366" s="93"/>
      <c r="F366" s="93"/>
      <c r="G366" s="101"/>
      <c r="H366" s="101"/>
      <c r="I366" s="92">
        <v>106.56678599999999</v>
      </c>
      <c r="J366" s="93">
        <v>3.65</v>
      </c>
      <c r="K366" s="93">
        <v>3.51</v>
      </c>
      <c r="L366" s="93">
        <v>3.363</v>
      </c>
      <c r="M366" s="93">
        <v>3.5</v>
      </c>
      <c r="N366" s="93">
        <v>3.1500000000000004</v>
      </c>
      <c r="O366" s="93">
        <v>2.8600000000000003</v>
      </c>
      <c r="P366" s="93"/>
      <c r="Q366" s="93">
        <v>3.13</v>
      </c>
      <c r="R366" s="93"/>
    </row>
    <row r="367" spans="1:18" s="127" customFormat="1" ht="12" customHeight="1">
      <c r="A367" s="64">
        <v>41060</v>
      </c>
      <c r="B367" s="93">
        <v>3.75</v>
      </c>
      <c r="C367" s="93"/>
      <c r="D367" s="93">
        <v>3.75</v>
      </c>
      <c r="E367" s="93"/>
      <c r="F367" s="93"/>
      <c r="G367" s="101"/>
      <c r="H367" s="101"/>
      <c r="I367" s="92">
        <v>106.577735</v>
      </c>
      <c r="J367" s="93">
        <v>3.6269999999999998</v>
      </c>
      <c r="K367" s="93">
        <v>3.44</v>
      </c>
      <c r="L367" s="93">
        <v>3.25</v>
      </c>
      <c r="M367" s="93">
        <v>3.45</v>
      </c>
      <c r="N367" s="93">
        <v>3.0700000000000003</v>
      </c>
      <c r="O367" s="93">
        <v>2.7699999999999996</v>
      </c>
      <c r="P367" s="93"/>
      <c r="Q367" s="93">
        <v>3.07</v>
      </c>
      <c r="R367" s="93"/>
    </row>
    <row r="368" spans="1:18" s="127" customFormat="1" ht="12" customHeight="1">
      <c r="A368" s="64">
        <v>41061</v>
      </c>
      <c r="B368" s="93">
        <v>3.75</v>
      </c>
      <c r="C368" s="93"/>
      <c r="D368" s="93">
        <v>3.75</v>
      </c>
      <c r="E368" s="93"/>
      <c r="F368" s="93"/>
      <c r="G368" s="101"/>
      <c r="H368" s="101"/>
      <c r="I368" s="92">
        <v>106.588684</v>
      </c>
      <c r="J368" s="93">
        <v>3.53</v>
      </c>
      <c r="K368" s="93">
        <v>3.36</v>
      </c>
      <c r="L368" s="93">
        <v>3.23</v>
      </c>
      <c r="M368" s="93">
        <v>3.38</v>
      </c>
      <c r="N368" s="93">
        <v>3.04</v>
      </c>
      <c r="O368" s="93">
        <v>2.7300000000000004</v>
      </c>
      <c r="P368" s="93"/>
      <c r="Q368" s="93">
        <v>3.05</v>
      </c>
      <c r="R368" s="93"/>
    </row>
    <row r="369" spans="1:18" s="127" customFormat="1" ht="12" customHeight="1">
      <c r="A369" s="64">
        <v>41064</v>
      </c>
      <c r="B369" s="93">
        <v>3.75</v>
      </c>
      <c r="C369" s="93"/>
      <c r="D369" s="93">
        <v>3.75</v>
      </c>
      <c r="E369" s="93"/>
      <c r="F369" s="93"/>
      <c r="G369" s="101"/>
      <c r="H369" s="101"/>
      <c r="I369" s="92">
        <v>106.621537</v>
      </c>
      <c r="J369" s="93">
        <v>3.48</v>
      </c>
      <c r="K369" s="93">
        <v>3.27</v>
      </c>
      <c r="L369" s="93">
        <v>3.1030000000000002</v>
      </c>
      <c r="M369" s="93">
        <v>3.3499999999999996</v>
      </c>
      <c r="N369" s="93">
        <v>2.96</v>
      </c>
      <c r="O369" s="93">
        <v>2.6399999999999997</v>
      </c>
      <c r="P369" s="93"/>
      <c r="Q369" s="93">
        <v>2.98</v>
      </c>
      <c r="R369" s="93"/>
    </row>
    <row r="370" spans="1:18" s="127" customFormat="1" ht="12" customHeight="1">
      <c r="A370" s="64">
        <v>41065</v>
      </c>
      <c r="B370" s="93">
        <v>3.75</v>
      </c>
      <c r="C370" s="93"/>
      <c r="D370" s="93">
        <v>3.75</v>
      </c>
      <c r="E370" s="93"/>
      <c r="F370" s="93"/>
      <c r="G370" s="101"/>
      <c r="H370" s="101"/>
      <c r="I370" s="92">
        <v>106.632491</v>
      </c>
      <c r="J370" s="93">
        <v>3.6</v>
      </c>
      <c r="K370" s="93">
        <v>3.4180000000000001</v>
      </c>
      <c r="L370" s="93">
        <v>3.3</v>
      </c>
      <c r="M370" s="93">
        <v>3.45</v>
      </c>
      <c r="N370" s="93">
        <v>3.12</v>
      </c>
      <c r="O370" s="93">
        <v>2.83</v>
      </c>
      <c r="P370" s="93"/>
      <c r="Q370" s="93">
        <v>3.0950000000000002</v>
      </c>
      <c r="R370" s="93"/>
    </row>
    <row r="371" spans="1:18" s="127" customFormat="1" ht="12" customHeight="1">
      <c r="A371" s="64">
        <v>41066</v>
      </c>
      <c r="B371" s="93">
        <v>3.5</v>
      </c>
      <c r="C371" s="93">
        <v>-0.25</v>
      </c>
      <c r="D371" s="93">
        <v>3.5</v>
      </c>
      <c r="E371" s="93"/>
      <c r="F371" s="93"/>
      <c r="G371" s="101"/>
      <c r="H371" s="101"/>
      <c r="I371" s="92">
        <v>106.64344699999999</v>
      </c>
      <c r="J371" s="93">
        <v>3.6</v>
      </c>
      <c r="K371" s="93">
        <v>3.45</v>
      </c>
      <c r="L371" s="93">
        <v>3.38</v>
      </c>
      <c r="M371" s="93">
        <v>3.4400000000000004</v>
      </c>
      <c r="N371" s="93">
        <v>3.17</v>
      </c>
      <c r="O371" s="93">
        <v>2.9000000000000004</v>
      </c>
      <c r="P371" s="93"/>
      <c r="Q371" s="93">
        <v>3.15</v>
      </c>
      <c r="R371" s="93"/>
    </row>
    <row r="372" spans="1:18" s="127" customFormat="1" ht="12" customHeight="1">
      <c r="A372" s="64">
        <v>41067</v>
      </c>
      <c r="B372" s="93">
        <v>3.5</v>
      </c>
      <c r="C372" s="93"/>
      <c r="D372" s="93">
        <v>3.5</v>
      </c>
      <c r="E372" s="93"/>
      <c r="F372" s="93"/>
      <c r="G372" s="101"/>
      <c r="H372" s="101"/>
      <c r="I372" s="92">
        <v>106.653673</v>
      </c>
      <c r="J372" s="93">
        <v>3.62</v>
      </c>
      <c r="K372" s="93">
        <v>3.5150000000000001</v>
      </c>
      <c r="L372" s="93">
        <v>3.43</v>
      </c>
      <c r="M372" s="93">
        <v>3.45</v>
      </c>
      <c r="N372" s="93">
        <v>3.24</v>
      </c>
      <c r="O372" s="93">
        <v>2.9800000000000004</v>
      </c>
      <c r="P372" s="93"/>
      <c r="Q372" s="93">
        <v>3.2349999999999999</v>
      </c>
      <c r="R372" s="93"/>
    </row>
    <row r="373" spans="1:18" s="127" customFormat="1" ht="12" customHeight="1">
      <c r="A373" s="64">
        <v>41068</v>
      </c>
      <c r="B373" s="93">
        <v>3.5</v>
      </c>
      <c r="C373" s="93"/>
      <c r="D373" s="93">
        <v>3.5</v>
      </c>
      <c r="E373" s="93"/>
      <c r="F373" s="93"/>
      <c r="G373" s="101"/>
      <c r="H373" s="101"/>
      <c r="I373" s="92">
        <v>106.6639</v>
      </c>
      <c r="J373" s="93">
        <v>3.61</v>
      </c>
      <c r="K373" s="93">
        <v>3.532</v>
      </c>
      <c r="L373" s="93">
        <v>3.4319999999999999</v>
      </c>
      <c r="M373" s="93">
        <v>3.4400000000000004</v>
      </c>
      <c r="N373" s="93">
        <v>3.21</v>
      </c>
      <c r="O373" s="93">
        <v>2.95</v>
      </c>
      <c r="P373" s="93"/>
      <c r="Q373" s="93">
        <v>3.22</v>
      </c>
      <c r="R373" s="93"/>
    </row>
    <row r="374" spans="1:18" s="127" customFormat="1" ht="12" customHeight="1">
      <c r="A374" s="64">
        <v>41072</v>
      </c>
      <c r="B374" s="93">
        <v>3.5</v>
      </c>
      <c r="C374" s="93"/>
      <c r="D374" s="93">
        <v>3.5</v>
      </c>
      <c r="E374" s="93"/>
      <c r="F374" s="93"/>
      <c r="G374" s="101"/>
      <c r="H374" s="101"/>
      <c r="I374" s="92">
        <v>106.704812</v>
      </c>
      <c r="J374" s="93">
        <v>3.61</v>
      </c>
      <c r="K374" s="93">
        <v>3.52</v>
      </c>
      <c r="L374" s="93">
        <v>3.45</v>
      </c>
      <c r="M374" s="93">
        <v>3.4299999999999997</v>
      </c>
      <c r="N374" s="93">
        <v>3.2</v>
      </c>
      <c r="O374" s="93">
        <v>2.9299999999999997</v>
      </c>
      <c r="P374" s="93">
        <v>3.36</v>
      </c>
      <c r="Q374" s="93">
        <v>3.2050000000000001</v>
      </c>
      <c r="R374" s="93"/>
    </row>
    <row r="375" spans="1:18" s="127" customFormat="1" ht="12" customHeight="1">
      <c r="A375" s="64">
        <v>41073</v>
      </c>
      <c r="B375" s="93">
        <v>3.5</v>
      </c>
      <c r="C375" s="93"/>
      <c r="D375" s="93">
        <v>3.5</v>
      </c>
      <c r="E375" s="93"/>
      <c r="F375" s="93"/>
      <c r="G375" s="101"/>
      <c r="H375" s="101"/>
      <c r="I375" s="92">
        <v>106.71504400000001</v>
      </c>
      <c r="J375" s="93">
        <v>3.63</v>
      </c>
      <c r="K375" s="93">
        <v>3.53</v>
      </c>
      <c r="L375" s="93">
        <v>3.47</v>
      </c>
      <c r="M375" s="93">
        <v>3.4299999999999997</v>
      </c>
      <c r="N375" s="93">
        <v>3.2199999999999998</v>
      </c>
      <c r="O375" s="93">
        <v>2.96</v>
      </c>
      <c r="P375" s="93">
        <v>3.36</v>
      </c>
      <c r="Q375" s="93">
        <v>3.2149999999999999</v>
      </c>
      <c r="R375" s="93"/>
    </row>
    <row r="376" spans="1:18" s="127" customFormat="1" ht="12" customHeight="1">
      <c r="A376" s="64">
        <v>41074</v>
      </c>
      <c r="B376" s="93">
        <v>3.5</v>
      </c>
      <c r="C376" s="93"/>
      <c r="D376" s="93">
        <v>3.5</v>
      </c>
      <c r="E376" s="93"/>
      <c r="F376" s="93"/>
      <c r="G376" s="101"/>
      <c r="H376" s="101"/>
      <c r="I376" s="92">
        <v>106.72527700000001</v>
      </c>
      <c r="J376" s="93">
        <v>3.6150000000000002</v>
      </c>
      <c r="K376" s="93">
        <v>3.5369999999999999</v>
      </c>
      <c r="L376" s="93">
        <v>3.448</v>
      </c>
      <c r="M376" s="93">
        <v>3.4299999999999997</v>
      </c>
      <c r="N376" s="93">
        <v>3.1900000000000004</v>
      </c>
      <c r="O376" s="93">
        <v>2.92</v>
      </c>
      <c r="P376" s="93">
        <v>3.37</v>
      </c>
      <c r="Q376" s="93">
        <v>3.2050000000000001</v>
      </c>
      <c r="R376" s="93"/>
    </row>
    <row r="377" spans="1:18" s="127" customFormat="1" ht="12" customHeight="1">
      <c r="A377" s="64">
        <v>41075</v>
      </c>
      <c r="B377" s="93">
        <v>3.5</v>
      </c>
      <c r="C377" s="93"/>
      <c r="D377" s="93">
        <v>3.5</v>
      </c>
      <c r="E377" s="93"/>
      <c r="F377" s="93"/>
      <c r="G377" s="101"/>
      <c r="H377" s="101"/>
      <c r="I377" s="92">
        <v>106.735511</v>
      </c>
      <c r="J377" s="93">
        <v>3.62</v>
      </c>
      <c r="K377" s="93">
        <v>3.5449999999999999</v>
      </c>
      <c r="L377" s="93">
        <v>3.47</v>
      </c>
      <c r="M377" s="93">
        <v>3.41</v>
      </c>
      <c r="N377" s="93">
        <v>3.17</v>
      </c>
      <c r="O377" s="93">
        <v>2.9000000000000004</v>
      </c>
      <c r="P377" s="93">
        <v>3.3849999999999998</v>
      </c>
      <c r="Q377" s="93">
        <v>3.21</v>
      </c>
      <c r="R377" s="93"/>
    </row>
    <row r="378" spans="1:18" s="127" customFormat="1" ht="12" customHeight="1">
      <c r="A378" s="64">
        <v>41078</v>
      </c>
      <c r="B378" s="93">
        <v>3.5</v>
      </c>
      <c r="C378" s="93"/>
      <c r="D378" s="93">
        <v>3.5</v>
      </c>
      <c r="E378" s="93"/>
      <c r="F378" s="93"/>
      <c r="G378" s="101"/>
      <c r="H378" s="101"/>
      <c r="I378" s="92">
        <v>106.766216</v>
      </c>
      <c r="J378" s="93">
        <v>3.61</v>
      </c>
      <c r="K378" s="93">
        <v>3.5</v>
      </c>
      <c r="L378" s="93">
        <v>3.4449999999999998</v>
      </c>
      <c r="M378" s="93">
        <v>3.4400000000000004</v>
      </c>
      <c r="N378" s="93">
        <v>3.2199999999999998</v>
      </c>
      <c r="O378" s="93">
        <v>2.9699999999999998</v>
      </c>
      <c r="P378" s="93">
        <v>3.375</v>
      </c>
      <c r="Q378" s="93">
        <v>3.2450000000000001</v>
      </c>
      <c r="R378" s="93"/>
    </row>
    <row r="379" spans="1:18" s="127" customFormat="1" ht="12" customHeight="1">
      <c r="A379" s="64">
        <v>41079</v>
      </c>
      <c r="B379" s="93">
        <v>3.5</v>
      </c>
      <c r="C379" s="93"/>
      <c r="D379" s="93">
        <v>3.5</v>
      </c>
      <c r="E379" s="93"/>
      <c r="F379" s="93"/>
      <c r="G379" s="101"/>
      <c r="H379" s="101"/>
      <c r="I379" s="92">
        <v>106.776454</v>
      </c>
      <c r="J379" s="93">
        <v>3.6</v>
      </c>
      <c r="K379" s="93">
        <v>3.49</v>
      </c>
      <c r="L379" s="93">
        <v>3.403</v>
      </c>
      <c r="M379" s="93">
        <v>3.4299999999999997</v>
      </c>
      <c r="N379" s="93">
        <v>3.21</v>
      </c>
      <c r="O379" s="93">
        <v>2.95</v>
      </c>
      <c r="P379" s="93">
        <v>3.3849999999999998</v>
      </c>
      <c r="Q379" s="93">
        <v>3.23</v>
      </c>
      <c r="R379" s="93"/>
    </row>
    <row r="380" spans="1:18" s="127" customFormat="1" ht="12" customHeight="1">
      <c r="A380" s="64">
        <v>41080</v>
      </c>
      <c r="B380" s="93">
        <v>3.5</v>
      </c>
      <c r="C380" s="93"/>
      <c r="D380" s="93">
        <v>3.5</v>
      </c>
      <c r="E380" s="93"/>
      <c r="F380" s="93"/>
      <c r="G380" s="101"/>
      <c r="H380" s="101"/>
      <c r="I380" s="92">
        <v>106.786692</v>
      </c>
      <c r="J380" s="93">
        <v>3.593</v>
      </c>
      <c r="K380" s="93">
        <v>3.53</v>
      </c>
      <c r="L380" s="93">
        <v>3.4620000000000002</v>
      </c>
      <c r="M380" s="93">
        <v>3.4400000000000004</v>
      </c>
      <c r="N380" s="93">
        <v>3.25</v>
      </c>
      <c r="O380" s="93">
        <v>3.01</v>
      </c>
      <c r="P380" s="93">
        <v>3.38</v>
      </c>
      <c r="Q380" s="93">
        <v>3.2650000000000001</v>
      </c>
      <c r="R380" s="93"/>
    </row>
    <row r="381" spans="1:18" s="127" customFormat="1" ht="12" customHeight="1">
      <c r="A381" s="64">
        <v>41081</v>
      </c>
      <c r="B381" s="93">
        <v>3.5</v>
      </c>
      <c r="C381" s="93"/>
      <c r="D381" s="93">
        <v>3.5</v>
      </c>
      <c r="E381" s="93"/>
      <c r="F381" s="93"/>
      <c r="G381" s="101"/>
      <c r="H381" s="101"/>
      <c r="I381" s="92">
        <v>106.796932</v>
      </c>
      <c r="J381" s="93">
        <v>3.6</v>
      </c>
      <c r="K381" s="93">
        <v>3.528</v>
      </c>
      <c r="L381" s="93">
        <v>3.5</v>
      </c>
      <c r="M381" s="93">
        <v>3.45</v>
      </c>
      <c r="N381" s="93">
        <v>3.25</v>
      </c>
      <c r="O381" s="93">
        <v>3.0199999999999996</v>
      </c>
      <c r="P381" s="93">
        <v>3.43</v>
      </c>
      <c r="Q381" s="93">
        <v>3.335</v>
      </c>
      <c r="R381" s="93"/>
    </row>
    <row r="382" spans="1:18" s="127" customFormat="1" ht="12" customHeight="1">
      <c r="A382" s="64">
        <v>41082</v>
      </c>
      <c r="B382" s="93">
        <v>3.5</v>
      </c>
      <c r="C382" s="93"/>
      <c r="D382" s="93">
        <v>3.5</v>
      </c>
      <c r="E382" s="93"/>
      <c r="F382" s="93"/>
      <c r="G382" s="101"/>
      <c r="H382" s="101"/>
      <c r="I382" s="92">
        <v>106.80717300000001</v>
      </c>
      <c r="J382" s="93">
        <v>3.58</v>
      </c>
      <c r="K382" s="93">
        <v>3.504</v>
      </c>
      <c r="L382" s="93">
        <v>3.44</v>
      </c>
      <c r="M382" s="93">
        <v>3.4299999999999997</v>
      </c>
      <c r="N382" s="93">
        <v>3.21</v>
      </c>
      <c r="O382" s="93">
        <v>2.9699999999999998</v>
      </c>
      <c r="P382" s="93">
        <v>3.375</v>
      </c>
      <c r="Q382" s="93">
        <v>3.3050000000000002</v>
      </c>
      <c r="R382" s="93"/>
    </row>
    <row r="383" spans="1:18" s="127" customFormat="1" ht="12" customHeight="1">
      <c r="A383" s="64">
        <v>41085</v>
      </c>
      <c r="B383" s="93">
        <v>3.5</v>
      </c>
      <c r="C383" s="93"/>
      <c r="D383" s="93">
        <v>3.5</v>
      </c>
      <c r="E383" s="93"/>
      <c r="F383" s="93"/>
      <c r="G383" s="101"/>
      <c r="H383" s="101"/>
      <c r="I383" s="92">
        <v>106.837898</v>
      </c>
      <c r="J383" s="93">
        <v>3.59</v>
      </c>
      <c r="K383" s="93">
        <v>3.51</v>
      </c>
      <c r="L383" s="93">
        <v>3.44</v>
      </c>
      <c r="M383" s="93">
        <v>3.4400000000000004</v>
      </c>
      <c r="N383" s="93">
        <v>3.2300000000000004</v>
      </c>
      <c r="O383" s="93">
        <v>2.9800000000000004</v>
      </c>
      <c r="P383" s="93">
        <v>3.4</v>
      </c>
      <c r="Q383" s="93"/>
      <c r="R383" s="93"/>
    </row>
    <row r="384" spans="1:18" s="127" customFormat="1" ht="12" customHeight="1">
      <c r="A384" s="64">
        <v>41086</v>
      </c>
      <c r="B384" s="93">
        <v>3.5</v>
      </c>
      <c r="C384" s="93"/>
      <c r="D384" s="93">
        <v>3.5</v>
      </c>
      <c r="E384" s="93"/>
      <c r="F384" s="93"/>
      <c r="G384" s="101"/>
      <c r="H384" s="101"/>
      <c r="I384" s="92">
        <v>106.84814299999999</v>
      </c>
      <c r="J384" s="93">
        <v>3.59</v>
      </c>
      <c r="K384" s="93">
        <v>3.51</v>
      </c>
      <c r="L384" s="93">
        <v>3.43</v>
      </c>
      <c r="M384" s="93">
        <v>3.45</v>
      </c>
      <c r="N384" s="93">
        <v>3.24</v>
      </c>
      <c r="O384" s="93">
        <v>2.99</v>
      </c>
      <c r="P384" s="93">
        <v>3.41</v>
      </c>
      <c r="Q384" s="93"/>
      <c r="R384" s="93"/>
    </row>
    <row r="385" spans="1:18" s="127" customFormat="1" ht="12" customHeight="1">
      <c r="A385" s="64">
        <v>41087</v>
      </c>
      <c r="B385" s="93">
        <v>3.5</v>
      </c>
      <c r="C385" s="93"/>
      <c r="D385" s="93">
        <v>3.5</v>
      </c>
      <c r="E385" s="93"/>
      <c r="F385" s="93"/>
      <c r="G385" s="101"/>
      <c r="H385" s="101"/>
      <c r="I385" s="92">
        <v>106.858389</v>
      </c>
      <c r="J385" s="93">
        <v>3.59</v>
      </c>
      <c r="K385" s="93">
        <v>3.5369999999999999</v>
      </c>
      <c r="L385" s="93">
        <v>3.46</v>
      </c>
      <c r="M385" s="93">
        <v>3.45</v>
      </c>
      <c r="N385" s="93">
        <v>3.26</v>
      </c>
      <c r="O385" s="93">
        <v>3.0199999999999996</v>
      </c>
      <c r="P385" s="93">
        <v>3.43</v>
      </c>
      <c r="Q385" s="93"/>
      <c r="R385" s="93"/>
    </row>
    <row r="386" spans="1:18" s="127" customFormat="1" ht="12" customHeight="1">
      <c r="A386" s="64">
        <v>41088</v>
      </c>
      <c r="B386" s="93">
        <v>3.5</v>
      </c>
      <c r="C386" s="93"/>
      <c r="D386" s="93">
        <v>3.5</v>
      </c>
      <c r="E386" s="93"/>
      <c r="F386" s="93"/>
      <c r="G386" s="101"/>
      <c r="H386" s="101"/>
      <c r="I386" s="92">
        <v>106.868635</v>
      </c>
      <c r="J386" s="93">
        <v>3.59</v>
      </c>
      <c r="K386" s="93">
        <v>3.5179999999999998</v>
      </c>
      <c r="L386" s="93">
        <v>3.4380000000000002</v>
      </c>
      <c r="M386" s="93">
        <v>3.46</v>
      </c>
      <c r="N386" s="93">
        <v>3.2699999999999996</v>
      </c>
      <c r="O386" s="93">
        <v>3.0300000000000002</v>
      </c>
      <c r="P386" s="93">
        <v>3.4449999999999998</v>
      </c>
      <c r="Q386" s="93"/>
      <c r="R386" s="93"/>
    </row>
    <row r="387" spans="1:18" s="127" customFormat="1" ht="12" customHeight="1">
      <c r="A387" s="64">
        <v>41089</v>
      </c>
      <c r="B387" s="93">
        <v>3.5</v>
      </c>
      <c r="C387" s="93"/>
      <c r="D387" s="93">
        <v>3.5</v>
      </c>
      <c r="E387" s="93"/>
      <c r="F387" s="93"/>
      <c r="G387" s="101"/>
      <c r="H387" s="101"/>
      <c r="I387" s="92">
        <v>106.878883</v>
      </c>
      <c r="J387" s="93">
        <v>3.59</v>
      </c>
      <c r="K387" s="93">
        <v>3.54</v>
      </c>
      <c r="L387" s="93">
        <v>3.4849999999999999</v>
      </c>
      <c r="M387" s="93">
        <v>3.46</v>
      </c>
      <c r="N387" s="93">
        <v>3.29</v>
      </c>
      <c r="O387" s="93">
        <v>3.0700000000000003</v>
      </c>
      <c r="P387" s="93">
        <v>3.4550000000000001</v>
      </c>
      <c r="Q387" s="93"/>
      <c r="R387" s="93"/>
    </row>
    <row r="388" spans="1:18" s="127" customFormat="1" ht="12" customHeight="1">
      <c r="A388" s="64">
        <v>41092</v>
      </c>
      <c r="B388" s="93">
        <v>3.5</v>
      </c>
      <c r="C388" s="93"/>
      <c r="D388" s="93">
        <v>3.5</v>
      </c>
      <c r="E388" s="93"/>
      <c r="F388" s="93"/>
      <c r="G388" s="101"/>
      <c r="H388" s="101"/>
      <c r="I388" s="92">
        <v>106.909629</v>
      </c>
      <c r="J388" s="93">
        <v>3.59</v>
      </c>
      <c r="K388" s="93">
        <v>3.55</v>
      </c>
      <c r="L388" s="93">
        <v>3.54</v>
      </c>
      <c r="M388" s="93">
        <v>3.4699999999999998</v>
      </c>
      <c r="N388" s="93">
        <v>3.3200000000000003</v>
      </c>
      <c r="O388" s="93">
        <v>3.1399999999999997</v>
      </c>
      <c r="P388" s="93">
        <v>3.47</v>
      </c>
      <c r="Q388" s="93"/>
      <c r="R388" s="93"/>
    </row>
    <row r="389" spans="1:18" s="127" customFormat="1" ht="12" customHeight="1">
      <c r="A389" s="64">
        <v>41093</v>
      </c>
      <c r="B389" s="93">
        <v>3.5</v>
      </c>
      <c r="C389" s="93"/>
      <c r="D389" s="93">
        <v>3.5</v>
      </c>
      <c r="E389" s="93"/>
      <c r="F389" s="93"/>
      <c r="G389" s="101"/>
      <c r="H389" s="101"/>
      <c r="I389" s="92">
        <v>106.919881</v>
      </c>
      <c r="J389" s="93">
        <v>3.6080000000000001</v>
      </c>
      <c r="K389" s="93">
        <v>3.57</v>
      </c>
      <c r="L389" s="93">
        <v>3.56</v>
      </c>
      <c r="M389" s="93">
        <v>3.4950000000000001</v>
      </c>
      <c r="N389" s="93">
        <v>3.355</v>
      </c>
      <c r="O389" s="93">
        <v>3.17</v>
      </c>
      <c r="P389" s="93">
        <v>3.4750000000000001</v>
      </c>
      <c r="Q389" s="93"/>
      <c r="R389" s="93"/>
    </row>
    <row r="390" spans="1:18" s="127" customFormat="1" ht="12" customHeight="1">
      <c r="A390" s="64">
        <v>41094</v>
      </c>
      <c r="B390" s="93">
        <v>3.5</v>
      </c>
      <c r="C390" s="93"/>
      <c r="D390" s="93">
        <v>3.5</v>
      </c>
      <c r="E390" s="93"/>
      <c r="F390" s="93"/>
      <c r="G390" s="101"/>
      <c r="H390" s="101"/>
      <c r="I390" s="92">
        <v>106.930133</v>
      </c>
      <c r="J390" s="93">
        <v>3.61</v>
      </c>
      <c r="K390" s="93">
        <v>3.58</v>
      </c>
      <c r="L390" s="93">
        <v>3.58</v>
      </c>
      <c r="M390" s="93">
        <v>3.5</v>
      </c>
      <c r="N390" s="93">
        <v>3.37</v>
      </c>
      <c r="O390" s="93">
        <v>3.1799999999999997</v>
      </c>
      <c r="P390" s="93">
        <v>3.49</v>
      </c>
      <c r="Q390" s="57"/>
      <c r="R390" s="57"/>
    </row>
    <row r="391" spans="1:18" s="127" customFormat="1" ht="12" customHeight="1">
      <c r="A391" s="64">
        <v>41095</v>
      </c>
      <c r="B391" s="93">
        <v>3.5</v>
      </c>
      <c r="C391" s="93"/>
      <c r="D391" s="93">
        <v>3.5</v>
      </c>
      <c r="E391" s="93"/>
      <c r="F391" s="93"/>
      <c r="G391" s="101"/>
      <c r="H391" s="101"/>
      <c r="I391" s="92">
        <v>106.940387</v>
      </c>
      <c r="J391" s="93">
        <v>3.5920000000000001</v>
      </c>
      <c r="K391" s="93">
        <v>3.55</v>
      </c>
      <c r="L391" s="93">
        <v>3.55</v>
      </c>
      <c r="M391" s="93">
        <v>3.49</v>
      </c>
      <c r="N391" s="93">
        <v>3.34</v>
      </c>
      <c r="O391" s="93">
        <v>3.1500000000000004</v>
      </c>
      <c r="P391" s="93">
        <v>3.4849999999999999</v>
      </c>
      <c r="Q391" s="57"/>
      <c r="R391" s="57"/>
    </row>
    <row r="392" spans="1:18" s="127" customFormat="1" ht="12" customHeight="1">
      <c r="A392" s="64">
        <v>41096</v>
      </c>
      <c r="B392" s="93">
        <v>3.5</v>
      </c>
      <c r="C392" s="93"/>
      <c r="D392" s="93">
        <v>3.5</v>
      </c>
      <c r="E392" s="93"/>
      <c r="F392" s="93"/>
      <c r="G392" s="101"/>
      <c r="H392" s="101"/>
      <c r="I392" s="92">
        <v>106.950641</v>
      </c>
      <c r="J392" s="93">
        <v>3.58</v>
      </c>
      <c r="K392" s="93">
        <v>3.577</v>
      </c>
      <c r="L392" s="93">
        <v>3.56</v>
      </c>
      <c r="M392" s="93">
        <v>3.49</v>
      </c>
      <c r="N392" s="93">
        <v>3.34</v>
      </c>
      <c r="O392" s="93">
        <v>3.1399999999999997</v>
      </c>
      <c r="P392" s="93">
        <v>3.4849999999999999</v>
      </c>
      <c r="Q392" s="57"/>
      <c r="R392" s="57"/>
    </row>
    <row r="393" spans="1:18" s="127" customFormat="1" ht="12" customHeight="1">
      <c r="A393" s="64">
        <v>41099</v>
      </c>
      <c r="B393" s="93">
        <v>3.5</v>
      </c>
      <c r="C393" s="93"/>
      <c r="D393" s="93">
        <v>3.5</v>
      </c>
      <c r="E393" s="93"/>
      <c r="F393" s="93"/>
      <c r="G393" s="101"/>
      <c r="H393" s="101"/>
      <c r="I393" s="92">
        <v>106.981408</v>
      </c>
      <c r="J393" s="93">
        <v>3.57</v>
      </c>
      <c r="K393" s="93">
        <v>3.55</v>
      </c>
      <c r="L393" s="93">
        <v>3.548</v>
      </c>
      <c r="M393" s="93">
        <v>3.49</v>
      </c>
      <c r="N393" s="93">
        <v>3.33</v>
      </c>
      <c r="O393" s="93">
        <v>3.1100000000000003</v>
      </c>
      <c r="P393" s="93">
        <v>3.48</v>
      </c>
      <c r="Q393" s="57"/>
      <c r="R393" s="57"/>
    </row>
    <row r="394" spans="1:18" s="127" customFormat="1" ht="12" customHeight="1">
      <c r="A394" s="64">
        <v>41100</v>
      </c>
      <c r="B394" s="93">
        <v>3.5</v>
      </c>
      <c r="C394" s="93"/>
      <c r="D394" s="93">
        <v>3.5</v>
      </c>
      <c r="E394" s="93"/>
      <c r="F394" s="93"/>
      <c r="G394" s="101"/>
      <c r="H394" s="101"/>
      <c r="I394" s="92">
        <v>106.99166700000001</v>
      </c>
      <c r="J394" s="93">
        <v>3.58</v>
      </c>
      <c r="K394" s="93">
        <v>3.56</v>
      </c>
      <c r="L394" s="93">
        <v>3.54</v>
      </c>
      <c r="M394" s="93">
        <v>3.4800000000000004</v>
      </c>
      <c r="N394" s="93">
        <v>3.3250000000000002</v>
      </c>
      <c r="O394" s="93">
        <v>3.12</v>
      </c>
      <c r="P394" s="93">
        <v>3.48</v>
      </c>
      <c r="Q394" s="57"/>
      <c r="R394" s="57"/>
    </row>
    <row r="395" spans="1:18" s="127" customFormat="1" ht="12" customHeight="1">
      <c r="A395" s="64">
        <v>41101</v>
      </c>
      <c r="B395" s="93">
        <v>3.5</v>
      </c>
      <c r="C395" s="93"/>
      <c r="D395" s="93">
        <v>3.5</v>
      </c>
      <c r="E395" s="93"/>
      <c r="F395" s="93"/>
      <c r="G395" s="101"/>
      <c r="H395" s="101"/>
      <c r="I395" s="92">
        <v>107.001926</v>
      </c>
      <c r="J395" s="93">
        <v>3.58</v>
      </c>
      <c r="K395" s="93">
        <v>3.56</v>
      </c>
      <c r="L395" s="93">
        <v>3.54</v>
      </c>
      <c r="M395" s="93">
        <v>3.4699999999999998</v>
      </c>
      <c r="N395" s="93">
        <v>3.33</v>
      </c>
      <c r="O395" s="93">
        <v>3.12</v>
      </c>
      <c r="P395" s="93">
        <v>3.49</v>
      </c>
      <c r="Q395" s="57"/>
      <c r="R395" s="57"/>
    </row>
    <row r="396" spans="1:18" s="127" customFormat="1" ht="12" customHeight="1">
      <c r="A396" s="64">
        <v>41102</v>
      </c>
      <c r="B396" s="93">
        <v>3.5</v>
      </c>
      <c r="C396" s="93"/>
      <c r="D396" s="93">
        <v>3.5</v>
      </c>
      <c r="E396" s="93"/>
      <c r="F396" s="93"/>
      <c r="G396" s="101"/>
      <c r="H396" s="101"/>
      <c r="I396" s="92">
        <v>107.012186</v>
      </c>
      <c r="J396" s="93">
        <v>3.57</v>
      </c>
      <c r="K396" s="93">
        <v>3.5369999999999999</v>
      </c>
      <c r="L396" s="93">
        <v>3.47</v>
      </c>
      <c r="M396" s="93">
        <v>3.4699999999999998</v>
      </c>
      <c r="N396" s="93">
        <v>3.2800000000000002</v>
      </c>
      <c r="O396" s="93">
        <v>3.04</v>
      </c>
      <c r="P396" s="93">
        <v>3.47</v>
      </c>
      <c r="Q396" s="57">
        <v>3.32</v>
      </c>
      <c r="R396" s="57"/>
    </row>
    <row r="397" spans="1:18" s="127" customFormat="1" ht="12" customHeight="1">
      <c r="A397" s="64">
        <v>41103</v>
      </c>
      <c r="B397" s="93">
        <v>3.5</v>
      </c>
      <c r="C397" s="93"/>
      <c r="D397" s="93">
        <v>3.5</v>
      </c>
      <c r="E397" s="93"/>
      <c r="F397" s="93"/>
      <c r="G397" s="101"/>
      <c r="H397" s="101"/>
      <c r="I397" s="92">
        <v>107.022448</v>
      </c>
      <c r="J397" s="93">
        <v>3.57</v>
      </c>
      <c r="K397" s="93">
        <v>3.53</v>
      </c>
      <c r="L397" s="93">
        <v>3.46</v>
      </c>
      <c r="M397" s="93">
        <v>3.45</v>
      </c>
      <c r="N397" s="93">
        <v>3.2800000000000002</v>
      </c>
      <c r="O397" s="93">
        <v>3.04</v>
      </c>
      <c r="P397" s="93">
        <v>3.4750000000000001</v>
      </c>
      <c r="Q397" s="57">
        <v>3.3250000000000002</v>
      </c>
      <c r="R397" s="57"/>
    </row>
    <row r="398" spans="1:18" s="127" customFormat="1" ht="12" customHeight="1">
      <c r="A398" s="64">
        <v>41106</v>
      </c>
      <c r="B398" s="93">
        <v>3.5</v>
      </c>
      <c r="C398" s="93"/>
      <c r="D398" s="93">
        <v>3.5</v>
      </c>
      <c r="E398" s="93"/>
      <c r="F398" s="93"/>
      <c r="G398" s="101"/>
      <c r="H398" s="101"/>
      <c r="I398" s="92">
        <v>107.053235</v>
      </c>
      <c r="J398" s="93">
        <v>3.57</v>
      </c>
      <c r="K398" s="93">
        <v>3.5030000000000001</v>
      </c>
      <c r="L398" s="93">
        <v>3.448</v>
      </c>
      <c r="M398" s="93">
        <v>3.46</v>
      </c>
      <c r="N398" s="93">
        <v>3.29</v>
      </c>
      <c r="O398" s="93">
        <v>3.05</v>
      </c>
      <c r="P398" s="93">
        <v>3.4849999999999999</v>
      </c>
      <c r="Q398" s="57">
        <v>3.32</v>
      </c>
      <c r="R398" s="57"/>
    </row>
    <row r="399" spans="1:18" s="127" customFormat="1" ht="12" customHeight="1">
      <c r="A399" s="64">
        <v>41107</v>
      </c>
      <c r="B399" s="93">
        <v>3.5</v>
      </c>
      <c r="C399" s="93"/>
      <c r="D399" s="93">
        <v>3.5</v>
      </c>
      <c r="E399" s="93"/>
      <c r="F399" s="93"/>
      <c r="G399" s="101"/>
      <c r="H399" s="101"/>
      <c r="I399" s="92">
        <v>107.063501</v>
      </c>
      <c r="J399" s="93">
        <v>3.59</v>
      </c>
      <c r="K399" s="93">
        <v>3.54</v>
      </c>
      <c r="L399" s="93">
        <v>3.49</v>
      </c>
      <c r="M399" s="93">
        <v>3.46</v>
      </c>
      <c r="N399" s="93">
        <v>3.3099999999999996</v>
      </c>
      <c r="O399" s="93">
        <v>3.08</v>
      </c>
      <c r="P399" s="93">
        <v>3.4849999999999999</v>
      </c>
      <c r="Q399" s="57">
        <v>3.33</v>
      </c>
      <c r="R399" s="57"/>
    </row>
    <row r="400" spans="1:18" s="127" customFormat="1" ht="12" customHeight="1">
      <c r="A400" s="64">
        <v>41108</v>
      </c>
      <c r="B400" s="93">
        <v>3.5</v>
      </c>
      <c r="C400" s="93"/>
      <c r="D400" s="93">
        <v>3.5</v>
      </c>
      <c r="E400" s="93"/>
      <c r="F400" s="93"/>
      <c r="G400" s="101"/>
      <c r="H400" s="101"/>
      <c r="I400" s="92">
        <v>107.073767</v>
      </c>
      <c r="J400" s="93">
        <v>3.57</v>
      </c>
      <c r="K400" s="93">
        <v>3.54</v>
      </c>
      <c r="L400" s="93">
        <v>3.4969999999999999</v>
      </c>
      <c r="M400" s="93">
        <v>3.46</v>
      </c>
      <c r="N400" s="93">
        <v>3.3200000000000003</v>
      </c>
      <c r="O400" s="93">
        <v>3.0999999999999996</v>
      </c>
      <c r="P400" s="93">
        <v>3.4950000000000001</v>
      </c>
      <c r="Q400" s="57">
        <v>3.33</v>
      </c>
      <c r="R400" s="57"/>
    </row>
    <row r="401" spans="1:18" s="127" customFormat="1" ht="12" customHeight="1">
      <c r="A401" s="64">
        <v>41109</v>
      </c>
      <c r="B401" s="93">
        <v>3.5</v>
      </c>
      <c r="C401" s="93"/>
      <c r="D401" s="93">
        <v>3.5</v>
      </c>
      <c r="E401" s="93"/>
      <c r="F401" s="93"/>
      <c r="G401" s="101"/>
      <c r="H401" s="101"/>
      <c r="I401" s="92">
        <v>107.084034</v>
      </c>
      <c r="J401" s="93">
        <v>3.57</v>
      </c>
      <c r="K401" s="93">
        <v>3.532</v>
      </c>
      <c r="L401" s="93">
        <v>3.5030000000000001</v>
      </c>
      <c r="M401" s="93">
        <v>3.46</v>
      </c>
      <c r="N401" s="93">
        <v>3.3099999999999996</v>
      </c>
      <c r="O401" s="93">
        <v>3.0999999999999996</v>
      </c>
      <c r="P401" s="93">
        <v>3.4950000000000001</v>
      </c>
      <c r="Q401" s="57">
        <v>3.3250000000000002</v>
      </c>
      <c r="R401" s="57"/>
    </row>
    <row r="402" spans="1:18" s="127" customFormat="1" ht="12" customHeight="1">
      <c r="A402" s="64">
        <v>41110</v>
      </c>
      <c r="B402" s="93">
        <v>3.5</v>
      </c>
      <c r="C402" s="93"/>
      <c r="D402" s="93">
        <v>3.5</v>
      </c>
      <c r="E402" s="93"/>
      <c r="F402" s="93"/>
      <c r="G402" s="101"/>
      <c r="H402" s="101"/>
      <c r="I402" s="92">
        <v>107.094303</v>
      </c>
      <c r="J402" s="93">
        <v>3.57</v>
      </c>
      <c r="K402" s="93">
        <v>3.52</v>
      </c>
      <c r="L402" s="93">
        <v>3.49</v>
      </c>
      <c r="M402" s="93">
        <v>3.45</v>
      </c>
      <c r="N402" s="93">
        <v>3.29</v>
      </c>
      <c r="O402" s="93">
        <v>3.0700000000000003</v>
      </c>
      <c r="P402" s="93">
        <v>3.49</v>
      </c>
      <c r="Q402" s="57">
        <v>3.3149999999999999</v>
      </c>
      <c r="R402" s="57"/>
    </row>
    <row r="403" spans="1:18" s="127" customFormat="1" ht="12" customHeight="1">
      <c r="A403" s="64">
        <v>41113</v>
      </c>
      <c r="B403" s="93">
        <v>3.5</v>
      </c>
      <c r="C403" s="93"/>
      <c r="D403" s="93">
        <v>3.5</v>
      </c>
      <c r="E403" s="93"/>
      <c r="F403" s="93"/>
      <c r="G403" s="101"/>
      <c r="H403" s="101"/>
      <c r="I403" s="92">
        <v>107.125111</v>
      </c>
      <c r="J403" s="93">
        <v>3.5579999999999998</v>
      </c>
      <c r="K403" s="93">
        <v>3.48</v>
      </c>
      <c r="L403" s="93">
        <v>3.41</v>
      </c>
      <c r="M403" s="93">
        <v>3.42</v>
      </c>
      <c r="N403" s="93">
        <v>3.2300000000000004</v>
      </c>
      <c r="O403" s="93">
        <v>2.9800000000000004</v>
      </c>
      <c r="P403" s="93">
        <v>3.45</v>
      </c>
      <c r="Q403" s="57">
        <v>3.2650000000000001</v>
      </c>
      <c r="R403" s="57"/>
    </row>
    <row r="404" spans="1:18" s="127" customFormat="1" ht="12" customHeight="1">
      <c r="A404" s="64">
        <v>41114</v>
      </c>
      <c r="B404" s="93">
        <v>3.5</v>
      </c>
      <c r="C404" s="93"/>
      <c r="D404" s="93">
        <v>3.5</v>
      </c>
      <c r="E404" s="93"/>
      <c r="F404" s="93"/>
      <c r="G404" s="101"/>
      <c r="H404" s="101"/>
      <c r="I404" s="92">
        <v>107.135383</v>
      </c>
      <c r="J404" s="93">
        <v>3.57</v>
      </c>
      <c r="K404" s="93">
        <v>3.52</v>
      </c>
      <c r="L404" s="93">
        <v>3.43</v>
      </c>
      <c r="M404" s="93">
        <v>3.4299999999999997</v>
      </c>
      <c r="N404" s="93">
        <v>3.25</v>
      </c>
      <c r="O404" s="93">
        <v>3</v>
      </c>
      <c r="P404" s="93">
        <v>3.3650000000000002</v>
      </c>
      <c r="Q404" s="57">
        <v>3.26</v>
      </c>
      <c r="R404" s="57"/>
    </row>
    <row r="405" spans="1:18" s="127" customFormat="1" ht="12" customHeight="1">
      <c r="A405" s="64">
        <v>41115</v>
      </c>
      <c r="B405" s="93">
        <v>3.5</v>
      </c>
      <c r="C405" s="93"/>
      <c r="D405" s="93">
        <v>3.5</v>
      </c>
      <c r="E405" s="93"/>
      <c r="F405" s="93"/>
      <c r="G405" s="101"/>
      <c r="H405" s="101"/>
      <c r="I405" s="92">
        <v>107.145656</v>
      </c>
      <c r="J405" s="93">
        <v>3.57</v>
      </c>
      <c r="K405" s="93">
        <v>3.5</v>
      </c>
      <c r="L405" s="93">
        <v>3.42</v>
      </c>
      <c r="M405" s="93">
        <v>3.46</v>
      </c>
      <c r="N405" s="93">
        <v>3.2699999999999996</v>
      </c>
      <c r="O405" s="93">
        <v>3.01</v>
      </c>
      <c r="P405" s="93">
        <v>3.395</v>
      </c>
      <c r="Q405" s="57">
        <v>3.2549999999999999</v>
      </c>
      <c r="R405" s="57"/>
    </row>
    <row r="406" spans="1:18" s="127" customFormat="1" ht="12" customHeight="1">
      <c r="A406" s="64">
        <v>41116</v>
      </c>
      <c r="B406" s="93">
        <v>3.5</v>
      </c>
      <c r="C406" s="93"/>
      <c r="D406" s="93">
        <v>3.5</v>
      </c>
      <c r="E406" s="93"/>
      <c r="F406" s="93"/>
      <c r="G406" s="101"/>
      <c r="H406" s="101"/>
      <c r="I406" s="92">
        <v>107.15593</v>
      </c>
      <c r="J406" s="93">
        <v>3.58</v>
      </c>
      <c r="K406" s="93">
        <v>3.54</v>
      </c>
      <c r="L406" s="93">
        <v>3.47</v>
      </c>
      <c r="M406" s="93">
        <v>3.46</v>
      </c>
      <c r="N406" s="93">
        <v>3.29</v>
      </c>
      <c r="O406" s="93">
        <v>3.0599999999999996</v>
      </c>
      <c r="P406" s="93">
        <v>3.4</v>
      </c>
      <c r="Q406" s="57">
        <v>3.22</v>
      </c>
      <c r="R406" s="57"/>
    </row>
    <row r="407" spans="1:18" s="127" customFormat="1" ht="12" customHeight="1">
      <c r="A407" s="64">
        <v>41117</v>
      </c>
      <c r="B407" s="93">
        <v>3.5</v>
      </c>
      <c r="C407" s="93"/>
      <c r="D407" s="93">
        <v>3.5</v>
      </c>
      <c r="E407" s="93"/>
      <c r="F407" s="93"/>
      <c r="G407" s="101"/>
      <c r="H407" s="101"/>
      <c r="I407" s="92">
        <v>107.166206</v>
      </c>
      <c r="J407" s="93">
        <v>3.58</v>
      </c>
      <c r="K407" s="93">
        <v>3.58</v>
      </c>
      <c r="L407" s="93">
        <v>3.53</v>
      </c>
      <c r="M407" s="93">
        <v>3.4699999999999998</v>
      </c>
      <c r="N407" s="93">
        <v>3.33</v>
      </c>
      <c r="O407" s="93">
        <v>3.13</v>
      </c>
      <c r="P407" s="93">
        <v>3.4249999999999998</v>
      </c>
      <c r="Q407" s="57">
        <v>3.2549999999999999</v>
      </c>
      <c r="R407" s="57"/>
    </row>
    <row r="408" spans="1:18" s="127" customFormat="1" ht="12" customHeight="1">
      <c r="A408" s="64">
        <v>41120</v>
      </c>
      <c r="B408" s="93">
        <v>3.5</v>
      </c>
      <c r="C408" s="93"/>
      <c r="D408" s="93">
        <v>3.5</v>
      </c>
      <c r="E408" s="93"/>
      <c r="F408" s="93"/>
      <c r="G408" s="101"/>
      <c r="H408" s="101"/>
      <c r="I408" s="92">
        <v>107.197034</v>
      </c>
      <c r="J408" s="93">
        <v>3.5880000000000001</v>
      </c>
      <c r="K408" s="93">
        <v>3.59</v>
      </c>
      <c r="L408" s="93">
        <v>3.58</v>
      </c>
      <c r="M408" s="93">
        <v>3.4699999999999998</v>
      </c>
      <c r="N408" s="93">
        <v>3.3499999999999996</v>
      </c>
      <c r="O408" s="93">
        <v>3.17</v>
      </c>
      <c r="P408" s="93">
        <v>3.45</v>
      </c>
      <c r="Q408" s="57">
        <v>3.2949999999999999</v>
      </c>
      <c r="R408" s="57"/>
    </row>
    <row r="409" spans="1:18" s="127" customFormat="1" ht="12" customHeight="1">
      <c r="A409" s="64">
        <v>41121</v>
      </c>
      <c r="B409" s="93">
        <v>3.5</v>
      </c>
      <c r="C409" s="93"/>
      <c r="D409" s="93">
        <v>3.5</v>
      </c>
      <c r="E409" s="93"/>
      <c r="F409" s="93"/>
      <c r="G409" s="101"/>
      <c r="H409" s="101"/>
      <c r="I409" s="92">
        <v>107.207313</v>
      </c>
      <c r="J409" s="93">
        <v>3.58</v>
      </c>
      <c r="K409" s="93">
        <v>3.5750000000000002</v>
      </c>
      <c r="L409" s="93">
        <v>3.5529999999999999</v>
      </c>
      <c r="M409" s="93">
        <v>3.4699999999999998</v>
      </c>
      <c r="N409" s="93">
        <v>3.33</v>
      </c>
      <c r="O409" s="93">
        <v>3.1500000000000004</v>
      </c>
      <c r="P409" s="93">
        <v>3.45</v>
      </c>
      <c r="Q409" s="57">
        <v>3.2850000000000001</v>
      </c>
      <c r="R409" s="57"/>
    </row>
    <row r="410" spans="1:18" s="127" customFormat="1" ht="12" customHeight="1">
      <c r="A410" s="64">
        <v>41122</v>
      </c>
      <c r="B410" s="93">
        <v>3.5</v>
      </c>
      <c r="C410" s="93"/>
      <c r="D410" s="93">
        <v>3.5</v>
      </c>
      <c r="E410" s="93"/>
      <c r="F410" s="93"/>
      <c r="G410" s="101"/>
      <c r="H410" s="101"/>
      <c r="I410" s="92">
        <v>107.21759400000001</v>
      </c>
      <c r="J410" s="93">
        <v>3.56</v>
      </c>
      <c r="K410" s="93">
        <v>3.556</v>
      </c>
      <c r="L410" s="93">
        <v>3.53</v>
      </c>
      <c r="M410" s="93">
        <v>3.4699999999999998</v>
      </c>
      <c r="N410" s="93">
        <v>3.33</v>
      </c>
      <c r="O410" s="93">
        <v>3.1500000000000004</v>
      </c>
      <c r="P410" s="93">
        <v>3.4550000000000001</v>
      </c>
      <c r="Q410" s="57">
        <v>3.2749999999999999</v>
      </c>
      <c r="R410" s="57"/>
    </row>
    <row r="411" spans="1:18" s="127" customFormat="1" ht="12" customHeight="1">
      <c r="A411" s="64">
        <v>41123</v>
      </c>
      <c r="B411" s="93">
        <v>3.5</v>
      </c>
      <c r="C411" s="93"/>
      <c r="D411" s="93">
        <v>3.5</v>
      </c>
      <c r="E411" s="93"/>
      <c r="F411" s="93"/>
      <c r="G411" s="101"/>
      <c r="H411" s="101"/>
      <c r="I411" s="92">
        <v>107.227875</v>
      </c>
      <c r="J411" s="93">
        <v>3.5979999999999999</v>
      </c>
      <c r="K411" s="93">
        <v>3.58</v>
      </c>
      <c r="L411" s="93">
        <v>3.56</v>
      </c>
      <c r="M411" s="93">
        <v>3.4699999999999998</v>
      </c>
      <c r="N411" s="93">
        <v>3.34</v>
      </c>
      <c r="O411" s="93">
        <v>3.16</v>
      </c>
      <c r="P411" s="93">
        <v>3.4550000000000001</v>
      </c>
      <c r="Q411" s="57">
        <v>3.3</v>
      </c>
      <c r="R411" s="57"/>
    </row>
    <row r="412" spans="1:18" s="127" customFormat="1" ht="12" customHeight="1">
      <c r="A412" s="64">
        <v>41124</v>
      </c>
      <c r="B412" s="93">
        <v>3.5</v>
      </c>
      <c r="C412" s="57"/>
      <c r="D412" s="93">
        <v>3.5</v>
      </c>
      <c r="E412" s="93"/>
      <c r="F412" s="93"/>
      <c r="G412" s="101"/>
      <c r="H412" s="101"/>
      <c r="I412" s="92">
        <v>107.238157</v>
      </c>
      <c r="J412" s="93">
        <v>3.6</v>
      </c>
      <c r="K412" s="93">
        <v>3.58</v>
      </c>
      <c r="L412" s="93">
        <v>3.55</v>
      </c>
      <c r="M412" s="93">
        <v>3.46</v>
      </c>
      <c r="N412" s="93">
        <v>3.3200000000000003</v>
      </c>
      <c r="O412" s="93">
        <v>3.1399999999999997</v>
      </c>
      <c r="P412" s="93">
        <v>3.45</v>
      </c>
      <c r="Q412" s="93">
        <v>3.28</v>
      </c>
      <c r="R412" s="57"/>
    </row>
    <row r="413" spans="1:18" s="127" customFormat="1" ht="12" customHeight="1">
      <c r="A413" s="64">
        <v>41127</v>
      </c>
      <c r="B413" s="93">
        <v>3.5</v>
      </c>
      <c r="C413" s="57"/>
      <c r="D413" s="93">
        <v>3.5</v>
      </c>
      <c r="E413" s="93"/>
      <c r="F413" s="93"/>
      <c r="G413" s="101"/>
      <c r="H413" s="101"/>
      <c r="I413" s="92">
        <v>107.269006</v>
      </c>
      <c r="J413" s="93"/>
      <c r="K413" s="93"/>
      <c r="L413" s="93"/>
      <c r="M413" s="93"/>
      <c r="N413" s="93"/>
      <c r="O413" s="93"/>
      <c r="P413" s="93">
        <v>3.47</v>
      </c>
      <c r="Q413" s="93">
        <v>3.37</v>
      </c>
      <c r="R413" s="57"/>
    </row>
    <row r="414" spans="1:18" s="127" customFormat="1" ht="12" customHeight="1">
      <c r="A414" s="64">
        <v>41128</v>
      </c>
      <c r="B414" s="93">
        <v>3.5</v>
      </c>
      <c r="C414" s="57"/>
      <c r="D414" s="93">
        <v>3.5</v>
      </c>
      <c r="E414" s="93"/>
      <c r="F414" s="93"/>
      <c r="G414" s="101"/>
      <c r="H414" s="101"/>
      <c r="I414" s="92">
        <v>107.279292</v>
      </c>
      <c r="J414" s="93">
        <v>3.63</v>
      </c>
      <c r="K414" s="93">
        <v>3.63</v>
      </c>
      <c r="L414" s="93">
        <v>3.63</v>
      </c>
      <c r="M414" s="93">
        <v>3.49</v>
      </c>
      <c r="N414" s="93">
        <v>3.38</v>
      </c>
      <c r="O414" s="93">
        <v>3.24</v>
      </c>
      <c r="P414" s="93">
        <v>3.4750000000000001</v>
      </c>
      <c r="Q414" s="93">
        <v>3.3650000000000002</v>
      </c>
      <c r="R414" s="57"/>
    </row>
    <row r="415" spans="1:18" s="127" customFormat="1" ht="12" customHeight="1">
      <c r="A415" s="64">
        <v>41129</v>
      </c>
      <c r="B415" s="93">
        <v>3.5</v>
      </c>
      <c r="C415" s="57"/>
      <c r="D415" s="93">
        <v>3.5</v>
      </c>
      <c r="E415" s="93"/>
      <c r="F415" s="93"/>
      <c r="G415" s="101"/>
      <c r="H415" s="101"/>
      <c r="I415" s="92">
        <v>107.289579</v>
      </c>
      <c r="J415" s="93">
        <v>3.6240000000000001</v>
      </c>
      <c r="K415" s="93">
        <v>3.63</v>
      </c>
      <c r="L415" s="93">
        <v>3.63</v>
      </c>
      <c r="M415" s="93">
        <v>3.4800000000000004</v>
      </c>
      <c r="N415" s="93">
        <v>3.37</v>
      </c>
      <c r="O415" s="93">
        <v>3.2300000000000004</v>
      </c>
      <c r="P415" s="93">
        <v>3.4750000000000001</v>
      </c>
      <c r="Q415" s="93">
        <v>3.3650000000000002</v>
      </c>
      <c r="R415" s="57"/>
    </row>
    <row r="416" spans="1:18" s="127" customFormat="1" ht="12" customHeight="1">
      <c r="A416" s="64">
        <v>41130</v>
      </c>
      <c r="B416" s="93">
        <v>3.5</v>
      </c>
      <c r="C416" s="57"/>
      <c r="D416" s="93">
        <v>3.5</v>
      </c>
      <c r="E416" s="93"/>
      <c r="F416" s="93"/>
      <c r="G416" s="101"/>
      <c r="H416" s="101"/>
      <c r="I416" s="92">
        <v>107.29986700000001</v>
      </c>
      <c r="J416" s="93">
        <v>3.64</v>
      </c>
      <c r="K416" s="93">
        <v>3.64</v>
      </c>
      <c r="L416" s="93">
        <v>3.64</v>
      </c>
      <c r="M416" s="93">
        <v>3.49</v>
      </c>
      <c r="N416" s="93">
        <v>3.3899999999999997</v>
      </c>
      <c r="O416" s="93">
        <v>3.26</v>
      </c>
      <c r="P416" s="93">
        <v>3.48</v>
      </c>
      <c r="Q416" s="93">
        <v>3.39</v>
      </c>
      <c r="R416" s="57"/>
    </row>
    <row r="417" spans="1:18" s="127" customFormat="1" ht="12" customHeight="1">
      <c r="A417" s="64">
        <v>41131</v>
      </c>
      <c r="B417" s="93">
        <v>3.5</v>
      </c>
      <c r="C417" s="57"/>
      <c r="D417" s="93">
        <v>3.5</v>
      </c>
      <c r="E417" s="93"/>
      <c r="F417" s="93"/>
      <c r="G417" s="101"/>
      <c r="H417" s="101"/>
      <c r="I417" s="92">
        <v>107.31015600000001</v>
      </c>
      <c r="J417" s="93">
        <v>3.63</v>
      </c>
      <c r="K417" s="93">
        <v>3.63</v>
      </c>
      <c r="L417" s="93">
        <v>3.61</v>
      </c>
      <c r="M417" s="93">
        <v>3.4800000000000004</v>
      </c>
      <c r="N417" s="93">
        <v>3.38</v>
      </c>
      <c r="O417" s="93">
        <v>3.2199999999999998</v>
      </c>
      <c r="P417" s="93">
        <v>3.48</v>
      </c>
      <c r="Q417" s="93">
        <v>3.39</v>
      </c>
      <c r="R417" s="57"/>
    </row>
    <row r="418" spans="1:18" s="127" customFormat="1" ht="12" customHeight="1">
      <c r="A418" s="64">
        <v>41134</v>
      </c>
      <c r="B418" s="93">
        <v>3.5</v>
      </c>
      <c r="C418" s="57"/>
      <c r="D418" s="93">
        <v>3.5</v>
      </c>
      <c r="E418" s="93"/>
      <c r="F418" s="93"/>
      <c r="G418" s="101"/>
      <c r="H418" s="101"/>
      <c r="I418" s="92">
        <v>107.341026</v>
      </c>
      <c r="J418" s="93">
        <v>3.63</v>
      </c>
      <c r="K418" s="93">
        <v>3.64</v>
      </c>
      <c r="L418" s="93">
        <v>3.61</v>
      </c>
      <c r="M418" s="93">
        <v>3.4800000000000004</v>
      </c>
      <c r="N418" s="93">
        <v>3.38</v>
      </c>
      <c r="O418" s="93">
        <v>3.2199999999999998</v>
      </c>
      <c r="P418" s="93">
        <v>3.4750000000000001</v>
      </c>
      <c r="Q418" s="93">
        <v>3.38</v>
      </c>
      <c r="R418" s="57"/>
    </row>
    <row r="419" spans="1:18" s="127" customFormat="1" ht="12" customHeight="1">
      <c r="A419" s="64">
        <v>41135</v>
      </c>
      <c r="B419" s="93">
        <v>3.5</v>
      </c>
      <c r="C419" s="57"/>
      <c r="D419" s="93">
        <v>3.5</v>
      </c>
      <c r="E419" s="93"/>
      <c r="F419" s="93"/>
      <c r="G419" s="101"/>
      <c r="H419" s="101"/>
      <c r="I419" s="92">
        <v>107.351319</v>
      </c>
      <c r="J419" s="93">
        <v>3.63</v>
      </c>
      <c r="K419" s="93">
        <v>3.6480000000000001</v>
      </c>
      <c r="L419" s="93">
        <v>3.6419999999999999</v>
      </c>
      <c r="M419" s="93">
        <v>3.49</v>
      </c>
      <c r="N419" s="93">
        <v>3.4000000000000004</v>
      </c>
      <c r="O419" s="93">
        <v>3.25</v>
      </c>
      <c r="P419" s="93">
        <v>3.47</v>
      </c>
      <c r="Q419" s="93">
        <v>3.395</v>
      </c>
      <c r="R419" s="57"/>
    </row>
    <row r="420" spans="1:18" s="127" customFormat="1" ht="12" customHeight="1">
      <c r="A420" s="64">
        <v>41136</v>
      </c>
      <c r="B420" s="93">
        <v>3.5</v>
      </c>
      <c r="C420" s="57"/>
      <c r="D420" s="93">
        <v>3.5</v>
      </c>
      <c r="E420" s="93"/>
      <c r="F420" s="93"/>
      <c r="G420" s="101"/>
      <c r="H420" s="101"/>
      <c r="I420" s="92">
        <v>107.36161300000001</v>
      </c>
      <c r="J420" s="93">
        <v>3.63</v>
      </c>
      <c r="K420" s="93">
        <v>3.63</v>
      </c>
      <c r="L420" s="93">
        <v>3.6269999999999998</v>
      </c>
      <c r="M420" s="93">
        <v>3.49</v>
      </c>
      <c r="N420" s="93">
        <v>3.4000000000000004</v>
      </c>
      <c r="O420" s="93">
        <v>3.26</v>
      </c>
      <c r="P420" s="93">
        <v>3.49</v>
      </c>
      <c r="Q420" s="93">
        <v>3.41</v>
      </c>
      <c r="R420" s="57"/>
    </row>
    <row r="421" spans="1:18" s="127" customFormat="1" ht="12" customHeight="1">
      <c r="A421" s="64">
        <v>41137</v>
      </c>
      <c r="B421" s="93">
        <v>3.5</v>
      </c>
      <c r="C421" s="57"/>
      <c r="D421" s="93">
        <v>3.5</v>
      </c>
      <c r="E421" s="93"/>
      <c r="F421" s="93"/>
      <c r="G421" s="101"/>
      <c r="H421" s="101"/>
      <c r="I421" s="92">
        <v>107.371908</v>
      </c>
      <c r="J421" s="93">
        <v>3.63</v>
      </c>
      <c r="K421" s="93">
        <v>3.63</v>
      </c>
      <c r="L421" s="93">
        <v>3.63</v>
      </c>
      <c r="M421" s="93">
        <v>3.4800000000000004</v>
      </c>
      <c r="N421" s="93">
        <v>3.41</v>
      </c>
      <c r="O421" s="93">
        <v>3.29</v>
      </c>
      <c r="P421" s="93">
        <v>3.5</v>
      </c>
      <c r="Q421" s="93">
        <v>3.43</v>
      </c>
      <c r="R421" s="57"/>
    </row>
    <row r="422" spans="1:18" s="127" customFormat="1" ht="12" customHeight="1">
      <c r="A422" s="64">
        <v>41138</v>
      </c>
      <c r="B422" s="93">
        <v>3.5</v>
      </c>
      <c r="C422" s="57"/>
      <c r="D422" s="93">
        <v>3.5</v>
      </c>
      <c r="E422" s="93"/>
      <c r="F422" s="93"/>
      <c r="G422" s="101"/>
      <c r="H422" s="101"/>
      <c r="I422" s="92">
        <v>107.382204</v>
      </c>
      <c r="J422" s="93">
        <v>3.63</v>
      </c>
      <c r="K422" s="93">
        <v>3.63</v>
      </c>
      <c r="L422" s="93">
        <v>3.6259999999999999</v>
      </c>
      <c r="M422" s="93">
        <v>3.4800000000000004</v>
      </c>
      <c r="N422" s="93">
        <v>3.4000000000000004</v>
      </c>
      <c r="O422" s="93">
        <v>3.2699999999999996</v>
      </c>
      <c r="P422" s="93">
        <v>3.5</v>
      </c>
      <c r="Q422" s="93">
        <v>3.4350000000000001</v>
      </c>
      <c r="R422" s="57"/>
    </row>
    <row r="423" spans="1:18" s="127" customFormat="1" ht="12" customHeight="1">
      <c r="A423" s="64">
        <v>41141</v>
      </c>
      <c r="B423" s="93">
        <v>3.5</v>
      </c>
      <c r="C423" s="57"/>
      <c r="D423" s="93">
        <v>3.5</v>
      </c>
      <c r="E423" s="93"/>
      <c r="F423" s="93"/>
      <c r="G423" s="101"/>
      <c r="H423" s="101"/>
      <c r="I423" s="92">
        <v>107.413095</v>
      </c>
      <c r="J423" s="93">
        <v>3.62</v>
      </c>
      <c r="K423" s="93">
        <v>3.62</v>
      </c>
      <c r="L423" s="93">
        <v>3.62</v>
      </c>
      <c r="M423" s="93">
        <v>3.4800000000000004</v>
      </c>
      <c r="N423" s="93">
        <v>3.4000000000000004</v>
      </c>
      <c r="O423" s="93">
        <v>3.2749999999999999</v>
      </c>
      <c r="P423" s="93">
        <v>3.4950000000000001</v>
      </c>
      <c r="Q423" s="93">
        <v>3.45</v>
      </c>
      <c r="R423" s="57"/>
    </row>
    <row r="424" spans="1:18" s="127" customFormat="1" ht="12" customHeight="1">
      <c r="A424" s="64">
        <v>41142</v>
      </c>
      <c r="B424" s="93">
        <v>3.5</v>
      </c>
      <c r="C424" s="57"/>
      <c r="D424" s="93">
        <v>3.5</v>
      </c>
      <c r="E424" s="93"/>
      <c r="F424" s="93"/>
      <c r="G424" s="101"/>
      <c r="H424" s="101"/>
      <c r="I424" s="92">
        <v>107.423395</v>
      </c>
      <c r="J424" s="93">
        <v>3.62</v>
      </c>
      <c r="K424" s="93">
        <v>3.62</v>
      </c>
      <c r="L424" s="93">
        <v>3.62</v>
      </c>
      <c r="M424" s="93">
        <v>3.4800000000000004</v>
      </c>
      <c r="N424" s="93">
        <v>3.4074999999999998</v>
      </c>
      <c r="O424" s="93">
        <v>3.29</v>
      </c>
      <c r="P424" s="93">
        <v>3.5049999999999999</v>
      </c>
      <c r="Q424" s="93">
        <v>3.4550000000000001</v>
      </c>
      <c r="R424" s="57"/>
    </row>
    <row r="425" spans="1:18" s="127" customFormat="1" ht="12" customHeight="1">
      <c r="A425" s="64">
        <v>41143</v>
      </c>
      <c r="B425" s="93">
        <v>3.5</v>
      </c>
      <c r="C425" s="57"/>
      <c r="D425" s="93">
        <v>3.5</v>
      </c>
      <c r="E425" s="93"/>
      <c r="F425" s="93"/>
      <c r="G425" s="101"/>
      <c r="H425" s="101"/>
      <c r="I425" s="92">
        <v>107.433696</v>
      </c>
      <c r="J425" s="93">
        <v>3.62</v>
      </c>
      <c r="K425" s="93">
        <v>3.61</v>
      </c>
      <c r="L425" s="93">
        <v>3.6</v>
      </c>
      <c r="M425" s="93">
        <v>3.4800000000000004</v>
      </c>
      <c r="N425" s="93">
        <v>3.3899999999999997</v>
      </c>
      <c r="O425" s="93">
        <v>3.26</v>
      </c>
      <c r="P425" s="93">
        <v>3.5049999999999999</v>
      </c>
      <c r="Q425" s="93">
        <v>3.44</v>
      </c>
      <c r="R425" s="57"/>
    </row>
    <row r="426" spans="1:18" s="127" customFormat="1" ht="12" customHeight="1">
      <c r="A426" s="64">
        <v>41144</v>
      </c>
      <c r="B426" s="93">
        <v>3.5</v>
      </c>
      <c r="C426" s="93"/>
      <c r="D426" s="93">
        <v>3.5</v>
      </c>
      <c r="E426" s="93"/>
      <c r="F426" s="93"/>
      <c r="G426" s="101"/>
      <c r="H426" s="101"/>
      <c r="I426" s="92">
        <v>107.44399799999999</v>
      </c>
      <c r="J426" s="93">
        <v>3.62</v>
      </c>
      <c r="K426" s="93">
        <v>3.6190000000000002</v>
      </c>
      <c r="L426" s="93">
        <v>3.6</v>
      </c>
      <c r="M426" s="93">
        <v>3.4800000000000004</v>
      </c>
      <c r="N426" s="93">
        <v>3.38</v>
      </c>
      <c r="O426" s="93">
        <v>3.24</v>
      </c>
      <c r="P426" s="93"/>
      <c r="Q426" s="57">
        <v>3.4449999999999998</v>
      </c>
      <c r="R426" s="57"/>
    </row>
    <row r="427" spans="1:18" s="127" customFormat="1" ht="12" customHeight="1">
      <c r="A427" s="64">
        <v>41145</v>
      </c>
      <c r="B427" s="93">
        <v>3.5</v>
      </c>
      <c r="C427" s="57"/>
      <c r="D427" s="93">
        <v>3.5</v>
      </c>
      <c r="E427" s="93"/>
      <c r="F427" s="93"/>
      <c r="G427" s="101"/>
      <c r="H427" s="101"/>
      <c r="I427" s="92">
        <v>107.4543</v>
      </c>
      <c r="J427" s="93">
        <v>3.62</v>
      </c>
      <c r="K427" s="93">
        <v>3.6179999999999999</v>
      </c>
      <c r="L427" s="93">
        <v>3.6</v>
      </c>
      <c r="M427" s="93">
        <v>3.4699999999999998</v>
      </c>
      <c r="N427" s="93">
        <v>3.37</v>
      </c>
      <c r="O427" s="93">
        <v>3.2199999999999998</v>
      </c>
      <c r="P427" s="93"/>
      <c r="Q427" s="93">
        <v>3.4449999999999998</v>
      </c>
      <c r="R427" s="57"/>
    </row>
    <row r="428" spans="1:18" s="127" customFormat="1" ht="12" customHeight="1">
      <c r="A428" s="64">
        <v>41148</v>
      </c>
      <c r="B428" s="93">
        <v>3.5</v>
      </c>
      <c r="C428" s="57"/>
      <c r="D428" s="93">
        <v>3.5</v>
      </c>
      <c r="E428" s="93"/>
      <c r="F428" s="93"/>
      <c r="G428" s="101"/>
      <c r="H428" s="101"/>
      <c r="I428" s="92">
        <v>107.485212</v>
      </c>
      <c r="J428" s="93">
        <v>3.62</v>
      </c>
      <c r="K428" s="93">
        <v>3.62</v>
      </c>
      <c r="L428" s="93">
        <v>3.6</v>
      </c>
      <c r="M428" s="93">
        <v>3.4800000000000004</v>
      </c>
      <c r="N428" s="93">
        <v>3.37</v>
      </c>
      <c r="O428" s="93">
        <v>3.21</v>
      </c>
      <c r="P428" s="93"/>
      <c r="Q428" s="93"/>
      <c r="R428" s="57"/>
    </row>
    <row r="429" spans="1:18" s="127" customFormat="1" ht="12" customHeight="1">
      <c r="A429" s="64">
        <v>41149</v>
      </c>
      <c r="B429" s="93">
        <v>3.5</v>
      </c>
      <c r="C429" s="57"/>
      <c r="D429" s="93">
        <v>3.5</v>
      </c>
      <c r="E429" s="93"/>
      <c r="F429" s="93"/>
      <c r="G429" s="101"/>
      <c r="H429" s="101"/>
      <c r="I429" s="92">
        <v>107.495519</v>
      </c>
      <c r="J429" s="93">
        <v>3.62</v>
      </c>
      <c r="K429" s="93">
        <v>3.62</v>
      </c>
      <c r="L429" s="93">
        <v>3.61</v>
      </c>
      <c r="M429" s="93">
        <v>3.4800000000000004</v>
      </c>
      <c r="N429" s="93">
        <v>3.37</v>
      </c>
      <c r="O429" s="93">
        <v>3.21</v>
      </c>
      <c r="P429" s="93"/>
      <c r="Q429" s="57"/>
      <c r="R429" s="57"/>
    </row>
    <row r="430" spans="1:18" s="127" customFormat="1" ht="12" customHeight="1">
      <c r="A430" s="64">
        <v>41150</v>
      </c>
      <c r="B430" s="93">
        <v>3.5</v>
      </c>
      <c r="C430" s="57"/>
      <c r="D430" s="93">
        <v>3.5</v>
      </c>
      <c r="E430" s="93"/>
      <c r="F430" s="93"/>
      <c r="G430" s="101"/>
      <c r="H430" s="101"/>
      <c r="I430" s="92">
        <v>107.505827</v>
      </c>
      <c r="J430" s="93">
        <v>3.62</v>
      </c>
      <c r="K430" s="93">
        <v>3.62</v>
      </c>
      <c r="L430" s="93">
        <v>3.6</v>
      </c>
      <c r="M430" s="93">
        <v>3.4699999999999998</v>
      </c>
      <c r="N430" s="93">
        <v>3.37</v>
      </c>
      <c r="O430" s="93">
        <v>3.2</v>
      </c>
      <c r="P430" s="93"/>
      <c r="Q430" s="57"/>
      <c r="R430" s="57"/>
    </row>
    <row r="431" spans="1:18" s="127" customFormat="1" ht="12" customHeight="1">
      <c r="A431" s="64">
        <v>41151</v>
      </c>
      <c r="B431" s="93">
        <v>3.5</v>
      </c>
      <c r="C431" s="57"/>
      <c r="D431" s="93">
        <v>3.5</v>
      </c>
      <c r="E431" s="93"/>
      <c r="F431" s="93"/>
      <c r="G431" s="101"/>
      <c r="H431" s="101"/>
      <c r="I431" s="92">
        <v>107.51613500000001</v>
      </c>
      <c r="J431" s="93">
        <v>3.62</v>
      </c>
      <c r="K431" s="93">
        <v>3.62</v>
      </c>
      <c r="L431" s="93">
        <v>3.58</v>
      </c>
      <c r="M431" s="93">
        <v>3.4699999999999998</v>
      </c>
      <c r="N431" s="93">
        <v>3.3600000000000003</v>
      </c>
      <c r="O431" s="93">
        <v>3.1799999999999997</v>
      </c>
      <c r="P431" s="93"/>
      <c r="Q431" s="93">
        <v>3.39</v>
      </c>
      <c r="R431" s="57"/>
    </row>
    <row r="432" spans="1:18" s="127" customFormat="1" ht="12" customHeight="1">
      <c r="A432" s="64">
        <v>41152</v>
      </c>
      <c r="B432" s="93">
        <v>3.5</v>
      </c>
      <c r="C432" s="57"/>
      <c r="D432" s="93">
        <v>3.5</v>
      </c>
      <c r="E432" s="93"/>
      <c r="F432" s="93"/>
      <c r="G432" s="101"/>
      <c r="H432" s="101"/>
      <c r="I432" s="92">
        <v>107.526445</v>
      </c>
      <c r="J432" s="93">
        <v>3.6269999999999998</v>
      </c>
      <c r="K432" s="93">
        <v>3.6080000000000001</v>
      </c>
      <c r="L432" s="93">
        <v>3.5419999999999998</v>
      </c>
      <c r="M432" s="93">
        <v>3.4699999999999998</v>
      </c>
      <c r="N432" s="93">
        <v>3.3499999999999996</v>
      </c>
      <c r="O432" s="93">
        <v>3.16</v>
      </c>
      <c r="P432" s="93"/>
      <c r="Q432" s="93">
        <v>3.38</v>
      </c>
      <c r="R432" s="57"/>
    </row>
    <row r="433" spans="1:18" s="127" customFormat="1" ht="12" customHeight="1">
      <c r="A433" s="64">
        <v>41155</v>
      </c>
      <c r="B433" s="93">
        <v>3.5</v>
      </c>
      <c r="C433" s="57"/>
      <c r="D433" s="93">
        <v>3.5</v>
      </c>
      <c r="E433" s="93"/>
      <c r="F433" s="93"/>
      <c r="G433" s="101"/>
      <c r="H433" s="101"/>
      <c r="I433" s="92">
        <v>107.557377</v>
      </c>
      <c r="J433" s="93">
        <v>3.56</v>
      </c>
      <c r="K433" s="93">
        <v>3.55</v>
      </c>
      <c r="L433" s="93">
        <v>3.48</v>
      </c>
      <c r="M433" s="93">
        <v>3.46</v>
      </c>
      <c r="N433" s="93">
        <v>3.3200000000000003</v>
      </c>
      <c r="O433" s="93">
        <v>3.12</v>
      </c>
      <c r="P433" s="93"/>
      <c r="Q433" s="93">
        <v>3.37</v>
      </c>
      <c r="R433" s="57"/>
    </row>
    <row r="434" spans="1:18" s="127" customFormat="1" ht="12" customHeight="1">
      <c r="A434" s="64">
        <v>41156</v>
      </c>
      <c r="B434" s="93">
        <v>3.5</v>
      </c>
      <c r="C434" s="57"/>
      <c r="D434" s="93">
        <v>3.5</v>
      </c>
      <c r="E434" s="93"/>
      <c r="F434" s="93"/>
      <c r="G434" s="101"/>
      <c r="H434" s="101"/>
      <c r="I434" s="92">
        <v>107.567691</v>
      </c>
      <c r="J434" s="93">
        <v>3.57</v>
      </c>
      <c r="K434" s="93">
        <v>3.56</v>
      </c>
      <c r="L434" s="93">
        <v>3.5019999999999998</v>
      </c>
      <c r="M434" s="93">
        <v>3.49</v>
      </c>
      <c r="N434" s="93">
        <v>3.33</v>
      </c>
      <c r="O434" s="93">
        <v>3.13</v>
      </c>
      <c r="P434" s="93"/>
      <c r="Q434" s="93">
        <v>3.38</v>
      </c>
      <c r="R434" s="57"/>
    </row>
    <row r="435" spans="1:18" s="127" customFormat="1" ht="12" customHeight="1">
      <c r="A435" s="64">
        <v>41157</v>
      </c>
      <c r="B435" s="93">
        <v>3.5</v>
      </c>
      <c r="C435" s="57"/>
      <c r="D435" s="93">
        <v>3.5</v>
      </c>
      <c r="E435" s="93"/>
      <c r="F435" s="93"/>
      <c r="G435" s="101"/>
      <c r="H435" s="101"/>
      <c r="I435" s="92">
        <v>107.578006</v>
      </c>
      <c r="J435" s="93">
        <v>3.56</v>
      </c>
      <c r="K435" s="93">
        <v>3.54</v>
      </c>
      <c r="L435" s="93">
        <v>3.46</v>
      </c>
      <c r="M435" s="93">
        <v>3.4699999999999998</v>
      </c>
      <c r="N435" s="93">
        <v>3.3200000000000003</v>
      </c>
      <c r="O435" s="93">
        <v>3.09</v>
      </c>
      <c r="P435" s="93"/>
      <c r="Q435" s="93">
        <v>3.36</v>
      </c>
      <c r="R435" s="57"/>
    </row>
    <row r="436" spans="1:18" s="127" customFormat="1" ht="12" customHeight="1">
      <c r="A436" s="64">
        <v>41158</v>
      </c>
      <c r="B436" s="93">
        <v>3.5</v>
      </c>
      <c r="C436" s="57"/>
      <c r="D436" s="93">
        <v>3.5</v>
      </c>
      <c r="E436" s="93"/>
      <c r="F436" s="93"/>
      <c r="G436" s="101"/>
      <c r="H436" s="101"/>
      <c r="I436" s="92">
        <v>107.58832099999999</v>
      </c>
      <c r="J436" s="93">
        <v>3.58</v>
      </c>
      <c r="K436" s="93">
        <v>3.5649999999999999</v>
      </c>
      <c r="L436" s="93">
        <v>3.49</v>
      </c>
      <c r="M436" s="93">
        <v>3.4800000000000004</v>
      </c>
      <c r="N436" s="93">
        <v>3.3499999999999996</v>
      </c>
      <c r="O436" s="93">
        <v>3.13</v>
      </c>
      <c r="P436" s="93"/>
      <c r="Q436" s="93">
        <v>3.3650000000000002</v>
      </c>
      <c r="R436" s="57"/>
    </row>
    <row r="437" spans="1:18" s="127" customFormat="1" ht="12" customHeight="1">
      <c r="A437" s="64">
        <v>41159</v>
      </c>
      <c r="B437" s="93">
        <v>3.5</v>
      </c>
      <c r="C437" s="57"/>
      <c r="D437" s="93">
        <v>3.5</v>
      </c>
      <c r="E437" s="93"/>
      <c r="F437" s="93"/>
      <c r="G437" s="101"/>
      <c r="H437" s="101"/>
      <c r="I437" s="92">
        <v>107.59863799999999</v>
      </c>
      <c r="J437" s="93">
        <v>3.59</v>
      </c>
      <c r="K437" s="93">
        <v>3.58</v>
      </c>
      <c r="L437" s="93">
        <v>3.51</v>
      </c>
      <c r="M437" s="93">
        <v>3.4699999999999998</v>
      </c>
      <c r="N437" s="93">
        <v>3.3499999999999996</v>
      </c>
      <c r="O437" s="93">
        <v>3.17</v>
      </c>
      <c r="P437" s="93"/>
      <c r="Q437" s="93">
        <v>3.39</v>
      </c>
      <c r="R437" s="57"/>
    </row>
    <row r="438" spans="1:18" s="127" customFormat="1" ht="12" customHeight="1">
      <c r="A438" s="64">
        <v>41162</v>
      </c>
      <c r="B438" s="93">
        <v>3.5</v>
      </c>
      <c r="C438" s="93"/>
      <c r="D438" s="93">
        <v>3.5</v>
      </c>
      <c r="E438" s="93"/>
      <c r="F438" s="93"/>
      <c r="G438" s="101"/>
      <c r="H438" s="101"/>
      <c r="I438" s="92">
        <v>107.629591</v>
      </c>
      <c r="J438" s="93">
        <v>3.5830000000000002</v>
      </c>
      <c r="K438" s="93">
        <v>3.57</v>
      </c>
      <c r="L438" s="93">
        <v>3.5</v>
      </c>
      <c r="M438" s="93">
        <v>3.46</v>
      </c>
      <c r="N438" s="93">
        <v>3.33</v>
      </c>
      <c r="O438" s="93">
        <v>3.1399999999999997</v>
      </c>
      <c r="P438" s="93">
        <v>3.4649999999999999</v>
      </c>
      <c r="Q438" s="57">
        <v>3.375</v>
      </c>
      <c r="R438" s="57"/>
    </row>
    <row r="439" spans="1:18" s="127" customFormat="1" ht="12" customHeight="1">
      <c r="A439" s="64">
        <v>41163</v>
      </c>
      <c r="B439" s="93">
        <v>3.5</v>
      </c>
      <c r="C439" s="57"/>
      <c r="D439" s="93">
        <v>3.5</v>
      </c>
      <c r="E439" s="93"/>
      <c r="F439" s="93"/>
      <c r="G439" s="101"/>
      <c r="H439" s="101"/>
      <c r="I439" s="92">
        <v>107.639912</v>
      </c>
      <c r="J439" s="93">
        <v>3.58</v>
      </c>
      <c r="K439" s="93">
        <v>3.57</v>
      </c>
      <c r="L439" s="93">
        <v>3.51</v>
      </c>
      <c r="M439" s="93">
        <v>3.46</v>
      </c>
      <c r="N439" s="93">
        <v>3.33</v>
      </c>
      <c r="O439" s="93">
        <v>3.1500000000000004</v>
      </c>
      <c r="P439" s="93">
        <v>3.46</v>
      </c>
      <c r="Q439" s="93">
        <v>3.37</v>
      </c>
      <c r="R439" s="57"/>
    </row>
    <row r="440" spans="1:18" s="127" customFormat="1" ht="12" customHeight="1">
      <c r="A440" s="64">
        <v>41164</v>
      </c>
      <c r="B440" s="93">
        <v>3.5</v>
      </c>
      <c r="C440" s="57"/>
      <c r="D440" s="93">
        <v>3.5</v>
      </c>
      <c r="E440" s="93"/>
      <c r="F440" s="93"/>
      <c r="G440" s="101"/>
      <c r="H440" s="101"/>
      <c r="I440" s="92">
        <v>107.650233</v>
      </c>
      <c r="J440" s="93">
        <v>3.59</v>
      </c>
      <c r="K440" s="93">
        <v>3.58</v>
      </c>
      <c r="L440" s="93">
        <v>3.52</v>
      </c>
      <c r="M440" s="93">
        <v>3.46</v>
      </c>
      <c r="N440" s="93">
        <v>3.34</v>
      </c>
      <c r="O440" s="93">
        <v>3.1799999999999997</v>
      </c>
      <c r="P440" s="93">
        <v>3.4649999999999999</v>
      </c>
      <c r="Q440" s="93">
        <v>3.3849999999999998</v>
      </c>
      <c r="R440" s="57"/>
    </row>
    <row r="441" spans="1:18" s="127" customFormat="1" ht="12" customHeight="1">
      <c r="A441" s="64">
        <v>41165</v>
      </c>
      <c r="B441" s="93">
        <v>3.5</v>
      </c>
      <c r="C441" s="57"/>
      <c r="D441" s="93">
        <v>3.5</v>
      </c>
      <c r="E441" s="93"/>
      <c r="F441" s="93"/>
      <c r="G441" s="101"/>
      <c r="H441" s="101"/>
      <c r="I441" s="92">
        <v>107.660556</v>
      </c>
      <c r="J441" s="93">
        <v>3.58</v>
      </c>
      <c r="K441" s="93">
        <v>3.57</v>
      </c>
      <c r="L441" s="93">
        <v>3.5</v>
      </c>
      <c r="M441" s="93">
        <v>3.46</v>
      </c>
      <c r="N441" s="93">
        <v>3.3499999999999996</v>
      </c>
      <c r="O441" s="93">
        <v>3.2</v>
      </c>
      <c r="P441" s="93">
        <v>3.47</v>
      </c>
      <c r="Q441" s="93">
        <v>3.3849999999999998</v>
      </c>
      <c r="R441" s="57"/>
    </row>
    <row r="442" spans="1:18" s="127" customFormat="1" ht="12" customHeight="1">
      <c r="A442" s="64">
        <v>41166</v>
      </c>
      <c r="B442" s="93">
        <v>3.5</v>
      </c>
      <c r="C442" s="57"/>
      <c r="D442" s="93">
        <v>3.5</v>
      </c>
      <c r="E442" s="93"/>
      <c r="F442" s="93"/>
      <c r="G442" s="101"/>
      <c r="H442" s="101"/>
      <c r="I442" s="92">
        <v>107.67088</v>
      </c>
      <c r="J442" s="93">
        <v>3.6080000000000001</v>
      </c>
      <c r="K442" s="93">
        <v>3.56</v>
      </c>
      <c r="L442" s="93">
        <v>3.5070000000000001</v>
      </c>
      <c r="M442" s="93">
        <v>3.46</v>
      </c>
      <c r="N442" s="93">
        <v>3.3499999999999996</v>
      </c>
      <c r="O442" s="93">
        <v>3.21</v>
      </c>
      <c r="P442" s="93">
        <v>3.48</v>
      </c>
      <c r="Q442" s="93">
        <v>3.3849999999999998</v>
      </c>
      <c r="R442" s="57"/>
    </row>
    <row r="443" spans="1:18" s="127" customFormat="1" ht="12" customHeight="1">
      <c r="A443" s="64">
        <v>41169</v>
      </c>
      <c r="B443" s="93">
        <v>3.5</v>
      </c>
      <c r="C443" s="57"/>
      <c r="D443" s="93">
        <v>3.5</v>
      </c>
      <c r="E443" s="93"/>
      <c r="F443" s="93"/>
      <c r="G443" s="101"/>
      <c r="H443" s="101"/>
      <c r="I443" s="92">
        <v>107.701854</v>
      </c>
      <c r="J443" s="93">
        <v>3.5670000000000002</v>
      </c>
      <c r="K443" s="93">
        <v>3.54</v>
      </c>
      <c r="L443" s="93">
        <v>3.52</v>
      </c>
      <c r="M443" s="93">
        <v>3.45</v>
      </c>
      <c r="N443" s="93">
        <v>3.34</v>
      </c>
      <c r="O443" s="93">
        <v>3.2199999999999998</v>
      </c>
      <c r="P443" s="93">
        <v>3.4849999999999999</v>
      </c>
      <c r="Q443" s="93">
        <v>3.395</v>
      </c>
      <c r="R443" s="57"/>
    </row>
    <row r="444" spans="1:18" s="127" customFormat="1" ht="12" customHeight="1">
      <c r="A444" s="64">
        <v>41170</v>
      </c>
      <c r="B444" s="93">
        <v>3.5</v>
      </c>
      <c r="C444" s="57"/>
      <c r="D444" s="93">
        <v>3.5</v>
      </c>
      <c r="E444" s="93"/>
      <c r="F444" s="93"/>
      <c r="G444" s="101"/>
      <c r="H444" s="101"/>
      <c r="I444" s="92">
        <v>107.712181</v>
      </c>
      <c r="J444" s="93">
        <v>3.57</v>
      </c>
      <c r="K444" s="93">
        <v>3.5</v>
      </c>
      <c r="L444" s="93">
        <v>3.46</v>
      </c>
      <c r="M444" s="93">
        <v>3.42</v>
      </c>
      <c r="N444" s="93">
        <v>3.2699999999999996</v>
      </c>
      <c r="O444" s="93">
        <v>3.085</v>
      </c>
      <c r="P444" s="93">
        <v>3.46</v>
      </c>
      <c r="Q444" s="93">
        <v>3.3450000000000002</v>
      </c>
      <c r="R444" s="57"/>
    </row>
    <row r="445" spans="1:18" s="127" customFormat="1" ht="12" customHeight="1">
      <c r="A445" s="64">
        <v>41171</v>
      </c>
      <c r="B445" s="93">
        <v>3.5</v>
      </c>
      <c r="C445" s="57"/>
      <c r="D445" s="93">
        <v>3.5</v>
      </c>
      <c r="E445" s="93"/>
      <c r="F445" s="93"/>
      <c r="G445" s="101"/>
      <c r="H445" s="101"/>
      <c r="I445" s="92">
        <v>107.72251</v>
      </c>
      <c r="J445" s="93">
        <v>3.54</v>
      </c>
      <c r="K445" s="93">
        <v>3.45</v>
      </c>
      <c r="L445" s="93">
        <v>3.4279999999999999</v>
      </c>
      <c r="M445" s="93">
        <v>3.41</v>
      </c>
      <c r="N445" s="93">
        <v>3.2699999999999996</v>
      </c>
      <c r="O445" s="93">
        <v>3.13</v>
      </c>
      <c r="P445" s="93">
        <v>3.46</v>
      </c>
      <c r="Q445" s="93">
        <v>3.3450000000000002</v>
      </c>
      <c r="R445" s="57"/>
    </row>
    <row r="446" spans="1:18" s="127" customFormat="1" ht="12" customHeight="1">
      <c r="A446" s="64">
        <v>41172</v>
      </c>
      <c r="B446" s="93">
        <v>3.5</v>
      </c>
      <c r="C446" s="57"/>
      <c r="D446" s="93">
        <v>3.5</v>
      </c>
      <c r="E446" s="93"/>
      <c r="F446" s="93"/>
      <c r="G446" s="101"/>
      <c r="H446" s="101"/>
      <c r="I446" s="92">
        <v>107.732839</v>
      </c>
      <c r="J446" s="93">
        <v>3.52</v>
      </c>
      <c r="K446" s="93">
        <v>3.4</v>
      </c>
      <c r="L446" s="93">
        <v>3.37</v>
      </c>
      <c r="M446" s="93">
        <v>3.4000000000000004</v>
      </c>
      <c r="N446" s="93">
        <v>3.24</v>
      </c>
      <c r="O446" s="93">
        <v>3.08</v>
      </c>
      <c r="P446" s="93">
        <v>3.44</v>
      </c>
      <c r="Q446" s="93">
        <v>3.31</v>
      </c>
      <c r="R446" s="57"/>
    </row>
    <row r="447" spans="1:18" s="127" customFormat="1" ht="12" customHeight="1">
      <c r="A447" s="64">
        <v>41173</v>
      </c>
      <c r="B447" s="93">
        <v>3.5</v>
      </c>
      <c r="C447" s="57"/>
      <c r="D447" s="93">
        <v>3.5</v>
      </c>
      <c r="E447" s="93"/>
      <c r="F447" s="93"/>
      <c r="G447" s="101"/>
      <c r="H447" s="101"/>
      <c r="I447" s="92">
        <v>107.74317000000001</v>
      </c>
      <c r="J447" s="93">
        <v>3.52</v>
      </c>
      <c r="K447" s="93">
        <v>3.4</v>
      </c>
      <c r="L447" s="93">
        <v>3.3679999999999999</v>
      </c>
      <c r="M447" s="93">
        <v>3.4000000000000004</v>
      </c>
      <c r="N447" s="93">
        <v>3.24</v>
      </c>
      <c r="O447" s="93">
        <v>3.0999999999999996</v>
      </c>
      <c r="P447" s="93">
        <v>3.44</v>
      </c>
      <c r="Q447" s="93">
        <v>3.33</v>
      </c>
      <c r="R447" s="57"/>
    </row>
    <row r="448" spans="1:18" s="127" customFormat="1" ht="12" customHeight="1">
      <c r="A448" s="64">
        <v>41176</v>
      </c>
      <c r="B448" s="93">
        <v>3.5</v>
      </c>
      <c r="C448" s="57"/>
      <c r="D448" s="93">
        <v>3.5</v>
      </c>
      <c r="E448" s="93"/>
      <c r="F448" s="93"/>
      <c r="G448" s="101"/>
      <c r="H448" s="101"/>
      <c r="I448" s="92">
        <v>107.774164</v>
      </c>
      <c r="J448" s="93">
        <v>3.5030000000000001</v>
      </c>
      <c r="K448" s="93">
        <v>3.39</v>
      </c>
      <c r="L448" s="93">
        <v>3.3559999999999999</v>
      </c>
      <c r="M448" s="93">
        <v>3.38</v>
      </c>
      <c r="N448" s="93">
        <v>3.2199999999999998</v>
      </c>
      <c r="O448" s="93">
        <v>3.0700000000000003</v>
      </c>
      <c r="P448" s="93">
        <v>3.43</v>
      </c>
      <c r="Q448" s="93">
        <v>3.31</v>
      </c>
      <c r="R448" s="57"/>
    </row>
    <row r="449" spans="1:18" s="127" customFormat="1" ht="12" customHeight="1">
      <c r="A449" s="64">
        <v>41177</v>
      </c>
      <c r="B449" s="93">
        <v>3.5</v>
      </c>
      <c r="C449" s="57"/>
      <c r="D449" s="93">
        <v>3.5</v>
      </c>
      <c r="E449" s="93"/>
      <c r="F449" s="93"/>
      <c r="G449" s="101"/>
      <c r="H449" s="101"/>
      <c r="I449" s="92">
        <v>107.784499</v>
      </c>
      <c r="J449" s="93">
        <v>3.51</v>
      </c>
      <c r="K449" s="93">
        <v>3.39</v>
      </c>
      <c r="L449" s="93">
        <v>3.36</v>
      </c>
      <c r="M449" s="93">
        <v>3.375</v>
      </c>
      <c r="N449" s="93">
        <v>3.21</v>
      </c>
      <c r="O449" s="93">
        <v>3.0599999999999996</v>
      </c>
      <c r="P449" s="93">
        <v>3.4249999999999998</v>
      </c>
      <c r="Q449" s="93">
        <v>3.31</v>
      </c>
      <c r="R449" s="57"/>
    </row>
    <row r="450" spans="1:18" s="127" customFormat="1" ht="12" customHeight="1">
      <c r="A450" s="64">
        <v>41178</v>
      </c>
      <c r="B450" s="93">
        <v>3.5</v>
      </c>
      <c r="C450" s="57"/>
      <c r="D450" s="93">
        <v>3.5</v>
      </c>
      <c r="E450" s="93"/>
      <c r="F450" s="93"/>
      <c r="G450" s="101"/>
      <c r="H450" s="101"/>
      <c r="I450" s="92">
        <v>107.79483399999999</v>
      </c>
      <c r="J450" s="93">
        <v>3.4969999999999999</v>
      </c>
      <c r="K450" s="93">
        <v>3.38</v>
      </c>
      <c r="L450" s="93">
        <v>3.31</v>
      </c>
      <c r="M450" s="93">
        <v>3.3550000000000004</v>
      </c>
      <c r="N450" s="93">
        <v>3.1900000000000004</v>
      </c>
      <c r="O450" s="93">
        <v>3.0199999999999996</v>
      </c>
      <c r="P450" s="93">
        <v>3.42</v>
      </c>
      <c r="Q450" s="93">
        <v>3.3</v>
      </c>
      <c r="R450" s="57"/>
    </row>
    <row r="451" spans="1:18" s="127" customFormat="1" ht="12" customHeight="1">
      <c r="A451" s="64">
        <v>41179</v>
      </c>
      <c r="B451" s="93">
        <v>3.5</v>
      </c>
      <c r="C451" s="57"/>
      <c r="D451" s="93">
        <v>3.5</v>
      </c>
      <c r="E451" s="93"/>
      <c r="F451" s="93"/>
      <c r="G451" s="101"/>
      <c r="H451" s="101"/>
      <c r="I451" s="92">
        <v>107.805171</v>
      </c>
      <c r="J451" s="93">
        <v>3.49</v>
      </c>
      <c r="K451" s="93">
        <v>3.36</v>
      </c>
      <c r="L451" s="93">
        <v>3.28</v>
      </c>
      <c r="M451" s="93">
        <v>3.3499999999999996</v>
      </c>
      <c r="N451" s="93">
        <v>3.1749999999999998</v>
      </c>
      <c r="O451" s="93">
        <v>3.01</v>
      </c>
      <c r="P451" s="93">
        <v>3.415</v>
      </c>
      <c r="Q451" s="93">
        <v>3.3</v>
      </c>
      <c r="R451" s="57"/>
    </row>
    <row r="452" spans="1:18" s="127" customFormat="1" ht="12" customHeight="1">
      <c r="A452" s="64">
        <v>41180</v>
      </c>
      <c r="B452" s="93">
        <v>3.5</v>
      </c>
      <c r="C452" s="57"/>
      <c r="D452" s="93">
        <v>3.5</v>
      </c>
      <c r="E452" s="93"/>
      <c r="F452" s="93"/>
      <c r="G452" s="101"/>
      <c r="H452" s="101"/>
      <c r="I452" s="92">
        <v>107.81550799999999</v>
      </c>
      <c r="J452" s="93">
        <v>3.5</v>
      </c>
      <c r="K452" s="93">
        <v>3.36</v>
      </c>
      <c r="L452" s="93">
        <v>3.34</v>
      </c>
      <c r="M452" s="93">
        <v>3.3449999999999998</v>
      </c>
      <c r="N452" s="93">
        <v>3.1550000000000002</v>
      </c>
      <c r="O452" s="93">
        <v>3.01</v>
      </c>
      <c r="P452" s="93">
        <v>3.42</v>
      </c>
      <c r="Q452" s="93">
        <v>3.2949999999999999</v>
      </c>
      <c r="R452" s="57"/>
    </row>
    <row r="453" spans="1:18" s="127" customFormat="1" ht="12" customHeight="1">
      <c r="A453" s="64">
        <v>41183</v>
      </c>
      <c r="B453" s="93">
        <v>3.5</v>
      </c>
      <c r="C453" s="57"/>
      <c r="D453" s="93">
        <v>3.5</v>
      </c>
      <c r="E453" s="93"/>
      <c r="F453" s="93"/>
      <c r="G453" s="101"/>
      <c r="H453" s="101"/>
      <c r="I453" s="92">
        <v>107.846524</v>
      </c>
      <c r="J453" s="93"/>
      <c r="K453" s="93"/>
      <c r="L453" s="93"/>
      <c r="M453" s="93">
        <v>3.3449999999999998</v>
      </c>
      <c r="N453" s="93">
        <v>3.1550000000000002</v>
      </c>
      <c r="O453" s="93">
        <v>2.9930000000000003</v>
      </c>
      <c r="P453" s="93">
        <v>3.4249999999999998</v>
      </c>
      <c r="Q453" s="57"/>
      <c r="R453" s="57"/>
    </row>
    <row r="454" spans="1:18" s="127" customFormat="1" ht="12" customHeight="1">
      <c r="A454" s="64">
        <v>41184</v>
      </c>
      <c r="B454" s="93">
        <v>3.5</v>
      </c>
      <c r="C454" s="57"/>
      <c r="D454" s="93">
        <v>3.5</v>
      </c>
      <c r="E454" s="93"/>
      <c r="F454" s="93"/>
      <c r="G454" s="101"/>
      <c r="H454" s="101"/>
      <c r="I454" s="92">
        <v>107.856865</v>
      </c>
      <c r="J454" s="93">
        <v>3.3380000000000001</v>
      </c>
      <c r="K454" s="93">
        <v>3.23</v>
      </c>
      <c r="L454" s="93">
        <v>3.18</v>
      </c>
      <c r="M454" s="93">
        <v>3.25</v>
      </c>
      <c r="N454" s="93">
        <v>3.0999999999999996</v>
      </c>
      <c r="O454" s="93">
        <v>2.9400000000000004</v>
      </c>
      <c r="P454" s="93">
        <v>3.29</v>
      </c>
      <c r="Q454" s="57"/>
      <c r="R454" s="57"/>
    </row>
    <row r="455" spans="1:18" s="127" customFormat="1" ht="12" customHeight="1">
      <c r="A455" s="64">
        <v>41185</v>
      </c>
      <c r="B455" s="93">
        <v>3.25</v>
      </c>
      <c r="C455" s="93">
        <v>-0.25</v>
      </c>
      <c r="D455" s="93">
        <v>3.25</v>
      </c>
      <c r="E455" s="93"/>
      <c r="F455" s="93"/>
      <c r="G455" s="101"/>
      <c r="H455" s="101"/>
      <c r="I455" s="92">
        <v>107.86720800000001</v>
      </c>
      <c r="J455" s="93">
        <v>3.32</v>
      </c>
      <c r="K455" s="93">
        <v>3.17</v>
      </c>
      <c r="L455" s="93">
        <v>3.16</v>
      </c>
      <c r="M455" s="93">
        <v>3.2450000000000001</v>
      </c>
      <c r="N455" s="93">
        <v>3.085</v>
      </c>
      <c r="O455" s="93">
        <v>2.91</v>
      </c>
      <c r="P455" s="93">
        <v>3.27</v>
      </c>
      <c r="Q455" s="57"/>
      <c r="R455" s="57"/>
    </row>
    <row r="456" spans="1:18" s="127" customFormat="1" ht="12" customHeight="1">
      <c r="A456" s="64">
        <v>41186</v>
      </c>
      <c r="B456" s="93">
        <v>3.25</v>
      </c>
      <c r="C456" s="57"/>
      <c r="D456" s="93">
        <v>3.25</v>
      </c>
      <c r="E456" s="93"/>
      <c r="F456" s="93"/>
      <c r="G456" s="101"/>
      <c r="H456" s="101"/>
      <c r="I456" s="92">
        <v>107.876812</v>
      </c>
      <c r="J456" s="93">
        <v>3.33</v>
      </c>
      <c r="K456" s="93">
        <v>3.1829999999999998</v>
      </c>
      <c r="L456" s="93">
        <v>3.16</v>
      </c>
      <c r="M456" s="93">
        <v>3.25</v>
      </c>
      <c r="N456" s="93">
        <v>3.08</v>
      </c>
      <c r="O456" s="93">
        <v>2.92</v>
      </c>
      <c r="P456" s="93">
        <v>3.2749999999999999</v>
      </c>
      <c r="Q456" s="57"/>
      <c r="R456" s="57"/>
    </row>
    <row r="457" spans="1:18" s="127" customFormat="1" ht="12" customHeight="1">
      <c r="A457" s="64">
        <v>41187</v>
      </c>
      <c r="B457" s="93">
        <v>3.25</v>
      </c>
      <c r="C457" s="93"/>
      <c r="D457" s="93">
        <v>3.25</v>
      </c>
      <c r="E457" s="93"/>
      <c r="F457" s="93"/>
      <c r="G457" s="101"/>
      <c r="H457" s="101"/>
      <c r="I457" s="92">
        <v>107.88641800000001</v>
      </c>
      <c r="J457" s="93">
        <v>3.31</v>
      </c>
      <c r="K457" s="93">
        <v>3.21</v>
      </c>
      <c r="L457" s="93">
        <v>3.17</v>
      </c>
      <c r="M457" s="93">
        <v>3.25</v>
      </c>
      <c r="N457" s="93">
        <v>3.0700000000000003</v>
      </c>
      <c r="O457" s="93">
        <v>2.91</v>
      </c>
      <c r="P457" s="93">
        <v>3.2650000000000001</v>
      </c>
      <c r="Q457" s="57"/>
      <c r="R457" s="57"/>
    </row>
    <row r="458" spans="1:18" s="127" customFormat="1" ht="12" customHeight="1">
      <c r="A458" s="64">
        <v>41190</v>
      </c>
      <c r="B458" s="93">
        <v>3.25</v>
      </c>
      <c r="C458" s="93"/>
      <c r="D458" s="93">
        <v>3.25</v>
      </c>
      <c r="E458" s="93"/>
      <c r="F458" s="93"/>
      <c r="G458" s="101"/>
      <c r="H458" s="101"/>
      <c r="I458" s="92">
        <v>107.915237</v>
      </c>
      <c r="J458" s="93">
        <v>3.302</v>
      </c>
      <c r="K458" s="93">
        <v>3.18</v>
      </c>
      <c r="L458" s="93">
        <v>3.15</v>
      </c>
      <c r="M458" s="93">
        <v>3.24</v>
      </c>
      <c r="N458" s="93">
        <v>3.0700000000000003</v>
      </c>
      <c r="O458" s="93">
        <v>2.9000000000000004</v>
      </c>
      <c r="P458" s="93">
        <v>3.26</v>
      </c>
      <c r="Q458" s="57"/>
      <c r="R458" s="57"/>
    </row>
    <row r="459" spans="1:18" s="127" customFormat="1" ht="12" customHeight="1">
      <c r="A459" s="64">
        <v>41191</v>
      </c>
      <c r="B459" s="93">
        <v>3.25</v>
      </c>
      <c r="C459" s="93"/>
      <c r="D459" s="93">
        <v>3.25</v>
      </c>
      <c r="E459" s="93"/>
      <c r="F459" s="93"/>
      <c r="G459" s="101"/>
      <c r="H459" s="101"/>
      <c r="I459" s="92">
        <v>107.924846</v>
      </c>
      <c r="J459" s="93">
        <v>3.3</v>
      </c>
      <c r="K459" s="93">
        <v>3.16</v>
      </c>
      <c r="L459" s="93">
        <v>3.15</v>
      </c>
      <c r="M459" s="93">
        <v>3.2249999999999996</v>
      </c>
      <c r="N459" s="93">
        <v>3.0625</v>
      </c>
      <c r="O459" s="93">
        <v>2.91</v>
      </c>
      <c r="P459" s="93">
        <v>3.2650000000000001</v>
      </c>
      <c r="Q459" s="57"/>
      <c r="R459" s="57"/>
    </row>
    <row r="460" spans="1:18" s="127" customFormat="1" ht="12" customHeight="1">
      <c r="A460" s="64">
        <v>41192</v>
      </c>
      <c r="B460" s="93">
        <v>3.25</v>
      </c>
      <c r="C460" s="93"/>
      <c r="D460" s="93">
        <v>3.25</v>
      </c>
      <c r="E460" s="93"/>
      <c r="F460" s="93"/>
      <c r="G460" s="101"/>
      <c r="H460" s="101"/>
      <c r="I460" s="92">
        <v>107.934455</v>
      </c>
      <c r="J460" s="93">
        <v>3.32</v>
      </c>
      <c r="K460" s="93">
        <v>3.18</v>
      </c>
      <c r="L460" s="93">
        <v>3.16</v>
      </c>
      <c r="M460" s="93">
        <v>3.2249999999999996</v>
      </c>
      <c r="N460" s="93">
        <v>3.0665</v>
      </c>
      <c r="O460" s="93">
        <v>2.9039999999999999</v>
      </c>
      <c r="P460" s="93">
        <v>3.27</v>
      </c>
      <c r="Q460" s="57"/>
      <c r="R460" s="57"/>
    </row>
    <row r="461" spans="1:18" s="127" customFormat="1" ht="12" customHeight="1">
      <c r="A461" s="64">
        <v>41193</v>
      </c>
      <c r="B461" s="93">
        <v>3.25</v>
      </c>
      <c r="C461" s="93"/>
      <c r="D461" s="93">
        <v>3.25</v>
      </c>
      <c r="E461" s="93"/>
      <c r="F461" s="93"/>
      <c r="G461" s="101"/>
      <c r="H461" s="101"/>
      <c r="I461" s="92">
        <v>107.94406600000001</v>
      </c>
      <c r="J461" s="93">
        <v>3.32</v>
      </c>
      <c r="K461" s="93">
        <v>3.1869999999999998</v>
      </c>
      <c r="L461" s="93">
        <v>3.1520000000000001</v>
      </c>
      <c r="M461" s="93">
        <v>3.2199999999999998</v>
      </c>
      <c r="N461" s="93">
        <v>3.0700000000000003</v>
      </c>
      <c r="O461" s="93">
        <v>2.91</v>
      </c>
      <c r="P461" s="93">
        <v>3.26</v>
      </c>
      <c r="Q461" s="93">
        <v>3.11</v>
      </c>
      <c r="R461" s="57"/>
    </row>
    <row r="462" spans="1:18" s="127" customFormat="1" ht="12" customHeight="1">
      <c r="A462" s="64">
        <v>41194</v>
      </c>
      <c r="B462" s="93">
        <v>3.25</v>
      </c>
      <c r="C462" s="93"/>
      <c r="D462" s="93">
        <v>3.25</v>
      </c>
      <c r="E462" s="93"/>
      <c r="F462" s="93"/>
      <c r="G462" s="101"/>
      <c r="H462" s="101"/>
      <c r="I462" s="92">
        <v>107.953677</v>
      </c>
      <c r="J462" s="93">
        <v>3.32</v>
      </c>
      <c r="K462" s="93">
        <v>3.2</v>
      </c>
      <c r="L462" s="93">
        <v>3.15</v>
      </c>
      <c r="M462" s="93">
        <v>3.2</v>
      </c>
      <c r="N462" s="93">
        <v>3.05</v>
      </c>
      <c r="O462" s="93">
        <v>2.8899999999999997</v>
      </c>
      <c r="P462" s="93">
        <v>3.2549999999999999</v>
      </c>
      <c r="Q462" s="93">
        <v>3.105</v>
      </c>
      <c r="R462" s="57"/>
    </row>
    <row r="463" spans="1:18" s="127" customFormat="1" ht="12" customHeight="1">
      <c r="A463" s="64">
        <v>41197</v>
      </c>
      <c r="B463" s="93">
        <v>3.25</v>
      </c>
      <c r="C463" s="93"/>
      <c r="D463" s="93">
        <v>3.25</v>
      </c>
      <c r="E463" s="93"/>
      <c r="F463" s="93"/>
      <c r="G463" s="101"/>
      <c r="H463" s="101"/>
      <c r="I463" s="92">
        <v>107.98251399999999</v>
      </c>
      <c r="J463" s="93">
        <v>3.31</v>
      </c>
      <c r="K463" s="93">
        <v>3.177</v>
      </c>
      <c r="L463" s="93">
        <v>3.12</v>
      </c>
      <c r="M463" s="93">
        <v>3.1950000000000003</v>
      </c>
      <c r="N463" s="93">
        <v>3.0350000000000001</v>
      </c>
      <c r="O463" s="93">
        <v>2.87</v>
      </c>
      <c r="P463" s="93">
        <v>3.2549999999999999</v>
      </c>
      <c r="Q463" s="93">
        <v>3.0950000000000002</v>
      </c>
      <c r="R463" s="57"/>
    </row>
    <row r="464" spans="1:18" s="127" customFormat="1" ht="12" customHeight="1">
      <c r="A464" s="64">
        <v>41198</v>
      </c>
      <c r="B464" s="93">
        <v>3.25</v>
      </c>
      <c r="C464" s="93"/>
      <c r="D464" s="93">
        <v>3.25</v>
      </c>
      <c r="E464" s="93"/>
      <c r="F464" s="93"/>
      <c r="G464" s="101"/>
      <c r="H464" s="101"/>
      <c r="I464" s="92">
        <v>107.99212900000001</v>
      </c>
      <c r="J464" s="93">
        <v>3.29</v>
      </c>
      <c r="K464" s="93">
        <v>3.13</v>
      </c>
      <c r="L464" s="93">
        <v>3.11</v>
      </c>
      <c r="M464" s="93">
        <v>3.1799999999999997</v>
      </c>
      <c r="N464" s="93">
        <v>3.05</v>
      </c>
      <c r="O464" s="93">
        <v>2.8899999999999997</v>
      </c>
      <c r="P464" s="93">
        <v>3.26</v>
      </c>
      <c r="Q464" s="93">
        <v>3.0950000000000002</v>
      </c>
      <c r="R464" s="57"/>
    </row>
    <row r="465" spans="1:18" s="127" customFormat="1" ht="12" customHeight="1">
      <c r="A465" s="64">
        <v>41199</v>
      </c>
      <c r="B465" s="93">
        <v>3.25</v>
      </c>
      <c r="C465" s="93"/>
      <c r="D465" s="93">
        <v>3.25</v>
      </c>
      <c r="E465" s="93"/>
      <c r="F465" s="93"/>
      <c r="G465" s="101"/>
      <c r="H465" s="101"/>
      <c r="I465" s="92">
        <v>108.001745</v>
      </c>
      <c r="J465" s="93">
        <v>3.3</v>
      </c>
      <c r="K465" s="93">
        <v>3.15</v>
      </c>
      <c r="L465" s="93">
        <v>3.11</v>
      </c>
      <c r="M465" s="93">
        <v>3.1799999999999997</v>
      </c>
      <c r="N465" s="93">
        <v>3.05</v>
      </c>
      <c r="O465" s="93">
        <v>2.9000000000000004</v>
      </c>
      <c r="P465" s="93">
        <v>3.26</v>
      </c>
      <c r="Q465" s="93">
        <v>3.0950000000000002</v>
      </c>
      <c r="R465" s="57"/>
    </row>
    <row r="466" spans="1:18" s="127" customFormat="1" ht="12" customHeight="1">
      <c r="A466" s="64">
        <v>41200</v>
      </c>
      <c r="B466" s="93">
        <v>3.25</v>
      </c>
      <c r="C466" s="93"/>
      <c r="D466" s="93">
        <v>3.25</v>
      </c>
      <c r="E466" s="93"/>
      <c r="F466" s="93"/>
      <c r="G466" s="101"/>
      <c r="H466" s="101"/>
      <c r="I466" s="92">
        <v>108.01136200000001</v>
      </c>
      <c r="J466" s="93">
        <v>3.3130000000000002</v>
      </c>
      <c r="K466" s="93">
        <v>3.1629999999999998</v>
      </c>
      <c r="L466" s="93">
        <v>3.12</v>
      </c>
      <c r="M466" s="93">
        <v>3.1900000000000004</v>
      </c>
      <c r="N466" s="93">
        <v>3.0680000000000001</v>
      </c>
      <c r="O466" s="93">
        <v>2.915</v>
      </c>
      <c r="P466" s="93">
        <v>3.27</v>
      </c>
      <c r="Q466" s="93">
        <v>3.1150000000000002</v>
      </c>
      <c r="R466" s="57"/>
    </row>
    <row r="467" spans="1:18" s="127" customFormat="1" ht="12" customHeight="1">
      <c r="A467" s="64">
        <v>41201</v>
      </c>
      <c r="B467" s="93">
        <v>3.25</v>
      </c>
      <c r="C467" s="93"/>
      <c r="D467" s="93">
        <v>3.25</v>
      </c>
      <c r="E467" s="93"/>
      <c r="F467" s="93"/>
      <c r="G467" s="101"/>
      <c r="H467" s="101"/>
      <c r="I467" s="92">
        <v>108.020979</v>
      </c>
      <c r="J467" s="93">
        <v>3.26</v>
      </c>
      <c r="K467" s="93">
        <v>3.13</v>
      </c>
      <c r="L467" s="93">
        <v>3.11</v>
      </c>
      <c r="M467" s="93">
        <v>3.17</v>
      </c>
      <c r="N467" s="93">
        <v>3.04</v>
      </c>
      <c r="O467" s="93">
        <v>2.8899999999999997</v>
      </c>
      <c r="P467" s="93">
        <v>3.26</v>
      </c>
      <c r="Q467" s="93">
        <v>3.1</v>
      </c>
      <c r="R467" s="57"/>
    </row>
    <row r="468" spans="1:18" s="127" customFormat="1" ht="12" customHeight="1">
      <c r="A468" s="64">
        <v>41204</v>
      </c>
      <c r="B468" s="93">
        <v>3.25</v>
      </c>
      <c r="C468" s="57"/>
      <c r="D468" s="93">
        <v>3.25</v>
      </c>
      <c r="E468" s="93"/>
      <c r="F468" s="93"/>
      <c r="G468" s="101"/>
      <c r="H468" s="101"/>
      <c r="I468" s="92">
        <v>108.049834</v>
      </c>
      <c r="J468" s="93">
        <v>3.22</v>
      </c>
      <c r="K468" s="93">
        <v>3.0870000000000002</v>
      </c>
      <c r="L468" s="93">
        <v>3.08</v>
      </c>
      <c r="M468" s="93">
        <v>3.1399999999999997</v>
      </c>
      <c r="N468" s="93">
        <v>3.0199999999999996</v>
      </c>
      <c r="O468" s="93">
        <v>2.8600000000000003</v>
      </c>
      <c r="P468" s="93">
        <v>3.26</v>
      </c>
      <c r="Q468" s="93">
        <v>3.07</v>
      </c>
      <c r="R468" s="57"/>
    </row>
    <row r="469" spans="1:18" s="127" customFormat="1" ht="12" customHeight="1">
      <c r="A469" s="64">
        <v>41205</v>
      </c>
      <c r="B469" s="93">
        <v>3.25</v>
      </c>
      <c r="C469" s="57"/>
      <c r="D469" s="93">
        <v>3.25</v>
      </c>
      <c r="E469" s="93"/>
      <c r="F469" s="93"/>
      <c r="G469" s="101"/>
      <c r="H469" s="101"/>
      <c r="I469" s="92">
        <v>108.059455</v>
      </c>
      <c r="J469" s="93">
        <v>3.23</v>
      </c>
      <c r="K469" s="93">
        <v>3.1019999999999999</v>
      </c>
      <c r="L469" s="93">
        <v>3.0880000000000001</v>
      </c>
      <c r="M469" s="93">
        <v>3.1399999999999997</v>
      </c>
      <c r="N469" s="93">
        <v>3.0149999999999997</v>
      </c>
      <c r="O469" s="93">
        <v>2.8650000000000002</v>
      </c>
      <c r="P469" s="93">
        <v>3.2349999999999999</v>
      </c>
      <c r="Q469" s="93">
        <v>3.0449999999999999</v>
      </c>
      <c r="R469" s="57"/>
    </row>
    <row r="470" spans="1:18" s="127" customFormat="1" ht="12" customHeight="1">
      <c r="A470" s="64">
        <v>41206</v>
      </c>
      <c r="B470" s="93">
        <v>3.25</v>
      </c>
      <c r="C470" s="57"/>
      <c r="D470" s="93">
        <v>3.25</v>
      </c>
      <c r="E470" s="93"/>
      <c r="F470" s="93"/>
      <c r="G470" s="101"/>
      <c r="H470" s="101"/>
      <c r="I470" s="92">
        <v>108.06907699999999</v>
      </c>
      <c r="J470" s="93">
        <v>3.25</v>
      </c>
      <c r="K470" s="93">
        <v>3.17</v>
      </c>
      <c r="L470" s="93">
        <v>3.117</v>
      </c>
      <c r="M470" s="93">
        <v>3.1680000000000001</v>
      </c>
      <c r="N470" s="93">
        <v>3.0599999999999996</v>
      </c>
      <c r="O470" s="93">
        <v>2.92</v>
      </c>
      <c r="P470" s="93">
        <v>3.2349999999999999</v>
      </c>
      <c r="Q470" s="93">
        <v>3.05</v>
      </c>
      <c r="R470" s="57"/>
    </row>
    <row r="471" spans="1:18" s="127" customFormat="1" ht="12" customHeight="1">
      <c r="A471" s="64">
        <v>41207</v>
      </c>
      <c r="B471" s="93">
        <v>3.25</v>
      </c>
      <c r="C471" s="57"/>
      <c r="D471" s="93">
        <v>3.25</v>
      </c>
      <c r="E471" s="93"/>
      <c r="F471" s="93"/>
      <c r="G471" s="101"/>
      <c r="H471" s="101"/>
      <c r="I471" s="92">
        <v>108.078699</v>
      </c>
      <c r="J471" s="93">
        <v>3.2629999999999999</v>
      </c>
      <c r="K471" s="93">
        <v>3.19</v>
      </c>
      <c r="L471" s="93">
        <v>3.12</v>
      </c>
      <c r="M471" s="93">
        <v>3.17</v>
      </c>
      <c r="N471" s="93">
        <v>3.0765000000000002</v>
      </c>
      <c r="O471" s="93">
        <v>2.9530000000000003</v>
      </c>
      <c r="P471" s="93"/>
      <c r="Q471" s="93">
        <v>3.06</v>
      </c>
      <c r="R471" s="57"/>
    </row>
    <row r="472" spans="1:18" s="127" customFormat="1" ht="12" customHeight="1">
      <c r="A472" s="64">
        <v>41208</v>
      </c>
      <c r="B472" s="93">
        <v>3.25</v>
      </c>
      <c r="C472" s="57"/>
      <c r="D472" s="93">
        <v>3.25</v>
      </c>
      <c r="E472" s="93"/>
      <c r="F472" s="93"/>
      <c r="G472" s="101"/>
      <c r="H472" s="101"/>
      <c r="I472" s="92">
        <v>108.088323</v>
      </c>
      <c r="J472" s="93">
        <v>3.25</v>
      </c>
      <c r="K472" s="93">
        <v>3.17</v>
      </c>
      <c r="L472" s="93">
        <v>3.105</v>
      </c>
      <c r="M472" s="93">
        <v>3.1500000000000004</v>
      </c>
      <c r="N472" s="93">
        <v>3.0549999999999997</v>
      </c>
      <c r="O472" s="93">
        <v>2.92</v>
      </c>
      <c r="P472" s="93"/>
      <c r="Q472" s="93">
        <v>3.0350000000000001</v>
      </c>
      <c r="R472" s="57"/>
    </row>
    <row r="473" spans="1:18" s="127" customFormat="1" ht="12" customHeight="1">
      <c r="A473" s="64">
        <v>41211</v>
      </c>
      <c r="B473" s="93">
        <v>3.25</v>
      </c>
      <c r="C473" s="57"/>
      <c r="D473" s="93">
        <v>3.25</v>
      </c>
      <c r="E473" s="93"/>
      <c r="F473" s="93"/>
      <c r="G473" s="101"/>
      <c r="H473" s="101"/>
      <c r="I473" s="92">
        <v>108.11719600000001</v>
      </c>
      <c r="J473" s="93">
        <v>3.23</v>
      </c>
      <c r="K473" s="93">
        <v>3.1429999999999998</v>
      </c>
      <c r="L473" s="93">
        <v>3.11</v>
      </c>
      <c r="M473" s="93">
        <v>3.1500000000000004</v>
      </c>
      <c r="N473" s="93">
        <v>3.05</v>
      </c>
      <c r="O473" s="93">
        <v>2.91</v>
      </c>
      <c r="P473" s="93">
        <v>3.105</v>
      </c>
      <c r="Q473" s="93">
        <v>3.0249999999999999</v>
      </c>
      <c r="R473" s="57"/>
    </row>
    <row r="474" spans="1:18" s="127" customFormat="1" ht="12" customHeight="1">
      <c r="A474" s="64">
        <v>41212</v>
      </c>
      <c r="B474" s="93">
        <v>3.25</v>
      </c>
      <c r="C474" s="57"/>
      <c r="D474" s="93">
        <v>3.25</v>
      </c>
      <c r="E474" s="93"/>
      <c r="F474" s="93"/>
      <c r="G474" s="101"/>
      <c r="H474" s="101"/>
      <c r="I474" s="92">
        <v>108.126822</v>
      </c>
      <c r="J474" s="93">
        <v>3.23</v>
      </c>
      <c r="K474" s="93">
        <v>3.14</v>
      </c>
      <c r="L474" s="93">
        <v>3.11</v>
      </c>
      <c r="M474" s="93">
        <v>3.13</v>
      </c>
      <c r="N474" s="93">
        <v>3.04</v>
      </c>
      <c r="O474" s="93">
        <v>2.895</v>
      </c>
      <c r="P474" s="93">
        <v>3.09</v>
      </c>
      <c r="Q474" s="93">
        <v>3.02</v>
      </c>
      <c r="R474" s="57"/>
    </row>
    <row r="475" spans="1:18" s="127" customFormat="1" ht="12" customHeight="1">
      <c r="A475" s="64">
        <v>41213</v>
      </c>
      <c r="B475" s="93">
        <v>3.25</v>
      </c>
      <c r="C475" s="57"/>
      <c r="D475" s="93">
        <v>3.25</v>
      </c>
      <c r="E475" s="93"/>
      <c r="F475" s="93"/>
      <c r="G475" s="101"/>
      <c r="H475" s="101"/>
      <c r="I475" s="92">
        <v>108.13645</v>
      </c>
      <c r="J475" s="93">
        <v>3.24</v>
      </c>
      <c r="K475" s="93">
        <v>3.1379999999999999</v>
      </c>
      <c r="L475" s="93">
        <v>3.105</v>
      </c>
      <c r="M475" s="93">
        <v>3.1399999999999997</v>
      </c>
      <c r="N475" s="93">
        <v>3.05</v>
      </c>
      <c r="O475" s="93">
        <v>2.9050000000000002</v>
      </c>
      <c r="P475" s="93">
        <v>3.09</v>
      </c>
      <c r="Q475" s="93">
        <v>3.01</v>
      </c>
      <c r="R475" s="93"/>
    </row>
    <row r="476" spans="1:18" s="127" customFormat="1" ht="12" customHeight="1">
      <c r="A476" s="64">
        <v>41214</v>
      </c>
      <c r="B476" s="93">
        <v>3.25</v>
      </c>
      <c r="C476" s="57"/>
      <c r="D476" s="93">
        <v>3.25</v>
      </c>
      <c r="E476" s="93"/>
      <c r="F476" s="93"/>
      <c r="G476" s="101"/>
      <c r="H476" s="101"/>
      <c r="I476" s="92">
        <v>108.146079</v>
      </c>
      <c r="J476" s="93">
        <v>3.22</v>
      </c>
      <c r="K476" s="93">
        <v>3.13</v>
      </c>
      <c r="L476" s="93">
        <v>3.11</v>
      </c>
      <c r="M476" s="93">
        <v>3.1399999999999997</v>
      </c>
      <c r="N476" s="93">
        <v>3.04</v>
      </c>
      <c r="O476" s="93">
        <v>2.91</v>
      </c>
      <c r="P476" s="93">
        <v>3.085</v>
      </c>
      <c r="Q476" s="93">
        <v>3.0150000000000001</v>
      </c>
      <c r="R476" s="57"/>
    </row>
    <row r="477" spans="1:18" s="127" customFormat="1" ht="12" customHeight="1">
      <c r="A477" s="64">
        <v>41215</v>
      </c>
      <c r="B477" s="93">
        <v>3.25</v>
      </c>
      <c r="C477" s="57"/>
      <c r="D477" s="93">
        <v>3.25</v>
      </c>
      <c r="E477" s="93"/>
      <c r="F477" s="93"/>
      <c r="G477" s="101"/>
      <c r="H477" s="101"/>
      <c r="I477" s="92">
        <v>108.155708</v>
      </c>
      <c r="J477" s="93">
        <v>3.22</v>
      </c>
      <c r="K477" s="93">
        <v>3.133</v>
      </c>
      <c r="L477" s="93">
        <v>3.1080000000000001</v>
      </c>
      <c r="M477" s="93">
        <v>3.12</v>
      </c>
      <c r="N477" s="93">
        <v>3.04</v>
      </c>
      <c r="O477" s="93">
        <v>2.91</v>
      </c>
      <c r="P477" s="93">
        <v>3.085</v>
      </c>
      <c r="Q477" s="93">
        <v>2.9950000000000001</v>
      </c>
      <c r="R477" s="57"/>
    </row>
    <row r="478" spans="1:18" s="127" customFormat="1" ht="12" customHeight="1">
      <c r="A478" s="64">
        <v>41218</v>
      </c>
      <c r="B478" s="93">
        <v>3.25</v>
      </c>
      <c r="C478" s="57"/>
      <c r="D478" s="93">
        <v>3.25</v>
      </c>
      <c r="E478" s="93"/>
      <c r="F478" s="93"/>
      <c r="G478" s="101"/>
      <c r="H478" s="101"/>
      <c r="I478" s="92">
        <v>108.18459900000001</v>
      </c>
      <c r="J478" s="93">
        <v>3.21</v>
      </c>
      <c r="K478" s="93">
        <v>3.14</v>
      </c>
      <c r="L478" s="93">
        <v>3.11</v>
      </c>
      <c r="M478" s="93">
        <v>3.12</v>
      </c>
      <c r="N478" s="93">
        <v>3.04</v>
      </c>
      <c r="O478" s="93">
        <v>2.92</v>
      </c>
      <c r="P478" s="93">
        <v>3.085</v>
      </c>
      <c r="Q478" s="93">
        <v>2.9950000000000001</v>
      </c>
      <c r="R478" s="57"/>
    </row>
    <row r="479" spans="1:18" s="127" customFormat="1" ht="12" customHeight="1">
      <c r="A479" s="64">
        <v>41219</v>
      </c>
      <c r="B479" s="93">
        <v>3.25</v>
      </c>
      <c r="C479" s="57"/>
      <c r="D479" s="93">
        <v>3.25</v>
      </c>
      <c r="E479" s="93"/>
      <c r="F479" s="93"/>
      <c r="G479" s="101"/>
      <c r="H479" s="101"/>
      <c r="I479" s="92">
        <v>108.194232</v>
      </c>
      <c r="J479" s="93">
        <v>3.31</v>
      </c>
      <c r="K479" s="93">
        <v>3.2429999999999999</v>
      </c>
      <c r="L479" s="93">
        <v>3.2</v>
      </c>
      <c r="M479" s="93">
        <v>3.2300000000000004</v>
      </c>
      <c r="N479" s="93">
        <v>3.16</v>
      </c>
      <c r="O479" s="93">
        <v>3.0300000000000002</v>
      </c>
      <c r="P479" s="93">
        <v>3.2050000000000001</v>
      </c>
      <c r="Q479" s="93">
        <v>3.1</v>
      </c>
      <c r="R479" s="57"/>
    </row>
    <row r="480" spans="1:18" s="127" customFormat="1" ht="12" customHeight="1">
      <c r="A480" s="64">
        <v>41220</v>
      </c>
      <c r="B480" s="93">
        <v>3.25</v>
      </c>
      <c r="C480" s="57"/>
      <c r="D480" s="93">
        <v>3.25</v>
      </c>
      <c r="E480" s="93"/>
      <c r="F480" s="93"/>
      <c r="G480" s="101"/>
      <c r="H480" s="101"/>
      <c r="I480" s="92">
        <v>108.203866</v>
      </c>
      <c r="J480" s="93">
        <v>3.3</v>
      </c>
      <c r="K480" s="93">
        <v>3.23</v>
      </c>
      <c r="L480" s="93">
        <v>3.19</v>
      </c>
      <c r="M480" s="93">
        <v>3.2300000000000004</v>
      </c>
      <c r="N480" s="93">
        <v>3.1500000000000004</v>
      </c>
      <c r="O480" s="93">
        <v>3.0300000000000002</v>
      </c>
      <c r="P480" s="93">
        <v>3.2</v>
      </c>
      <c r="Q480" s="93">
        <v>3.12</v>
      </c>
      <c r="R480" s="57"/>
    </row>
    <row r="481" spans="1:18" s="127" customFormat="1" ht="12" customHeight="1">
      <c r="A481" s="64">
        <v>41221</v>
      </c>
      <c r="B481" s="93">
        <v>3.25</v>
      </c>
      <c r="C481" s="57"/>
      <c r="D481" s="93">
        <v>3.25</v>
      </c>
      <c r="E481" s="93"/>
      <c r="F481" s="93"/>
      <c r="G481" s="101"/>
      <c r="H481" s="101"/>
      <c r="I481" s="92">
        <v>108.2135</v>
      </c>
      <c r="J481" s="93">
        <v>3.31</v>
      </c>
      <c r="K481" s="93">
        <v>3.2629999999999999</v>
      </c>
      <c r="L481" s="93">
        <v>3.21</v>
      </c>
      <c r="M481" s="93">
        <v>3.2300000000000004</v>
      </c>
      <c r="N481" s="93">
        <v>3.1500000000000004</v>
      </c>
      <c r="O481" s="93">
        <v>3.0300000000000002</v>
      </c>
      <c r="P481" s="93">
        <v>3.2</v>
      </c>
      <c r="Q481" s="93">
        <v>3.1150000000000002</v>
      </c>
      <c r="R481" s="57"/>
    </row>
    <row r="482" spans="1:18" s="127" customFormat="1" ht="12" customHeight="1">
      <c r="A482" s="64">
        <v>41222</v>
      </c>
      <c r="B482" s="93">
        <v>3.25</v>
      </c>
      <c r="C482" s="57"/>
      <c r="D482" s="93">
        <v>3.25</v>
      </c>
      <c r="E482" s="93"/>
      <c r="F482" s="93"/>
      <c r="G482" s="101"/>
      <c r="H482" s="101"/>
      <c r="I482" s="92">
        <v>108.223136</v>
      </c>
      <c r="J482" s="93">
        <v>3.29</v>
      </c>
      <c r="K482" s="93">
        <v>3.2469999999999999</v>
      </c>
      <c r="L482" s="93">
        <v>3.2</v>
      </c>
      <c r="M482" s="93">
        <v>3.2149999999999999</v>
      </c>
      <c r="N482" s="93">
        <v>3.1399999999999997</v>
      </c>
      <c r="O482" s="93">
        <v>3.01</v>
      </c>
      <c r="P482" s="93">
        <v>3.1949999999999998</v>
      </c>
      <c r="Q482" s="93">
        <v>3.1</v>
      </c>
      <c r="R482" s="57"/>
    </row>
    <row r="483" spans="1:18" s="127" customFormat="1" ht="12" customHeight="1">
      <c r="A483" s="64">
        <v>41225</v>
      </c>
      <c r="B483" s="93">
        <v>3.25</v>
      </c>
      <c r="C483" s="57"/>
      <c r="D483" s="93">
        <v>3.25</v>
      </c>
      <c r="E483" s="93"/>
      <c r="F483" s="93"/>
      <c r="G483" s="101"/>
      <c r="H483" s="101"/>
      <c r="I483" s="92">
        <v>108.252045</v>
      </c>
      <c r="J483" s="93">
        <v>3.29</v>
      </c>
      <c r="K483" s="93">
        <v>3.26</v>
      </c>
      <c r="L483" s="93">
        <v>3.23</v>
      </c>
      <c r="M483" s="93">
        <v>3.21</v>
      </c>
      <c r="N483" s="93">
        <v>3.1429999999999998</v>
      </c>
      <c r="O483" s="93">
        <v>3.0199999999999996</v>
      </c>
      <c r="P483" s="93">
        <v>3.1949999999999998</v>
      </c>
      <c r="Q483" s="93">
        <v>3.1</v>
      </c>
      <c r="R483" s="57"/>
    </row>
    <row r="484" spans="1:18" s="127" customFormat="1" ht="12" customHeight="1">
      <c r="A484" s="64">
        <v>41226</v>
      </c>
      <c r="B484" s="93">
        <v>3.25</v>
      </c>
      <c r="C484" s="57"/>
      <c r="D484" s="93">
        <v>3.25</v>
      </c>
      <c r="E484" s="93"/>
      <c r="F484" s="93"/>
      <c r="G484" s="101"/>
      <c r="H484" s="101"/>
      <c r="I484" s="92">
        <v>108.261684</v>
      </c>
      <c r="J484" s="93">
        <v>3.3079999999999998</v>
      </c>
      <c r="K484" s="93">
        <v>3.2669999999999999</v>
      </c>
      <c r="L484" s="93">
        <v>3.22</v>
      </c>
      <c r="M484" s="93">
        <v>3.21</v>
      </c>
      <c r="N484" s="93">
        <v>3.13</v>
      </c>
      <c r="O484" s="93">
        <v>3</v>
      </c>
      <c r="P484" s="93">
        <v>3.1850000000000001</v>
      </c>
      <c r="Q484" s="93">
        <v>3.0750000000000002</v>
      </c>
      <c r="R484" s="57"/>
    </row>
    <row r="485" spans="1:18" s="127" customFormat="1" ht="12" customHeight="1">
      <c r="A485" s="64">
        <v>41227</v>
      </c>
      <c r="B485" s="93">
        <v>3.25</v>
      </c>
      <c r="C485" s="57"/>
      <c r="D485" s="93">
        <v>3.25</v>
      </c>
      <c r="E485" s="93"/>
      <c r="F485" s="93"/>
      <c r="G485" s="101"/>
      <c r="H485" s="101"/>
      <c r="I485" s="92">
        <v>108.271323</v>
      </c>
      <c r="J485" s="93">
        <v>3.3119999999999998</v>
      </c>
      <c r="K485" s="93">
        <v>3.28</v>
      </c>
      <c r="L485" s="93">
        <v>3.2320000000000002</v>
      </c>
      <c r="M485" s="93">
        <v>3.2</v>
      </c>
      <c r="N485" s="93">
        <v>3.13</v>
      </c>
      <c r="O485" s="93">
        <v>3.01</v>
      </c>
      <c r="P485" s="93">
        <v>3.1949999999999998</v>
      </c>
      <c r="Q485" s="93">
        <v>3.08</v>
      </c>
      <c r="R485" s="57"/>
    </row>
    <row r="486" spans="1:18" s="127" customFormat="1" ht="12" customHeight="1">
      <c r="A486" s="64">
        <v>41228</v>
      </c>
      <c r="B486" s="93">
        <v>3.25</v>
      </c>
      <c r="C486" s="57"/>
      <c r="D486" s="93">
        <v>3.25</v>
      </c>
      <c r="E486" s="93"/>
      <c r="F486" s="93"/>
      <c r="G486" s="101"/>
      <c r="H486" s="101"/>
      <c r="I486" s="92">
        <v>108.280964</v>
      </c>
      <c r="J486" s="93">
        <v>3.3170000000000002</v>
      </c>
      <c r="K486" s="93">
        <v>3.27</v>
      </c>
      <c r="L486" s="93">
        <v>3.2080000000000002</v>
      </c>
      <c r="M486" s="93">
        <v>3.1900000000000004</v>
      </c>
      <c r="N486" s="93">
        <v>3.1180000000000003</v>
      </c>
      <c r="O486" s="93">
        <v>2.99</v>
      </c>
      <c r="P486" s="93">
        <v>3.18</v>
      </c>
      <c r="Q486" s="93">
        <v>3.0649999999999999</v>
      </c>
      <c r="R486" s="57"/>
    </row>
    <row r="487" spans="1:18" s="127" customFormat="1" ht="12" customHeight="1">
      <c r="A487" s="64">
        <v>41229</v>
      </c>
      <c r="B487" s="93">
        <v>3.25</v>
      </c>
      <c r="C487" s="57"/>
      <c r="D487" s="93">
        <v>3.25</v>
      </c>
      <c r="E487" s="93"/>
      <c r="F487" s="93"/>
      <c r="G487" s="101"/>
      <c r="H487" s="101"/>
      <c r="I487" s="92">
        <v>108.290605</v>
      </c>
      <c r="J487" s="93">
        <v>3.2930000000000001</v>
      </c>
      <c r="K487" s="93">
        <v>3.2530000000000001</v>
      </c>
      <c r="L487" s="93">
        <v>3.22</v>
      </c>
      <c r="M487" s="93">
        <v>3.173</v>
      </c>
      <c r="N487" s="93">
        <v>3.1100000000000003</v>
      </c>
      <c r="O487" s="93">
        <v>2.99</v>
      </c>
      <c r="P487" s="93">
        <v>3.19</v>
      </c>
      <c r="Q487" s="93">
        <v>3.08</v>
      </c>
      <c r="R487" s="57"/>
    </row>
    <row r="488" spans="1:18" s="127" customFormat="1" ht="12" customHeight="1">
      <c r="A488" s="64">
        <v>41232</v>
      </c>
      <c r="B488" s="93">
        <v>3.25</v>
      </c>
      <c r="C488" s="57"/>
      <c r="D488" s="93">
        <v>3.25</v>
      </c>
      <c r="E488" s="93"/>
      <c r="F488" s="93"/>
      <c r="G488" s="101"/>
      <c r="H488" s="101"/>
      <c r="I488" s="92">
        <v>108.319532</v>
      </c>
      <c r="J488" s="93">
        <v>3.2930000000000001</v>
      </c>
      <c r="K488" s="93">
        <v>3.2349999999999999</v>
      </c>
      <c r="L488" s="93">
        <v>3.22</v>
      </c>
      <c r="M488" s="93">
        <v>3.1799999999999997</v>
      </c>
      <c r="N488" s="93">
        <v>3.12</v>
      </c>
      <c r="O488" s="93">
        <v>3.01</v>
      </c>
      <c r="P488" s="93">
        <v>3.1949999999999998</v>
      </c>
      <c r="Q488" s="93">
        <v>3.09</v>
      </c>
      <c r="R488" s="57"/>
    </row>
    <row r="489" spans="1:18" s="127" customFormat="1" ht="12" customHeight="1">
      <c r="A489" s="64">
        <v>41233</v>
      </c>
      <c r="B489" s="93">
        <v>3.25</v>
      </c>
      <c r="C489" s="57"/>
      <c r="D489" s="93">
        <v>3.25</v>
      </c>
      <c r="E489" s="93"/>
      <c r="F489" s="93"/>
      <c r="G489" s="101"/>
      <c r="H489" s="101"/>
      <c r="I489" s="92">
        <v>108.329177</v>
      </c>
      <c r="J489" s="93">
        <v>3.29</v>
      </c>
      <c r="K489" s="93">
        <v>3.2349999999999999</v>
      </c>
      <c r="L489" s="93">
        <v>3.22</v>
      </c>
      <c r="M489" s="93">
        <v>3.17</v>
      </c>
      <c r="N489" s="93">
        <v>3.1150000000000002</v>
      </c>
      <c r="O489" s="93">
        <v>3.01</v>
      </c>
      <c r="P489" s="93">
        <v>3.1949999999999998</v>
      </c>
      <c r="Q489" s="93">
        <v>3.09</v>
      </c>
      <c r="R489" s="57"/>
    </row>
    <row r="490" spans="1:18" s="127" customFormat="1" ht="12" customHeight="1">
      <c r="A490" s="64">
        <v>41234</v>
      </c>
      <c r="B490" s="93">
        <v>3.25</v>
      </c>
      <c r="C490" s="57"/>
      <c r="D490" s="93">
        <v>3.25</v>
      </c>
      <c r="E490" s="93"/>
      <c r="F490" s="93"/>
      <c r="G490" s="101"/>
      <c r="H490" s="101"/>
      <c r="I490" s="92">
        <v>108.338823</v>
      </c>
      <c r="J490" s="93">
        <v>3.29</v>
      </c>
      <c r="K490" s="93">
        <v>3.25</v>
      </c>
      <c r="L490" s="93">
        <v>3.22</v>
      </c>
      <c r="M490" s="93">
        <v>3.16</v>
      </c>
      <c r="N490" s="93">
        <v>3.1025</v>
      </c>
      <c r="O490" s="93">
        <v>3</v>
      </c>
      <c r="P490" s="93">
        <v>3.1949999999999998</v>
      </c>
      <c r="Q490" s="93">
        <v>3.085</v>
      </c>
      <c r="R490" s="57"/>
    </row>
    <row r="491" spans="1:18" s="127" customFormat="1" ht="12" customHeight="1">
      <c r="A491" s="64">
        <v>41235</v>
      </c>
      <c r="B491" s="93">
        <v>3.25</v>
      </c>
      <c r="C491" s="57"/>
      <c r="D491" s="93">
        <v>3.25</v>
      </c>
      <c r="E491" s="93"/>
      <c r="F491" s="93"/>
      <c r="G491" s="101"/>
      <c r="H491" s="101"/>
      <c r="I491" s="92">
        <v>108.34846899999999</v>
      </c>
      <c r="J491" s="93">
        <v>3.29</v>
      </c>
      <c r="K491" s="93">
        <v>3.26</v>
      </c>
      <c r="L491" s="93">
        <v>3.2450000000000001</v>
      </c>
      <c r="M491" s="93">
        <v>3.1539999999999999</v>
      </c>
      <c r="N491" s="93">
        <v>3.0964999999999998</v>
      </c>
      <c r="O491" s="93">
        <v>3.01</v>
      </c>
      <c r="P491" s="93">
        <v>3.19</v>
      </c>
      <c r="Q491" s="93">
        <v>3.09</v>
      </c>
      <c r="R491" s="57"/>
    </row>
    <row r="492" spans="1:18" s="127" customFormat="1" ht="12" customHeight="1">
      <c r="A492" s="64">
        <v>41236</v>
      </c>
      <c r="B492" s="93">
        <v>3.25</v>
      </c>
      <c r="C492" s="57"/>
      <c r="D492" s="93">
        <v>3.25</v>
      </c>
      <c r="E492" s="93"/>
      <c r="F492" s="93"/>
      <c r="G492" s="101"/>
      <c r="H492" s="101"/>
      <c r="I492" s="92">
        <v>108.35811699999999</v>
      </c>
      <c r="J492" s="93">
        <v>3.29</v>
      </c>
      <c r="K492" s="93">
        <v>3.26</v>
      </c>
      <c r="L492" s="93">
        <v>3.25</v>
      </c>
      <c r="M492" s="93">
        <v>3.16</v>
      </c>
      <c r="N492" s="93">
        <v>3.0999999999999996</v>
      </c>
      <c r="O492" s="93">
        <v>3.01</v>
      </c>
      <c r="P492" s="93">
        <v>3.1949999999999998</v>
      </c>
      <c r="Q492" s="93">
        <v>3.085</v>
      </c>
      <c r="R492" s="57"/>
    </row>
    <row r="493" spans="1:18" s="127" customFormat="1" ht="12" customHeight="1">
      <c r="A493" s="64">
        <v>41239</v>
      </c>
      <c r="B493" s="93">
        <v>3.25</v>
      </c>
      <c r="C493" s="57"/>
      <c r="D493" s="93">
        <v>3.25</v>
      </c>
      <c r="E493" s="93"/>
      <c r="F493" s="93"/>
      <c r="G493" s="101"/>
      <c r="H493" s="101"/>
      <c r="I493" s="92">
        <v>108.387062</v>
      </c>
      <c r="J493" s="93">
        <v>3.29</v>
      </c>
      <c r="K493" s="93">
        <v>3.27</v>
      </c>
      <c r="L493" s="93">
        <v>3.27</v>
      </c>
      <c r="M493" s="93">
        <v>3.1500000000000004</v>
      </c>
      <c r="N493" s="93">
        <v>3.0999999999999996</v>
      </c>
      <c r="O493" s="93">
        <v>3.01</v>
      </c>
      <c r="P493" s="93">
        <v>3.1949999999999998</v>
      </c>
      <c r="Q493" s="93"/>
      <c r="R493" s="57"/>
    </row>
    <row r="494" spans="1:18" s="127" customFormat="1" ht="12" customHeight="1">
      <c r="A494" s="64">
        <v>41240</v>
      </c>
      <c r="B494" s="93">
        <v>3.25</v>
      </c>
      <c r="C494" s="57"/>
      <c r="D494" s="93">
        <v>3.25</v>
      </c>
      <c r="E494" s="93"/>
      <c r="F494" s="93"/>
      <c r="G494" s="101"/>
      <c r="H494" s="101"/>
      <c r="I494" s="92">
        <v>108.39671300000001</v>
      </c>
      <c r="J494" s="93">
        <v>3.3050000000000002</v>
      </c>
      <c r="K494" s="93">
        <v>3.29</v>
      </c>
      <c r="L494" s="93">
        <v>3.2719999999999998</v>
      </c>
      <c r="M494" s="93">
        <v>3.1500000000000004</v>
      </c>
      <c r="N494" s="93">
        <v>3.1100000000000003</v>
      </c>
      <c r="O494" s="93">
        <v>3.0199999999999996</v>
      </c>
      <c r="P494" s="93">
        <v>3.1949999999999998</v>
      </c>
      <c r="Q494" s="93"/>
      <c r="R494" s="57"/>
    </row>
    <row r="495" spans="1:18" s="127" customFormat="1" ht="12" customHeight="1">
      <c r="A495" s="64">
        <v>41241</v>
      </c>
      <c r="B495" s="93">
        <v>3.25</v>
      </c>
      <c r="C495" s="57"/>
      <c r="D495" s="93">
        <v>3.25</v>
      </c>
      <c r="E495" s="93"/>
      <c r="F495" s="93"/>
      <c r="G495" s="101"/>
      <c r="H495" s="101"/>
      <c r="I495" s="92">
        <v>108.40636499999999</v>
      </c>
      <c r="J495" s="93">
        <v>3.31</v>
      </c>
      <c r="K495" s="93">
        <v>3.29</v>
      </c>
      <c r="L495" s="93">
        <v>3.26</v>
      </c>
      <c r="M495" s="93">
        <v>3.1399999999999997</v>
      </c>
      <c r="N495" s="93">
        <v>3.09</v>
      </c>
      <c r="O495" s="93">
        <v>2.99</v>
      </c>
      <c r="P495" s="93">
        <v>3.1949999999999998</v>
      </c>
      <c r="Q495" s="93"/>
      <c r="R495" s="57"/>
    </row>
    <row r="496" spans="1:18" s="127" customFormat="1" ht="12" customHeight="1">
      <c r="A496" s="64">
        <v>41242</v>
      </c>
      <c r="B496" s="93">
        <v>3.25</v>
      </c>
      <c r="C496" s="57"/>
      <c r="D496" s="93">
        <v>3.25</v>
      </c>
      <c r="E496" s="93"/>
      <c r="F496" s="93"/>
      <c r="G496" s="101"/>
      <c r="H496" s="101"/>
      <c r="I496" s="92">
        <v>108.416017</v>
      </c>
      <c r="J496" s="93">
        <v>3.3079999999999998</v>
      </c>
      <c r="K496" s="93">
        <v>3.28</v>
      </c>
      <c r="L496" s="93">
        <v>3.222</v>
      </c>
      <c r="M496" s="93">
        <v>3.0999999999999996</v>
      </c>
      <c r="N496" s="93">
        <v>3.0599999999999996</v>
      </c>
      <c r="O496" s="93">
        <v>2.96</v>
      </c>
      <c r="P496" s="93"/>
      <c r="Q496" s="93"/>
      <c r="R496" s="57"/>
    </row>
    <row r="497" spans="1:18" s="127" customFormat="1" ht="12" customHeight="1">
      <c r="A497" s="64">
        <v>41243</v>
      </c>
      <c r="B497" s="93">
        <v>3.25</v>
      </c>
      <c r="C497" s="57"/>
      <c r="D497" s="93">
        <v>3.25</v>
      </c>
      <c r="E497" s="93"/>
      <c r="F497" s="93"/>
      <c r="G497" s="101"/>
      <c r="H497" s="101"/>
      <c r="I497" s="92">
        <v>108.42567099999999</v>
      </c>
      <c r="J497" s="93">
        <v>3.28</v>
      </c>
      <c r="K497" s="93">
        <v>3.238</v>
      </c>
      <c r="L497" s="93">
        <v>3.16</v>
      </c>
      <c r="M497" s="93">
        <v>3.0599999999999996</v>
      </c>
      <c r="N497" s="93">
        <v>3.01</v>
      </c>
      <c r="O497" s="93">
        <v>2.9000000000000004</v>
      </c>
      <c r="P497" s="93"/>
      <c r="Q497" s="93"/>
      <c r="R497" s="57"/>
    </row>
    <row r="498" spans="1:18" s="127" customFormat="1" ht="12" customHeight="1">
      <c r="A498" s="64">
        <v>41246</v>
      </c>
      <c r="B498" s="93">
        <v>3.25</v>
      </c>
      <c r="C498" s="57"/>
      <c r="D498" s="93">
        <v>3.25</v>
      </c>
      <c r="E498" s="93"/>
      <c r="F498" s="93"/>
      <c r="G498" s="101"/>
      <c r="H498" s="101"/>
      <c r="I498" s="92">
        <v>108.454634</v>
      </c>
      <c r="J498" s="93">
        <v>3.13</v>
      </c>
      <c r="K498" s="93">
        <v>3.1120000000000001</v>
      </c>
      <c r="L498" s="93">
        <v>3.09</v>
      </c>
      <c r="M498" s="93">
        <v>3.04</v>
      </c>
      <c r="N498" s="93">
        <v>2.9800000000000004</v>
      </c>
      <c r="O498" s="93">
        <v>2.8600000000000003</v>
      </c>
      <c r="P498" s="93"/>
      <c r="Q498" s="93"/>
      <c r="R498" s="57"/>
    </row>
    <row r="499" spans="1:18" s="127" customFormat="1" ht="12" customHeight="1">
      <c r="A499" s="64">
        <v>41247</v>
      </c>
      <c r="B499" s="93">
        <v>3.25</v>
      </c>
      <c r="C499" s="57"/>
      <c r="D499" s="93">
        <v>3.25</v>
      </c>
      <c r="E499" s="93"/>
      <c r="F499" s="93"/>
      <c r="G499" s="101"/>
      <c r="H499" s="101"/>
      <c r="I499" s="92">
        <v>108.464291</v>
      </c>
      <c r="J499" s="93">
        <v>3.12</v>
      </c>
      <c r="K499" s="93">
        <v>3.09</v>
      </c>
      <c r="L499" s="93">
        <v>3.09</v>
      </c>
      <c r="M499" s="93">
        <v>3.01</v>
      </c>
      <c r="N499" s="93">
        <v>2.9699999999999998</v>
      </c>
      <c r="O499" s="93">
        <v>2.8600000000000003</v>
      </c>
      <c r="P499" s="93"/>
      <c r="Q499" s="93"/>
      <c r="R499" s="57"/>
    </row>
    <row r="500" spans="1:18" s="127" customFormat="1" ht="12" customHeight="1">
      <c r="A500" s="64">
        <v>41248</v>
      </c>
      <c r="B500" s="93">
        <v>3</v>
      </c>
      <c r="C500" s="93">
        <v>-0.25</v>
      </c>
      <c r="D500" s="93">
        <v>3</v>
      </c>
      <c r="E500" s="93"/>
      <c r="F500" s="93"/>
      <c r="G500" s="101"/>
      <c r="H500" s="101"/>
      <c r="I500" s="92">
        <v>108.47394799999999</v>
      </c>
      <c r="J500" s="93">
        <v>3.13</v>
      </c>
      <c r="K500" s="93">
        <v>3.097</v>
      </c>
      <c r="L500" s="93">
        <v>3.08</v>
      </c>
      <c r="M500" s="93">
        <v>3</v>
      </c>
      <c r="N500" s="93">
        <v>2.96</v>
      </c>
      <c r="O500" s="93">
        <v>2.8600000000000003</v>
      </c>
      <c r="P500" s="93"/>
      <c r="Q500" s="93"/>
      <c r="R500" s="57"/>
    </row>
    <row r="501" spans="1:18" s="127" customFormat="1" ht="12" customHeight="1">
      <c r="A501" s="64">
        <v>41249</v>
      </c>
      <c r="B501" s="93">
        <v>3</v>
      </c>
      <c r="C501" s="57"/>
      <c r="D501" s="93">
        <v>3</v>
      </c>
      <c r="E501" s="93"/>
      <c r="F501" s="93"/>
      <c r="G501" s="101"/>
      <c r="H501" s="101"/>
      <c r="I501" s="92">
        <v>108.48286400000001</v>
      </c>
      <c r="J501" s="93">
        <v>3.12</v>
      </c>
      <c r="K501" s="93">
        <v>3.0979999999999999</v>
      </c>
      <c r="L501" s="93">
        <v>3.0790000000000002</v>
      </c>
      <c r="M501" s="93">
        <v>3</v>
      </c>
      <c r="N501" s="93">
        <v>2.96</v>
      </c>
      <c r="O501" s="93">
        <v>2.8499999999999996</v>
      </c>
      <c r="P501" s="93"/>
      <c r="Q501" s="93">
        <v>2.96</v>
      </c>
      <c r="R501" s="57"/>
    </row>
    <row r="502" spans="1:18" s="127" customFormat="1" ht="12" customHeight="1">
      <c r="A502" s="64">
        <v>41250</v>
      </c>
      <c r="B502" s="93">
        <v>3</v>
      </c>
      <c r="C502" s="57"/>
      <c r="D502" s="93">
        <v>3</v>
      </c>
      <c r="E502" s="93"/>
      <c r="F502" s="93"/>
      <c r="G502" s="101"/>
      <c r="H502" s="101"/>
      <c r="I502" s="92">
        <v>108.49178000000001</v>
      </c>
      <c r="J502" s="93">
        <v>3.11</v>
      </c>
      <c r="K502" s="93">
        <v>3.0939999999999999</v>
      </c>
      <c r="L502" s="93">
        <v>3.07</v>
      </c>
      <c r="M502" s="93">
        <v>3</v>
      </c>
      <c r="N502" s="93">
        <v>2.95</v>
      </c>
      <c r="O502" s="93">
        <v>2.83</v>
      </c>
      <c r="P502" s="93"/>
      <c r="Q502" s="93">
        <v>2.97</v>
      </c>
      <c r="R502" s="57"/>
    </row>
    <row r="503" spans="1:18" s="127" customFormat="1" ht="12" customHeight="1">
      <c r="A503" s="64">
        <v>41253</v>
      </c>
      <c r="B503" s="93">
        <v>3</v>
      </c>
      <c r="C503" s="57"/>
      <c r="D503" s="93">
        <v>3</v>
      </c>
      <c r="E503" s="93"/>
      <c r="F503" s="93"/>
      <c r="G503" s="101"/>
      <c r="H503" s="101"/>
      <c r="I503" s="92">
        <v>108.51853199999999</v>
      </c>
      <c r="J503" s="93">
        <v>3.1040000000000001</v>
      </c>
      <c r="K503" s="93">
        <v>3.11</v>
      </c>
      <c r="L503" s="93">
        <v>3.08</v>
      </c>
      <c r="M503" s="93">
        <v>2.9975000000000001</v>
      </c>
      <c r="N503" s="93">
        <v>2.9524999999999997</v>
      </c>
      <c r="O503" s="93">
        <v>2.83</v>
      </c>
      <c r="P503" s="93">
        <v>3.0249999999999999</v>
      </c>
      <c r="Q503" s="93">
        <v>2.9649999999999999</v>
      </c>
      <c r="R503" s="57"/>
    </row>
    <row r="504" spans="1:18" s="127" customFormat="1" ht="12" customHeight="1">
      <c r="A504" s="64">
        <v>41254</v>
      </c>
      <c r="B504" s="93">
        <v>3</v>
      </c>
      <c r="C504" s="57"/>
      <c r="D504" s="93">
        <v>3</v>
      </c>
      <c r="E504" s="93"/>
      <c r="F504" s="93"/>
      <c r="G504" s="101"/>
      <c r="H504" s="101"/>
      <c r="I504" s="92">
        <v>108.527451</v>
      </c>
      <c r="J504" s="93">
        <v>3.11</v>
      </c>
      <c r="K504" s="93">
        <v>3.11</v>
      </c>
      <c r="L504" s="93">
        <v>3.07</v>
      </c>
      <c r="M504" s="93">
        <v>3</v>
      </c>
      <c r="N504" s="93">
        <v>2.9400000000000004</v>
      </c>
      <c r="O504" s="93">
        <v>2.8200000000000003</v>
      </c>
      <c r="P504" s="93">
        <v>3.0150000000000001</v>
      </c>
      <c r="Q504" s="93">
        <v>2.9550000000000001</v>
      </c>
      <c r="R504" s="57"/>
    </row>
    <row r="505" spans="1:18" s="127" customFormat="1" ht="12" customHeight="1">
      <c r="A505" s="64">
        <v>41255</v>
      </c>
      <c r="B505" s="93">
        <v>3</v>
      </c>
      <c r="C505" s="93"/>
      <c r="D505" s="93">
        <v>3</v>
      </c>
      <c r="E505" s="93"/>
      <c r="F505" s="93"/>
      <c r="G505" s="101"/>
      <c r="H505" s="101"/>
      <c r="I505" s="92">
        <v>108.536371</v>
      </c>
      <c r="J505" s="93">
        <v>3.11</v>
      </c>
      <c r="K505" s="93">
        <v>3.11</v>
      </c>
      <c r="L505" s="93">
        <v>3.09</v>
      </c>
      <c r="M505" s="93">
        <v>3</v>
      </c>
      <c r="N505" s="93">
        <v>2.9400000000000004</v>
      </c>
      <c r="O505" s="93">
        <v>2.8200000000000003</v>
      </c>
      <c r="P505" s="93">
        <v>3.02</v>
      </c>
      <c r="Q505" s="93">
        <v>2.9449999999999998</v>
      </c>
      <c r="R505" s="57"/>
    </row>
    <row r="506" spans="1:18" s="127" customFormat="1" ht="12" customHeight="1">
      <c r="A506" s="64">
        <v>41256</v>
      </c>
      <c r="B506" s="93">
        <v>3</v>
      </c>
      <c r="C506" s="57"/>
      <c r="D506" s="93">
        <v>3</v>
      </c>
      <c r="E506" s="93"/>
      <c r="F506" s="93"/>
      <c r="G506" s="101"/>
      <c r="H506" s="101"/>
      <c r="I506" s="92">
        <v>108.545292</v>
      </c>
      <c r="J506" s="93">
        <v>3.12</v>
      </c>
      <c r="K506" s="93">
        <v>3.12</v>
      </c>
      <c r="L506" s="93">
        <v>3.1</v>
      </c>
      <c r="M506" s="93">
        <v>3</v>
      </c>
      <c r="N506" s="93">
        <v>2.9400000000000004</v>
      </c>
      <c r="O506" s="93">
        <v>2.83</v>
      </c>
      <c r="P506" s="93">
        <v>3.0249999999999999</v>
      </c>
      <c r="Q506" s="93">
        <v>2.9750000000000001</v>
      </c>
      <c r="R506" s="57"/>
    </row>
    <row r="507" spans="1:18" s="127" customFormat="1" ht="12" customHeight="1">
      <c r="A507" s="64">
        <v>41257</v>
      </c>
      <c r="B507" s="93">
        <v>3</v>
      </c>
      <c r="C507" s="57"/>
      <c r="D507" s="93">
        <v>3</v>
      </c>
      <c r="E507" s="93"/>
      <c r="F507" s="93"/>
      <c r="G507" s="101"/>
      <c r="H507" s="101"/>
      <c r="I507" s="92">
        <v>108.554214</v>
      </c>
      <c r="J507" s="93">
        <v>3.14</v>
      </c>
      <c r="K507" s="93">
        <v>3.14</v>
      </c>
      <c r="L507" s="93">
        <v>3.13</v>
      </c>
      <c r="M507" s="93">
        <v>3</v>
      </c>
      <c r="N507" s="93">
        <v>2.9400000000000004</v>
      </c>
      <c r="O507" s="93">
        <v>2.84</v>
      </c>
      <c r="P507" s="93">
        <v>3.03</v>
      </c>
      <c r="Q507" s="93">
        <v>2.9750000000000001</v>
      </c>
      <c r="R507" s="57"/>
    </row>
    <row r="508" spans="1:18" s="127" customFormat="1" ht="12" customHeight="1">
      <c r="A508" s="64">
        <v>41260</v>
      </c>
      <c r="B508" s="93">
        <v>3</v>
      </c>
      <c r="C508" s="57"/>
      <c r="D508" s="93">
        <v>3</v>
      </c>
      <c r="E508" s="93"/>
      <c r="F508" s="93"/>
      <c r="G508" s="101"/>
      <c r="H508" s="101"/>
      <c r="I508" s="92">
        <v>108.58098</v>
      </c>
      <c r="J508" s="93">
        <v>3.12</v>
      </c>
      <c r="K508" s="93">
        <v>3.1</v>
      </c>
      <c r="L508" s="93">
        <v>3.085</v>
      </c>
      <c r="M508" s="93">
        <v>3</v>
      </c>
      <c r="N508" s="93">
        <v>2.9299999999999997</v>
      </c>
      <c r="O508" s="93">
        <v>2.8200000000000003</v>
      </c>
      <c r="P508" s="93">
        <v>3.03</v>
      </c>
      <c r="Q508" s="93">
        <v>2.97</v>
      </c>
      <c r="R508" s="57"/>
    </row>
    <row r="509" spans="1:18" s="127" customFormat="1" ht="12" customHeight="1">
      <c r="A509" s="64">
        <v>41261</v>
      </c>
      <c r="B509" s="93">
        <v>3</v>
      </c>
      <c r="C509" s="57"/>
      <c r="D509" s="93">
        <v>3</v>
      </c>
      <c r="E509" s="93"/>
      <c r="F509" s="93"/>
      <c r="G509" s="101"/>
      <c r="H509" s="101"/>
      <c r="I509" s="92">
        <v>108.589905</v>
      </c>
      <c r="J509" s="93">
        <v>3.11</v>
      </c>
      <c r="K509" s="93">
        <v>3.12</v>
      </c>
      <c r="L509" s="93">
        <v>3.093</v>
      </c>
      <c r="M509" s="93">
        <v>3</v>
      </c>
      <c r="N509" s="93">
        <v>2.9299999999999997</v>
      </c>
      <c r="O509" s="93">
        <v>2.8099999999999996</v>
      </c>
      <c r="P509" s="93">
        <v>3.03</v>
      </c>
      <c r="Q509" s="93">
        <v>2.9649999999999999</v>
      </c>
      <c r="R509" s="57"/>
    </row>
    <row r="510" spans="1:18" s="127" customFormat="1" ht="12" customHeight="1">
      <c r="A510" s="64">
        <v>41262</v>
      </c>
      <c r="B510" s="93">
        <v>3</v>
      </c>
      <c r="C510" s="57"/>
      <c r="D510" s="93">
        <v>3</v>
      </c>
      <c r="E510" s="93"/>
      <c r="F510" s="93"/>
      <c r="G510" s="101"/>
      <c r="H510" s="101"/>
      <c r="I510" s="92">
        <v>108.59883000000001</v>
      </c>
      <c r="J510" s="93">
        <v>3.14</v>
      </c>
      <c r="K510" s="93">
        <v>3.13</v>
      </c>
      <c r="L510" s="93">
        <v>3.09</v>
      </c>
      <c r="M510" s="93">
        <v>3</v>
      </c>
      <c r="N510" s="93">
        <v>2.92</v>
      </c>
      <c r="O510" s="93">
        <v>2.8099999999999996</v>
      </c>
      <c r="P510" s="93">
        <v>3.03</v>
      </c>
      <c r="Q510" s="93">
        <v>2.96</v>
      </c>
      <c r="R510" s="57"/>
    </row>
    <row r="511" spans="1:18" s="127" customFormat="1" ht="12" customHeight="1">
      <c r="A511" s="64">
        <v>41263</v>
      </c>
      <c r="B511" s="93">
        <v>3</v>
      </c>
      <c r="C511" s="57"/>
      <c r="D511" s="93">
        <v>3</v>
      </c>
      <c r="E511" s="93"/>
      <c r="F511" s="93"/>
      <c r="G511" s="101"/>
      <c r="H511" s="101"/>
      <c r="I511" s="92">
        <v>108.60775599999999</v>
      </c>
      <c r="J511" s="93">
        <v>3.1349999999999998</v>
      </c>
      <c r="K511" s="93">
        <v>3.1339999999999999</v>
      </c>
      <c r="L511" s="93">
        <v>3.09</v>
      </c>
      <c r="M511" s="93">
        <v>3</v>
      </c>
      <c r="N511" s="93">
        <v>2.92</v>
      </c>
      <c r="O511" s="93">
        <v>2.8</v>
      </c>
      <c r="P511" s="93">
        <v>3.03</v>
      </c>
      <c r="Q511" s="93">
        <v>2.97</v>
      </c>
      <c r="R511" s="57"/>
    </row>
    <row r="512" spans="1:18" s="127" customFormat="1" ht="12" customHeight="1">
      <c r="A512" s="64">
        <v>41264</v>
      </c>
      <c r="B512" s="93">
        <v>3</v>
      </c>
      <c r="C512" s="57"/>
      <c r="D512" s="93">
        <v>3</v>
      </c>
      <c r="E512" s="93"/>
      <c r="F512" s="93"/>
      <c r="G512" s="101"/>
      <c r="H512" s="101"/>
      <c r="I512" s="92">
        <v>108.61668299999999</v>
      </c>
      <c r="J512" s="93">
        <v>3.1429999999999998</v>
      </c>
      <c r="K512" s="93">
        <v>3.13</v>
      </c>
      <c r="L512" s="93">
        <v>3.07</v>
      </c>
      <c r="M512" s="93">
        <v>3</v>
      </c>
      <c r="N512" s="93">
        <v>2.91</v>
      </c>
      <c r="O512" s="93">
        <v>2.7800000000000002</v>
      </c>
      <c r="P512" s="93">
        <v>3.03</v>
      </c>
      <c r="Q512" s="93">
        <v>2.9649999999999999</v>
      </c>
      <c r="R512" s="57"/>
    </row>
    <row r="513" spans="1:18" s="127" customFormat="1" ht="12" customHeight="1">
      <c r="A513" s="64">
        <v>41267</v>
      </c>
      <c r="B513" s="93">
        <v>3</v>
      </c>
      <c r="C513" s="57"/>
      <c r="D513" s="93">
        <v>3</v>
      </c>
      <c r="E513" s="93"/>
      <c r="F513" s="93"/>
      <c r="G513" s="101"/>
      <c r="H513" s="101"/>
      <c r="I513" s="92">
        <v>108.64346500000001</v>
      </c>
      <c r="J513" s="93">
        <v>3.133</v>
      </c>
      <c r="K513" s="93">
        <v>3.14</v>
      </c>
      <c r="L513" s="93">
        <v>3.0659999999999998</v>
      </c>
      <c r="M513" s="93">
        <v>2.9980000000000002</v>
      </c>
      <c r="N513" s="93">
        <v>2.9000000000000004</v>
      </c>
      <c r="O513" s="93">
        <v>2.7649999999999997</v>
      </c>
      <c r="P513" s="93">
        <v>3.0350000000000001</v>
      </c>
      <c r="Q513" s="93">
        <v>2.9649999999999999</v>
      </c>
      <c r="R513" s="57"/>
    </row>
    <row r="514" spans="1:18" s="127" customFormat="1" ht="12" customHeight="1">
      <c r="A514" s="64">
        <v>41270</v>
      </c>
      <c r="B514" s="93">
        <v>3</v>
      </c>
      <c r="C514" s="57"/>
      <c r="D514" s="93">
        <v>3</v>
      </c>
      <c r="E514" s="93"/>
      <c r="F514" s="93"/>
      <c r="G514" s="101"/>
      <c r="H514" s="101"/>
      <c r="I514" s="92">
        <v>108.670254</v>
      </c>
      <c r="J514" s="93">
        <v>3.1160000000000001</v>
      </c>
      <c r="K514" s="93">
        <v>3.1309999999999998</v>
      </c>
      <c r="L514" s="93">
        <v>3.08</v>
      </c>
      <c r="M514" s="93">
        <v>3</v>
      </c>
      <c r="N514" s="93">
        <v>2.8899999999999997</v>
      </c>
      <c r="O514" s="93">
        <v>2.75</v>
      </c>
      <c r="P514" s="93">
        <v>3.0249999999999999</v>
      </c>
      <c r="Q514" s="93">
        <v>2.96</v>
      </c>
      <c r="R514" s="57"/>
    </row>
    <row r="515" spans="1:18" s="127" customFormat="1" ht="12" customHeight="1">
      <c r="A515" s="64">
        <v>41271</v>
      </c>
      <c r="B515" s="93">
        <v>3</v>
      </c>
      <c r="C515" s="57"/>
      <c r="D515" s="93">
        <v>3</v>
      </c>
      <c r="E515" s="93"/>
      <c r="F515" s="93"/>
      <c r="G515" s="101"/>
      <c r="H515" s="101"/>
      <c r="I515" s="92">
        <v>108.679185</v>
      </c>
      <c r="J515" s="93">
        <v>3.12</v>
      </c>
      <c r="K515" s="93">
        <v>3.11</v>
      </c>
      <c r="L515" s="93">
        <v>3.05</v>
      </c>
      <c r="M515" s="93">
        <v>3</v>
      </c>
      <c r="N515" s="93">
        <v>2.8899999999999997</v>
      </c>
      <c r="O515" s="93">
        <v>2.74</v>
      </c>
      <c r="P515" s="93">
        <v>3.0249999999999999</v>
      </c>
      <c r="Q515" s="93">
        <v>2.96</v>
      </c>
      <c r="R515" s="57"/>
    </row>
    <row r="516" spans="1:18" s="127" customFormat="1" ht="12" customHeight="1">
      <c r="A516" s="64">
        <v>41274</v>
      </c>
      <c r="B516" s="93">
        <v>3</v>
      </c>
      <c r="C516" s="57"/>
      <c r="D516" s="93">
        <v>3</v>
      </c>
      <c r="E516" s="93"/>
      <c r="F516" s="93"/>
      <c r="G516" s="101"/>
      <c r="H516" s="101"/>
      <c r="I516" s="92">
        <v>108.705983</v>
      </c>
      <c r="J516" s="93">
        <v>3.1110000000000002</v>
      </c>
      <c r="K516" s="93">
        <v>3.07</v>
      </c>
      <c r="L516" s="93">
        <v>3.0059999999999998</v>
      </c>
      <c r="M516" s="93">
        <v>2.9950000000000001</v>
      </c>
      <c r="N516" s="93">
        <v>2.8780000000000001</v>
      </c>
      <c r="O516" s="93">
        <v>2.7279999999999998</v>
      </c>
      <c r="P516" s="93">
        <v>3.0150000000000001</v>
      </c>
      <c r="Q516" s="93">
        <v>2.94</v>
      </c>
      <c r="R516" s="57"/>
    </row>
    <row r="517" spans="1:18" s="127" customFormat="1" ht="12" customHeight="1">
      <c r="A517" s="64">
        <v>41276</v>
      </c>
      <c r="B517" s="93">
        <v>3</v>
      </c>
      <c r="C517" s="57"/>
      <c r="D517" s="93">
        <v>3</v>
      </c>
      <c r="E517" s="93"/>
      <c r="F517" s="93"/>
      <c r="G517" s="101"/>
      <c r="H517" s="101"/>
      <c r="I517" s="92">
        <v>108.72385300000001</v>
      </c>
      <c r="J517" s="93">
        <v>3.0680000000000001</v>
      </c>
      <c r="K517" s="93">
        <v>3.04</v>
      </c>
      <c r="L517" s="93">
        <v>2.95</v>
      </c>
      <c r="M517" s="93">
        <v>2.99</v>
      </c>
      <c r="N517" s="93">
        <v>2.8899999999999997</v>
      </c>
      <c r="O517" s="93">
        <v>2.7800000000000002</v>
      </c>
      <c r="P517" s="93">
        <v>2.99</v>
      </c>
      <c r="Q517" s="93">
        <v>2.92</v>
      </c>
      <c r="R517" s="93"/>
    </row>
    <row r="518" spans="1:18" s="127" customFormat="1" ht="12" customHeight="1">
      <c r="A518" s="64">
        <v>41277</v>
      </c>
      <c r="B518" s="93">
        <v>3</v>
      </c>
      <c r="C518" s="57"/>
      <c r="D518" s="93">
        <v>3</v>
      </c>
      <c r="E518" s="93"/>
      <c r="F518" s="93"/>
      <c r="G518" s="101"/>
      <c r="H518" s="101"/>
      <c r="I518" s="92">
        <v>108.732789</v>
      </c>
      <c r="J518" s="93">
        <v>3.07</v>
      </c>
      <c r="K518" s="93">
        <v>3</v>
      </c>
      <c r="L518" s="93">
        <v>2.95</v>
      </c>
      <c r="M518" s="93">
        <v>3</v>
      </c>
      <c r="N518" s="93">
        <v>2.9000000000000004</v>
      </c>
      <c r="O518" s="93">
        <v>2.7800000000000002</v>
      </c>
      <c r="P518" s="93">
        <v>2.9849999999999999</v>
      </c>
      <c r="Q518" s="93">
        <v>2.91</v>
      </c>
      <c r="R518" s="57"/>
    </row>
    <row r="519" spans="1:18" s="127" customFormat="1" ht="12" customHeight="1">
      <c r="A519" s="64">
        <v>41278</v>
      </c>
      <c r="B519" s="93">
        <v>3</v>
      </c>
      <c r="C519" s="57"/>
      <c r="D519" s="93">
        <v>3</v>
      </c>
      <c r="E519" s="93"/>
      <c r="F519" s="93"/>
      <c r="G519" s="101"/>
      <c r="H519" s="101"/>
      <c r="I519" s="92">
        <v>108.741726</v>
      </c>
      <c r="J519" s="93">
        <v>3.07</v>
      </c>
      <c r="K519" s="93">
        <v>3.01</v>
      </c>
      <c r="L519" s="93">
        <v>2.9780000000000002</v>
      </c>
      <c r="M519" s="93">
        <v>3</v>
      </c>
      <c r="N519" s="93">
        <v>2.9000000000000004</v>
      </c>
      <c r="O519" s="93">
        <v>2.8099999999999996</v>
      </c>
      <c r="P519" s="93">
        <v>3</v>
      </c>
      <c r="Q519" s="93">
        <v>2.9249999999999998</v>
      </c>
      <c r="R519" s="57"/>
    </row>
    <row r="520" spans="1:18" s="127" customFormat="1" ht="12" customHeight="1">
      <c r="A520" s="64">
        <v>41281</v>
      </c>
      <c r="B520" s="93">
        <v>3</v>
      </c>
      <c r="C520" s="57"/>
      <c r="D520" s="93">
        <v>3</v>
      </c>
      <c r="E520" s="93"/>
      <c r="F520" s="93"/>
      <c r="G520" s="101"/>
      <c r="H520" s="101"/>
      <c r="I520" s="92">
        <v>108.768539</v>
      </c>
      <c r="J520" s="93">
        <v>3.06</v>
      </c>
      <c r="K520" s="93">
        <v>3.0030000000000001</v>
      </c>
      <c r="L520" s="93">
        <v>2.9950000000000001</v>
      </c>
      <c r="M520" s="93">
        <v>2.99</v>
      </c>
      <c r="N520" s="93">
        <v>2.91</v>
      </c>
      <c r="O520" s="93">
        <v>2.8099999999999996</v>
      </c>
      <c r="P520" s="93">
        <v>3</v>
      </c>
      <c r="Q520" s="93">
        <v>2.9350000000000001</v>
      </c>
      <c r="R520" s="57"/>
    </row>
    <row r="521" spans="1:18" s="127" customFormat="1" ht="12" customHeight="1">
      <c r="A521" s="64">
        <v>41282</v>
      </c>
      <c r="B521" s="93">
        <v>3</v>
      </c>
      <c r="C521" s="57"/>
      <c r="D521" s="93">
        <v>3</v>
      </c>
      <c r="E521" s="93"/>
      <c r="F521" s="93"/>
      <c r="G521" s="101"/>
      <c r="H521" s="101"/>
      <c r="I521" s="92">
        <v>108.777479</v>
      </c>
      <c r="J521" s="93">
        <v>3.05</v>
      </c>
      <c r="K521" s="93">
        <v>3.03</v>
      </c>
      <c r="L521" s="93">
        <v>2.9980000000000002</v>
      </c>
      <c r="M521" s="93">
        <v>2.99</v>
      </c>
      <c r="N521" s="93">
        <v>2.91</v>
      </c>
      <c r="O521" s="93">
        <v>2.8099999999999996</v>
      </c>
      <c r="P521" s="93">
        <v>3</v>
      </c>
      <c r="Q521" s="93">
        <v>2.94</v>
      </c>
      <c r="R521" s="57"/>
    </row>
    <row r="522" spans="1:18" s="127" customFormat="1" ht="12" customHeight="1">
      <c r="A522" s="64">
        <v>41283</v>
      </c>
      <c r="B522" s="93">
        <v>3</v>
      </c>
      <c r="C522" s="57"/>
      <c r="D522" s="93">
        <v>3</v>
      </c>
      <c r="E522" s="93"/>
      <c r="F522" s="93"/>
      <c r="G522" s="101"/>
      <c r="H522" s="101"/>
      <c r="I522" s="92">
        <v>108.786419</v>
      </c>
      <c r="J522" s="93">
        <v>3.05</v>
      </c>
      <c r="K522" s="93">
        <v>3.0150000000000001</v>
      </c>
      <c r="L522" s="93">
        <v>3</v>
      </c>
      <c r="M522" s="93">
        <v>2.99</v>
      </c>
      <c r="N522" s="93">
        <v>2.9000000000000004</v>
      </c>
      <c r="O522" s="93">
        <v>2.8</v>
      </c>
      <c r="P522" s="93">
        <v>3.01</v>
      </c>
      <c r="Q522" s="93">
        <v>2.94</v>
      </c>
      <c r="R522" s="57"/>
    </row>
    <row r="523" spans="1:18" s="127" customFormat="1" ht="12" customHeight="1">
      <c r="A523" s="64">
        <v>41284</v>
      </c>
      <c r="B523" s="93">
        <v>3</v>
      </c>
      <c r="C523" s="57"/>
      <c r="D523" s="93">
        <v>3</v>
      </c>
      <c r="E523" s="93"/>
      <c r="F523" s="93"/>
      <c r="G523" s="101"/>
      <c r="H523" s="101"/>
      <c r="I523" s="92">
        <v>108.795361</v>
      </c>
      <c r="J523" s="93">
        <v>3.07</v>
      </c>
      <c r="K523" s="93">
        <v>3.05</v>
      </c>
      <c r="L523" s="93">
        <v>3.02</v>
      </c>
      <c r="M523" s="93">
        <v>2.99</v>
      </c>
      <c r="N523" s="93">
        <v>2.91</v>
      </c>
      <c r="O523" s="93">
        <v>2.8200000000000003</v>
      </c>
      <c r="P523" s="93">
        <v>3.01</v>
      </c>
      <c r="Q523" s="93">
        <v>2.9449999999999998</v>
      </c>
      <c r="R523" s="57"/>
    </row>
    <row r="524" spans="1:18" s="127" customFormat="1" ht="12" customHeight="1">
      <c r="A524" s="64">
        <v>41285</v>
      </c>
      <c r="B524" s="93">
        <v>3</v>
      </c>
      <c r="C524" s="57"/>
      <c r="D524" s="93">
        <v>3</v>
      </c>
      <c r="E524" s="93"/>
      <c r="F524" s="93"/>
      <c r="G524" s="101"/>
      <c r="H524" s="101"/>
      <c r="I524" s="92">
        <v>108.804303</v>
      </c>
      <c r="J524" s="93">
        <v>3.07</v>
      </c>
      <c r="K524" s="93">
        <v>3.06</v>
      </c>
      <c r="L524" s="93">
        <v>3.04</v>
      </c>
      <c r="M524" s="93">
        <v>2.9800000000000004</v>
      </c>
      <c r="N524" s="93">
        <v>2.91</v>
      </c>
      <c r="O524" s="93">
        <v>2.83</v>
      </c>
      <c r="P524" s="93">
        <v>3.0049999999999999</v>
      </c>
      <c r="Q524" s="93">
        <v>2.9449999999999998</v>
      </c>
      <c r="R524" s="57"/>
    </row>
    <row r="525" spans="1:18" s="127" customFormat="1" ht="12" customHeight="1">
      <c r="A525" s="64">
        <v>41288</v>
      </c>
      <c r="B525" s="93">
        <v>3</v>
      </c>
      <c r="C525" s="57"/>
      <c r="D525" s="93">
        <v>3</v>
      </c>
      <c r="E525" s="93"/>
      <c r="F525" s="93"/>
      <c r="G525" s="101"/>
      <c r="H525" s="101"/>
      <c r="I525" s="92">
        <v>108.831131</v>
      </c>
      <c r="J525" s="93">
        <v>3.07</v>
      </c>
      <c r="K525" s="93">
        <v>3.04</v>
      </c>
      <c r="L525" s="93">
        <v>3.03</v>
      </c>
      <c r="M525" s="93">
        <v>2.9800000000000004</v>
      </c>
      <c r="N525" s="93">
        <v>2.9000000000000004</v>
      </c>
      <c r="O525" s="93">
        <v>2.8200000000000003</v>
      </c>
      <c r="P525" s="93">
        <v>3</v>
      </c>
      <c r="Q525" s="93">
        <v>2.9449999999999998</v>
      </c>
      <c r="R525" s="57"/>
    </row>
    <row r="526" spans="1:18" s="127" customFormat="1" ht="12" customHeight="1">
      <c r="A526" s="64">
        <v>41289</v>
      </c>
      <c r="B526" s="93">
        <v>3</v>
      </c>
      <c r="C526" s="57"/>
      <c r="D526" s="93">
        <v>3</v>
      </c>
      <c r="E526" s="93"/>
      <c r="F526" s="93"/>
      <c r="G526" s="101"/>
      <c r="H526" s="101"/>
      <c r="I526" s="92">
        <v>108.840076</v>
      </c>
      <c r="J526" s="93">
        <v>3.07</v>
      </c>
      <c r="K526" s="93">
        <v>3.04</v>
      </c>
      <c r="L526" s="93">
        <v>3.008</v>
      </c>
      <c r="M526" s="93">
        <v>2.9699999999999998</v>
      </c>
      <c r="N526" s="93">
        <v>2.9000000000000004</v>
      </c>
      <c r="O526" s="93">
        <v>2.8</v>
      </c>
      <c r="P526" s="93">
        <v>3.0150000000000001</v>
      </c>
      <c r="Q526" s="93">
        <v>2.94</v>
      </c>
      <c r="R526" s="57"/>
    </row>
    <row r="527" spans="1:18" s="127" customFormat="1" ht="12" customHeight="1">
      <c r="A527" s="64">
        <v>41290</v>
      </c>
      <c r="B527" s="93">
        <v>3</v>
      </c>
      <c r="C527" s="93"/>
      <c r="D527" s="93">
        <v>3</v>
      </c>
      <c r="E527" s="93"/>
      <c r="F527" s="93"/>
      <c r="G527" s="101"/>
      <c r="H527" s="101"/>
      <c r="I527" s="92">
        <v>108.84902200000001</v>
      </c>
      <c r="J527" s="93">
        <v>3.05</v>
      </c>
      <c r="K527" s="93">
        <v>2.99</v>
      </c>
      <c r="L527" s="93">
        <v>2.97</v>
      </c>
      <c r="M527" s="93">
        <v>2.9699999999999998</v>
      </c>
      <c r="N527" s="93">
        <v>2.8899999999999997</v>
      </c>
      <c r="O527" s="93">
        <v>2.7800000000000002</v>
      </c>
      <c r="P527" s="93">
        <v>3.01</v>
      </c>
      <c r="Q527" s="93">
        <v>2.93</v>
      </c>
      <c r="R527" s="57"/>
    </row>
    <row r="528" spans="1:18" s="127" customFormat="1" ht="12" customHeight="1">
      <c r="A528" s="64">
        <v>41291</v>
      </c>
      <c r="B528" s="93">
        <v>3</v>
      </c>
      <c r="C528" s="93"/>
      <c r="D528" s="93">
        <v>3</v>
      </c>
      <c r="E528" s="93"/>
      <c r="F528" s="93"/>
      <c r="G528" s="101"/>
      <c r="H528" s="101"/>
      <c r="I528" s="92">
        <v>108.857968</v>
      </c>
      <c r="J528" s="93">
        <v>3.05</v>
      </c>
      <c r="K528" s="93">
        <v>2.97</v>
      </c>
      <c r="L528" s="93">
        <v>2.94</v>
      </c>
      <c r="M528" s="93">
        <v>2.96</v>
      </c>
      <c r="N528" s="93">
        <v>2.87</v>
      </c>
      <c r="O528" s="93">
        <v>2.75</v>
      </c>
      <c r="P528" s="93">
        <v>2.9950000000000001</v>
      </c>
      <c r="Q528" s="93">
        <v>2.93</v>
      </c>
      <c r="R528" s="57"/>
    </row>
    <row r="529" spans="1:18" s="127" customFormat="1" ht="12" customHeight="1">
      <c r="A529" s="64">
        <v>41292</v>
      </c>
      <c r="B529" s="93">
        <v>3</v>
      </c>
      <c r="C529" s="57"/>
      <c r="D529" s="93">
        <v>3</v>
      </c>
      <c r="E529" s="93"/>
      <c r="F529" s="93"/>
      <c r="G529" s="101"/>
      <c r="H529" s="101"/>
      <c r="I529" s="92">
        <v>108.866916</v>
      </c>
      <c r="J529" s="93">
        <v>3.048</v>
      </c>
      <c r="K529" s="93">
        <v>3.0049999999999999</v>
      </c>
      <c r="L529" s="93">
        <v>2.94</v>
      </c>
      <c r="M529" s="93">
        <v>2.96</v>
      </c>
      <c r="N529" s="93">
        <v>2.87</v>
      </c>
      <c r="O529" s="93">
        <v>2.7800000000000002</v>
      </c>
      <c r="P529" s="93">
        <v>3.0049999999999999</v>
      </c>
      <c r="Q529" s="93">
        <v>2.9449999999999998</v>
      </c>
      <c r="R529" s="57"/>
    </row>
    <row r="530" spans="1:18" s="127" customFormat="1" ht="12" customHeight="1">
      <c r="A530" s="64">
        <v>41295</v>
      </c>
      <c r="B530" s="93">
        <v>3</v>
      </c>
      <c r="C530" s="57"/>
      <c r="D530" s="93">
        <v>3</v>
      </c>
      <c r="E530" s="93"/>
      <c r="F530" s="93"/>
      <c r="G530" s="101"/>
      <c r="H530" s="101"/>
      <c r="I530" s="92">
        <v>108.89376</v>
      </c>
      <c r="J530" s="93">
        <v>3.02</v>
      </c>
      <c r="K530" s="93">
        <v>2.98</v>
      </c>
      <c r="L530" s="93">
        <v>2.94</v>
      </c>
      <c r="M530" s="93">
        <v>2.96</v>
      </c>
      <c r="N530" s="93">
        <v>2.8600000000000003</v>
      </c>
      <c r="O530" s="93">
        <v>2.76</v>
      </c>
      <c r="P530" s="93">
        <v>2.9950000000000001</v>
      </c>
      <c r="Q530" s="93">
        <v>2.93</v>
      </c>
      <c r="R530" s="57"/>
    </row>
    <row r="531" spans="1:18" s="127" customFormat="1" ht="12" customHeight="1">
      <c r="A531" s="64">
        <v>41296</v>
      </c>
      <c r="B531" s="93">
        <v>3</v>
      </c>
      <c r="C531" s="57"/>
      <c r="D531" s="93">
        <v>3</v>
      </c>
      <c r="E531" s="93"/>
      <c r="F531" s="93"/>
      <c r="G531" s="101"/>
      <c r="H531" s="101"/>
      <c r="I531" s="92">
        <v>108.90271</v>
      </c>
      <c r="J531" s="93">
        <v>3.02</v>
      </c>
      <c r="K531" s="93">
        <v>2.97</v>
      </c>
      <c r="L531" s="93">
        <v>2.93</v>
      </c>
      <c r="M531" s="93">
        <v>2.96</v>
      </c>
      <c r="N531" s="93">
        <v>2.87</v>
      </c>
      <c r="O531" s="93">
        <v>2.7699999999999996</v>
      </c>
      <c r="P531" s="93">
        <v>2.9950000000000001</v>
      </c>
      <c r="Q531" s="93">
        <v>2.9249999999999998</v>
      </c>
      <c r="R531" s="57"/>
    </row>
    <row r="532" spans="1:18" s="127" customFormat="1" ht="12" customHeight="1">
      <c r="A532" s="64">
        <v>41297</v>
      </c>
      <c r="B532" s="93">
        <v>3</v>
      </c>
      <c r="C532" s="57"/>
      <c r="D532" s="93">
        <v>3</v>
      </c>
      <c r="E532" s="93"/>
      <c r="F532" s="93"/>
      <c r="G532" s="101"/>
      <c r="H532" s="101"/>
      <c r="I532" s="92">
        <v>108.911661</v>
      </c>
      <c r="J532" s="93">
        <v>3.0019999999999998</v>
      </c>
      <c r="K532" s="93">
        <v>2.97</v>
      </c>
      <c r="L532" s="93">
        <v>2.93</v>
      </c>
      <c r="M532" s="93">
        <v>2.95</v>
      </c>
      <c r="N532" s="93">
        <v>2.8499999999999996</v>
      </c>
      <c r="O532" s="93">
        <v>2.75</v>
      </c>
      <c r="P532" s="93">
        <v>2.99</v>
      </c>
      <c r="Q532" s="93">
        <v>2.9249999999999998</v>
      </c>
      <c r="R532" s="57"/>
    </row>
    <row r="533" spans="1:18" s="127" customFormat="1" ht="12" customHeight="1">
      <c r="A533" s="64">
        <v>41298</v>
      </c>
      <c r="B533" s="93">
        <v>3</v>
      </c>
      <c r="C533" s="57"/>
      <c r="D533" s="93">
        <v>3</v>
      </c>
      <c r="E533" s="93"/>
      <c r="F533" s="93"/>
      <c r="G533" s="101"/>
      <c r="H533" s="101"/>
      <c r="I533" s="92">
        <v>108.92061200000001</v>
      </c>
      <c r="J533" s="93">
        <v>3</v>
      </c>
      <c r="K533" s="93">
        <v>2.97</v>
      </c>
      <c r="L533" s="93">
        <v>2.93</v>
      </c>
      <c r="M533" s="93">
        <v>2.9400000000000004</v>
      </c>
      <c r="N533" s="93">
        <v>2.84</v>
      </c>
      <c r="O533" s="93">
        <v>2.7300000000000004</v>
      </c>
      <c r="P533" s="93"/>
      <c r="Q533" s="93">
        <v>2.895</v>
      </c>
      <c r="R533" s="93"/>
    </row>
    <row r="534" spans="1:18" s="127" customFormat="1" ht="12" customHeight="1">
      <c r="A534" s="64">
        <v>41299</v>
      </c>
      <c r="B534" s="93">
        <v>3</v>
      </c>
      <c r="C534" s="57"/>
      <c r="D534" s="93">
        <v>3</v>
      </c>
      <c r="E534" s="93"/>
      <c r="F534" s="93"/>
      <c r="G534" s="101"/>
      <c r="H534" s="101"/>
      <c r="I534" s="92">
        <v>108.929565</v>
      </c>
      <c r="J534" s="93">
        <v>3.01</v>
      </c>
      <c r="K534" s="93">
        <v>2.98</v>
      </c>
      <c r="L534" s="93">
        <v>2.93</v>
      </c>
      <c r="M534" s="93">
        <v>2.9400000000000004</v>
      </c>
      <c r="N534" s="93">
        <v>2.84</v>
      </c>
      <c r="O534" s="93">
        <v>2.74</v>
      </c>
      <c r="P534" s="93"/>
      <c r="Q534" s="93">
        <v>2.895</v>
      </c>
      <c r="R534" s="93"/>
    </row>
    <row r="535" spans="1:18" s="127" customFormat="1" ht="12" customHeight="1">
      <c r="A535" s="64">
        <v>41303</v>
      </c>
      <c r="B535" s="93">
        <v>3</v>
      </c>
      <c r="C535" s="57"/>
      <c r="D535" s="93">
        <v>3</v>
      </c>
      <c r="E535" s="93"/>
      <c r="F535" s="93"/>
      <c r="G535" s="101"/>
      <c r="H535" s="101"/>
      <c r="I535" s="92">
        <v>108.965377</v>
      </c>
      <c r="J535" s="93">
        <v>3.02</v>
      </c>
      <c r="K535" s="93">
        <v>2.99</v>
      </c>
      <c r="L535" s="93">
        <v>2.95</v>
      </c>
      <c r="M535" s="93">
        <v>2.96</v>
      </c>
      <c r="N535" s="93">
        <v>2.8600000000000003</v>
      </c>
      <c r="O535" s="93">
        <v>2.7699999999999996</v>
      </c>
      <c r="P535" s="93"/>
      <c r="Q535" s="93"/>
      <c r="R535" s="57"/>
    </row>
    <row r="536" spans="1:18" s="127" customFormat="1" ht="12" customHeight="1">
      <c r="A536" s="64">
        <v>41304</v>
      </c>
      <c r="B536" s="93">
        <v>3</v>
      </c>
      <c r="C536" s="57"/>
      <c r="D536" s="93">
        <v>3</v>
      </c>
      <c r="E536" s="93"/>
      <c r="F536" s="93"/>
      <c r="G536" s="101"/>
      <c r="H536" s="101"/>
      <c r="I536" s="92">
        <v>108.974333</v>
      </c>
      <c r="J536" s="93">
        <v>3.03</v>
      </c>
      <c r="K536" s="93">
        <v>2.988</v>
      </c>
      <c r="L536" s="93">
        <v>2.97</v>
      </c>
      <c r="M536" s="93">
        <v>2.96</v>
      </c>
      <c r="N536" s="93">
        <v>2.8650000000000002</v>
      </c>
      <c r="O536" s="93">
        <v>2.7800000000000002</v>
      </c>
      <c r="P536" s="93"/>
      <c r="Q536" s="93"/>
      <c r="R536" s="57"/>
    </row>
    <row r="537" spans="1:18" s="127" customFormat="1" ht="12" customHeight="1">
      <c r="A537" s="64">
        <v>41305</v>
      </c>
      <c r="B537" s="93">
        <v>3</v>
      </c>
      <c r="C537" s="57"/>
      <c r="D537" s="93">
        <v>3</v>
      </c>
      <c r="E537" s="93"/>
      <c r="F537" s="93"/>
      <c r="G537" s="101"/>
      <c r="H537" s="101"/>
      <c r="I537" s="92">
        <v>108.98329</v>
      </c>
      <c r="J537" s="93">
        <v>3.028</v>
      </c>
      <c r="K537" s="93">
        <v>2.95</v>
      </c>
      <c r="L537" s="93">
        <v>2.9380000000000002</v>
      </c>
      <c r="M537" s="93">
        <v>2.95</v>
      </c>
      <c r="N537" s="93">
        <v>2.8499999999999996</v>
      </c>
      <c r="O537" s="93">
        <v>2.76</v>
      </c>
      <c r="P537" s="93"/>
      <c r="Q537" s="93"/>
      <c r="R537" s="57"/>
    </row>
    <row r="538" spans="1:18" s="127" customFormat="1" ht="12" customHeight="1">
      <c r="A538" s="64">
        <v>41306</v>
      </c>
      <c r="B538" s="93">
        <v>3</v>
      </c>
      <c r="C538" s="57"/>
      <c r="D538" s="93">
        <v>3</v>
      </c>
      <c r="E538" s="93"/>
      <c r="F538" s="93"/>
      <c r="G538" s="101"/>
      <c r="H538" s="101"/>
      <c r="I538" s="92">
        <v>108.99224700000001</v>
      </c>
      <c r="J538" s="93">
        <v>3.02</v>
      </c>
      <c r="K538" s="93">
        <v>2.95</v>
      </c>
      <c r="L538" s="93">
        <v>2.93</v>
      </c>
      <c r="M538" s="93">
        <v>2.96</v>
      </c>
      <c r="N538" s="93">
        <v>2.8600000000000003</v>
      </c>
      <c r="O538" s="93">
        <v>2.7800000000000002</v>
      </c>
      <c r="P538" s="93"/>
      <c r="Q538" s="93"/>
      <c r="R538" s="57"/>
    </row>
    <row r="539" spans="1:18" s="127" customFormat="1" ht="12" customHeight="1">
      <c r="A539" s="64">
        <v>41309</v>
      </c>
      <c r="B539" s="93">
        <v>3</v>
      </c>
      <c r="C539" s="57"/>
      <c r="D539" s="93">
        <v>3</v>
      </c>
      <c r="E539" s="93"/>
      <c r="F539" s="93"/>
      <c r="G539" s="101"/>
      <c r="H539" s="101"/>
      <c r="I539" s="92">
        <v>109.019122</v>
      </c>
      <c r="J539" s="93">
        <v>3.02</v>
      </c>
      <c r="K539" s="93">
        <v>2.95</v>
      </c>
      <c r="L539" s="93">
        <v>2.96</v>
      </c>
      <c r="M539" s="93">
        <v>2.9699999999999998</v>
      </c>
      <c r="N539" s="93">
        <v>2.88</v>
      </c>
      <c r="O539" s="93">
        <v>2.8099999999999996</v>
      </c>
      <c r="P539" s="93">
        <v>2.9449999999999998</v>
      </c>
      <c r="Q539" s="93"/>
      <c r="R539" s="57"/>
    </row>
    <row r="540" spans="1:18" s="127" customFormat="1" ht="12" customHeight="1">
      <c r="A540" s="64">
        <v>41310</v>
      </c>
      <c r="B540" s="93">
        <v>3</v>
      </c>
      <c r="C540" s="57"/>
      <c r="D540" s="93">
        <v>3</v>
      </c>
      <c r="E540" s="93"/>
      <c r="F540" s="93"/>
      <c r="G540" s="101"/>
      <c r="H540" s="101"/>
      <c r="I540" s="92">
        <v>109.028083</v>
      </c>
      <c r="J540" s="93">
        <v>3.0369999999999999</v>
      </c>
      <c r="K540" s="93">
        <v>2.96</v>
      </c>
      <c r="L540" s="93">
        <v>2.95</v>
      </c>
      <c r="M540" s="93">
        <v>3</v>
      </c>
      <c r="N540" s="93">
        <v>2.8899999999999997</v>
      </c>
      <c r="O540" s="93">
        <v>2.8</v>
      </c>
      <c r="P540" s="93">
        <v>2.9550000000000001</v>
      </c>
      <c r="Q540" s="93"/>
      <c r="R540" s="57"/>
    </row>
    <row r="541" spans="1:18" s="127" customFormat="1" ht="12" customHeight="1">
      <c r="A541" s="64">
        <v>41311</v>
      </c>
      <c r="B541" s="93">
        <v>3</v>
      </c>
      <c r="C541" s="57"/>
      <c r="D541" s="93">
        <v>3</v>
      </c>
      <c r="E541" s="93"/>
      <c r="F541" s="93"/>
      <c r="G541" s="101"/>
      <c r="H541" s="101"/>
      <c r="I541" s="92">
        <v>109.03704399999999</v>
      </c>
      <c r="J541" s="93">
        <v>3.02</v>
      </c>
      <c r="K541" s="93">
        <v>2.94</v>
      </c>
      <c r="L541" s="93">
        <v>2.91</v>
      </c>
      <c r="M541" s="93">
        <v>2.99</v>
      </c>
      <c r="N541" s="93">
        <v>2.8899999999999997</v>
      </c>
      <c r="O541" s="93">
        <v>2.7800000000000002</v>
      </c>
      <c r="P541" s="93">
        <v>2.95</v>
      </c>
      <c r="Q541" s="93"/>
      <c r="R541" s="57"/>
    </row>
    <row r="542" spans="1:18" s="127" customFormat="1" ht="12" customHeight="1">
      <c r="A542" s="64">
        <v>41312</v>
      </c>
      <c r="B542" s="93">
        <v>3</v>
      </c>
      <c r="C542" s="57"/>
      <c r="D542" s="93">
        <v>3</v>
      </c>
      <c r="E542" s="93"/>
      <c r="F542" s="93"/>
      <c r="G542" s="101"/>
      <c r="H542" s="101"/>
      <c r="I542" s="92">
        <v>109.04600600000001</v>
      </c>
      <c r="J542" s="93">
        <v>3.03</v>
      </c>
      <c r="K542" s="93">
        <v>2.94</v>
      </c>
      <c r="L542" s="93">
        <v>2.91</v>
      </c>
      <c r="M542" s="93">
        <v>2.99</v>
      </c>
      <c r="N542" s="93">
        <v>2.8899999999999997</v>
      </c>
      <c r="O542" s="93">
        <v>2.7800000000000002</v>
      </c>
      <c r="P542" s="93">
        <v>2.9550000000000001</v>
      </c>
      <c r="Q542" s="93">
        <v>2.88</v>
      </c>
      <c r="R542" s="57"/>
    </row>
    <row r="543" spans="1:18" s="127" customFormat="1" ht="12" customHeight="1">
      <c r="A543" s="64">
        <v>41313</v>
      </c>
      <c r="B543" s="93">
        <v>3</v>
      </c>
      <c r="C543" s="57"/>
      <c r="D543" s="93">
        <v>3</v>
      </c>
      <c r="E543" s="93"/>
      <c r="F543" s="93"/>
      <c r="G543" s="101"/>
      <c r="H543" s="101"/>
      <c r="I543" s="92">
        <v>109.054969</v>
      </c>
      <c r="J543" s="93">
        <v>3.03</v>
      </c>
      <c r="K543" s="93">
        <v>2.95</v>
      </c>
      <c r="L543" s="93">
        <v>2.92</v>
      </c>
      <c r="M543" s="93">
        <v>2.9800000000000004</v>
      </c>
      <c r="N543" s="93">
        <v>2.88</v>
      </c>
      <c r="O543" s="93">
        <v>2.7699999999999996</v>
      </c>
      <c r="P543" s="93">
        <v>2.94</v>
      </c>
      <c r="Q543" s="93">
        <v>2.8650000000000002</v>
      </c>
      <c r="R543" s="57"/>
    </row>
    <row r="544" spans="1:18" s="127" customFormat="1" ht="12" customHeight="1">
      <c r="A544" s="64">
        <v>41316</v>
      </c>
      <c r="B544" s="93">
        <v>3</v>
      </c>
      <c r="C544" s="57"/>
      <c r="D544" s="93">
        <v>3</v>
      </c>
      <c r="E544" s="93"/>
      <c r="F544" s="93"/>
      <c r="G544" s="101"/>
      <c r="H544" s="101"/>
      <c r="I544" s="92">
        <v>109.08185899999999</v>
      </c>
      <c r="J544" s="93">
        <v>3.03</v>
      </c>
      <c r="K544" s="93">
        <v>2.94</v>
      </c>
      <c r="L544" s="93">
        <v>2.9</v>
      </c>
      <c r="M544" s="93">
        <v>2.9699999999999998</v>
      </c>
      <c r="N544" s="93">
        <v>2.87</v>
      </c>
      <c r="O544" s="93">
        <v>2.74</v>
      </c>
      <c r="P544" s="93">
        <v>2.9350000000000001</v>
      </c>
      <c r="Q544" s="93">
        <v>2.855</v>
      </c>
      <c r="R544" s="57"/>
    </row>
    <row r="545" spans="1:18" s="127" customFormat="1" ht="12" customHeight="1">
      <c r="A545" s="64">
        <v>41317</v>
      </c>
      <c r="B545" s="93">
        <v>3</v>
      </c>
      <c r="C545" s="57"/>
      <c r="D545" s="93">
        <v>3</v>
      </c>
      <c r="E545" s="93"/>
      <c r="F545" s="93"/>
      <c r="G545" s="101"/>
      <c r="H545" s="101"/>
      <c r="I545" s="92">
        <v>109.090824</v>
      </c>
      <c r="J545" s="93">
        <v>3.03</v>
      </c>
      <c r="K545" s="93">
        <v>2.95</v>
      </c>
      <c r="L545" s="93">
        <v>2.9119999999999999</v>
      </c>
      <c r="M545" s="93">
        <v>2.9699999999999998</v>
      </c>
      <c r="N545" s="93">
        <v>2.8600000000000003</v>
      </c>
      <c r="O545" s="93">
        <v>2.75</v>
      </c>
      <c r="P545" s="93">
        <v>2.94</v>
      </c>
      <c r="Q545" s="93">
        <v>2.86</v>
      </c>
      <c r="R545" s="57"/>
    </row>
    <row r="546" spans="1:18" s="127" customFormat="1" ht="12" customHeight="1">
      <c r="A546" s="64">
        <v>41318</v>
      </c>
      <c r="B546" s="93">
        <v>3</v>
      </c>
      <c r="C546" s="57"/>
      <c r="D546" s="93">
        <v>3</v>
      </c>
      <c r="E546" s="93"/>
      <c r="F546" s="93"/>
      <c r="G546" s="101"/>
      <c r="H546" s="101"/>
      <c r="I546" s="92">
        <v>109.099791</v>
      </c>
      <c r="J546" s="93">
        <v>3.04</v>
      </c>
      <c r="K546" s="93">
        <v>2.95</v>
      </c>
      <c r="L546" s="93">
        <v>2.92</v>
      </c>
      <c r="M546" s="93">
        <v>2.9699999999999998</v>
      </c>
      <c r="N546" s="93">
        <v>2.9000000000000004</v>
      </c>
      <c r="O546" s="93">
        <v>2.79</v>
      </c>
      <c r="P546" s="93">
        <v>2.9350000000000001</v>
      </c>
      <c r="Q546" s="93">
        <v>2.8650000000000002</v>
      </c>
      <c r="R546" s="57"/>
    </row>
    <row r="547" spans="1:18" s="127" customFormat="1" ht="12" customHeight="1">
      <c r="A547" s="64">
        <v>41319</v>
      </c>
      <c r="B547" s="93">
        <v>3</v>
      </c>
      <c r="C547" s="57"/>
      <c r="D547" s="93">
        <v>3</v>
      </c>
      <c r="E547" s="93"/>
      <c r="F547" s="93"/>
      <c r="G547" s="101"/>
      <c r="H547" s="101"/>
      <c r="I547" s="92">
        <v>109.10875799999999</v>
      </c>
      <c r="J547" s="93">
        <v>3.04</v>
      </c>
      <c r="K547" s="93">
        <v>2.94</v>
      </c>
      <c r="L547" s="93">
        <v>2.93</v>
      </c>
      <c r="M547" s="93">
        <v>2.9800000000000004</v>
      </c>
      <c r="N547" s="93">
        <v>2.91</v>
      </c>
      <c r="O547" s="93">
        <v>2.8099999999999996</v>
      </c>
      <c r="P547" s="93">
        <v>2.9350000000000001</v>
      </c>
      <c r="Q547" s="93">
        <v>2.875</v>
      </c>
      <c r="R547" s="57"/>
    </row>
    <row r="548" spans="1:18" s="127" customFormat="1" ht="12" customHeight="1">
      <c r="A548" s="64">
        <v>41320</v>
      </c>
      <c r="B548" s="93">
        <v>3</v>
      </c>
      <c r="C548" s="57"/>
      <c r="D548" s="93">
        <v>3</v>
      </c>
      <c r="E548" s="93"/>
      <c r="F548" s="93"/>
      <c r="G548" s="101"/>
      <c r="H548" s="101"/>
      <c r="I548" s="92">
        <v>109.117726</v>
      </c>
      <c r="J548" s="93">
        <v>3.04</v>
      </c>
      <c r="K548" s="93">
        <v>2.92</v>
      </c>
      <c r="L548" s="93">
        <v>2.9</v>
      </c>
      <c r="M548" s="93">
        <v>2.9699999999999998</v>
      </c>
      <c r="N548" s="93">
        <v>2.8899999999999997</v>
      </c>
      <c r="O548" s="93">
        <v>2.79</v>
      </c>
      <c r="P548" s="93">
        <v>2.93</v>
      </c>
      <c r="Q548" s="93">
        <v>2.875</v>
      </c>
      <c r="R548" s="57"/>
    </row>
    <row r="549" spans="1:18" s="127" customFormat="1" ht="12" customHeight="1">
      <c r="A549" s="64">
        <v>41323</v>
      </c>
      <c r="B549" s="93">
        <v>3</v>
      </c>
      <c r="C549" s="57"/>
      <c r="D549" s="93">
        <v>3</v>
      </c>
      <c r="E549" s="93"/>
      <c r="F549" s="93"/>
      <c r="G549" s="101"/>
      <c r="H549" s="101"/>
      <c r="I549" s="92">
        <v>109.144632</v>
      </c>
      <c r="J549" s="93">
        <v>3.01</v>
      </c>
      <c r="K549" s="93">
        <v>2.91</v>
      </c>
      <c r="L549" s="93">
        <v>2.9</v>
      </c>
      <c r="M549" s="93">
        <v>2.9699999999999998</v>
      </c>
      <c r="N549" s="93">
        <v>2.9000000000000004</v>
      </c>
      <c r="O549" s="93">
        <v>2.8099999999999996</v>
      </c>
      <c r="P549" s="93">
        <v>2.93</v>
      </c>
      <c r="Q549" s="93">
        <v>2.88</v>
      </c>
      <c r="R549" s="57"/>
    </row>
    <row r="550" spans="1:18" s="127" customFormat="1" ht="12" customHeight="1">
      <c r="A550" s="64">
        <v>41324</v>
      </c>
      <c r="B550" s="93">
        <v>3</v>
      </c>
      <c r="C550" s="57"/>
      <c r="D550" s="93">
        <v>3</v>
      </c>
      <c r="E550" s="93"/>
      <c r="F550" s="93"/>
      <c r="G550" s="101"/>
      <c r="H550" s="101"/>
      <c r="I550" s="92">
        <v>109.15360200000001</v>
      </c>
      <c r="J550" s="93">
        <v>3.01</v>
      </c>
      <c r="K550" s="93">
        <v>2.92</v>
      </c>
      <c r="L550" s="93">
        <v>2.91</v>
      </c>
      <c r="M550" s="93">
        <v>2.9699999999999998</v>
      </c>
      <c r="N550" s="93">
        <v>2.91</v>
      </c>
      <c r="O550" s="93">
        <v>2.8200000000000003</v>
      </c>
      <c r="P550" s="93">
        <v>2.9350000000000001</v>
      </c>
      <c r="Q550" s="93">
        <v>2.89</v>
      </c>
      <c r="R550" s="57"/>
    </row>
    <row r="551" spans="1:18" s="127" customFormat="1" ht="12" customHeight="1">
      <c r="A551" s="64">
        <v>41325</v>
      </c>
      <c r="B551" s="93">
        <v>3</v>
      </c>
      <c r="C551" s="57"/>
      <c r="D551" s="93">
        <v>3</v>
      </c>
      <c r="E551" s="93"/>
      <c r="F551" s="93"/>
      <c r="G551" s="101"/>
      <c r="H551" s="101"/>
      <c r="I551" s="92">
        <v>109.16257400000001</v>
      </c>
      <c r="J551" s="93">
        <v>3.02</v>
      </c>
      <c r="K551" s="93">
        <v>2.94</v>
      </c>
      <c r="L551" s="93">
        <v>2.94</v>
      </c>
      <c r="M551" s="93">
        <v>2.9699999999999998</v>
      </c>
      <c r="N551" s="93">
        <v>2.91</v>
      </c>
      <c r="O551" s="93">
        <v>2.8200000000000003</v>
      </c>
      <c r="P551" s="93">
        <v>2.93</v>
      </c>
      <c r="Q551" s="93">
        <v>2.8849999999999998</v>
      </c>
      <c r="R551" s="57"/>
    </row>
    <row r="552" spans="1:18" s="127" customFormat="1" ht="12" customHeight="1">
      <c r="A552" s="64">
        <v>41326</v>
      </c>
      <c r="B552" s="93">
        <v>3</v>
      </c>
      <c r="C552" s="57"/>
      <c r="D552" s="93">
        <v>3</v>
      </c>
      <c r="E552" s="93"/>
      <c r="F552" s="93"/>
      <c r="G552" s="101"/>
      <c r="H552" s="101"/>
      <c r="I552" s="92">
        <v>109.17154600000001</v>
      </c>
      <c r="J552" s="93">
        <v>3.0129999999999999</v>
      </c>
      <c r="K552" s="93">
        <v>2.93</v>
      </c>
      <c r="L552" s="93">
        <v>2.93</v>
      </c>
      <c r="M552" s="93">
        <v>2.96</v>
      </c>
      <c r="N552" s="93">
        <v>2.8899999999999997</v>
      </c>
      <c r="O552" s="93">
        <v>2.8</v>
      </c>
      <c r="P552" s="93">
        <v>2.94</v>
      </c>
      <c r="Q552" s="93">
        <v>2.8849999999999998</v>
      </c>
      <c r="R552" s="57"/>
    </row>
    <row r="553" spans="1:18" s="127" customFormat="1" ht="12" customHeight="1">
      <c r="A553" s="64">
        <v>41327</v>
      </c>
      <c r="B553" s="93">
        <v>3</v>
      </c>
      <c r="C553" s="57"/>
      <c r="D553" s="93">
        <v>3</v>
      </c>
      <c r="E553" s="93"/>
      <c r="F553" s="93"/>
      <c r="G553" s="101"/>
      <c r="H553" s="101"/>
      <c r="I553" s="92">
        <v>109.180519</v>
      </c>
      <c r="J553" s="93">
        <v>3.0169999999999999</v>
      </c>
      <c r="K553" s="93">
        <v>2.96</v>
      </c>
      <c r="L553" s="93">
        <v>2.9569999999999999</v>
      </c>
      <c r="M553" s="93">
        <v>2.96</v>
      </c>
      <c r="N553" s="93">
        <v>2.9000000000000004</v>
      </c>
      <c r="O553" s="93">
        <v>2.8200000000000003</v>
      </c>
      <c r="P553" s="93">
        <v>2.95</v>
      </c>
      <c r="Q553" s="93">
        <v>2.9</v>
      </c>
      <c r="R553" s="57"/>
    </row>
    <row r="554" spans="1:18" s="127" customFormat="1" ht="12" customHeight="1">
      <c r="A554" s="64">
        <v>41330</v>
      </c>
      <c r="B554" s="93">
        <v>3</v>
      </c>
      <c r="C554" s="57"/>
      <c r="D554" s="93">
        <v>3</v>
      </c>
      <c r="E554" s="93"/>
      <c r="F554" s="93"/>
      <c r="G554" s="101"/>
      <c r="H554" s="101"/>
      <c r="I554" s="92">
        <v>109.20744000000001</v>
      </c>
      <c r="J554" s="93">
        <v>3.0150000000000001</v>
      </c>
      <c r="K554" s="93">
        <v>2.9729999999999999</v>
      </c>
      <c r="L554" s="93">
        <v>2.9609999999999999</v>
      </c>
      <c r="M554" s="93">
        <v>2.96</v>
      </c>
      <c r="N554" s="93">
        <v>2.9000000000000004</v>
      </c>
      <c r="O554" s="93">
        <v>2.8099999999999996</v>
      </c>
      <c r="P554" s="93">
        <v>2.9449999999999998</v>
      </c>
      <c r="Q554" s="93">
        <v>2.895</v>
      </c>
      <c r="R554" s="57"/>
    </row>
    <row r="555" spans="1:18" s="127" customFormat="1" ht="12" customHeight="1">
      <c r="A555" s="64">
        <v>41331</v>
      </c>
      <c r="B555" s="93">
        <v>3</v>
      </c>
      <c r="C555" s="57"/>
      <c r="D555" s="93">
        <v>3</v>
      </c>
      <c r="E555" s="93"/>
      <c r="F555" s="93"/>
      <c r="G555" s="101"/>
      <c r="H555" s="101"/>
      <c r="I555" s="92">
        <v>109.216416</v>
      </c>
      <c r="J555" s="93">
        <v>3.01</v>
      </c>
      <c r="K555" s="93">
        <v>2.94</v>
      </c>
      <c r="L555" s="93">
        <v>2.92</v>
      </c>
      <c r="M555" s="93">
        <v>2.9400000000000004</v>
      </c>
      <c r="N555" s="93">
        <v>2.8600000000000003</v>
      </c>
      <c r="O555" s="93">
        <v>2.74</v>
      </c>
      <c r="P555" s="93">
        <v>2.9249999999999998</v>
      </c>
      <c r="Q555" s="93">
        <v>2.87</v>
      </c>
      <c r="R555" s="57"/>
    </row>
    <row r="556" spans="1:18" s="127" customFormat="1" ht="12" customHeight="1">
      <c r="A556" s="64">
        <v>41332</v>
      </c>
      <c r="B556" s="93">
        <v>3</v>
      </c>
      <c r="C556" s="57"/>
      <c r="D556" s="93">
        <v>3</v>
      </c>
      <c r="E556" s="93"/>
      <c r="F556" s="93"/>
      <c r="G556" s="101"/>
      <c r="H556" s="101"/>
      <c r="I556" s="92">
        <v>109.225393</v>
      </c>
      <c r="J556" s="93">
        <v>3.0129999999999999</v>
      </c>
      <c r="K556" s="93">
        <v>2.9460000000000002</v>
      </c>
      <c r="L556" s="93">
        <v>2.92</v>
      </c>
      <c r="M556" s="93">
        <v>2.9299999999999997</v>
      </c>
      <c r="N556" s="93">
        <v>2.8499999999999996</v>
      </c>
      <c r="O556" s="93">
        <v>2.7300000000000004</v>
      </c>
      <c r="P556" s="93">
        <v>2.92</v>
      </c>
      <c r="Q556" s="93">
        <v>2.86</v>
      </c>
      <c r="R556" s="57"/>
    </row>
    <row r="557" spans="1:18" s="127" customFormat="1" ht="12" customHeight="1">
      <c r="A557" s="64">
        <v>41333</v>
      </c>
      <c r="B557" s="93">
        <v>3</v>
      </c>
      <c r="C557" s="57"/>
      <c r="D557" s="93">
        <v>3</v>
      </c>
      <c r="E557" s="93"/>
      <c r="F557" s="93"/>
      <c r="G557" s="101"/>
      <c r="H557" s="101"/>
      <c r="I557" s="92">
        <v>109.23437</v>
      </c>
      <c r="J557" s="93">
        <v>3.03</v>
      </c>
      <c r="K557" s="93">
        <v>2.97</v>
      </c>
      <c r="L557" s="93">
        <v>2.93</v>
      </c>
      <c r="M557" s="93">
        <v>2.9699999999999998</v>
      </c>
      <c r="N557" s="93">
        <v>2.8899999999999997</v>
      </c>
      <c r="O557" s="93">
        <v>2.7800000000000002</v>
      </c>
      <c r="P557" s="93">
        <v>2.9449999999999998</v>
      </c>
      <c r="Q557" s="93">
        <v>2.88</v>
      </c>
      <c r="R557" s="57"/>
    </row>
    <row r="558" spans="1:18" s="127" customFormat="1" ht="12" customHeight="1">
      <c r="A558" s="64">
        <v>41334</v>
      </c>
      <c r="B558" s="93">
        <v>3</v>
      </c>
      <c r="C558" s="57"/>
      <c r="D558" s="93">
        <v>3</v>
      </c>
      <c r="E558" s="93"/>
      <c r="F558" s="93"/>
      <c r="G558" s="101"/>
      <c r="H558" s="101"/>
      <c r="I558" s="92">
        <v>109.24334899999999</v>
      </c>
      <c r="J558" s="93">
        <v>3.0070000000000001</v>
      </c>
      <c r="K558" s="93">
        <v>2.9550000000000001</v>
      </c>
      <c r="L558" s="93">
        <v>2.95</v>
      </c>
      <c r="M558" s="93">
        <v>2.96</v>
      </c>
      <c r="N558" s="93">
        <v>2.8899999999999997</v>
      </c>
      <c r="O558" s="93">
        <v>2.79</v>
      </c>
      <c r="P558" s="93">
        <v>2.95</v>
      </c>
      <c r="Q558" s="93">
        <v>2.87</v>
      </c>
      <c r="R558" s="93"/>
    </row>
    <row r="559" spans="1:18" s="127" customFormat="1" ht="12" customHeight="1">
      <c r="A559" s="64">
        <v>41337</v>
      </c>
      <c r="B559" s="93">
        <v>3</v>
      </c>
      <c r="C559" s="57"/>
      <c r="D559" s="93">
        <v>3</v>
      </c>
      <c r="E559" s="93"/>
      <c r="F559" s="93"/>
      <c r="G559" s="101"/>
      <c r="H559" s="101"/>
      <c r="I559" s="92">
        <v>109.270285</v>
      </c>
      <c r="J559" s="93">
        <v>3.02</v>
      </c>
      <c r="K559" s="93">
        <v>2.9510000000000001</v>
      </c>
      <c r="L559" s="93">
        <v>2.95</v>
      </c>
      <c r="M559" s="93">
        <v>2.96</v>
      </c>
      <c r="N559" s="93">
        <v>2.8899999999999997</v>
      </c>
      <c r="O559" s="93">
        <v>2.7800000000000002</v>
      </c>
      <c r="P559" s="93">
        <v>2.9350000000000001</v>
      </c>
      <c r="Q559" s="93">
        <v>2.87</v>
      </c>
      <c r="R559" s="57"/>
    </row>
    <row r="560" spans="1:18" s="127" customFormat="1" ht="12" customHeight="1">
      <c r="A560" s="64">
        <v>41338</v>
      </c>
      <c r="B560" s="93">
        <v>3</v>
      </c>
      <c r="C560" s="57"/>
      <c r="D560" s="93">
        <v>3</v>
      </c>
      <c r="E560" s="93"/>
      <c r="F560" s="93"/>
      <c r="G560" s="101"/>
      <c r="H560" s="101"/>
      <c r="I560" s="92">
        <v>109.27926600000001</v>
      </c>
      <c r="J560" s="93">
        <v>3.04</v>
      </c>
      <c r="K560" s="93">
        <v>2.98</v>
      </c>
      <c r="L560" s="93">
        <v>2.9710000000000001</v>
      </c>
      <c r="M560" s="93">
        <v>2.99</v>
      </c>
      <c r="N560" s="93">
        <v>2.92</v>
      </c>
      <c r="O560" s="93">
        <v>2.84</v>
      </c>
      <c r="P560" s="93">
        <v>2.9649999999999999</v>
      </c>
      <c r="Q560" s="93">
        <v>2.9</v>
      </c>
      <c r="R560" s="93"/>
    </row>
    <row r="561" spans="1:18" s="127" customFormat="1" ht="12" customHeight="1">
      <c r="A561" s="64">
        <v>41339</v>
      </c>
      <c r="B561" s="93">
        <v>3</v>
      </c>
      <c r="C561" s="57"/>
      <c r="D561" s="93">
        <v>3</v>
      </c>
      <c r="E561" s="93"/>
      <c r="F561" s="93"/>
      <c r="G561" s="101"/>
      <c r="H561" s="101"/>
      <c r="I561" s="92">
        <v>109.288248</v>
      </c>
      <c r="J561" s="93">
        <v>3.03</v>
      </c>
      <c r="K561" s="93">
        <v>2.99</v>
      </c>
      <c r="L561" s="93">
        <v>3</v>
      </c>
      <c r="M561" s="93">
        <v>2.99</v>
      </c>
      <c r="N561" s="93">
        <v>2.9400000000000004</v>
      </c>
      <c r="O561" s="93">
        <v>2.8600000000000003</v>
      </c>
      <c r="P561" s="93">
        <v>2.9750000000000001</v>
      </c>
      <c r="Q561" s="93">
        <v>2.91</v>
      </c>
      <c r="R561" s="57"/>
    </row>
    <row r="562" spans="1:18" s="127" customFormat="1" ht="12" customHeight="1">
      <c r="A562" s="64">
        <v>41340</v>
      </c>
      <c r="B562" s="93">
        <v>3</v>
      </c>
      <c r="C562" s="57"/>
      <c r="D562" s="93">
        <v>3</v>
      </c>
      <c r="E562" s="93"/>
      <c r="F562" s="93"/>
      <c r="G562" s="101"/>
      <c r="H562" s="101"/>
      <c r="I562" s="92">
        <v>109.297231</v>
      </c>
      <c r="J562" s="93">
        <v>3.03</v>
      </c>
      <c r="K562" s="93">
        <v>3</v>
      </c>
      <c r="L562" s="93">
        <v>2.99</v>
      </c>
      <c r="M562" s="93">
        <v>2.99</v>
      </c>
      <c r="N562" s="93">
        <v>2.9400000000000004</v>
      </c>
      <c r="O562" s="93">
        <v>2.8600000000000003</v>
      </c>
      <c r="P562" s="93">
        <v>2.97</v>
      </c>
      <c r="Q562" s="93">
        <v>2.915</v>
      </c>
      <c r="R562" s="57"/>
    </row>
    <row r="563" spans="1:18" s="127" customFormat="1" ht="12" customHeight="1">
      <c r="A563" s="64">
        <v>41341</v>
      </c>
      <c r="B563" s="93">
        <v>3</v>
      </c>
      <c r="C563" s="57"/>
      <c r="D563" s="93">
        <v>3</v>
      </c>
      <c r="E563" s="93"/>
      <c r="F563" s="93"/>
      <c r="G563" s="101"/>
      <c r="H563" s="101"/>
      <c r="I563" s="92">
        <v>109.306214</v>
      </c>
      <c r="J563" s="93">
        <v>3.04</v>
      </c>
      <c r="K563" s="93">
        <v>3.03</v>
      </c>
      <c r="L563" s="93">
        <v>3.03</v>
      </c>
      <c r="M563" s="93">
        <v>2.99</v>
      </c>
      <c r="N563" s="93">
        <v>2.9400000000000004</v>
      </c>
      <c r="O563" s="93">
        <v>2.88</v>
      </c>
      <c r="P563" s="93">
        <v>2.97</v>
      </c>
      <c r="Q563" s="93">
        <v>2.92</v>
      </c>
      <c r="R563" s="57"/>
    </row>
    <row r="564" spans="1:18" s="127" customFormat="1" ht="12" customHeight="1">
      <c r="A564" s="64">
        <v>41344</v>
      </c>
      <c r="B564" s="93">
        <v>3</v>
      </c>
      <c r="C564" s="57"/>
      <c r="D564" s="93">
        <v>3</v>
      </c>
      <c r="E564" s="93"/>
      <c r="F564" s="93"/>
      <c r="G564" s="101"/>
      <c r="H564" s="101"/>
      <c r="I564" s="92">
        <v>109.33316600000001</v>
      </c>
      <c r="J564" s="93">
        <v>3.05</v>
      </c>
      <c r="K564" s="93">
        <v>3.0619999999999998</v>
      </c>
      <c r="L564" s="93">
        <v>3.06</v>
      </c>
      <c r="M564" s="93">
        <v>2.99</v>
      </c>
      <c r="N564" s="93">
        <v>2.9489999999999998</v>
      </c>
      <c r="O564" s="93">
        <v>2.8899999999999997</v>
      </c>
      <c r="P564" s="93">
        <v>2.97</v>
      </c>
      <c r="Q564" s="93">
        <v>2.92</v>
      </c>
      <c r="R564" s="57"/>
    </row>
    <row r="565" spans="1:18" s="127" customFormat="1" ht="12" customHeight="1">
      <c r="A565" s="64">
        <v>41345</v>
      </c>
      <c r="B565" s="93">
        <v>3</v>
      </c>
      <c r="C565" s="57"/>
      <c r="D565" s="93">
        <v>3</v>
      </c>
      <c r="E565" s="93"/>
      <c r="F565" s="93"/>
      <c r="G565" s="101"/>
      <c r="H565" s="101"/>
      <c r="I565" s="92">
        <v>109.342153</v>
      </c>
      <c r="J565" s="93">
        <v>3.05</v>
      </c>
      <c r="K565" s="93">
        <v>3.08</v>
      </c>
      <c r="L565" s="93">
        <v>3.0609999999999999</v>
      </c>
      <c r="M565" s="93">
        <v>2.99</v>
      </c>
      <c r="N565" s="93">
        <v>2.95</v>
      </c>
      <c r="O565" s="93">
        <v>2.9000000000000004</v>
      </c>
      <c r="P565" s="93">
        <v>2.98</v>
      </c>
      <c r="Q565" s="93">
        <v>2.9350000000000001</v>
      </c>
      <c r="R565" s="57"/>
    </row>
    <row r="566" spans="1:18" s="127" customFormat="1" ht="12" customHeight="1">
      <c r="A566" s="64">
        <v>41346</v>
      </c>
      <c r="B566" s="93">
        <v>3</v>
      </c>
      <c r="C566" s="57"/>
      <c r="D566" s="93">
        <v>3</v>
      </c>
      <c r="E566" s="93"/>
      <c r="F566" s="93"/>
      <c r="G566" s="101"/>
      <c r="H566" s="101"/>
      <c r="I566" s="92">
        <v>109.35114</v>
      </c>
      <c r="J566" s="93">
        <v>3.05</v>
      </c>
      <c r="K566" s="93">
        <v>3.06</v>
      </c>
      <c r="L566" s="93">
        <v>3.056</v>
      </c>
      <c r="M566" s="93">
        <v>2.99</v>
      </c>
      <c r="N566" s="93">
        <v>2.95</v>
      </c>
      <c r="O566" s="93">
        <v>2.9000000000000004</v>
      </c>
      <c r="P566" s="93">
        <v>2.9849999999999999</v>
      </c>
      <c r="Q566" s="93">
        <v>2.94</v>
      </c>
      <c r="R566" s="57"/>
    </row>
    <row r="567" spans="1:18" s="127" customFormat="1" ht="12" customHeight="1">
      <c r="A567" s="64">
        <v>41347</v>
      </c>
      <c r="B567" s="93">
        <v>3</v>
      </c>
      <c r="C567" s="57"/>
      <c r="D567" s="93">
        <v>3</v>
      </c>
      <c r="E567" s="93"/>
      <c r="F567" s="93"/>
      <c r="G567" s="101"/>
      <c r="H567" s="101"/>
      <c r="I567" s="92">
        <v>109.360128</v>
      </c>
      <c r="J567" s="93">
        <v>3.0640000000000001</v>
      </c>
      <c r="K567" s="93">
        <v>3.1059999999999999</v>
      </c>
      <c r="L567" s="93">
        <v>3.1280000000000001</v>
      </c>
      <c r="M567" s="93">
        <v>3</v>
      </c>
      <c r="N567" s="93">
        <v>2.99</v>
      </c>
      <c r="O567" s="93">
        <v>2.9699999999999998</v>
      </c>
      <c r="P567" s="93">
        <v>3</v>
      </c>
      <c r="Q567" s="93">
        <v>2.9750000000000001</v>
      </c>
      <c r="R567" s="57"/>
    </row>
    <row r="568" spans="1:18" s="127" customFormat="1" ht="12" customHeight="1">
      <c r="A568" s="64">
        <v>41348</v>
      </c>
      <c r="B568" s="93">
        <v>3</v>
      </c>
      <c r="C568" s="57"/>
      <c r="D568" s="93">
        <v>3</v>
      </c>
      <c r="E568" s="93"/>
      <c r="F568" s="93"/>
      <c r="G568" s="101"/>
      <c r="H568" s="101"/>
      <c r="I568" s="92">
        <v>109.36911600000001</v>
      </c>
      <c r="J568" s="93">
        <v>3.06</v>
      </c>
      <c r="K568" s="93">
        <v>3.11</v>
      </c>
      <c r="L568" s="93">
        <v>3.13</v>
      </c>
      <c r="M568" s="93">
        <v>2.99</v>
      </c>
      <c r="N568" s="93">
        <v>2.9800000000000004</v>
      </c>
      <c r="O568" s="93">
        <v>2.96</v>
      </c>
      <c r="P568" s="93">
        <v>2.9849999999999999</v>
      </c>
      <c r="Q568" s="93">
        <v>2.9550000000000001</v>
      </c>
      <c r="R568" s="57"/>
    </row>
    <row r="569" spans="1:18" s="127" customFormat="1" ht="12" customHeight="1">
      <c r="A569" s="64">
        <v>41351</v>
      </c>
      <c r="B569" s="93">
        <v>3</v>
      </c>
      <c r="C569" s="57"/>
      <c r="D569" s="93">
        <v>3</v>
      </c>
      <c r="E569" s="93"/>
      <c r="F569" s="93"/>
      <c r="G569" s="101"/>
      <c r="H569" s="101"/>
      <c r="I569" s="92">
        <v>109.396084</v>
      </c>
      <c r="J569" s="93">
        <v>3.03</v>
      </c>
      <c r="K569" s="93">
        <v>3.04</v>
      </c>
      <c r="L569" s="93">
        <v>3.05</v>
      </c>
      <c r="M569" s="93">
        <v>2.9800000000000004</v>
      </c>
      <c r="N569" s="93">
        <v>2.95</v>
      </c>
      <c r="O569" s="93">
        <v>2.9000000000000004</v>
      </c>
      <c r="P569" s="93">
        <v>2.97</v>
      </c>
      <c r="Q569" s="93">
        <v>2.9350000000000001</v>
      </c>
      <c r="R569" s="57"/>
    </row>
    <row r="570" spans="1:18" s="127" customFormat="1" ht="12" customHeight="1">
      <c r="A570" s="64">
        <v>41352</v>
      </c>
      <c r="B570" s="93">
        <v>3</v>
      </c>
      <c r="C570" s="57"/>
      <c r="D570" s="93">
        <v>3</v>
      </c>
      <c r="E570" s="93"/>
      <c r="F570" s="93"/>
      <c r="G570" s="101"/>
      <c r="H570" s="101"/>
      <c r="I570" s="92">
        <v>109.405075</v>
      </c>
      <c r="J570" s="93">
        <v>3.0419999999999998</v>
      </c>
      <c r="K570" s="93">
        <v>3.05</v>
      </c>
      <c r="L570" s="93">
        <v>3.07</v>
      </c>
      <c r="M570" s="93">
        <v>2.99</v>
      </c>
      <c r="N570" s="93">
        <v>2.96</v>
      </c>
      <c r="O570" s="93">
        <v>2.9299999999999997</v>
      </c>
      <c r="P570" s="93">
        <v>2.97</v>
      </c>
      <c r="Q570" s="93">
        <v>2.9449999999999998</v>
      </c>
      <c r="R570" s="57"/>
    </row>
    <row r="571" spans="1:18" s="127" customFormat="1" ht="12" customHeight="1">
      <c r="A571" s="64">
        <v>41353</v>
      </c>
      <c r="B571" s="93">
        <v>3</v>
      </c>
      <c r="C571" s="57"/>
      <c r="D571" s="93">
        <v>3</v>
      </c>
      <c r="E571" s="93"/>
      <c r="F571" s="93"/>
      <c r="G571" s="101"/>
      <c r="H571" s="101"/>
      <c r="I571" s="92">
        <v>109.414067</v>
      </c>
      <c r="J571" s="93">
        <v>3.0419999999999998</v>
      </c>
      <c r="K571" s="93">
        <v>3.06</v>
      </c>
      <c r="L571" s="93">
        <v>3.0950000000000002</v>
      </c>
      <c r="M571" s="93">
        <v>2.9800000000000004</v>
      </c>
      <c r="N571" s="93">
        <v>2.95</v>
      </c>
      <c r="O571" s="93">
        <v>2.91</v>
      </c>
      <c r="P571" s="93">
        <v>2.96</v>
      </c>
      <c r="Q571" s="93">
        <v>2.94</v>
      </c>
      <c r="R571" s="57"/>
    </row>
    <row r="572" spans="1:18" s="127" customFormat="1" ht="12" customHeight="1">
      <c r="A572" s="64">
        <v>41354</v>
      </c>
      <c r="B572" s="93">
        <v>3</v>
      </c>
      <c r="C572" s="57"/>
      <c r="D572" s="93">
        <v>3</v>
      </c>
      <c r="E572" s="93"/>
      <c r="F572" s="93"/>
      <c r="G572" s="101"/>
      <c r="H572" s="101"/>
      <c r="I572" s="92">
        <v>109.42306000000001</v>
      </c>
      <c r="J572" s="93">
        <v>3.03</v>
      </c>
      <c r="K572" s="93">
        <v>3.06</v>
      </c>
      <c r="L572" s="93">
        <v>3.105</v>
      </c>
      <c r="M572" s="93">
        <v>2.99</v>
      </c>
      <c r="N572" s="93">
        <v>2.9550000000000001</v>
      </c>
      <c r="O572" s="93">
        <v>2.9299999999999997</v>
      </c>
      <c r="P572" s="93">
        <v>2.9750000000000001</v>
      </c>
      <c r="Q572" s="93">
        <v>2.9449999999999998</v>
      </c>
      <c r="R572" s="57"/>
    </row>
    <row r="573" spans="1:18" s="127" customFormat="1" ht="12" customHeight="1">
      <c r="A573" s="64">
        <v>41355</v>
      </c>
      <c r="B573" s="93">
        <v>3</v>
      </c>
      <c r="C573" s="57"/>
      <c r="D573" s="93">
        <v>3</v>
      </c>
      <c r="E573" s="93"/>
      <c r="F573" s="93"/>
      <c r="G573" s="101"/>
      <c r="H573" s="101"/>
      <c r="I573" s="92">
        <v>109.43205399999999</v>
      </c>
      <c r="J573" s="93">
        <v>3.0329999999999999</v>
      </c>
      <c r="K573" s="93">
        <v>3.077</v>
      </c>
      <c r="L573" s="93">
        <v>3.12</v>
      </c>
      <c r="M573" s="93">
        <v>2.9800000000000004</v>
      </c>
      <c r="N573" s="93">
        <v>2.95</v>
      </c>
      <c r="O573" s="93">
        <v>2.92</v>
      </c>
      <c r="P573" s="93">
        <v>2.96</v>
      </c>
      <c r="Q573" s="93">
        <v>2.93</v>
      </c>
      <c r="R573" s="57"/>
    </row>
    <row r="574" spans="1:18" s="127" customFormat="1" ht="12" customHeight="1">
      <c r="A574" s="64">
        <v>41358</v>
      </c>
      <c r="B574" s="93">
        <v>3</v>
      </c>
      <c r="C574" s="57"/>
      <c r="D574" s="93">
        <v>3</v>
      </c>
      <c r="E574" s="93"/>
      <c r="F574" s="93"/>
      <c r="G574" s="101"/>
      <c r="H574" s="101"/>
      <c r="I574" s="92">
        <v>109.459037</v>
      </c>
      <c r="J574" s="93">
        <v>3.012</v>
      </c>
      <c r="K574" s="93">
        <v>3.0680000000000001</v>
      </c>
      <c r="L574" s="93">
        <v>3.11</v>
      </c>
      <c r="M574" s="93">
        <v>2.99</v>
      </c>
      <c r="N574" s="93">
        <v>2.96</v>
      </c>
      <c r="O574" s="93">
        <v>2.9400000000000004</v>
      </c>
      <c r="P574" s="93">
        <v>2.9550000000000001</v>
      </c>
      <c r="Q574" s="93"/>
      <c r="R574" s="57"/>
    </row>
    <row r="575" spans="1:18" s="127" customFormat="1" ht="12" customHeight="1">
      <c r="A575" s="64">
        <v>41359</v>
      </c>
      <c r="B575" s="93">
        <v>3</v>
      </c>
      <c r="C575" s="57"/>
      <c r="D575" s="93">
        <v>3</v>
      </c>
      <c r="E575" s="93"/>
      <c r="F575" s="93"/>
      <c r="G575" s="101"/>
      <c r="H575" s="101"/>
      <c r="I575" s="92">
        <v>109.468034</v>
      </c>
      <c r="J575" s="93">
        <v>3.02</v>
      </c>
      <c r="K575" s="93">
        <v>3.05</v>
      </c>
      <c r="L575" s="93">
        <v>3.12</v>
      </c>
      <c r="M575" s="93">
        <v>2.9800000000000004</v>
      </c>
      <c r="N575" s="93">
        <v>2.96</v>
      </c>
      <c r="O575" s="93">
        <v>2.9299999999999997</v>
      </c>
      <c r="P575" s="93">
        <v>2.96</v>
      </c>
      <c r="Q575" s="93"/>
      <c r="R575" s="57"/>
    </row>
    <row r="576" spans="1:18" s="127" customFormat="1" ht="12" customHeight="1">
      <c r="A576" s="64">
        <v>41360</v>
      </c>
      <c r="B576" s="93">
        <v>3</v>
      </c>
      <c r="C576" s="57"/>
      <c r="D576" s="93">
        <v>3</v>
      </c>
      <c r="E576" s="93"/>
      <c r="F576" s="93"/>
      <c r="G576" s="101"/>
      <c r="H576" s="101"/>
      <c r="I576" s="92">
        <v>109.477031</v>
      </c>
      <c r="J576" s="93">
        <v>3.05</v>
      </c>
      <c r="K576" s="93">
        <v>3.097</v>
      </c>
      <c r="L576" s="93">
        <v>3.13</v>
      </c>
      <c r="M576" s="93">
        <v>2.99</v>
      </c>
      <c r="N576" s="93">
        <v>2.96</v>
      </c>
      <c r="O576" s="93">
        <v>2.92</v>
      </c>
      <c r="P576" s="93">
        <v>2.96</v>
      </c>
      <c r="Q576" s="93"/>
      <c r="R576" s="57"/>
    </row>
    <row r="577" spans="1:18" s="127" customFormat="1" ht="12" customHeight="1">
      <c r="A577" s="64">
        <v>41361</v>
      </c>
      <c r="B577" s="93">
        <v>3</v>
      </c>
      <c r="C577" s="57"/>
      <c r="D577" s="93">
        <v>3</v>
      </c>
      <c r="E577" s="93"/>
      <c r="F577" s="93"/>
      <c r="G577" s="101"/>
      <c r="H577" s="101"/>
      <c r="I577" s="92">
        <v>109.486029</v>
      </c>
      <c r="J577" s="93">
        <v>3.05</v>
      </c>
      <c r="K577" s="93">
        <v>3.0880000000000001</v>
      </c>
      <c r="L577" s="93">
        <v>3.1080000000000001</v>
      </c>
      <c r="M577" s="93">
        <v>2.99</v>
      </c>
      <c r="N577" s="93">
        <v>2.95</v>
      </c>
      <c r="O577" s="93">
        <v>2.8899999999999997</v>
      </c>
      <c r="P577" s="93"/>
      <c r="Q577" s="93"/>
      <c r="R577" s="57"/>
    </row>
    <row r="578" spans="1:18" s="127" customFormat="1" ht="12" customHeight="1">
      <c r="A578" s="64">
        <v>41366</v>
      </c>
      <c r="B578" s="93">
        <v>3</v>
      </c>
      <c r="C578" s="57"/>
      <c r="D578" s="93">
        <v>3</v>
      </c>
      <c r="E578" s="93"/>
      <c r="F578" s="93"/>
      <c r="G578" s="101"/>
      <c r="H578" s="101"/>
      <c r="I578" s="92">
        <v>109.531024</v>
      </c>
      <c r="J578" s="93">
        <v>3.04</v>
      </c>
      <c r="K578" s="93">
        <v>3.06</v>
      </c>
      <c r="L578" s="93">
        <v>3.11</v>
      </c>
      <c r="M578" s="93">
        <v>3</v>
      </c>
      <c r="N578" s="93">
        <v>2.9699999999999998</v>
      </c>
      <c r="O578" s="93">
        <v>2.92</v>
      </c>
      <c r="P578" s="93"/>
      <c r="Q578" s="93"/>
      <c r="R578" s="57"/>
    </row>
    <row r="579" spans="1:18" s="127" customFormat="1" ht="12" customHeight="1">
      <c r="A579" s="64">
        <v>41367</v>
      </c>
      <c r="B579" s="93">
        <v>3</v>
      </c>
      <c r="C579" s="57"/>
      <c r="D579" s="93">
        <v>3</v>
      </c>
      <c r="E579" s="93"/>
      <c r="F579" s="93"/>
      <c r="G579" s="101"/>
      <c r="H579" s="101"/>
      <c r="I579" s="92">
        <v>109.540026</v>
      </c>
      <c r="J579" s="93">
        <v>3.04</v>
      </c>
      <c r="K579" s="93">
        <v>3.07</v>
      </c>
      <c r="L579" s="93">
        <v>3.11</v>
      </c>
      <c r="M579" s="93">
        <v>3</v>
      </c>
      <c r="N579" s="93">
        <v>2.9699999999999998</v>
      </c>
      <c r="O579" s="93">
        <v>2.9299999999999997</v>
      </c>
      <c r="P579" s="93"/>
      <c r="Q579" s="93"/>
      <c r="R579" s="57"/>
    </row>
    <row r="580" spans="1:18" s="127" customFormat="1" ht="12" customHeight="1">
      <c r="A580" s="64">
        <v>41368</v>
      </c>
      <c r="B580" s="93">
        <v>3</v>
      </c>
      <c r="C580" s="57"/>
      <c r="D580" s="93">
        <v>3</v>
      </c>
      <c r="E580" s="93"/>
      <c r="F580" s="93"/>
      <c r="G580" s="101"/>
      <c r="H580" s="101"/>
      <c r="I580" s="92">
        <v>109.549029</v>
      </c>
      <c r="J580" s="93">
        <v>3.05</v>
      </c>
      <c r="K580" s="93">
        <v>3.07</v>
      </c>
      <c r="L580" s="93">
        <v>3.117</v>
      </c>
      <c r="M580" s="93">
        <v>3</v>
      </c>
      <c r="N580" s="93">
        <v>2.9699999999999998</v>
      </c>
      <c r="O580" s="93">
        <v>2.9299999999999997</v>
      </c>
      <c r="P580" s="93"/>
      <c r="Q580" s="93"/>
      <c r="R580" s="57"/>
    </row>
    <row r="581" spans="1:18" s="127" customFormat="1" ht="12" customHeight="1">
      <c r="A581" s="64">
        <v>41369</v>
      </c>
      <c r="B581" s="93">
        <v>3</v>
      </c>
      <c r="C581" s="57"/>
      <c r="D581" s="93">
        <v>3</v>
      </c>
      <c r="E581" s="93"/>
      <c r="F581" s="93"/>
      <c r="G581" s="101"/>
      <c r="H581" s="101"/>
      <c r="I581" s="92">
        <v>109.55803400000001</v>
      </c>
      <c r="J581" s="93">
        <v>3.05</v>
      </c>
      <c r="K581" s="93">
        <v>3.07</v>
      </c>
      <c r="L581" s="93">
        <v>3.1120000000000001</v>
      </c>
      <c r="M581" s="93">
        <v>3</v>
      </c>
      <c r="N581" s="93">
        <v>2.9699999999999998</v>
      </c>
      <c r="O581" s="93">
        <v>2.9299999999999997</v>
      </c>
      <c r="P581" s="93"/>
      <c r="Q581" s="93"/>
      <c r="R581" s="57"/>
    </row>
    <row r="582" spans="1:18" s="127" customFormat="1" ht="12" customHeight="1">
      <c r="A582" s="64">
        <v>41372</v>
      </c>
      <c r="B582" s="93">
        <v>3</v>
      </c>
      <c r="C582" s="57"/>
      <c r="D582" s="93">
        <v>3</v>
      </c>
      <c r="E582" s="93"/>
      <c r="F582" s="93"/>
      <c r="G582" s="101"/>
      <c r="H582" s="101"/>
      <c r="I582" s="92">
        <v>109.585048</v>
      </c>
      <c r="J582" s="93">
        <v>3.04</v>
      </c>
      <c r="K582" s="93">
        <v>3.0750000000000002</v>
      </c>
      <c r="L582" s="93">
        <v>3.1</v>
      </c>
      <c r="M582" s="93">
        <v>3</v>
      </c>
      <c r="N582" s="93">
        <v>2.96</v>
      </c>
      <c r="O582" s="93">
        <v>2.92</v>
      </c>
      <c r="P582" s="93">
        <v>2.9649999999999999</v>
      </c>
      <c r="Q582" s="93"/>
      <c r="R582" s="57"/>
    </row>
    <row r="583" spans="1:18" s="127" customFormat="1" ht="12" customHeight="1">
      <c r="A583" s="64">
        <v>41373</v>
      </c>
      <c r="B583" s="93">
        <v>3</v>
      </c>
      <c r="C583" s="57"/>
      <c r="D583" s="93">
        <v>3</v>
      </c>
      <c r="E583" s="93"/>
      <c r="F583" s="93"/>
      <c r="G583" s="101"/>
      <c r="H583" s="101"/>
      <c r="I583" s="92">
        <v>109.594055</v>
      </c>
      <c r="J583" s="93">
        <v>3.05</v>
      </c>
      <c r="K583" s="93">
        <v>3.06</v>
      </c>
      <c r="L583" s="93">
        <v>3.0840000000000001</v>
      </c>
      <c r="M583" s="93">
        <v>3</v>
      </c>
      <c r="N583" s="93">
        <v>2.9615</v>
      </c>
      <c r="O583" s="93">
        <v>2.91</v>
      </c>
      <c r="P583" s="93">
        <v>2.9649999999999999</v>
      </c>
      <c r="Q583" s="93"/>
      <c r="R583" s="57"/>
    </row>
    <row r="584" spans="1:18" s="127" customFormat="1" ht="12" customHeight="1">
      <c r="A584" s="64">
        <v>41374</v>
      </c>
      <c r="B584" s="93">
        <v>3</v>
      </c>
      <c r="C584" s="57"/>
      <c r="D584" s="93">
        <v>3</v>
      </c>
      <c r="E584" s="93"/>
      <c r="F584" s="93"/>
      <c r="G584" s="101"/>
      <c r="H584" s="101"/>
      <c r="I584" s="92">
        <v>109.60306300000001</v>
      </c>
      <c r="J584" s="93">
        <v>3.05</v>
      </c>
      <c r="K584" s="93">
        <v>3.09</v>
      </c>
      <c r="L584" s="93">
        <v>3.09</v>
      </c>
      <c r="M584" s="93">
        <v>3</v>
      </c>
      <c r="N584" s="93">
        <v>2.96</v>
      </c>
      <c r="O584" s="93">
        <v>2.92</v>
      </c>
      <c r="P584" s="93">
        <v>2.97</v>
      </c>
      <c r="Q584" s="93"/>
      <c r="R584" s="57"/>
    </row>
    <row r="585" spans="1:18" s="127" customFormat="1" ht="12" customHeight="1">
      <c r="A585" s="64">
        <v>41375</v>
      </c>
      <c r="B585" s="93">
        <v>3</v>
      </c>
      <c r="C585" s="57"/>
      <c r="D585" s="93">
        <v>3</v>
      </c>
      <c r="E585" s="93"/>
      <c r="F585" s="93"/>
      <c r="G585" s="101"/>
      <c r="H585" s="101"/>
      <c r="I585" s="92">
        <v>109.612071</v>
      </c>
      <c r="J585" s="93">
        <v>3.05</v>
      </c>
      <c r="K585" s="93">
        <v>3.07</v>
      </c>
      <c r="L585" s="93">
        <v>3.07</v>
      </c>
      <c r="M585" s="93">
        <v>2.99</v>
      </c>
      <c r="N585" s="93">
        <v>2.95</v>
      </c>
      <c r="O585" s="93">
        <v>2.88</v>
      </c>
      <c r="P585" s="93">
        <v>2.96</v>
      </c>
      <c r="Q585" s="93">
        <v>2.8849999999999998</v>
      </c>
      <c r="R585" s="57"/>
    </row>
    <row r="586" spans="1:18" s="127" customFormat="1" ht="12" customHeight="1">
      <c r="A586" s="64">
        <v>41376</v>
      </c>
      <c r="B586" s="93">
        <v>3</v>
      </c>
      <c r="C586" s="57"/>
      <c r="D586" s="93">
        <v>3</v>
      </c>
      <c r="E586" s="93"/>
      <c r="F586" s="93"/>
      <c r="G586" s="101"/>
      <c r="H586" s="101"/>
      <c r="I586" s="92">
        <v>109.62108000000001</v>
      </c>
      <c r="J586" s="93">
        <v>3.05</v>
      </c>
      <c r="K586" s="93">
        <v>3.06</v>
      </c>
      <c r="L586" s="93">
        <v>3.0579999999999998</v>
      </c>
      <c r="M586" s="93">
        <v>2.99</v>
      </c>
      <c r="N586" s="93">
        <v>2.9400000000000004</v>
      </c>
      <c r="O586" s="93">
        <v>2.87</v>
      </c>
      <c r="P586" s="93">
        <v>2.96</v>
      </c>
      <c r="Q586" s="93">
        <v>2.8849999999999998</v>
      </c>
      <c r="R586" s="57"/>
    </row>
    <row r="587" spans="1:18" s="127" customFormat="1" ht="12" customHeight="1">
      <c r="A587" s="64">
        <v>41379</v>
      </c>
      <c r="B587" s="93">
        <v>3</v>
      </c>
      <c r="C587" s="57"/>
      <c r="D587" s="93">
        <v>3</v>
      </c>
      <c r="E587" s="93"/>
      <c r="F587" s="93"/>
      <c r="G587" s="101"/>
      <c r="H587" s="101"/>
      <c r="I587" s="92">
        <v>109.64811</v>
      </c>
      <c r="J587" s="93">
        <v>3.048</v>
      </c>
      <c r="K587" s="93">
        <v>3.04</v>
      </c>
      <c r="L587" s="93">
        <v>3.0350000000000001</v>
      </c>
      <c r="M587" s="93">
        <v>2.99</v>
      </c>
      <c r="N587" s="93">
        <v>2.92</v>
      </c>
      <c r="O587" s="93">
        <v>2.8499999999999996</v>
      </c>
      <c r="P587" s="93">
        <v>2.95</v>
      </c>
      <c r="Q587" s="93">
        <v>2.875</v>
      </c>
      <c r="R587" s="57"/>
    </row>
    <row r="588" spans="1:18" s="127" customFormat="1" ht="12" customHeight="1">
      <c r="A588" s="64">
        <v>41380</v>
      </c>
      <c r="B588" s="93">
        <v>3</v>
      </c>
      <c r="C588" s="57"/>
      <c r="D588" s="93">
        <v>3</v>
      </c>
      <c r="E588" s="93"/>
      <c r="F588" s="93"/>
      <c r="G588" s="101"/>
      <c r="H588" s="101"/>
      <c r="I588" s="92">
        <v>109.657122</v>
      </c>
      <c r="J588" s="93">
        <v>3.06</v>
      </c>
      <c r="K588" s="93">
        <v>3.02</v>
      </c>
      <c r="L588" s="93">
        <v>3.0129999999999999</v>
      </c>
      <c r="M588" s="93">
        <v>2.9800000000000004</v>
      </c>
      <c r="N588" s="93">
        <v>2.91</v>
      </c>
      <c r="O588" s="93">
        <v>2.84</v>
      </c>
      <c r="P588" s="93">
        <v>2.9449999999999998</v>
      </c>
      <c r="Q588" s="93">
        <v>2.87</v>
      </c>
      <c r="R588" s="57"/>
    </row>
    <row r="589" spans="1:18" s="127" customFormat="1" ht="12" customHeight="1">
      <c r="A589" s="64">
        <v>41381</v>
      </c>
      <c r="B589" s="93">
        <v>3</v>
      </c>
      <c r="C589" s="57"/>
      <c r="D589" s="93">
        <v>3</v>
      </c>
      <c r="E589" s="93"/>
      <c r="F589" s="93"/>
      <c r="G589" s="101"/>
      <c r="H589" s="101"/>
      <c r="I589" s="92">
        <v>109.666135</v>
      </c>
      <c r="J589" s="93">
        <v>3.0510000000000002</v>
      </c>
      <c r="K589" s="93">
        <v>3.0129999999999999</v>
      </c>
      <c r="L589" s="93">
        <v>3.01</v>
      </c>
      <c r="M589" s="93">
        <v>2.9800000000000004</v>
      </c>
      <c r="N589" s="93">
        <v>2.91</v>
      </c>
      <c r="O589" s="93">
        <v>2.84</v>
      </c>
      <c r="P589" s="93">
        <v>2.9449999999999998</v>
      </c>
      <c r="Q589" s="93">
        <v>2.8650000000000002</v>
      </c>
      <c r="R589" s="57"/>
    </row>
    <row r="590" spans="1:18" s="127" customFormat="1" ht="12" customHeight="1">
      <c r="A590" s="64">
        <v>41382</v>
      </c>
      <c r="B590" s="93">
        <v>3</v>
      </c>
      <c r="C590" s="57"/>
      <c r="D590" s="93">
        <v>3</v>
      </c>
      <c r="E590" s="93"/>
      <c r="F590" s="93"/>
      <c r="G590" s="101"/>
      <c r="H590" s="101"/>
      <c r="I590" s="92">
        <v>109.675149</v>
      </c>
      <c r="J590" s="93">
        <v>3.044</v>
      </c>
      <c r="K590" s="93">
        <v>2.9889999999999999</v>
      </c>
      <c r="L590" s="93">
        <v>2.9630000000000001</v>
      </c>
      <c r="M590" s="93">
        <v>2.9699999999999998</v>
      </c>
      <c r="N590" s="93">
        <v>2.9000000000000004</v>
      </c>
      <c r="O590" s="93">
        <v>2.8099999999999996</v>
      </c>
      <c r="P590" s="93">
        <v>2.94</v>
      </c>
      <c r="Q590" s="93">
        <v>2.85</v>
      </c>
      <c r="R590" s="57"/>
    </row>
    <row r="591" spans="1:18" s="127" customFormat="1" ht="12" customHeight="1">
      <c r="A591" s="64">
        <v>41383</v>
      </c>
      <c r="B591" s="93">
        <v>3</v>
      </c>
      <c r="C591" s="57"/>
      <c r="D591" s="93">
        <v>3</v>
      </c>
      <c r="E591" s="93"/>
      <c r="F591" s="93"/>
      <c r="G591" s="101"/>
      <c r="H591" s="101"/>
      <c r="I591" s="92">
        <v>109.684163</v>
      </c>
      <c r="J591" s="93">
        <v>3.04</v>
      </c>
      <c r="K591" s="93">
        <v>2.99</v>
      </c>
      <c r="L591" s="93">
        <v>2.97</v>
      </c>
      <c r="M591" s="93">
        <v>2.9699999999999998</v>
      </c>
      <c r="N591" s="93">
        <v>2.8899999999999997</v>
      </c>
      <c r="O591" s="93">
        <v>2.8</v>
      </c>
      <c r="P591" s="93">
        <v>2.94</v>
      </c>
      <c r="Q591" s="93">
        <v>2.8450000000000002</v>
      </c>
      <c r="R591" s="57"/>
    </row>
    <row r="592" spans="1:18" s="127" customFormat="1" ht="12" customHeight="1">
      <c r="A592" s="64">
        <v>41386</v>
      </c>
      <c r="B592" s="93">
        <v>3</v>
      </c>
      <c r="C592" s="57"/>
      <c r="D592" s="93">
        <v>3</v>
      </c>
      <c r="E592" s="93"/>
      <c r="F592" s="93"/>
      <c r="G592" s="101"/>
      <c r="H592" s="101"/>
      <c r="I592" s="92">
        <v>109.711209</v>
      </c>
      <c r="J592" s="93">
        <v>3.02</v>
      </c>
      <c r="K592" s="93">
        <v>2.96</v>
      </c>
      <c r="L592" s="93">
        <v>2.9649999999999999</v>
      </c>
      <c r="M592" s="93">
        <v>2.96</v>
      </c>
      <c r="N592" s="93">
        <v>2.8899999999999997</v>
      </c>
      <c r="O592" s="93">
        <v>2.8099999999999996</v>
      </c>
      <c r="P592" s="93">
        <v>2.9449999999999998</v>
      </c>
      <c r="Q592" s="93">
        <v>2.8450000000000002</v>
      </c>
      <c r="R592" s="57"/>
    </row>
    <row r="593" spans="1:18" s="127" customFormat="1" ht="12" customHeight="1">
      <c r="A593" s="64">
        <v>41387</v>
      </c>
      <c r="B593" s="93">
        <v>3</v>
      </c>
      <c r="C593" s="57"/>
      <c r="D593" s="93">
        <v>3</v>
      </c>
      <c r="E593" s="93"/>
      <c r="F593" s="93"/>
      <c r="G593" s="101"/>
      <c r="H593" s="101"/>
      <c r="I593" s="92">
        <v>109.720226</v>
      </c>
      <c r="J593" s="93">
        <v>3.01</v>
      </c>
      <c r="K593" s="93">
        <v>2.96</v>
      </c>
      <c r="L593" s="93">
        <v>2.9430000000000001</v>
      </c>
      <c r="M593" s="93">
        <v>2.96</v>
      </c>
      <c r="N593" s="93">
        <v>2.87</v>
      </c>
      <c r="O593" s="93">
        <v>2.7699999999999996</v>
      </c>
      <c r="P593" s="93">
        <v>2.9449999999999998</v>
      </c>
      <c r="Q593" s="93">
        <v>2.83</v>
      </c>
      <c r="R593" s="57"/>
    </row>
    <row r="594" spans="1:18" s="127" customFormat="1" ht="12" customHeight="1">
      <c r="A594" s="64">
        <v>41388</v>
      </c>
      <c r="B594" s="93">
        <v>3</v>
      </c>
      <c r="C594" s="57"/>
      <c r="D594" s="93">
        <v>3</v>
      </c>
      <c r="E594" s="93"/>
      <c r="F594" s="93"/>
      <c r="G594" s="101"/>
      <c r="H594" s="101"/>
      <c r="I594" s="92">
        <v>109.72924399999999</v>
      </c>
      <c r="J594" s="93">
        <v>2.9830000000000001</v>
      </c>
      <c r="K594" s="93">
        <v>2.9460000000000002</v>
      </c>
      <c r="L594" s="93">
        <v>2.89</v>
      </c>
      <c r="M594" s="93">
        <v>2.9400000000000004</v>
      </c>
      <c r="N594" s="93">
        <v>2.8499999999999996</v>
      </c>
      <c r="O594" s="93">
        <v>2.7300000000000004</v>
      </c>
      <c r="P594" s="93">
        <v>2.9249999999999998</v>
      </c>
      <c r="Q594" s="93">
        <v>2.7949999999999999</v>
      </c>
      <c r="R594" s="57"/>
    </row>
    <row r="595" spans="1:18" s="127" customFormat="1" ht="12" customHeight="1">
      <c r="A595" s="64">
        <v>41390</v>
      </c>
      <c r="B595" s="93">
        <v>3</v>
      </c>
      <c r="C595" s="57"/>
      <c r="D595" s="93">
        <v>3</v>
      </c>
      <c r="E595" s="93"/>
      <c r="F595" s="93"/>
      <c r="G595" s="101"/>
      <c r="H595" s="101"/>
      <c r="I595" s="92">
        <v>109.747282</v>
      </c>
      <c r="J595" s="93">
        <v>3.0110000000000001</v>
      </c>
      <c r="K595" s="93">
        <v>2.9460000000000002</v>
      </c>
      <c r="L595" s="93">
        <v>2.9049999999999998</v>
      </c>
      <c r="M595" s="93">
        <v>2.9299999999999997</v>
      </c>
      <c r="N595" s="93">
        <v>2.84</v>
      </c>
      <c r="O595" s="93">
        <v>2.7199999999999998</v>
      </c>
      <c r="P595" s="93">
        <v>2.9249999999999998</v>
      </c>
      <c r="Q595" s="93">
        <v>2.79</v>
      </c>
      <c r="R595" s="57"/>
    </row>
    <row r="596" spans="1:18" s="127" customFormat="1" ht="12" customHeight="1">
      <c r="A596" s="64">
        <v>41393</v>
      </c>
      <c r="B596" s="93">
        <v>3</v>
      </c>
      <c r="C596" s="57"/>
      <c r="D596" s="93">
        <v>3</v>
      </c>
      <c r="E596" s="93"/>
      <c r="F596" s="93"/>
      <c r="G596" s="101"/>
      <c r="H596" s="101"/>
      <c r="I596" s="92">
        <v>109.774343</v>
      </c>
      <c r="J596" s="93">
        <v>3.0259999999999998</v>
      </c>
      <c r="K596" s="93">
        <v>2.9319999999999999</v>
      </c>
      <c r="L596" s="93">
        <v>2.879</v>
      </c>
      <c r="M596" s="93">
        <v>2.9299999999999997</v>
      </c>
      <c r="N596" s="93">
        <v>2.83</v>
      </c>
      <c r="O596" s="93">
        <v>2.7199999999999998</v>
      </c>
      <c r="P596" s="93">
        <v>2.9249999999999998</v>
      </c>
      <c r="Q596" s="93">
        <v>2.79</v>
      </c>
      <c r="R596" s="57"/>
    </row>
    <row r="597" spans="1:18" s="127" customFormat="1" ht="12" customHeight="1">
      <c r="A597" s="64">
        <v>41394</v>
      </c>
      <c r="B597" s="93">
        <v>3</v>
      </c>
      <c r="C597" s="57"/>
      <c r="D597" s="93">
        <v>3</v>
      </c>
      <c r="E597" s="93"/>
      <c r="F597" s="93"/>
      <c r="G597" s="101"/>
      <c r="H597" s="101"/>
      <c r="I597" s="92">
        <v>109.783365</v>
      </c>
      <c r="J597" s="93">
        <v>3.012</v>
      </c>
      <c r="K597" s="93">
        <v>2.93</v>
      </c>
      <c r="L597" s="93">
        <v>2.87</v>
      </c>
      <c r="M597" s="93">
        <v>2.9299999999999997</v>
      </c>
      <c r="N597" s="93">
        <v>2.83</v>
      </c>
      <c r="O597" s="93">
        <v>2.71</v>
      </c>
      <c r="P597" s="93">
        <v>2.88</v>
      </c>
      <c r="Q597" s="93">
        <v>2.7850000000000001</v>
      </c>
      <c r="R597" s="57"/>
    </row>
    <row r="598" spans="1:18" s="127" customFormat="1" ht="12" customHeight="1">
      <c r="A598" s="64">
        <v>41395</v>
      </c>
      <c r="B598" s="93">
        <v>3</v>
      </c>
      <c r="C598" s="57"/>
      <c r="D598" s="93">
        <v>3</v>
      </c>
      <c r="E598" s="93"/>
      <c r="F598" s="93"/>
      <c r="G598" s="101"/>
      <c r="H598" s="101"/>
      <c r="I598" s="92">
        <v>109.792389</v>
      </c>
      <c r="J598" s="93">
        <v>2.9750000000000001</v>
      </c>
      <c r="K598" s="93">
        <v>2.9079999999999999</v>
      </c>
      <c r="L598" s="93">
        <v>2.84</v>
      </c>
      <c r="M598" s="93">
        <v>2.9299999999999997</v>
      </c>
      <c r="N598" s="93">
        <v>2.83</v>
      </c>
      <c r="O598" s="93">
        <v>2.7199999999999998</v>
      </c>
      <c r="P598" s="93">
        <v>2.88</v>
      </c>
      <c r="Q598" s="93">
        <v>2.7850000000000001</v>
      </c>
      <c r="R598" s="57"/>
    </row>
    <row r="599" spans="1:18" s="127" customFormat="1" ht="12" customHeight="1">
      <c r="A599" s="64">
        <v>41396</v>
      </c>
      <c r="B599" s="93">
        <v>3</v>
      </c>
      <c r="C599" s="57"/>
      <c r="D599" s="93">
        <v>3</v>
      </c>
      <c r="E599" s="93"/>
      <c r="F599" s="93"/>
      <c r="G599" s="101"/>
      <c r="H599" s="101"/>
      <c r="I599" s="92">
        <v>109.801413</v>
      </c>
      <c r="J599" s="93">
        <v>2.96</v>
      </c>
      <c r="K599" s="93">
        <v>2.88</v>
      </c>
      <c r="L599" s="93">
        <v>2.79</v>
      </c>
      <c r="M599" s="93">
        <v>2.8899999999999997</v>
      </c>
      <c r="N599" s="93">
        <v>2.7800000000000002</v>
      </c>
      <c r="O599" s="93">
        <v>2.6799999999999997</v>
      </c>
      <c r="P599" s="93">
        <v>2.8650000000000002</v>
      </c>
      <c r="Q599" s="93">
        <v>2.77</v>
      </c>
      <c r="R599" s="57"/>
    </row>
    <row r="600" spans="1:18" s="127" customFormat="1" ht="12" customHeight="1">
      <c r="A600" s="64">
        <v>41397</v>
      </c>
      <c r="B600" s="93">
        <v>3</v>
      </c>
      <c r="C600" s="57"/>
      <c r="D600" s="93">
        <v>3</v>
      </c>
      <c r="E600" s="93"/>
      <c r="F600" s="93"/>
      <c r="G600" s="101"/>
      <c r="H600" s="101"/>
      <c r="I600" s="92">
        <v>109.81043699999999</v>
      </c>
      <c r="J600" s="93">
        <v>2.9590000000000001</v>
      </c>
      <c r="K600" s="93">
        <v>2.86</v>
      </c>
      <c r="L600" s="93">
        <v>2.78</v>
      </c>
      <c r="M600" s="93">
        <v>2.87</v>
      </c>
      <c r="N600" s="93">
        <v>2.7699999999999996</v>
      </c>
      <c r="O600" s="93">
        <v>2.6500000000000004</v>
      </c>
      <c r="P600" s="93">
        <v>2.8450000000000002</v>
      </c>
      <c r="Q600" s="93">
        <v>2.7450000000000001</v>
      </c>
      <c r="R600" s="57"/>
    </row>
    <row r="601" spans="1:18" s="127" customFormat="1" ht="12" customHeight="1">
      <c r="A601" s="64">
        <v>41400</v>
      </c>
      <c r="B601" s="93">
        <v>3</v>
      </c>
      <c r="C601" s="57"/>
      <c r="D601" s="93">
        <v>3</v>
      </c>
      <c r="E601" s="93"/>
      <c r="F601" s="93"/>
      <c r="G601" s="101"/>
      <c r="H601" s="101"/>
      <c r="I601" s="92">
        <v>109.837514</v>
      </c>
      <c r="J601" s="93">
        <v>2.9569999999999999</v>
      </c>
      <c r="K601" s="93">
        <v>2.89</v>
      </c>
      <c r="L601" s="93">
        <v>2.8140000000000001</v>
      </c>
      <c r="M601" s="93">
        <v>2.88</v>
      </c>
      <c r="N601" s="93">
        <v>2.7699999999999996</v>
      </c>
      <c r="O601" s="93">
        <v>2.67</v>
      </c>
      <c r="P601" s="93">
        <v>2.85</v>
      </c>
      <c r="Q601" s="93">
        <v>2.75</v>
      </c>
      <c r="R601" s="57"/>
    </row>
    <row r="602" spans="1:18" s="127" customFormat="1" ht="12" customHeight="1">
      <c r="A602" s="64">
        <v>41401</v>
      </c>
      <c r="B602" s="93">
        <v>3</v>
      </c>
      <c r="C602" s="57"/>
      <c r="D602" s="93">
        <v>3</v>
      </c>
      <c r="E602" s="93"/>
      <c r="F602" s="93"/>
      <c r="G602" s="101"/>
      <c r="H602" s="101"/>
      <c r="I602" s="92">
        <v>109.846542</v>
      </c>
      <c r="J602" s="93">
        <v>2.8</v>
      </c>
      <c r="K602" s="93">
        <v>2.7869999999999999</v>
      </c>
      <c r="L602" s="93">
        <v>2.7229999999999999</v>
      </c>
      <c r="M602" s="93">
        <v>2.74</v>
      </c>
      <c r="N602" s="93">
        <v>2.67</v>
      </c>
      <c r="O602" s="93">
        <v>2.5700000000000003</v>
      </c>
      <c r="P602" s="93">
        <v>2.72</v>
      </c>
      <c r="Q602" s="93">
        <v>2.6549999999999998</v>
      </c>
      <c r="R602" s="57"/>
    </row>
    <row r="603" spans="1:18" s="127" customFormat="1" ht="12" customHeight="1">
      <c r="A603" s="64">
        <v>41402</v>
      </c>
      <c r="B603" s="93">
        <v>2.75</v>
      </c>
      <c r="C603" s="93">
        <v>-0.25</v>
      </c>
      <c r="D603" s="93">
        <v>2.75</v>
      </c>
      <c r="E603" s="93"/>
      <c r="F603" s="93"/>
      <c r="G603" s="101"/>
      <c r="H603" s="101"/>
      <c r="I603" s="92">
        <v>109.85557</v>
      </c>
      <c r="J603" s="93">
        <v>2.7989999999999999</v>
      </c>
      <c r="K603" s="93">
        <v>2.79</v>
      </c>
      <c r="L603" s="93">
        <v>2.72</v>
      </c>
      <c r="M603" s="93">
        <v>2.7300000000000004</v>
      </c>
      <c r="N603" s="93">
        <v>2.6500000000000004</v>
      </c>
      <c r="O603" s="93">
        <v>2.5499999999999998</v>
      </c>
      <c r="P603" s="93">
        <v>2.71</v>
      </c>
      <c r="Q603" s="93">
        <v>2.63</v>
      </c>
      <c r="R603" s="57"/>
    </row>
    <row r="604" spans="1:18" s="127" customFormat="1" ht="12" customHeight="1">
      <c r="A604" s="64">
        <v>41403</v>
      </c>
      <c r="B604" s="93">
        <v>2.75</v>
      </c>
      <c r="C604" s="93"/>
      <c r="D604" s="93">
        <v>2.75</v>
      </c>
      <c r="E604" s="93"/>
      <c r="F604" s="93"/>
      <c r="G604" s="101"/>
      <c r="H604" s="101"/>
      <c r="I604" s="92">
        <v>109.86384700000001</v>
      </c>
      <c r="J604" s="93">
        <v>2.81</v>
      </c>
      <c r="K604" s="93">
        <v>2.798</v>
      </c>
      <c r="L604" s="93">
        <v>2.75</v>
      </c>
      <c r="M604" s="93">
        <v>2.75</v>
      </c>
      <c r="N604" s="93">
        <v>2.6799999999999997</v>
      </c>
      <c r="O604" s="93">
        <v>2.59</v>
      </c>
      <c r="P604" s="93">
        <v>2.71</v>
      </c>
      <c r="Q604" s="93">
        <v>2.63</v>
      </c>
      <c r="R604" s="57"/>
    </row>
    <row r="605" spans="1:18" s="127" customFormat="1" ht="12" customHeight="1">
      <c r="A605" s="64">
        <v>41404</v>
      </c>
      <c r="B605" s="93">
        <v>2.75</v>
      </c>
      <c r="C605" s="93"/>
      <c r="D605" s="93">
        <v>2.75</v>
      </c>
      <c r="E605" s="93"/>
      <c r="F605" s="93"/>
      <c r="G605" s="101"/>
      <c r="H605" s="101"/>
      <c r="I605" s="92">
        <v>109.872124</v>
      </c>
      <c r="J605" s="93">
        <v>2.8220000000000001</v>
      </c>
      <c r="K605" s="93">
        <v>2.8250000000000002</v>
      </c>
      <c r="L605" s="93">
        <v>2.77</v>
      </c>
      <c r="M605" s="93">
        <v>2.74</v>
      </c>
      <c r="N605" s="93">
        <v>2.6900000000000004</v>
      </c>
      <c r="O605" s="93">
        <v>2.6100000000000003</v>
      </c>
      <c r="P605" s="93">
        <v>2.71</v>
      </c>
      <c r="Q605" s="93">
        <v>2.61</v>
      </c>
      <c r="R605" s="57"/>
    </row>
    <row r="606" spans="1:18" s="127" customFormat="1" ht="12" customHeight="1">
      <c r="A606" s="64">
        <v>41407</v>
      </c>
      <c r="B606" s="93">
        <v>2.75</v>
      </c>
      <c r="C606" s="93"/>
      <c r="D606" s="93">
        <v>2.75</v>
      </c>
      <c r="E606" s="93"/>
      <c r="F606" s="93"/>
      <c r="G606" s="101"/>
      <c r="H606" s="101"/>
      <c r="I606" s="92">
        <v>109.896958</v>
      </c>
      <c r="J606" s="93">
        <v>2.82</v>
      </c>
      <c r="K606" s="93">
        <v>2.81</v>
      </c>
      <c r="L606" s="93">
        <v>2.77</v>
      </c>
      <c r="M606" s="93">
        <v>2.74</v>
      </c>
      <c r="N606" s="93">
        <v>2.67</v>
      </c>
      <c r="O606" s="93">
        <v>2.59</v>
      </c>
      <c r="P606" s="93">
        <v>2.7050000000000001</v>
      </c>
      <c r="Q606" s="93">
        <v>2.6</v>
      </c>
      <c r="R606" s="57"/>
    </row>
    <row r="607" spans="1:18" s="127" customFormat="1" ht="12" customHeight="1">
      <c r="A607" s="64">
        <v>41408</v>
      </c>
      <c r="B607" s="93">
        <v>2.75</v>
      </c>
      <c r="C607" s="93"/>
      <c r="D607" s="93">
        <v>2.75</v>
      </c>
      <c r="E607" s="93"/>
      <c r="F607" s="93"/>
      <c r="G607" s="101"/>
      <c r="H607" s="101"/>
      <c r="I607" s="92">
        <v>109.905238</v>
      </c>
      <c r="J607" s="93">
        <v>2.82</v>
      </c>
      <c r="K607" s="93">
        <v>2.81</v>
      </c>
      <c r="L607" s="93">
        <v>2.77</v>
      </c>
      <c r="M607" s="93">
        <v>2.74</v>
      </c>
      <c r="N607" s="93">
        <v>2.67</v>
      </c>
      <c r="O607" s="93">
        <v>2.59</v>
      </c>
      <c r="P607" s="93">
        <v>2.7</v>
      </c>
      <c r="Q607" s="93">
        <v>2.59</v>
      </c>
      <c r="R607" s="57"/>
    </row>
    <row r="608" spans="1:18" s="127" customFormat="1" ht="12" customHeight="1">
      <c r="A608" s="64">
        <v>41409</v>
      </c>
      <c r="B608" s="93">
        <v>2.75</v>
      </c>
      <c r="C608" s="57"/>
      <c r="D608" s="93">
        <v>2.75</v>
      </c>
      <c r="E608" s="93"/>
      <c r="F608" s="93"/>
      <c r="G608" s="101"/>
      <c r="H608" s="101"/>
      <c r="I608" s="92">
        <v>109.91351899999999</v>
      </c>
      <c r="J608" s="93">
        <v>2.8149999999999999</v>
      </c>
      <c r="K608" s="93">
        <v>2.7949999999999999</v>
      </c>
      <c r="L608" s="93">
        <v>2.758</v>
      </c>
      <c r="M608" s="93">
        <v>2.74</v>
      </c>
      <c r="N608" s="93">
        <v>2.6799999999999997</v>
      </c>
      <c r="O608" s="93">
        <v>2.5999999999999996</v>
      </c>
      <c r="P608" s="93">
        <v>2.7050000000000001</v>
      </c>
      <c r="Q608" s="93">
        <v>2.6</v>
      </c>
      <c r="R608" s="57"/>
    </row>
    <row r="609" spans="1:18" s="127" customFormat="1" ht="12" customHeight="1">
      <c r="A609" s="64">
        <v>41410</v>
      </c>
      <c r="B609" s="93">
        <v>2.75</v>
      </c>
      <c r="C609" s="57"/>
      <c r="D609" s="93">
        <v>2.75</v>
      </c>
      <c r="E609" s="93"/>
      <c r="F609" s="93"/>
      <c r="G609" s="101"/>
      <c r="H609" s="101"/>
      <c r="I609" s="92">
        <v>109.9218</v>
      </c>
      <c r="J609" s="93">
        <v>2.81</v>
      </c>
      <c r="K609" s="93">
        <v>2.794</v>
      </c>
      <c r="L609" s="93">
        <v>2.774</v>
      </c>
      <c r="M609" s="93">
        <v>2.7300000000000004</v>
      </c>
      <c r="N609" s="93">
        <v>2.67</v>
      </c>
      <c r="O609" s="93">
        <v>2.58</v>
      </c>
      <c r="P609" s="93">
        <v>2.69</v>
      </c>
      <c r="Q609" s="93">
        <v>2.57</v>
      </c>
      <c r="R609" s="57"/>
    </row>
    <row r="610" spans="1:18" s="127" customFormat="1" ht="12" customHeight="1">
      <c r="A610" s="64">
        <v>41411</v>
      </c>
      <c r="B610" s="93">
        <v>2.75</v>
      </c>
      <c r="C610" s="57"/>
      <c r="D610" s="93">
        <v>2.75</v>
      </c>
      <c r="E610" s="93"/>
      <c r="F610" s="93"/>
      <c r="G610" s="101"/>
      <c r="H610" s="101"/>
      <c r="I610" s="92">
        <v>109.930082</v>
      </c>
      <c r="J610" s="93">
        <v>2.8239999999999998</v>
      </c>
      <c r="K610" s="93">
        <v>2.7930000000000001</v>
      </c>
      <c r="L610" s="93">
        <v>2.7610000000000001</v>
      </c>
      <c r="M610" s="93">
        <v>2.7300000000000004</v>
      </c>
      <c r="N610" s="93">
        <v>2.66</v>
      </c>
      <c r="O610" s="93">
        <v>2.58</v>
      </c>
      <c r="P610" s="93">
        <v>2.6850000000000001</v>
      </c>
      <c r="Q610" s="93">
        <v>2.56</v>
      </c>
      <c r="R610" s="57"/>
    </row>
    <row r="611" spans="1:18" s="126" customFormat="1">
      <c r="A611" s="64">
        <v>41414</v>
      </c>
      <c r="B611" s="93">
        <v>2.75</v>
      </c>
      <c r="C611" s="93"/>
      <c r="D611" s="93">
        <v>2.75</v>
      </c>
      <c r="E611" s="93">
        <v>2.75</v>
      </c>
      <c r="F611" s="93">
        <v>2.75</v>
      </c>
      <c r="G611" s="101">
        <v>5968</v>
      </c>
      <c r="H611" s="101"/>
      <c r="I611" s="92">
        <v>109.95492900000001</v>
      </c>
      <c r="J611" s="93">
        <v>2.8050000000000002</v>
      </c>
      <c r="K611" s="93">
        <v>2.78</v>
      </c>
      <c r="L611" s="93">
        <v>2.76</v>
      </c>
      <c r="M611" s="93">
        <v>2.7300000000000004</v>
      </c>
      <c r="N611" s="93">
        <v>2.67</v>
      </c>
      <c r="O611" s="93">
        <v>2.59</v>
      </c>
      <c r="P611" s="93"/>
      <c r="Q611" s="93"/>
      <c r="R611" s="93"/>
    </row>
    <row r="612" spans="1:18" s="89" customFormat="1">
      <c r="A612" s="64">
        <v>41415</v>
      </c>
      <c r="B612" s="93">
        <v>2.75</v>
      </c>
      <c r="C612" s="93"/>
      <c r="D612" s="93">
        <v>2.75</v>
      </c>
      <c r="E612" s="93">
        <v>2.75</v>
      </c>
      <c r="F612" s="93">
        <v>2.75</v>
      </c>
      <c r="G612" s="101">
        <v>4864</v>
      </c>
      <c r="H612" s="101"/>
      <c r="I612" s="92">
        <v>109.963213</v>
      </c>
      <c r="J612" s="93">
        <v>2.81</v>
      </c>
      <c r="K612" s="93">
        <v>2.8</v>
      </c>
      <c r="L612" s="93">
        <v>2.78</v>
      </c>
      <c r="M612" s="93">
        <v>2.7300000000000004</v>
      </c>
      <c r="N612" s="93">
        <v>2.6799999999999997</v>
      </c>
      <c r="O612" s="93">
        <v>2.62</v>
      </c>
      <c r="P612" s="93"/>
      <c r="Q612" s="93"/>
      <c r="R612" s="93"/>
    </row>
    <row r="613" spans="1:18" s="89" customFormat="1">
      <c r="A613" s="64">
        <v>41416</v>
      </c>
      <c r="B613" s="93">
        <v>2.75</v>
      </c>
      <c r="C613" s="93"/>
      <c r="D613" s="93">
        <v>2.75</v>
      </c>
      <c r="E613" s="93">
        <v>2.75</v>
      </c>
      <c r="F613" s="93">
        <v>2.75</v>
      </c>
      <c r="G613" s="101">
        <v>4815</v>
      </c>
      <c r="H613" s="101"/>
      <c r="I613" s="92">
        <v>109.971498</v>
      </c>
      <c r="J613" s="93">
        <v>2.8029999999999999</v>
      </c>
      <c r="K613" s="93">
        <v>2.8</v>
      </c>
      <c r="L613" s="93">
        <v>2.77</v>
      </c>
      <c r="M613" s="93">
        <v>2.7300000000000004</v>
      </c>
      <c r="N613" s="93">
        <v>2.67</v>
      </c>
      <c r="O613" s="93">
        <v>2.6100000000000003</v>
      </c>
      <c r="P613" s="93"/>
      <c r="Q613" s="93"/>
      <c r="R613" s="93"/>
    </row>
    <row r="614" spans="1:18" s="89" customFormat="1">
      <c r="A614" s="64">
        <v>41417</v>
      </c>
      <c r="B614" s="93">
        <v>2.75</v>
      </c>
      <c r="C614" s="93"/>
      <c r="D614" s="93">
        <v>2.75</v>
      </c>
      <c r="E614" s="93">
        <v>2.75</v>
      </c>
      <c r="F614" s="93">
        <v>2.75</v>
      </c>
      <c r="G614" s="101">
        <v>4132</v>
      </c>
      <c r="H614" s="101"/>
      <c r="I614" s="92">
        <v>109.979784</v>
      </c>
      <c r="J614" s="93">
        <v>2.8</v>
      </c>
      <c r="K614" s="93">
        <v>2.7949999999999999</v>
      </c>
      <c r="L614" s="93">
        <v>2.7669999999999999</v>
      </c>
      <c r="M614" s="93">
        <v>2.7199999999999998</v>
      </c>
      <c r="N614" s="93">
        <v>2.66</v>
      </c>
      <c r="O614" s="93">
        <v>2.59</v>
      </c>
      <c r="P614" s="93"/>
      <c r="Q614" s="93"/>
      <c r="R614" s="93"/>
    </row>
    <row r="615" spans="1:18" s="89" customFormat="1">
      <c r="A615" s="64">
        <v>41418</v>
      </c>
      <c r="B615" s="93">
        <v>2.75</v>
      </c>
      <c r="C615" s="93"/>
      <c r="D615" s="93">
        <v>2.75</v>
      </c>
      <c r="E615" s="93">
        <v>2.75</v>
      </c>
      <c r="F615" s="93">
        <v>2.75</v>
      </c>
      <c r="G615" s="101">
        <v>4908</v>
      </c>
      <c r="H615" s="101"/>
      <c r="I615" s="92">
        <v>109.98806999999999</v>
      </c>
      <c r="J615" s="93">
        <v>2.81</v>
      </c>
      <c r="K615" s="93">
        <v>2.8029999999999999</v>
      </c>
      <c r="L615" s="93">
        <v>2.77</v>
      </c>
      <c r="M615" s="93">
        <v>2.7199999999999998</v>
      </c>
      <c r="N615" s="93">
        <v>2.66</v>
      </c>
      <c r="O615" s="93">
        <v>2.59</v>
      </c>
      <c r="P615" s="93"/>
      <c r="Q615" s="93"/>
      <c r="R615" s="93"/>
    </row>
    <row r="616" spans="1:18" s="89" customFormat="1">
      <c r="A616" s="64">
        <v>41421</v>
      </c>
      <c r="B616" s="93">
        <v>2.75</v>
      </c>
      <c r="C616" s="93"/>
      <c r="D616" s="93">
        <v>2.75</v>
      </c>
      <c r="E616" s="93">
        <v>2.75</v>
      </c>
      <c r="F616" s="93">
        <v>2.75</v>
      </c>
      <c r="G616" s="101">
        <v>5131</v>
      </c>
      <c r="H616" s="101"/>
      <c r="I616" s="92">
        <v>110.01293</v>
      </c>
      <c r="J616" s="93">
        <v>2.81</v>
      </c>
      <c r="K616" s="93">
        <v>2.8079999999999998</v>
      </c>
      <c r="L616" s="93">
        <v>2.7770000000000001</v>
      </c>
      <c r="M616" s="93">
        <v>2.71</v>
      </c>
      <c r="N616" s="93">
        <v>2.6500000000000004</v>
      </c>
      <c r="O616" s="93">
        <v>2.5700000000000003</v>
      </c>
      <c r="P616" s="93"/>
      <c r="Q616" s="93"/>
      <c r="R616" s="93"/>
    </row>
    <row r="617" spans="1:18" s="89" customFormat="1">
      <c r="A617" s="64">
        <v>41422</v>
      </c>
      <c r="B617" s="93">
        <v>2.75</v>
      </c>
      <c r="C617" s="93"/>
      <c r="D617" s="93">
        <v>2.75</v>
      </c>
      <c r="E617" s="93">
        <v>2.75</v>
      </c>
      <c r="F617" s="93">
        <v>2.75</v>
      </c>
      <c r="G617" s="101">
        <v>4265</v>
      </c>
      <c r="H617" s="101"/>
      <c r="I617" s="92">
        <v>110.021219</v>
      </c>
      <c r="J617" s="93">
        <v>2.82</v>
      </c>
      <c r="K617" s="93">
        <v>2.82</v>
      </c>
      <c r="L617" s="93">
        <v>2.78</v>
      </c>
      <c r="M617" s="93">
        <v>2.71</v>
      </c>
      <c r="N617" s="93">
        <v>2.6500000000000004</v>
      </c>
      <c r="O617" s="93">
        <v>2.58</v>
      </c>
      <c r="P617" s="93"/>
      <c r="Q617" s="93"/>
      <c r="R617" s="93"/>
    </row>
    <row r="618" spans="1:18" s="89" customFormat="1">
      <c r="A618" s="64">
        <v>41423</v>
      </c>
      <c r="B618" s="93">
        <v>2.75</v>
      </c>
      <c r="C618" s="93"/>
      <c r="D618" s="93">
        <v>2.75</v>
      </c>
      <c r="E618" s="93">
        <v>2.75</v>
      </c>
      <c r="F618" s="93">
        <v>2.75</v>
      </c>
      <c r="G618" s="101">
        <v>6346</v>
      </c>
      <c r="H618" s="101"/>
      <c r="I618" s="92">
        <v>110.02950800000001</v>
      </c>
      <c r="J618" s="93">
        <v>2.82</v>
      </c>
      <c r="K618" s="93">
        <v>2.82</v>
      </c>
      <c r="L618" s="93">
        <v>2.78</v>
      </c>
      <c r="M618" s="93">
        <v>2.71</v>
      </c>
      <c r="N618" s="93">
        <v>2.6399999999999997</v>
      </c>
      <c r="O618" s="93">
        <v>2.5700000000000003</v>
      </c>
      <c r="P618" s="93"/>
      <c r="Q618" s="93"/>
      <c r="R618" s="93"/>
    </row>
    <row r="619" spans="1:18" s="89" customFormat="1">
      <c r="A619" s="64">
        <v>41424</v>
      </c>
      <c r="B619" s="93">
        <v>2.75</v>
      </c>
      <c r="C619" s="93"/>
      <c r="D619" s="93">
        <v>2.75</v>
      </c>
      <c r="E619" s="93">
        <v>2.75</v>
      </c>
      <c r="F619" s="93">
        <v>2.75</v>
      </c>
      <c r="G619" s="101">
        <v>4232</v>
      </c>
      <c r="H619" s="101"/>
      <c r="I619" s="92">
        <v>110.037798</v>
      </c>
      <c r="J619" s="93">
        <v>2.82</v>
      </c>
      <c r="K619" s="93">
        <v>2.82</v>
      </c>
      <c r="L619" s="93">
        <v>2.78</v>
      </c>
      <c r="M619" s="93">
        <v>2.7199999999999998</v>
      </c>
      <c r="N619" s="93">
        <v>2.6500000000000004</v>
      </c>
      <c r="O619" s="93">
        <v>2.5700000000000003</v>
      </c>
      <c r="P619" s="93"/>
      <c r="Q619" s="93"/>
      <c r="R619" s="93"/>
    </row>
    <row r="620" spans="1:18" s="89" customFormat="1">
      <c r="A620" s="64">
        <v>41425</v>
      </c>
      <c r="B620" s="93">
        <v>2.75</v>
      </c>
      <c r="C620" s="93"/>
      <c r="D620" s="93">
        <v>2.75</v>
      </c>
      <c r="E620" s="93">
        <v>2.75</v>
      </c>
      <c r="F620" s="93">
        <v>2.75</v>
      </c>
      <c r="G620" s="101">
        <v>5672</v>
      </c>
      <c r="H620" s="101"/>
      <c r="I620" s="92">
        <v>110.04608899999999</v>
      </c>
      <c r="J620" s="93">
        <v>2.8140000000000001</v>
      </c>
      <c r="K620" s="93">
        <v>2.8159999999999998</v>
      </c>
      <c r="L620" s="93">
        <v>2.78</v>
      </c>
      <c r="M620" s="93">
        <v>2.7199999999999998</v>
      </c>
      <c r="N620" s="93">
        <v>2.6550000000000002</v>
      </c>
      <c r="O620" s="93">
        <v>2.5700000000000003</v>
      </c>
      <c r="P620" s="93"/>
      <c r="Q620" s="93"/>
      <c r="R620" s="93"/>
    </row>
    <row r="621" spans="1:18" s="89" customFormat="1">
      <c r="A621" s="64">
        <v>41428</v>
      </c>
      <c r="B621" s="93">
        <v>2.75</v>
      </c>
      <c r="C621" s="93"/>
      <c r="D621" s="93">
        <v>2.75</v>
      </c>
      <c r="E621" s="93">
        <v>2.75</v>
      </c>
      <c r="F621" s="93">
        <v>2.75</v>
      </c>
      <c r="G621" s="101">
        <v>4968</v>
      </c>
      <c r="H621" s="101"/>
      <c r="I621" s="92">
        <v>110.07096199999999</v>
      </c>
      <c r="J621" s="93">
        <v>2.78</v>
      </c>
      <c r="K621" s="93">
        <v>2.78</v>
      </c>
      <c r="L621" s="93">
        <v>2.77</v>
      </c>
      <c r="M621" s="93">
        <v>2.7199999999999998</v>
      </c>
      <c r="N621" s="93">
        <v>2.6550000000000002</v>
      </c>
      <c r="O621" s="93">
        <v>2.58</v>
      </c>
      <c r="P621" s="93"/>
      <c r="Q621" s="93"/>
      <c r="R621" s="93"/>
    </row>
    <row r="622" spans="1:18" s="89" customFormat="1">
      <c r="A622" s="64">
        <v>41429</v>
      </c>
      <c r="B622" s="93">
        <v>2.75</v>
      </c>
      <c r="C622" s="93"/>
      <c r="D622" s="93">
        <v>2.75</v>
      </c>
      <c r="E622" s="93">
        <v>2.75</v>
      </c>
      <c r="F622" s="93">
        <v>2.75</v>
      </c>
      <c r="G622" s="101">
        <v>5285</v>
      </c>
      <c r="H622" s="101"/>
      <c r="I622" s="92">
        <v>110.079255</v>
      </c>
      <c r="J622" s="93">
        <v>2.81</v>
      </c>
      <c r="K622" s="93">
        <v>2.81</v>
      </c>
      <c r="L622" s="93">
        <v>2.8</v>
      </c>
      <c r="M622" s="93">
        <v>2.75</v>
      </c>
      <c r="N622" s="93">
        <v>2.6799999999999997</v>
      </c>
      <c r="O622" s="93">
        <v>2.5999999999999996</v>
      </c>
      <c r="P622" s="93"/>
      <c r="Q622" s="93"/>
      <c r="R622" s="93"/>
    </row>
    <row r="623" spans="1:18" s="89" customFormat="1">
      <c r="A623" s="64">
        <v>41430</v>
      </c>
      <c r="B623" s="93">
        <v>2.75</v>
      </c>
      <c r="C623" s="93"/>
      <c r="D623" s="93">
        <v>2.75</v>
      </c>
      <c r="E623" s="93">
        <v>2.75</v>
      </c>
      <c r="F623" s="93">
        <v>2.75</v>
      </c>
      <c r="G623" s="101">
        <v>4863</v>
      </c>
      <c r="H623" s="101"/>
      <c r="I623" s="92">
        <v>110.087549</v>
      </c>
      <c r="J623" s="93">
        <v>2.81</v>
      </c>
      <c r="K623" s="93">
        <v>2.79</v>
      </c>
      <c r="L623" s="93">
        <v>2.78</v>
      </c>
      <c r="M623" s="93">
        <v>2.74</v>
      </c>
      <c r="N623" s="93">
        <v>2.66</v>
      </c>
      <c r="O623" s="93">
        <v>2.5700000000000003</v>
      </c>
      <c r="P623" s="93"/>
      <c r="Q623" s="93"/>
      <c r="R623" s="93"/>
    </row>
    <row r="624" spans="1:18" s="89" customFormat="1">
      <c r="A624" s="64">
        <v>41431</v>
      </c>
      <c r="B624" s="93">
        <v>2.75</v>
      </c>
      <c r="C624" s="93"/>
      <c r="D624" s="93">
        <v>2.75</v>
      </c>
      <c r="E624" s="93">
        <v>2.75</v>
      </c>
      <c r="F624" s="93">
        <v>2.75</v>
      </c>
      <c r="G624" s="101">
        <v>3541</v>
      </c>
      <c r="H624" s="101"/>
      <c r="I624" s="92">
        <v>110.095843</v>
      </c>
      <c r="J624" s="93">
        <v>2.79</v>
      </c>
      <c r="K624" s="93">
        <v>2.78</v>
      </c>
      <c r="L624" s="93">
        <v>2.7490000000000001</v>
      </c>
      <c r="M624" s="93">
        <v>2.7300000000000004</v>
      </c>
      <c r="N624" s="93">
        <v>2.6399999999999997</v>
      </c>
      <c r="O624" s="93">
        <v>2.54</v>
      </c>
      <c r="P624" s="93"/>
      <c r="Q624" s="93"/>
      <c r="R624" s="93"/>
    </row>
    <row r="625" spans="1:18" s="89" customFormat="1">
      <c r="A625" s="64">
        <v>41432</v>
      </c>
      <c r="B625" s="93">
        <v>2.75</v>
      </c>
      <c r="C625" s="93"/>
      <c r="D625" s="93">
        <v>2.75</v>
      </c>
      <c r="E625" s="93">
        <v>2.75</v>
      </c>
      <c r="F625" s="93">
        <v>2.75</v>
      </c>
      <c r="G625" s="101">
        <v>5874</v>
      </c>
      <c r="H625" s="101"/>
      <c r="I625" s="92">
        <v>110.10413800000001</v>
      </c>
      <c r="J625" s="93">
        <v>2.8</v>
      </c>
      <c r="K625" s="93">
        <v>2.7839999999999998</v>
      </c>
      <c r="L625" s="93">
        <v>2.7349999999999999</v>
      </c>
      <c r="M625" s="93">
        <v>2.71</v>
      </c>
      <c r="N625" s="93">
        <v>2.6100000000000003</v>
      </c>
      <c r="O625" s="93">
        <v>2.5099999999999998</v>
      </c>
      <c r="P625" s="93"/>
      <c r="Q625" s="93"/>
      <c r="R625" s="93"/>
    </row>
    <row r="626" spans="1:18" s="89" customFormat="1">
      <c r="A626" s="64">
        <v>41436</v>
      </c>
      <c r="B626" s="93">
        <v>2.75</v>
      </c>
      <c r="C626" s="93"/>
      <c r="D626" s="93">
        <v>2.75</v>
      </c>
      <c r="E626" s="93">
        <v>2.75</v>
      </c>
      <c r="F626" s="93">
        <v>2.75</v>
      </c>
      <c r="G626" s="101">
        <v>3584</v>
      </c>
      <c r="H626" s="101"/>
      <c r="I626" s="92">
        <v>110.13732</v>
      </c>
      <c r="J626" s="93">
        <v>2.8</v>
      </c>
      <c r="K626" s="93">
        <v>2.78</v>
      </c>
      <c r="L626" s="93">
        <v>2.75</v>
      </c>
      <c r="M626" s="93">
        <v>2.7199999999999998</v>
      </c>
      <c r="N626" s="93">
        <v>2.62</v>
      </c>
      <c r="O626" s="93">
        <v>2.5300000000000002</v>
      </c>
      <c r="P626" s="93"/>
      <c r="Q626" s="93"/>
      <c r="R626" s="93"/>
    </row>
    <row r="627" spans="1:18" s="89" customFormat="1">
      <c r="A627" s="64">
        <v>41437</v>
      </c>
      <c r="B627" s="93">
        <v>2.75</v>
      </c>
      <c r="C627" s="93"/>
      <c r="D627" s="93">
        <v>2.75</v>
      </c>
      <c r="E627" s="93">
        <v>2.75</v>
      </c>
      <c r="F627" s="93">
        <v>2.75</v>
      </c>
      <c r="G627" s="101">
        <v>4975</v>
      </c>
      <c r="H627" s="101"/>
      <c r="I627" s="92">
        <v>110.145618</v>
      </c>
      <c r="J627" s="93">
        <v>2.81</v>
      </c>
      <c r="K627" s="93">
        <v>2.79</v>
      </c>
      <c r="L627" s="93">
        <v>2.77</v>
      </c>
      <c r="M627" s="93">
        <v>2.71</v>
      </c>
      <c r="N627" s="93">
        <v>2.63</v>
      </c>
      <c r="O627" s="93">
        <v>2.54</v>
      </c>
      <c r="P627" s="93"/>
      <c r="Q627" s="93"/>
      <c r="R627" s="93"/>
    </row>
    <row r="628" spans="1:18" s="89" customFormat="1">
      <c r="A628" s="64">
        <v>41438</v>
      </c>
      <c r="B628" s="93">
        <v>2.75</v>
      </c>
      <c r="C628" s="93"/>
      <c r="D628" s="93">
        <v>2.75</v>
      </c>
      <c r="E628" s="93">
        <v>2.75</v>
      </c>
      <c r="F628" s="93">
        <v>2.75</v>
      </c>
      <c r="G628" s="101">
        <v>7443</v>
      </c>
      <c r="H628" s="101"/>
      <c r="I628" s="92">
        <v>110.15391700000001</v>
      </c>
      <c r="J628" s="93">
        <v>2.82</v>
      </c>
      <c r="K628" s="93">
        <v>2.82</v>
      </c>
      <c r="L628" s="93">
        <v>2.79</v>
      </c>
      <c r="M628" s="93">
        <v>2.7199999999999998</v>
      </c>
      <c r="N628" s="93">
        <v>2.6399999999999997</v>
      </c>
      <c r="O628" s="93">
        <v>2.54</v>
      </c>
      <c r="P628" s="93"/>
      <c r="Q628" s="93"/>
      <c r="R628" s="93"/>
    </row>
    <row r="629" spans="1:18" s="89" customFormat="1">
      <c r="A629" s="64">
        <v>41439</v>
      </c>
      <c r="B629" s="93">
        <v>2.75</v>
      </c>
      <c r="C629" s="93"/>
      <c r="D629" s="93">
        <v>2.75</v>
      </c>
      <c r="E629" s="93">
        <v>2.75</v>
      </c>
      <c r="F629" s="93">
        <v>2.75</v>
      </c>
      <c r="G629" s="101">
        <v>6133</v>
      </c>
      <c r="H629" s="101"/>
      <c r="I629" s="92">
        <v>110.162216</v>
      </c>
      <c r="J629" s="93">
        <v>2.8109999999999999</v>
      </c>
      <c r="K629" s="93">
        <v>2.8109999999999999</v>
      </c>
      <c r="L629" s="93">
        <v>2.7850000000000001</v>
      </c>
      <c r="M629" s="93">
        <v>2.7199999999999998</v>
      </c>
      <c r="N629" s="93">
        <v>2.6500000000000004</v>
      </c>
      <c r="O629" s="93">
        <v>2.5499999999999998</v>
      </c>
      <c r="P629" s="93"/>
      <c r="Q629" s="93"/>
      <c r="R629" s="93"/>
    </row>
    <row r="630" spans="1:18" s="89" customFormat="1">
      <c r="A630" s="64">
        <v>41442</v>
      </c>
      <c r="B630" s="93">
        <v>2.75</v>
      </c>
      <c r="C630" s="93"/>
      <c r="D630" s="93">
        <v>2.75</v>
      </c>
      <c r="E630" s="93">
        <v>2.8</v>
      </c>
      <c r="F630" s="93">
        <v>2.75</v>
      </c>
      <c r="G630" s="101">
        <v>5236</v>
      </c>
      <c r="H630" s="101"/>
      <c r="I630" s="92">
        <v>110.18711500000001</v>
      </c>
      <c r="J630" s="93">
        <v>2.8130000000000002</v>
      </c>
      <c r="K630" s="93">
        <v>2.78</v>
      </c>
      <c r="L630" s="93">
        <v>2.74</v>
      </c>
      <c r="M630" s="93">
        <v>2.7199999999999998</v>
      </c>
      <c r="N630" s="93">
        <v>2.6500000000000004</v>
      </c>
      <c r="O630" s="93">
        <v>2.5499999999999998</v>
      </c>
      <c r="P630" s="93"/>
      <c r="Q630" s="93"/>
      <c r="R630" s="93"/>
    </row>
    <row r="631" spans="1:18" s="89" customFormat="1">
      <c r="A631" s="64">
        <v>41443</v>
      </c>
      <c r="B631" s="93">
        <v>2.75</v>
      </c>
      <c r="C631" s="93"/>
      <c r="D631" s="93">
        <v>2.75</v>
      </c>
      <c r="E631" s="93">
        <v>2.75</v>
      </c>
      <c r="F631" s="93">
        <v>2.75</v>
      </c>
      <c r="G631" s="101">
        <v>4780</v>
      </c>
      <c r="H631" s="101"/>
      <c r="I631" s="92">
        <v>110.19541700000001</v>
      </c>
      <c r="J631" s="93">
        <v>2.81</v>
      </c>
      <c r="K631" s="93">
        <v>2.79</v>
      </c>
      <c r="L631" s="93">
        <v>2.7589999999999999</v>
      </c>
      <c r="M631" s="93">
        <v>2.7199999999999998</v>
      </c>
      <c r="N631" s="93">
        <v>2.6399999999999997</v>
      </c>
      <c r="O631" s="93">
        <v>2.54</v>
      </c>
      <c r="P631" s="93"/>
      <c r="Q631" s="93"/>
      <c r="R631" s="93"/>
    </row>
    <row r="632" spans="1:18" s="89" customFormat="1">
      <c r="A632" s="64">
        <v>41444</v>
      </c>
      <c r="B632" s="93">
        <v>2.75</v>
      </c>
      <c r="C632" s="93"/>
      <c r="D632" s="93">
        <v>2.75</v>
      </c>
      <c r="E632" s="93">
        <v>2.75</v>
      </c>
      <c r="F632" s="93">
        <v>2.75</v>
      </c>
      <c r="G632" s="101">
        <v>8246</v>
      </c>
      <c r="H632" s="101"/>
      <c r="I632" s="92">
        <v>110.20372</v>
      </c>
      <c r="J632" s="93">
        <v>2.8</v>
      </c>
      <c r="K632" s="93">
        <v>2.78</v>
      </c>
      <c r="L632" s="93">
        <v>2.7629999999999999</v>
      </c>
      <c r="M632" s="93">
        <v>2.7199999999999998</v>
      </c>
      <c r="N632" s="93">
        <v>2.6500000000000004</v>
      </c>
      <c r="O632" s="93">
        <v>2.54</v>
      </c>
      <c r="P632" s="93"/>
      <c r="Q632" s="93"/>
      <c r="R632" s="93"/>
    </row>
    <row r="633" spans="1:18" s="89" customFormat="1">
      <c r="A633" s="64">
        <v>41445</v>
      </c>
      <c r="B633" s="93">
        <v>2.75</v>
      </c>
      <c r="C633" s="93"/>
      <c r="D633" s="93">
        <v>2.75</v>
      </c>
      <c r="E633" s="93">
        <v>2.75</v>
      </c>
      <c r="F633" s="93">
        <v>2.75</v>
      </c>
      <c r="G633" s="101">
        <v>7568</v>
      </c>
      <c r="H633" s="101"/>
      <c r="I633" s="92">
        <v>110.212023</v>
      </c>
      <c r="J633" s="93">
        <v>2.8069999999999999</v>
      </c>
      <c r="K633" s="93">
        <v>2.7989999999999999</v>
      </c>
      <c r="L633" s="93">
        <v>2.7829999999999999</v>
      </c>
      <c r="M633" s="93">
        <v>2.7300000000000004</v>
      </c>
      <c r="N633" s="93">
        <v>2.67</v>
      </c>
      <c r="O633" s="93">
        <v>2.58</v>
      </c>
      <c r="P633" s="93"/>
      <c r="Q633" s="93"/>
      <c r="R633" s="93"/>
    </row>
    <row r="634" spans="1:18" s="89" customFormat="1">
      <c r="A634" s="64">
        <v>41446</v>
      </c>
      <c r="B634" s="93">
        <v>2.75</v>
      </c>
      <c r="C634" s="93"/>
      <c r="D634" s="93">
        <v>2.75</v>
      </c>
      <c r="E634" s="93">
        <v>2.75</v>
      </c>
      <c r="F634" s="93">
        <v>2.75</v>
      </c>
      <c r="G634" s="101">
        <v>4900</v>
      </c>
      <c r="H634" s="101"/>
      <c r="I634" s="92">
        <v>110.220326</v>
      </c>
      <c r="J634" s="93">
        <v>2.8109999999999999</v>
      </c>
      <c r="K634" s="93">
        <v>2.8090000000000002</v>
      </c>
      <c r="L634" s="93">
        <v>2.806</v>
      </c>
      <c r="M634" s="93">
        <v>2.7199999999999998</v>
      </c>
      <c r="N634" s="93">
        <v>2.67</v>
      </c>
      <c r="O634" s="93">
        <v>2.5999999999999996</v>
      </c>
      <c r="P634" s="93"/>
      <c r="Q634" s="93"/>
      <c r="R634" s="93"/>
    </row>
    <row r="635" spans="1:18" s="89" customFormat="1">
      <c r="A635" s="64">
        <v>41449</v>
      </c>
      <c r="B635" s="93">
        <v>2.75</v>
      </c>
      <c r="C635" s="93"/>
      <c r="D635" s="93">
        <v>2.75</v>
      </c>
      <c r="E635" s="93">
        <v>2.75</v>
      </c>
      <c r="F635" s="93">
        <v>2.75</v>
      </c>
      <c r="G635" s="101">
        <v>5109</v>
      </c>
      <c r="H635" s="101"/>
      <c r="I635" s="92">
        <v>110.245239</v>
      </c>
      <c r="J635" s="93">
        <v>2.81</v>
      </c>
      <c r="K635" s="93">
        <v>2.82</v>
      </c>
      <c r="L635" s="93">
        <v>2.83</v>
      </c>
      <c r="M635" s="93">
        <v>2.7199999999999998</v>
      </c>
      <c r="N635" s="93">
        <v>2.6799999999999997</v>
      </c>
      <c r="O635" s="93">
        <v>2.62</v>
      </c>
      <c r="P635" s="93"/>
      <c r="Q635" s="93"/>
      <c r="R635" s="93"/>
    </row>
    <row r="636" spans="1:18" s="89" customFormat="1">
      <c r="A636" s="64">
        <v>41450</v>
      </c>
      <c r="B636" s="93">
        <v>2.75</v>
      </c>
      <c r="C636" s="93"/>
      <c r="D636" s="93">
        <v>2.75</v>
      </c>
      <c r="E636" s="93">
        <v>2.75</v>
      </c>
      <c r="F636" s="93">
        <v>2.75</v>
      </c>
      <c r="G636" s="101">
        <v>7359</v>
      </c>
      <c r="H636" s="101"/>
      <c r="I636" s="92">
        <v>110.253545</v>
      </c>
      <c r="J636" s="93">
        <v>2.8220000000000001</v>
      </c>
      <c r="K636" s="93">
        <v>2.8290000000000002</v>
      </c>
      <c r="L636" s="93">
        <v>2.8180000000000001</v>
      </c>
      <c r="M636" s="93">
        <v>2.71</v>
      </c>
      <c r="N636" s="93">
        <v>2.66</v>
      </c>
      <c r="O636" s="93">
        <v>2.59</v>
      </c>
      <c r="P636" s="93"/>
      <c r="Q636" s="93"/>
      <c r="R636" s="93"/>
    </row>
    <row r="637" spans="1:18" s="89" customFormat="1">
      <c r="A637" s="64">
        <v>41451</v>
      </c>
      <c r="B637" s="93">
        <v>2.75</v>
      </c>
      <c r="C637" s="93"/>
      <c r="D637" s="93">
        <v>2.75</v>
      </c>
      <c r="E637" s="93">
        <v>2.75</v>
      </c>
      <c r="F637" s="93">
        <v>2.75</v>
      </c>
      <c r="G637" s="101">
        <v>4909</v>
      </c>
      <c r="H637" s="101"/>
      <c r="I637" s="92">
        <v>110.261852</v>
      </c>
      <c r="J637" s="93">
        <v>2.83</v>
      </c>
      <c r="K637" s="93">
        <v>2.83</v>
      </c>
      <c r="L637" s="93">
        <v>2.8290000000000002</v>
      </c>
      <c r="M637" s="93">
        <v>2.7</v>
      </c>
      <c r="N637" s="93">
        <v>2.6500000000000004</v>
      </c>
      <c r="O637" s="93">
        <v>2.58</v>
      </c>
      <c r="P637" s="93"/>
      <c r="Q637" s="93"/>
      <c r="R637" s="93"/>
    </row>
    <row r="638" spans="1:18" s="89" customFormat="1">
      <c r="A638" s="64">
        <v>41452</v>
      </c>
      <c r="B638" s="93">
        <v>2.75</v>
      </c>
      <c r="C638" s="93"/>
      <c r="D638" s="93">
        <v>2.75</v>
      </c>
      <c r="E638" s="93">
        <v>2.75</v>
      </c>
      <c r="F638" s="93">
        <v>2.75</v>
      </c>
      <c r="G638" s="101">
        <v>6556</v>
      </c>
      <c r="H638" s="101"/>
      <c r="I638" s="92">
        <v>110.27015900000001</v>
      </c>
      <c r="J638" s="93">
        <v>2.83</v>
      </c>
      <c r="K638" s="93">
        <v>2.83</v>
      </c>
      <c r="L638" s="93">
        <v>2.827</v>
      </c>
      <c r="M638" s="93">
        <v>2.71</v>
      </c>
      <c r="N638" s="93">
        <v>2.63</v>
      </c>
      <c r="O638" s="93">
        <v>2.54</v>
      </c>
      <c r="P638" s="93"/>
      <c r="Q638" s="93"/>
      <c r="R638" s="93"/>
    </row>
    <row r="639" spans="1:18" s="89" customFormat="1">
      <c r="A639" s="64">
        <v>41453</v>
      </c>
      <c r="B639" s="93">
        <v>2.75</v>
      </c>
      <c r="C639" s="93"/>
      <c r="D639" s="93">
        <v>2.75</v>
      </c>
      <c r="E639" s="93">
        <v>2.75</v>
      </c>
      <c r="F639" s="93">
        <v>2.75</v>
      </c>
      <c r="G639" s="101">
        <v>4391</v>
      </c>
      <c r="H639" s="101"/>
      <c r="I639" s="92">
        <v>110.27846700000001</v>
      </c>
      <c r="J639" s="93">
        <v>2.8180000000000001</v>
      </c>
      <c r="K639" s="93">
        <v>2.8170000000000002</v>
      </c>
      <c r="L639" s="93">
        <v>2.8079999999999998</v>
      </c>
      <c r="M639" s="93">
        <v>2.71</v>
      </c>
      <c r="N639" s="93">
        <v>2.6399999999999997</v>
      </c>
      <c r="O639" s="93">
        <v>2.54</v>
      </c>
      <c r="P639" s="93"/>
      <c r="Q639" s="93"/>
      <c r="R639" s="93"/>
    </row>
    <row r="640" spans="1:18" s="89" customFormat="1">
      <c r="A640" s="64">
        <v>41456</v>
      </c>
      <c r="B640" s="93">
        <v>2.75</v>
      </c>
      <c r="C640" s="93"/>
      <c r="D640" s="93">
        <v>2.75</v>
      </c>
      <c r="E640" s="93">
        <v>2.75</v>
      </c>
      <c r="F640" s="93">
        <v>2.75</v>
      </c>
      <c r="G640" s="101">
        <v>8553</v>
      </c>
      <c r="H640" s="101"/>
      <c r="I640" s="92">
        <v>110.303393</v>
      </c>
      <c r="J640" s="93">
        <v>2.8090000000000002</v>
      </c>
      <c r="K640" s="93">
        <v>2.81</v>
      </c>
      <c r="L640" s="93">
        <v>2.8</v>
      </c>
      <c r="M640" s="93">
        <v>2.71</v>
      </c>
      <c r="N640" s="93">
        <v>2.6399999999999997</v>
      </c>
      <c r="O640" s="93">
        <v>2.5499999999999998</v>
      </c>
      <c r="P640" s="93"/>
      <c r="Q640" s="93"/>
      <c r="R640" s="93"/>
    </row>
    <row r="641" spans="1:18" s="89" customFormat="1">
      <c r="A641" s="64">
        <v>41457</v>
      </c>
      <c r="B641" s="93">
        <v>2.75</v>
      </c>
      <c r="C641" s="93"/>
      <c r="D641" s="93">
        <v>2.75</v>
      </c>
      <c r="E641" s="93">
        <v>2.75</v>
      </c>
      <c r="F641" s="93">
        <v>2.75</v>
      </c>
      <c r="G641" s="101">
        <v>6267</v>
      </c>
      <c r="H641" s="101"/>
      <c r="I641" s="92">
        <v>110.31170400000001</v>
      </c>
      <c r="J641" s="93">
        <v>2.82</v>
      </c>
      <c r="K641" s="93">
        <v>2.82</v>
      </c>
      <c r="L641" s="93">
        <v>2.8130000000000002</v>
      </c>
      <c r="M641" s="93">
        <v>2.75</v>
      </c>
      <c r="N641" s="93">
        <v>2.67</v>
      </c>
      <c r="O641" s="93">
        <v>2.5700000000000003</v>
      </c>
      <c r="P641" s="93"/>
      <c r="Q641" s="93"/>
      <c r="R641" s="93"/>
    </row>
    <row r="642" spans="1:18" s="89" customFormat="1">
      <c r="A642" s="64">
        <v>41458</v>
      </c>
      <c r="B642" s="93">
        <v>2.75</v>
      </c>
      <c r="C642" s="93"/>
      <c r="D642" s="93">
        <v>2.75</v>
      </c>
      <c r="E642" s="93">
        <v>2.75</v>
      </c>
      <c r="F642" s="93">
        <v>2.75</v>
      </c>
      <c r="G642" s="101">
        <v>5920</v>
      </c>
      <c r="H642" s="101"/>
      <c r="I642" s="92">
        <v>110.320015</v>
      </c>
      <c r="J642" s="93">
        <v>2.8250000000000002</v>
      </c>
      <c r="K642" s="93">
        <v>2.8180000000000001</v>
      </c>
      <c r="L642" s="93">
        <v>2.79</v>
      </c>
      <c r="M642" s="93">
        <v>2.75</v>
      </c>
      <c r="N642" s="93">
        <v>2.6399999999999997</v>
      </c>
      <c r="O642" s="93">
        <v>2.5300000000000002</v>
      </c>
      <c r="P642" s="93"/>
      <c r="Q642" s="93"/>
      <c r="R642" s="93"/>
    </row>
    <row r="643" spans="1:18" s="89" customFormat="1">
      <c r="A643" s="64">
        <v>41459</v>
      </c>
      <c r="B643" s="93">
        <v>2.75</v>
      </c>
      <c r="C643" s="93"/>
      <c r="D643" s="93">
        <v>2.75</v>
      </c>
      <c r="E643" s="93">
        <v>2.75</v>
      </c>
      <c r="F643" s="93">
        <v>2.75</v>
      </c>
      <c r="G643" s="101">
        <v>6343</v>
      </c>
      <c r="H643" s="101"/>
      <c r="I643" s="92">
        <v>110.328327</v>
      </c>
      <c r="J643" s="93">
        <v>2.83</v>
      </c>
      <c r="K643" s="93">
        <v>2.827</v>
      </c>
      <c r="L643" s="93">
        <v>2.8119999999999998</v>
      </c>
      <c r="M643" s="93">
        <v>2.75</v>
      </c>
      <c r="N643" s="93">
        <v>2.66</v>
      </c>
      <c r="O643" s="93">
        <v>2.5599999999999996</v>
      </c>
      <c r="P643" s="93"/>
      <c r="Q643" s="93"/>
      <c r="R643" s="93"/>
    </row>
    <row r="644" spans="1:18" s="89" customFormat="1">
      <c r="A644" s="64">
        <v>41460</v>
      </c>
      <c r="B644" s="93">
        <v>2.75</v>
      </c>
      <c r="C644" s="93"/>
      <c r="D644" s="93">
        <v>2.75</v>
      </c>
      <c r="E644" s="93">
        <v>2.75</v>
      </c>
      <c r="F644" s="93">
        <v>2.75</v>
      </c>
      <c r="G644" s="101">
        <v>5849</v>
      </c>
      <c r="H644" s="101"/>
      <c r="I644" s="92">
        <v>110.33663900000001</v>
      </c>
      <c r="J644" s="93">
        <v>2.831</v>
      </c>
      <c r="K644" s="93">
        <v>2.827</v>
      </c>
      <c r="L644" s="93">
        <v>2.81</v>
      </c>
      <c r="M644" s="93">
        <v>2.75</v>
      </c>
      <c r="N644" s="93">
        <v>2.67</v>
      </c>
      <c r="O644" s="93">
        <v>2.58</v>
      </c>
      <c r="P644" s="93"/>
      <c r="Q644" s="93"/>
      <c r="R644" s="93"/>
    </row>
    <row r="645" spans="1:18" s="89" customFormat="1">
      <c r="A645" s="64">
        <v>41463</v>
      </c>
      <c r="B645" s="93">
        <v>2.75</v>
      </c>
      <c r="C645" s="93"/>
      <c r="D645" s="93">
        <v>2.75</v>
      </c>
      <c r="E645" s="93">
        <v>2.75</v>
      </c>
      <c r="F645" s="93">
        <v>2.75</v>
      </c>
      <c r="G645" s="101">
        <v>5917</v>
      </c>
      <c r="H645" s="101"/>
      <c r="I645" s="92">
        <v>110.36157799999999</v>
      </c>
      <c r="J645" s="93">
        <v>2.83</v>
      </c>
      <c r="K645" s="93">
        <v>2.831</v>
      </c>
      <c r="L645" s="93">
        <v>2.8159999999999998</v>
      </c>
      <c r="M645" s="93">
        <v>2.74</v>
      </c>
      <c r="N645" s="93">
        <v>2.66</v>
      </c>
      <c r="O645" s="93">
        <v>2.58</v>
      </c>
      <c r="P645" s="93"/>
      <c r="Q645" s="93"/>
      <c r="R645" s="93"/>
    </row>
    <row r="646" spans="1:18" s="89" customFormat="1">
      <c r="A646" s="64">
        <v>41464</v>
      </c>
      <c r="B646" s="93">
        <v>2.75</v>
      </c>
      <c r="C646" s="93"/>
      <c r="D646" s="93">
        <v>2.75</v>
      </c>
      <c r="E646" s="93">
        <v>2.75</v>
      </c>
      <c r="F646" s="93">
        <v>2.75</v>
      </c>
      <c r="G646" s="101">
        <v>4431</v>
      </c>
      <c r="H646" s="101"/>
      <c r="I646" s="92">
        <v>110.369893</v>
      </c>
      <c r="J646" s="93">
        <v>2.81</v>
      </c>
      <c r="K646" s="93">
        <v>2.79</v>
      </c>
      <c r="L646" s="93">
        <v>2.782</v>
      </c>
      <c r="M646" s="93">
        <v>2.7300000000000004</v>
      </c>
      <c r="N646" s="93">
        <v>2.63</v>
      </c>
      <c r="O646" s="93">
        <v>2.5300000000000002</v>
      </c>
      <c r="P646" s="93"/>
      <c r="Q646" s="93"/>
      <c r="R646" s="93"/>
    </row>
    <row r="647" spans="1:18" s="89" customFormat="1">
      <c r="A647" s="64">
        <v>41465</v>
      </c>
      <c r="B647" s="93">
        <v>2.75</v>
      </c>
      <c r="C647" s="93"/>
      <c r="D647" s="93">
        <v>2.75</v>
      </c>
      <c r="E647" s="93">
        <v>2.75</v>
      </c>
      <c r="F647" s="93">
        <v>2.75</v>
      </c>
      <c r="G647" s="101">
        <v>5348</v>
      </c>
      <c r="H647" s="101"/>
      <c r="I647" s="92">
        <v>110.378209</v>
      </c>
      <c r="J647" s="93">
        <v>2.8149999999999999</v>
      </c>
      <c r="K647" s="93">
        <v>2.8</v>
      </c>
      <c r="L647" s="93">
        <v>2.76</v>
      </c>
      <c r="M647" s="93">
        <v>2.7300000000000004</v>
      </c>
      <c r="N647" s="93">
        <v>2.62</v>
      </c>
      <c r="O647" s="93">
        <v>2.5199999999999996</v>
      </c>
      <c r="P647" s="93"/>
      <c r="Q647" s="93"/>
      <c r="R647" s="93"/>
    </row>
    <row r="648" spans="1:18" s="89" customFormat="1">
      <c r="A648" s="64">
        <v>41466</v>
      </c>
      <c r="B648" s="93">
        <v>2.75</v>
      </c>
      <c r="C648" s="93"/>
      <c r="D648" s="93">
        <v>2.75</v>
      </c>
      <c r="E648" s="93">
        <v>2.75</v>
      </c>
      <c r="F648" s="93">
        <v>2.75</v>
      </c>
      <c r="G648" s="101">
        <v>4495</v>
      </c>
      <c r="H648" s="101"/>
      <c r="I648" s="92">
        <v>110.38652500000001</v>
      </c>
      <c r="J648" s="93">
        <v>2.82</v>
      </c>
      <c r="K648" s="93">
        <v>2.7789999999999999</v>
      </c>
      <c r="L648" s="93">
        <v>2.74</v>
      </c>
      <c r="M648" s="93">
        <v>2.7199999999999998</v>
      </c>
      <c r="N648" s="93">
        <v>2.6100000000000003</v>
      </c>
      <c r="O648" s="93">
        <v>2.5099999999999998</v>
      </c>
      <c r="P648" s="93"/>
      <c r="Q648" s="93"/>
      <c r="R648" s="93"/>
    </row>
    <row r="649" spans="1:18" s="89" customFormat="1">
      <c r="A649" s="64">
        <v>41467</v>
      </c>
      <c r="B649" s="93">
        <v>2.75</v>
      </c>
      <c r="C649" s="93"/>
      <c r="D649" s="93">
        <v>2.75</v>
      </c>
      <c r="E649" s="93">
        <v>2.75</v>
      </c>
      <c r="F649" s="93">
        <v>2.75</v>
      </c>
      <c r="G649" s="101">
        <v>5196</v>
      </c>
      <c r="H649" s="101"/>
      <c r="I649" s="92">
        <v>110.394842</v>
      </c>
      <c r="J649" s="93">
        <v>2.8149999999999999</v>
      </c>
      <c r="K649" s="93">
        <v>2.75</v>
      </c>
      <c r="L649" s="93">
        <v>2.71</v>
      </c>
      <c r="M649" s="93">
        <v>2.71</v>
      </c>
      <c r="N649" s="93">
        <v>2.59</v>
      </c>
      <c r="O649" s="93">
        <v>2.4900000000000002</v>
      </c>
      <c r="P649" s="93"/>
      <c r="Q649" s="93"/>
      <c r="R649" s="93"/>
    </row>
    <row r="650" spans="1:18" s="89" customFormat="1">
      <c r="A650" s="64">
        <v>41470</v>
      </c>
      <c r="B650" s="93">
        <v>2.75</v>
      </c>
      <c r="C650" s="93"/>
      <c r="D650" s="93">
        <v>2.75</v>
      </c>
      <c r="E650" s="93">
        <v>2.75</v>
      </c>
      <c r="F650" s="93">
        <v>2.75</v>
      </c>
      <c r="G650" s="101">
        <v>5442</v>
      </c>
      <c r="H650" s="101"/>
      <c r="I650" s="92">
        <v>110.419794</v>
      </c>
      <c r="J650" s="93">
        <v>2.82</v>
      </c>
      <c r="K650" s="93">
        <v>2.73</v>
      </c>
      <c r="L650" s="93">
        <v>2.69</v>
      </c>
      <c r="M650" s="93">
        <v>2.7</v>
      </c>
      <c r="N650" s="93">
        <v>2.59</v>
      </c>
      <c r="O650" s="93">
        <v>2.4800000000000004</v>
      </c>
      <c r="P650" s="93"/>
      <c r="Q650" s="93"/>
      <c r="R650" s="93"/>
    </row>
    <row r="651" spans="1:18" s="89" customFormat="1">
      <c r="A651" s="64">
        <v>41471</v>
      </c>
      <c r="B651" s="93">
        <v>2.75</v>
      </c>
      <c r="C651" s="93"/>
      <c r="D651" s="93">
        <v>2.75</v>
      </c>
      <c r="E651" s="93">
        <v>2.75</v>
      </c>
      <c r="F651" s="93">
        <v>2.75</v>
      </c>
      <c r="G651" s="101">
        <v>5557</v>
      </c>
      <c r="H651" s="101"/>
      <c r="I651" s="92">
        <v>110.428113</v>
      </c>
      <c r="J651" s="93">
        <v>2.82</v>
      </c>
      <c r="K651" s="93">
        <v>2.7509999999999999</v>
      </c>
      <c r="L651" s="93">
        <v>2.72</v>
      </c>
      <c r="M651" s="93">
        <v>2.7</v>
      </c>
      <c r="N651" s="93">
        <v>2.62</v>
      </c>
      <c r="O651" s="93">
        <v>2.5199999999999996</v>
      </c>
      <c r="P651" s="93"/>
      <c r="Q651" s="93"/>
      <c r="R651" s="93"/>
    </row>
    <row r="652" spans="1:18" s="89" customFormat="1">
      <c r="A652" s="64">
        <v>41472</v>
      </c>
      <c r="B652" s="93">
        <v>2.75</v>
      </c>
      <c r="C652" s="93"/>
      <c r="D652" s="93">
        <v>2.75</v>
      </c>
      <c r="E652" s="93">
        <v>2.75</v>
      </c>
      <c r="F652" s="93">
        <v>2.75</v>
      </c>
      <c r="G652" s="101">
        <v>3824</v>
      </c>
      <c r="H652" s="101"/>
      <c r="I652" s="92">
        <v>110.43643299999999</v>
      </c>
      <c r="J652" s="93">
        <v>2.8130000000000002</v>
      </c>
      <c r="K652" s="93">
        <v>2.7440000000000002</v>
      </c>
      <c r="L652" s="93">
        <v>2.7109999999999999</v>
      </c>
      <c r="M652" s="93">
        <v>2.7</v>
      </c>
      <c r="N652" s="93">
        <v>2.62</v>
      </c>
      <c r="O652" s="93">
        <v>2.5199999999999996</v>
      </c>
      <c r="P652" s="93"/>
      <c r="Q652" s="93"/>
      <c r="R652" s="93"/>
    </row>
    <row r="653" spans="1:18" s="89" customFormat="1">
      <c r="A653" s="64">
        <v>41473</v>
      </c>
      <c r="B653" s="93">
        <v>2.75</v>
      </c>
      <c r="C653" s="93"/>
      <c r="D653" s="93">
        <v>2.75</v>
      </c>
      <c r="E653" s="93">
        <v>2.75</v>
      </c>
      <c r="F653" s="93">
        <v>2.75</v>
      </c>
      <c r="G653" s="101">
        <v>3710</v>
      </c>
      <c r="H653" s="101"/>
      <c r="I653" s="92">
        <v>110.444754</v>
      </c>
      <c r="J653" s="93">
        <v>2.8</v>
      </c>
      <c r="K653" s="93">
        <v>2.73</v>
      </c>
      <c r="L653" s="93">
        <v>2.7</v>
      </c>
      <c r="M653" s="93">
        <v>2.6900000000000004</v>
      </c>
      <c r="N653" s="93">
        <v>2.5999999999999996</v>
      </c>
      <c r="O653" s="93">
        <v>2.5</v>
      </c>
      <c r="P653" s="93"/>
      <c r="Q653" s="93"/>
      <c r="R653" s="93"/>
    </row>
    <row r="654" spans="1:18" s="89" customFormat="1">
      <c r="A654" s="64">
        <v>41474</v>
      </c>
      <c r="B654" s="93">
        <v>2.75</v>
      </c>
      <c r="C654" s="93"/>
      <c r="D654" s="93">
        <v>2.75</v>
      </c>
      <c r="E654" s="93">
        <v>2.75</v>
      </c>
      <c r="F654" s="93">
        <v>2.75</v>
      </c>
      <c r="G654" s="101">
        <v>4398</v>
      </c>
      <c r="H654" s="101"/>
      <c r="I654" s="92">
        <v>110.453075</v>
      </c>
      <c r="J654" s="93">
        <v>2.78</v>
      </c>
      <c r="K654" s="93">
        <v>2.72</v>
      </c>
      <c r="L654" s="93">
        <v>2.698</v>
      </c>
      <c r="M654" s="93">
        <v>2.6799999999999997</v>
      </c>
      <c r="N654" s="93">
        <v>2.59</v>
      </c>
      <c r="O654" s="93">
        <v>2.4900000000000002</v>
      </c>
      <c r="P654" s="93"/>
      <c r="Q654" s="93"/>
      <c r="R654" s="93"/>
    </row>
    <row r="655" spans="1:18" s="89" customFormat="1">
      <c r="A655" s="64">
        <v>41477</v>
      </c>
      <c r="B655" s="93">
        <v>2.75</v>
      </c>
      <c r="C655" s="93"/>
      <c r="D655" s="93">
        <v>2.75</v>
      </c>
      <c r="E655" s="93">
        <v>2.75</v>
      </c>
      <c r="F655" s="93">
        <v>2.75</v>
      </c>
      <c r="G655" s="101">
        <v>4703</v>
      </c>
      <c r="H655" s="101"/>
      <c r="I655" s="92">
        <v>110.47803999999999</v>
      </c>
      <c r="J655" s="93">
        <v>2.762</v>
      </c>
      <c r="K655" s="93">
        <v>2.71</v>
      </c>
      <c r="L655" s="93">
        <v>2.68</v>
      </c>
      <c r="M655" s="93">
        <v>2.66</v>
      </c>
      <c r="N655" s="93">
        <v>2.5599999999999996</v>
      </c>
      <c r="O655" s="93">
        <v>2.4649999999999999</v>
      </c>
      <c r="P655" s="93"/>
      <c r="Q655" s="93"/>
      <c r="R655" s="93"/>
    </row>
    <row r="656" spans="1:18" s="89" customFormat="1">
      <c r="A656" s="64">
        <v>41478</v>
      </c>
      <c r="B656" s="93">
        <v>2.75</v>
      </c>
      <c r="C656" s="93"/>
      <c r="D656" s="93">
        <v>2.75</v>
      </c>
      <c r="E656" s="93">
        <v>2.75</v>
      </c>
      <c r="F656" s="93">
        <v>2.75</v>
      </c>
      <c r="G656" s="101">
        <v>3955</v>
      </c>
      <c r="H656" s="101"/>
      <c r="I656" s="92">
        <v>110.48636399999999</v>
      </c>
      <c r="J656" s="93">
        <v>2.75</v>
      </c>
      <c r="K656" s="93">
        <v>2.7290000000000001</v>
      </c>
      <c r="L656" s="93">
        <v>2.6859999999999999</v>
      </c>
      <c r="M656" s="93">
        <v>2.66</v>
      </c>
      <c r="N656" s="93">
        <v>2.5649999999999999</v>
      </c>
      <c r="O656" s="93">
        <v>2.46</v>
      </c>
      <c r="P656" s="93"/>
      <c r="Q656" s="93"/>
      <c r="R656" s="93"/>
    </row>
    <row r="657" spans="1:18" s="89" customFormat="1">
      <c r="A657" s="64">
        <v>41479</v>
      </c>
      <c r="B657" s="93">
        <v>2.75</v>
      </c>
      <c r="C657" s="93"/>
      <c r="D657" s="93">
        <v>2.75</v>
      </c>
      <c r="E657" s="93">
        <v>2.75</v>
      </c>
      <c r="F657" s="93">
        <v>2.73</v>
      </c>
      <c r="G657" s="101">
        <v>4633</v>
      </c>
      <c r="H657" s="101"/>
      <c r="I657" s="92">
        <v>110.494688</v>
      </c>
      <c r="J657" s="93">
        <v>2.75</v>
      </c>
      <c r="K657" s="93">
        <v>2.7410000000000001</v>
      </c>
      <c r="L657" s="93">
        <v>2.7</v>
      </c>
      <c r="M657" s="93">
        <v>2.66</v>
      </c>
      <c r="N657" s="93">
        <v>2.58</v>
      </c>
      <c r="O657" s="93">
        <v>2.4800000000000004</v>
      </c>
      <c r="P657" s="93"/>
      <c r="Q657" s="93"/>
      <c r="R657" s="93"/>
    </row>
    <row r="658" spans="1:18" s="89" customFormat="1">
      <c r="A658" s="64">
        <v>41480</v>
      </c>
      <c r="B658" s="93">
        <v>2.75</v>
      </c>
      <c r="C658" s="93"/>
      <c r="D658" s="93">
        <v>2.75</v>
      </c>
      <c r="E658" s="93">
        <v>2.75</v>
      </c>
      <c r="F658" s="93">
        <v>2.75</v>
      </c>
      <c r="G658" s="101">
        <v>3989</v>
      </c>
      <c r="H658" s="101"/>
      <c r="I658" s="92">
        <v>110.503013</v>
      </c>
      <c r="J658" s="93">
        <v>2.7389999999999999</v>
      </c>
      <c r="K658" s="93">
        <v>2.73</v>
      </c>
      <c r="L658" s="93">
        <v>2.6819999999999999</v>
      </c>
      <c r="M658" s="93">
        <v>2.6399999999999997</v>
      </c>
      <c r="N658" s="93">
        <v>2.5499999999999998</v>
      </c>
      <c r="O658" s="93">
        <v>2.46</v>
      </c>
      <c r="P658" s="93"/>
      <c r="Q658" s="93"/>
      <c r="R658" s="93"/>
    </row>
    <row r="659" spans="1:18" s="89" customFormat="1">
      <c r="A659" s="64">
        <v>41481</v>
      </c>
      <c r="B659" s="93">
        <v>2.75</v>
      </c>
      <c r="C659" s="93"/>
      <c r="D659" s="93">
        <v>2.75</v>
      </c>
      <c r="E659" s="93">
        <v>2.75</v>
      </c>
      <c r="F659" s="93">
        <v>2.73</v>
      </c>
      <c r="G659" s="101">
        <v>5371</v>
      </c>
      <c r="H659" s="101"/>
      <c r="I659" s="92">
        <v>110.51133900000001</v>
      </c>
      <c r="J659" s="93">
        <v>2.7330000000000001</v>
      </c>
      <c r="K659" s="93">
        <v>2.73</v>
      </c>
      <c r="L659" s="93">
        <v>2.68</v>
      </c>
      <c r="M659" s="93">
        <v>2.62</v>
      </c>
      <c r="N659" s="93">
        <v>2.54</v>
      </c>
      <c r="O659" s="93">
        <v>2.4500000000000002</v>
      </c>
      <c r="P659" s="93"/>
      <c r="Q659" s="93"/>
      <c r="R659" s="93"/>
    </row>
    <row r="660" spans="1:18" s="89" customFormat="1">
      <c r="A660" s="64">
        <v>41484</v>
      </c>
      <c r="B660" s="93">
        <v>2.75</v>
      </c>
      <c r="C660" s="93"/>
      <c r="D660" s="93">
        <v>2.75</v>
      </c>
      <c r="E660" s="93">
        <v>2.75</v>
      </c>
      <c r="F660" s="93">
        <v>2.73</v>
      </c>
      <c r="G660" s="101">
        <v>5368</v>
      </c>
      <c r="H660" s="101"/>
      <c r="I660" s="92">
        <v>110.53631799999999</v>
      </c>
      <c r="J660" s="93">
        <v>2.71</v>
      </c>
      <c r="K660" s="93">
        <v>2.71</v>
      </c>
      <c r="L660" s="93">
        <v>2.6739999999999999</v>
      </c>
      <c r="M660" s="93">
        <v>2.6100000000000003</v>
      </c>
      <c r="N660" s="93">
        <v>2.5199999999999996</v>
      </c>
      <c r="O660" s="93">
        <v>2.42</v>
      </c>
      <c r="P660" s="93"/>
      <c r="Q660" s="93"/>
      <c r="R660" s="93"/>
    </row>
    <row r="661" spans="1:18" s="89" customFormat="1">
      <c r="A661" s="64">
        <v>41485</v>
      </c>
      <c r="B661" s="93">
        <v>2.75</v>
      </c>
      <c r="C661" s="93"/>
      <c r="D661" s="93">
        <v>2.75</v>
      </c>
      <c r="E661" s="93">
        <v>2.75</v>
      </c>
      <c r="F661" s="93">
        <v>2.7</v>
      </c>
      <c r="G661" s="101">
        <v>6081</v>
      </c>
      <c r="H661" s="101"/>
      <c r="I661" s="92">
        <v>110.544646</v>
      </c>
      <c r="J661" s="93">
        <v>2.69</v>
      </c>
      <c r="K661" s="93">
        <v>2.68</v>
      </c>
      <c r="L661" s="93">
        <v>2.63</v>
      </c>
      <c r="M661" s="93">
        <v>2.58</v>
      </c>
      <c r="N661" s="93">
        <v>2.4900000000000002</v>
      </c>
      <c r="O661" s="93">
        <v>2.38</v>
      </c>
      <c r="P661" s="93"/>
      <c r="Q661" s="93"/>
      <c r="R661" s="93"/>
    </row>
    <row r="662" spans="1:18" s="89" customFormat="1">
      <c r="A662" s="64">
        <v>41486</v>
      </c>
      <c r="B662" s="93">
        <v>2.75</v>
      </c>
      <c r="C662" s="93"/>
      <c r="D662" s="93">
        <v>2.75</v>
      </c>
      <c r="E662" s="93">
        <v>2.75</v>
      </c>
      <c r="F662" s="93">
        <v>2.75</v>
      </c>
      <c r="G662" s="101">
        <v>5149</v>
      </c>
      <c r="H662" s="101"/>
      <c r="I662" s="92">
        <v>110.55297400000001</v>
      </c>
      <c r="J662" s="93">
        <v>2.677</v>
      </c>
      <c r="K662" s="93">
        <v>2.6619999999999999</v>
      </c>
      <c r="L662" s="93">
        <v>2.597</v>
      </c>
      <c r="M662" s="93">
        <v>2.5599999999999996</v>
      </c>
      <c r="N662" s="93">
        <v>2.4699999999999998</v>
      </c>
      <c r="O662" s="93">
        <v>2.3639999999999999</v>
      </c>
      <c r="P662" s="93"/>
      <c r="Q662" s="93"/>
      <c r="R662" s="93"/>
    </row>
    <row r="663" spans="1:18" s="89" customFormat="1">
      <c r="A663" s="64">
        <v>41487</v>
      </c>
      <c r="B663" s="93">
        <v>2.75</v>
      </c>
      <c r="C663" s="93"/>
      <c r="D663" s="93">
        <v>2.75</v>
      </c>
      <c r="E663" s="93">
        <v>2.75</v>
      </c>
      <c r="F663" s="93">
        <v>2.75</v>
      </c>
      <c r="G663" s="101">
        <v>5737</v>
      </c>
      <c r="H663" s="101"/>
      <c r="I663" s="92">
        <v>110.56130400000001</v>
      </c>
      <c r="J663" s="93">
        <v>2.6389999999999998</v>
      </c>
      <c r="K663" s="93">
        <v>2.6150000000000002</v>
      </c>
      <c r="L663" s="93">
        <v>2.577</v>
      </c>
      <c r="M663" s="93">
        <v>2.5599999999999996</v>
      </c>
      <c r="N663" s="93">
        <v>2.4699999999999998</v>
      </c>
      <c r="O663" s="93">
        <v>2.3600000000000003</v>
      </c>
      <c r="P663" s="93"/>
      <c r="Q663" s="93"/>
      <c r="R663" s="93"/>
    </row>
    <row r="664" spans="1:18" s="89" customFormat="1">
      <c r="A664" s="64">
        <v>41488</v>
      </c>
      <c r="B664" s="93">
        <v>2.75</v>
      </c>
      <c r="C664" s="93"/>
      <c r="D664" s="93">
        <v>2.75</v>
      </c>
      <c r="E664" s="93">
        <v>2.75</v>
      </c>
      <c r="F664" s="93">
        <v>2.74</v>
      </c>
      <c r="G664" s="101">
        <v>5222</v>
      </c>
      <c r="H664" s="101"/>
      <c r="I664" s="92">
        <v>110.56963399999999</v>
      </c>
      <c r="J664" s="93">
        <v>2.6150000000000002</v>
      </c>
      <c r="K664" s="93">
        <v>2.6</v>
      </c>
      <c r="L664" s="93">
        <v>2.5680000000000001</v>
      </c>
      <c r="M664" s="93">
        <v>2.5300000000000002</v>
      </c>
      <c r="N664" s="93">
        <v>2.4500000000000002</v>
      </c>
      <c r="O664" s="93">
        <v>2.3600000000000003</v>
      </c>
      <c r="P664" s="93"/>
      <c r="Q664" s="93"/>
      <c r="R664" s="93"/>
    </row>
    <row r="665" spans="1:18" s="89" customFormat="1">
      <c r="A665" s="64">
        <v>41491</v>
      </c>
      <c r="B665" s="93">
        <v>2.75</v>
      </c>
      <c r="C665" s="93"/>
      <c r="D665" s="93">
        <v>2.75</v>
      </c>
      <c r="E665" s="93">
        <v>2.75</v>
      </c>
      <c r="F665" s="93">
        <v>2.74</v>
      </c>
      <c r="G665" s="101">
        <v>3714</v>
      </c>
      <c r="H665" s="101"/>
      <c r="I665" s="92">
        <v>110.59462499999999</v>
      </c>
      <c r="J665" s="93"/>
      <c r="K665" s="93"/>
      <c r="L665" s="93"/>
      <c r="M665" s="93"/>
      <c r="N665" s="93"/>
      <c r="O665" s="93"/>
      <c r="P665" s="93"/>
      <c r="Q665" s="93"/>
      <c r="R665" s="93"/>
    </row>
    <row r="666" spans="1:18" s="89" customFormat="1">
      <c r="A666" s="64">
        <v>41492</v>
      </c>
      <c r="B666" s="93">
        <v>2.75</v>
      </c>
      <c r="C666" s="93"/>
      <c r="D666" s="93">
        <v>2.75</v>
      </c>
      <c r="E666" s="93">
        <v>2.75</v>
      </c>
      <c r="F666" s="93">
        <v>2.74</v>
      </c>
      <c r="G666" s="101">
        <v>5129</v>
      </c>
      <c r="H666" s="101"/>
      <c r="I666" s="92">
        <v>110.602958</v>
      </c>
      <c r="J666" s="93">
        <v>2.6</v>
      </c>
      <c r="K666" s="93">
        <v>2.5979999999999999</v>
      </c>
      <c r="L666" s="93">
        <v>2.548</v>
      </c>
      <c r="M666" s="93">
        <v>2.5</v>
      </c>
      <c r="N666" s="93">
        <v>2.4500000000000002</v>
      </c>
      <c r="O666" s="93">
        <v>2.3600000000000003</v>
      </c>
      <c r="P666" s="93"/>
      <c r="Q666" s="93"/>
      <c r="R666" s="93"/>
    </row>
    <row r="667" spans="1:18" s="89" customFormat="1">
      <c r="A667" s="64">
        <v>41493</v>
      </c>
      <c r="B667" s="93">
        <v>2.5</v>
      </c>
      <c r="C667" s="93">
        <v>-0.25</v>
      </c>
      <c r="D667" s="93">
        <v>2.5</v>
      </c>
      <c r="E667" s="93">
        <v>2.5</v>
      </c>
      <c r="F667" s="93">
        <v>2.5</v>
      </c>
      <c r="G667" s="101">
        <v>5949</v>
      </c>
      <c r="H667" s="101"/>
      <c r="I667" s="92">
        <v>110.61129099999999</v>
      </c>
      <c r="J667" s="93">
        <v>2.59</v>
      </c>
      <c r="K667" s="93">
        <v>2.59</v>
      </c>
      <c r="L667" s="93">
        <v>2.5419999999999998</v>
      </c>
      <c r="M667" s="93">
        <v>2.5</v>
      </c>
      <c r="N667" s="93">
        <v>2.4500000000000002</v>
      </c>
      <c r="O667" s="93">
        <v>2.3499999999999996</v>
      </c>
      <c r="P667" s="93"/>
      <c r="Q667" s="93"/>
      <c r="R667" s="93"/>
    </row>
    <row r="668" spans="1:18" s="89" customFormat="1">
      <c r="A668" s="64">
        <v>41494</v>
      </c>
      <c r="B668" s="93">
        <v>2.5</v>
      </c>
      <c r="C668" s="93"/>
      <c r="D668" s="93">
        <v>2.5</v>
      </c>
      <c r="E668" s="93">
        <v>2.5</v>
      </c>
      <c r="F668" s="93">
        <v>2.5</v>
      </c>
      <c r="G668" s="101">
        <v>5814</v>
      </c>
      <c r="H668" s="101"/>
      <c r="I668" s="92">
        <v>110.61886699999999</v>
      </c>
      <c r="J668" s="93">
        <v>2.6</v>
      </c>
      <c r="K668" s="93">
        <v>2.6</v>
      </c>
      <c r="L668" s="93">
        <v>2.5499999999999998</v>
      </c>
      <c r="M668" s="93">
        <v>2.5</v>
      </c>
      <c r="N668" s="93">
        <v>2.4500000000000002</v>
      </c>
      <c r="O668" s="93">
        <v>2.3600000000000003</v>
      </c>
      <c r="P668" s="93"/>
      <c r="Q668" s="93"/>
      <c r="R668" s="93"/>
    </row>
    <row r="669" spans="1:18" s="89" customFormat="1">
      <c r="A669" s="64">
        <v>41495</v>
      </c>
      <c r="B669" s="93">
        <v>2.5</v>
      </c>
      <c r="C669" s="93"/>
      <c r="D669" s="93">
        <v>2.5</v>
      </c>
      <c r="E669" s="93">
        <v>2.5</v>
      </c>
      <c r="F669" s="93">
        <v>2.5</v>
      </c>
      <c r="G669" s="101">
        <v>3966</v>
      </c>
      <c r="H669" s="101"/>
      <c r="I669" s="92">
        <v>110.62644400000001</v>
      </c>
      <c r="J669" s="93">
        <v>2.6</v>
      </c>
      <c r="K669" s="93">
        <v>2.597</v>
      </c>
      <c r="L669" s="93">
        <v>2.5529999999999999</v>
      </c>
      <c r="M669" s="93">
        <v>2.5</v>
      </c>
      <c r="N669" s="93">
        <v>2.4500000000000002</v>
      </c>
      <c r="O669" s="93">
        <v>2.37</v>
      </c>
      <c r="P669" s="93"/>
      <c r="Q669" s="93"/>
      <c r="R669" s="93"/>
    </row>
    <row r="670" spans="1:18" s="89" customFormat="1">
      <c r="A670" s="64">
        <v>41498</v>
      </c>
      <c r="B670" s="93">
        <v>2.5</v>
      </c>
      <c r="C670" s="93"/>
      <c r="D670" s="93">
        <v>2.5</v>
      </c>
      <c r="E670" s="93">
        <v>2.5</v>
      </c>
      <c r="F670" s="93">
        <v>2.5</v>
      </c>
      <c r="G670" s="101">
        <v>5282</v>
      </c>
      <c r="H670" s="101"/>
      <c r="I670" s="92">
        <v>110.649175</v>
      </c>
      <c r="J670" s="93">
        <v>2.6080000000000001</v>
      </c>
      <c r="K670" s="93">
        <v>2.6030000000000002</v>
      </c>
      <c r="L670" s="93">
        <v>2.5880000000000001</v>
      </c>
      <c r="M670" s="93">
        <v>2.5</v>
      </c>
      <c r="N670" s="93">
        <v>2.4465000000000003</v>
      </c>
      <c r="O670" s="93">
        <v>2.37</v>
      </c>
      <c r="P670" s="93"/>
      <c r="Q670" s="93"/>
      <c r="R670" s="93"/>
    </row>
    <row r="671" spans="1:18" s="89" customFormat="1">
      <c r="A671" s="64">
        <v>41499</v>
      </c>
      <c r="B671" s="93">
        <v>2.5</v>
      </c>
      <c r="C671" s="93"/>
      <c r="D671" s="93">
        <v>2.5</v>
      </c>
      <c r="E671" s="93">
        <v>2.5</v>
      </c>
      <c r="F671" s="93">
        <v>2.5</v>
      </c>
      <c r="G671" s="101">
        <v>5005</v>
      </c>
      <c r="H671" s="101"/>
      <c r="I671" s="92">
        <v>110.65675400000001</v>
      </c>
      <c r="J671" s="93">
        <v>2.6179999999999999</v>
      </c>
      <c r="K671" s="93">
        <v>2.6179999999999999</v>
      </c>
      <c r="L671" s="93">
        <v>2.58</v>
      </c>
      <c r="M671" s="93">
        <v>2.4900000000000002</v>
      </c>
      <c r="N671" s="93">
        <v>2.4500000000000002</v>
      </c>
      <c r="O671" s="93">
        <v>2.38</v>
      </c>
      <c r="P671" s="93"/>
      <c r="Q671" s="93"/>
      <c r="R671" s="93"/>
    </row>
    <row r="672" spans="1:18" s="89" customFormat="1">
      <c r="A672" s="64">
        <v>41500</v>
      </c>
      <c r="B672" s="93">
        <v>2.5</v>
      </c>
      <c r="C672" s="93"/>
      <c r="D672" s="93">
        <v>2.5</v>
      </c>
      <c r="E672" s="93">
        <v>2.5</v>
      </c>
      <c r="F672" s="93">
        <v>2.5</v>
      </c>
      <c r="G672" s="101">
        <v>6385</v>
      </c>
      <c r="H672" s="101"/>
      <c r="I672" s="92">
        <v>110.664333</v>
      </c>
      <c r="J672" s="93">
        <v>2.63</v>
      </c>
      <c r="K672" s="93">
        <v>2.6219999999999999</v>
      </c>
      <c r="L672" s="93">
        <v>2.6110000000000002</v>
      </c>
      <c r="M672" s="93">
        <v>2.4900000000000002</v>
      </c>
      <c r="N672" s="93">
        <v>2.4500000000000002</v>
      </c>
      <c r="O672" s="93">
        <v>2.3899999999999997</v>
      </c>
      <c r="P672" s="93"/>
      <c r="Q672" s="93"/>
      <c r="R672" s="93"/>
    </row>
    <row r="673" spans="1:18" s="89" customFormat="1">
      <c r="A673" s="64">
        <v>41501</v>
      </c>
      <c r="B673" s="93">
        <v>2.5</v>
      </c>
      <c r="C673" s="93"/>
      <c r="D673" s="93">
        <v>2.5</v>
      </c>
      <c r="E673" s="93">
        <v>2.5</v>
      </c>
      <c r="F673" s="93">
        <v>2.5</v>
      </c>
      <c r="G673" s="101">
        <v>5754</v>
      </c>
      <c r="H673" s="101"/>
      <c r="I673" s="92">
        <v>110.671913</v>
      </c>
      <c r="J673" s="93">
        <v>2.6190000000000002</v>
      </c>
      <c r="K673" s="93">
        <v>2.6179999999999999</v>
      </c>
      <c r="L673" s="93">
        <v>2.5960000000000001</v>
      </c>
      <c r="M673" s="93">
        <v>2.4900000000000002</v>
      </c>
      <c r="N673" s="93">
        <v>2.4500000000000002</v>
      </c>
      <c r="O673" s="93">
        <v>2.4000000000000004</v>
      </c>
      <c r="P673" s="93"/>
      <c r="Q673" s="93"/>
      <c r="R673" s="93"/>
    </row>
    <row r="674" spans="1:18" s="89" customFormat="1">
      <c r="A674" s="64">
        <v>41502</v>
      </c>
      <c r="B674" s="93">
        <v>2.5</v>
      </c>
      <c r="C674" s="93"/>
      <c r="D674" s="93">
        <v>2.5</v>
      </c>
      <c r="E674" s="93">
        <v>2.5</v>
      </c>
      <c r="F674" s="93">
        <v>2.5</v>
      </c>
      <c r="G674" s="101">
        <v>4081</v>
      </c>
      <c r="H674" s="101"/>
      <c r="I674" s="92">
        <v>110.67949299999999</v>
      </c>
      <c r="J674" s="93">
        <v>2.6</v>
      </c>
      <c r="K674" s="93">
        <v>2.5880000000000001</v>
      </c>
      <c r="L674" s="93">
        <v>2.577</v>
      </c>
      <c r="M674" s="93">
        <v>2.4900000000000002</v>
      </c>
      <c r="N674" s="93">
        <v>2.4500000000000002</v>
      </c>
      <c r="O674" s="93">
        <v>2.4000000000000004</v>
      </c>
      <c r="P674" s="93"/>
      <c r="Q674" s="93"/>
      <c r="R674" s="93"/>
    </row>
    <row r="675" spans="1:18" s="89" customFormat="1">
      <c r="A675" s="64">
        <v>41505</v>
      </c>
      <c r="B675" s="93">
        <v>2.5</v>
      </c>
      <c r="C675" s="93"/>
      <c r="D675" s="93">
        <v>2.5</v>
      </c>
      <c r="E675" s="93">
        <v>2.5</v>
      </c>
      <c r="F675" s="93">
        <v>2.5</v>
      </c>
      <c r="G675" s="101">
        <v>5182</v>
      </c>
      <c r="H675" s="101"/>
      <c r="I675" s="92">
        <v>110.702235</v>
      </c>
      <c r="J675" s="93">
        <v>2.6</v>
      </c>
      <c r="K675" s="93">
        <v>2.5859999999999999</v>
      </c>
      <c r="L675" s="93">
        <v>2.56</v>
      </c>
      <c r="M675" s="93">
        <v>2.4900000000000002</v>
      </c>
      <c r="N675" s="93">
        <v>2.46</v>
      </c>
      <c r="O675" s="93">
        <v>2.4000000000000004</v>
      </c>
      <c r="P675" s="93"/>
      <c r="Q675" s="93"/>
      <c r="R675" s="93"/>
    </row>
    <row r="676" spans="1:18" s="89" customFormat="1">
      <c r="A676" s="64">
        <v>41506</v>
      </c>
      <c r="B676" s="93">
        <v>2.5</v>
      </c>
      <c r="C676" s="93"/>
      <c r="D676" s="93">
        <v>2.5</v>
      </c>
      <c r="E676" s="93">
        <v>2.5</v>
      </c>
      <c r="F676" s="93">
        <v>2.5</v>
      </c>
      <c r="G676" s="101">
        <v>4651</v>
      </c>
      <c r="H676" s="101"/>
      <c r="I676" s="92">
        <v>110.709818</v>
      </c>
      <c r="J676" s="93">
        <v>2.6030000000000002</v>
      </c>
      <c r="K676" s="93">
        <v>2.5880000000000001</v>
      </c>
      <c r="L676" s="93">
        <v>2.57</v>
      </c>
      <c r="M676" s="93">
        <v>2.4950000000000001</v>
      </c>
      <c r="N676" s="93">
        <v>2.4500000000000002</v>
      </c>
      <c r="O676" s="93">
        <v>2.38</v>
      </c>
      <c r="P676" s="93"/>
      <c r="Q676" s="93"/>
      <c r="R676" s="93"/>
    </row>
    <row r="677" spans="1:18" s="89" customFormat="1">
      <c r="A677" s="64">
        <v>41507</v>
      </c>
      <c r="B677" s="93">
        <v>2.5</v>
      </c>
      <c r="C677" s="93"/>
      <c r="D677" s="93">
        <v>2.5</v>
      </c>
      <c r="E677" s="93">
        <v>2.5</v>
      </c>
      <c r="F677" s="93">
        <v>2.5</v>
      </c>
      <c r="G677" s="101">
        <v>6381</v>
      </c>
      <c r="H677" s="101"/>
      <c r="I677" s="92">
        <v>110.717401</v>
      </c>
      <c r="J677" s="93">
        <v>2.5960000000000001</v>
      </c>
      <c r="K677" s="93">
        <v>2.589</v>
      </c>
      <c r="L677" s="93">
        <v>2.5760000000000001</v>
      </c>
      <c r="M677" s="93">
        <v>2.4950000000000001</v>
      </c>
      <c r="N677" s="93">
        <v>2.4500000000000002</v>
      </c>
      <c r="O677" s="93">
        <v>2.3849999999999998</v>
      </c>
      <c r="P677" s="93"/>
      <c r="Q677" s="93"/>
      <c r="R677" s="93"/>
    </row>
    <row r="678" spans="1:18" s="89" customFormat="1">
      <c r="A678" s="64">
        <v>41508</v>
      </c>
      <c r="B678" s="93">
        <v>2.5</v>
      </c>
      <c r="C678" s="93"/>
      <c r="D678" s="93">
        <v>2.5</v>
      </c>
      <c r="E678" s="93">
        <v>2.5</v>
      </c>
      <c r="F678" s="93">
        <v>2.5</v>
      </c>
      <c r="G678" s="101">
        <v>4950</v>
      </c>
      <c r="H678" s="101"/>
      <c r="I678" s="92">
        <v>110.72498400000001</v>
      </c>
      <c r="J678" s="93">
        <v>2.605</v>
      </c>
      <c r="K678" s="93">
        <v>2.6</v>
      </c>
      <c r="L678" s="93">
        <v>2.59</v>
      </c>
      <c r="M678" s="93">
        <v>2.4950000000000001</v>
      </c>
      <c r="N678" s="93">
        <v>2.46</v>
      </c>
      <c r="O678" s="93">
        <v>2.4050000000000002</v>
      </c>
      <c r="P678" s="93"/>
      <c r="Q678" s="93"/>
      <c r="R678" s="93"/>
    </row>
    <row r="679" spans="1:18" s="89" customFormat="1">
      <c r="A679" s="64">
        <v>41509</v>
      </c>
      <c r="B679" s="93">
        <v>2.5</v>
      </c>
      <c r="C679" s="93"/>
      <c r="D679" s="93">
        <v>2.5</v>
      </c>
      <c r="E679" s="93">
        <v>2.5</v>
      </c>
      <c r="F679" s="93">
        <v>2.5</v>
      </c>
      <c r="G679" s="101">
        <v>5181</v>
      </c>
      <c r="H679" s="101"/>
      <c r="I679" s="92">
        <v>110.732568</v>
      </c>
      <c r="J679" s="93">
        <v>2.61</v>
      </c>
      <c r="K679" s="93">
        <v>2.5990000000000002</v>
      </c>
      <c r="L679" s="93">
        <v>2.59</v>
      </c>
      <c r="M679" s="93">
        <v>2.4900000000000002</v>
      </c>
      <c r="N679" s="93">
        <v>2.4550000000000001</v>
      </c>
      <c r="O679" s="93">
        <v>2.4000000000000004</v>
      </c>
      <c r="P679" s="93"/>
      <c r="Q679" s="93"/>
      <c r="R679" s="93"/>
    </row>
    <row r="680" spans="1:18" s="89" customFormat="1">
      <c r="A680" s="64">
        <v>41512</v>
      </c>
      <c r="B680" s="93">
        <v>2.5</v>
      </c>
      <c r="C680" s="93"/>
      <c r="D680" s="93">
        <v>2.5</v>
      </c>
      <c r="E680" s="93">
        <v>2.5</v>
      </c>
      <c r="F680" s="93">
        <v>2.5</v>
      </c>
      <c r="G680" s="101">
        <v>5031</v>
      </c>
      <c r="H680" s="101"/>
      <c r="I680" s="92">
        <v>110.755321</v>
      </c>
      <c r="J680" s="93">
        <v>2.6</v>
      </c>
      <c r="K680" s="93">
        <v>2.6</v>
      </c>
      <c r="L680" s="93">
        <v>2.581</v>
      </c>
      <c r="M680" s="93">
        <v>2.4900000000000002</v>
      </c>
      <c r="N680" s="93">
        <v>2.4500000000000002</v>
      </c>
      <c r="O680" s="93">
        <v>2.3899999999999997</v>
      </c>
      <c r="P680" s="93"/>
      <c r="Q680" s="93"/>
      <c r="R680" s="93"/>
    </row>
    <row r="681" spans="1:18" s="89" customFormat="1">
      <c r="A681" s="64">
        <v>41513</v>
      </c>
      <c r="B681" s="93">
        <v>2.5</v>
      </c>
      <c r="C681" s="93"/>
      <c r="D681" s="93">
        <v>2.5</v>
      </c>
      <c r="E681" s="93">
        <v>2.5</v>
      </c>
      <c r="F681" s="93">
        <v>2.5</v>
      </c>
      <c r="G681" s="101">
        <v>7164</v>
      </c>
      <c r="H681" s="101"/>
      <c r="I681" s="92">
        <v>110.762907</v>
      </c>
      <c r="J681" s="93">
        <v>2.6</v>
      </c>
      <c r="K681" s="93">
        <v>2.593</v>
      </c>
      <c r="L681" s="93">
        <v>2.59</v>
      </c>
      <c r="M681" s="93">
        <v>2.4900000000000002</v>
      </c>
      <c r="N681" s="93">
        <v>2.4450000000000003</v>
      </c>
      <c r="O681" s="93">
        <v>2.38</v>
      </c>
      <c r="P681" s="93"/>
      <c r="Q681" s="93"/>
      <c r="R681" s="93"/>
    </row>
    <row r="682" spans="1:18" s="89" customFormat="1">
      <c r="A682" s="64">
        <v>41514</v>
      </c>
      <c r="B682" s="93">
        <v>2.5</v>
      </c>
      <c r="C682" s="93"/>
      <c r="D682" s="93">
        <v>2.5</v>
      </c>
      <c r="E682" s="93">
        <v>2.5</v>
      </c>
      <c r="F682" s="93">
        <v>2.5</v>
      </c>
      <c r="G682" s="101">
        <v>6177</v>
      </c>
      <c r="H682" s="101"/>
      <c r="I682" s="92">
        <v>110.770494</v>
      </c>
      <c r="J682" s="93">
        <v>2.6</v>
      </c>
      <c r="K682" s="93">
        <v>2.6</v>
      </c>
      <c r="L682" s="93">
        <v>2.58</v>
      </c>
      <c r="M682" s="93">
        <v>2.4900000000000002</v>
      </c>
      <c r="N682" s="93">
        <v>2.4349999999999996</v>
      </c>
      <c r="O682" s="93">
        <v>2.375</v>
      </c>
      <c r="P682" s="93"/>
      <c r="Q682" s="93"/>
      <c r="R682" s="93"/>
    </row>
    <row r="683" spans="1:18" s="89" customFormat="1">
      <c r="A683" s="64">
        <v>41515</v>
      </c>
      <c r="B683" s="93">
        <v>2.5</v>
      </c>
      <c r="C683" s="93"/>
      <c r="D683" s="93">
        <v>2.5</v>
      </c>
      <c r="E683" s="93">
        <v>2.5</v>
      </c>
      <c r="F683" s="93">
        <v>2.5</v>
      </c>
      <c r="G683" s="101">
        <v>5645</v>
      </c>
      <c r="H683" s="101"/>
      <c r="I683" s="92">
        <v>110.778081</v>
      </c>
      <c r="J683" s="93">
        <v>2.6</v>
      </c>
      <c r="K683" s="93">
        <v>2.59</v>
      </c>
      <c r="L683" s="93">
        <v>2.5779999999999998</v>
      </c>
      <c r="M683" s="93">
        <v>2.4900000000000002</v>
      </c>
      <c r="N683" s="93">
        <v>2.4349999999999996</v>
      </c>
      <c r="O683" s="93">
        <v>2.375</v>
      </c>
      <c r="P683" s="93"/>
      <c r="Q683" s="93"/>
      <c r="R683" s="93"/>
    </row>
    <row r="684" spans="1:18" s="89" customFormat="1">
      <c r="A684" s="64">
        <v>41516</v>
      </c>
      <c r="B684" s="93">
        <v>2.5</v>
      </c>
      <c r="C684" s="93"/>
      <c r="D684" s="93">
        <v>2.5</v>
      </c>
      <c r="E684" s="93">
        <v>2.5</v>
      </c>
      <c r="F684" s="93">
        <v>2.5</v>
      </c>
      <c r="G684" s="101">
        <v>4958</v>
      </c>
      <c r="H684" s="101"/>
      <c r="I684" s="92">
        <v>110.785668</v>
      </c>
      <c r="J684" s="93">
        <v>2.5950000000000002</v>
      </c>
      <c r="K684" s="93">
        <v>2.585</v>
      </c>
      <c r="L684" s="93">
        <v>2.57</v>
      </c>
      <c r="M684" s="93">
        <v>2.4900000000000002</v>
      </c>
      <c r="N684" s="93">
        <v>2.4299999999999997</v>
      </c>
      <c r="O684" s="93">
        <v>2.37</v>
      </c>
      <c r="P684" s="93"/>
      <c r="Q684" s="93"/>
      <c r="R684" s="93"/>
    </row>
    <row r="685" spans="1:18" s="89" customFormat="1">
      <c r="A685" s="64">
        <v>41519</v>
      </c>
      <c r="B685" s="93">
        <v>2.5</v>
      </c>
      <c r="C685" s="93"/>
      <c r="D685" s="93">
        <v>2.5</v>
      </c>
      <c r="E685" s="93">
        <v>2.5</v>
      </c>
      <c r="F685" s="93">
        <v>2.5</v>
      </c>
      <c r="G685" s="101">
        <v>5689</v>
      </c>
      <c r="H685" s="101"/>
      <c r="I685" s="92">
        <v>110.808432</v>
      </c>
      <c r="J685" s="93">
        <v>2.57</v>
      </c>
      <c r="K685" s="93">
        <v>2.56</v>
      </c>
      <c r="L685" s="93">
        <v>2.5550000000000002</v>
      </c>
      <c r="M685" s="93">
        <v>2.4950000000000001</v>
      </c>
      <c r="N685" s="93">
        <v>2.4400000000000004</v>
      </c>
      <c r="O685" s="93">
        <v>2.3849999999999998</v>
      </c>
      <c r="P685" s="93"/>
      <c r="Q685" s="93"/>
      <c r="R685" s="93"/>
    </row>
    <row r="686" spans="1:18" s="89" customFormat="1">
      <c r="A686" s="64">
        <v>41520</v>
      </c>
      <c r="B686" s="93">
        <v>2.5</v>
      </c>
      <c r="C686" s="93"/>
      <c r="D686" s="93">
        <v>2.5</v>
      </c>
      <c r="E686" s="93">
        <v>2.5</v>
      </c>
      <c r="F686" s="93">
        <v>2.5</v>
      </c>
      <c r="G686" s="101">
        <v>5089</v>
      </c>
      <c r="H686" s="101"/>
      <c r="I686" s="92">
        <v>110.816022</v>
      </c>
      <c r="J686" s="93">
        <v>2.58</v>
      </c>
      <c r="K686" s="93">
        <v>2.57</v>
      </c>
      <c r="L686" s="93">
        <v>2.57</v>
      </c>
      <c r="M686" s="93">
        <v>2.4950000000000001</v>
      </c>
      <c r="N686" s="93">
        <v>2.4500000000000002</v>
      </c>
      <c r="O686" s="93">
        <v>2.4050000000000002</v>
      </c>
      <c r="P686" s="93"/>
      <c r="Q686" s="93"/>
      <c r="R686" s="93"/>
    </row>
    <row r="687" spans="1:18" s="89" customFormat="1">
      <c r="A687" s="64">
        <v>41521</v>
      </c>
      <c r="B687" s="93">
        <v>2.5</v>
      </c>
      <c r="C687" s="93"/>
      <c r="D687" s="93">
        <v>2.5</v>
      </c>
      <c r="E687" s="93">
        <v>2.5</v>
      </c>
      <c r="F687" s="93">
        <v>2.5</v>
      </c>
      <c r="G687" s="101">
        <v>3591</v>
      </c>
      <c r="H687" s="101"/>
      <c r="I687" s="92">
        <v>110.823612</v>
      </c>
      <c r="J687" s="93">
        <v>2.59</v>
      </c>
      <c r="K687" s="93">
        <v>2.58</v>
      </c>
      <c r="L687" s="93">
        <v>2.58</v>
      </c>
      <c r="M687" s="93">
        <v>2.4950000000000001</v>
      </c>
      <c r="N687" s="93">
        <v>2.4649999999999999</v>
      </c>
      <c r="O687" s="93">
        <v>2.4299999999999997</v>
      </c>
      <c r="P687" s="93"/>
      <c r="Q687" s="93"/>
      <c r="R687" s="93"/>
    </row>
    <row r="688" spans="1:18" s="89" customFormat="1">
      <c r="A688" s="64">
        <v>41522</v>
      </c>
      <c r="B688" s="93">
        <v>2.5</v>
      </c>
      <c r="C688" s="93"/>
      <c r="D688" s="93">
        <v>2.5</v>
      </c>
      <c r="E688" s="93">
        <v>2.5</v>
      </c>
      <c r="F688" s="93">
        <v>2.5</v>
      </c>
      <c r="G688" s="101">
        <v>4496</v>
      </c>
      <c r="H688" s="101"/>
      <c r="I688" s="92">
        <v>110.831203</v>
      </c>
      <c r="J688" s="93">
        <v>2.6</v>
      </c>
      <c r="K688" s="93">
        <v>2.59</v>
      </c>
      <c r="L688" s="93">
        <v>2.59</v>
      </c>
      <c r="M688" s="93">
        <v>2.4950000000000001</v>
      </c>
      <c r="N688" s="93">
        <v>2.4649999999999999</v>
      </c>
      <c r="O688" s="93">
        <v>2.4349999999999996</v>
      </c>
      <c r="P688" s="93"/>
      <c r="Q688" s="93"/>
      <c r="R688" s="93"/>
    </row>
    <row r="689" spans="1:18" s="89" customFormat="1">
      <c r="A689" s="64">
        <v>41523</v>
      </c>
      <c r="B689" s="93">
        <v>2.5</v>
      </c>
      <c r="C689" s="93"/>
      <c r="D689" s="93">
        <v>2.5</v>
      </c>
      <c r="E689" s="93">
        <v>2.5</v>
      </c>
      <c r="F689" s="93">
        <v>2.5</v>
      </c>
      <c r="G689" s="101">
        <v>5283</v>
      </c>
      <c r="H689" s="101"/>
      <c r="I689" s="92">
        <v>110.83879399999999</v>
      </c>
      <c r="J689" s="93">
        <v>2.5880000000000001</v>
      </c>
      <c r="K689" s="93">
        <v>2.59</v>
      </c>
      <c r="L689" s="93">
        <v>2.593</v>
      </c>
      <c r="M689" s="93">
        <v>2.4950000000000001</v>
      </c>
      <c r="N689" s="93">
        <v>2.4649999999999999</v>
      </c>
      <c r="O689" s="93">
        <v>2.4400000000000004</v>
      </c>
      <c r="P689" s="93"/>
      <c r="Q689" s="93"/>
      <c r="R689" s="93"/>
    </row>
    <row r="690" spans="1:18" s="89" customFormat="1">
      <c r="A690" s="64">
        <v>41526</v>
      </c>
      <c r="B690" s="93">
        <v>2.5</v>
      </c>
      <c r="C690" s="93"/>
      <c r="D690" s="93">
        <v>2.5</v>
      </c>
      <c r="E690" s="93">
        <v>2.5</v>
      </c>
      <c r="F690" s="93">
        <v>2.5</v>
      </c>
      <c r="G690" s="101">
        <v>5348</v>
      </c>
      <c r="H690" s="101"/>
      <c r="I690" s="92">
        <v>110.861569</v>
      </c>
      <c r="J690" s="93">
        <v>2.58</v>
      </c>
      <c r="K690" s="93">
        <v>2.58</v>
      </c>
      <c r="L690" s="93">
        <v>2.589</v>
      </c>
      <c r="M690" s="93">
        <v>2.4900000000000002</v>
      </c>
      <c r="N690" s="93">
        <v>2.46</v>
      </c>
      <c r="O690" s="93">
        <v>2.4299999999999997</v>
      </c>
      <c r="P690" s="93"/>
      <c r="Q690" s="93"/>
      <c r="R690" s="93"/>
    </row>
    <row r="691" spans="1:18" s="89" customFormat="1">
      <c r="A691" s="64">
        <v>41527</v>
      </c>
      <c r="B691" s="93">
        <v>2.5</v>
      </c>
      <c r="C691" s="93"/>
      <c r="D691" s="93">
        <v>2.5</v>
      </c>
      <c r="E691" s="93">
        <v>2.5</v>
      </c>
      <c r="F691" s="93">
        <v>2.5</v>
      </c>
      <c r="G691" s="101">
        <v>4283</v>
      </c>
      <c r="H691" s="101"/>
      <c r="I691" s="92">
        <v>110.869162</v>
      </c>
      <c r="J691" s="93">
        <v>2.5880000000000001</v>
      </c>
      <c r="K691" s="93">
        <v>2.6</v>
      </c>
      <c r="L691" s="93">
        <v>2.6</v>
      </c>
      <c r="M691" s="93">
        <v>2.4950000000000001</v>
      </c>
      <c r="N691" s="93">
        <v>2.4699999999999998</v>
      </c>
      <c r="O691" s="93">
        <v>2.4450000000000003</v>
      </c>
      <c r="P691" s="93"/>
      <c r="Q691" s="93"/>
      <c r="R691" s="93"/>
    </row>
    <row r="692" spans="1:18" s="89" customFormat="1">
      <c r="A692" s="64">
        <v>41528</v>
      </c>
      <c r="B692" s="93">
        <v>2.5</v>
      </c>
      <c r="C692" s="93"/>
      <c r="D692" s="93">
        <v>2.5</v>
      </c>
      <c r="E692" s="93">
        <v>2.5</v>
      </c>
      <c r="F692" s="93">
        <v>2.5</v>
      </c>
      <c r="G692" s="101">
        <v>4046</v>
      </c>
      <c r="H692" s="101"/>
      <c r="I692" s="92">
        <v>110.876756</v>
      </c>
      <c r="J692" s="93">
        <v>2.58</v>
      </c>
      <c r="K692" s="93">
        <v>2.58</v>
      </c>
      <c r="L692" s="93">
        <v>2.5939999999999999</v>
      </c>
      <c r="M692" s="93">
        <v>2.4900000000000002</v>
      </c>
      <c r="N692" s="93">
        <v>2.4699999999999998</v>
      </c>
      <c r="O692" s="93">
        <v>2.4500000000000002</v>
      </c>
      <c r="P692" s="93"/>
      <c r="Q692" s="93"/>
      <c r="R692" s="93"/>
    </row>
    <row r="693" spans="1:18" s="89" customFormat="1">
      <c r="A693" s="64">
        <v>41529</v>
      </c>
      <c r="B693" s="93">
        <v>2.5</v>
      </c>
      <c r="C693" s="93"/>
      <c r="D693" s="93">
        <v>2.5</v>
      </c>
      <c r="E693" s="93">
        <v>2.5</v>
      </c>
      <c r="F693" s="93">
        <v>2.5</v>
      </c>
      <c r="G693" s="101">
        <v>5383</v>
      </c>
      <c r="H693" s="101"/>
      <c r="I693" s="92">
        <v>110.884351</v>
      </c>
      <c r="J693" s="93">
        <v>2.58</v>
      </c>
      <c r="K693" s="93">
        <v>2.58</v>
      </c>
      <c r="L693" s="93">
        <v>2.5880000000000001</v>
      </c>
      <c r="M693" s="93">
        <v>2.4900000000000002</v>
      </c>
      <c r="N693" s="93">
        <v>2.4550000000000001</v>
      </c>
      <c r="O693" s="93">
        <v>2.4249999999999998</v>
      </c>
      <c r="P693" s="93"/>
      <c r="Q693" s="93"/>
      <c r="R693" s="93"/>
    </row>
    <row r="694" spans="1:18" s="89" customFormat="1">
      <c r="A694" s="64">
        <v>41530</v>
      </c>
      <c r="B694" s="93">
        <v>2.5</v>
      </c>
      <c r="C694" s="93"/>
      <c r="D694" s="93">
        <v>2.5</v>
      </c>
      <c r="E694" s="93">
        <v>2.5</v>
      </c>
      <c r="F694" s="93">
        <v>2.5</v>
      </c>
      <c r="G694" s="101">
        <v>4052</v>
      </c>
      <c r="H694" s="101"/>
      <c r="I694" s="92">
        <v>110.89194500000001</v>
      </c>
      <c r="J694" s="93">
        <v>2.59</v>
      </c>
      <c r="K694" s="93">
        <v>2.59</v>
      </c>
      <c r="L694" s="93">
        <v>2.5950000000000002</v>
      </c>
      <c r="M694" s="93">
        <v>2.4950000000000001</v>
      </c>
      <c r="N694" s="93">
        <v>2.4649999999999999</v>
      </c>
      <c r="O694" s="93">
        <v>2.4299999999999997</v>
      </c>
      <c r="P694" s="93"/>
      <c r="Q694" s="93"/>
      <c r="R694" s="93"/>
    </row>
    <row r="695" spans="1:18" s="89" customFormat="1">
      <c r="A695" s="64">
        <v>41533</v>
      </c>
      <c r="B695" s="93">
        <v>2.5</v>
      </c>
      <c r="C695" s="93"/>
      <c r="D695" s="93">
        <v>2.5</v>
      </c>
      <c r="E695" s="93">
        <v>2.5</v>
      </c>
      <c r="F695" s="93">
        <v>2.5</v>
      </c>
      <c r="G695" s="101">
        <v>4604</v>
      </c>
      <c r="H695" s="101"/>
      <c r="I695" s="92">
        <v>110.914731</v>
      </c>
      <c r="J695" s="93">
        <v>2.58</v>
      </c>
      <c r="K695" s="93">
        <v>2.57</v>
      </c>
      <c r="L695" s="93">
        <v>2.57</v>
      </c>
      <c r="M695" s="93">
        <v>2.4950000000000001</v>
      </c>
      <c r="N695" s="93">
        <v>2.46</v>
      </c>
      <c r="O695" s="93">
        <v>2.4249999999999998</v>
      </c>
      <c r="P695" s="93"/>
      <c r="Q695" s="93"/>
      <c r="R695" s="93"/>
    </row>
    <row r="696" spans="1:18" s="89" customFormat="1">
      <c r="A696" s="64">
        <v>41534</v>
      </c>
      <c r="B696" s="93">
        <v>2.5</v>
      </c>
      <c r="C696" s="93"/>
      <c r="D696" s="93">
        <v>2.5</v>
      </c>
      <c r="E696" s="93">
        <v>2.5</v>
      </c>
      <c r="F696" s="93">
        <v>2.5</v>
      </c>
      <c r="G696" s="101">
        <v>5839</v>
      </c>
      <c r="H696" s="101"/>
      <c r="I696" s="92">
        <v>110.92232799999999</v>
      </c>
      <c r="J696" s="93">
        <v>2.58</v>
      </c>
      <c r="K696" s="93">
        <v>2.58</v>
      </c>
      <c r="L696" s="93">
        <v>2.5960000000000001</v>
      </c>
      <c r="M696" s="93">
        <v>2.4950000000000001</v>
      </c>
      <c r="N696" s="93">
        <v>2.4749999999999996</v>
      </c>
      <c r="O696" s="93">
        <v>2.4500000000000002</v>
      </c>
      <c r="P696" s="93"/>
      <c r="Q696" s="93"/>
      <c r="R696" s="93"/>
    </row>
    <row r="697" spans="1:18" s="89" customFormat="1">
      <c r="A697" s="64">
        <v>41535</v>
      </c>
      <c r="B697" s="93">
        <v>2.5</v>
      </c>
      <c r="C697" s="93"/>
      <c r="D697" s="93">
        <v>2.5</v>
      </c>
      <c r="E697" s="93">
        <v>2.5</v>
      </c>
      <c r="F697" s="93">
        <v>2.5</v>
      </c>
      <c r="G697" s="101">
        <v>6101</v>
      </c>
      <c r="H697" s="101"/>
      <c r="I697" s="92">
        <v>110.92992599999999</v>
      </c>
      <c r="J697" s="93">
        <v>2.57</v>
      </c>
      <c r="K697" s="93">
        <v>2.56</v>
      </c>
      <c r="L697" s="93">
        <v>2.59</v>
      </c>
      <c r="M697" s="93">
        <v>2.4950000000000001</v>
      </c>
      <c r="N697" s="93">
        <v>2.4699999999999998</v>
      </c>
      <c r="O697" s="93">
        <v>2.4500000000000002</v>
      </c>
      <c r="P697" s="93"/>
      <c r="Q697" s="93"/>
      <c r="R697" s="93"/>
    </row>
    <row r="698" spans="1:18" s="89" customFormat="1">
      <c r="A698" s="64">
        <v>41536</v>
      </c>
      <c r="B698" s="93">
        <v>2.5</v>
      </c>
      <c r="C698" s="93"/>
      <c r="D698" s="93">
        <v>2.5</v>
      </c>
      <c r="E698" s="93">
        <v>2.5</v>
      </c>
      <c r="F698" s="93">
        <v>2.5</v>
      </c>
      <c r="G698" s="101">
        <v>5017</v>
      </c>
      <c r="H698" s="101"/>
      <c r="I698" s="92">
        <v>110.937524</v>
      </c>
      <c r="J698" s="93">
        <v>2.56</v>
      </c>
      <c r="K698" s="93">
        <v>2.5499999999999998</v>
      </c>
      <c r="L698" s="93">
        <v>2.5499999999999998</v>
      </c>
      <c r="M698" s="93">
        <v>2.4900000000000002</v>
      </c>
      <c r="N698" s="93">
        <v>2.4500000000000002</v>
      </c>
      <c r="O698" s="93">
        <v>2.415</v>
      </c>
      <c r="P698" s="93"/>
      <c r="Q698" s="93"/>
      <c r="R698" s="93"/>
    </row>
    <row r="699" spans="1:18" s="89" customFormat="1">
      <c r="A699" s="64">
        <v>41537</v>
      </c>
      <c r="B699" s="93">
        <v>2.5</v>
      </c>
      <c r="C699" s="93"/>
      <c r="D699" s="93">
        <v>2.5</v>
      </c>
      <c r="E699" s="93">
        <v>2.5</v>
      </c>
      <c r="F699" s="93">
        <v>2.5</v>
      </c>
      <c r="G699" s="101">
        <v>5891</v>
      </c>
      <c r="H699" s="101"/>
      <c r="I699" s="92">
        <v>110.945122</v>
      </c>
      <c r="J699" s="93">
        <v>2.56</v>
      </c>
      <c r="K699" s="93">
        <v>2.5499999999999998</v>
      </c>
      <c r="L699" s="93">
        <v>2.57</v>
      </c>
      <c r="M699" s="93">
        <v>2.4900000000000002</v>
      </c>
      <c r="N699" s="93">
        <v>2.4550000000000001</v>
      </c>
      <c r="O699" s="93">
        <v>2.42</v>
      </c>
      <c r="P699" s="93"/>
      <c r="Q699" s="93"/>
      <c r="R699" s="93"/>
    </row>
    <row r="700" spans="1:18" s="89" customFormat="1">
      <c r="A700" s="64">
        <v>41540</v>
      </c>
      <c r="B700" s="93">
        <v>2.5</v>
      </c>
      <c r="C700" s="93"/>
      <c r="D700" s="93">
        <v>2.5</v>
      </c>
      <c r="E700" s="93">
        <v>2.5</v>
      </c>
      <c r="F700" s="93">
        <v>2.5</v>
      </c>
      <c r="G700" s="101">
        <v>4475</v>
      </c>
      <c r="H700" s="101"/>
      <c r="I700" s="92">
        <v>110.96791899999999</v>
      </c>
      <c r="J700" s="93">
        <v>2.57</v>
      </c>
      <c r="K700" s="93">
        <v>2.58</v>
      </c>
      <c r="L700" s="93">
        <v>2.58</v>
      </c>
      <c r="M700" s="93">
        <v>2.4850000000000003</v>
      </c>
      <c r="N700" s="93">
        <v>2.4500000000000002</v>
      </c>
      <c r="O700" s="93">
        <v>2.415</v>
      </c>
      <c r="P700" s="93"/>
      <c r="Q700" s="93"/>
      <c r="R700" s="93"/>
    </row>
    <row r="701" spans="1:18" s="89" customFormat="1">
      <c r="A701" s="64">
        <v>41541</v>
      </c>
      <c r="B701" s="93">
        <v>2.5</v>
      </c>
      <c r="C701" s="93"/>
      <c r="D701" s="93">
        <v>2.5</v>
      </c>
      <c r="E701" s="93">
        <v>2.5</v>
      </c>
      <c r="F701" s="93">
        <v>2.5</v>
      </c>
      <c r="G701" s="101">
        <v>5126</v>
      </c>
      <c r="H701" s="101"/>
      <c r="I701" s="92">
        <v>110.97552</v>
      </c>
      <c r="J701" s="93">
        <v>2.5739999999999998</v>
      </c>
      <c r="K701" s="93">
        <v>2.57</v>
      </c>
      <c r="L701" s="93">
        <v>2.5710000000000002</v>
      </c>
      <c r="M701" s="93">
        <v>2.4850000000000003</v>
      </c>
      <c r="N701" s="93">
        <v>2.44</v>
      </c>
      <c r="O701" s="93">
        <v>2.4050000000000002</v>
      </c>
      <c r="P701" s="93"/>
      <c r="Q701" s="93"/>
      <c r="R701" s="93"/>
    </row>
    <row r="702" spans="1:18" s="89" customFormat="1">
      <c r="A702" s="64">
        <v>41542</v>
      </c>
      <c r="B702" s="93">
        <v>2.5</v>
      </c>
      <c r="C702" s="93"/>
      <c r="D702" s="93">
        <v>2.5</v>
      </c>
      <c r="E702" s="93">
        <v>2.5</v>
      </c>
      <c r="F702" s="93">
        <v>2.5</v>
      </c>
      <c r="G702" s="101">
        <v>4874</v>
      </c>
      <c r="H702" s="101"/>
      <c r="I702" s="92">
        <v>110.983121</v>
      </c>
      <c r="J702" s="93">
        <v>2.5710000000000002</v>
      </c>
      <c r="K702" s="93">
        <v>2.5710000000000002</v>
      </c>
      <c r="L702" s="93">
        <v>2.5710000000000002</v>
      </c>
      <c r="M702" s="93">
        <v>2.4850000000000003</v>
      </c>
      <c r="N702" s="93">
        <v>2.4400000000000004</v>
      </c>
      <c r="O702" s="93">
        <v>2.4000000000000004</v>
      </c>
      <c r="P702" s="93"/>
      <c r="Q702" s="93"/>
      <c r="R702" s="93"/>
    </row>
    <row r="703" spans="1:18" s="89" customFormat="1">
      <c r="A703" s="64">
        <v>41543</v>
      </c>
      <c r="B703" s="93">
        <v>2.5</v>
      </c>
      <c r="C703" s="93"/>
      <c r="D703" s="93">
        <v>2.5</v>
      </c>
      <c r="E703" s="93">
        <v>2.5</v>
      </c>
      <c r="F703" s="93">
        <v>2.5</v>
      </c>
      <c r="G703" s="101">
        <v>4522</v>
      </c>
      <c r="H703" s="101"/>
      <c r="I703" s="92">
        <v>110.99072200000001</v>
      </c>
      <c r="J703" s="93">
        <v>2.59</v>
      </c>
      <c r="K703" s="93">
        <v>2.58</v>
      </c>
      <c r="L703" s="93">
        <v>2.5750000000000002</v>
      </c>
      <c r="M703" s="93">
        <v>2.4850000000000003</v>
      </c>
      <c r="N703" s="93">
        <v>2.4400000000000004</v>
      </c>
      <c r="O703" s="93">
        <v>2.4000000000000004</v>
      </c>
      <c r="P703" s="93"/>
      <c r="Q703" s="93"/>
      <c r="R703" s="93"/>
    </row>
    <row r="704" spans="1:18" s="89" customFormat="1">
      <c r="A704" s="64">
        <v>41544</v>
      </c>
      <c r="B704" s="93">
        <v>2.5</v>
      </c>
      <c r="C704" s="93"/>
      <c r="D704" s="93">
        <v>2.5</v>
      </c>
      <c r="E704" s="93">
        <v>2.5</v>
      </c>
      <c r="F704" s="93">
        <v>2.5</v>
      </c>
      <c r="G704" s="101">
        <v>4447</v>
      </c>
      <c r="H704" s="101"/>
      <c r="I704" s="92">
        <v>110.998324</v>
      </c>
      <c r="J704" s="93">
        <v>2.5880000000000001</v>
      </c>
      <c r="K704" s="93">
        <v>2.5859999999999999</v>
      </c>
      <c r="L704" s="93">
        <v>2.58</v>
      </c>
      <c r="M704" s="93">
        <v>2.4900000000000002</v>
      </c>
      <c r="N704" s="93">
        <v>2.4349999999999996</v>
      </c>
      <c r="O704" s="93">
        <v>2.3949999999999996</v>
      </c>
      <c r="P704" s="93"/>
      <c r="Q704" s="93"/>
      <c r="R704" s="93"/>
    </row>
    <row r="705" spans="1:18" s="89" customFormat="1">
      <c r="A705" s="64">
        <v>41547</v>
      </c>
      <c r="B705" s="93">
        <v>2.5</v>
      </c>
      <c r="C705" s="93"/>
      <c r="D705" s="93">
        <v>2.5</v>
      </c>
      <c r="E705" s="93">
        <v>2.5</v>
      </c>
      <c r="F705" s="93">
        <v>2.5</v>
      </c>
      <c r="G705" s="101">
        <v>3775</v>
      </c>
      <c r="H705" s="101"/>
      <c r="I705" s="92">
        <v>111.02113199999999</v>
      </c>
      <c r="J705" s="93">
        <v>2.5830000000000002</v>
      </c>
      <c r="K705" s="93">
        <v>2.5779999999999998</v>
      </c>
      <c r="L705" s="93">
        <v>2.57</v>
      </c>
      <c r="M705" s="93">
        <v>2.4850000000000003</v>
      </c>
      <c r="N705" s="93">
        <v>2.4299999999999997</v>
      </c>
      <c r="O705" s="93">
        <v>2.38</v>
      </c>
      <c r="P705" s="93"/>
      <c r="Q705" s="93"/>
      <c r="R705" s="93"/>
    </row>
    <row r="706" spans="1:18" s="89" customFormat="1">
      <c r="A706" s="64">
        <v>41548</v>
      </c>
      <c r="B706" s="93">
        <v>2.5</v>
      </c>
      <c r="C706" s="93"/>
      <c r="D706" s="93">
        <v>2.5</v>
      </c>
      <c r="E706" s="93">
        <v>2.5</v>
      </c>
      <c r="F706" s="93">
        <v>2.5</v>
      </c>
      <c r="G706" s="101">
        <v>4469</v>
      </c>
      <c r="H706" s="101"/>
      <c r="I706" s="92">
        <v>111.02873599999999</v>
      </c>
      <c r="J706" s="93">
        <v>2.57</v>
      </c>
      <c r="K706" s="93">
        <v>2.58</v>
      </c>
      <c r="L706" s="93">
        <v>2.58</v>
      </c>
      <c r="M706" s="93">
        <v>2.5</v>
      </c>
      <c r="N706" s="93">
        <v>2.4550000000000001</v>
      </c>
      <c r="O706" s="93">
        <v>2.415</v>
      </c>
      <c r="P706" s="93"/>
      <c r="Q706" s="93"/>
      <c r="R706" s="93"/>
    </row>
    <row r="707" spans="1:18" s="89" customFormat="1">
      <c r="A707" s="64">
        <v>41549</v>
      </c>
      <c r="B707" s="93">
        <v>2.5</v>
      </c>
      <c r="C707" s="93"/>
      <c r="D707" s="93">
        <v>2.5</v>
      </c>
      <c r="E707" s="93">
        <v>2.5</v>
      </c>
      <c r="F707" s="93">
        <v>2.5</v>
      </c>
      <c r="G707" s="101">
        <v>4984</v>
      </c>
      <c r="H707" s="101"/>
      <c r="I707" s="92">
        <v>111.03634099999999</v>
      </c>
      <c r="J707" s="93">
        <v>2.57</v>
      </c>
      <c r="K707" s="93">
        <v>2.57</v>
      </c>
      <c r="L707" s="93">
        <v>2.58</v>
      </c>
      <c r="M707" s="93">
        <v>2.5</v>
      </c>
      <c r="N707" s="93">
        <v>2.46</v>
      </c>
      <c r="O707" s="93">
        <v>2.4249999999999998</v>
      </c>
      <c r="P707" s="93"/>
      <c r="Q707" s="93"/>
      <c r="R707" s="93"/>
    </row>
    <row r="708" spans="1:18" s="89" customFormat="1">
      <c r="A708" s="64">
        <v>41550</v>
      </c>
      <c r="B708" s="93">
        <v>2.5</v>
      </c>
      <c r="C708" s="93"/>
      <c r="D708" s="93">
        <v>2.5</v>
      </c>
      <c r="E708" s="93">
        <v>2.5</v>
      </c>
      <c r="F708" s="93">
        <v>2.5</v>
      </c>
      <c r="G708" s="101">
        <v>3717</v>
      </c>
      <c r="H708" s="101"/>
      <c r="I708" s="92">
        <v>111.04394600000001</v>
      </c>
      <c r="J708" s="93">
        <v>2.5609999999999999</v>
      </c>
      <c r="K708" s="93">
        <v>2.5640000000000001</v>
      </c>
      <c r="L708" s="93">
        <v>2.58</v>
      </c>
      <c r="M708" s="93">
        <v>2.5</v>
      </c>
      <c r="N708" s="93">
        <v>2.4649999999999999</v>
      </c>
      <c r="O708" s="93">
        <v>2.4299999999999997</v>
      </c>
      <c r="P708" s="93"/>
      <c r="Q708" s="93"/>
      <c r="R708" s="93"/>
    </row>
    <row r="709" spans="1:18" s="89" customFormat="1">
      <c r="A709" s="64">
        <v>41551</v>
      </c>
      <c r="B709" s="93">
        <v>2.5</v>
      </c>
      <c r="C709" s="93"/>
      <c r="D709" s="93">
        <v>2.5</v>
      </c>
      <c r="E709" s="93">
        <v>2.5</v>
      </c>
      <c r="F709" s="93">
        <v>2.5</v>
      </c>
      <c r="G709" s="101">
        <v>5120</v>
      </c>
      <c r="H709" s="101"/>
      <c r="I709" s="92">
        <v>111.051552</v>
      </c>
      <c r="J709" s="93">
        <v>2.57</v>
      </c>
      <c r="K709" s="93">
        <v>2.57</v>
      </c>
      <c r="L709" s="93">
        <v>2.58</v>
      </c>
      <c r="M709" s="93">
        <v>2.4950000000000001</v>
      </c>
      <c r="N709" s="93">
        <v>2.4649999999999999</v>
      </c>
      <c r="O709" s="93">
        <v>2.4325000000000001</v>
      </c>
      <c r="P709" s="93"/>
      <c r="Q709" s="93"/>
      <c r="R709" s="93"/>
    </row>
    <row r="710" spans="1:18" s="89" customFormat="1">
      <c r="A710" s="64">
        <v>41554</v>
      </c>
      <c r="B710" s="93">
        <v>2.5</v>
      </c>
      <c r="C710" s="93"/>
      <c r="D710" s="93">
        <v>2.5</v>
      </c>
      <c r="E710" s="93">
        <v>2.5</v>
      </c>
      <c r="F710" s="93">
        <v>2.5</v>
      </c>
      <c r="G710" s="101">
        <v>3601</v>
      </c>
      <c r="H710" s="101"/>
      <c r="I710" s="92">
        <v>111.074371</v>
      </c>
      <c r="J710" s="93"/>
      <c r="K710" s="93"/>
      <c r="L710" s="93"/>
      <c r="M710" s="93">
        <v>2.4980000000000002</v>
      </c>
      <c r="N710" s="93">
        <v>2.4649999999999999</v>
      </c>
      <c r="O710" s="93">
        <v>2.4329999999999998</v>
      </c>
      <c r="P710" s="93"/>
      <c r="Q710" s="93"/>
      <c r="R710" s="93"/>
    </row>
    <row r="711" spans="1:18" s="89" customFormat="1">
      <c r="A711" s="64">
        <v>41555</v>
      </c>
      <c r="B711" s="93">
        <v>2.5</v>
      </c>
      <c r="C711" s="93"/>
      <c r="D711" s="93">
        <v>2.5</v>
      </c>
      <c r="E711" s="93">
        <v>2.5</v>
      </c>
      <c r="F711" s="93">
        <v>2.5</v>
      </c>
      <c r="G711" s="101">
        <v>4133</v>
      </c>
      <c r="H711" s="101"/>
      <c r="I711" s="92">
        <v>111.081979</v>
      </c>
      <c r="J711" s="93">
        <v>2.56</v>
      </c>
      <c r="K711" s="93">
        <v>2.57</v>
      </c>
      <c r="L711" s="93">
        <v>2.58</v>
      </c>
      <c r="M711" s="93">
        <v>2.4950000000000001</v>
      </c>
      <c r="N711" s="93">
        <v>2.4649999999999999</v>
      </c>
      <c r="O711" s="93">
        <v>2.4400000000000004</v>
      </c>
      <c r="P711" s="93"/>
      <c r="Q711" s="93"/>
      <c r="R711" s="93"/>
    </row>
    <row r="712" spans="1:18" s="89" customFormat="1">
      <c r="A712" s="64">
        <v>41556</v>
      </c>
      <c r="B712" s="93">
        <v>2.5</v>
      </c>
      <c r="C712" s="93"/>
      <c r="D712" s="93">
        <v>2.5</v>
      </c>
      <c r="E712" s="93">
        <v>2.5</v>
      </c>
      <c r="F712" s="93">
        <v>2.5</v>
      </c>
      <c r="G712" s="101">
        <v>5043</v>
      </c>
      <c r="H712" s="101"/>
      <c r="I712" s="92">
        <v>111.08958699999999</v>
      </c>
      <c r="J712" s="93">
        <v>2.5630000000000002</v>
      </c>
      <c r="K712" s="93">
        <v>2.56</v>
      </c>
      <c r="L712" s="93">
        <v>2.6</v>
      </c>
      <c r="M712" s="93">
        <v>2.4900000000000002</v>
      </c>
      <c r="N712" s="93">
        <v>2.4649999999999999</v>
      </c>
      <c r="O712" s="93">
        <v>2.4375</v>
      </c>
      <c r="P712" s="93"/>
      <c r="Q712" s="93"/>
      <c r="R712" s="93"/>
    </row>
    <row r="713" spans="1:18" s="89" customFormat="1">
      <c r="A713" s="64">
        <v>41557</v>
      </c>
      <c r="B713" s="93">
        <v>2.5</v>
      </c>
      <c r="C713" s="93"/>
      <c r="D713" s="93">
        <v>2.5</v>
      </c>
      <c r="E713" s="93">
        <v>2.5</v>
      </c>
      <c r="F713" s="93">
        <v>2.5</v>
      </c>
      <c r="G713" s="101">
        <v>4579</v>
      </c>
      <c r="H713" s="101"/>
      <c r="I713" s="92">
        <v>111.097196</v>
      </c>
      <c r="J713" s="93">
        <v>2.58</v>
      </c>
      <c r="K713" s="93">
        <v>2.5880000000000001</v>
      </c>
      <c r="L713" s="93">
        <v>2.62</v>
      </c>
      <c r="M713" s="93">
        <v>2.4950000000000001</v>
      </c>
      <c r="N713" s="93">
        <v>2.4800000000000004</v>
      </c>
      <c r="O713" s="93">
        <v>2.4649999999999999</v>
      </c>
      <c r="P713" s="93"/>
      <c r="Q713" s="93"/>
      <c r="R713" s="93"/>
    </row>
    <row r="714" spans="1:18" s="89" customFormat="1">
      <c r="A714" s="64">
        <v>41558</v>
      </c>
      <c r="B714" s="93">
        <v>2.5</v>
      </c>
      <c r="C714" s="93"/>
      <c r="D714" s="93">
        <v>2.5</v>
      </c>
      <c r="E714" s="93">
        <v>2.5</v>
      </c>
      <c r="F714" s="93">
        <v>2.5</v>
      </c>
      <c r="G714" s="101">
        <v>6619</v>
      </c>
      <c r="H714" s="101"/>
      <c r="I714" s="92">
        <v>111.104805</v>
      </c>
      <c r="J714" s="93">
        <v>2.58</v>
      </c>
      <c r="K714" s="93">
        <v>2.6</v>
      </c>
      <c r="L714" s="93">
        <v>2.6230000000000002</v>
      </c>
      <c r="M714" s="93">
        <v>2.4900000000000002</v>
      </c>
      <c r="N714" s="93">
        <v>2.4749999999999996</v>
      </c>
      <c r="O714" s="93">
        <v>2.46</v>
      </c>
      <c r="P714" s="93"/>
      <c r="Q714" s="93"/>
      <c r="R714" s="93"/>
    </row>
    <row r="715" spans="1:18" s="89" customFormat="1">
      <c r="A715" s="64">
        <v>41561</v>
      </c>
      <c r="B715" s="93">
        <v>2.5</v>
      </c>
      <c r="C715" s="93"/>
      <c r="D715" s="93">
        <v>2.5</v>
      </c>
      <c r="E715" s="93">
        <v>2.5</v>
      </c>
      <c r="F715" s="93">
        <v>2.5</v>
      </c>
      <c r="G715" s="101">
        <v>4528</v>
      </c>
      <c r="H715" s="101"/>
      <c r="I715" s="92">
        <v>111.127635</v>
      </c>
      <c r="J715" s="93">
        <v>2.5779999999999998</v>
      </c>
      <c r="K715" s="93">
        <v>2.58</v>
      </c>
      <c r="L715" s="93">
        <v>2.61</v>
      </c>
      <c r="M715" s="93">
        <v>2.4900000000000002</v>
      </c>
      <c r="N715" s="93">
        <v>2.4699999999999998</v>
      </c>
      <c r="O715" s="93">
        <v>2.4500000000000002</v>
      </c>
      <c r="P715" s="93"/>
      <c r="Q715" s="93"/>
      <c r="R715" s="93"/>
    </row>
    <row r="716" spans="1:18" s="89" customFormat="1">
      <c r="A716" s="64">
        <v>41562</v>
      </c>
      <c r="B716" s="93">
        <v>2.5</v>
      </c>
      <c r="C716" s="93"/>
      <c r="D716" s="93">
        <v>2.5</v>
      </c>
      <c r="E716" s="93">
        <v>2.5</v>
      </c>
      <c r="F716" s="93">
        <v>2.5</v>
      </c>
      <c r="G716" s="101">
        <v>4868</v>
      </c>
      <c r="H716" s="101"/>
      <c r="I716" s="92">
        <v>111.13524700000001</v>
      </c>
      <c r="J716" s="93">
        <v>2.58</v>
      </c>
      <c r="K716" s="93">
        <v>2.58</v>
      </c>
      <c r="L716" s="93">
        <v>2.6150000000000002</v>
      </c>
      <c r="M716" s="93">
        <v>2.4900000000000002</v>
      </c>
      <c r="N716" s="93">
        <v>2.4749999999999996</v>
      </c>
      <c r="O716" s="93">
        <v>2.46</v>
      </c>
      <c r="P716" s="93"/>
      <c r="Q716" s="93"/>
      <c r="R716" s="93"/>
    </row>
    <row r="717" spans="1:18" s="89" customFormat="1">
      <c r="A717" s="64">
        <v>41563</v>
      </c>
      <c r="B717" s="93">
        <v>2.5</v>
      </c>
      <c r="C717" s="93"/>
      <c r="D717" s="93">
        <v>2.5</v>
      </c>
      <c r="E717" s="93">
        <v>2.5</v>
      </c>
      <c r="F717" s="93">
        <v>2.5</v>
      </c>
      <c r="G717" s="101">
        <v>4863</v>
      </c>
      <c r="H717" s="101"/>
      <c r="I717" s="92">
        <v>111.142859</v>
      </c>
      <c r="J717" s="93">
        <v>2.57</v>
      </c>
      <c r="K717" s="93">
        <v>2.59</v>
      </c>
      <c r="L717" s="93">
        <v>2.6179999999999999</v>
      </c>
      <c r="M717" s="93">
        <v>2.4900000000000002</v>
      </c>
      <c r="N717" s="93">
        <v>2.4699999999999998</v>
      </c>
      <c r="O717" s="93">
        <v>2.4550000000000001</v>
      </c>
      <c r="P717" s="93"/>
      <c r="Q717" s="93"/>
      <c r="R717" s="93"/>
    </row>
    <row r="718" spans="1:18" s="89" customFormat="1">
      <c r="A718" s="64">
        <v>41564</v>
      </c>
      <c r="B718" s="93">
        <v>2.5</v>
      </c>
      <c r="C718" s="93"/>
      <c r="D718" s="93">
        <v>2.5</v>
      </c>
      <c r="E718" s="93">
        <v>2.5</v>
      </c>
      <c r="F718" s="93">
        <v>2.5</v>
      </c>
      <c r="G718" s="101">
        <v>4520</v>
      </c>
      <c r="H718" s="101"/>
      <c r="I718" s="92">
        <v>111.150471</v>
      </c>
      <c r="J718" s="93">
        <v>2.58</v>
      </c>
      <c r="K718" s="93">
        <v>2.58</v>
      </c>
      <c r="L718" s="93">
        <v>2.61</v>
      </c>
      <c r="M718" s="93">
        <v>2.4900000000000002</v>
      </c>
      <c r="N718" s="93">
        <v>2.4699999999999998</v>
      </c>
      <c r="O718" s="93">
        <v>2.4450000000000003</v>
      </c>
      <c r="P718" s="93"/>
      <c r="Q718" s="93"/>
      <c r="R718" s="93"/>
    </row>
    <row r="719" spans="1:18" s="89" customFormat="1">
      <c r="A719" s="64">
        <v>41565</v>
      </c>
      <c r="B719" s="93">
        <v>2.5</v>
      </c>
      <c r="C719" s="93"/>
      <c r="D719" s="93">
        <v>2.5</v>
      </c>
      <c r="E719" s="93">
        <v>2.5</v>
      </c>
      <c r="F719" s="93">
        <v>2.5</v>
      </c>
      <c r="G719" s="101">
        <v>4445</v>
      </c>
      <c r="H719" s="101"/>
      <c r="I719" s="92">
        <v>111.158084</v>
      </c>
      <c r="J719" s="93">
        <v>2.57</v>
      </c>
      <c r="K719" s="93">
        <v>2.57</v>
      </c>
      <c r="L719" s="93">
        <v>2.61</v>
      </c>
      <c r="M719" s="93">
        <v>2.4850000000000003</v>
      </c>
      <c r="N719" s="93">
        <v>2.4699999999999998</v>
      </c>
      <c r="O719" s="93">
        <v>2.4500000000000002</v>
      </c>
      <c r="P719" s="93"/>
      <c r="Q719" s="93"/>
      <c r="R719" s="93"/>
    </row>
    <row r="720" spans="1:18" s="89" customFormat="1">
      <c r="A720" s="64">
        <v>41568</v>
      </c>
      <c r="B720" s="93">
        <v>2.5</v>
      </c>
      <c r="C720" s="93"/>
      <c r="D720" s="93">
        <v>2.5</v>
      </c>
      <c r="E720" s="93">
        <v>2.5</v>
      </c>
      <c r="F720" s="93">
        <v>2.5</v>
      </c>
      <c r="G720" s="101">
        <v>6479</v>
      </c>
      <c r="H720" s="101"/>
      <c r="I720" s="92">
        <v>111.180925</v>
      </c>
      <c r="J720" s="93">
        <v>2.56</v>
      </c>
      <c r="K720" s="93">
        <v>2.56</v>
      </c>
      <c r="L720" s="93">
        <v>2.5979999999999999</v>
      </c>
      <c r="M720" s="93">
        <v>2.4850000000000003</v>
      </c>
      <c r="N720" s="93">
        <v>2.4649999999999999</v>
      </c>
      <c r="O720" s="93">
        <v>2.4500000000000002</v>
      </c>
      <c r="P720" s="93"/>
      <c r="Q720" s="93"/>
      <c r="R720" s="93"/>
    </row>
    <row r="721" spans="1:18" s="89" customFormat="1">
      <c r="A721" s="64">
        <v>41569</v>
      </c>
      <c r="B721" s="93">
        <v>2.5</v>
      </c>
      <c r="C721" s="93"/>
      <c r="D721" s="93">
        <v>2.5</v>
      </c>
      <c r="E721" s="93">
        <v>2.5</v>
      </c>
      <c r="F721" s="93">
        <v>2.5</v>
      </c>
      <c r="G721" s="101">
        <v>6265</v>
      </c>
      <c r="H721" s="101"/>
      <c r="I721" s="92">
        <v>111.18854</v>
      </c>
      <c r="J721" s="93">
        <v>2.57</v>
      </c>
      <c r="K721" s="93">
        <v>2.58</v>
      </c>
      <c r="L721" s="93">
        <v>2.62</v>
      </c>
      <c r="M721" s="93">
        <v>2.4900000000000002</v>
      </c>
      <c r="N721" s="93">
        <v>2.4699999999999998</v>
      </c>
      <c r="O721" s="93">
        <v>2.4550000000000001</v>
      </c>
      <c r="P721" s="93"/>
      <c r="Q721" s="93"/>
      <c r="R721" s="93"/>
    </row>
    <row r="722" spans="1:18" s="89" customFormat="1">
      <c r="A722" s="64">
        <v>41570</v>
      </c>
      <c r="B722" s="93">
        <v>2.5</v>
      </c>
      <c r="C722" s="93"/>
      <c r="D722" s="93">
        <v>2.5</v>
      </c>
      <c r="E722" s="93">
        <v>2.5</v>
      </c>
      <c r="F722" s="93">
        <v>2.5</v>
      </c>
      <c r="G722" s="101">
        <v>4402</v>
      </c>
      <c r="H722" s="101"/>
      <c r="I722" s="92">
        <v>111.196156</v>
      </c>
      <c r="J722" s="93">
        <v>2.58</v>
      </c>
      <c r="K722" s="93">
        <v>2.59</v>
      </c>
      <c r="L722" s="93">
        <v>2.62</v>
      </c>
      <c r="M722" s="93">
        <v>2.4900000000000002</v>
      </c>
      <c r="N722" s="93">
        <v>2.4800000000000004</v>
      </c>
      <c r="O722" s="93">
        <v>2.4550000000000001</v>
      </c>
      <c r="P722" s="93"/>
      <c r="Q722" s="93"/>
      <c r="R722" s="93"/>
    </row>
    <row r="723" spans="1:18" s="89" customFormat="1">
      <c r="A723" s="64">
        <v>41571</v>
      </c>
      <c r="B723" s="93">
        <v>2.5</v>
      </c>
      <c r="C723" s="93"/>
      <c r="D723" s="93">
        <v>2.5</v>
      </c>
      <c r="E723" s="93">
        <v>2.5</v>
      </c>
      <c r="F723" s="93">
        <v>2.5</v>
      </c>
      <c r="G723" s="101">
        <v>3073</v>
      </c>
      <c r="H723" s="101"/>
      <c r="I723" s="92">
        <v>111.203772</v>
      </c>
      <c r="J723" s="93">
        <v>2.58</v>
      </c>
      <c r="K723" s="93">
        <v>2.5910000000000002</v>
      </c>
      <c r="L723" s="93">
        <v>2.63</v>
      </c>
      <c r="M723" s="93">
        <v>2.4900000000000002</v>
      </c>
      <c r="N723" s="93">
        <v>2.4800000000000004</v>
      </c>
      <c r="O723" s="93">
        <v>2.46</v>
      </c>
      <c r="P723" s="93"/>
      <c r="Q723" s="93"/>
      <c r="R723" s="93"/>
    </row>
    <row r="724" spans="1:18" s="89" customFormat="1">
      <c r="A724" s="64">
        <v>41572</v>
      </c>
      <c r="B724" s="93">
        <v>2.5</v>
      </c>
      <c r="C724" s="93"/>
      <c r="D724" s="93">
        <v>2.5</v>
      </c>
      <c r="E724" s="93">
        <v>2.5</v>
      </c>
      <c r="F724" s="93">
        <v>2.5</v>
      </c>
      <c r="G724" s="101">
        <v>4778</v>
      </c>
      <c r="H724" s="101"/>
      <c r="I724" s="92">
        <v>111.211388</v>
      </c>
      <c r="J724" s="93">
        <v>2.58</v>
      </c>
      <c r="K724" s="93">
        <v>2.5910000000000002</v>
      </c>
      <c r="L724" s="93">
        <v>2.6179999999999999</v>
      </c>
      <c r="M724" s="93">
        <v>2.4900000000000002</v>
      </c>
      <c r="N724" s="93">
        <v>2.4800000000000004</v>
      </c>
      <c r="O724" s="93">
        <v>2.4550000000000001</v>
      </c>
      <c r="P724" s="93"/>
      <c r="Q724" s="93"/>
      <c r="R724" s="93"/>
    </row>
    <row r="725" spans="1:18" s="89" customFormat="1">
      <c r="A725" s="64">
        <v>41575</v>
      </c>
      <c r="B725" s="93">
        <v>2.5</v>
      </c>
      <c r="C725" s="93"/>
      <c r="D725" s="93">
        <v>2.5</v>
      </c>
      <c r="E725" s="93">
        <v>2.5</v>
      </c>
      <c r="F725" s="93">
        <v>2.5</v>
      </c>
      <c r="G725" s="101">
        <v>6640</v>
      </c>
      <c r="H725" s="101"/>
      <c r="I725" s="92">
        <v>111.23424</v>
      </c>
      <c r="J725" s="93">
        <v>2.58</v>
      </c>
      <c r="K725" s="93">
        <v>2.605</v>
      </c>
      <c r="L725" s="93">
        <v>2.62</v>
      </c>
      <c r="M725" s="93">
        <v>2.4900000000000002</v>
      </c>
      <c r="N725" s="93">
        <v>2.4800000000000004</v>
      </c>
      <c r="O725" s="93">
        <v>2.4550000000000001</v>
      </c>
      <c r="P725" s="93"/>
      <c r="Q725" s="93"/>
      <c r="R725" s="93"/>
    </row>
    <row r="726" spans="1:18" s="89" customFormat="1">
      <c r="A726" s="64">
        <v>41576</v>
      </c>
      <c r="B726" s="93">
        <v>2.5</v>
      </c>
      <c r="C726" s="93"/>
      <c r="D726" s="93">
        <v>2.5</v>
      </c>
      <c r="E726" s="93">
        <v>2.5</v>
      </c>
      <c r="F726" s="93">
        <v>2.5</v>
      </c>
      <c r="G726" s="101">
        <v>5918</v>
      </c>
      <c r="H726" s="101"/>
      <c r="I726" s="92">
        <v>111.24185900000001</v>
      </c>
      <c r="J726" s="93">
        <v>2.5880000000000001</v>
      </c>
      <c r="K726" s="93">
        <v>2.605</v>
      </c>
      <c r="L726" s="93">
        <v>2.62</v>
      </c>
      <c r="M726" s="93">
        <v>2.4900000000000002</v>
      </c>
      <c r="N726" s="93">
        <v>2.4749999999999996</v>
      </c>
      <c r="O726" s="93">
        <v>2.4500000000000002</v>
      </c>
      <c r="P726" s="93"/>
      <c r="Q726" s="93"/>
      <c r="R726" s="93"/>
    </row>
    <row r="727" spans="1:18" s="89" customFormat="1">
      <c r="A727" s="64">
        <v>41577</v>
      </c>
      <c r="B727" s="93">
        <v>2.5</v>
      </c>
      <c r="C727" s="93"/>
      <c r="D727" s="93">
        <v>2.5</v>
      </c>
      <c r="E727" s="93">
        <v>2.5</v>
      </c>
      <c r="F727" s="93">
        <v>2.5</v>
      </c>
      <c r="G727" s="101">
        <v>5231</v>
      </c>
      <c r="H727" s="101"/>
      <c r="I727" s="92">
        <v>111.249478</v>
      </c>
      <c r="J727" s="93">
        <v>2.58</v>
      </c>
      <c r="K727" s="93">
        <v>2.59</v>
      </c>
      <c r="L727" s="93">
        <v>2.61</v>
      </c>
      <c r="M727" s="93">
        <v>2.4850000000000003</v>
      </c>
      <c r="N727" s="93">
        <v>2.4749999999999996</v>
      </c>
      <c r="O727" s="93">
        <v>2.4500000000000002</v>
      </c>
      <c r="P727" s="93"/>
      <c r="Q727" s="93"/>
      <c r="R727" s="93"/>
    </row>
    <row r="728" spans="1:18" s="89" customFormat="1">
      <c r="A728" s="64">
        <v>41578</v>
      </c>
      <c r="B728" s="93">
        <v>2.5</v>
      </c>
      <c r="C728" s="93"/>
      <c r="D728" s="93">
        <v>2.5</v>
      </c>
      <c r="E728" s="93">
        <v>2.5</v>
      </c>
      <c r="F728" s="93">
        <v>2.5</v>
      </c>
      <c r="G728" s="101">
        <v>4524</v>
      </c>
      <c r="H728" s="101"/>
      <c r="I728" s="92">
        <v>111.257098</v>
      </c>
      <c r="J728" s="93">
        <v>2.573</v>
      </c>
      <c r="K728" s="93">
        <v>2.585</v>
      </c>
      <c r="L728" s="93">
        <v>2.605</v>
      </c>
      <c r="M728" s="93">
        <v>2.4950000000000001</v>
      </c>
      <c r="N728" s="93">
        <v>2.4850000000000003</v>
      </c>
      <c r="O728" s="93">
        <v>2.4649999999999999</v>
      </c>
      <c r="P728" s="93"/>
      <c r="Q728" s="93"/>
      <c r="R728" s="93"/>
    </row>
    <row r="729" spans="1:18" s="89" customFormat="1">
      <c r="A729" s="64">
        <v>41579</v>
      </c>
      <c r="B729" s="93">
        <v>2.5</v>
      </c>
      <c r="C729" s="93"/>
      <c r="D729" s="93">
        <v>2.5</v>
      </c>
      <c r="E729" s="93">
        <v>2.5</v>
      </c>
      <c r="F729" s="93">
        <v>2.5</v>
      </c>
      <c r="G729" s="101">
        <v>6035</v>
      </c>
      <c r="H729" s="101"/>
      <c r="I729" s="92">
        <v>111.264718</v>
      </c>
      <c r="J729" s="93">
        <v>2.57</v>
      </c>
      <c r="K729" s="93">
        <v>2.58</v>
      </c>
      <c r="L729" s="93">
        <v>2.62</v>
      </c>
      <c r="M729" s="93">
        <v>2.4950000000000001</v>
      </c>
      <c r="N729" s="93">
        <v>2.4850000000000003</v>
      </c>
      <c r="O729" s="93">
        <v>2.4699999999999998</v>
      </c>
      <c r="P729" s="93"/>
      <c r="Q729" s="93"/>
      <c r="R729" s="93"/>
    </row>
    <row r="730" spans="1:18" s="89" customFormat="1">
      <c r="A730" s="64">
        <v>41582</v>
      </c>
      <c r="B730" s="93">
        <v>2.5</v>
      </c>
      <c r="C730" s="93"/>
      <c r="D730" s="93">
        <v>2.5</v>
      </c>
      <c r="E730" s="93">
        <v>2.5</v>
      </c>
      <c r="F730" s="93">
        <v>2.5</v>
      </c>
      <c r="G730" s="101">
        <v>5089</v>
      </c>
      <c r="H730" s="101"/>
      <c r="I730" s="92">
        <v>111.287581</v>
      </c>
      <c r="J730" s="93">
        <v>2.58</v>
      </c>
      <c r="K730" s="93">
        <v>2.58</v>
      </c>
      <c r="L730" s="93">
        <v>2.63</v>
      </c>
      <c r="M730" s="93">
        <v>2.4950000000000001</v>
      </c>
      <c r="N730" s="93">
        <v>2.4900000000000002</v>
      </c>
      <c r="O730" s="93">
        <v>2.4800000000000004</v>
      </c>
      <c r="P730" s="93"/>
      <c r="Q730" s="93"/>
      <c r="R730" s="93"/>
    </row>
    <row r="731" spans="1:18" s="89" customFormat="1">
      <c r="A731" s="64">
        <v>41583</v>
      </c>
      <c r="B731" s="93">
        <v>2.5</v>
      </c>
      <c r="C731" s="93"/>
      <c r="D731" s="93">
        <v>2.5</v>
      </c>
      <c r="E731" s="93">
        <v>2.5</v>
      </c>
      <c r="F731" s="93">
        <v>2.5</v>
      </c>
      <c r="G731" s="101">
        <v>5103</v>
      </c>
      <c r="H731" s="101"/>
      <c r="I731" s="92">
        <v>111.295203</v>
      </c>
      <c r="J731" s="93">
        <v>2.58</v>
      </c>
      <c r="K731" s="93">
        <v>2.58</v>
      </c>
      <c r="L731" s="93">
        <v>2.6179999999999999</v>
      </c>
      <c r="M731" s="93">
        <v>2.5</v>
      </c>
      <c r="N731" s="93">
        <v>2.4900000000000002</v>
      </c>
      <c r="O731" s="93">
        <v>2.4850000000000003</v>
      </c>
      <c r="P731" s="93"/>
      <c r="Q731" s="93"/>
      <c r="R731" s="93"/>
    </row>
    <row r="732" spans="1:18" s="89" customFormat="1">
      <c r="A732" s="64">
        <v>41584</v>
      </c>
      <c r="B732" s="93">
        <v>2.5</v>
      </c>
      <c r="C732" s="93"/>
      <c r="D732" s="93">
        <v>2.5</v>
      </c>
      <c r="E732" s="93">
        <v>2.5</v>
      </c>
      <c r="F732" s="93">
        <v>2.5</v>
      </c>
      <c r="G732" s="101">
        <v>4610</v>
      </c>
      <c r="H732" s="101"/>
      <c r="I732" s="92">
        <v>111.302826</v>
      </c>
      <c r="J732" s="93">
        <v>2.58</v>
      </c>
      <c r="K732" s="93">
        <v>2.58</v>
      </c>
      <c r="L732" s="93">
        <v>2.6280000000000001</v>
      </c>
      <c r="M732" s="93">
        <v>2.4950000000000001</v>
      </c>
      <c r="N732" s="93">
        <v>2.4950000000000001</v>
      </c>
      <c r="O732" s="93">
        <v>2.4850000000000003</v>
      </c>
      <c r="P732" s="93"/>
      <c r="Q732" s="93"/>
      <c r="R732" s="93"/>
    </row>
    <row r="733" spans="1:18" s="89" customFormat="1">
      <c r="A733" s="64">
        <v>41585</v>
      </c>
      <c r="B733" s="93">
        <v>2.5</v>
      </c>
      <c r="C733" s="93"/>
      <c r="D733" s="93">
        <v>2.5</v>
      </c>
      <c r="E733" s="93">
        <v>2.5</v>
      </c>
      <c r="F733" s="93">
        <v>2.5</v>
      </c>
      <c r="G733" s="101">
        <v>4556</v>
      </c>
      <c r="H733" s="101"/>
      <c r="I733" s="92">
        <v>111.31045</v>
      </c>
      <c r="J733" s="93">
        <v>2.58</v>
      </c>
      <c r="K733" s="93">
        <v>2.58</v>
      </c>
      <c r="L733" s="93">
        <v>2.61</v>
      </c>
      <c r="M733" s="93">
        <v>2.4950000000000001</v>
      </c>
      <c r="N733" s="93">
        <v>2.4850000000000003</v>
      </c>
      <c r="O733" s="93">
        <v>2.4749999999999996</v>
      </c>
      <c r="P733" s="93"/>
      <c r="Q733" s="93"/>
      <c r="R733" s="93"/>
    </row>
    <row r="734" spans="1:18" s="89" customFormat="1">
      <c r="A734" s="64">
        <v>41586</v>
      </c>
      <c r="B734" s="93">
        <v>2.5</v>
      </c>
      <c r="C734" s="93"/>
      <c r="D734" s="93">
        <v>2.5</v>
      </c>
      <c r="E734" s="93">
        <v>2.5</v>
      </c>
      <c r="F734" s="93">
        <v>2.5</v>
      </c>
      <c r="G734" s="101">
        <v>3928</v>
      </c>
      <c r="H734" s="101"/>
      <c r="I734" s="92">
        <v>111.318074</v>
      </c>
      <c r="J734" s="93">
        <v>2.58</v>
      </c>
      <c r="K734" s="93">
        <v>2.58</v>
      </c>
      <c r="L734" s="93">
        <v>2.61</v>
      </c>
      <c r="M734" s="93">
        <v>2.4950000000000001</v>
      </c>
      <c r="N734" s="93">
        <v>2.4850000000000003</v>
      </c>
      <c r="O734" s="93">
        <v>2.4699999999999998</v>
      </c>
      <c r="P734" s="93"/>
      <c r="Q734" s="93"/>
      <c r="R734" s="93"/>
    </row>
    <row r="735" spans="1:18" s="89" customFormat="1">
      <c r="A735" s="64">
        <v>41589</v>
      </c>
      <c r="B735" s="93">
        <v>2.5</v>
      </c>
      <c r="C735" s="93"/>
      <c r="D735" s="93">
        <v>2.5</v>
      </c>
      <c r="E735" s="93">
        <v>2.5</v>
      </c>
      <c r="F735" s="93">
        <v>2.5</v>
      </c>
      <c r="G735" s="101">
        <v>3002</v>
      </c>
      <c r="H735" s="101"/>
      <c r="I735" s="92">
        <v>111.340947</v>
      </c>
      <c r="J735" s="93">
        <v>2.58</v>
      </c>
      <c r="K735" s="93">
        <v>2.58</v>
      </c>
      <c r="L735" s="93">
        <v>2.63</v>
      </c>
      <c r="M735" s="93">
        <v>2.4950000000000001</v>
      </c>
      <c r="N735" s="93">
        <v>2.4900000000000002</v>
      </c>
      <c r="O735" s="93">
        <v>2.4749999999999996</v>
      </c>
      <c r="P735" s="93"/>
      <c r="Q735" s="93"/>
      <c r="R735" s="93"/>
    </row>
    <row r="736" spans="1:18" s="89" customFormat="1">
      <c r="A736" s="64">
        <v>41590</v>
      </c>
      <c r="B736" s="93">
        <v>2.5</v>
      </c>
      <c r="C736" s="93"/>
      <c r="D736" s="93">
        <v>2.5</v>
      </c>
      <c r="E736" s="93">
        <v>2.5</v>
      </c>
      <c r="F736" s="93">
        <v>2.5</v>
      </c>
      <c r="G736" s="101">
        <v>7091</v>
      </c>
      <c r="H736" s="101"/>
      <c r="I736" s="92">
        <v>111.348574</v>
      </c>
      <c r="J736" s="93">
        <v>2.59</v>
      </c>
      <c r="K736" s="93">
        <v>2.59</v>
      </c>
      <c r="L736" s="93">
        <v>2.62</v>
      </c>
      <c r="M736" s="93">
        <v>2.4950000000000001</v>
      </c>
      <c r="N736" s="93">
        <v>2.4900000000000002</v>
      </c>
      <c r="O736" s="93">
        <v>2.4800000000000004</v>
      </c>
      <c r="P736" s="93"/>
      <c r="Q736" s="93"/>
      <c r="R736" s="93"/>
    </row>
    <row r="737" spans="1:18" s="89" customFormat="1">
      <c r="A737" s="64">
        <v>41591</v>
      </c>
      <c r="B737" s="93">
        <v>2.5</v>
      </c>
      <c r="C737" s="93"/>
      <c r="D737" s="93">
        <v>2.5</v>
      </c>
      <c r="E737" s="93">
        <v>2.5</v>
      </c>
      <c r="F737" s="93">
        <v>2.5</v>
      </c>
      <c r="G737" s="101">
        <v>5406</v>
      </c>
      <c r="H737" s="101"/>
      <c r="I737" s="92">
        <v>111.3562</v>
      </c>
      <c r="J737" s="93">
        <v>2.59</v>
      </c>
      <c r="K737" s="93">
        <v>2.59</v>
      </c>
      <c r="L737" s="93">
        <v>2.6230000000000002</v>
      </c>
      <c r="M737" s="93">
        <v>2.4950000000000001</v>
      </c>
      <c r="N737" s="93">
        <v>2.4900000000000002</v>
      </c>
      <c r="O737" s="93">
        <v>2.4775</v>
      </c>
      <c r="P737" s="93"/>
      <c r="Q737" s="93"/>
      <c r="R737" s="93"/>
    </row>
    <row r="738" spans="1:18" s="89" customFormat="1">
      <c r="A738" s="64">
        <v>41592</v>
      </c>
      <c r="B738" s="93">
        <v>2.5</v>
      </c>
      <c r="C738" s="93"/>
      <c r="D738" s="93">
        <v>2.5</v>
      </c>
      <c r="E738" s="93">
        <v>2.5</v>
      </c>
      <c r="F738" s="93">
        <v>2.5</v>
      </c>
      <c r="G738" s="101">
        <v>3877</v>
      </c>
      <c r="H738" s="101"/>
      <c r="I738" s="92">
        <v>111.363827</v>
      </c>
      <c r="J738" s="93">
        <v>2.5840000000000001</v>
      </c>
      <c r="K738" s="93">
        <v>2.58</v>
      </c>
      <c r="L738" s="93">
        <v>2.6190000000000002</v>
      </c>
      <c r="M738" s="93">
        <v>2.4900000000000002</v>
      </c>
      <c r="N738" s="93">
        <v>2.4900000000000002</v>
      </c>
      <c r="O738" s="93">
        <v>2.4800000000000004</v>
      </c>
      <c r="P738" s="93"/>
      <c r="Q738" s="93"/>
      <c r="R738" s="93"/>
    </row>
    <row r="739" spans="1:18" s="89" customFormat="1">
      <c r="A739" s="64">
        <v>41593</v>
      </c>
      <c r="B739" s="93">
        <v>2.5</v>
      </c>
      <c r="C739" s="93"/>
      <c r="D739" s="93">
        <v>2.5</v>
      </c>
      <c r="E739" s="93">
        <v>2.5</v>
      </c>
      <c r="F739" s="93">
        <v>2.5</v>
      </c>
      <c r="G739" s="101">
        <v>5054</v>
      </c>
      <c r="H739" s="101"/>
      <c r="I739" s="92">
        <v>111.371455</v>
      </c>
      <c r="J739" s="93">
        <v>2.5880000000000001</v>
      </c>
      <c r="K739" s="93">
        <v>2.58</v>
      </c>
      <c r="L739" s="93">
        <v>2.605</v>
      </c>
      <c r="M739" s="93">
        <v>2.4900000000000002</v>
      </c>
      <c r="N739" s="93">
        <v>2.4900000000000002</v>
      </c>
      <c r="O739" s="93">
        <v>2.4800000000000004</v>
      </c>
      <c r="P739" s="93"/>
      <c r="Q739" s="93"/>
      <c r="R739" s="93"/>
    </row>
    <row r="740" spans="1:18" s="89" customFormat="1">
      <c r="A740" s="64">
        <v>41596</v>
      </c>
      <c r="B740" s="93">
        <v>2.5</v>
      </c>
      <c r="C740" s="93"/>
      <c r="D740" s="93">
        <v>2.5</v>
      </c>
      <c r="E740" s="93">
        <v>2.5</v>
      </c>
      <c r="F740" s="93">
        <v>2.5</v>
      </c>
      <c r="G740" s="101">
        <v>4939</v>
      </c>
      <c r="H740" s="101"/>
      <c r="I740" s="92">
        <v>111.39434</v>
      </c>
      <c r="J740" s="93">
        <v>2.5790000000000002</v>
      </c>
      <c r="K740" s="93">
        <v>2.58</v>
      </c>
      <c r="L740" s="93">
        <v>2.61</v>
      </c>
      <c r="M740" s="93">
        <v>2.4950000000000001</v>
      </c>
      <c r="N740" s="93">
        <v>2.4900000000000002</v>
      </c>
      <c r="O740" s="93">
        <v>2.4749999999999996</v>
      </c>
      <c r="P740" s="93"/>
      <c r="Q740" s="93"/>
      <c r="R740" s="93"/>
    </row>
    <row r="741" spans="1:18" s="89" customFormat="1">
      <c r="A741" s="64">
        <v>41597</v>
      </c>
      <c r="B741" s="93">
        <v>2.5</v>
      </c>
      <c r="C741" s="93"/>
      <c r="D741" s="93">
        <v>2.5</v>
      </c>
      <c r="E741" s="93">
        <v>2.5</v>
      </c>
      <c r="F741" s="93">
        <v>2.5</v>
      </c>
      <c r="G741" s="101">
        <v>3935</v>
      </c>
      <c r="H741" s="101"/>
      <c r="I741" s="92">
        <v>111.40196899999999</v>
      </c>
      <c r="J741" s="93">
        <v>2.58</v>
      </c>
      <c r="K741" s="93">
        <v>2.58</v>
      </c>
      <c r="L741" s="93">
        <v>2.61</v>
      </c>
      <c r="M741" s="93">
        <v>2.4900000000000002</v>
      </c>
      <c r="N741" s="93">
        <v>2.4900000000000002</v>
      </c>
      <c r="O741" s="93">
        <v>2.4800000000000004</v>
      </c>
      <c r="P741" s="93"/>
      <c r="Q741" s="93"/>
      <c r="R741" s="93"/>
    </row>
    <row r="742" spans="1:18" s="89" customFormat="1">
      <c r="A742" s="64">
        <v>41598</v>
      </c>
      <c r="B742" s="93">
        <v>2.5</v>
      </c>
      <c r="C742" s="93"/>
      <c r="D742" s="93">
        <v>2.5</v>
      </c>
      <c r="E742" s="93">
        <v>2.5</v>
      </c>
      <c r="F742" s="93">
        <v>2.5</v>
      </c>
      <c r="G742" s="101">
        <v>4960</v>
      </c>
      <c r="H742" s="101"/>
      <c r="I742" s="92">
        <v>111.4096</v>
      </c>
      <c r="J742" s="93">
        <v>2.5779999999999998</v>
      </c>
      <c r="K742" s="93">
        <v>2.5790000000000002</v>
      </c>
      <c r="L742" s="93">
        <v>2.61</v>
      </c>
      <c r="M742" s="93">
        <v>2.4900000000000002</v>
      </c>
      <c r="N742" s="93">
        <v>2.4900000000000002</v>
      </c>
      <c r="O742" s="93">
        <v>2.4749999999999996</v>
      </c>
      <c r="P742" s="93"/>
      <c r="Q742" s="93"/>
      <c r="R742" s="93"/>
    </row>
    <row r="743" spans="1:18" s="89" customFormat="1">
      <c r="A743" s="64">
        <v>41599</v>
      </c>
      <c r="B743" s="93">
        <v>2.5</v>
      </c>
      <c r="C743" s="93"/>
      <c r="D743" s="93">
        <v>2.5</v>
      </c>
      <c r="E743" s="93">
        <v>2.5</v>
      </c>
      <c r="F743" s="93">
        <v>2.5</v>
      </c>
      <c r="G743" s="101">
        <v>2997</v>
      </c>
      <c r="H743" s="101"/>
      <c r="I743" s="92">
        <v>111.41723</v>
      </c>
      <c r="J743" s="93">
        <v>2.5779999999999998</v>
      </c>
      <c r="K743" s="93">
        <v>2.58</v>
      </c>
      <c r="L743" s="93">
        <v>2.62</v>
      </c>
      <c r="M743" s="93">
        <v>2.4900000000000002</v>
      </c>
      <c r="N743" s="93">
        <v>2.4850000000000003</v>
      </c>
      <c r="O743" s="93">
        <v>2.4749999999999996</v>
      </c>
      <c r="P743" s="93"/>
      <c r="Q743" s="93"/>
      <c r="R743" s="93"/>
    </row>
    <row r="744" spans="1:18" s="89" customFormat="1">
      <c r="A744" s="64">
        <v>41600</v>
      </c>
      <c r="B744" s="93">
        <v>2.5</v>
      </c>
      <c r="C744" s="93"/>
      <c r="D744" s="93">
        <v>2.5</v>
      </c>
      <c r="E744" s="93">
        <v>2.5</v>
      </c>
      <c r="F744" s="93">
        <v>2.5</v>
      </c>
      <c r="G744" s="101">
        <v>4051</v>
      </c>
      <c r="H744" s="101"/>
      <c r="I744" s="92">
        <v>111.424862</v>
      </c>
      <c r="J744" s="93">
        <v>2.57</v>
      </c>
      <c r="K744" s="93">
        <v>2.58</v>
      </c>
      <c r="L744" s="93">
        <v>2.6160000000000001</v>
      </c>
      <c r="M744" s="93">
        <v>2.4900000000000002</v>
      </c>
      <c r="N744" s="93">
        <v>2.4850000000000003</v>
      </c>
      <c r="O744" s="93">
        <v>2.4749999999999996</v>
      </c>
      <c r="P744" s="93"/>
      <c r="Q744" s="93"/>
      <c r="R744" s="93"/>
    </row>
    <row r="745" spans="1:18" s="89" customFormat="1">
      <c r="A745" s="64">
        <v>41603</v>
      </c>
      <c r="B745" s="93">
        <v>2.5</v>
      </c>
      <c r="C745" s="93"/>
      <c r="D745" s="93">
        <v>2.5</v>
      </c>
      <c r="E745" s="93">
        <v>2.5</v>
      </c>
      <c r="F745" s="93">
        <v>2.5</v>
      </c>
      <c r="G745" s="101">
        <v>3849</v>
      </c>
      <c r="H745" s="101"/>
      <c r="I745" s="92">
        <v>111.447757</v>
      </c>
      <c r="J745" s="93">
        <v>2.56</v>
      </c>
      <c r="K745" s="93">
        <v>2.5840000000000001</v>
      </c>
      <c r="L745" s="93">
        <v>2.61</v>
      </c>
      <c r="M745" s="93">
        <v>2.4850000000000003</v>
      </c>
      <c r="N745" s="93">
        <v>2.4850000000000003</v>
      </c>
      <c r="O745" s="93">
        <v>2.4649999999999999</v>
      </c>
      <c r="P745" s="93"/>
      <c r="Q745" s="93"/>
      <c r="R745" s="93"/>
    </row>
    <row r="746" spans="1:18" s="89" customFormat="1">
      <c r="A746" s="64">
        <v>41604</v>
      </c>
      <c r="B746" s="93">
        <v>2.5</v>
      </c>
      <c r="C746" s="93"/>
      <c r="D746" s="93">
        <v>2.5</v>
      </c>
      <c r="E746" s="93">
        <v>2.5</v>
      </c>
      <c r="F746" s="93">
        <v>2.5</v>
      </c>
      <c r="G746" s="101">
        <v>4594</v>
      </c>
      <c r="H746" s="101"/>
      <c r="I746" s="92">
        <v>111.45539100000001</v>
      </c>
      <c r="J746" s="93">
        <v>2.5609999999999999</v>
      </c>
      <c r="K746" s="93">
        <v>2.59</v>
      </c>
      <c r="L746" s="93">
        <v>2.609</v>
      </c>
      <c r="M746" s="93">
        <v>2.4900000000000002</v>
      </c>
      <c r="N746" s="93">
        <v>2.4850000000000003</v>
      </c>
      <c r="O746" s="93">
        <v>2.46</v>
      </c>
      <c r="P746" s="93"/>
      <c r="Q746" s="93"/>
      <c r="R746" s="93"/>
    </row>
    <row r="747" spans="1:18" s="89" customFormat="1">
      <c r="A747" s="64">
        <v>41605</v>
      </c>
      <c r="B747" s="93">
        <v>2.5</v>
      </c>
      <c r="C747" s="93"/>
      <c r="D747" s="93">
        <v>2.5</v>
      </c>
      <c r="E747" s="93">
        <v>2.5</v>
      </c>
      <c r="F747" s="93">
        <v>2.5</v>
      </c>
      <c r="G747" s="101">
        <v>4023</v>
      </c>
      <c r="H747" s="101"/>
      <c r="I747" s="92">
        <v>111.463025</v>
      </c>
      <c r="J747" s="93">
        <v>2.5609999999999999</v>
      </c>
      <c r="K747" s="93">
        <v>2.6</v>
      </c>
      <c r="L747" s="93">
        <v>2.6160000000000001</v>
      </c>
      <c r="M747" s="93">
        <v>2.4850000000000003</v>
      </c>
      <c r="N747" s="93">
        <v>2.4800000000000004</v>
      </c>
      <c r="O747" s="93">
        <v>2.4550000000000001</v>
      </c>
      <c r="P747" s="93"/>
      <c r="Q747" s="93"/>
      <c r="R747" s="93"/>
    </row>
    <row r="748" spans="1:18" s="89" customFormat="1">
      <c r="A748" s="64">
        <v>41606</v>
      </c>
      <c r="B748" s="93">
        <v>2.5</v>
      </c>
      <c r="C748" s="93"/>
      <c r="D748" s="93">
        <v>2.5</v>
      </c>
      <c r="E748" s="93">
        <v>2.5</v>
      </c>
      <c r="F748" s="93">
        <v>2.5</v>
      </c>
      <c r="G748" s="101">
        <v>4691</v>
      </c>
      <c r="H748" s="101"/>
      <c r="I748" s="92">
        <v>111.470659</v>
      </c>
      <c r="J748" s="93">
        <v>2.57</v>
      </c>
      <c r="K748" s="93">
        <v>2.61</v>
      </c>
      <c r="L748" s="93">
        <v>2.6110000000000002</v>
      </c>
      <c r="M748" s="93">
        <v>2.4900000000000002</v>
      </c>
      <c r="N748" s="93">
        <v>2.4800000000000004</v>
      </c>
      <c r="O748" s="93">
        <v>2.4649999999999999</v>
      </c>
      <c r="P748" s="93"/>
      <c r="Q748" s="93"/>
      <c r="R748" s="93"/>
    </row>
    <row r="749" spans="1:18" s="89" customFormat="1">
      <c r="A749" s="64">
        <v>41607</v>
      </c>
      <c r="B749" s="93">
        <v>2.5</v>
      </c>
      <c r="C749" s="93"/>
      <c r="D749" s="93">
        <v>2.5</v>
      </c>
      <c r="E749" s="93">
        <v>2.5</v>
      </c>
      <c r="F749" s="93">
        <v>2.5</v>
      </c>
      <c r="G749" s="101">
        <v>4527</v>
      </c>
      <c r="H749" s="101"/>
      <c r="I749" s="92">
        <v>111.47829400000001</v>
      </c>
      <c r="J749" s="93">
        <v>2.57</v>
      </c>
      <c r="K749" s="93">
        <v>2.59</v>
      </c>
      <c r="L749" s="93">
        <v>2.6139999999999999</v>
      </c>
      <c r="M749" s="93">
        <v>2.4900000000000002</v>
      </c>
      <c r="N749" s="93">
        <v>2.4800000000000004</v>
      </c>
      <c r="O749" s="93">
        <v>2.4550000000000001</v>
      </c>
      <c r="P749" s="93"/>
      <c r="Q749" s="93"/>
      <c r="R749" s="93"/>
    </row>
    <row r="750" spans="1:18" s="89" customFormat="1">
      <c r="A750" s="64">
        <v>41610</v>
      </c>
      <c r="B750" s="93">
        <v>2.5</v>
      </c>
      <c r="C750" s="93"/>
      <c r="D750" s="93">
        <v>2.5</v>
      </c>
      <c r="E750" s="93">
        <v>2.5</v>
      </c>
      <c r="F750" s="93">
        <v>2.5</v>
      </c>
      <c r="G750" s="101">
        <v>4703</v>
      </c>
      <c r="H750" s="101"/>
      <c r="I750" s="92">
        <v>111.5012</v>
      </c>
      <c r="J750" s="93">
        <v>2.57</v>
      </c>
      <c r="K750" s="93">
        <v>2.58</v>
      </c>
      <c r="L750" s="93">
        <v>2.59</v>
      </c>
      <c r="M750" s="93">
        <v>2.4900000000000002</v>
      </c>
      <c r="N750" s="93">
        <v>2.4800000000000004</v>
      </c>
      <c r="O750" s="93">
        <v>2.4649999999999999</v>
      </c>
      <c r="P750" s="93"/>
      <c r="Q750" s="93"/>
      <c r="R750" s="93"/>
    </row>
    <row r="751" spans="1:18" s="89" customFormat="1">
      <c r="A751" s="64">
        <v>41611</v>
      </c>
      <c r="B751" s="93">
        <v>2.5</v>
      </c>
      <c r="C751" s="93"/>
      <c r="D751" s="93">
        <v>2.5</v>
      </c>
      <c r="E751" s="93">
        <v>2.5</v>
      </c>
      <c r="F751" s="93">
        <v>2.5</v>
      </c>
      <c r="G751" s="101">
        <v>5706</v>
      </c>
      <c r="H751" s="101"/>
      <c r="I751" s="92">
        <v>111.508838</v>
      </c>
      <c r="J751" s="93">
        <v>2.57</v>
      </c>
      <c r="K751" s="93">
        <v>2.59</v>
      </c>
      <c r="L751" s="93">
        <v>2.6160000000000001</v>
      </c>
      <c r="M751" s="93">
        <v>2.5</v>
      </c>
      <c r="N751" s="93">
        <v>2.4900000000000002</v>
      </c>
      <c r="O751" s="93">
        <v>2.4749999999999996</v>
      </c>
      <c r="P751" s="93"/>
      <c r="Q751" s="93"/>
      <c r="R751" s="93"/>
    </row>
    <row r="752" spans="1:18" s="89" customFormat="1">
      <c r="A752" s="64">
        <v>41612</v>
      </c>
      <c r="B752" s="93">
        <v>2.5</v>
      </c>
      <c r="C752" s="93"/>
      <c r="D752" s="93">
        <v>2.5</v>
      </c>
      <c r="E752" s="93">
        <v>2.5</v>
      </c>
      <c r="F752" s="93">
        <v>2.5</v>
      </c>
      <c r="G752" s="101">
        <v>4665</v>
      </c>
      <c r="H752" s="101"/>
      <c r="I752" s="92">
        <v>111.516475</v>
      </c>
      <c r="J752" s="93">
        <v>2.5710000000000002</v>
      </c>
      <c r="K752" s="93">
        <v>2.5960000000000001</v>
      </c>
      <c r="L752" s="93">
        <v>2.62</v>
      </c>
      <c r="M752" s="93">
        <v>2.5</v>
      </c>
      <c r="N752" s="93">
        <v>2.4850000000000003</v>
      </c>
      <c r="O752" s="93">
        <v>2.46</v>
      </c>
      <c r="P752" s="93"/>
      <c r="Q752" s="93"/>
      <c r="R752" s="93"/>
    </row>
    <row r="753" spans="1:18" s="89" customFormat="1">
      <c r="A753" s="64">
        <v>41613</v>
      </c>
      <c r="B753" s="93">
        <v>2.5</v>
      </c>
      <c r="C753" s="93"/>
      <c r="D753" s="93">
        <v>2.5</v>
      </c>
      <c r="E753" s="93">
        <v>2.5</v>
      </c>
      <c r="F753" s="93">
        <v>2.5</v>
      </c>
      <c r="G753" s="101">
        <v>4121</v>
      </c>
      <c r="H753" s="101"/>
      <c r="I753" s="92">
        <v>111.524113</v>
      </c>
      <c r="J753" s="93">
        <v>2.58</v>
      </c>
      <c r="K753" s="93">
        <v>2.6</v>
      </c>
      <c r="L753" s="93">
        <v>2.613</v>
      </c>
      <c r="M753" s="93">
        <v>2.5</v>
      </c>
      <c r="N753" s="93">
        <v>2.4850000000000003</v>
      </c>
      <c r="O753" s="93">
        <v>2.4649999999999999</v>
      </c>
      <c r="P753" s="93"/>
      <c r="Q753" s="93"/>
      <c r="R753" s="93"/>
    </row>
    <row r="754" spans="1:18" s="89" customFormat="1">
      <c r="A754" s="64">
        <v>41614</v>
      </c>
      <c r="B754" s="93">
        <v>2.5</v>
      </c>
      <c r="C754" s="93"/>
      <c r="D754" s="93">
        <v>2.5</v>
      </c>
      <c r="E754" s="93">
        <v>2.5</v>
      </c>
      <c r="F754" s="93">
        <v>2.5</v>
      </c>
      <c r="G754" s="101">
        <v>4553</v>
      </c>
      <c r="H754" s="101"/>
      <c r="I754" s="92">
        <v>111.531752</v>
      </c>
      <c r="J754" s="93">
        <v>2.58</v>
      </c>
      <c r="K754" s="93">
        <v>2.59</v>
      </c>
      <c r="L754" s="93">
        <v>2.61</v>
      </c>
      <c r="M754" s="93">
        <v>2.5</v>
      </c>
      <c r="N754" s="93">
        <v>2.4850000000000003</v>
      </c>
      <c r="O754" s="93">
        <v>2.4649999999999999</v>
      </c>
      <c r="P754" s="93"/>
      <c r="Q754" s="93"/>
      <c r="R754" s="93"/>
    </row>
    <row r="755" spans="1:18" s="89" customFormat="1">
      <c r="A755" s="64">
        <v>41617</v>
      </c>
      <c r="B755" s="93">
        <v>2.5</v>
      </c>
      <c r="C755" s="93"/>
      <c r="D755" s="93">
        <v>2.5</v>
      </c>
      <c r="E755" s="93">
        <v>2.5</v>
      </c>
      <c r="F755" s="93">
        <v>2.5</v>
      </c>
      <c r="G755" s="101">
        <v>5944</v>
      </c>
      <c r="H755" s="101"/>
      <c r="I755" s="92">
        <v>111.554669</v>
      </c>
      <c r="J755" s="93">
        <v>2.589</v>
      </c>
      <c r="K755" s="93">
        <v>2.59</v>
      </c>
      <c r="L755" s="93">
        <v>2.62</v>
      </c>
      <c r="M755" s="93">
        <v>2.5</v>
      </c>
      <c r="N755" s="93">
        <v>2.4850000000000003</v>
      </c>
      <c r="O755" s="93">
        <v>2.46</v>
      </c>
      <c r="P755" s="93"/>
      <c r="Q755" s="93"/>
      <c r="R755" s="93"/>
    </row>
    <row r="756" spans="1:18" s="89" customFormat="1">
      <c r="A756" s="64">
        <v>41618</v>
      </c>
      <c r="B756" s="93">
        <v>2.5</v>
      </c>
      <c r="C756" s="93"/>
      <c r="D756" s="93">
        <v>2.5</v>
      </c>
      <c r="E756" s="93">
        <v>2.5</v>
      </c>
      <c r="F756" s="93">
        <v>2.5</v>
      </c>
      <c r="G756" s="101">
        <v>7821</v>
      </c>
      <c r="H756" s="101"/>
      <c r="I756" s="92">
        <v>111.56231</v>
      </c>
      <c r="J756" s="93">
        <v>2.59</v>
      </c>
      <c r="K756" s="93">
        <v>2.59</v>
      </c>
      <c r="L756" s="93">
        <v>2.6</v>
      </c>
      <c r="M756" s="93">
        <v>2.5</v>
      </c>
      <c r="N756" s="93">
        <v>2.4850000000000003</v>
      </c>
      <c r="O756" s="93">
        <v>2.46</v>
      </c>
      <c r="P756" s="93"/>
      <c r="Q756" s="93"/>
      <c r="R756" s="93"/>
    </row>
    <row r="757" spans="1:18" s="89" customFormat="1">
      <c r="A757" s="64">
        <v>41619</v>
      </c>
      <c r="B757" s="93">
        <v>2.5</v>
      </c>
      <c r="C757" s="93"/>
      <c r="D757" s="93">
        <v>2.5</v>
      </c>
      <c r="E757" s="93">
        <v>2.5</v>
      </c>
      <c r="F757" s="93">
        <v>2.5</v>
      </c>
      <c r="G757" s="101">
        <v>4795</v>
      </c>
      <c r="H757" s="101"/>
      <c r="I757" s="92">
        <v>111.569951</v>
      </c>
      <c r="J757" s="93">
        <v>2.6</v>
      </c>
      <c r="K757" s="93">
        <v>2.5910000000000002</v>
      </c>
      <c r="L757" s="93">
        <v>2.625</v>
      </c>
      <c r="M757" s="93">
        <v>2.4950000000000001</v>
      </c>
      <c r="N757" s="93">
        <v>2.4800000000000004</v>
      </c>
      <c r="O757" s="93">
        <v>2.4500000000000002</v>
      </c>
      <c r="P757" s="93"/>
      <c r="Q757" s="93"/>
      <c r="R757" s="93"/>
    </row>
    <row r="758" spans="1:18" s="89" customFormat="1">
      <c r="A758" s="64">
        <v>41620</v>
      </c>
      <c r="B758" s="93">
        <v>2.5</v>
      </c>
      <c r="C758" s="93"/>
      <c r="D758" s="93">
        <v>2.5</v>
      </c>
      <c r="E758" s="93">
        <v>2.5</v>
      </c>
      <c r="F758" s="93">
        <v>2.5</v>
      </c>
      <c r="G758" s="101">
        <v>5454</v>
      </c>
      <c r="H758" s="101"/>
      <c r="I758" s="92">
        <v>111.57759299999999</v>
      </c>
      <c r="J758" s="93">
        <v>2.61</v>
      </c>
      <c r="K758" s="93">
        <v>2.609</v>
      </c>
      <c r="L758" s="93">
        <v>2.621</v>
      </c>
      <c r="M758" s="93">
        <v>2.4950000000000001</v>
      </c>
      <c r="N758" s="93">
        <v>2.4800000000000004</v>
      </c>
      <c r="O758" s="93">
        <v>2.4450000000000003</v>
      </c>
      <c r="P758" s="93"/>
      <c r="Q758" s="93"/>
      <c r="R758" s="93"/>
    </row>
    <row r="759" spans="1:18" s="89" customFormat="1">
      <c r="A759" s="64">
        <v>41621</v>
      </c>
      <c r="B759" s="93">
        <v>2.5</v>
      </c>
      <c r="C759" s="93"/>
      <c r="D759" s="93">
        <v>2.5</v>
      </c>
      <c r="E759" s="93">
        <v>2.5</v>
      </c>
      <c r="F759" s="93">
        <v>2.5</v>
      </c>
      <c r="G759" s="101">
        <v>5886</v>
      </c>
      <c r="H759" s="101"/>
      <c r="I759" s="92">
        <v>111.585235</v>
      </c>
      <c r="J759" s="93">
        <v>2.61</v>
      </c>
      <c r="K759" s="93">
        <v>2.6110000000000002</v>
      </c>
      <c r="L759" s="93">
        <v>2.6160000000000001</v>
      </c>
      <c r="M759" s="93">
        <v>2.5</v>
      </c>
      <c r="N759" s="93">
        <v>2.4850000000000003</v>
      </c>
      <c r="O759" s="93">
        <v>2.4500000000000002</v>
      </c>
      <c r="P759" s="93"/>
      <c r="Q759" s="93"/>
      <c r="R759" s="93"/>
    </row>
    <row r="760" spans="1:18" s="89" customFormat="1">
      <c r="A760" s="64">
        <v>41624</v>
      </c>
      <c r="B760" s="93">
        <v>2.5</v>
      </c>
      <c r="C760" s="93"/>
      <c r="D760" s="93">
        <v>2.5</v>
      </c>
      <c r="E760" s="93">
        <v>2.5</v>
      </c>
      <c r="F760" s="93">
        <v>2.5</v>
      </c>
      <c r="G760" s="101">
        <v>6561</v>
      </c>
      <c r="H760" s="101"/>
      <c r="I760" s="92">
        <v>111.608164</v>
      </c>
      <c r="J760" s="93">
        <v>2.5840000000000001</v>
      </c>
      <c r="K760" s="93">
        <v>2.59</v>
      </c>
      <c r="L760" s="93">
        <v>2.61</v>
      </c>
      <c r="M760" s="93">
        <v>2.5</v>
      </c>
      <c r="N760" s="93">
        <v>2.4850000000000003</v>
      </c>
      <c r="O760" s="93">
        <v>2.4524999999999997</v>
      </c>
      <c r="P760" s="93"/>
      <c r="Q760" s="93"/>
      <c r="R760" s="93"/>
    </row>
    <row r="761" spans="1:18" s="89" customFormat="1">
      <c r="A761" s="64">
        <v>41625</v>
      </c>
      <c r="B761" s="93">
        <v>2.5</v>
      </c>
      <c r="C761" s="93"/>
      <c r="D761" s="93">
        <v>2.5</v>
      </c>
      <c r="E761" s="93">
        <v>2.5</v>
      </c>
      <c r="F761" s="93">
        <v>2.5</v>
      </c>
      <c r="G761" s="101">
        <v>4544</v>
      </c>
      <c r="H761" s="101"/>
      <c r="I761" s="92">
        <v>111.615808</v>
      </c>
      <c r="J761" s="93">
        <v>2.58</v>
      </c>
      <c r="K761" s="93">
        <v>2.59</v>
      </c>
      <c r="L761" s="93">
        <v>2.61</v>
      </c>
      <c r="M761" s="93">
        <v>2.5</v>
      </c>
      <c r="N761" s="93">
        <v>2.4850000000000003</v>
      </c>
      <c r="O761" s="93">
        <v>2.4500000000000002</v>
      </c>
      <c r="P761" s="93"/>
      <c r="Q761" s="93"/>
      <c r="R761" s="93"/>
    </row>
    <row r="762" spans="1:18" s="89" customFormat="1">
      <c r="A762" s="64">
        <v>41626</v>
      </c>
      <c r="B762" s="93">
        <v>2.5</v>
      </c>
      <c r="C762" s="93"/>
      <c r="D762" s="93">
        <v>2.5</v>
      </c>
      <c r="E762" s="93">
        <v>2.5</v>
      </c>
      <c r="F762" s="93">
        <v>2.5</v>
      </c>
      <c r="G762" s="101">
        <v>7313</v>
      </c>
      <c r="H762" s="101"/>
      <c r="I762" s="92">
        <v>111.623453</v>
      </c>
      <c r="J762" s="93">
        <v>2.5979999999999999</v>
      </c>
      <c r="K762" s="93">
        <v>2.6</v>
      </c>
      <c r="L762" s="93">
        <v>2.621</v>
      </c>
      <c r="M762" s="93">
        <v>2.5</v>
      </c>
      <c r="N762" s="93">
        <v>2.4850000000000003</v>
      </c>
      <c r="O762" s="93">
        <v>2.4550000000000001</v>
      </c>
      <c r="P762" s="93"/>
      <c r="Q762" s="93"/>
      <c r="R762" s="93"/>
    </row>
    <row r="763" spans="1:18" s="89" customFormat="1">
      <c r="A763" s="64">
        <v>41627</v>
      </c>
      <c r="B763" s="93">
        <v>2.5</v>
      </c>
      <c r="C763" s="93"/>
      <c r="D763" s="93">
        <v>2.5</v>
      </c>
      <c r="E763" s="93">
        <v>2.5</v>
      </c>
      <c r="F763" s="93">
        <v>2.5</v>
      </c>
      <c r="G763" s="101">
        <v>6017</v>
      </c>
      <c r="H763" s="101"/>
      <c r="I763" s="92">
        <v>111.63109900000001</v>
      </c>
      <c r="J763" s="93">
        <v>2.6190000000000002</v>
      </c>
      <c r="K763" s="93">
        <v>2.613</v>
      </c>
      <c r="L763" s="93">
        <v>2.6349999999999998</v>
      </c>
      <c r="M763" s="93">
        <v>2.5</v>
      </c>
      <c r="N763" s="93">
        <v>2.4900000000000002</v>
      </c>
      <c r="O763" s="93">
        <v>2.4649999999999999</v>
      </c>
      <c r="P763" s="93"/>
      <c r="Q763" s="93"/>
      <c r="R763" s="93"/>
    </row>
    <row r="764" spans="1:18" s="89" customFormat="1">
      <c r="A764" s="64">
        <v>41628</v>
      </c>
      <c r="B764" s="93">
        <v>2.5</v>
      </c>
      <c r="C764" s="93"/>
      <c r="D764" s="93">
        <v>2.5</v>
      </c>
      <c r="E764" s="93">
        <v>2.5</v>
      </c>
      <c r="F764" s="93">
        <v>2.5</v>
      </c>
      <c r="G764" s="101">
        <v>7321</v>
      </c>
      <c r="H764" s="101"/>
      <c r="I764" s="92">
        <v>111.638745</v>
      </c>
      <c r="J764" s="93">
        <v>2.61</v>
      </c>
      <c r="K764" s="93">
        <v>2.6110000000000002</v>
      </c>
      <c r="L764" s="93">
        <v>2.6339999999999999</v>
      </c>
      <c r="M764" s="93">
        <v>2.5</v>
      </c>
      <c r="N764" s="93">
        <v>2.4924999999999997</v>
      </c>
      <c r="O764" s="93">
        <v>2.4699999999999998</v>
      </c>
      <c r="P764" s="93"/>
      <c r="Q764" s="93"/>
      <c r="R764" s="93"/>
    </row>
    <row r="765" spans="1:18" s="89" customFormat="1">
      <c r="A765" s="64">
        <v>41631</v>
      </c>
      <c r="B765" s="93">
        <v>2.5</v>
      </c>
      <c r="C765" s="93"/>
      <c r="D765" s="93">
        <v>2.5</v>
      </c>
      <c r="E765" s="93">
        <v>2.5</v>
      </c>
      <c r="F765" s="93">
        <v>2.5</v>
      </c>
      <c r="G765" s="101">
        <v>6350</v>
      </c>
      <c r="H765" s="101"/>
      <c r="I765" s="92">
        <v>111.66168399999999</v>
      </c>
      <c r="J765" s="93">
        <v>2.5910000000000002</v>
      </c>
      <c r="K765" s="93">
        <v>2.6160000000000001</v>
      </c>
      <c r="L765" s="93">
        <v>2.6230000000000002</v>
      </c>
      <c r="M765" s="93">
        <v>2.5</v>
      </c>
      <c r="N765" s="93">
        <v>2.4900000000000002</v>
      </c>
      <c r="O765" s="93">
        <v>2.4749999999999996</v>
      </c>
      <c r="P765" s="93"/>
      <c r="Q765" s="93"/>
      <c r="R765" s="93"/>
    </row>
    <row r="766" spans="1:18" s="89" customFormat="1">
      <c r="A766" s="64">
        <v>41632</v>
      </c>
      <c r="B766" s="93">
        <v>2.5</v>
      </c>
      <c r="C766" s="93"/>
      <c r="D766" s="93">
        <v>2.5</v>
      </c>
      <c r="E766" s="93">
        <v>2.5</v>
      </c>
      <c r="F766" s="93">
        <v>2.5</v>
      </c>
      <c r="G766" s="101">
        <v>5700</v>
      </c>
      <c r="H766" s="101"/>
      <c r="I766" s="92">
        <v>111.669332</v>
      </c>
      <c r="J766" s="93">
        <v>2.6</v>
      </c>
      <c r="K766" s="93">
        <v>2.621</v>
      </c>
      <c r="L766" s="93">
        <v>2.633</v>
      </c>
      <c r="M766" s="93">
        <v>2.4980000000000002</v>
      </c>
      <c r="N766" s="93">
        <v>2.4900000000000002</v>
      </c>
      <c r="O766" s="93">
        <v>2.4699999999999998</v>
      </c>
      <c r="P766" s="93"/>
      <c r="Q766" s="93"/>
      <c r="R766" s="93"/>
    </row>
    <row r="767" spans="1:18" s="89" customFormat="1">
      <c r="A767" s="64">
        <v>41635</v>
      </c>
      <c r="B767" s="93">
        <v>2.5</v>
      </c>
      <c r="C767" s="93"/>
      <c r="D767" s="93">
        <v>2.5</v>
      </c>
      <c r="E767" s="93">
        <v>2.5</v>
      </c>
      <c r="F767" s="93">
        <v>2.5</v>
      </c>
      <c r="G767" s="101">
        <v>4738</v>
      </c>
      <c r="H767" s="101"/>
      <c r="I767" s="92">
        <v>111.692278</v>
      </c>
      <c r="J767" s="93">
        <v>2.6</v>
      </c>
      <c r="K767" s="93">
        <v>2.63</v>
      </c>
      <c r="L767" s="93">
        <v>2.641</v>
      </c>
      <c r="M767" s="93">
        <v>2.5</v>
      </c>
      <c r="N767" s="93">
        <v>2.4900000000000002</v>
      </c>
      <c r="O767" s="93">
        <v>2.4749999999999996</v>
      </c>
      <c r="P767" s="93"/>
      <c r="Q767" s="93"/>
      <c r="R767" s="93"/>
    </row>
    <row r="768" spans="1:18" s="89" customFormat="1">
      <c r="A768" s="64">
        <v>41638</v>
      </c>
      <c r="B768" s="93">
        <v>2.5</v>
      </c>
      <c r="C768" s="93"/>
      <c r="D768" s="93">
        <v>2.5</v>
      </c>
      <c r="E768" s="93">
        <v>2.5</v>
      </c>
      <c r="F768" s="93">
        <v>2.5</v>
      </c>
      <c r="G768" s="101">
        <v>5357</v>
      </c>
      <c r="H768" s="101"/>
      <c r="I768" s="92">
        <v>111.715228</v>
      </c>
      <c r="J768" s="93">
        <v>2.62</v>
      </c>
      <c r="K768" s="93">
        <v>2.64</v>
      </c>
      <c r="L768" s="93">
        <v>2.66</v>
      </c>
      <c r="M768" s="93">
        <v>2.4980000000000002</v>
      </c>
      <c r="N768" s="93">
        <v>2.4900000000000002</v>
      </c>
      <c r="O768" s="93">
        <v>2.4850000000000003</v>
      </c>
      <c r="P768" s="93"/>
      <c r="Q768" s="93"/>
      <c r="R768" s="93"/>
    </row>
    <row r="769" spans="1:18" s="89" customFormat="1">
      <c r="A769" s="64">
        <v>41639</v>
      </c>
      <c r="B769" s="93">
        <v>2.5</v>
      </c>
      <c r="C769" s="93"/>
      <c r="D769" s="93">
        <v>2.5</v>
      </c>
      <c r="E769" s="93">
        <v>2.5</v>
      </c>
      <c r="F769" s="93">
        <v>2.5</v>
      </c>
      <c r="G769" s="101">
        <v>6808</v>
      </c>
      <c r="H769" s="101"/>
      <c r="I769" s="92">
        <v>111.72288</v>
      </c>
      <c r="J769" s="93">
        <v>2.6230000000000002</v>
      </c>
      <c r="K769" s="93">
        <v>2.633</v>
      </c>
      <c r="L769" s="93">
        <v>2.6480000000000001</v>
      </c>
      <c r="M769" s="93">
        <v>2.5</v>
      </c>
      <c r="N769" s="93">
        <v>2.4880000000000004</v>
      </c>
      <c r="O769" s="93">
        <v>2.4729999999999999</v>
      </c>
      <c r="P769" s="93"/>
      <c r="Q769" s="93"/>
      <c r="R769" s="93"/>
    </row>
    <row r="770" spans="1:18" s="89" customFormat="1">
      <c r="A770" s="64">
        <v>41641</v>
      </c>
      <c r="B770" s="93">
        <v>2.5</v>
      </c>
      <c r="C770" s="93"/>
      <c r="D770" s="93">
        <v>2.5</v>
      </c>
      <c r="E770" s="93">
        <v>2.5</v>
      </c>
      <c r="F770" s="93">
        <v>2.5</v>
      </c>
      <c r="G770" s="101">
        <v>6480</v>
      </c>
      <c r="H770" s="101"/>
      <c r="I770" s="92">
        <v>111.738185</v>
      </c>
      <c r="J770" s="93">
        <v>2.5880000000000001</v>
      </c>
      <c r="K770" s="93">
        <v>2.601</v>
      </c>
      <c r="L770" s="93">
        <v>2.633</v>
      </c>
      <c r="M770" s="93">
        <v>2.5</v>
      </c>
      <c r="N770" s="93">
        <v>2.4900000000000002</v>
      </c>
      <c r="O770" s="93">
        <v>2.4800000000000004</v>
      </c>
      <c r="P770" s="93"/>
      <c r="Q770" s="93"/>
      <c r="R770" s="93"/>
    </row>
    <row r="771" spans="1:18" s="89" customFormat="1">
      <c r="A771" s="64">
        <v>41642</v>
      </c>
      <c r="B771" s="93">
        <v>2.5</v>
      </c>
      <c r="C771" s="93"/>
      <c r="D771" s="93">
        <v>2.5</v>
      </c>
      <c r="E771" s="93">
        <v>2.5</v>
      </c>
      <c r="F771" s="93">
        <v>2.5</v>
      </c>
      <c r="G771" s="101">
        <v>6372</v>
      </c>
      <c r="H771" s="101"/>
      <c r="I771" s="92">
        <v>111.74583800000001</v>
      </c>
      <c r="J771" s="93">
        <v>2.59</v>
      </c>
      <c r="K771" s="93">
        <v>2.6</v>
      </c>
      <c r="L771" s="93">
        <v>2.64</v>
      </c>
      <c r="M771" s="93">
        <v>2.5</v>
      </c>
      <c r="N771" s="93">
        <v>2.4850000000000003</v>
      </c>
      <c r="O771" s="93">
        <v>2.4800000000000004</v>
      </c>
      <c r="P771" s="93"/>
      <c r="Q771" s="93"/>
      <c r="R771" s="93"/>
    </row>
    <row r="772" spans="1:18" s="89" customFormat="1">
      <c r="A772" s="64">
        <v>41645</v>
      </c>
      <c r="B772" s="93">
        <v>2.5</v>
      </c>
      <c r="C772" s="93"/>
      <c r="D772" s="93">
        <v>2.5</v>
      </c>
      <c r="E772" s="93">
        <v>2.5</v>
      </c>
      <c r="F772" s="93">
        <v>2.5</v>
      </c>
      <c r="G772" s="101">
        <v>5939</v>
      </c>
      <c r="H772" s="101"/>
      <c r="I772" s="92">
        <v>111.768799</v>
      </c>
      <c r="J772" s="93">
        <v>2.6080000000000001</v>
      </c>
      <c r="K772" s="93">
        <v>2.6230000000000002</v>
      </c>
      <c r="L772" s="93">
        <v>2.65</v>
      </c>
      <c r="M772" s="93">
        <v>2.5</v>
      </c>
      <c r="N772" s="93">
        <v>2.4900000000000002</v>
      </c>
      <c r="O772" s="93">
        <v>2.4850000000000003</v>
      </c>
      <c r="P772" s="93"/>
      <c r="Q772" s="93"/>
      <c r="R772" s="93"/>
    </row>
    <row r="773" spans="1:18" s="89" customFormat="1">
      <c r="A773" s="64">
        <v>41646</v>
      </c>
      <c r="B773" s="93">
        <v>2.5</v>
      </c>
      <c r="C773" s="93"/>
      <c r="D773" s="93">
        <v>2.5</v>
      </c>
      <c r="E773" s="93">
        <v>2.5</v>
      </c>
      <c r="F773" s="93">
        <v>2.5</v>
      </c>
      <c r="G773" s="101">
        <v>4980</v>
      </c>
      <c r="H773" s="101"/>
      <c r="I773" s="92">
        <v>111.776455</v>
      </c>
      <c r="J773" s="93">
        <v>2.6160000000000001</v>
      </c>
      <c r="K773" s="93">
        <v>2.62</v>
      </c>
      <c r="L773" s="93">
        <v>2.65</v>
      </c>
      <c r="M773" s="93">
        <v>2.5</v>
      </c>
      <c r="N773" s="93">
        <v>2.4900000000000002</v>
      </c>
      <c r="O773" s="93">
        <v>2.4800000000000004</v>
      </c>
      <c r="P773" s="93"/>
      <c r="Q773" s="93"/>
      <c r="R773" s="93"/>
    </row>
    <row r="774" spans="1:18" s="89" customFormat="1">
      <c r="A774" s="64">
        <v>41647</v>
      </c>
      <c r="B774" s="93">
        <v>2.5</v>
      </c>
      <c r="C774" s="93"/>
      <c r="D774" s="93">
        <v>2.5</v>
      </c>
      <c r="E774" s="93">
        <v>2.5</v>
      </c>
      <c r="F774" s="93">
        <v>2.5</v>
      </c>
      <c r="G774" s="101">
        <v>5580</v>
      </c>
      <c r="H774" s="101"/>
      <c r="I774" s="92">
        <v>111.784111</v>
      </c>
      <c r="J774" s="93">
        <v>2.62</v>
      </c>
      <c r="K774" s="93">
        <v>2.625</v>
      </c>
      <c r="L774" s="93">
        <v>2.649</v>
      </c>
      <c r="M774" s="93">
        <v>2.5</v>
      </c>
      <c r="N774" s="93">
        <v>2.4900000000000002</v>
      </c>
      <c r="O774" s="93">
        <v>2.4800000000000004</v>
      </c>
      <c r="P774" s="93"/>
      <c r="Q774" s="93"/>
      <c r="R774" s="93"/>
    </row>
    <row r="775" spans="1:18" s="89" customFormat="1">
      <c r="A775" s="64">
        <v>41648</v>
      </c>
      <c r="B775" s="93">
        <v>2.5</v>
      </c>
      <c r="C775" s="93"/>
      <c r="D775" s="93">
        <v>2.5</v>
      </c>
      <c r="E775" s="93">
        <v>2.5</v>
      </c>
      <c r="F775" s="93">
        <v>2.5</v>
      </c>
      <c r="G775" s="101">
        <v>5759</v>
      </c>
      <c r="H775" s="101"/>
      <c r="I775" s="92">
        <v>111.79176699999999</v>
      </c>
      <c r="J775" s="93">
        <v>2.62</v>
      </c>
      <c r="K775" s="93">
        <v>2.6339999999999999</v>
      </c>
      <c r="L775" s="93">
        <v>2.6640000000000001</v>
      </c>
      <c r="M775" s="93">
        <v>2.4950000000000001</v>
      </c>
      <c r="N775" s="93">
        <v>2.4900000000000002</v>
      </c>
      <c r="O775" s="93">
        <v>2.4850000000000003</v>
      </c>
      <c r="P775" s="93"/>
      <c r="Q775" s="93"/>
      <c r="R775" s="93"/>
    </row>
    <row r="776" spans="1:18" s="89" customFormat="1">
      <c r="A776" s="64">
        <v>41649</v>
      </c>
      <c r="B776" s="93">
        <v>2.5</v>
      </c>
      <c r="C776" s="93"/>
      <c r="D776" s="93">
        <v>2.5</v>
      </c>
      <c r="E776" s="93">
        <v>2.5</v>
      </c>
      <c r="F776" s="93">
        <v>2.5</v>
      </c>
      <c r="G776" s="101">
        <v>4525</v>
      </c>
      <c r="H776" s="101"/>
      <c r="I776" s="92">
        <v>111.799424</v>
      </c>
      <c r="J776" s="93">
        <v>2.621</v>
      </c>
      <c r="K776" s="93">
        <v>2.64</v>
      </c>
      <c r="L776" s="93">
        <v>2.66</v>
      </c>
      <c r="M776" s="93">
        <v>2.4950000000000001</v>
      </c>
      <c r="N776" s="93">
        <v>2.4950000000000001</v>
      </c>
      <c r="O776" s="93">
        <v>2.4850000000000003</v>
      </c>
      <c r="P776" s="93"/>
      <c r="Q776" s="93"/>
      <c r="R776" s="93"/>
    </row>
    <row r="777" spans="1:18" s="89" customFormat="1">
      <c r="A777" s="64">
        <v>41652</v>
      </c>
      <c r="B777" s="93">
        <v>2.5</v>
      </c>
      <c r="C777" s="93"/>
      <c r="D777" s="93">
        <v>2.5</v>
      </c>
      <c r="E777" s="93">
        <v>2.5</v>
      </c>
      <c r="F777" s="93">
        <v>2.5</v>
      </c>
      <c r="G777" s="101">
        <v>4868</v>
      </c>
      <c r="H777" s="101"/>
      <c r="I777" s="92">
        <v>111.822397</v>
      </c>
      <c r="J777" s="93">
        <v>2.62</v>
      </c>
      <c r="K777" s="93">
        <v>2.64</v>
      </c>
      <c r="L777" s="93">
        <v>2.6539999999999999</v>
      </c>
      <c r="M777" s="93">
        <v>2.4950000000000001</v>
      </c>
      <c r="N777" s="93">
        <v>2.4850000000000003</v>
      </c>
      <c r="O777" s="93">
        <v>2.4800000000000004</v>
      </c>
      <c r="P777" s="93"/>
      <c r="Q777" s="93"/>
      <c r="R777" s="93"/>
    </row>
    <row r="778" spans="1:18" s="89" customFormat="1">
      <c r="A778" s="64">
        <v>41653</v>
      </c>
      <c r="B778" s="93">
        <v>2.5</v>
      </c>
      <c r="C778" s="93"/>
      <c r="D778" s="93">
        <v>2.5</v>
      </c>
      <c r="E778" s="93">
        <v>2.5</v>
      </c>
      <c r="F778" s="93">
        <v>2.5</v>
      </c>
      <c r="G778" s="101">
        <v>3436</v>
      </c>
      <c r="H778" s="101"/>
      <c r="I778" s="92">
        <v>111.830056</v>
      </c>
      <c r="J778" s="93">
        <v>2.62</v>
      </c>
      <c r="K778" s="93">
        <v>2.64</v>
      </c>
      <c r="L778" s="93">
        <v>2.65</v>
      </c>
      <c r="M778" s="93">
        <v>2.4950000000000001</v>
      </c>
      <c r="N778" s="93">
        <v>2.4850000000000003</v>
      </c>
      <c r="O778" s="93">
        <v>2.4749999999999996</v>
      </c>
      <c r="P778" s="93"/>
      <c r="Q778" s="93"/>
      <c r="R778" s="93"/>
    </row>
    <row r="779" spans="1:18" s="89" customFormat="1">
      <c r="A779" s="64">
        <v>41654</v>
      </c>
      <c r="B779" s="93">
        <v>2.5</v>
      </c>
      <c r="C779" s="93"/>
      <c r="D779" s="93">
        <v>2.5</v>
      </c>
      <c r="E779" s="93">
        <v>2.5</v>
      </c>
      <c r="F779" s="93">
        <v>2.5</v>
      </c>
      <c r="G779" s="101">
        <v>4474</v>
      </c>
      <c r="H779" s="101"/>
      <c r="I779" s="92">
        <v>111.837715</v>
      </c>
      <c r="J779" s="93">
        <v>2.62</v>
      </c>
      <c r="K779" s="93">
        <v>2.6379999999999999</v>
      </c>
      <c r="L779" s="93">
        <v>2.6480000000000001</v>
      </c>
      <c r="M779" s="93">
        <v>2.4950000000000001</v>
      </c>
      <c r="N779" s="93">
        <v>2.4850000000000003</v>
      </c>
      <c r="O779" s="93">
        <v>2.4749999999999996</v>
      </c>
      <c r="P779" s="93"/>
      <c r="Q779" s="93"/>
      <c r="R779" s="93"/>
    </row>
    <row r="780" spans="1:18" s="89" customFormat="1">
      <c r="A780" s="64">
        <v>41655</v>
      </c>
      <c r="B780" s="93">
        <v>2.5</v>
      </c>
      <c r="C780" s="93"/>
      <c r="D780" s="93">
        <v>2.5</v>
      </c>
      <c r="E780" s="93">
        <v>2.5</v>
      </c>
      <c r="F780" s="93">
        <v>2.5</v>
      </c>
      <c r="G780" s="101">
        <v>4240</v>
      </c>
      <c r="H780" s="101"/>
      <c r="I780" s="92">
        <v>111.845375</v>
      </c>
      <c r="J780" s="93">
        <v>2.6</v>
      </c>
      <c r="K780" s="93">
        <v>2.6</v>
      </c>
      <c r="L780" s="93">
        <v>2.61</v>
      </c>
      <c r="M780" s="93">
        <v>2.4900000000000002</v>
      </c>
      <c r="N780" s="93">
        <v>2.4649999999999999</v>
      </c>
      <c r="O780" s="93">
        <v>2.4349999999999996</v>
      </c>
      <c r="P780" s="93"/>
      <c r="Q780" s="93"/>
      <c r="R780" s="93"/>
    </row>
    <row r="781" spans="1:18" s="89" customFormat="1">
      <c r="A781" s="64">
        <v>41656</v>
      </c>
      <c r="B781" s="93">
        <v>2.5</v>
      </c>
      <c r="C781" s="93"/>
      <c r="D781" s="93">
        <v>2.5</v>
      </c>
      <c r="E781" s="93">
        <v>2.5</v>
      </c>
      <c r="F781" s="93">
        <v>2.5</v>
      </c>
      <c r="G781" s="101">
        <v>5203</v>
      </c>
      <c r="H781" s="101"/>
      <c r="I781" s="92">
        <v>111.853036</v>
      </c>
      <c r="J781" s="93">
        <v>2.6</v>
      </c>
      <c r="K781" s="93">
        <v>2.6</v>
      </c>
      <c r="L781" s="93">
        <v>2.6059999999999999</v>
      </c>
      <c r="M781" s="93">
        <v>2.4850000000000003</v>
      </c>
      <c r="N781" s="93">
        <v>2.4550000000000001</v>
      </c>
      <c r="O781" s="93">
        <v>2.42</v>
      </c>
      <c r="P781" s="93"/>
      <c r="Q781" s="93"/>
      <c r="R781" s="93"/>
    </row>
    <row r="782" spans="1:18" s="89" customFormat="1">
      <c r="A782" s="64">
        <v>41659</v>
      </c>
      <c r="B782" s="93">
        <v>2.5</v>
      </c>
      <c r="C782" s="93"/>
      <c r="D782" s="93">
        <v>2.5</v>
      </c>
      <c r="E782" s="93">
        <v>2.5</v>
      </c>
      <c r="F782" s="93">
        <v>2.5</v>
      </c>
      <c r="G782" s="101">
        <v>5894</v>
      </c>
      <c r="H782" s="101"/>
      <c r="I782" s="92">
        <v>111.876019</v>
      </c>
      <c r="J782" s="93">
        <v>2.59</v>
      </c>
      <c r="K782" s="93">
        <v>2.59</v>
      </c>
      <c r="L782" s="93">
        <v>2.6</v>
      </c>
      <c r="M782" s="93">
        <v>2.4850000000000003</v>
      </c>
      <c r="N782" s="93">
        <v>2.4550000000000001</v>
      </c>
      <c r="O782" s="93">
        <v>2.42</v>
      </c>
      <c r="P782" s="93"/>
      <c r="Q782" s="93"/>
      <c r="R782" s="93"/>
    </row>
    <row r="783" spans="1:18" s="89" customFormat="1">
      <c r="A783" s="64">
        <v>41660</v>
      </c>
      <c r="B783" s="93">
        <v>2.5</v>
      </c>
      <c r="C783" s="93"/>
      <c r="D783" s="93">
        <v>2.5</v>
      </c>
      <c r="E783" s="93">
        <v>2.5</v>
      </c>
      <c r="F783" s="93">
        <v>2.5</v>
      </c>
      <c r="G783" s="101">
        <v>6133</v>
      </c>
      <c r="H783" s="101"/>
      <c r="I783" s="92">
        <v>111.88368199999999</v>
      </c>
      <c r="J783" s="93">
        <v>2.5910000000000002</v>
      </c>
      <c r="K783" s="93">
        <v>2.5910000000000002</v>
      </c>
      <c r="L783" s="93">
        <v>2.6040000000000001</v>
      </c>
      <c r="M783" s="93">
        <v>2.4850000000000003</v>
      </c>
      <c r="N783" s="93">
        <v>2.46</v>
      </c>
      <c r="O783" s="93">
        <v>2.4299999999999997</v>
      </c>
      <c r="P783" s="93"/>
      <c r="Q783" s="93"/>
      <c r="R783" s="93"/>
    </row>
    <row r="784" spans="1:18" s="89" customFormat="1">
      <c r="A784" s="64">
        <v>41661</v>
      </c>
      <c r="B784" s="93">
        <v>2.5</v>
      </c>
      <c r="C784" s="93"/>
      <c r="D784" s="93">
        <v>2.5</v>
      </c>
      <c r="E784" s="93">
        <v>2.5</v>
      </c>
      <c r="F784" s="93">
        <v>2.5</v>
      </c>
      <c r="G784" s="101">
        <v>4947</v>
      </c>
      <c r="H784" s="101"/>
      <c r="I784" s="92">
        <v>111.891346</v>
      </c>
      <c r="J784" s="93">
        <v>2.6</v>
      </c>
      <c r="K784" s="93">
        <v>2.6110000000000002</v>
      </c>
      <c r="L784" s="93">
        <v>2.64</v>
      </c>
      <c r="M784" s="93">
        <v>2.4950000000000001</v>
      </c>
      <c r="N784" s="93">
        <v>2.4900000000000002</v>
      </c>
      <c r="O784" s="93">
        <v>2.4800000000000004</v>
      </c>
      <c r="P784" s="93"/>
      <c r="Q784" s="93"/>
      <c r="R784" s="93"/>
    </row>
    <row r="785" spans="1:18" s="89" customFormat="1">
      <c r="A785" s="64">
        <v>41662</v>
      </c>
      <c r="B785" s="93">
        <v>2.5</v>
      </c>
      <c r="C785" s="93"/>
      <c r="D785" s="93">
        <v>2.5</v>
      </c>
      <c r="E785" s="93">
        <v>2.5</v>
      </c>
      <c r="F785" s="93">
        <v>2.5</v>
      </c>
      <c r="G785" s="101">
        <v>6548</v>
      </c>
      <c r="H785" s="101"/>
      <c r="I785" s="92">
        <v>111.89900900000001</v>
      </c>
      <c r="J785" s="93">
        <v>2.601</v>
      </c>
      <c r="K785" s="93">
        <v>2.6230000000000002</v>
      </c>
      <c r="L785" s="93">
        <v>2.64</v>
      </c>
      <c r="M785" s="93">
        <v>2.4950000000000001</v>
      </c>
      <c r="N785" s="93">
        <v>2.4900000000000002</v>
      </c>
      <c r="O785" s="93">
        <v>2.4775</v>
      </c>
      <c r="P785" s="93"/>
      <c r="Q785" s="93"/>
      <c r="R785" s="93"/>
    </row>
    <row r="786" spans="1:18" s="89" customFormat="1">
      <c r="A786" s="64">
        <v>41663</v>
      </c>
      <c r="B786" s="93">
        <v>2.5</v>
      </c>
      <c r="C786" s="93"/>
      <c r="D786" s="93">
        <v>2.5</v>
      </c>
      <c r="E786" s="93">
        <v>2.5</v>
      </c>
      <c r="F786" s="93">
        <v>2.5</v>
      </c>
      <c r="G786" s="101">
        <v>6002</v>
      </c>
      <c r="H786" s="101"/>
      <c r="I786" s="92">
        <v>111.906674</v>
      </c>
      <c r="J786" s="93">
        <v>2.6080000000000001</v>
      </c>
      <c r="K786" s="93">
        <v>2.613</v>
      </c>
      <c r="L786" s="93">
        <v>2.621</v>
      </c>
      <c r="M786" s="93">
        <v>2.4950000000000001</v>
      </c>
      <c r="N786" s="93">
        <v>2.4800000000000004</v>
      </c>
      <c r="O786" s="93">
        <v>2.46</v>
      </c>
      <c r="P786" s="93"/>
      <c r="Q786" s="93"/>
      <c r="R786" s="93"/>
    </row>
    <row r="787" spans="1:18" s="89" customFormat="1">
      <c r="A787" s="64">
        <v>41667</v>
      </c>
      <c r="B787" s="93">
        <v>2.5</v>
      </c>
      <c r="C787" s="93"/>
      <c r="D787" s="93">
        <v>2.5</v>
      </c>
      <c r="E787" s="93">
        <v>2.5</v>
      </c>
      <c r="F787" s="93">
        <v>2.5</v>
      </c>
      <c r="G787" s="101">
        <v>5773</v>
      </c>
      <c r="H787" s="101"/>
      <c r="I787" s="92">
        <v>111.937333</v>
      </c>
      <c r="J787" s="93">
        <v>2.61</v>
      </c>
      <c r="K787" s="93">
        <v>2.63</v>
      </c>
      <c r="L787" s="93">
        <v>2.64</v>
      </c>
      <c r="M787" s="93">
        <v>2.4950000000000001</v>
      </c>
      <c r="N787" s="93">
        <v>2.4850000000000003</v>
      </c>
      <c r="O787" s="93">
        <v>2.4649999999999999</v>
      </c>
      <c r="P787" s="93"/>
      <c r="Q787" s="93"/>
      <c r="R787" s="93"/>
    </row>
    <row r="788" spans="1:18" s="89" customFormat="1">
      <c r="A788" s="64">
        <v>41668</v>
      </c>
      <c r="B788" s="93">
        <v>2.5</v>
      </c>
      <c r="C788" s="93"/>
      <c r="D788" s="93">
        <v>2.5</v>
      </c>
      <c r="E788" s="93">
        <v>2.5</v>
      </c>
      <c r="F788" s="93">
        <v>2.5</v>
      </c>
      <c r="G788" s="101">
        <v>5396</v>
      </c>
      <c r="H788" s="101"/>
      <c r="I788" s="92">
        <v>111.94499999999999</v>
      </c>
      <c r="J788" s="93">
        <v>2.61</v>
      </c>
      <c r="K788" s="93">
        <v>2.63</v>
      </c>
      <c r="L788" s="93">
        <v>2.65</v>
      </c>
      <c r="M788" s="93">
        <v>2.4950000000000001</v>
      </c>
      <c r="N788" s="93">
        <v>2.4850000000000003</v>
      </c>
      <c r="O788" s="93">
        <v>2.4699999999999998</v>
      </c>
      <c r="P788" s="93"/>
      <c r="Q788" s="93"/>
      <c r="R788" s="93"/>
    </row>
    <row r="789" spans="1:18" s="89" customFormat="1">
      <c r="A789" s="64">
        <v>41669</v>
      </c>
      <c r="B789" s="93">
        <v>2.5</v>
      </c>
      <c r="C789" s="93"/>
      <c r="D789" s="93">
        <v>2.5</v>
      </c>
      <c r="E789" s="93">
        <v>2.5</v>
      </c>
      <c r="F789" s="93">
        <v>2.5</v>
      </c>
      <c r="G789" s="101">
        <v>5636</v>
      </c>
      <c r="H789" s="101"/>
      <c r="I789" s="92">
        <v>111.95266700000001</v>
      </c>
      <c r="J789" s="93">
        <v>2.61</v>
      </c>
      <c r="K789" s="93">
        <v>2.63</v>
      </c>
      <c r="L789" s="93">
        <v>2.66</v>
      </c>
      <c r="M789" s="93">
        <v>2.4900000000000002</v>
      </c>
      <c r="N789" s="93">
        <v>2.4850000000000003</v>
      </c>
      <c r="O789" s="93">
        <v>2.4649999999999999</v>
      </c>
      <c r="P789" s="93"/>
      <c r="Q789" s="93"/>
      <c r="R789" s="93"/>
    </row>
    <row r="790" spans="1:18" s="89" customFormat="1">
      <c r="A790" s="64">
        <v>41670</v>
      </c>
      <c r="B790" s="93">
        <v>2.5</v>
      </c>
      <c r="C790" s="93"/>
      <c r="D790" s="93">
        <v>2.5</v>
      </c>
      <c r="E790" s="93">
        <v>2.5</v>
      </c>
      <c r="F790" s="93">
        <v>2.5</v>
      </c>
      <c r="G790" s="101">
        <v>4258</v>
      </c>
      <c r="H790" s="101"/>
      <c r="I790" s="92">
        <v>111.960335</v>
      </c>
      <c r="J790" s="93">
        <v>2.61</v>
      </c>
      <c r="K790" s="93">
        <v>2.6280000000000001</v>
      </c>
      <c r="L790" s="93">
        <v>2.6539999999999999</v>
      </c>
      <c r="M790" s="93">
        <v>2.4950000000000001</v>
      </c>
      <c r="N790" s="93">
        <v>2.4850000000000003</v>
      </c>
      <c r="O790" s="93">
        <v>2.4725000000000001</v>
      </c>
      <c r="P790" s="93"/>
      <c r="Q790" s="93"/>
      <c r="R790" s="93"/>
    </row>
    <row r="791" spans="1:18" s="89" customFormat="1">
      <c r="A791" s="64">
        <v>41673</v>
      </c>
      <c r="B791" s="93">
        <v>2.5</v>
      </c>
      <c r="C791" s="93"/>
      <c r="D791" s="93">
        <v>2.5</v>
      </c>
      <c r="E791" s="93">
        <v>2.5</v>
      </c>
      <c r="F791" s="93">
        <v>2.5</v>
      </c>
      <c r="G791" s="101">
        <v>5496</v>
      </c>
      <c r="H791" s="101"/>
      <c r="I791" s="92">
        <v>111.983341</v>
      </c>
      <c r="J791" s="93">
        <v>2.61</v>
      </c>
      <c r="K791" s="93">
        <v>2.61</v>
      </c>
      <c r="L791" s="93">
        <v>2.6440000000000001</v>
      </c>
      <c r="M791" s="93">
        <v>2.4950000000000001</v>
      </c>
      <c r="N791" s="93">
        <v>2.4850000000000003</v>
      </c>
      <c r="O791" s="93">
        <v>2.4749999999999996</v>
      </c>
      <c r="P791" s="93"/>
      <c r="Q791" s="93"/>
      <c r="R791" s="93"/>
    </row>
    <row r="792" spans="1:18" s="89" customFormat="1">
      <c r="A792" s="64">
        <v>41674</v>
      </c>
      <c r="B792" s="93">
        <v>2.5</v>
      </c>
      <c r="C792" s="93"/>
      <c r="D792" s="93">
        <v>2.5</v>
      </c>
      <c r="E792" s="93">
        <v>2.5</v>
      </c>
      <c r="F792" s="93">
        <v>2.5</v>
      </c>
      <c r="G792" s="101">
        <v>5099</v>
      </c>
      <c r="H792" s="101"/>
      <c r="I792" s="92">
        <v>111.991011</v>
      </c>
      <c r="J792" s="93">
        <v>2.61</v>
      </c>
      <c r="K792" s="93">
        <v>2.62</v>
      </c>
      <c r="L792" s="93">
        <v>2.65</v>
      </c>
      <c r="M792" s="93">
        <v>2.5</v>
      </c>
      <c r="N792" s="93">
        <v>2.4950000000000001</v>
      </c>
      <c r="O792" s="93">
        <v>2.4850000000000003</v>
      </c>
      <c r="P792" s="93"/>
      <c r="Q792" s="93"/>
      <c r="R792" s="93"/>
    </row>
    <row r="793" spans="1:18" s="89" customFormat="1">
      <c r="A793" s="64">
        <v>41675</v>
      </c>
      <c r="B793" s="93">
        <v>2.5</v>
      </c>
      <c r="C793" s="93"/>
      <c r="D793" s="93">
        <v>2.5</v>
      </c>
      <c r="E793" s="93">
        <v>2.5</v>
      </c>
      <c r="F793" s="93">
        <v>2.5</v>
      </c>
      <c r="G793" s="101">
        <v>5041</v>
      </c>
      <c r="H793" s="101"/>
      <c r="I793" s="92">
        <v>111.998682</v>
      </c>
      <c r="J793" s="93">
        <v>2.61</v>
      </c>
      <c r="K793" s="93">
        <v>2.62</v>
      </c>
      <c r="L793" s="93">
        <v>2.66</v>
      </c>
      <c r="M793" s="93">
        <v>2.5</v>
      </c>
      <c r="N793" s="93">
        <v>2.4950000000000001</v>
      </c>
      <c r="O793" s="93">
        <v>2.4850000000000003</v>
      </c>
      <c r="P793" s="93"/>
      <c r="Q793" s="93"/>
      <c r="R793" s="93"/>
    </row>
    <row r="794" spans="1:18" s="89" customFormat="1">
      <c r="A794" s="64">
        <v>41676</v>
      </c>
      <c r="B794" s="93">
        <v>2.5</v>
      </c>
      <c r="C794" s="93"/>
      <c r="D794" s="93">
        <v>2.5</v>
      </c>
      <c r="E794" s="93">
        <v>2.5</v>
      </c>
      <c r="F794" s="93">
        <v>2.5</v>
      </c>
      <c r="G794" s="101">
        <v>5970</v>
      </c>
      <c r="H794" s="101"/>
      <c r="I794" s="92">
        <v>112.006353</v>
      </c>
      <c r="J794" s="93">
        <v>2.61</v>
      </c>
      <c r="K794" s="93">
        <v>2.6280000000000001</v>
      </c>
      <c r="L794" s="93">
        <v>2.66</v>
      </c>
      <c r="M794" s="93">
        <v>2.5</v>
      </c>
      <c r="N794" s="93">
        <v>2.4950000000000001</v>
      </c>
      <c r="O794" s="93">
        <v>2.4900000000000002</v>
      </c>
      <c r="P794" s="93"/>
      <c r="Q794" s="93"/>
      <c r="R794" s="93"/>
    </row>
    <row r="795" spans="1:18" s="89" customFormat="1">
      <c r="A795" s="64">
        <v>41677</v>
      </c>
      <c r="B795" s="93">
        <v>2.5</v>
      </c>
      <c r="C795" s="93"/>
      <c r="D795" s="93">
        <v>2.5</v>
      </c>
      <c r="E795" s="93">
        <v>2.5</v>
      </c>
      <c r="F795" s="93">
        <v>2.5</v>
      </c>
      <c r="G795" s="101">
        <v>6154</v>
      </c>
      <c r="H795" s="101"/>
      <c r="I795" s="92">
        <v>112.01402400000001</v>
      </c>
      <c r="J795" s="93">
        <v>2.61</v>
      </c>
      <c r="K795" s="93">
        <v>2.63</v>
      </c>
      <c r="L795" s="93">
        <v>2.66</v>
      </c>
      <c r="M795" s="93">
        <v>2.4950000000000001</v>
      </c>
      <c r="N795" s="93">
        <v>2.4950000000000001</v>
      </c>
      <c r="O795" s="93">
        <v>2.4950000000000001</v>
      </c>
      <c r="P795" s="93"/>
      <c r="Q795" s="93"/>
      <c r="R795" s="93"/>
    </row>
    <row r="796" spans="1:18" s="89" customFormat="1">
      <c r="A796" s="64">
        <v>41680</v>
      </c>
      <c r="B796" s="93">
        <v>2.5</v>
      </c>
      <c r="C796" s="93"/>
      <c r="D796" s="93">
        <v>2.5</v>
      </c>
      <c r="E796" s="93">
        <v>2.5</v>
      </c>
      <c r="F796" s="93">
        <v>2.5</v>
      </c>
      <c r="G796" s="101">
        <v>5872</v>
      </c>
      <c r="H796" s="101"/>
      <c r="I796" s="92">
        <v>112.037041</v>
      </c>
      <c r="J796" s="93">
        <v>2.61</v>
      </c>
      <c r="K796" s="93">
        <v>2.63</v>
      </c>
      <c r="L796" s="93">
        <v>2.67</v>
      </c>
      <c r="M796" s="93">
        <v>2.4980000000000002</v>
      </c>
      <c r="N796" s="93">
        <v>2.4950000000000001</v>
      </c>
      <c r="O796" s="93">
        <v>2.4904999999999999</v>
      </c>
      <c r="P796" s="93"/>
      <c r="Q796" s="93"/>
      <c r="R796" s="93"/>
    </row>
    <row r="797" spans="1:18" s="89" customFormat="1">
      <c r="A797" s="64">
        <v>41681</v>
      </c>
      <c r="B797" s="93">
        <v>2.5</v>
      </c>
      <c r="C797" s="93"/>
      <c r="D797" s="93">
        <v>2.5</v>
      </c>
      <c r="E797" s="93">
        <v>2.5</v>
      </c>
      <c r="F797" s="93">
        <v>2.5</v>
      </c>
      <c r="G797" s="101">
        <v>4371</v>
      </c>
      <c r="H797" s="101"/>
      <c r="I797" s="92">
        <v>112.044715</v>
      </c>
      <c r="J797" s="93">
        <v>2.61</v>
      </c>
      <c r="K797" s="93">
        <v>2.63</v>
      </c>
      <c r="L797" s="93">
        <v>2.67</v>
      </c>
      <c r="M797" s="93">
        <v>2.4980000000000002</v>
      </c>
      <c r="N797" s="93">
        <v>2.4950000000000001</v>
      </c>
      <c r="O797" s="93">
        <v>2.4930000000000003</v>
      </c>
      <c r="P797" s="93"/>
      <c r="Q797" s="93"/>
      <c r="R797" s="93"/>
    </row>
    <row r="798" spans="1:18" s="89" customFormat="1">
      <c r="A798" s="64">
        <v>41682</v>
      </c>
      <c r="B798" s="93">
        <v>2.5</v>
      </c>
      <c r="C798" s="93"/>
      <c r="D798" s="93">
        <v>2.5</v>
      </c>
      <c r="E798" s="93">
        <v>2.5</v>
      </c>
      <c r="F798" s="93">
        <v>2.5</v>
      </c>
      <c r="G798" s="101">
        <v>4065</v>
      </c>
      <c r="H798" s="101"/>
      <c r="I798" s="92">
        <v>112.05238900000001</v>
      </c>
      <c r="J798" s="93">
        <v>2.62</v>
      </c>
      <c r="K798" s="93">
        <v>2.64</v>
      </c>
      <c r="L798" s="93">
        <v>2.6779999999999999</v>
      </c>
      <c r="M798" s="93">
        <v>2.4980000000000002</v>
      </c>
      <c r="N798" s="93">
        <v>2.4950000000000001</v>
      </c>
      <c r="O798" s="93">
        <v>2.4950000000000001</v>
      </c>
      <c r="P798" s="93"/>
      <c r="Q798" s="93"/>
      <c r="R798" s="93"/>
    </row>
    <row r="799" spans="1:18" s="89" customFormat="1">
      <c r="A799" s="64">
        <v>41683</v>
      </c>
      <c r="B799" s="93">
        <v>2.5</v>
      </c>
      <c r="C799" s="93"/>
      <c r="D799" s="93">
        <v>2.5</v>
      </c>
      <c r="E799" s="93">
        <v>2.5</v>
      </c>
      <c r="F799" s="93">
        <v>2.5</v>
      </c>
      <c r="G799" s="101">
        <v>5118</v>
      </c>
      <c r="H799" s="101"/>
      <c r="I799" s="92">
        <v>112.060064</v>
      </c>
      <c r="J799" s="93">
        <v>2.62</v>
      </c>
      <c r="K799" s="93">
        <v>2.63</v>
      </c>
      <c r="L799" s="93">
        <v>2.64</v>
      </c>
      <c r="M799" s="93">
        <v>2.4950000000000001</v>
      </c>
      <c r="N799" s="93">
        <v>2.4950000000000001</v>
      </c>
      <c r="O799" s="93">
        <v>2.4900000000000002</v>
      </c>
      <c r="P799" s="93"/>
      <c r="Q799" s="93"/>
      <c r="R799" s="93"/>
    </row>
    <row r="800" spans="1:18" s="89" customFormat="1">
      <c r="A800" s="64">
        <v>41684</v>
      </c>
      <c r="B800" s="93">
        <v>2.5</v>
      </c>
      <c r="C800" s="93"/>
      <c r="D800" s="93">
        <v>2.5</v>
      </c>
      <c r="E800" s="93">
        <v>2.5</v>
      </c>
      <c r="F800" s="93">
        <v>2.5</v>
      </c>
      <c r="G800" s="101">
        <v>7263</v>
      </c>
      <c r="H800" s="101"/>
      <c r="I800" s="92">
        <v>112.067739</v>
      </c>
      <c r="J800" s="93">
        <v>2.6179999999999999</v>
      </c>
      <c r="K800" s="93">
        <v>2.6280000000000001</v>
      </c>
      <c r="L800" s="93">
        <v>2.6480000000000001</v>
      </c>
      <c r="M800" s="93">
        <v>2.4950000000000001</v>
      </c>
      <c r="N800" s="93">
        <v>2.4950000000000001</v>
      </c>
      <c r="O800" s="93">
        <v>2.4900000000000002</v>
      </c>
      <c r="P800" s="93"/>
      <c r="Q800" s="93"/>
      <c r="R800" s="93"/>
    </row>
    <row r="801" spans="1:18" s="89" customFormat="1">
      <c r="A801" s="64">
        <v>41687</v>
      </c>
      <c r="B801" s="93">
        <v>2.5</v>
      </c>
      <c r="C801" s="93"/>
      <c r="D801" s="93">
        <v>2.5</v>
      </c>
      <c r="E801" s="93">
        <v>2.5</v>
      </c>
      <c r="F801" s="93">
        <v>2.5</v>
      </c>
      <c r="G801" s="101">
        <v>6020</v>
      </c>
      <c r="H801" s="101"/>
      <c r="I801" s="92">
        <v>112.090767</v>
      </c>
      <c r="J801" s="93">
        <v>2.6030000000000002</v>
      </c>
      <c r="K801" s="93">
        <v>2.62</v>
      </c>
      <c r="L801" s="93">
        <v>2.6549999999999998</v>
      </c>
      <c r="M801" s="93">
        <v>2.4950000000000001</v>
      </c>
      <c r="N801" s="93">
        <v>2.4950000000000001</v>
      </c>
      <c r="O801" s="93">
        <v>2.4950000000000001</v>
      </c>
      <c r="P801" s="93"/>
      <c r="Q801" s="93"/>
      <c r="R801" s="93"/>
    </row>
    <row r="802" spans="1:18" s="89" customFormat="1">
      <c r="A802" s="64">
        <v>41688</v>
      </c>
      <c r="B802" s="93">
        <v>2.5</v>
      </c>
      <c r="C802" s="93"/>
      <c r="D802" s="93">
        <v>2.5</v>
      </c>
      <c r="E802" s="93">
        <v>2.5</v>
      </c>
      <c r="F802" s="93">
        <v>2.5</v>
      </c>
      <c r="G802" s="101">
        <v>5538</v>
      </c>
      <c r="H802" s="101"/>
      <c r="I802" s="92">
        <v>112.098444</v>
      </c>
      <c r="J802" s="93">
        <v>2.61</v>
      </c>
      <c r="K802" s="93">
        <v>2.62</v>
      </c>
      <c r="L802" s="93">
        <v>2.66</v>
      </c>
      <c r="M802" s="93">
        <v>2.4950000000000001</v>
      </c>
      <c r="N802" s="93">
        <v>2.4950000000000001</v>
      </c>
      <c r="O802" s="93">
        <v>2.5</v>
      </c>
      <c r="P802" s="93"/>
      <c r="Q802" s="93"/>
      <c r="R802" s="93"/>
    </row>
    <row r="803" spans="1:18" s="89" customFormat="1">
      <c r="A803" s="64">
        <v>41689</v>
      </c>
      <c r="B803" s="93">
        <v>2.5</v>
      </c>
      <c r="C803" s="93"/>
      <c r="D803" s="93">
        <v>2.5</v>
      </c>
      <c r="E803" s="93">
        <v>2.5</v>
      </c>
      <c r="F803" s="93">
        <v>2.5</v>
      </c>
      <c r="G803" s="101">
        <v>6094</v>
      </c>
      <c r="H803" s="101"/>
      <c r="I803" s="92">
        <v>112.106122</v>
      </c>
      <c r="J803" s="93">
        <v>2.6080000000000001</v>
      </c>
      <c r="K803" s="93">
        <v>2.62</v>
      </c>
      <c r="L803" s="93">
        <v>2.65</v>
      </c>
      <c r="M803" s="93">
        <v>2.4950000000000001</v>
      </c>
      <c r="N803" s="93">
        <v>2.4950000000000001</v>
      </c>
      <c r="O803" s="93">
        <v>2.5</v>
      </c>
      <c r="P803" s="93"/>
      <c r="Q803" s="93"/>
      <c r="R803" s="93"/>
    </row>
    <row r="804" spans="1:18" s="89" customFormat="1">
      <c r="A804" s="64">
        <v>41690</v>
      </c>
      <c r="B804" s="93">
        <v>2.5</v>
      </c>
      <c r="C804" s="93"/>
      <c r="D804" s="93">
        <v>2.5</v>
      </c>
      <c r="E804" s="93">
        <v>2.5</v>
      </c>
      <c r="F804" s="93">
        <v>2.5</v>
      </c>
      <c r="G804" s="101">
        <v>4946</v>
      </c>
      <c r="H804" s="101"/>
      <c r="I804" s="92">
        <v>112.113801</v>
      </c>
      <c r="J804" s="93">
        <v>2.61</v>
      </c>
      <c r="K804" s="93">
        <v>2.621</v>
      </c>
      <c r="L804" s="93">
        <v>2.66</v>
      </c>
      <c r="M804" s="93">
        <v>2.4950000000000001</v>
      </c>
      <c r="N804" s="93">
        <v>2.4950000000000001</v>
      </c>
      <c r="O804" s="93">
        <v>2.4950000000000001</v>
      </c>
      <c r="P804" s="93"/>
      <c r="Q804" s="93"/>
      <c r="R804" s="93"/>
    </row>
    <row r="805" spans="1:18" s="89" customFormat="1">
      <c r="A805" s="64">
        <v>41691</v>
      </c>
      <c r="B805" s="93">
        <v>2.5</v>
      </c>
      <c r="C805" s="93"/>
      <c r="D805" s="93">
        <v>2.5</v>
      </c>
      <c r="E805" s="93">
        <v>2.5</v>
      </c>
      <c r="F805" s="93">
        <v>2.5</v>
      </c>
      <c r="G805" s="101">
        <v>4856</v>
      </c>
      <c r="H805" s="101"/>
      <c r="I805" s="92">
        <v>112.12148000000001</v>
      </c>
      <c r="J805" s="93">
        <v>2.61</v>
      </c>
      <c r="K805" s="93">
        <v>2.63</v>
      </c>
      <c r="L805" s="93">
        <v>2.67</v>
      </c>
      <c r="M805" s="93">
        <v>2.4950000000000001</v>
      </c>
      <c r="N805" s="93">
        <v>2.4950000000000001</v>
      </c>
      <c r="O805" s="93">
        <v>2.5</v>
      </c>
      <c r="P805" s="93"/>
      <c r="Q805" s="93"/>
      <c r="R805" s="93"/>
    </row>
    <row r="806" spans="1:18" s="89" customFormat="1">
      <c r="A806" s="64">
        <v>41694</v>
      </c>
      <c r="B806" s="93">
        <v>2.5</v>
      </c>
      <c r="C806" s="93"/>
      <c r="D806" s="93">
        <v>2.5</v>
      </c>
      <c r="E806" s="93">
        <v>2.5</v>
      </c>
      <c r="F806" s="93">
        <v>2.5</v>
      </c>
      <c r="G806" s="101">
        <v>6178</v>
      </c>
      <c r="H806" s="101"/>
      <c r="I806" s="92">
        <v>112.14451800000001</v>
      </c>
      <c r="J806" s="93">
        <v>2.6179999999999999</v>
      </c>
      <c r="K806" s="93">
        <v>2.63</v>
      </c>
      <c r="L806" s="93">
        <v>2.661</v>
      </c>
      <c r="M806" s="93">
        <v>2.4950000000000001</v>
      </c>
      <c r="N806" s="93">
        <v>2.4950000000000001</v>
      </c>
      <c r="O806" s="93">
        <v>2.4924999999999997</v>
      </c>
      <c r="P806" s="93"/>
      <c r="Q806" s="93"/>
      <c r="R806" s="93"/>
    </row>
    <row r="807" spans="1:18" s="89" customFormat="1">
      <c r="A807" s="64">
        <v>41695</v>
      </c>
      <c r="B807" s="93">
        <v>2.5</v>
      </c>
      <c r="C807" s="93"/>
      <c r="D807" s="93">
        <v>2.5</v>
      </c>
      <c r="E807" s="93">
        <v>2.5</v>
      </c>
      <c r="F807" s="93">
        <v>2.5</v>
      </c>
      <c r="G807" s="101">
        <v>4975</v>
      </c>
      <c r="H807" s="101"/>
      <c r="I807" s="92">
        <v>112.15219999999999</v>
      </c>
      <c r="J807" s="93">
        <v>2.62</v>
      </c>
      <c r="K807" s="93">
        <v>2.6259999999999999</v>
      </c>
      <c r="L807" s="93">
        <v>2.6560000000000001</v>
      </c>
      <c r="M807" s="93">
        <v>2.4950000000000001</v>
      </c>
      <c r="N807" s="93">
        <v>2.4950000000000001</v>
      </c>
      <c r="O807" s="93">
        <v>2.4950000000000001</v>
      </c>
      <c r="P807" s="93"/>
      <c r="Q807" s="93"/>
      <c r="R807" s="93"/>
    </row>
    <row r="808" spans="1:18" s="89" customFormat="1">
      <c r="A808" s="64">
        <v>41696</v>
      </c>
      <c r="B808" s="93">
        <v>2.5</v>
      </c>
      <c r="C808" s="93"/>
      <c r="D808" s="93">
        <v>2.5</v>
      </c>
      <c r="E808" s="93">
        <v>2.5</v>
      </c>
      <c r="F808" s="93">
        <v>2.5</v>
      </c>
      <c r="G808" s="101">
        <v>4571</v>
      </c>
      <c r="H808" s="101"/>
      <c r="I808" s="92">
        <v>112.159881</v>
      </c>
      <c r="J808" s="93">
        <v>2.62</v>
      </c>
      <c r="K808" s="93">
        <v>2.629</v>
      </c>
      <c r="L808" s="93">
        <v>2.65</v>
      </c>
      <c r="M808" s="93">
        <v>2.4950000000000001</v>
      </c>
      <c r="N808" s="93">
        <v>2.4950000000000001</v>
      </c>
      <c r="O808" s="93">
        <v>2.4900000000000002</v>
      </c>
      <c r="P808" s="93"/>
      <c r="Q808" s="93"/>
      <c r="R808" s="93"/>
    </row>
    <row r="809" spans="1:18" s="89" customFormat="1">
      <c r="A809" s="64">
        <v>41697</v>
      </c>
      <c r="B809" s="93">
        <v>2.5</v>
      </c>
      <c r="C809" s="93"/>
      <c r="D809" s="93">
        <v>2.5</v>
      </c>
      <c r="E809" s="93">
        <v>2.5</v>
      </c>
      <c r="F809" s="93">
        <v>2.5</v>
      </c>
      <c r="G809" s="101">
        <v>6534</v>
      </c>
      <c r="H809" s="101"/>
      <c r="I809" s="92">
        <v>112.167563</v>
      </c>
      <c r="J809" s="93">
        <v>2.61</v>
      </c>
      <c r="K809" s="93">
        <v>2.625</v>
      </c>
      <c r="L809" s="93">
        <v>2.645</v>
      </c>
      <c r="M809" s="93">
        <v>2.4950000000000001</v>
      </c>
      <c r="N809" s="93">
        <v>2.4950000000000001</v>
      </c>
      <c r="O809" s="93">
        <v>2.4900000000000002</v>
      </c>
      <c r="P809" s="93"/>
      <c r="Q809" s="93"/>
      <c r="R809" s="93"/>
    </row>
    <row r="810" spans="1:18" s="89" customFormat="1">
      <c r="A810" s="64">
        <v>41698</v>
      </c>
      <c r="B810" s="93">
        <v>2.5</v>
      </c>
      <c r="C810" s="93"/>
      <c r="D810" s="93">
        <v>2.5</v>
      </c>
      <c r="E810" s="93">
        <v>2.5</v>
      </c>
      <c r="F810" s="93">
        <v>2.5</v>
      </c>
      <c r="G810" s="101">
        <v>5051</v>
      </c>
      <c r="H810" s="101"/>
      <c r="I810" s="92">
        <v>112.175246</v>
      </c>
      <c r="J810" s="93">
        <v>2.61</v>
      </c>
      <c r="K810" s="93">
        <v>2.62</v>
      </c>
      <c r="L810" s="93">
        <v>2.6520000000000001</v>
      </c>
      <c r="M810" s="93">
        <v>2.4950000000000001</v>
      </c>
      <c r="N810" s="93">
        <v>2.4800000000000004</v>
      </c>
      <c r="O810" s="93">
        <v>2.4699999999999998</v>
      </c>
      <c r="P810" s="93"/>
      <c r="Q810" s="93"/>
      <c r="R810" s="93"/>
    </row>
    <row r="811" spans="1:18" s="89" customFormat="1">
      <c r="A811" s="64">
        <v>41701</v>
      </c>
      <c r="B811" s="93">
        <v>2.5</v>
      </c>
      <c r="C811" s="93"/>
      <c r="D811" s="93">
        <v>2.5</v>
      </c>
      <c r="E811" s="93">
        <v>2.5</v>
      </c>
      <c r="F811" s="93">
        <v>2.5</v>
      </c>
      <c r="G811" s="101">
        <v>7294</v>
      </c>
      <c r="H811" s="101"/>
      <c r="I811" s="92">
        <v>112.198296</v>
      </c>
      <c r="J811" s="93">
        <v>2.61</v>
      </c>
      <c r="K811" s="93">
        <v>2.62</v>
      </c>
      <c r="L811" s="93">
        <v>2.64</v>
      </c>
      <c r="M811" s="93">
        <v>2.4950000000000001</v>
      </c>
      <c r="N811" s="93">
        <v>2.4800000000000004</v>
      </c>
      <c r="O811" s="93">
        <v>2.4699999999999998</v>
      </c>
      <c r="P811" s="93"/>
      <c r="Q811" s="93"/>
      <c r="R811" s="93"/>
    </row>
    <row r="812" spans="1:18" s="89" customFormat="1">
      <c r="A812" s="64">
        <v>41702</v>
      </c>
      <c r="B812" s="93">
        <v>2.5</v>
      </c>
      <c r="C812" s="93"/>
      <c r="D812" s="93">
        <v>2.5</v>
      </c>
      <c r="E812" s="93">
        <v>2.5</v>
      </c>
      <c r="F812" s="93">
        <v>2.5</v>
      </c>
      <c r="G812" s="101">
        <v>6434</v>
      </c>
      <c r="H812" s="101"/>
      <c r="I812" s="92">
        <v>112.20598099999999</v>
      </c>
      <c r="J812" s="93">
        <v>2.61</v>
      </c>
      <c r="K812" s="93">
        <v>2.63</v>
      </c>
      <c r="L812" s="93">
        <v>2.6549999999999998</v>
      </c>
      <c r="M812" s="93">
        <v>2.5</v>
      </c>
      <c r="N812" s="93">
        <v>2.4900000000000002</v>
      </c>
      <c r="O812" s="93">
        <v>2.4850000000000003</v>
      </c>
      <c r="P812" s="93"/>
      <c r="Q812" s="93"/>
      <c r="R812" s="93"/>
    </row>
    <row r="813" spans="1:18" s="89" customFormat="1">
      <c r="A813" s="64">
        <v>41703</v>
      </c>
      <c r="B813" s="93">
        <v>2.5</v>
      </c>
      <c r="C813" s="93"/>
      <c r="D813" s="93">
        <v>2.5</v>
      </c>
      <c r="E813" s="93">
        <v>2.5</v>
      </c>
      <c r="F813" s="93">
        <v>2.5</v>
      </c>
      <c r="G813" s="101">
        <v>8996</v>
      </c>
      <c r="H813" s="101"/>
      <c r="I813" s="92">
        <v>112.213666</v>
      </c>
      <c r="J813" s="93">
        <v>2.62</v>
      </c>
      <c r="K813" s="93">
        <v>2.64</v>
      </c>
      <c r="L813" s="93">
        <v>2.6669999999999998</v>
      </c>
      <c r="M813" s="93">
        <v>2.5</v>
      </c>
      <c r="N813" s="93">
        <v>2.4950000000000001</v>
      </c>
      <c r="O813" s="93">
        <v>2.4900000000000002</v>
      </c>
      <c r="P813" s="93"/>
      <c r="Q813" s="93"/>
      <c r="R813" s="93"/>
    </row>
    <row r="814" spans="1:18" s="89" customFormat="1">
      <c r="A814" s="64">
        <v>41704</v>
      </c>
      <c r="B814" s="93">
        <v>2.5</v>
      </c>
      <c r="C814" s="93"/>
      <c r="D814" s="93">
        <v>2.5</v>
      </c>
      <c r="E814" s="93">
        <v>2.5</v>
      </c>
      <c r="F814" s="93">
        <v>2.5</v>
      </c>
      <c r="G814" s="101">
        <v>5264</v>
      </c>
      <c r="H814" s="101"/>
      <c r="I814" s="92">
        <v>112.221352</v>
      </c>
      <c r="J814" s="93">
        <v>2.62</v>
      </c>
      <c r="K814" s="93">
        <v>2.65</v>
      </c>
      <c r="L814" s="93">
        <v>2.68</v>
      </c>
      <c r="M814" s="93">
        <v>2.5</v>
      </c>
      <c r="N814" s="93">
        <v>2.4950000000000001</v>
      </c>
      <c r="O814" s="93">
        <v>2.4950000000000001</v>
      </c>
      <c r="P814" s="93"/>
      <c r="Q814" s="93"/>
      <c r="R814" s="93"/>
    </row>
    <row r="815" spans="1:18" s="89" customFormat="1">
      <c r="A815" s="64">
        <v>41705</v>
      </c>
      <c r="B815" s="93">
        <v>2.5</v>
      </c>
      <c r="C815" s="93"/>
      <c r="D815" s="93">
        <v>2.5</v>
      </c>
      <c r="E815" s="93">
        <v>2.5</v>
      </c>
      <c r="F815" s="93">
        <v>2.5</v>
      </c>
      <c r="G815" s="101">
        <v>4857</v>
      </c>
      <c r="H815" s="101"/>
      <c r="I815" s="92">
        <v>112.229038</v>
      </c>
      <c r="J815" s="93">
        <v>2.63</v>
      </c>
      <c r="K815" s="93">
        <v>2.65</v>
      </c>
      <c r="L815" s="93">
        <v>2.6749999999999998</v>
      </c>
      <c r="M815" s="93">
        <v>2.5</v>
      </c>
      <c r="N815" s="93">
        <v>2.4950000000000001</v>
      </c>
      <c r="O815" s="93">
        <v>2.5</v>
      </c>
      <c r="P815" s="93"/>
      <c r="Q815" s="93"/>
      <c r="R815" s="93"/>
    </row>
    <row r="816" spans="1:18" s="89" customFormat="1">
      <c r="A816" s="64">
        <v>41708</v>
      </c>
      <c r="B816" s="93">
        <v>2.5</v>
      </c>
      <c r="C816" s="93"/>
      <c r="D816" s="93">
        <v>2.5</v>
      </c>
      <c r="E816" s="93">
        <v>2.5</v>
      </c>
      <c r="F816" s="93">
        <v>2.5</v>
      </c>
      <c r="G816" s="101">
        <v>4910</v>
      </c>
      <c r="H816" s="101"/>
      <c r="I816" s="92">
        <v>112.252099</v>
      </c>
      <c r="J816" s="93">
        <v>2.633</v>
      </c>
      <c r="K816" s="93">
        <v>2.6429999999999998</v>
      </c>
      <c r="L816" s="93">
        <v>2.6669999999999998</v>
      </c>
      <c r="M816" s="93">
        <v>2.5</v>
      </c>
      <c r="N816" s="93">
        <v>2.4950000000000001</v>
      </c>
      <c r="O816" s="93">
        <v>2.5</v>
      </c>
      <c r="P816" s="93"/>
      <c r="Q816" s="93"/>
      <c r="R816" s="93"/>
    </row>
    <row r="817" spans="1:18" s="89" customFormat="1">
      <c r="A817" s="64">
        <v>41709</v>
      </c>
      <c r="B817" s="93">
        <v>2.5</v>
      </c>
      <c r="C817" s="93"/>
      <c r="D817" s="93">
        <v>2.5</v>
      </c>
      <c r="E817" s="93">
        <v>2.5</v>
      </c>
      <c r="F817" s="93">
        <v>2.5</v>
      </c>
      <c r="G817" s="101">
        <v>4919</v>
      </c>
      <c r="H817" s="101"/>
      <c r="I817" s="92">
        <v>112.259788</v>
      </c>
      <c r="J817" s="93">
        <v>2.63</v>
      </c>
      <c r="K817" s="93">
        <v>2.64</v>
      </c>
      <c r="L817" s="93">
        <v>2.67</v>
      </c>
      <c r="M817" s="93">
        <v>2.4950000000000001</v>
      </c>
      <c r="N817" s="93">
        <v>2.4950000000000001</v>
      </c>
      <c r="O817" s="93">
        <v>2.5</v>
      </c>
      <c r="P817" s="93"/>
      <c r="Q817" s="93"/>
      <c r="R817" s="93"/>
    </row>
    <row r="818" spans="1:18" s="89" customFormat="1">
      <c r="A818" s="64">
        <v>41710</v>
      </c>
      <c r="B818" s="93">
        <v>2.5</v>
      </c>
      <c r="C818" s="93"/>
      <c r="D818" s="93">
        <v>2.5</v>
      </c>
      <c r="E818" s="93">
        <v>2.5</v>
      </c>
      <c r="F818" s="93">
        <v>2.5</v>
      </c>
      <c r="G818" s="101">
        <v>4898</v>
      </c>
      <c r="H818" s="101"/>
      <c r="I818" s="92">
        <v>112.267477</v>
      </c>
      <c r="J818" s="93">
        <v>2.63</v>
      </c>
      <c r="K818" s="93">
        <v>2.65</v>
      </c>
      <c r="L818" s="93">
        <v>2.67</v>
      </c>
      <c r="M818" s="93">
        <v>2.4950000000000001</v>
      </c>
      <c r="N818" s="93">
        <v>2.4950000000000001</v>
      </c>
      <c r="O818" s="93">
        <v>2.4950000000000001</v>
      </c>
      <c r="P818" s="93"/>
      <c r="Q818" s="93"/>
      <c r="R818" s="93"/>
    </row>
    <row r="819" spans="1:18" s="89" customFormat="1">
      <c r="A819" s="64">
        <v>41711</v>
      </c>
      <c r="B819" s="93">
        <v>2.5</v>
      </c>
      <c r="C819" s="93"/>
      <c r="D819" s="93">
        <v>2.5</v>
      </c>
      <c r="E819" s="93">
        <v>2.5</v>
      </c>
      <c r="F819" s="93">
        <v>2.5</v>
      </c>
      <c r="G819" s="101">
        <v>4610</v>
      </c>
      <c r="H819" s="101"/>
      <c r="I819" s="92">
        <v>112.275166</v>
      </c>
      <c r="J819" s="93">
        <v>2.63</v>
      </c>
      <c r="K819" s="93">
        <v>2.653</v>
      </c>
      <c r="L819" s="93">
        <v>2.67</v>
      </c>
      <c r="M819" s="93">
        <v>2.4950000000000001</v>
      </c>
      <c r="N819" s="93">
        <v>2.5</v>
      </c>
      <c r="O819" s="93">
        <v>2.5049999999999999</v>
      </c>
      <c r="P819" s="93"/>
      <c r="Q819" s="93"/>
      <c r="R819" s="93"/>
    </row>
    <row r="820" spans="1:18" s="89" customFormat="1">
      <c r="A820" s="64">
        <v>41712</v>
      </c>
      <c r="B820" s="93">
        <v>2.5</v>
      </c>
      <c r="C820" s="93"/>
      <c r="D820" s="93">
        <v>2.5</v>
      </c>
      <c r="E820" s="93">
        <v>2.5</v>
      </c>
      <c r="F820" s="93">
        <v>2.5</v>
      </c>
      <c r="G820" s="101">
        <v>5614</v>
      </c>
      <c r="H820" s="101"/>
      <c r="I820" s="92">
        <v>112.282856</v>
      </c>
      <c r="J820" s="93">
        <v>2.63</v>
      </c>
      <c r="K820" s="93">
        <v>2.65</v>
      </c>
      <c r="L820" s="93">
        <v>2.67</v>
      </c>
      <c r="M820" s="93">
        <v>2.4950000000000001</v>
      </c>
      <c r="N820" s="93">
        <v>2.4950000000000001</v>
      </c>
      <c r="O820" s="93">
        <v>2.4900000000000002</v>
      </c>
      <c r="P820" s="93"/>
      <c r="Q820" s="93"/>
      <c r="R820" s="93"/>
    </row>
    <row r="821" spans="1:18" s="89" customFormat="1">
      <c r="A821" s="64">
        <v>41715</v>
      </c>
      <c r="B821" s="93">
        <v>2.5</v>
      </c>
      <c r="C821" s="93"/>
      <c r="D821" s="93">
        <v>2.5</v>
      </c>
      <c r="E821" s="93">
        <v>2.5</v>
      </c>
      <c r="F821" s="93">
        <v>2.5</v>
      </c>
      <c r="G821" s="101">
        <v>5397</v>
      </c>
      <c r="H821" s="101"/>
      <c r="I821" s="92">
        <v>112.30592799999999</v>
      </c>
      <c r="J821" s="93">
        <v>2.63</v>
      </c>
      <c r="K821" s="93">
        <v>2.6549999999999998</v>
      </c>
      <c r="L821" s="93">
        <v>2.67</v>
      </c>
      <c r="M821" s="93">
        <v>2.4950000000000001</v>
      </c>
      <c r="N821" s="93">
        <v>2.4950000000000001</v>
      </c>
      <c r="O821" s="93">
        <v>2.5049999999999999</v>
      </c>
      <c r="P821" s="93"/>
      <c r="Q821" s="93"/>
      <c r="R821" s="93"/>
    </row>
    <row r="822" spans="1:18" s="89" customFormat="1">
      <c r="A822" s="64">
        <v>41716</v>
      </c>
      <c r="B822" s="93">
        <v>2.5</v>
      </c>
      <c r="C822" s="93"/>
      <c r="D822" s="93">
        <v>2.5</v>
      </c>
      <c r="E822" s="93">
        <v>2.5</v>
      </c>
      <c r="F822" s="93">
        <v>2.5</v>
      </c>
      <c r="G822" s="101">
        <v>6158</v>
      </c>
      <c r="H822" s="101"/>
      <c r="I822" s="92">
        <v>112.31362</v>
      </c>
      <c r="J822" s="93">
        <v>2.6429999999999998</v>
      </c>
      <c r="K822" s="93">
        <v>2.653</v>
      </c>
      <c r="L822" s="93">
        <v>2.6829999999999998</v>
      </c>
      <c r="M822" s="93">
        <v>2.4950000000000001</v>
      </c>
      <c r="N822" s="93">
        <v>2.5</v>
      </c>
      <c r="O822" s="93">
        <v>2.5049999999999999</v>
      </c>
      <c r="P822" s="93"/>
      <c r="Q822" s="93"/>
      <c r="R822" s="93"/>
    </row>
    <row r="823" spans="1:18" s="89" customFormat="1">
      <c r="A823" s="64">
        <v>41717</v>
      </c>
      <c r="B823" s="93">
        <v>2.5</v>
      </c>
      <c r="C823" s="93"/>
      <c r="D823" s="93">
        <v>2.5</v>
      </c>
      <c r="E823" s="93">
        <v>2.5</v>
      </c>
      <c r="F823" s="93">
        <v>2.5</v>
      </c>
      <c r="G823" s="101">
        <v>6678</v>
      </c>
      <c r="H823" s="101"/>
      <c r="I823" s="92">
        <v>112.321313</v>
      </c>
      <c r="J823" s="93">
        <v>2.64</v>
      </c>
      <c r="K823" s="93">
        <v>2.66</v>
      </c>
      <c r="L823" s="93">
        <v>2.6949999999999998</v>
      </c>
      <c r="M823" s="93">
        <v>2.4950000000000001</v>
      </c>
      <c r="N823" s="93">
        <v>2.5</v>
      </c>
      <c r="O823" s="93">
        <v>2.5049999999999999</v>
      </c>
      <c r="P823" s="93"/>
      <c r="Q823" s="93"/>
      <c r="R823" s="93"/>
    </row>
    <row r="824" spans="1:18" s="89" customFormat="1">
      <c r="A824" s="64">
        <v>41718</v>
      </c>
      <c r="B824" s="93">
        <v>2.5</v>
      </c>
      <c r="C824" s="93"/>
      <c r="D824" s="93">
        <v>2.5</v>
      </c>
      <c r="E824" s="93">
        <v>2.5</v>
      </c>
      <c r="F824" s="93">
        <v>2.5</v>
      </c>
      <c r="G824" s="101">
        <v>5563</v>
      </c>
      <c r="H824" s="101"/>
      <c r="I824" s="92">
        <v>112.32900600000001</v>
      </c>
      <c r="J824" s="93">
        <v>2.64</v>
      </c>
      <c r="K824" s="93">
        <v>2.6579999999999999</v>
      </c>
      <c r="L824" s="93">
        <v>2.69</v>
      </c>
      <c r="M824" s="93">
        <v>2.4975000000000001</v>
      </c>
      <c r="N824" s="93">
        <v>2.5</v>
      </c>
      <c r="O824" s="93">
        <v>2.5049999999999999</v>
      </c>
      <c r="P824" s="93"/>
      <c r="Q824" s="93"/>
      <c r="R824" s="93"/>
    </row>
    <row r="825" spans="1:18" s="89" customFormat="1">
      <c r="A825" s="64">
        <v>41719</v>
      </c>
      <c r="B825" s="93">
        <v>2.5</v>
      </c>
      <c r="C825" s="93"/>
      <c r="D825" s="93">
        <v>2.5</v>
      </c>
      <c r="E825" s="93">
        <v>2.5</v>
      </c>
      <c r="F825" s="93">
        <v>2.5</v>
      </c>
      <c r="G825" s="101">
        <v>5850</v>
      </c>
      <c r="H825" s="101"/>
      <c r="I825" s="92">
        <v>112.33669999999999</v>
      </c>
      <c r="J825" s="93">
        <v>2.64</v>
      </c>
      <c r="K825" s="93">
        <v>2.653</v>
      </c>
      <c r="L825" s="93">
        <v>2.7</v>
      </c>
      <c r="M825" s="93">
        <v>2.5</v>
      </c>
      <c r="N825" s="93">
        <v>2.5</v>
      </c>
      <c r="O825" s="93">
        <v>2.5049999999999999</v>
      </c>
      <c r="P825" s="93"/>
      <c r="Q825" s="93"/>
      <c r="R825" s="93"/>
    </row>
    <row r="826" spans="1:18" s="89" customFormat="1">
      <c r="A826" s="64">
        <v>41722</v>
      </c>
      <c r="B826" s="93">
        <v>2.5</v>
      </c>
      <c r="C826" s="93"/>
      <c r="D826" s="93">
        <v>2.5</v>
      </c>
      <c r="E826" s="93">
        <v>2.5</v>
      </c>
      <c r="F826" s="93">
        <v>2.5</v>
      </c>
      <c r="G826" s="101">
        <v>5378</v>
      </c>
      <c r="H826" s="101"/>
      <c r="I826" s="92">
        <v>112.35978299999999</v>
      </c>
      <c r="J826" s="93">
        <v>2.64</v>
      </c>
      <c r="K826" s="93">
        <v>2.66</v>
      </c>
      <c r="L826" s="93">
        <v>2.71</v>
      </c>
      <c r="M826" s="93">
        <v>2.5</v>
      </c>
      <c r="N826" s="93">
        <v>2.5</v>
      </c>
      <c r="O826" s="93">
        <v>2.5099999999999998</v>
      </c>
      <c r="P826" s="93"/>
      <c r="Q826" s="93"/>
      <c r="R826" s="93"/>
    </row>
    <row r="827" spans="1:18" s="89" customFormat="1">
      <c r="A827" s="64">
        <v>41723</v>
      </c>
      <c r="B827" s="93">
        <v>2.5</v>
      </c>
      <c r="C827" s="93"/>
      <c r="D827" s="93">
        <v>2.5</v>
      </c>
      <c r="E827" s="93">
        <v>2.5</v>
      </c>
      <c r="F827" s="93">
        <v>2.5</v>
      </c>
      <c r="G827" s="101">
        <v>5522</v>
      </c>
      <c r="H827" s="101"/>
      <c r="I827" s="92">
        <v>112.367479</v>
      </c>
      <c r="J827" s="93">
        <v>2.64</v>
      </c>
      <c r="K827" s="93">
        <v>2.65</v>
      </c>
      <c r="L827" s="93">
        <v>2.7</v>
      </c>
      <c r="M827" s="93">
        <v>2.5</v>
      </c>
      <c r="N827" s="93">
        <v>2.5</v>
      </c>
      <c r="O827" s="93">
        <v>2.5049999999999999</v>
      </c>
      <c r="P827" s="93"/>
      <c r="Q827" s="93"/>
      <c r="R827" s="93"/>
    </row>
    <row r="828" spans="1:18" s="89" customFormat="1">
      <c r="A828" s="64">
        <v>41724</v>
      </c>
      <c r="B828" s="93">
        <v>2.5</v>
      </c>
      <c r="C828" s="93"/>
      <c r="D828" s="93">
        <v>2.5</v>
      </c>
      <c r="E828" s="93">
        <v>2.5</v>
      </c>
      <c r="F828" s="93">
        <v>2.5</v>
      </c>
      <c r="G828" s="101">
        <v>4397</v>
      </c>
      <c r="H828" s="101"/>
      <c r="I828" s="92">
        <v>112.375175</v>
      </c>
      <c r="J828" s="93">
        <v>2.64</v>
      </c>
      <c r="K828" s="93">
        <v>2.673</v>
      </c>
      <c r="L828" s="93">
        <v>2.72</v>
      </c>
      <c r="M828" s="93">
        <v>2.5</v>
      </c>
      <c r="N828" s="93">
        <v>2.5</v>
      </c>
      <c r="O828" s="93">
        <v>2.5099999999999998</v>
      </c>
      <c r="P828" s="93"/>
      <c r="Q828" s="93"/>
      <c r="R828" s="93"/>
    </row>
    <row r="829" spans="1:18" s="89" customFormat="1">
      <c r="A829" s="64">
        <v>41725</v>
      </c>
      <c r="B829" s="93">
        <v>2.5</v>
      </c>
      <c r="C829" s="93"/>
      <c r="D829" s="93">
        <v>2.5</v>
      </c>
      <c r="E829" s="93">
        <v>2.5</v>
      </c>
      <c r="F829" s="93">
        <v>2.5</v>
      </c>
      <c r="G829" s="101">
        <v>5205</v>
      </c>
      <c r="H829" s="101"/>
      <c r="I829" s="92">
        <v>112.38287200000001</v>
      </c>
      <c r="J829" s="93">
        <v>2.64</v>
      </c>
      <c r="K829" s="93">
        <v>2.677</v>
      </c>
      <c r="L829" s="93">
        <v>2.72</v>
      </c>
      <c r="M829" s="93">
        <v>2.5</v>
      </c>
      <c r="N829" s="93">
        <v>2.5</v>
      </c>
      <c r="O829" s="93">
        <v>2.5099999999999998</v>
      </c>
      <c r="P829" s="93"/>
      <c r="Q829" s="93"/>
      <c r="R829" s="93"/>
    </row>
    <row r="830" spans="1:18" s="89" customFormat="1">
      <c r="A830" s="64">
        <v>41726</v>
      </c>
      <c r="B830" s="93">
        <v>2.5</v>
      </c>
      <c r="C830" s="93"/>
      <c r="D830" s="93">
        <v>2.5</v>
      </c>
      <c r="E830" s="93">
        <v>2.5</v>
      </c>
      <c r="F830" s="93">
        <v>2.5</v>
      </c>
      <c r="G830" s="101">
        <v>5888</v>
      </c>
      <c r="H830" s="101"/>
      <c r="I830" s="92">
        <v>112.390569</v>
      </c>
      <c r="J830" s="93">
        <v>2.65</v>
      </c>
      <c r="K830" s="93">
        <v>2.7</v>
      </c>
      <c r="L830" s="93">
        <v>2.73</v>
      </c>
      <c r="M830" s="93">
        <v>2.4950000000000001</v>
      </c>
      <c r="N830" s="93">
        <v>2.5</v>
      </c>
      <c r="O830" s="93">
        <v>2.5099999999999998</v>
      </c>
      <c r="P830" s="93"/>
      <c r="Q830" s="93"/>
      <c r="R830" s="93"/>
    </row>
    <row r="831" spans="1:18" s="89" customFormat="1">
      <c r="A831" s="64">
        <v>41729</v>
      </c>
      <c r="B831" s="93">
        <v>2.5</v>
      </c>
      <c r="C831" s="93"/>
      <c r="D831" s="93">
        <v>2.5</v>
      </c>
      <c r="E831" s="93">
        <v>2.5</v>
      </c>
      <c r="F831" s="93">
        <v>2.5</v>
      </c>
      <c r="G831" s="101">
        <v>5678</v>
      </c>
      <c r="H831" s="101"/>
      <c r="I831" s="92">
        <v>112.413663</v>
      </c>
      <c r="J831" s="93">
        <v>2.64</v>
      </c>
      <c r="K831" s="93">
        <v>2.6680000000000001</v>
      </c>
      <c r="L831" s="93">
        <v>2.702</v>
      </c>
      <c r="M831" s="93">
        <v>2.5</v>
      </c>
      <c r="N831" s="93">
        <v>2.5</v>
      </c>
      <c r="O831" s="93">
        <v>2.5049999999999999</v>
      </c>
      <c r="P831" s="93"/>
      <c r="Q831" s="93"/>
      <c r="R831" s="93"/>
    </row>
    <row r="832" spans="1:18" s="89" customFormat="1">
      <c r="A832" s="64">
        <v>41730</v>
      </c>
      <c r="B832" s="93">
        <v>2.5</v>
      </c>
      <c r="C832" s="93"/>
      <c r="D832" s="93">
        <v>2.5</v>
      </c>
      <c r="E832" s="93">
        <v>2.5</v>
      </c>
      <c r="F832" s="93">
        <v>2.5</v>
      </c>
      <c r="G832" s="101">
        <v>7078</v>
      </c>
      <c r="H832" s="101"/>
      <c r="I832" s="92">
        <v>112.421363</v>
      </c>
      <c r="J832" s="93">
        <v>2.64</v>
      </c>
      <c r="K832" s="93">
        <v>2.66</v>
      </c>
      <c r="L832" s="93">
        <v>2.7</v>
      </c>
      <c r="M832" s="93">
        <v>2.5</v>
      </c>
      <c r="N832" s="93">
        <v>2.5</v>
      </c>
      <c r="O832" s="93">
        <v>2.5099999999999998</v>
      </c>
      <c r="P832" s="93"/>
      <c r="Q832" s="93"/>
      <c r="R832" s="93"/>
    </row>
    <row r="833" spans="1:18" s="89" customFormat="1">
      <c r="A833" s="64">
        <v>41731</v>
      </c>
      <c r="B833" s="93">
        <v>2.5</v>
      </c>
      <c r="C833" s="93"/>
      <c r="D833" s="93">
        <v>2.5</v>
      </c>
      <c r="E833" s="93">
        <v>2.5</v>
      </c>
      <c r="F833" s="93">
        <v>2.5</v>
      </c>
      <c r="G833" s="101">
        <v>7088</v>
      </c>
      <c r="H833" s="101"/>
      <c r="I833" s="92">
        <v>112.429063</v>
      </c>
      <c r="J833" s="93">
        <v>2.64</v>
      </c>
      <c r="K833" s="93">
        <v>2.66</v>
      </c>
      <c r="L833" s="93">
        <v>2.71</v>
      </c>
      <c r="M833" s="93">
        <v>2.5</v>
      </c>
      <c r="N833" s="93">
        <v>2.5</v>
      </c>
      <c r="O833" s="93">
        <v>2.5049999999999999</v>
      </c>
      <c r="P833" s="93"/>
      <c r="Q833" s="93"/>
      <c r="R833" s="93"/>
    </row>
    <row r="834" spans="1:18" s="89" customFormat="1">
      <c r="A834" s="64">
        <v>41732</v>
      </c>
      <c r="B834" s="93">
        <v>2.5</v>
      </c>
      <c r="C834" s="93"/>
      <c r="D834" s="93">
        <v>2.5</v>
      </c>
      <c r="E834" s="93">
        <v>2.5</v>
      </c>
      <c r="F834" s="93">
        <v>2.5</v>
      </c>
      <c r="G834" s="101">
        <v>8353</v>
      </c>
      <c r="H834" s="101"/>
      <c r="I834" s="92">
        <v>112.436764</v>
      </c>
      <c r="J834" s="93">
        <v>2.64</v>
      </c>
      <c r="K834" s="93">
        <v>2.67</v>
      </c>
      <c r="L834" s="93">
        <v>2.72</v>
      </c>
      <c r="M834" s="93">
        <v>2.5</v>
      </c>
      <c r="N834" s="93">
        <v>2.5</v>
      </c>
      <c r="O834" s="93">
        <v>2.5049999999999999</v>
      </c>
      <c r="P834" s="93"/>
      <c r="Q834" s="93"/>
      <c r="R834" s="93"/>
    </row>
    <row r="835" spans="1:18" s="89" customFormat="1">
      <c r="A835" s="64">
        <v>41733</v>
      </c>
      <c r="B835" s="93">
        <v>2.5</v>
      </c>
      <c r="C835" s="93"/>
      <c r="D835" s="93">
        <v>2.5</v>
      </c>
      <c r="E835" s="93">
        <v>2.5</v>
      </c>
      <c r="F835" s="93">
        <v>2.5</v>
      </c>
      <c r="G835" s="101">
        <v>7004</v>
      </c>
      <c r="H835" s="101"/>
      <c r="I835" s="92">
        <v>112.44446499999999</v>
      </c>
      <c r="J835" s="93">
        <v>2.64</v>
      </c>
      <c r="K835" s="93">
        <v>2.68</v>
      </c>
      <c r="L835" s="93">
        <v>2.72</v>
      </c>
      <c r="M835" s="93">
        <v>2.5</v>
      </c>
      <c r="N835" s="93">
        <v>2.5</v>
      </c>
      <c r="O835" s="93">
        <v>2.5075000000000003</v>
      </c>
      <c r="P835" s="93"/>
      <c r="Q835" s="93"/>
      <c r="R835" s="93"/>
    </row>
    <row r="836" spans="1:18" s="89" customFormat="1">
      <c r="A836" s="64">
        <v>41736</v>
      </c>
      <c r="B836" s="93">
        <v>2.5</v>
      </c>
      <c r="C836" s="93"/>
      <c r="D836" s="93">
        <v>2.5</v>
      </c>
      <c r="E836" s="93">
        <v>2.5</v>
      </c>
      <c r="F836" s="93">
        <v>2.5</v>
      </c>
      <c r="G836" s="101">
        <v>5567</v>
      </c>
      <c r="H836" s="101"/>
      <c r="I836" s="92">
        <v>112.46756999999999</v>
      </c>
      <c r="J836" s="93">
        <v>2.65</v>
      </c>
      <c r="K836" s="93">
        <v>2.69</v>
      </c>
      <c r="L836" s="93">
        <v>2.73</v>
      </c>
      <c r="M836" s="93">
        <v>2.5</v>
      </c>
      <c r="N836" s="93">
        <v>2.5</v>
      </c>
      <c r="O836" s="93">
        <v>2.5049999999999999</v>
      </c>
      <c r="P836" s="93"/>
      <c r="Q836" s="93"/>
      <c r="R836" s="93"/>
    </row>
    <row r="837" spans="1:18" s="89" customFormat="1">
      <c r="A837" s="64">
        <v>41737</v>
      </c>
      <c r="B837" s="93">
        <v>2.5</v>
      </c>
      <c r="C837" s="93"/>
      <c r="D837" s="93">
        <v>2.5</v>
      </c>
      <c r="E837" s="93">
        <v>2.5</v>
      </c>
      <c r="F837" s="93">
        <v>2.5</v>
      </c>
      <c r="G837" s="101">
        <v>5698</v>
      </c>
      <c r="H837" s="101"/>
      <c r="I837" s="92">
        <v>112.475273</v>
      </c>
      <c r="J837" s="93">
        <v>2.657</v>
      </c>
      <c r="K837" s="93">
        <v>2.69</v>
      </c>
      <c r="L837" s="93">
        <v>2.72</v>
      </c>
      <c r="M837" s="93">
        <v>2.5</v>
      </c>
      <c r="N837" s="93">
        <v>2.5</v>
      </c>
      <c r="O837" s="93">
        <v>2.5049999999999999</v>
      </c>
      <c r="P837" s="93"/>
      <c r="Q837" s="93"/>
      <c r="R837" s="93"/>
    </row>
    <row r="838" spans="1:18" s="89" customFormat="1">
      <c r="A838" s="64">
        <v>41738</v>
      </c>
      <c r="B838" s="93">
        <v>2.5</v>
      </c>
      <c r="C838" s="93"/>
      <c r="D838" s="93">
        <v>2.5</v>
      </c>
      <c r="E838" s="93">
        <v>2.5</v>
      </c>
      <c r="F838" s="93">
        <v>2.5</v>
      </c>
      <c r="G838" s="101">
        <v>4547</v>
      </c>
      <c r="H838" s="101"/>
      <c r="I838" s="92">
        <v>112.48297700000001</v>
      </c>
      <c r="J838" s="93">
        <v>2.653</v>
      </c>
      <c r="K838" s="93">
        <v>2.68</v>
      </c>
      <c r="L838" s="93">
        <v>2.72</v>
      </c>
      <c r="M838" s="93">
        <v>2.5</v>
      </c>
      <c r="N838" s="93">
        <v>2.5</v>
      </c>
      <c r="O838" s="93">
        <v>2.5049999999999999</v>
      </c>
      <c r="P838" s="93"/>
      <c r="Q838" s="93"/>
      <c r="R838" s="93"/>
    </row>
    <row r="839" spans="1:18" s="89" customFormat="1">
      <c r="A839" s="64">
        <v>41739</v>
      </c>
      <c r="B839" s="93">
        <v>2.5</v>
      </c>
      <c r="C839" s="93"/>
      <c r="D839" s="93">
        <v>2.5</v>
      </c>
      <c r="E839" s="93">
        <v>2.5</v>
      </c>
      <c r="F839" s="93">
        <v>2.5</v>
      </c>
      <c r="G839" s="101">
        <v>5717</v>
      </c>
      <c r="H839" s="101"/>
      <c r="I839" s="92">
        <v>112.490681</v>
      </c>
      <c r="J839" s="93">
        <v>2.657</v>
      </c>
      <c r="K839" s="93">
        <v>2.7</v>
      </c>
      <c r="L839" s="93">
        <v>2.73</v>
      </c>
      <c r="M839" s="93">
        <v>2.5</v>
      </c>
      <c r="N839" s="93">
        <v>2.5</v>
      </c>
      <c r="O839" s="93">
        <v>2.5099999999999998</v>
      </c>
      <c r="P839" s="93"/>
      <c r="Q839" s="93"/>
      <c r="R839" s="93"/>
    </row>
    <row r="840" spans="1:18" s="89" customFormat="1">
      <c r="A840" s="64">
        <v>41740</v>
      </c>
      <c r="B840" s="93">
        <v>2.5</v>
      </c>
      <c r="C840" s="93"/>
      <c r="D840" s="93">
        <v>2.5</v>
      </c>
      <c r="E840" s="93">
        <v>2.5</v>
      </c>
      <c r="F840" s="93">
        <v>2.5</v>
      </c>
      <c r="G840" s="101">
        <v>5509</v>
      </c>
      <c r="H840" s="101"/>
      <c r="I840" s="92">
        <v>112.498386</v>
      </c>
      <c r="J840" s="93">
        <v>2.66</v>
      </c>
      <c r="K840" s="93">
        <v>2.7</v>
      </c>
      <c r="L840" s="93">
        <v>2.73</v>
      </c>
      <c r="M840" s="93">
        <v>2.5</v>
      </c>
      <c r="N840" s="93">
        <v>2.5</v>
      </c>
      <c r="O840" s="93">
        <v>2.5099999999999998</v>
      </c>
      <c r="P840" s="93"/>
      <c r="Q840" s="93"/>
      <c r="R840" s="93"/>
    </row>
    <row r="841" spans="1:18" s="89" customFormat="1">
      <c r="A841" s="64">
        <v>41743</v>
      </c>
      <c r="B841" s="93">
        <v>2.5</v>
      </c>
      <c r="C841" s="93"/>
      <c r="D841" s="93">
        <v>2.5</v>
      </c>
      <c r="E841" s="93">
        <v>2.5</v>
      </c>
      <c r="F841" s="93">
        <v>2.5</v>
      </c>
      <c r="G841" s="101">
        <v>3487</v>
      </c>
      <c r="H841" s="101"/>
      <c r="I841" s="92">
        <v>112.521502</v>
      </c>
      <c r="J841" s="93">
        <v>2.66</v>
      </c>
      <c r="K841" s="93">
        <v>2.7</v>
      </c>
      <c r="L841" s="93">
        <v>2.73</v>
      </c>
      <c r="M841" s="93">
        <v>2.5</v>
      </c>
      <c r="N841" s="93">
        <v>2.5</v>
      </c>
      <c r="O841" s="93">
        <v>2.5099999999999998</v>
      </c>
      <c r="P841" s="93"/>
      <c r="Q841" s="93"/>
      <c r="R841" s="93"/>
    </row>
    <row r="842" spans="1:18" s="89" customFormat="1">
      <c r="A842" s="64">
        <v>41744</v>
      </c>
      <c r="B842" s="93">
        <v>2.5</v>
      </c>
      <c r="C842" s="93"/>
      <c r="D842" s="93">
        <v>2.5</v>
      </c>
      <c r="E842" s="93">
        <v>2.5</v>
      </c>
      <c r="F842" s="93">
        <v>2.5</v>
      </c>
      <c r="G842" s="101">
        <v>3919</v>
      </c>
      <c r="H842" s="101"/>
      <c r="I842" s="92">
        <v>112.52920899999999</v>
      </c>
      <c r="J842" s="93">
        <v>2.65</v>
      </c>
      <c r="K842" s="93">
        <v>2.69</v>
      </c>
      <c r="L842" s="93">
        <v>2.72</v>
      </c>
      <c r="M842" s="93">
        <v>2.5</v>
      </c>
      <c r="N842" s="93">
        <v>2.5</v>
      </c>
      <c r="O842" s="93">
        <v>2.5099999999999998</v>
      </c>
      <c r="P842" s="93"/>
      <c r="Q842" s="93"/>
      <c r="R842" s="93"/>
    </row>
    <row r="843" spans="1:18" s="89" customFormat="1">
      <c r="A843" s="64">
        <v>41745</v>
      </c>
      <c r="B843" s="93">
        <v>2.5</v>
      </c>
      <c r="C843" s="93"/>
      <c r="D843" s="93">
        <v>2.5</v>
      </c>
      <c r="E843" s="93">
        <v>2.5</v>
      </c>
      <c r="F843" s="93">
        <v>2.5</v>
      </c>
      <c r="G843" s="101">
        <v>5945</v>
      </c>
      <c r="H843" s="101"/>
      <c r="I843" s="92">
        <v>112.536917</v>
      </c>
      <c r="J843" s="93">
        <v>2.64</v>
      </c>
      <c r="K843" s="93">
        <v>2.66</v>
      </c>
      <c r="L843" s="93">
        <v>2.71</v>
      </c>
      <c r="M843" s="93">
        <v>2.5</v>
      </c>
      <c r="N843" s="93">
        <v>2.5</v>
      </c>
      <c r="O843" s="93">
        <v>2.5099999999999998</v>
      </c>
      <c r="P843" s="93"/>
      <c r="Q843" s="93"/>
      <c r="R843" s="93"/>
    </row>
    <row r="844" spans="1:18" s="89" customFormat="1">
      <c r="A844" s="64">
        <v>41746</v>
      </c>
      <c r="B844" s="93">
        <v>2.5</v>
      </c>
      <c r="C844" s="93"/>
      <c r="D844" s="93">
        <v>2.5</v>
      </c>
      <c r="E844" s="93">
        <v>2.5</v>
      </c>
      <c r="F844" s="93">
        <v>2.5</v>
      </c>
      <c r="G844" s="101">
        <v>5988</v>
      </c>
      <c r="H844" s="101"/>
      <c r="I844" s="92">
        <v>112.544625</v>
      </c>
      <c r="J844" s="93">
        <v>2.64</v>
      </c>
      <c r="K844" s="93">
        <v>2.67</v>
      </c>
      <c r="L844" s="93">
        <v>2.7130000000000001</v>
      </c>
      <c r="M844" s="93">
        <v>2.5</v>
      </c>
      <c r="N844" s="93">
        <v>2.5</v>
      </c>
      <c r="O844" s="93">
        <v>2.5099999999999998</v>
      </c>
      <c r="P844" s="93"/>
      <c r="Q844" s="93"/>
      <c r="R844" s="93"/>
    </row>
    <row r="845" spans="1:18" s="89" customFormat="1">
      <c r="A845" s="64">
        <v>41751</v>
      </c>
      <c r="B845" s="93">
        <v>2.5</v>
      </c>
      <c r="C845" s="93"/>
      <c r="D845" s="93">
        <v>2.5</v>
      </c>
      <c r="E845" s="93">
        <v>2.5</v>
      </c>
      <c r="F845" s="93">
        <v>2.5</v>
      </c>
      <c r="G845" s="101">
        <v>6438</v>
      </c>
      <c r="H845" s="101"/>
      <c r="I845" s="92">
        <v>112.583167</v>
      </c>
      <c r="J845" s="93">
        <v>2.64</v>
      </c>
      <c r="K845" s="93">
        <v>2.67</v>
      </c>
      <c r="L845" s="93">
        <v>2.7280000000000002</v>
      </c>
      <c r="M845" s="93">
        <v>2.4950000000000001</v>
      </c>
      <c r="N845" s="93">
        <v>2.4950000000000001</v>
      </c>
      <c r="O845" s="93">
        <v>2.5099999999999998</v>
      </c>
      <c r="P845" s="93"/>
      <c r="Q845" s="93"/>
      <c r="R845" s="93"/>
    </row>
    <row r="846" spans="1:18" s="89" customFormat="1">
      <c r="A846" s="64">
        <v>41752</v>
      </c>
      <c r="B846" s="93">
        <v>2.5</v>
      </c>
      <c r="C846" s="93"/>
      <c r="D846" s="93">
        <v>2.5</v>
      </c>
      <c r="E846" s="93">
        <v>2.5</v>
      </c>
      <c r="F846" s="93">
        <v>2.5</v>
      </c>
      <c r="G846" s="101">
        <v>6216</v>
      </c>
      <c r="H846" s="101"/>
      <c r="I846" s="92">
        <v>112.590878</v>
      </c>
      <c r="J846" s="93">
        <v>2.64</v>
      </c>
      <c r="K846" s="93">
        <v>2.67</v>
      </c>
      <c r="L846" s="93">
        <v>2.7250000000000001</v>
      </c>
      <c r="M846" s="93">
        <v>2.5</v>
      </c>
      <c r="N846" s="93">
        <v>2.5</v>
      </c>
      <c r="O846" s="93">
        <v>2.5099999999999998</v>
      </c>
      <c r="P846" s="93"/>
      <c r="Q846" s="93"/>
      <c r="R846" s="93"/>
    </row>
    <row r="847" spans="1:18" s="89" customFormat="1">
      <c r="A847" s="64">
        <v>41753</v>
      </c>
      <c r="B847" s="93">
        <v>2.5</v>
      </c>
      <c r="C847" s="93"/>
      <c r="D847" s="93">
        <v>2.5</v>
      </c>
      <c r="E847" s="93">
        <v>2.5</v>
      </c>
      <c r="F847" s="93">
        <v>2.5</v>
      </c>
      <c r="G847" s="101">
        <v>5137</v>
      </c>
      <c r="H847" s="101"/>
      <c r="I847" s="92">
        <v>112.59859</v>
      </c>
      <c r="J847" s="93">
        <v>2.65</v>
      </c>
      <c r="K847" s="93">
        <v>2.68</v>
      </c>
      <c r="L847" s="93">
        <v>2.722</v>
      </c>
      <c r="M847" s="93">
        <v>2.4950000000000001</v>
      </c>
      <c r="N847" s="93">
        <v>2.5</v>
      </c>
      <c r="O847" s="93">
        <v>2.5049999999999999</v>
      </c>
      <c r="P847" s="93"/>
      <c r="Q847" s="93"/>
      <c r="R847" s="93"/>
    </row>
    <row r="848" spans="1:18" s="89" customFormat="1">
      <c r="A848" s="64">
        <v>41757</v>
      </c>
      <c r="B848" s="93">
        <v>2.5</v>
      </c>
      <c r="C848" s="93"/>
      <c r="D848" s="93">
        <v>2.5</v>
      </c>
      <c r="E848" s="93">
        <v>2.5</v>
      </c>
      <c r="F848" s="93">
        <v>2.5</v>
      </c>
      <c r="G848" s="101">
        <v>5354</v>
      </c>
      <c r="H848" s="101"/>
      <c r="I848" s="92">
        <v>112.629439</v>
      </c>
      <c r="J848" s="93">
        <v>2.66</v>
      </c>
      <c r="K848" s="93">
        <v>2.6779999999999999</v>
      </c>
      <c r="L848" s="93">
        <v>2.7149999999999999</v>
      </c>
      <c r="M848" s="93">
        <v>2.4950000000000001</v>
      </c>
      <c r="N848" s="93">
        <v>2.5</v>
      </c>
      <c r="O848" s="93">
        <v>2.5049999999999999</v>
      </c>
      <c r="P848" s="93"/>
      <c r="Q848" s="93"/>
      <c r="R848" s="93"/>
    </row>
    <row r="849" spans="1:18" s="89" customFormat="1">
      <c r="A849" s="64">
        <v>41758</v>
      </c>
      <c r="B849" s="93">
        <v>2.5</v>
      </c>
      <c r="C849" s="93"/>
      <c r="D849" s="93">
        <v>2.5</v>
      </c>
      <c r="E849" s="93">
        <v>2.5</v>
      </c>
      <c r="F849" s="93">
        <v>2.5</v>
      </c>
      <c r="G849" s="101">
        <v>4855</v>
      </c>
      <c r="H849" s="101"/>
      <c r="I849" s="92">
        <v>112.637153</v>
      </c>
      <c r="J849" s="93">
        <v>2.657</v>
      </c>
      <c r="K849" s="93">
        <v>2.68</v>
      </c>
      <c r="L849" s="93">
        <v>2.72</v>
      </c>
      <c r="M849" s="93">
        <v>2.4950000000000001</v>
      </c>
      <c r="N849" s="93">
        <v>2.5</v>
      </c>
      <c r="O849" s="93">
        <v>2.5049999999999999</v>
      </c>
      <c r="P849" s="93"/>
      <c r="Q849" s="93"/>
      <c r="R849" s="93"/>
    </row>
    <row r="850" spans="1:18" s="89" customFormat="1">
      <c r="A850" s="64">
        <v>41759</v>
      </c>
      <c r="B850" s="93">
        <v>2.5</v>
      </c>
      <c r="C850" s="93"/>
      <c r="D850" s="93">
        <v>2.5</v>
      </c>
      <c r="E850" s="93">
        <v>2.5</v>
      </c>
      <c r="F850" s="93">
        <v>2.5</v>
      </c>
      <c r="G850" s="101">
        <v>5643</v>
      </c>
      <c r="H850" s="101"/>
      <c r="I850" s="92">
        <v>112.644868</v>
      </c>
      <c r="J850" s="93">
        <v>2.657</v>
      </c>
      <c r="K850" s="93">
        <v>2.677</v>
      </c>
      <c r="L850" s="93">
        <v>2.71</v>
      </c>
      <c r="M850" s="93">
        <v>2.5</v>
      </c>
      <c r="N850" s="93">
        <v>2.5</v>
      </c>
      <c r="O850" s="93">
        <v>2.5049999999999999</v>
      </c>
      <c r="P850" s="93"/>
      <c r="Q850" s="93"/>
      <c r="R850" s="93"/>
    </row>
    <row r="851" spans="1:18" s="89" customFormat="1">
      <c r="A851" s="64">
        <v>41760</v>
      </c>
      <c r="B851" s="93">
        <v>2.5</v>
      </c>
      <c r="C851" s="93"/>
      <c r="D851" s="93">
        <v>2.5</v>
      </c>
      <c r="E851" s="93">
        <v>2.5</v>
      </c>
      <c r="F851" s="93">
        <v>2.5</v>
      </c>
      <c r="G851" s="101">
        <v>5656</v>
      </c>
      <c r="H851" s="101"/>
      <c r="I851" s="92">
        <v>112.652584</v>
      </c>
      <c r="J851" s="93">
        <v>2.65</v>
      </c>
      <c r="K851" s="93">
        <v>2.67</v>
      </c>
      <c r="L851" s="93">
        <v>2.7069999999999999</v>
      </c>
      <c r="M851" s="93">
        <v>2.5</v>
      </c>
      <c r="N851" s="93">
        <v>2.5</v>
      </c>
      <c r="O851" s="93">
        <v>2.5049999999999999</v>
      </c>
      <c r="P851" s="93"/>
      <c r="Q851" s="93"/>
      <c r="R851" s="93"/>
    </row>
    <row r="852" spans="1:18" s="89" customFormat="1">
      <c r="A852" s="64">
        <v>41761</v>
      </c>
      <c r="B852" s="93">
        <v>2.5</v>
      </c>
      <c r="C852" s="93"/>
      <c r="D852" s="93">
        <v>2.5</v>
      </c>
      <c r="E852" s="93">
        <v>2.5</v>
      </c>
      <c r="F852" s="93">
        <v>2.5</v>
      </c>
      <c r="G852" s="101">
        <v>5920</v>
      </c>
      <c r="H852" s="101"/>
      <c r="I852" s="92">
        <v>112.66030000000001</v>
      </c>
      <c r="J852" s="93">
        <v>2.65</v>
      </c>
      <c r="K852" s="93">
        <v>2.68</v>
      </c>
      <c r="L852" s="93">
        <v>2.7</v>
      </c>
      <c r="M852" s="93">
        <v>2.5</v>
      </c>
      <c r="N852" s="93">
        <v>2.5</v>
      </c>
      <c r="O852" s="93">
        <v>2.5049999999999999</v>
      </c>
      <c r="P852" s="93"/>
      <c r="Q852" s="93"/>
      <c r="R852" s="93"/>
    </row>
    <row r="853" spans="1:18" s="89" customFormat="1">
      <c r="A853" s="64">
        <v>41764</v>
      </c>
      <c r="B853" s="93">
        <v>2.5</v>
      </c>
      <c r="C853" s="93"/>
      <c r="D853" s="93">
        <v>2.5</v>
      </c>
      <c r="E853" s="93">
        <v>2.5</v>
      </c>
      <c r="F853" s="93">
        <v>2.5</v>
      </c>
      <c r="G853" s="101">
        <v>4645</v>
      </c>
      <c r="H853" s="101"/>
      <c r="I853" s="92">
        <v>112.683449</v>
      </c>
      <c r="J853" s="93">
        <v>2.66</v>
      </c>
      <c r="K853" s="93">
        <v>2.68</v>
      </c>
      <c r="L853" s="93">
        <v>2.71</v>
      </c>
      <c r="M853" s="93">
        <v>2.5</v>
      </c>
      <c r="N853" s="93">
        <v>2.4950000000000001</v>
      </c>
      <c r="O853" s="93">
        <v>2.5049999999999999</v>
      </c>
      <c r="P853" s="93"/>
      <c r="Q853" s="93"/>
      <c r="R853" s="93"/>
    </row>
    <row r="854" spans="1:18" s="89" customFormat="1">
      <c r="A854" s="64">
        <v>41765</v>
      </c>
      <c r="B854" s="93">
        <v>2.5</v>
      </c>
      <c r="C854" s="93"/>
      <c r="D854" s="93">
        <v>2.5</v>
      </c>
      <c r="E854" s="93">
        <v>2.5</v>
      </c>
      <c r="F854" s="93">
        <v>2.5</v>
      </c>
      <c r="G854" s="101">
        <v>5716</v>
      </c>
      <c r="H854" s="101"/>
      <c r="I854" s="92">
        <v>112.69116699999999</v>
      </c>
      <c r="J854" s="93">
        <v>2.657</v>
      </c>
      <c r="K854" s="93">
        <v>2.67</v>
      </c>
      <c r="L854" s="93">
        <v>2.71</v>
      </c>
      <c r="M854" s="93">
        <v>2.5</v>
      </c>
      <c r="N854" s="93">
        <v>2.5</v>
      </c>
      <c r="O854" s="93">
        <v>2.5</v>
      </c>
      <c r="P854" s="93"/>
      <c r="Q854" s="93"/>
      <c r="R854" s="93"/>
    </row>
    <row r="855" spans="1:18" s="89" customFormat="1">
      <c r="A855" s="64">
        <v>41766</v>
      </c>
      <c r="B855" s="93">
        <v>2.5</v>
      </c>
      <c r="C855" s="93"/>
      <c r="D855" s="93">
        <v>2.5</v>
      </c>
      <c r="E855" s="93">
        <v>2.5</v>
      </c>
      <c r="F855" s="93">
        <v>2.5</v>
      </c>
      <c r="G855" s="101">
        <v>5834</v>
      </c>
      <c r="H855" s="101"/>
      <c r="I855" s="92">
        <v>112.698886</v>
      </c>
      <c r="J855" s="93">
        <v>2.65</v>
      </c>
      <c r="K855" s="93">
        <v>2.67</v>
      </c>
      <c r="L855" s="93">
        <v>2.71</v>
      </c>
      <c r="M855" s="93">
        <v>2.5</v>
      </c>
      <c r="N855" s="93">
        <v>2.5</v>
      </c>
      <c r="O855" s="93">
        <v>2.5</v>
      </c>
      <c r="P855" s="93"/>
      <c r="Q855" s="93"/>
      <c r="R855" s="93"/>
    </row>
    <row r="856" spans="1:18" s="89" customFormat="1">
      <c r="A856" s="64">
        <v>41767</v>
      </c>
      <c r="B856" s="93">
        <v>2.5</v>
      </c>
      <c r="C856" s="93"/>
      <c r="D856" s="93">
        <v>2.5</v>
      </c>
      <c r="E856" s="93">
        <v>2.5</v>
      </c>
      <c r="F856" s="93">
        <v>2.5</v>
      </c>
      <c r="G856" s="101">
        <v>5982</v>
      </c>
      <c r="H856" s="101"/>
      <c r="I856" s="92">
        <v>112.706605</v>
      </c>
      <c r="J856" s="93">
        <v>2.65</v>
      </c>
      <c r="K856" s="93">
        <v>2.6749999999999998</v>
      </c>
      <c r="L856" s="93">
        <v>2.71</v>
      </c>
      <c r="M856" s="93">
        <v>2.5</v>
      </c>
      <c r="N856" s="93">
        <v>2.5</v>
      </c>
      <c r="O856" s="93">
        <v>2.5049999999999999</v>
      </c>
      <c r="P856" s="93"/>
      <c r="Q856" s="93"/>
      <c r="R856" s="93"/>
    </row>
    <row r="857" spans="1:18" s="89" customFormat="1">
      <c r="A857" s="64">
        <v>41768</v>
      </c>
      <c r="B857" s="93">
        <v>2.5</v>
      </c>
      <c r="C857" s="93"/>
      <c r="D857" s="93">
        <v>2.5</v>
      </c>
      <c r="E857" s="93">
        <v>2.5</v>
      </c>
      <c r="F857" s="93">
        <v>2.5</v>
      </c>
      <c r="G857" s="101">
        <v>5715</v>
      </c>
      <c r="H857" s="101"/>
      <c r="I857" s="92">
        <v>112.714324</v>
      </c>
      <c r="J857" s="93">
        <v>2.65</v>
      </c>
      <c r="K857" s="93">
        <v>2.67</v>
      </c>
      <c r="L857" s="93">
        <v>2.7069999999999999</v>
      </c>
      <c r="M857" s="93">
        <v>2.5</v>
      </c>
      <c r="N857" s="93">
        <v>2.5</v>
      </c>
      <c r="O857" s="93">
        <v>2.5049999999999999</v>
      </c>
      <c r="P857" s="93"/>
      <c r="Q857" s="93"/>
      <c r="R857" s="93"/>
    </row>
    <row r="858" spans="1:18" s="89" customFormat="1">
      <c r="A858" s="64">
        <v>41771</v>
      </c>
      <c r="B858" s="93">
        <v>2.5</v>
      </c>
      <c r="C858" s="93"/>
      <c r="D858" s="93">
        <v>2.5</v>
      </c>
      <c r="E858" s="93">
        <v>2.5</v>
      </c>
      <c r="F858" s="93">
        <v>2.5</v>
      </c>
      <c r="G858" s="101">
        <v>7088</v>
      </c>
      <c r="H858" s="101"/>
      <c r="I858" s="92">
        <v>112.73748500000001</v>
      </c>
      <c r="J858" s="93">
        <v>2.65</v>
      </c>
      <c r="K858" s="93">
        <v>2.67</v>
      </c>
      <c r="L858" s="93">
        <v>2.7</v>
      </c>
      <c r="M858" s="93">
        <v>2.4950000000000001</v>
      </c>
      <c r="N858" s="93">
        <v>2.5</v>
      </c>
      <c r="O858" s="93">
        <v>2.5049999999999999</v>
      </c>
      <c r="P858" s="93"/>
      <c r="Q858" s="93"/>
      <c r="R858" s="93"/>
    </row>
    <row r="859" spans="1:18" s="89" customFormat="1">
      <c r="A859" s="64">
        <v>41772</v>
      </c>
      <c r="B859" s="93">
        <v>2.5</v>
      </c>
      <c r="C859" s="93"/>
      <c r="D859" s="93">
        <v>2.5</v>
      </c>
      <c r="E859" s="93">
        <v>2.5</v>
      </c>
      <c r="F859" s="93">
        <v>2.5</v>
      </c>
      <c r="G859" s="101">
        <v>5637</v>
      </c>
      <c r="H859" s="101"/>
      <c r="I859" s="92">
        <v>112.74520699999999</v>
      </c>
      <c r="J859" s="93">
        <v>2.65</v>
      </c>
      <c r="K859" s="93">
        <v>2.69</v>
      </c>
      <c r="L859" s="93">
        <v>2.7</v>
      </c>
      <c r="M859" s="93">
        <v>2.4950000000000001</v>
      </c>
      <c r="N859" s="93">
        <v>2.5</v>
      </c>
      <c r="O859" s="93">
        <v>2.5049999999999999</v>
      </c>
      <c r="P859" s="93"/>
      <c r="Q859" s="93"/>
      <c r="R859" s="93"/>
    </row>
    <row r="860" spans="1:18" s="89" customFormat="1">
      <c r="A860" s="64">
        <v>41773</v>
      </c>
      <c r="B860" s="93">
        <v>2.5</v>
      </c>
      <c r="C860" s="93"/>
      <c r="D860" s="93">
        <v>2.5</v>
      </c>
      <c r="E860" s="93">
        <v>2.5</v>
      </c>
      <c r="F860" s="93">
        <v>2.5</v>
      </c>
      <c r="G860" s="101">
        <v>6389</v>
      </c>
      <c r="H860" s="101"/>
      <c r="I860" s="92">
        <v>112.75292899999999</v>
      </c>
      <c r="J860" s="93">
        <v>2.6629999999999998</v>
      </c>
      <c r="K860" s="93">
        <v>2.7</v>
      </c>
      <c r="L860" s="93">
        <v>2.71</v>
      </c>
      <c r="M860" s="93">
        <v>2.4950000000000001</v>
      </c>
      <c r="N860" s="93">
        <v>2.5</v>
      </c>
      <c r="O860" s="93">
        <v>2.5049999999999999</v>
      </c>
      <c r="P860" s="93"/>
      <c r="Q860" s="93"/>
      <c r="R860" s="93"/>
    </row>
    <row r="861" spans="1:18" s="89" customFormat="1">
      <c r="A861" s="64">
        <v>41774</v>
      </c>
      <c r="B861" s="93">
        <v>2.5</v>
      </c>
      <c r="C861" s="93"/>
      <c r="D861" s="93">
        <v>2.5</v>
      </c>
      <c r="E861" s="93">
        <v>2.5</v>
      </c>
      <c r="F861" s="93">
        <v>2.5</v>
      </c>
      <c r="G861" s="101">
        <v>6274</v>
      </c>
      <c r="H861" s="101"/>
      <c r="I861" s="92">
        <v>112.76065199999999</v>
      </c>
      <c r="J861" s="93">
        <v>2.66</v>
      </c>
      <c r="K861" s="93">
        <v>2.69</v>
      </c>
      <c r="L861" s="93">
        <v>2.7029999999999998</v>
      </c>
      <c r="M861" s="93">
        <v>2.4950000000000001</v>
      </c>
      <c r="N861" s="93">
        <v>2.5</v>
      </c>
      <c r="O861" s="93">
        <v>2.5</v>
      </c>
      <c r="P861" s="93"/>
      <c r="Q861" s="93"/>
      <c r="R861" s="93"/>
    </row>
    <row r="862" spans="1:18" s="89" customFormat="1">
      <c r="A862" s="64">
        <v>41775</v>
      </c>
      <c r="B862" s="93">
        <v>2.5</v>
      </c>
      <c r="C862" s="93"/>
      <c r="D862" s="93">
        <v>2.5</v>
      </c>
      <c r="E862" s="93">
        <v>2.5</v>
      </c>
      <c r="F862" s="93">
        <v>2.5</v>
      </c>
      <c r="G862" s="101">
        <v>4805</v>
      </c>
      <c r="H862" s="101"/>
      <c r="I862" s="92">
        <v>112.76837500000001</v>
      </c>
      <c r="J862" s="93">
        <v>2.66</v>
      </c>
      <c r="K862" s="93">
        <v>2.69</v>
      </c>
      <c r="L862" s="93">
        <v>2.72</v>
      </c>
      <c r="M862" s="93">
        <v>2.4950000000000001</v>
      </c>
      <c r="N862" s="93">
        <v>2.4950000000000001</v>
      </c>
      <c r="O862" s="93">
        <v>2.5</v>
      </c>
      <c r="P862" s="93"/>
      <c r="Q862" s="93"/>
      <c r="R862" s="93"/>
    </row>
    <row r="863" spans="1:18" s="89" customFormat="1">
      <c r="A863" s="64">
        <v>41778</v>
      </c>
      <c r="B863" s="93">
        <v>2.5</v>
      </c>
      <c r="C863" s="93"/>
      <c r="D863" s="93">
        <v>2.5</v>
      </c>
      <c r="E863" s="93">
        <v>2.5</v>
      </c>
      <c r="F863" s="93">
        <v>2.5</v>
      </c>
      <c r="G863" s="101">
        <v>5096</v>
      </c>
      <c r="H863" s="101"/>
      <c r="I863" s="92">
        <v>112.79154699999999</v>
      </c>
      <c r="J863" s="93">
        <v>2.66</v>
      </c>
      <c r="K863" s="93">
        <v>2.6819999999999999</v>
      </c>
      <c r="L863" s="93">
        <v>2.7120000000000002</v>
      </c>
      <c r="M863" s="93">
        <v>2.4950000000000001</v>
      </c>
      <c r="N863" s="93">
        <v>2.4950000000000001</v>
      </c>
      <c r="O863" s="93">
        <v>2.5049999999999999</v>
      </c>
      <c r="P863" s="93"/>
      <c r="Q863" s="93"/>
      <c r="R863" s="93"/>
    </row>
    <row r="864" spans="1:18" s="89" customFormat="1">
      <c r="A864" s="64">
        <v>41779</v>
      </c>
      <c r="B864" s="93">
        <v>2.5</v>
      </c>
      <c r="C864" s="93"/>
      <c r="D864" s="93">
        <v>2.5</v>
      </c>
      <c r="E864" s="93">
        <v>2.5</v>
      </c>
      <c r="F864" s="93">
        <v>2.5</v>
      </c>
      <c r="G864" s="101">
        <v>5982</v>
      </c>
      <c r="H864" s="101"/>
      <c r="I864" s="92">
        <v>112.799272</v>
      </c>
      <c r="J864" s="93">
        <v>2.66</v>
      </c>
      <c r="K864" s="93">
        <v>2.68</v>
      </c>
      <c r="L864" s="93">
        <v>2.72</v>
      </c>
      <c r="M864" s="93">
        <v>2.4950000000000001</v>
      </c>
      <c r="N864" s="93">
        <v>2.4950000000000001</v>
      </c>
      <c r="O864" s="93">
        <v>2.5</v>
      </c>
      <c r="P864" s="93"/>
      <c r="Q864" s="93"/>
      <c r="R864" s="93"/>
    </row>
    <row r="865" spans="1:18" s="89" customFormat="1">
      <c r="A865" s="64">
        <v>41780</v>
      </c>
      <c r="B865" s="93">
        <v>2.5</v>
      </c>
      <c r="C865" s="93"/>
      <c r="D865" s="93">
        <v>2.5</v>
      </c>
      <c r="E865" s="93">
        <v>2.5</v>
      </c>
      <c r="F865" s="93">
        <v>2.5</v>
      </c>
      <c r="G865" s="101">
        <v>4777</v>
      </c>
      <c r="H865" s="101"/>
      <c r="I865" s="92">
        <v>112.80699799999999</v>
      </c>
      <c r="J865" s="93">
        <v>2.66</v>
      </c>
      <c r="K865" s="93">
        <v>2.68</v>
      </c>
      <c r="L865" s="93">
        <v>2.71</v>
      </c>
      <c r="M865" s="93">
        <v>2.4950000000000001</v>
      </c>
      <c r="N865" s="93">
        <v>2.4950000000000001</v>
      </c>
      <c r="O865" s="93">
        <v>2.4900000000000002</v>
      </c>
      <c r="P865" s="93"/>
      <c r="Q865" s="93"/>
      <c r="R865" s="93"/>
    </row>
    <row r="866" spans="1:18" s="89" customFormat="1">
      <c r="A866" s="64">
        <v>41781</v>
      </c>
      <c r="B866" s="93">
        <v>2.5</v>
      </c>
      <c r="C866" s="93"/>
      <c r="D866" s="93">
        <v>2.5</v>
      </c>
      <c r="E866" s="93">
        <v>2.5</v>
      </c>
      <c r="F866" s="93">
        <v>2.5</v>
      </c>
      <c r="G866" s="101">
        <v>6256</v>
      </c>
      <c r="H866" s="101"/>
      <c r="I866" s="92">
        <v>112.814725</v>
      </c>
      <c r="J866" s="93">
        <v>2.66</v>
      </c>
      <c r="K866" s="93">
        <v>2.698</v>
      </c>
      <c r="L866" s="93">
        <v>2.72</v>
      </c>
      <c r="M866" s="93">
        <v>2.4950000000000001</v>
      </c>
      <c r="N866" s="93">
        <v>2.4950000000000001</v>
      </c>
      <c r="O866" s="93">
        <v>2.4950000000000001</v>
      </c>
      <c r="P866" s="93"/>
      <c r="Q866" s="93"/>
      <c r="R866" s="93"/>
    </row>
    <row r="867" spans="1:18" s="89" customFormat="1">
      <c r="A867" s="64">
        <v>41782</v>
      </c>
      <c r="B867" s="93">
        <v>2.5</v>
      </c>
      <c r="C867" s="93"/>
      <c r="D867" s="93">
        <v>2.5</v>
      </c>
      <c r="E867" s="93">
        <v>2.5</v>
      </c>
      <c r="F867" s="93">
        <v>2.5</v>
      </c>
      <c r="G867" s="101">
        <v>9105</v>
      </c>
      <c r="H867" s="101"/>
      <c r="I867" s="92">
        <v>112.822452</v>
      </c>
      <c r="J867" s="93">
        <v>2.66</v>
      </c>
      <c r="K867" s="93">
        <v>2.7</v>
      </c>
      <c r="L867" s="93">
        <v>2.722</v>
      </c>
      <c r="M867" s="93">
        <v>2.4950000000000001</v>
      </c>
      <c r="N867" s="93">
        <v>2.4950000000000001</v>
      </c>
      <c r="O867" s="93">
        <v>2.4900000000000002</v>
      </c>
      <c r="P867" s="93"/>
      <c r="Q867" s="93"/>
      <c r="R867" s="93"/>
    </row>
    <row r="868" spans="1:18" s="89" customFormat="1">
      <c r="A868" s="64">
        <v>41785</v>
      </c>
      <c r="B868" s="93">
        <v>2.5</v>
      </c>
      <c r="C868" s="93"/>
      <c r="D868" s="93">
        <v>2.5</v>
      </c>
      <c r="E868" s="93">
        <v>2.5</v>
      </c>
      <c r="F868" s="93">
        <v>2.5</v>
      </c>
      <c r="G868" s="101">
        <v>7801</v>
      </c>
      <c r="H868" s="101"/>
      <c r="I868" s="92">
        <v>112.845634</v>
      </c>
      <c r="J868" s="93">
        <v>2.66</v>
      </c>
      <c r="K868" s="93">
        <v>2.7</v>
      </c>
      <c r="L868" s="93">
        <v>2.7170000000000001</v>
      </c>
      <c r="M868" s="93">
        <v>2.4950000000000001</v>
      </c>
      <c r="N868" s="93">
        <v>2.4950000000000001</v>
      </c>
      <c r="O868" s="93">
        <v>2.4900000000000002</v>
      </c>
      <c r="P868" s="93"/>
      <c r="Q868" s="93"/>
      <c r="R868" s="93"/>
    </row>
    <row r="869" spans="1:18" s="89" customFormat="1">
      <c r="A869" s="64">
        <v>41786</v>
      </c>
      <c r="B869" s="93">
        <v>2.5</v>
      </c>
      <c r="C869" s="93"/>
      <c r="D869" s="93">
        <v>2.5</v>
      </c>
      <c r="E869" s="93">
        <v>2.5</v>
      </c>
      <c r="F869" s="93">
        <v>2.5</v>
      </c>
      <c r="G869" s="101">
        <v>6676</v>
      </c>
      <c r="H869" s="101"/>
      <c r="I869" s="92">
        <v>112.853363</v>
      </c>
      <c r="J869" s="93">
        <v>2.66</v>
      </c>
      <c r="K869" s="93">
        <v>2.7</v>
      </c>
      <c r="L869" s="93">
        <v>2.72</v>
      </c>
      <c r="M869" s="93">
        <v>2.4950000000000001</v>
      </c>
      <c r="N869" s="93">
        <v>2.4900000000000002</v>
      </c>
      <c r="O869" s="93">
        <v>2.4900000000000002</v>
      </c>
      <c r="P869" s="93"/>
      <c r="Q869" s="93"/>
      <c r="R869" s="93"/>
    </row>
    <row r="870" spans="1:18" s="89" customFormat="1">
      <c r="A870" s="64">
        <v>41787</v>
      </c>
      <c r="B870" s="93">
        <v>2.5</v>
      </c>
      <c r="C870" s="93"/>
      <c r="D870" s="93">
        <v>2.5</v>
      </c>
      <c r="E870" s="93">
        <v>2.5</v>
      </c>
      <c r="F870" s="93">
        <v>2.5</v>
      </c>
      <c r="G870" s="101">
        <v>6950</v>
      </c>
      <c r="H870" s="101"/>
      <c r="I870" s="92">
        <v>112.861093</v>
      </c>
      <c r="J870" s="93">
        <v>2.66</v>
      </c>
      <c r="K870" s="93">
        <v>2.71</v>
      </c>
      <c r="L870" s="93">
        <v>2.72</v>
      </c>
      <c r="M870" s="93">
        <v>2.4950000000000001</v>
      </c>
      <c r="N870" s="93">
        <v>2.4924999999999997</v>
      </c>
      <c r="O870" s="93">
        <v>2.4850000000000003</v>
      </c>
      <c r="P870" s="93"/>
      <c r="Q870" s="93"/>
      <c r="R870" s="93"/>
    </row>
    <row r="871" spans="1:18" s="89" customFormat="1">
      <c r="A871" s="64">
        <v>41788</v>
      </c>
      <c r="B871" s="93">
        <v>2.5</v>
      </c>
      <c r="C871" s="93"/>
      <c r="D871" s="93">
        <v>2.5</v>
      </c>
      <c r="E871" s="93">
        <v>2.5</v>
      </c>
      <c r="F871" s="93">
        <v>2.5</v>
      </c>
      <c r="G871" s="101">
        <v>4442</v>
      </c>
      <c r="H871" s="101"/>
      <c r="I871" s="92">
        <v>112.86882300000001</v>
      </c>
      <c r="J871" s="93">
        <v>2.66</v>
      </c>
      <c r="K871" s="93">
        <v>2.7069999999999999</v>
      </c>
      <c r="L871" s="93">
        <v>2.7</v>
      </c>
      <c r="M871" s="93">
        <v>2.4950000000000001</v>
      </c>
      <c r="N871" s="93">
        <v>2.4900000000000002</v>
      </c>
      <c r="O871" s="93">
        <v>2.4850000000000003</v>
      </c>
      <c r="P871" s="93"/>
      <c r="Q871" s="93"/>
      <c r="R871" s="93"/>
    </row>
    <row r="872" spans="1:18" s="89" customFormat="1">
      <c r="A872" s="64">
        <v>41789</v>
      </c>
      <c r="B872" s="93">
        <v>2.5</v>
      </c>
      <c r="C872" s="93"/>
      <c r="D872" s="93">
        <v>2.5</v>
      </c>
      <c r="E872" s="93">
        <v>2.5</v>
      </c>
      <c r="F872" s="93">
        <v>2.5</v>
      </c>
      <c r="G872" s="101">
        <v>6706</v>
      </c>
      <c r="H872" s="101"/>
      <c r="I872" s="92">
        <v>112.876554</v>
      </c>
      <c r="J872" s="93">
        <v>2.66</v>
      </c>
      <c r="K872" s="93">
        <v>2.6970000000000001</v>
      </c>
      <c r="L872" s="93">
        <v>2.71</v>
      </c>
      <c r="M872" s="93">
        <v>2.4950000000000001</v>
      </c>
      <c r="N872" s="93">
        <v>2.4950000000000001</v>
      </c>
      <c r="O872" s="93">
        <v>2.4900000000000002</v>
      </c>
      <c r="P872" s="93"/>
      <c r="Q872" s="93"/>
      <c r="R872" s="93"/>
    </row>
    <row r="873" spans="1:18" s="89" customFormat="1">
      <c r="A873" s="64">
        <v>41792</v>
      </c>
      <c r="B873" s="93">
        <v>2.5</v>
      </c>
      <c r="C873" s="93"/>
      <c r="D873" s="93">
        <v>2.5</v>
      </c>
      <c r="E873" s="93">
        <v>2.5</v>
      </c>
      <c r="F873" s="93">
        <v>2.5</v>
      </c>
      <c r="G873" s="101">
        <v>6416</v>
      </c>
      <c r="H873" s="101"/>
      <c r="I873" s="92">
        <v>112.899748</v>
      </c>
      <c r="J873" s="93">
        <v>2.66</v>
      </c>
      <c r="K873" s="93">
        <v>2.69</v>
      </c>
      <c r="L873" s="93">
        <v>2.71</v>
      </c>
      <c r="M873" s="93">
        <v>2.5</v>
      </c>
      <c r="N873" s="93">
        <v>2.4950000000000001</v>
      </c>
      <c r="O873" s="93">
        <v>2.4900000000000002</v>
      </c>
      <c r="P873" s="93"/>
      <c r="Q873" s="93"/>
      <c r="R873" s="93"/>
    </row>
    <row r="874" spans="1:18" s="89" customFormat="1">
      <c r="A874" s="64">
        <v>41793</v>
      </c>
      <c r="B874" s="93">
        <v>2.5</v>
      </c>
      <c r="C874" s="93"/>
      <c r="D874" s="93">
        <v>2.5</v>
      </c>
      <c r="E874" s="93">
        <v>2.5</v>
      </c>
      <c r="F874" s="93">
        <v>2.5</v>
      </c>
      <c r="G874" s="101">
        <v>4069</v>
      </c>
      <c r="H874" s="101"/>
      <c r="I874" s="92">
        <v>112.907481</v>
      </c>
      <c r="J874" s="93">
        <v>2.66</v>
      </c>
      <c r="K874" s="93">
        <v>2.6880000000000002</v>
      </c>
      <c r="L874" s="93">
        <v>2.7170000000000001</v>
      </c>
      <c r="M874" s="93">
        <v>2.5</v>
      </c>
      <c r="N874" s="93">
        <v>2.5</v>
      </c>
      <c r="O874" s="93">
        <v>2.4950000000000001</v>
      </c>
      <c r="P874" s="93"/>
      <c r="Q874" s="93"/>
      <c r="R874" s="93"/>
    </row>
    <row r="875" spans="1:18" s="89" customFormat="1">
      <c r="A875" s="64">
        <v>41794</v>
      </c>
      <c r="B875" s="93">
        <v>2.5</v>
      </c>
      <c r="C875" s="93"/>
      <c r="D875" s="93">
        <v>2.5</v>
      </c>
      <c r="E875" s="93">
        <v>2.5</v>
      </c>
      <c r="F875" s="93">
        <v>2.5</v>
      </c>
      <c r="G875" s="101">
        <v>5254</v>
      </c>
      <c r="H875" s="101"/>
      <c r="I875" s="92">
        <v>112.91521400000001</v>
      </c>
      <c r="J875" s="93">
        <v>2.66</v>
      </c>
      <c r="K875" s="93">
        <v>2.69</v>
      </c>
      <c r="L875" s="93">
        <v>2.7170000000000001</v>
      </c>
      <c r="M875" s="93">
        <v>2.5</v>
      </c>
      <c r="N875" s="93">
        <v>2.5</v>
      </c>
      <c r="O875" s="93">
        <v>2.5</v>
      </c>
      <c r="P875" s="93"/>
      <c r="Q875" s="93"/>
      <c r="R875" s="93"/>
    </row>
    <row r="876" spans="1:18" s="89" customFormat="1">
      <c r="A876" s="64">
        <v>41795</v>
      </c>
      <c r="B876" s="93">
        <v>2.5</v>
      </c>
      <c r="C876" s="93"/>
      <c r="D876" s="93">
        <v>2.5</v>
      </c>
      <c r="E876" s="93">
        <v>2.5</v>
      </c>
      <c r="F876" s="93">
        <v>2.5</v>
      </c>
      <c r="G876" s="101">
        <v>3517</v>
      </c>
      <c r="H876" s="101"/>
      <c r="I876" s="92">
        <v>112.92294800000001</v>
      </c>
      <c r="J876" s="93">
        <v>2.66</v>
      </c>
      <c r="K876" s="93">
        <v>2.6850000000000001</v>
      </c>
      <c r="L876" s="93">
        <v>2.72</v>
      </c>
      <c r="M876" s="93">
        <v>2.5</v>
      </c>
      <c r="N876" s="93">
        <v>2.5</v>
      </c>
      <c r="O876" s="93">
        <v>2.5</v>
      </c>
      <c r="P876" s="93"/>
      <c r="Q876" s="93"/>
      <c r="R876" s="93"/>
    </row>
    <row r="877" spans="1:18" s="89" customFormat="1">
      <c r="A877" s="64">
        <v>41796</v>
      </c>
      <c r="B877" s="93">
        <v>2.5</v>
      </c>
      <c r="C877" s="93"/>
      <c r="D877" s="93">
        <v>2.5</v>
      </c>
      <c r="E877" s="93">
        <v>2.5</v>
      </c>
      <c r="F877" s="93">
        <v>2.5</v>
      </c>
      <c r="G877" s="101">
        <v>5672.5</v>
      </c>
      <c r="H877" s="101"/>
      <c r="I877" s="92">
        <v>112.930683</v>
      </c>
      <c r="J877" s="93">
        <v>2.66</v>
      </c>
      <c r="K877" s="93">
        <v>2.68</v>
      </c>
      <c r="L877" s="93">
        <v>2.72</v>
      </c>
      <c r="M877" s="93">
        <v>2.5</v>
      </c>
      <c r="N877" s="93">
        <v>2.5</v>
      </c>
      <c r="O877" s="93">
        <v>2.5</v>
      </c>
      <c r="P877" s="93"/>
      <c r="Q877" s="93"/>
      <c r="R877" s="93"/>
    </row>
    <row r="878" spans="1:18" s="89" customFormat="1">
      <c r="A878" s="64">
        <v>41800</v>
      </c>
      <c r="B878" s="93">
        <v>2.5</v>
      </c>
      <c r="C878" s="93"/>
      <c r="D878" s="93">
        <v>2.5</v>
      </c>
      <c r="E878" s="93">
        <v>2.5</v>
      </c>
      <c r="F878" s="93">
        <v>2.5</v>
      </c>
      <c r="G878" s="101">
        <v>6051</v>
      </c>
      <c r="H878" s="101"/>
      <c r="I878" s="92">
        <v>112.96162200000001</v>
      </c>
      <c r="J878" s="93">
        <v>2.66</v>
      </c>
      <c r="K878" s="93">
        <v>2.68</v>
      </c>
      <c r="L878" s="93">
        <v>2.71</v>
      </c>
      <c r="M878" s="93">
        <v>2.5</v>
      </c>
      <c r="N878" s="93">
        <v>2.5</v>
      </c>
      <c r="O878" s="93">
        <v>2.5</v>
      </c>
      <c r="P878" s="93"/>
      <c r="Q878" s="93"/>
      <c r="R878" s="93"/>
    </row>
    <row r="879" spans="1:18" s="89" customFormat="1">
      <c r="A879" s="64">
        <v>41801</v>
      </c>
      <c r="B879" s="93">
        <v>2.5</v>
      </c>
      <c r="C879" s="93"/>
      <c r="D879" s="93">
        <v>2.5</v>
      </c>
      <c r="E879" s="93">
        <v>2.5</v>
      </c>
      <c r="F879" s="93">
        <v>2.5</v>
      </c>
      <c r="G879" s="101">
        <v>6320.5</v>
      </c>
      <c r="H879" s="101"/>
      <c r="I879" s="92">
        <v>112.96935999999999</v>
      </c>
      <c r="J879" s="93">
        <v>2.66</v>
      </c>
      <c r="K879" s="93">
        <v>2.6850000000000001</v>
      </c>
      <c r="L879" s="93">
        <v>2.72</v>
      </c>
      <c r="M879" s="93">
        <v>2.4950000000000001</v>
      </c>
      <c r="N879" s="93">
        <v>2.5</v>
      </c>
      <c r="O879" s="93">
        <v>2.5</v>
      </c>
      <c r="P879" s="93"/>
      <c r="Q879" s="93"/>
      <c r="R879" s="93"/>
    </row>
    <row r="880" spans="1:18" s="89" customFormat="1">
      <c r="A880" s="64">
        <v>41802</v>
      </c>
      <c r="B880" s="93">
        <v>2.5</v>
      </c>
      <c r="C880" s="93"/>
      <c r="D880" s="93">
        <v>2.5</v>
      </c>
      <c r="E880" s="93">
        <v>2.5</v>
      </c>
      <c r="F880" s="93">
        <v>2.5</v>
      </c>
      <c r="G880" s="101">
        <v>6459</v>
      </c>
      <c r="H880" s="101"/>
      <c r="I880" s="92">
        <v>112.977097</v>
      </c>
      <c r="J880" s="93">
        <v>2.66</v>
      </c>
      <c r="K880" s="93">
        <v>2.6920000000000002</v>
      </c>
      <c r="L880" s="93">
        <v>2.72</v>
      </c>
      <c r="M880" s="93">
        <v>2.4950000000000001</v>
      </c>
      <c r="N880" s="93">
        <v>2.5</v>
      </c>
      <c r="O880" s="93">
        <v>2.5</v>
      </c>
      <c r="P880" s="93"/>
      <c r="Q880" s="93"/>
      <c r="R880" s="93"/>
    </row>
    <row r="881" spans="1:18" s="89" customFormat="1">
      <c r="A881" s="64">
        <v>41803</v>
      </c>
      <c r="B881" s="93">
        <v>2.5</v>
      </c>
      <c r="C881" s="93"/>
      <c r="D881" s="93">
        <v>2.5</v>
      </c>
      <c r="E881" s="93">
        <v>2.5</v>
      </c>
      <c r="F881" s="93">
        <v>2.5</v>
      </c>
      <c r="G881" s="101">
        <v>5333.5</v>
      </c>
      <c r="H881" s="101"/>
      <c r="I881" s="92">
        <v>112.984835</v>
      </c>
      <c r="J881" s="93">
        <v>2.66</v>
      </c>
      <c r="K881" s="93">
        <v>2.7</v>
      </c>
      <c r="L881" s="93">
        <v>2.72</v>
      </c>
      <c r="M881" s="93">
        <v>2.4950000000000001</v>
      </c>
      <c r="N881" s="93">
        <v>2.4950000000000001</v>
      </c>
      <c r="O881" s="93">
        <v>2.5</v>
      </c>
      <c r="P881" s="93"/>
      <c r="Q881" s="93"/>
      <c r="R881" s="93"/>
    </row>
    <row r="882" spans="1:18" s="89" customFormat="1">
      <c r="A882" s="64">
        <v>41806</v>
      </c>
      <c r="B882" s="93">
        <v>2.5</v>
      </c>
      <c r="C882" s="93"/>
      <c r="D882" s="93">
        <v>2.5</v>
      </c>
      <c r="E882" s="93">
        <v>2.5</v>
      </c>
      <c r="F882" s="93">
        <v>2.5</v>
      </c>
      <c r="G882" s="101">
        <v>6924</v>
      </c>
      <c r="H882" s="101"/>
      <c r="I882" s="92">
        <v>113.00805099999999</v>
      </c>
      <c r="J882" s="93">
        <v>2.657</v>
      </c>
      <c r="K882" s="93">
        <v>2.6829999999999998</v>
      </c>
      <c r="L882" s="93">
        <v>2.71</v>
      </c>
      <c r="M882" s="93">
        <v>2.4950000000000001</v>
      </c>
      <c r="N882" s="93">
        <v>2.4950000000000001</v>
      </c>
      <c r="O882" s="93">
        <v>2.5</v>
      </c>
      <c r="P882" s="93"/>
      <c r="Q882" s="93"/>
      <c r="R882" s="93"/>
    </row>
    <row r="883" spans="1:18" s="89" customFormat="1">
      <c r="A883" s="64">
        <v>41807</v>
      </c>
      <c r="B883" s="93">
        <v>2.5</v>
      </c>
      <c r="C883" s="93"/>
      <c r="D883" s="93">
        <v>2.5</v>
      </c>
      <c r="E883" s="93">
        <v>2.5</v>
      </c>
      <c r="F883" s="93">
        <v>2.5</v>
      </c>
      <c r="G883" s="101">
        <v>5260</v>
      </c>
      <c r="H883" s="101"/>
      <c r="I883" s="92">
        <v>113.015792</v>
      </c>
      <c r="J883" s="93">
        <v>2.66</v>
      </c>
      <c r="K883" s="93">
        <v>2.69</v>
      </c>
      <c r="L883" s="93">
        <v>2.71</v>
      </c>
      <c r="M883" s="93">
        <v>2.4950000000000001</v>
      </c>
      <c r="N883" s="93">
        <v>2.4950000000000001</v>
      </c>
      <c r="O883" s="93">
        <v>2.4950000000000001</v>
      </c>
      <c r="P883" s="93"/>
      <c r="Q883" s="93"/>
      <c r="R883" s="93"/>
    </row>
    <row r="884" spans="1:18" s="89" customFormat="1">
      <c r="A884" s="64">
        <v>41808</v>
      </c>
      <c r="B884" s="93">
        <v>2.5</v>
      </c>
      <c r="C884" s="93"/>
      <c r="D884" s="93">
        <v>2.5</v>
      </c>
      <c r="E884" s="93">
        <v>2.5</v>
      </c>
      <c r="F884" s="93">
        <v>2.5</v>
      </c>
      <c r="G884" s="101">
        <v>6323</v>
      </c>
      <c r="H884" s="101"/>
      <c r="I884" s="92">
        <v>113.023532</v>
      </c>
      <c r="J884" s="93">
        <v>2.67</v>
      </c>
      <c r="K884" s="93">
        <v>2.7</v>
      </c>
      <c r="L884" s="93">
        <v>2.7170000000000001</v>
      </c>
      <c r="M884" s="93">
        <v>2.4950000000000001</v>
      </c>
      <c r="N884" s="93">
        <v>2.4950000000000001</v>
      </c>
      <c r="O884" s="93">
        <v>2.4950000000000001</v>
      </c>
      <c r="P884" s="93"/>
      <c r="Q884" s="93"/>
      <c r="R884" s="93"/>
    </row>
    <row r="885" spans="1:18" s="89" customFormat="1">
      <c r="A885" s="64">
        <v>41809</v>
      </c>
      <c r="B885" s="93">
        <v>2.5</v>
      </c>
      <c r="C885" s="93"/>
      <c r="D885" s="93">
        <v>2.5</v>
      </c>
      <c r="E885" s="93">
        <v>2.5</v>
      </c>
      <c r="F885" s="93">
        <v>2.5</v>
      </c>
      <c r="G885" s="101">
        <v>6332</v>
      </c>
      <c r="H885" s="101"/>
      <c r="I885" s="92">
        <v>113.031274</v>
      </c>
      <c r="J885" s="93">
        <v>2.66</v>
      </c>
      <c r="K885" s="93">
        <v>2.7</v>
      </c>
      <c r="L885" s="93">
        <v>2.72</v>
      </c>
      <c r="M885" s="93">
        <v>2.5</v>
      </c>
      <c r="N885" s="93">
        <v>2.4950000000000001</v>
      </c>
      <c r="O885" s="93">
        <v>2.4900000000000002</v>
      </c>
      <c r="P885" s="93"/>
      <c r="Q885" s="93"/>
      <c r="R885" s="93"/>
    </row>
    <row r="886" spans="1:18" s="89" customFormat="1">
      <c r="A886" s="64">
        <v>41810</v>
      </c>
      <c r="B886" s="93">
        <v>2.5</v>
      </c>
      <c r="C886" s="93"/>
      <c r="D886" s="93">
        <v>2.5</v>
      </c>
      <c r="E886" s="93">
        <v>2.5</v>
      </c>
      <c r="F886" s="93">
        <v>2.5</v>
      </c>
      <c r="G886" s="101">
        <v>7041</v>
      </c>
      <c r="H886" s="101"/>
      <c r="I886" s="92">
        <v>113.039016</v>
      </c>
      <c r="J886" s="93">
        <v>2.66</v>
      </c>
      <c r="K886" s="93">
        <v>2.7</v>
      </c>
      <c r="L886" s="93">
        <v>2.72</v>
      </c>
      <c r="M886" s="93">
        <v>2.5</v>
      </c>
      <c r="N886" s="93">
        <v>2.4950000000000001</v>
      </c>
      <c r="O886" s="93">
        <v>2.4900000000000002</v>
      </c>
      <c r="P886" s="93"/>
      <c r="Q886" s="93"/>
      <c r="R886" s="93"/>
    </row>
    <row r="887" spans="1:18" s="89" customFormat="1">
      <c r="A887" s="64">
        <v>41813</v>
      </c>
      <c r="B887" s="93">
        <v>2.5</v>
      </c>
      <c r="C887" s="93"/>
      <c r="D887" s="93">
        <v>2.5</v>
      </c>
      <c r="E887" s="93">
        <v>2.5</v>
      </c>
      <c r="F887" s="93">
        <v>2.5</v>
      </c>
      <c r="G887" s="101">
        <v>6307</v>
      </c>
      <c r="H887" s="101"/>
      <c r="I887" s="92">
        <v>113.062243</v>
      </c>
      <c r="J887" s="93">
        <v>2.66</v>
      </c>
      <c r="K887" s="93">
        <v>2.71</v>
      </c>
      <c r="L887" s="93">
        <v>2.73</v>
      </c>
      <c r="M887" s="93">
        <v>2.5</v>
      </c>
      <c r="N887" s="93">
        <v>2.4950000000000001</v>
      </c>
      <c r="O887" s="93">
        <v>2.4900000000000002</v>
      </c>
      <c r="P887" s="93"/>
      <c r="Q887" s="93"/>
      <c r="R887" s="93"/>
    </row>
    <row r="888" spans="1:18" s="89" customFormat="1">
      <c r="A888" s="64">
        <v>41814</v>
      </c>
      <c r="B888" s="93">
        <v>2.5</v>
      </c>
      <c r="C888" s="93"/>
      <c r="D888" s="93">
        <v>2.5</v>
      </c>
      <c r="E888" s="93">
        <v>2.5</v>
      </c>
      <c r="F888" s="93">
        <v>2.5</v>
      </c>
      <c r="G888" s="101">
        <v>7479</v>
      </c>
      <c r="H888" s="101"/>
      <c r="I888" s="92">
        <v>113.069987</v>
      </c>
      <c r="J888" s="93">
        <v>2.66</v>
      </c>
      <c r="K888" s="93">
        <v>2.71</v>
      </c>
      <c r="L888" s="93">
        <v>2.72</v>
      </c>
      <c r="M888" s="93">
        <v>2.5</v>
      </c>
      <c r="N888" s="93">
        <v>2.4950000000000001</v>
      </c>
      <c r="O888" s="93">
        <v>2.4850000000000003</v>
      </c>
      <c r="P888" s="93"/>
      <c r="Q888" s="93"/>
      <c r="R888" s="93"/>
    </row>
    <row r="889" spans="1:18" s="89" customFormat="1">
      <c r="A889" s="64">
        <v>41815</v>
      </c>
      <c r="B889" s="93">
        <v>2.5</v>
      </c>
      <c r="C889" s="93"/>
      <c r="D889" s="93">
        <v>2.5</v>
      </c>
      <c r="E889" s="93">
        <v>2.5</v>
      </c>
      <c r="F889" s="93">
        <v>2.5</v>
      </c>
      <c r="G889" s="101">
        <v>6050</v>
      </c>
      <c r="H889" s="101"/>
      <c r="I889" s="92">
        <v>113.077731</v>
      </c>
      <c r="J889" s="93">
        <v>2.67</v>
      </c>
      <c r="K889" s="93">
        <v>2.73</v>
      </c>
      <c r="L889" s="93">
        <v>2.73</v>
      </c>
      <c r="M889" s="93">
        <v>2.5</v>
      </c>
      <c r="N889" s="93">
        <v>2.4950000000000001</v>
      </c>
      <c r="O889" s="93">
        <v>2.4800000000000004</v>
      </c>
      <c r="P889" s="93"/>
      <c r="Q889" s="93"/>
      <c r="R889" s="93"/>
    </row>
    <row r="890" spans="1:18" s="89" customFormat="1">
      <c r="A890" s="64">
        <v>41816</v>
      </c>
      <c r="B890" s="93">
        <v>2.5</v>
      </c>
      <c r="C890" s="93"/>
      <c r="D890" s="93">
        <v>2.5</v>
      </c>
      <c r="E890" s="93">
        <v>2.5</v>
      </c>
      <c r="F890" s="93">
        <v>2.5</v>
      </c>
      <c r="G890" s="101">
        <v>6711</v>
      </c>
      <c r="H890" s="101"/>
      <c r="I890" s="92">
        <v>113.085476</v>
      </c>
      <c r="J890" s="93">
        <v>2.66</v>
      </c>
      <c r="K890" s="93">
        <v>2.72</v>
      </c>
      <c r="L890" s="93">
        <v>2.73</v>
      </c>
      <c r="M890" s="93">
        <v>2.4950000000000001</v>
      </c>
      <c r="N890" s="93">
        <v>2.4900000000000002</v>
      </c>
      <c r="O890" s="93">
        <v>2.4800000000000004</v>
      </c>
      <c r="P890" s="93"/>
      <c r="Q890" s="93"/>
      <c r="R890" s="93"/>
    </row>
    <row r="891" spans="1:18" s="89" customFormat="1">
      <c r="A891" s="64">
        <v>41817</v>
      </c>
      <c r="B891" s="93">
        <v>2.5</v>
      </c>
      <c r="C891" s="93"/>
      <c r="D891" s="93">
        <v>2.5</v>
      </c>
      <c r="E891" s="93">
        <v>2.5</v>
      </c>
      <c r="F891" s="93">
        <v>2.5</v>
      </c>
      <c r="G891" s="101">
        <v>7160</v>
      </c>
      <c r="H891" s="101"/>
      <c r="I891" s="92">
        <v>113.093222</v>
      </c>
      <c r="J891" s="93">
        <v>2.66</v>
      </c>
      <c r="K891" s="93">
        <v>2.71</v>
      </c>
      <c r="L891" s="93">
        <v>2.72</v>
      </c>
      <c r="M891" s="93">
        <v>2.4950000000000001</v>
      </c>
      <c r="N891" s="93">
        <v>2.4900000000000002</v>
      </c>
      <c r="O891" s="93">
        <v>2.4749999999999996</v>
      </c>
      <c r="P891" s="93"/>
      <c r="Q891" s="93"/>
      <c r="R891" s="93"/>
    </row>
    <row r="892" spans="1:18" s="89" customFormat="1">
      <c r="A892" s="64">
        <v>41820</v>
      </c>
      <c r="B892" s="93">
        <v>2.5</v>
      </c>
      <c r="C892" s="93"/>
      <c r="D892" s="93">
        <v>2.5</v>
      </c>
      <c r="E892" s="93">
        <v>2.5</v>
      </c>
      <c r="F892" s="93">
        <v>2.5</v>
      </c>
      <c r="G892" s="101">
        <v>6719</v>
      </c>
      <c r="H892" s="101"/>
      <c r="I892" s="92">
        <v>113.11646</v>
      </c>
      <c r="J892" s="93">
        <v>2.66</v>
      </c>
      <c r="K892" s="93">
        <v>2.69</v>
      </c>
      <c r="L892" s="93">
        <v>2.71</v>
      </c>
      <c r="M892" s="93">
        <v>2.5</v>
      </c>
      <c r="N892" s="93">
        <v>2.4900000000000002</v>
      </c>
      <c r="O892" s="93">
        <v>2.4800000000000004</v>
      </c>
      <c r="P892" s="93"/>
      <c r="Q892" s="93"/>
      <c r="R892" s="93"/>
    </row>
    <row r="893" spans="1:18" s="89" customFormat="1">
      <c r="A893" s="64">
        <v>41821</v>
      </c>
      <c r="B893" s="93">
        <v>2.5</v>
      </c>
      <c r="C893" s="93"/>
      <c r="D893" s="93">
        <v>2.5</v>
      </c>
      <c r="E893" s="93">
        <v>2.5</v>
      </c>
      <c r="F893" s="93">
        <v>2.5</v>
      </c>
      <c r="G893" s="101">
        <v>9338</v>
      </c>
      <c r="H893" s="101"/>
      <c r="I893" s="92">
        <v>113.124208</v>
      </c>
      <c r="J893" s="93">
        <v>2.65</v>
      </c>
      <c r="K893" s="93">
        <v>2.68</v>
      </c>
      <c r="L893" s="93">
        <v>2.71</v>
      </c>
      <c r="M893" s="93">
        <v>2.5</v>
      </c>
      <c r="N893" s="93">
        <v>2.4950000000000001</v>
      </c>
      <c r="O893" s="93">
        <v>2.4850000000000003</v>
      </c>
      <c r="P893" s="93"/>
      <c r="Q893" s="93"/>
      <c r="R893" s="93"/>
    </row>
    <row r="894" spans="1:18" s="89" customFormat="1">
      <c r="A894" s="64">
        <v>41822</v>
      </c>
      <c r="B894" s="93">
        <v>2.5</v>
      </c>
      <c r="C894" s="93"/>
      <c r="D894" s="93">
        <v>2.5</v>
      </c>
      <c r="E894" s="93">
        <v>2.5</v>
      </c>
      <c r="F894" s="93">
        <v>2.5</v>
      </c>
      <c r="G894" s="101">
        <v>10016</v>
      </c>
      <c r="H894" s="101"/>
      <c r="I894" s="92">
        <v>113.131956</v>
      </c>
      <c r="J894" s="93">
        <v>2.66</v>
      </c>
      <c r="K894" s="93">
        <v>2.68</v>
      </c>
      <c r="L894" s="93">
        <v>2.71</v>
      </c>
      <c r="M894" s="93">
        <v>2.5</v>
      </c>
      <c r="N894" s="93">
        <v>2.4950000000000001</v>
      </c>
      <c r="O894" s="93">
        <v>2.4749999999999996</v>
      </c>
      <c r="P894" s="93"/>
      <c r="Q894" s="93"/>
      <c r="R894" s="93"/>
    </row>
    <row r="895" spans="1:18" s="89" customFormat="1">
      <c r="A895" s="64">
        <v>41823</v>
      </c>
      <c r="B895" s="93">
        <v>2.5</v>
      </c>
      <c r="C895" s="93"/>
      <c r="D895" s="93">
        <v>2.5</v>
      </c>
      <c r="E895" s="93">
        <v>2.5</v>
      </c>
      <c r="F895" s="93">
        <v>2.5</v>
      </c>
      <c r="G895" s="90">
        <v>10112</v>
      </c>
      <c r="H895" s="90"/>
      <c r="I895" s="92">
        <v>113.13970500000001</v>
      </c>
      <c r="J895" s="93">
        <v>2.6520000000000001</v>
      </c>
      <c r="K895" s="93">
        <v>2.67</v>
      </c>
      <c r="L895" s="93">
        <v>2.68</v>
      </c>
      <c r="M895" s="93">
        <v>2.5</v>
      </c>
      <c r="N895" s="93">
        <v>2.4855</v>
      </c>
      <c r="O895" s="93">
        <v>2.4649999999999999</v>
      </c>
      <c r="P895" s="93"/>
      <c r="Q895" s="93"/>
      <c r="R895" s="93"/>
    </row>
    <row r="896" spans="1:18" s="89" customFormat="1">
      <c r="A896" s="64">
        <v>41824</v>
      </c>
      <c r="B896" s="93">
        <v>2.5</v>
      </c>
      <c r="C896" s="93"/>
      <c r="D896" s="93">
        <v>2.5</v>
      </c>
      <c r="E896" s="93">
        <v>2.5</v>
      </c>
      <c r="F896" s="93">
        <v>2.5</v>
      </c>
      <c r="G896" s="90">
        <v>6767</v>
      </c>
      <c r="H896" s="90"/>
      <c r="I896" s="92">
        <v>113.147454</v>
      </c>
      <c r="J896" s="93">
        <v>2.66</v>
      </c>
      <c r="K896" s="93">
        <v>2.6669999999999998</v>
      </c>
      <c r="L896" s="93">
        <v>2.69</v>
      </c>
      <c r="M896" s="93">
        <v>2.5</v>
      </c>
      <c r="N896" s="93">
        <v>2.4900000000000002</v>
      </c>
      <c r="O896" s="93">
        <v>2.4649999999999999</v>
      </c>
      <c r="P896" s="88"/>
      <c r="Q896" s="88"/>
      <c r="R896" s="88"/>
    </row>
    <row r="897" spans="1:18" s="89" customFormat="1">
      <c r="A897" s="64">
        <v>41827</v>
      </c>
      <c r="B897" s="93">
        <v>2.5</v>
      </c>
      <c r="C897" s="93"/>
      <c r="D897" s="93">
        <v>2.5</v>
      </c>
      <c r="E897" s="93">
        <v>2.5</v>
      </c>
      <c r="F897" s="93">
        <v>2.5</v>
      </c>
      <c r="G897" s="90">
        <v>5775</v>
      </c>
      <c r="H897" s="90"/>
      <c r="I897" s="92">
        <v>113.170704</v>
      </c>
      <c r="J897" s="93">
        <v>2.66</v>
      </c>
      <c r="K897" s="93">
        <v>2.66</v>
      </c>
      <c r="L897" s="93">
        <v>2.68</v>
      </c>
      <c r="M897" s="93">
        <v>2.5</v>
      </c>
      <c r="N897" s="93">
        <v>2.4850000000000003</v>
      </c>
      <c r="O897" s="93">
        <v>2.4649999999999999</v>
      </c>
      <c r="P897" s="88"/>
      <c r="Q897" s="88"/>
      <c r="R897" s="88"/>
    </row>
    <row r="898" spans="1:18" s="89" customFormat="1">
      <c r="A898" s="64">
        <v>41828</v>
      </c>
      <c r="B898" s="93">
        <v>2.5</v>
      </c>
      <c r="C898" s="93"/>
      <c r="D898" s="93">
        <v>2.5</v>
      </c>
      <c r="E898" s="93">
        <v>2.5</v>
      </c>
      <c r="F898" s="93">
        <v>2.5</v>
      </c>
      <c r="G898" s="90">
        <v>6847</v>
      </c>
      <c r="H898" s="90"/>
      <c r="I898" s="92">
        <v>113.178455</v>
      </c>
      <c r="J898" s="93">
        <v>2.6429999999999998</v>
      </c>
      <c r="K898" s="93">
        <v>2.64</v>
      </c>
      <c r="L898" s="93">
        <v>2.68</v>
      </c>
      <c r="M898" s="93">
        <v>2.5</v>
      </c>
      <c r="N898" s="93">
        <v>2.4874999999999998</v>
      </c>
      <c r="O898" s="93">
        <v>2.4699999999999998</v>
      </c>
      <c r="P898" s="88"/>
      <c r="Q898" s="88"/>
      <c r="R898" s="88"/>
    </row>
    <row r="899" spans="1:18" s="89" customFormat="1">
      <c r="A899" s="64">
        <v>41829</v>
      </c>
      <c r="B899" s="93">
        <v>2.5</v>
      </c>
      <c r="C899" s="93"/>
      <c r="D899" s="93">
        <v>2.5</v>
      </c>
      <c r="E899" s="93">
        <v>2.5</v>
      </c>
      <c r="F899" s="93">
        <v>2.5</v>
      </c>
      <c r="G899" s="90">
        <v>5168</v>
      </c>
      <c r="H899" s="90"/>
      <c r="I899" s="92">
        <v>113.186207</v>
      </c>
      <c r="J899" s="93">
        <v>2.65</v>
      </c>
      <c r="K899" s="93">
        <v>2.6429999999999998</v>
      </c>
      <c r="L899" s="93">
        <v>2.6920000000000002</v>
      </c>
      <c r="M899" s="93">
        <v>2.5</v>
      </c>
      <c r="N899" s="93">
        <v>2.4900000000000002</v>
      </c>
      <c r="O899" s="93">
        <v>2.4649999999999999</v>
      </c>
      <c r="P899" s="88"/>
      <c r="Q899" s="88"/>
      <c r="R899" s="88"/>
    </row>
    <row r="900" spans="1:18" s="89" customFormat="1">
      <c r="A900" s="64">
        <v>41830</v>
      </c>
      <c r="B900" s="93">
        <v>2.5</v>
      </c>
      <c r="C900" s="93"/>
      <c r="D900" s="93">
        <v>2.5</v>
      </c>
      <c r="E900" s="93">
        <v>2.5</v>
      </c>
      <c r="F900" s="93">
        <v>2.5</v>
      </c>
      <c r="G900" s="90">
        <v>7611.5</v>
      </c>
      <c r="H900" s="90"/>
      <c r="I900" s="92">
        <v>113.19396</v>
      </c>
      <c r="J900" s="93">
        <v>2.64</v>
      </c>
      <c r="K900" s="93">
        <v>2.63</v>
      </c>
      <c r="L900" s="93">
        <v>2.66</v>
      </c>
      <c r="M900" s="93">
        <v>2.4950000000000001</v>
      </c>
      <c r="N900" s="93">
        <v>2.4800000000000004</v>
      </c>
      <c r="O900" s="93">
        <v>2.4450000000000003</v>
      </c>
      <c r="P900" s="88"/>
      <c r="Q900" s="88"/>
      <c r="R900" s="88"/>
    </row>
    <row r="901" spans="1:18" s="89" customFormat="1">
      <c r="A901" s="64">
        <v>41831</v>
      </c>
      <c r="B901" s="93">
        <v>2.5</v>
      </c>
      <c r="C901" s="93"/>
      <c r="D901" s="93">
        <v>2.5</v>
      </c>
      <c r="E901" s="93">
        <v>2.5</v>
      </c>
      <c r="F901" s="93">
        <v>2.5</v>
      </c>
      <c r="G901" s="90">
        <v>6960</v>
      </c>
      <c r="H901" s="90"/>
      <c r="I901" s="92">
        <v>113.201713</v>
      </c>
      <c r="J901" s="93">
        <v>2.64</v>
      </c>
      <c r="K901" s="93">
        <v>2.633</v>
      </c>
      <c r="L901" s="93">
        <v>2.645</v>
      </c>
      <c r="M901" s="93">
        <v>2.4950000000000001</v>
      </c>
      <c r="N901" s="93">
        <v>2.4699999999999998</v>
      </c>
      <c r="O901" s="93">
        <v>2.4349999999999996</v>
      </c>
      <c r="P901" s="88"/>
      <c r="Q901" s="88"/>
      <c r="R901" s="88"/>
    </row>
    <row r="902" spans="1:18" s="89" customFormat="1">
      <c r="A902" s="64">
        <v>41834</v>
      </c>
      <c r="B902" s="93">
        <v>2.5</v>
      </c>
      <c r="C902" s="93"/>
      <c r="D902" s="93">
        <v>2.5</v>
      </c>
      <c r="E902" s="93">
        <v>2.5</v>
      </c>
      <c r="F902" s="93">
        <v>2.5</v>
      </c>
      <c r="G902" s="90">
        <v>6300</v>
      </c>
      <c r="H902" s="90"/>
      <c r="I902" s="92">
        <v>113.22497300000001</v>
      </c>
      <c r="J902" s="93">
        <v>2.645</v>
      </c>
      <c r="K902" s="93">
        <v>2.6549999999999998</v>
      </c>
      <c r="L902" s="93">
        <v>2.66</v>
      </c>
      <c r="M902" s="93">
        <v>2.4950000000000001</v>
      </c>
      <c r="N902" s="93">
        <v>2.4800000000000004</v>
      </c>
      <c r="O902" s="93">
        <v>2.4400000000000004</v>
      </c>
      <c r="P902" s="88"/>
      <c r="Q902" s="88"/>
      <c r="R902" s="88"/>
    </row>
    <row r="903" spans="1:18" s="89" customFormat="1">
      <c r="A903" s="64">
        <v>41835</v>
      </c>
      <c r="B903" s="93">
        <v>2.5</v>
      </c>
      <c r="C903" s="93"/>
      <c r="D903" s="93">
        <v>2.5</v>
      </c>
      <c r="E903" s="93">
        <v>2.5</v>
      </c>
      <c r="F903" s="93">
        <v>2.5</v>
      </c>
      <c r="G903" s="90">
        <v>5785</v>
      </c>
      <c r="H903" s="90"/>
      <c r="I903" s="92">
        <v>113.23272799999999</v>
      </c>
      <c r="J903" s="93">
        <v>2.6480000000000001</v>
      </c>
      <c r="K903" s="93">
        <v>2.6549999999999998</v>
      </c>
      <c r="L903" s="93">
        <v>2.6549999999999998</v>
      </c>
      <c r="M903" s="93">
        <v>2.4950000000000001</v>
      </c>
      <c r="N903" s="93">
        <v>2.4850000000000003</v>
      </c>
      <c r="O903" s="93">
        <v>2.4500000000000002</v>
      </c>
      <c r="P903" s="88"/>
      <c r="Q903" s="88"/>
      <c r="R903" s="88"/>
    </row>
    <row r="904" spans="1:18" s="89" customFormat="1">
      <c r="A904" s="64">
        <v>41836</v>
      </c>
      <c r="B904" s="93">
        <v>2.5</v>
      </c>
      <c r="C904" s="93"/>
      <c r="D904" s="93">
        <v>2.5</v>
      </c>
      <c r="E904" s="93">
        <v>2.5</v>
      </c>
      <c r="F904" s="93">
        <v>2.5</v>
      </c>
      <c r="G904" s="90">
        <v>5727</v>
      </c>
      <c r="H904" s="90"/>
      <c r="I904" s="92">
        <v>113.240484</v>
      </c>
      <c r="J904" s="93">
        <v>2.6429999999999998</v>
      </c>
      <c r="K904" s="93">
        <v>2.6480000000000001</v>
      </c>
      <c r="L904" s="93">
        <v>2.653</v>
      </c>
      <c r="M904" s="93">
        <v>2.4950000000000001</v>
      </c>
      <c r="N904" s="93">
        <v>2.4850000000000003</v>
      </c>
      <c r="O904" s="93">
        <v>2.4450000000000003</v>
      </c>
      <c r="P904" s="88"/>
      <c r="Q904" s="88"/>
      <c r="R904" s="88"/>
    </row>
    <row r="905" spans="1:18" s="89" customFormat="1">
      <c r="A905" s="64">
        <v>41837</v>
      </c>
      <c r="B905" s="93">
        <v>2.5</v>
      </c>
      <c r="C905" s="93"/>
      <c r="D905" s="93">
        <v>2.5</v>
      </c>
      <c r="E905" s="93">
        <v>2.5</v>
      </c>
      <c r="F905" s="93">
        <v>2.5</v>
      </c>
      <c r="G905" s="90">
        <v>5098</v>
      </c>
      <c r="H905" s="90"/>
      <c r="I905" s="92">
        <v>113.24824</v>
      </c>
      <c r="J905" s="93">
        <v>2.6429999999999998</v>
      </c>
      <c r="K905" s="93">
        <v>2.6469999999999998</v>
      </c>
      <c r="L905" s="93">
        <v>2.65</v>
      </c>
      <c r="M905" s="93">
        <v>2.4950000000000001</v>
      </c>
      <c r="N905" s="93">
        <v>2.4850000000000003</v>
      </c>
      <c r="O905" s="93">
        <v>2.4500000000000002</v>
      </c>
      <c r="P905" s="88"/>
      <c r="Q905" s="88"/>
      <c r="R905" s="88"/>
    </row>
    <row r="906" spans="1:18" s="89" customFormat="1">
      <c r="A906" s="64">
        <v>41838</v>
      </c>
      <c r="B906" s="93">
        <v>2.5</v>
      </c>
      <c r="C906" s="93"/>
      <c r="D906" s="93">
        <v>2.5</v>
      </c>
      <c r="E906" s="93">
        <v>2.5</v>
      </c>
      <c r="F906" s="93">
        <v>2.5</v>
      </c>
      <c r="G906" s="90">
        <v>5379</v>
      </c>
      <c r="H906" s="90"/>
      <c r="I906" s="92">
        <v>113.25599699999999</v>
      </c>
      <c r="J906" s="93">
        <v>2.645</v>
      </c>
      <c r="K906" s="93">
        <v>2.6419999999999999</v>
      </c>
      <c r="L906" s="93">
        <v>2.6419999999999999</v>
      </c>
      <c r="M906" s="93">
        <v>2.4900000000000002</v>
      </c>
      <c r="N906" s="93">
        <v>2.4800000000000004</v>
      </c>
      <c r="O906" s="93">
        <v>2.4400000000000004</v>
      </c>
      <c r="P906" s="88"/>
      <c r="Q906" s="88"/>
      <c r="R906" s="88"/>
    </row>
    <row r="907" spans="1:18" s="89" customFormat="1">
      <c r="A907" s="64">
        <v>41841</v>
      </c>
      <c r="B907" s="93">
        <v>2.5</v>
      </c>
      <c r="C907" s="93"/>
      <c r="D907" s="93">
        <v>2.5</v>
      </c>
      <c r="E907" s="93">
        <v>2.5</v>
      </c>
      <c r="F907" s="93">
        <v>2.5</v>
      </c>
      <c r="G907" s="90">
        <v>4119</v>
      </c>
      <c r="H907" s="90"/>
      <c r="I907" s="92">
        <v>113.279269</v>
      </c>
      <c r="J907" s="93">
        <v>2.64</v>
      </c>
      <c r="K907" s="93">
        <v>2.62</v>
      </c>
      <c r="L907" s="93">
        <v>2.64</v>
      </c>
      <c r="M907" s="93">
        <v>2.4900000000000002</v>
      </c>
      <c r="N907" s="93">
        <v>2.4800000000000004</v>
      </c>
      <c r="O907" s="93">
        <v>2.4450000000000003</v>
      </c>
      <c r="P907" s="88"/>
      <c r="Q907" s="88"/>
      <c r="R907" s="88"/>
    </row>
    <row r="908" spans="1:18" s="89" customFormat="1">
      <c r="A908" s="64">
        <v>41842</v>
      </c>
      <c r="B908" s="93">
        <v>2.5</v>
      </c>
      <c r="C908" s="93"/>
      <c r="D908" s="93">
        <v>2.5</v>
      </c>
      <c r="E908" s="93">
        <v>2.5</v>
      </c>
      <c r="F908" s="93">
        <v>2.5</v>
      </c>
      <c r="G908" s="90">
        <v>4912</v>
      </c>
      <c r="H908" s="90"/>
      <c r="I908" s="92">
        <v>113.28702800000001</v>
      </c>
      <c r="J908" s="93">
        <v>2.64</v>
      </c>
      <c r="K908" s="93">
        <v>2.64</v>
      </c>
      <c r="L908" s="93">
        <v>2.65</v>
      </c>
      <c r="M908" s="93">
        <v>2.4900000000000002</v>
      </c>
      <c r="N908" s="93">
        <v>2.4900000000000002</v>
      </c>
      <c r="O908" s="93">
        <v>2.46</v>
      </c>
      <c r="P908" s="88"/>
      <c r="Q908" s="88"/>
      <c r="R908" s="88"/>
    </row>
    <row r="909" spans="1:18" s="89" customFormat="1">
      <c r="A909" s="64">
        <v>41843</v>
      </c>
      <c r="B909" s="93">
        <v>2.5</v>
      </c>
      <c r="C909" s="93"/>
      <c r="D909" s="93">
        <v>2.5</v>
      </c>
      <c r="E909" s="93">
        <v>2.5</v>
      </c>
      <c r="F909" s="93">
        <v>2.5</v>
      </c>
      <c r="G909" s="90">
        <v>5585</v>
      </c>
      <c r="H909" s="90"/>
      <c r="I909" s="92">
        <v>113.294787</v>
      </c>
      <c r="J909" s="93">
        <v>2.64</v>
      </c>
      <c r="K909" s="93">
        <v>2.65</v>
      </c>
      <c r="L909" s="93">
        <v>2.67</v>
      </c>
      <c r="M909" s="93">
        <v>2.4950000000000001</v>
      </c>
      <c r="N909" s="93">
        <v>2.4950000000000001</v>
      </c>
      <c r="O909" s="93">
        <v>2.4749999999999996</v>
      </c>
      <c r="P909" s="88"/>
      <c r="Q909" s="88"/>
      <c r="R909" s="88"/>
    </row>
    <row r="910" spans="1:18" s="89" customFormat="1">
      <c r="A910" s="64">
        <v>41844</v>
      </c>
      <c r="B910" s="93">
        <v>2.5</v>
      </c>
      <c r="C910" s="93"/>
      <c r="D910" s="93">
        <v>2.5</v>
      </c>
      <c r="E910" s="93">
        <v>2.5</v>
      </c>
      <c r="F910" s="93">
        <v>2.5</v>
      </c>
      <c r="G910" s="90">
        <v>5104</v>
      </c>
      <c r="H910" s="90"/>
      <c r="I910" s="92">
        <v>113.302547</v>
      </c>
      <c r="J910" s="93">
        <v>2.64</v>
      </c>
      <c r="K910" s="93">
        <v>2.64</v>
      </c>
      <c r="L910" s="93">
        <v>2.66</v>
      </c>
      <c r="M910" s="93">
        <v>2.4950000000000001</v>
      </c>
      <c r="N910" s="93">
        <v>2.4950000000000001</v>
      </c>
      <c r="O910" s="93">
        <v>2.4800000000000004</v>
      </c>
      <c r="P910" s="88"/>
      <c r="Q910" s="88"/>
      <c r="R910" s="88"/>
    </row>
    <row r="911" spans="1:18" s="89" customFormat="1">
      <c r="A911" s="64">
        <v>41845</v>
      </c>
      <c r="B911" s="93">
        <v>2.5</v>
      </c>
      <c r="C911" s="93"/>
      <c r="D911" s="93">
        <v>2.5</v>
      </c>
      <c r="E911" s="93">
        <v>2.5</v>
      </c>
      <c r="F911" s="93">
        <v>2.5</v>
      </c>
      <c r="G911" s="90">
        <v>5778</v>
      </c>
      <c r="H911" s="90"/>
      <c r="I911" s="92">
        <v>113.31030699999999</v>
      </c>
      <c r="J911" s="93">
        <v>2.64</v>
      </c>
      <c r="K911" s="93">
        <v>2.64</v>
      </c>
      <c r="L911" s="93">
        <v>2.66</v>
      </c>
      <c r="M911" s="93">
        <v>2.4950000000000001</v>
      </c>
      <c r="N911" s="93">
        <v>2.4950000000000001</v>
      </c>
      <c r="O911" s="93">
        <v>2.4800000000000004</v>
      </c>
      <c r="P911" s="88"/>
      <c r="Q911" s="88"/>
      <c r="R911" s="88"/>
    </row>
    <row r="912" spans="1:18" s="89" customFormat="1">
      <c r="A912" s="64">
        <v>41848</v>
      </c>
      <c r="B912" s="93">
        <v>2.5</v>
      </c>
      <c r="C912" s="93"/>
      <c r="D912" s="93">
        <v>2.5</v>
      </c>
      <c r="E912" s="93">
        <v>2.5</v>
      </c>
      <c r="F912" s="93">
        <v>2.5</v>
      </c>
      <c r="G912" s="90">
        <v>5803</v>
      </c>
      <c r="H912" s="90"/>
      <c r="I912" s="92">
        <v>113.33359</v>
      </c>
      <c r="J912" s="93">
        <v>2.64</v>
      </c>
      <c r="K912" s="93">
        <v>2.65</v>
      </c>
      <c r="L912" s="93">
        <v>2.66</v>
      </c>
      <c r="M912" s="93">
        <v>2.4950000000000001</v>
      </c>
      <c r="N912" s="93">
        <v>2.4950000000000001</v>
      </c>
      <c r="O912" s="93">
        <v>2.4800000000000004</v>
      </c>
      <c r="P912" s="88"/>
      <c r="Q912" s="88"/>
      <c r="R912" s="88"/>
    </row>
    <row r="913" spans="1:18" s="89" customFormat="1">
      <c r="A913" s="64">
        <v>41849</v>
      </c>
      <c r="B913" s="93">
        <v>2.5</v>
      </c>
      <c r="C913" s="93"/>
      <c r="D913" s="93">
        <v>2.5</v>
      </c>
      <c r="E913" s="93">
        <v>2.5</v>
      </c>
      <c r="F913" s="93">
        <v>2.5</v>
      </c>
      <c r="G913" s="90">
        <v>4451</v>
      </c>
      <c r="H913" s="90"/>
      <c r="I913" s="92">
        <v>113.341353</v>
      </c>
      <c r="J913" s="93">
        <v>2.64</v>
      </c>
      <c r="K913" s="93">
        <v>2.65</v>
      </c>
      <c r="L913" s="93">
        <v>2.67</v>
      </c>
      <c r="M913" s="93">
        <v>2.4950000000000001</v>
      </c>
      <c r="N913" s="93">
        <v>2.4950000000000001</v>
      </c>
      <c r="O913" s="93">
        <v>2.4850000000000003</v>
      </c>
      <c r="P913" s="88"/>
      <c r="Q913" s="88"/>
      <c r="R913" s="88"/>
    </row>
    <row r="914" spans="1:18" s="89" customFormat="1">
      <c r="A914" s="64">
        <v>41850</v>
      </c>
      <c r="B914" s="93">
        <v>2.5</v>
      </c>
      <c r="C914" s="93"/>
      <c r="D914" s="93">
        <v>2.5</v>
      </c>
      <c r="E914" s="93">
        <v>2.5</v>
      </c>
      <c r="F914" s="93">
        <v>2.5</v>
      </c>
      <c r="G914" s="90">
        <v>5953</v>
      </c>
      <c r="H914" s="90"/>
      <c r="I914" s="92">
        <v>113.349116</v>
      </c>
      <c r="J914" s="93">
        <v>2.64</v>
      </c>
      <c r="K914" s="93">
        <v>2.65</v>
      </c>
      <c r="L914" s="93">
        <v>2.67</v>
      </c>
      <c r="M914" s="93">
        <v>2.4950000000000001</v>
      </c>
      <c r="N914" s="93">
        <v>2.4950000000000001</v>
      </c>
      <c r="O914" s="93">
        <v>2.48</v>
      </c>
      <c r="P914" s="88"/>
      <c r="Q914" s="88"/>
      <c r="R914" s="88"/>
    </row>
    <row r="915" spans="1:18" s="89" customFormat="1">
      <c r="A915" s="64">
        <v>41851</v>
      </c>
      <c r="B915" s="93">
        <v>2.5</v>
      </c>
      <c r="C915" s="93"/>
      <c r="D915" s="93">
        <v>2.5</v>
      </c>
      <c r="E915" s="93">
        <v>2.5</v>
      </c>
      <c r="F915" s="93">
        <v>2.5</v>
      </c>
      <c r="G915" s="90">
        <v>6450</v>
      </c>
      <c r="H915" s="90"/>
      <c r="I915" s="92">
        <v>113.35688</v>
      </c>
      <c r="J915" s="93">
        <v>2.64</v>
      </c>
      <c r="K915" s="93">
        <v>2.65</v>
      </c>
      <c r="L915" s="93">
        <v>2.673</v>
      </c>
      <c r="M915" s="93">
        <v>2.5</v>
      </c>
      <c r="N915" s="93">
        <v>2.4950000000000001</v>
      </c>
      <c r="O915" s="93">
        <v>2.4850000000000003</v>
      </c>
      <c r="P915" s="88"/>
      <c r="Q915" s="88"/>
      <c r="R915" s="88"/>
    </row>
    <row r="916" spans="1:18" s="89" customFormat="1">
      <c r="A916" s="64">
        <v>41852</v>
      </c>
      <c r="B916" s="93">
        <v>2.5</v>
      </c>
      <c r="C916" s="93"/>
      <c r="D916" s="93">
        <v>2.5</v>
      </c>
      <c r="E916" s="93">
        <v>2.5</v>
      </c>
      <c r="F916" s="93">
        <v>2.5</v>
      </c>
      <c r="G916" s="90">
        <v>4983</v>
      </c>
      <c r="H916" s="90"/>
      <c r="I916" s="92">
        <v>113.364644</v>
      </c>
      <c r="J916" s="93">
        <v>2.64</v>
      </c>
      <c r="K916" s="93">
        <v>2.64</v>
      </c>
      <c r="L916" s="93">
        <v>2.67</v>
      </c>
      <c r="M916" s="93">
        <v>2.5</v>
      </c>
      <c r="N916" s="93">
        <v>2.4950000000000001</v>
      </c>
      <c r="O916" s="93">
        <v>2.4850000000000003</v>
      </c>
      <c r="P916" s="88"/>
      <c r="Q916" s="88"/>
      <c r="R916" s="88"/>
    </row>
    <row r="917" spans="1:18" s="89" customFormat="1">
      <c r="A917" s="64">
        <v>41855</v>
      </c>
      <c r="B917" s="93">
        <v>2.5</v>
      </c>
      <c r="C917" s="93"/>
      <c r="D917" s="93">
        <v>2.5</v>
      </c>
      <c r="E917" s="93">
        <v>2.5</v>
      </c>
      <c r="F917" s="93">
        <v>2.5</v>
      </c>
      <c r="G917" s="90">
        <v>4627</v>
      </c>
      <c r="H917" s="90"/>
      <c r="I917" s="92">
        <v>113.38793800000001</v>
      </c>
      <c r="J917" s="93"/>
      <c r="K917" s="93"/>
      <c r="L917" s="93"/>
      <c r="M917" s="93">
        <v>2.4990000000000001</v>
      </c>
      <c r="N917" s="93">
        <v>2.4950000000000001</v>
      </c>
      <c r="O917" s="93">
        <v>2.4850000000000003</v>
      </c>
      <c r="P917" s="88"/>
      <c r="Q917" s="88"/>
      <c r="R917" s="88"/>
    </row>
    <row r="918" spans="1:18" s="89" customFormat="1">
      <c r="A918" s="64">
        <v>41856</v>
      </c>
      <c r="B918" s="93">
        <v>2.5</v>
      </c>
      <c r="C918" s="93"/>
      <c r="D918" s="93">
        <v>2.5</v>
      </c>
      <c r="E918" s="93">
        <v>2.5</v>
      </c>
      <c r="F918" s="93">
        <v>2.5</v>
      </c>
      <c r="G918" s="90">
        <v>5300</v>
      </c>
      <c r="H918" s="90"/>
      <c r="I918" s="92">
        <v>113.39570399999999</v>
      </c>
      <c r="J918" s="93">
        <v>2.64</v>
      </c>
      <c r="K918" s="93">
        <v>2.64</v>
      </c>
      <c r="L918" s="93">
        <v>2.67</v>
      </c>
      <c r="M918" s="93">
        <v>2.5</v>
      </c>
      <c r="N918" s="93">
        <v>2.4950000000000001</v>
      </c>
      <c r="O918" s="93">
        <v>2.4900000000000002</v>
      </c>
      <c r="P918" s="88"/>
      <c r="Q918" s="88"/>
      <c r="R918" s="88"/>
    </row>
    <row r="919" spans="1:18" s="89" customFormat="1">
      <c r="A919" s="64">
        <v>41857</v>
      </c>
      <c r="B919" s="93">
        <v>2.5</v>
      </c>
      <c r="C919" s="93"/>
      <c r="D919" s="93">
        <v>2.5</v>
      </c>
      <c r="E919" s="93">
        <v>2.5</v>
      </c>
      <c r="F919" s="93">
        <v>2.5</v>
      </c>
      <c r="G919" s="90">
        <v>6225</v>
      </c>
      <c r="H919" s="90"/>
      <c r="I919" s="92">
        <v>113.403471</v>
      </c>
      <c r="J919" s="93">
        <v>2.64</v>
      </c>
      <c r="K919" s="93">
        <v>2.64</v>
      </c>
      <c r="L919" s="93">
        <v>2.67</v>
      </c>
      <c r="M919" s="93">
        <v>2.5</v>
      </c>
      <c r="N919" s="93">
        <v>2.4950000000000001</v>
      </c>
      <c r="O919" s="93">
        <v>2.4900000000000002</v>
      </c>
      <c r="P919" s="88"/>
      <c r="Q919" s="88"/>
      <c r="R919" s="88"/>
    </row>
    <row r="920" spans="1:18" s="89" customFormat="1">
      <c r="A920" s="64">
        <v>41858</v>
      </c>
      <c r="B920" s="93">
        <v>2.5</v>
      </c>
      <c r="C920" s="93"/>
      <c r="D920" s="93">
        <v>2.5</v>
      </c>
      <c r="E920" s="93">
        <v>2.5</v>
      </c>
      <c r="F920" s="93">
        <v>2.5</v>
      </c>
      <c r="G920" s="90">
        <v>5379</v>
      </c>
      <c r="H920" s="90"/>
      <c r="I920" s="92">
        <v>113.411238</v>
      </c>
      <c r="J920" s="93">
        <v>2.63</v>
      </c>
      <c r="K920" s="93">
        <v>2.63</v>
      </c>
      <c r="L920" s="93">
        <v>2.6469999999999998</v>
      </c>
      <c r="M920" s="93">
        <v>2.4950000000000001</v>
      </c>
      <c r="N920" s="93">
        <v>2.4850000000000003</v>
      </c>
      <c r="O920" s="93">
        <v>2.4550000000000001</v>
      </c>
      <c r="P920" s="88"/>
      <c r="Q920" s="88"/>
      <c r="R920" s="88"/>
    </row>
    <row r="921" spans="1:18" s="89" customFormat="1">
      <c r="A921" s="64">
        <v>41859</v>
      </c>
      <c r="B921" s="93">
        <v>2.5</v>
      </c>
      <c r="C921" s="93"/>
      <c r="D921" s="93">
        <v>2.5</v>
      </c>
      <c r="E921" s="93">
        <v>2.5</v>
      </c>
      <c r="F921" s="93">
        <v>2.5</v>
      </c>
      <c r="G921" s="90">
        <v>3894</v>
      </c>
      <c r="H921" s="90"/>
      <c r="I921" s="92">
        <v>113.419006</v>
      </c>
      <c r="J921" s="93">
        <v>2.62</v>
      </c>
      <c r="K921" s="93">
        <v>2.6219999999999999</v>
      </c>
      <c r="L921" s="93">
        <v>2.64</v>
      </c>
      <c r="M921" s="93">
        <v>2.4950000000000001</v>
      </c>
      <c r="N921" s="93">
        <v>2.4749999999999996</v>
      </c>
      <c r="O921" s="93">
        <v>2.4400000000000004</v>
      </c>
      <c r="P921" s="88"/>
      <c r="Q921" s="88"/>
      <c r="R921" s="88"/>
    </row>
    <row r="922" spans="1:18" s="89" customFormat="1">
      <c r="A922" s="64">
        <v>41862</v>
      </c>
      <c r="B922" s="93">
        <v>2.5</v>
      </c>
      <c r="C922" s="93"/>
      <c r="D922" s="93">
        <v>2.5</v>
      </c>
      <c r="E922" s="93">
        <v>2.5</v>
      </c>
      <c r="F922" s="93">
        <v>2.5</v>
      </c>
      <c r="G922" s="90">
        <v>4244</v>
      </c>
      <c r="H922" s="90"/>
      <c r="I922" s="92">
        <v>113.442312</v>
      </c>
      <c r="J922" s="93">
        <v>2.63</v>
      </c>
      <c r="K922" s="93">
        <v>2.63</v>
      </c>
      <c r="L922" s="93">
        <v>2.65</v>
      </c>
      <c r="M922" s="93">
        <v>2.4950000000000001</v>
      </c>
      <c r="N922" s="93">
        <v>2.4850000000000003</v>
      </c>
      <c r="O922" s="93">
        <v>2.4550000000000001</v>
      </c>
      <c r="P922" s="88"/>
      <c r="Q922" s="88"/>
      <c r="R922" s="88"/>
    </row>
    <row r="923" spans="1:18" s="89" customFormat="1">
      <c r="A923" s="64">
        <v>41863</v>
      </c>
      <c r="B923" s="93">
        <v>2.5</v>
      </c>
      <c r="C923" s="93"/>
      <c r="D923" s="93">
        <v>2.5</v>
      </c>
      <c r="E923" s="93">
        <v>2.5</v>
      </c>
      <c r="F923" s="93">
        <v>2.5</v>
      </c>
      <c r="G923" s="90">
        <v>4846</v>
      </c>
      <c r="H923" s="90"/>
      <c r="I923" s="92">
        <v>113.45008199999999</v>
      </c>
      <c r="J923" s="93">
        <v>2.63</v>
      </c>
      <c r="K923" s="93">
        <v>2.63</v>
      </c>
      <c r="L923" s="93">
        <v>2.65</v>
      </c>
      <c r="M923" s="93">
        <v>2.4950000000000001</v>
      </c>
      <c r="N923" s="93">
        <v>2.4900000000000002</v>
      </c>
      <c r="O923" s="93">
        <v>2.46</v>
      </c>
      <c r="P923" s="88"/>
      <c r="Q923" s="88"/>
      <c r="R923" s="88"/>
    </row>
    <row r="924" spans="1:18" s="89" customFormat="1">
      <c r="A924" s="64">
        <v>41864</v>
      </c>
      <c r="B924" s="93">
        <v>2.5</v>
      </c>
      <c r="C924" s="93"/>
      <c r="D924" s="93">
        <v>2.5</v>
      </c>
      <c r="E924" s="93">
        <v>2.5</v>
      </c>
      <c r="F924" s="93">
        <v>2.5</v>
      </c>
      <c r="G924" s="90">
        <v>5957</v>
      </c>
      <c r="H924" s="90"/>
      <c r="I924" s="92">
        <v>113.457852</v>
      </c>
      <c r="J924" s="93">
        <v>2.63</v>
      </c>
      <c r="K924" s="93">
        <v>2.64</v>
      </c>
      <c r="L924" s="93">
        <v>2.65</v>
      </c>
      <c r="M924" s="93">
        <v>2.4950000000000001</v>
      </c>
      <c r="N924" s="93">
        <v>2.4900000000000002</v>
      </c>
      <c r="O924" s="93">
        <v>2.4649999999999999</v>
      </c>
      <c r="P924" s="88"/>
      <c r="Q924" s="88"/>
      <c r="R924" s="88"/>
    </row>
    <row r="925" spans="1:18" s="89" customFormat="1">
      <c r="A925" s="64">
        <v>41865</v>
      </c>
      <c r="B925" s="93">
        <v>2.5</v>
      </c>
      <c r="C925" s="93"/>
      <c r="D925" s="93">
        <v>2.5</v>
      </c>
      <c r="E925" s="93">
        <v>2.5</v>
      </c>
      <c r="F925" s="93">
        <v>2.5</v>
      </c>
      <c r="G925" s="90">
        <v>3688</v>
      </c>
      <c r="H925" s="90"/>
      <c r="I925" s="92">
        <v>113.46562299999999</v>
      </c>
      <c r="J925" s="93">
        <v>2.6349999999999998</v>
      </c>
      <c r="K925" s="93">
        <v>2.64</v>
      </c>
      <c r="L925" s="93">
        <v>2.6520000000000001</v>
      </c>
      <c r="M925" s="93">
        <v>2.4950000000000001</v>
      </c>
      <c r="N925" s="93">
        <v>2.4900000000000002</v>
      </c>
      <c r="O925" s="93">
        <v>2.46</v>
      </c>
      <c r="P925" s="88"/>
      <c r="Q925" s="88"/>
      <c r="R925" s="88"/>
    </row>
    <row r="926" spans="1:18" s="89" customFormat="1">
      <c r="A926" s="64">
        <v>41866</v>
      </c>
      <c r="B926" s="93">
        <v>2.5</v>
      </c>
      <c r="C926" s="93"/>
      <c r="D926" s="93">
        <v>2.5</v>
      </c>
      <c r="E926" s="93">
        <v>2.5</v>
      </c>
      <c r="F926" s="93">
        <v>2.5</v>
      </c>
      <c r="G926" s="90">
        <v>6387</v>
      </c>
      <c r="H926" s="90"/>
      <c r="I926" s="92">
        <v>113.473395</v>
      </c>
      <c r="J926" s="93">
        <v>2.633</v>
      </c>
      <c r="K926" s="93">
        <v>2.637</v>
      </c>
      <c r="L926" s="93">
        <v>2.65</v>
      </c>
      <c r="M926" s="93">
        <v>2.4950000000000001</v>
      </c>
      <c r="N926" s="93">
        <v>2.4900000000000002</v>
      </c>
      <c r="O926" s="93">
        <v>2.4649999999999999</v>
      </c>
      <c r="P926" s="88"/>
      <c r="Q926" s="88"/>
      <c r="R926" s="88"/>
    </row>
    <row r="927" spans="1:18" s="89" customFormat="1">
      <c r="A927" s="64">
        <v>41869</v>
      </c>
      <c r="B927" s="93">
        <v>2.5</v>
      </c>
      <c r="C927" s="93"/>
      <c r="D927" s="93">
        <v>2.5</v>
      </c>
      <c r="E927" s="93">
        <v>2.5</v>
      </c>
      <c r="F927" s="93">
        <v>2.5</v>
      </c>
      <c r="G927" s="90">
        <v>4601</v>
      </c>
      <c r="H927" s="90"/>
      <c r="I927" s="92">
        <v>113.496711</v>
      </c>
      <c r="J927" s="93">
        <v>2.63</v>
      </c>
      <c r="K927" s="93">
        <v>2.63</v>
      </c>
      <c r="L927" s="93">
        <v>2.65</v>
      </c>
      <c r="M927" s="93">
        <v>2.4950000000000001</v>
      </c>
      <c r="N927" s="93">
        <v>2.4850000000000003</v>
      </c>
      <c r="O927" s="93">
        <v>2.46</v>
      </c>
      <c r="P927" s="88"/>
      <c r="Q927" s="88"/>
      <c r="R927" s="88"/>
    </row>
    <row r="928" spans="1:18" s="89" customFormat="1">
      <c r="A928" s="64">
        <v>41870</v>
      </c>
      <c r="B928" s="93">
        <v>2.5</v>
      </c>
      <c r="C928" s="93"/>
      <c r="D928" s="93">
        <v>2.5</v>
      </c>
      <c r="E928" s="93">
        <v>2.5</v>
      </c>
      <c r="F928" s="93">
        <v>2.5</v>
      </c>
      <c r="G928" s="90">
        <v>3272</v>
      </c>
      <c r="H928" s="90"/>
      <c r="I928" s="92">
        <v>113.504485</v>
      </c>
      <c r="J928" s="93">
        <v>2.63</v>
      </c>
      <c r="K928" s="93">
        <v>2.63</v>
      </c>
      <c r="L928" s="93">
        <v>2.65</v>
      </c>
      <c r="M928" s="93">
        <v>2.4950000000000001</v>
      </c>
      <c r="N928" s="93">
        <v>2.4850000000000003</v>
      </c>
      <c r="O928" s="93">
        <v>2.4649999999999999</v>
      </c>
      <c r="P928" s="88"/>
      <c r="Q928" s="88"/>
      <c r="R928" s="88"/>
    </row>
    <row r="929" spans="1:18" s="89" customFormat="1">
      <c r="A929" s="64">
        <v>41871</v>
      </c>
      <c r="B929" s="93">
        <v>2.5</v>
      </c>
      <c r="C929" s="93"/>
      <c r="D929" s="93">
        <v>2.5</v>
      </c>
      <c r="E929" s="93">
        <v>2.5</v>
      </c>
      <c r="F929" s="93">
        <v>2.5</v>
      </c>
      <c r="G929" s="90">
        <v>5037</v>
      </c>
      <c r="H929" s="90"/>
      <c r="I929" s="92">
        <v>113.512259</v>
      </c>
      <c r="J929" s="93">
        <v>2.62</v>
      </c>
      <c r="K929" s="93">
        <v>2.6230000000000002</v>
      </c>
      <c r="L929" s="93">
        <v>2.6379999999999999</v>
      </c>
      <c r="M929" s="93">
        <v>2.4950000000000001</v>
      </c>
      <c r="N929" s="93">
        <v>2.4900000000000002</v>
      </c>
      <c r="O929" s="93">
        <v>2.4749999999999996</v>
      </c>
      <c r="P929" s="88"/>
      <c r="Q929" s="88"/>
      <c r="R929" s="88"/>
    </row>
    <row r="930" spans="1:18" s="89" customFormat="1" ht="12.75" customHeight="1">
      <c r="A930" s="64">
        <v>41872</v>
      </c>
      <c r="B930" s="93">
        <v>2.5</v>
      </c>
      <c r="C930" s="93"/>
      <c r="D930" s="93">
        <v>2.5</v>
      </c>
      <c r="E930" s="93">
        <v>2.5</v>
      </c>
      <c r="F930" s="93">
        <v>2.5</v>
      </c>
      <c r="G930" s="90">
        <v>5112</v>
      </c>
      <c r="H930" s="90"/>
      <c r="I930" s="92">
        <v>113.520034</v>
      </c>
      <c r="J930" s="93">
        <v>2.61</v>
      </c>
      <c r="K930" s="93">
        <v>2.63</v>
      </c>
      <c r="L930" s="93">
        <v>2.65</v>
      </c>
      <c r="M930" s="93">
        <v>2.4950000000000001</v>
      </c>
      <c r="N930" s="93">
        <v>2.4900000000000002</v>
      </c>
      <c r="O930" s="93">
        <v>2.4800000000000004</v>
      </c>
      <c r="P930" s="88"/>
      <c r="Q930" s="88"/>
      <c r="R930" s="88"/>
    </row>
    <row r="931" spans="1:18" s="89" customFormat="1">
      <c r="A931" s="64">
        <v>41873</v>
      </c>
      <c r="B931" s="93">
        <v>2.5</v>
      </c>
      <c r="C931" s="93"/>
      <c r="D931" s="93">
        <v>2.5</v>
      </c>
      <c r="E931" s="93">
        <v>2.5</v>
      </c>
      <c r="F931" s="93">
        <v>2.5</v>
      </c>
      <c r="G931" s="90">
        <v>4509</v>
      </c>
      <c r="H931" s="90"/>
      <c r="I931" s="92">
        <v>113.527809</v>
      </c>
      <c r="J931" s="93">
        <v>2.6150000000000002</v>
      </c>
      <c r="K931" s="93">
        <v>2.6320000000000001</v>
      </c>
      <c r="L931" s="93">
        <v>2.65</v>
      </c>
      <c r="M931" s="93">
        <v>2.4950000000000001</v>
      </c>
      <c r="N931" s="93">
        <v>2.4900000000000002</v>
      </c>
      <c r="O931" s="93">
        <v>2.4800000000000004</v>
      </c>
      <c r="P931" s="88"/>
      <c r="Q931" s="88"/>
      <c r="R931" s="88"/>
    </row>
    <row r="932" spans="1:18" s="89" customFormat="1">
      <c r="A932" s="64">
        <v>41876</v>
      </c>
      <c r="B932" s="93">
        <v>2.5</v>
      </c>
      <c r="C932" s="93"/>
      <c r="D932" s="93">
        <v>2.5</v>
      </c>
      <c r="E932" s="93">
        <v>2.5</v>
      </c>
      <c r="F932" s="93">
        <v>2.5</v>
      </c>
      <c r="G932" s="90">
        <v>4703</v>
      </c>
      <c r="H932" s="90"/>
      <c r="I932" s="92">
        <v>113.551137</v>
      </c>
      <c r="J932" s="93">
        <v>2.61</v>
      </c>
      <c r="K932" s="93">
        <v>2.63</v>
      </c>
      <c r="L932" s="93">
        <v>2.66</v>
      </c>
      <c r="M932" s="93">
        <v>2.4950000000000001</v>
      </c>
      <c r="N932" s="93">
        <v>2.4900000000000002</v>
      </c>
      <c r="O932" s="93">
        <v>2.4800000000000004</v>
      </c>
      <c r="P932" s="88"/>
      <c r="Q932" s="88"/>
      <c r="R932" s="88"/>
    </row>
    <row r="933" spans="1:18" s="89" customFormat="1">
      <c r="A933" s="64">
        <v>41877</v>
      </c>
      <c r="B933" s="93">
        <v>2.5</v>
      </c>
      <c r="C933" s="93"/>
      <c r="D933" s="93">
        <v>2.5</v>
      </c>
      <c r="E933" s="93">
        <v>2.5</v>
      </c>
      <c r="F933" s="93">
        <v>2.5</v>
      </c>
      <c r="G933" s="90">
        <v>5955</v>
      </c>
      <c r="H933" s="90"/>
      <c r="I933" s="92">
        <v>113.558915</v>
      </c>
      <c r="J933" s="93">
        <v>2.61</v>
      </c>
      <c r="K933" s="93">
        <v>2.63</v>
      </c>
      <c r="L933" s="93">
        <v>2.657</v>
      </c>
      <c r="M933" s="93">
        <v>2.4950000000000001</v>
      </c>
      <c r="N933" s="93">
        <v>2.4900000000000002</v>
      </c>
      <c r="O933" s="93">
        <v>2.4749999999999996</v>
      </c>
      <c r="P933" s="88"/>
      <c r="Q933" s="88"/>
      <c r="R933" s="88"/>
    </row>
    <row r="934" spans="1:18" s="89" customFormat="1">
      <c r="A934" s="64">
        <v>41878</v>
      </c>
      <c r="B934" s="93">
        <v>2.5</v>
      </c>
      <c r="C934" s="93"/>
      <c r="D934" s="93">
        <v>2.5</v>
      </c>
      <c r="E934" s="93">
        <v>2.5</v>
      </c>
      <c r="F934" s="93">
        <v>2.5</v>
      </c>
      <c r="G934" s="90">
        <v>4389</v>
      </c>
      <c r="H934" s="90"/>
      <c r="I934" s="92">
        <v>113.566693</v>
      </c>
      <c r="J934" s="93">
        <v>2.61</v>
      </c>
      <c r="K934" s="93">
        <v>2.63</v>
      </c>
      <c r="L934" s="93">
        <v>2.6549999999999998</v>
      </c>
      <c r="M934" s="93">
        <v>2.5</v>
      </c>
      <c r="N934" s="93">
        <v>2.4900000000000002</v>
      </c>
      <c r="O934" s="93">
        <v>2.4699999999999998</v>
      </c>
      <c r="P934" s="88"/>
      <c r="Q934" s="88"/>
      <c r="R934" s="88"/>
    </row>
    <row r="935" spans="1:18" s="89" customFormat="1">
      <c r="A935" s="64">
        <v>41879</v>
      </c>
      <c r="B935" s="93">
        <v>2.5</v>
      </c>
      <c r="C935" s="93"/>
      <c r="D935" s="93">
        <v>2.5</v>
      </c>
      <c r="E935" s="93">
        <v>2.5</v>
      </c>
      <c r="F935" s="93">
        <v>2.5</v>
      </c>
      <c r="G935" s="90">
        <v>3757</v>
      </c>
      <c r="H935" s="90"/>
      <c r="I935" s="92">
        <v>113.574471</v>
      </c>
      <c r="J935" s="93">
        <v>2.61</v>
      </c>
      <c r="K935" s="93">
        <v>2.63</v>
      </c>
      <c r="L935" s="93">
        <v>2.6419999999999999</v>
      </c>
      <c r="M935" s="93">
        <v>2.5</v>
      </c>
      <c r="N935" s="93">
        <v>2.4900000000000002</v>
      </c>
      <c r="O935" s="93">
        <v>2.4699999999999998</v>
      </c>
      <c r="P935" s="88"/>
      <c r="Q935" s="88"/>
      <c r="R935" s="88"/>
    </row>
    <row r="936" spans="1:18" s="89" customFormat="1">
      <c r="A936" s="64">
        <v>41880</v>
      </c>
      <c r="B936" s="93">
        <v>2.5</v>
      </c>
      <c r="C936" s="93"/>
      <c r="D936" s="93">
        <v>2.5</v>
      </c>
      <c r="E936" s="93">
        <v>2.5</v>
      </c>
      <c r="F936" s="93">
        <v>2.5</v>
      </c>
      <c r="G936" s="90">
        <v>5665</v>
      </c>
      <c r="H936" s="90"/>
      <c r="I936" s="92">
        <v>113.58225</v>
      </c>
      <c r="J936" s="93">
        <v>2.61</v>
      </c>
      <c r="K936" s="93">
        <v>2.63</v>
      </c>
      <c r="L936" s="93">
        <v>2.65</v>
      </c>
      <c r="M936" s="93">
        <v>2.5</v>
      </c>
      <c r="N936" s="93">
        <v>2.4850000000000003</v>
      </c>
      <c r="O936" s="93">
        <v>2.4649999999999999</v>
      </c>
      <c r="P936" s="88"/>
      <c r="Q936" s="88"/>
      <c r="R936" s="88"/>
    </row>
    <row r="937" spans="1:18" s="89" customFormat="1">
      <c r="A937" s="64">
        <v>41883</v>
      </c>
      <c r="B937" s="93">
        <v>2.5</v>
      </c>
      <c r="C937" s="93"/>
      <c r="D937" s="93">
        <v>2.5</v>
      </c>
      <c r="E937" s="93">
        <v>2.5</v>
      </c>
      <c r="F937" s="93">
        <v>2.5</v>
      </c>
      <c r="G937" s="90">
        <v>6603</v>
      </c>
      <c r="H937" s="90"/>
      <c r="I937" s="92">
        <v>113.60558899999999</v>
      </c>
      <c r="J937" s="93">
        <v>2.61</v>
      </c>
      <c r="K937" s="93">
        <v>2.62</v>
      </c>
      <c r="L937" s="93">
        <v>2.65</v>
      </c>
      <c r="M937" s="93">
        <v>2.5</v>
      </c>
      <c r="N937" s="93">
        <v>2.4900000000000002</v>
      </c>
      <c r="O937" s="93">
        <v>2.4699999999999998</v>
      </c>
      <c r="P937" s="88"/>
      <c r="Q937" s="88"/>
      <c r="R937" s="88"/>
    </row>
    <row r="938" spans="1:18" s="89" customFormat="1">
      <c r="A938" s="64">
        <v>41884</v>
      </c>
      <c r="B938" s="93">
        <v>2.5</v>
      </c>
      <c r="C938" s="93"/>
      <c r="D938" s="93">
        <v>2.5</v>
      </c>
      <c r="E938" s="93">
        <v>2.5</v>
      </c>
      <c r="F938" s="93">
        <v>2.5</v>
      </c>
      <c r="G938" s="90">
        <v>6518</v>
      </c>
      <c r="H938" s="90"/>
      <c r="I938" s="92">
        <v>113.61337</v>
      </c>
      <c r="J938" s="93">
        <v>2.61</v>
      </c>
      <c r="K938" s="93">
        <v>2.625</v>
      </c>
      <c r="L938" s="93">
        <v>2.6469999999999998</v>
      </c>
      <c r="M938" s="93">
        <v>2.5</v>
      </c>
      <c r="N938" s="93">
        <v>2.4900000000000002</v>
      </c>
      <c r="O938" s="93">
        <v>2.4749999999999996</v>
      </c>
      <c r="P938" s="88"/>
      <c r="Q938" s="88"/>
      <c r="R938" s="88"/>
    </row>
    <row r="939" spans="1:18" s="89" customFormat="1">
      <c r="A939" s="64">
        <v>41885</v>
      </c>
      <c r="B939" s="93">
        <v>2.5</v>
      </c>
      <c r="C939" s="93"/>
      <c r="D939" s="93">
        <v>2.5</v>
      </c>
      <c r="E939" s="93">
        <v>2.5</v>
      </c>
      <c r="F939" s="93">
        <v>2.5</v>
      </c>
      <c r="G939" s="90">
        <v>4781</v>
      </c>
      <c r="H939" s="90"/>
      <c r="I939" s="92">
        <v>113.621152</v>
      </c>
      <c r="J939" s="93">
        <v>2.61</v>
      </c>
      <c r="K939" s="93">
        <v>2.63</v>
      </c>
      <c r="L939" s="93">
        <v>2.653</v>
      </c>
      <c r="M939" s="93">
        <v>2.5</v>
      </c>
      <c r="N939" s="93">
        <v>2.4950000000000001</v>
      </c>
      <c r="O939" s="93">
        <v>2.4850000000000003</v>
      </c>
      <c r="P939" s="88"/>
      <c r="Q939" s="88"/>
      <c r="R939" s="88"/>
    </row>
    <row r="940" spans="1:18" s="89" customFormat="1">
      <c r="A940" s="64">
        <v>41886</v>
      </c>
      <c r="B940" s="93">
        <v>2.5</v>
      </c>
      <c r="C940" s="93"/>
      <c r="D940" s="93">
        <v>2.5</v>
      </c>
      <c r="E940" s="93">
        <v>2.5</v>
      </c>
      <c r="F940" s="93">
        <v>2.5</v>
      </c>
      <c r="G940" s="90">
        <v>4914</v>
      </c>
      <c r="H940" s="90"/>
      <c r="I940" s="92">
        <v>113.628934</v>
      </c>
      <c r="J940" s="93">
        <v>2.61</v>
      </c>
      <c r="K940" s="93">
        <v>2.63</v>
      </c>
      <c r="L940" s="93">
        <v>2.657</v>
      </c>
      <c r="M940" s="93">
        <v>2.5</v>
      </c>
      <c r="N940" s="93">
        <v>2.4950000000000001</v>
      </c>
      <c r="O940" s="93">
        <v>2.4900000000000002</v>
      </c>
      <c r="P940" s="88"/>
      <c r="Q940" s="88"/>
      <c r="R940" s="88"/>
    </row>
    <row r="941" spans="1:18" s="89" customFormat="1">
      <c r="A941" s="64">
        <v>41887</v>
      </c>
      <c r="B941" s="93">
        <v>2.5</v>
      </c>
      <c r="C941" s="93"/>
      <c r="D941" s="93">
        <v>2.5</v>
      </c>
      <c r="E941" s="93">
        <v>2.5</v>
      </c>
      <c r="F941" s="93">
        <v>2.5</v>
      </c>
      <c r="G941" s="90">
        <v>4845</v>
      </c>
      <c r="H941" s="90"/>
      <c r="I941" s="92">
        <v>113.636717</v>
      </c>
      <c r="J941" s="93">
        <v>2.62</v>
      </c>
      <c r="K941" s="93">
        <v>2.63</v>
      </c>
      <c r="L941" s="93">
        <v>2.66</v>
      </c>
      <c r="M941" s="93">
        <v>2.5</v>
      </c>
      <c r="N941" s="93">
        <v>2.4950000000000001</v>
      </c>
      <c r="O941" s="93">
        <v>2.4900000000000002</v>
      </c>
      <c r="P941" s="88"/>
      <c r="Q941" s="88"/>
      <c r="R941" s="88"/>
    </row>
    <row r="942" spans="1:18" s="89" customFormat="1">
      <c r="A942" s="64">
        <v>41890</v>
      </c>
      <c r="B942" s="93">
        <v>2.5</v>
      </c>
      <c r="C942" s="93"/>
      <c r="D942" s="93">
        <v>2.5</v>
      </c>
      <c r="E942" s="93">
        <v>2.5</v>
      </c>
      <c r="F942" s="93">
        <v>2.5</v>
      </c>
      <c r="G942" s="90">
        <v>5637</v>
      </c>
      <c r="H942" s="90"/>
      <c r="I942" s="92">
        <v>113.660067</v>
      </c>
      <c r="J942" s="93">
        <v>2.62</v>
      </c>
      <c r="K942" s="93">
        <v>2.6269999999999998</v>
      </c>
      <c r="L942" s="93">
        <v>2.65</v>
      </c>
      <c r="M942" s="93">
        <v>2.5</v>
      </c>
      <c r="N942" s="93">
        <v>2.4950000000000001</v>
      </c>
      <c r="O942" s="93">
        <v>2.4850000000000003</v>
      </c>
      <c r="P942" s="88"/>
      <c r="Q942" s="88"/>
      <c r="R942" s="88"/>
    </row>
    <row r="943" spans="1:18" s="89" customFormat="1">
      <c r="A943" s="64">
        <v>41891</v>
      </c>
      <c r="B943" s="93">
        <v>2.5</v>
      </c>
      <c r="C943" s="93"/>
      <c r="D943" s="93">
        <v>2.5</v>
      </c>
      <c r="E943" s="93">
        <v>2.5</v>
      </c>
      <c r="F943" s="93">
        <v>2.5</v>
      </c>
      <c r="G943" s="90">
        <v>6302</v>
      </c>
      <c r="H943" s="90"/>
      <c r="I943" s="92">
        <v>113.667852</v>
      </c>
      <c r="J943" s="93">
        <v>2.62</v>
      </c>
      <c r="K943" s="93">
        <v>2.63</v>
      </c>
      <c r="L943" s="93">
        <v>2.66</v>
      </c>
      <c r="M943" s="93">
        <v>2.5</v>
      </c>
      <c r="N943" s="93">
        <v>2.4950000000000001</v>
      </c>
      <c r="O943" s="93">
        <v>2.4900000000000002</v>
      </c>
      <c r="P943" s="88"/>
      <c r="Q943" s="88"/>
      <c r="R943" s="88"/>
    </row>
    <row r="944" spans="1:18" s="89" customFormat="1">
      <c r="A944" s="64">
        <v>41892</v>
      </c>
      <c r="B944" s="93">
        <v>2.5</v>
      </c>
      <c r="C944" s="93"/>
      <c r="D944" s="93">
        <v>2.5</v>
      </c>
      <c r="E944" s="93">
        <v>2.5</v>
      </c>
      <c r="F944" s="93">
        <v>2.5</v>
      </c>
      <c r="G944" s="90">
        <v>5708</v>
      </c>
      <c r="H944" s="90"/>
      <c r="I944" s="92">
        <v>113.67563699999999</v>
      </c>
      <c r="J944" s="93">
        <v>2.6230000000000002</v>
      </c>
      <c r="K944" s="93">
        <v>2.6269999999999998</v>
      </c>
      <c r="L944" s="93">
        <v>2.65</v>
      </c>
      <c r="M944" s="93">
        <v>2.5</v>
      </c>
      <c r="N944" s="93">
        <v>2.4950000000000001</v>
      </c>
      <c r="O944" s="93">
        <v>2.4900000000000002</v>
      </c>
      <c r="P944" s="88"/>
      <c r="Q944" s="88"/>
      <c r="R944" s="88"/>
    </row>
    <row r="945" spans="1:18" s="89" customFormat="1">
      <c r="A945" s="64">
        <v>41893</v>
      </c>
      <c r="B945" s="93">
        <v>2.5</v>
      </c>
      <c r="C945" s="93"/>
      <c r="D945" s="93">
        <v>2.5</v>
      </c>
      <c r="E945" s="93">
        <v>2.5</v>
      </c>
      <c r="F945" s="93">
        <v>2.5</v>
      </c>
      <c r="G945" s="90">
        <v>5046</v>
      </c>
      <c r="H945" s="90"/>
      <c r="I945" s="92">
        <v>113.683423</v>
      </c>
      <c r="J945" s="93">
        <v>2.63</v>
      </c>
      <c r="K945" s="93">
        <v>2.64</v>
      </c>
      <c r="L945" s="93">
        <v>2.6829999999999998</v>
      </c>
      <c r="M945" s="93">
        <v>2.5</v>
      </c>
      <c r="N945" s="93">
        <v>2.5</v>
      </c>
      <c r="O945" s="93">
        <v>2.5</v>
      </c>
      <c r="P945" s="88"/>
      <c r="Q945" s="88"/>
      <c r="R945" s="88"/>
    </row>
    <row r="946" spans="1:18" s="89" customFormat="1">
      <c r="A946" s="64">
        <v>41894</v>
      </c>
      <c r="B946" s="93">
        <v>2.5</v>
      </c>
      <c r="C946" s="93"/>
      <c r="D946" s="93">
        <v>2.5</v>
      </c>
      <c r="E946" s="93">
        <v>2.5</v>
      </c>
      <c r="F946" s="93">
        <v>2.5</v>
      </c>
      <c r="G946" s="90">
        <v>4673</v>
      </c>
      <c r="H946" s="90"/>
      <c r="I946" s="92">
        <v>113.69121</v>
      </c>
      <c r="J946" s="93">
        <v>2.64</v>
      </c>
      <c r="K946" s="93">
        <v>2.65</v>
      </c>
      <c r="L946" s="93">
        <v>2.7</v>
      </c>
      <c r="M946" s="93">
        <v>2.5</v>
      </c>
      <c r="N946" s="93">
        <v>2.5</v>
      </c>
      <c r="O946" s="93">
        <v>2.5</v>
      </c>
      <c r="P946" s="88"/>
      <c r="Q946" s="88"/>
      <c r="R946" s="88"/>
    </row>
    <row r="947" spans="1:18" s="89" customFormat="1">
      <c r="A947" s="64">
        <v>41897</v>
      </c>
      <c r="B947" s="93">
        <v>2.5</v>
      </c>
      <c r="C947" s="93"/>
      <c r="D947" s="93">
        <v>2.5</v>
      </c>
      <c r="E947" s="93">
        <v>2.5</v>
      </c>
      <c r="F947" s="93">
        <v>2.5</v>
      </c>
      <c r="G947" s="90">
        <v>6135</v>
      </c>
      <c r="H947" s="90"/>
      <c r="I947" s="92">
        <v>113.71457100000001</v>
      </c>
      <c r="J947" s="93">
        <v>2.63</v>
      </c>
      <c r="K947" s="93">
        <v>2.65</v>
      </c>
      <c r="L947" s="93">
        <v>2.69</v>
      </c>
      <c r="M947" s="93">
        <v>2.5</v>
      </c>
      <c r="N947" s="93">
        <v>2.5</v>
      </c>
      <c r="O947" s="93">
        <v>2.5</v>
      </c>
      <c r="P947" s="88"/>
      <c r="Q947" s="88"/>
      <c r="R947" s="88"/>
    </row>
    <row r="948" spans="1:18" s="89" customFormat="1">
      <c r="A948" s="64">
        <v>41898</v>
      </c>
      <c r="B948" s="93">
        <v>2.5</v>
      </c>
      <c r="C948" s="93"/>
      <c r="D948" s="93">
        <v>2.5</v>
      </c>
      <c r="E948" s="93">
        <v>2.5</v>
      </c>
      <c r="F948" s="93">
        <v>2.5</v>
      </c>
      <c r="G948" s="90">
        <v>5586</v>
      </c>
      <c r="H948" s="90"/>
      <c r="I948" s="92">
        <v>113.72235999999999</v>
      </c>
      <c r="J948" s="93">
        <v>2.62</v>
      </c>
      <c r="K948" s="93">
        <v>2.64</v>
      </c>
      <c r="L948" s="93">
        <v>2.69</v>
      </c>
      <c r="M948" s="93">
        <v>2.5</v>
      </c>
      <c r="N948" s="93">
        <v>2.5</v>
      </c>
      <c r="O948" s="93">
        <v>2.5</v>
      </c>
      <c r="P948" s="88"/>
      <c r="Q948" s="88"/>
      <c r="R948" s="88"/>
    </row>
    <row r="949" spans="1:18" s="89" customFormat="1">
      <c r="A949" s="64">
        <v>41899</v>
      </c>
      <c r="B949" s="93">
        <v>2.5</v>
      </c>
      <c r="C949" s="93"/>
      <c r="D949" s="93">
        <v>2.5</v>
      </c>
      <c r="E949" s="93">
        <v>2.5</v>
      </c>
      <c r="F949" s="93">
        <v>2.5</v>
      </c>
      <c r="G949" s="90">
        <v>4716</v>
      </c>
      <c r="H949" s="90"/>
      <c r="I949" s="92">
        <v>113.730149</v>
      </c>
      <c r="J949" s="93">
        <v>2.62</v>
      </c>
      <c r="K949" s="93">
        <v>2.64</v>
      </c>
      <c r="L949" s="93">
        <v>2.7</v>
      </c>
      <c r="M949" s="93">
        <v>2.5</v>
      </c>
      <c r="N949" s="93">
        <v>2.5</v>
      </c>
      <c r="O949" s="93">
        <v>2.5049999999999999</v>
      </c>
      <c r="P949" s="88"/>
      <c r="Q949" s="88"/>
      <c r="R949" s="88"/>
    </row>
    <row r="950" spans="1:18" s="89" customFormat="1">
      <c r="A950" s="64">
        <v>41900</v>
      </c>
      <c r="B950" s="93">
        <v>2.5</v>
      </c>
      <c r="C950" s="93"/>
      <c r="D950" s="93">
        <v>2.5</v>
      </c>
      <c r="E950" s="93">
        <v>2.5</v>
      </c>
      <c r="F950" s="93">
        <v>2.5</v>
      </c>
      <c r="G950" s="90">
        <v>4990</v>
      </c>
      <c r="H950" s="90"/>
      <c r="I950" s="92">
        <v>113.737939</v>
      </c>
      <c r="J950" s="93">
        <v>2.625</v>
      </c>
      <c r="K950" s="93">
        <v>2.65</v>
      </c>
      <c r="L950" s="93">
        <v>2.71</v>
      </c>
      <c r="M950" s="93">
        <v>2.5</v>
      </c>
      <c r="N950" s="93">
        <v>2.5</v>
      </c>
      <c r="O950" s="93">
        <v>2.5099999999999998</v>
      </c>
      <c r="P950" s="88"/>
      <c r="Q950" s="88"/>
      <c r="R950" s="88"/>
    </row>
    <row r="951" spans="1:18" s="89" customFormat="1">
      <c r="A951" s="64">
        <v>41901</v>
      </c>
      <c r="B951" s="93">
        <v>2.5</v>
      </c>
      <c r="C951" s="93"/>
      <c r="D951" s="93">
        <v>2.5</v>
      </c>
      <c r="E951" s="93">
        <v>2.5</v>
      </c>
      <c r="F951" s="93">
        <v>2.5</v>
      </c>
      <c r="G951" s="90">
        <v>3988</v>
      </c>
      <c r="H951" s="90"/>
      <c r="I951" s="92">
        <v>113.745729</v>
      </c>
      <c r="J951" s="93">
        <v>2.625</v>
      </c>
      <c r="K951" s="93">
        <v>2.65</v>
      </c>
      <c r="L951" s="93">
        <v>2.7120000000000002</v>
      </c>
      <c r="M951" s="93">
        <v>2.5</v>
      </c>
      <c r="N951" s="93">
        <v>2.5</v>
      </c>
      <c r="O951" s="93">
        <v>2.5099999999999998</v>
      </c>
      <c r="P951" s="88"/>
      <c r="Q951" s="88"/>
      <c r="R951" s="88"/>
    </row>
    <row r="952" spans="1:18" s="89" customFormat="1">
      <c r="A952" s="64">
        <v>41904</v>
      </c>
      <c r="B952" s="93">
        <v>2.5</v>
      </c>
      <c r="C952" s="93"/>
      <c r="D952" s="93">
        <v>2.5</v>
      </c>
      <c r="E952" s="93">
        <v>2.5</v>
      </c>
      <c r="F952" s="93">
        <v>2.5</v>
      </c>
      <c r="G952" s="90">
        <v>6347</v>
      </c>
      <c r="H952" s="90"/>
      <c r="I952" s="92">
        <v>113.769102</v>
      </c>
      <c r="J952" s="93">
        <v>2.625</v>
      </c>
      <c r="K952" s="93">
        <v>2.67</v>
      </c>
      <c r="L952" s="93">
        <v>2.7370000000000001</v>
      </c>
      <c r="M952" s="93">
        <v>2.5</v>
      </c>
      <c r="N952" s="93">
        <v>2.5</v>
      </c>
      <c r="O952" s="93">
        <v>2.5049999999999999</v>
      </c>
      <c r="P952" s="88"/>
      <c r="Q952" s="88"/>
      <c r="R952" s="88"/>
    </row>
    <row r="953" spans="1:18" s="89" customFormat="1">
      <c r="A953" s="64">
        <v>41905</v>
      </c>
      <c r="B953" s="93">
        <v>2.5</v>
      </c>
      <c r="C953" s="93"/>
      <c r="D953" s="93">
        <v>2.5</v>
      </c>
      <c r="E953" s="93">
        <v>2.5</v>
      </c>
      <c r="F953" s="93">
        <v>2.5</v>
      </c>
      <c r="G953" s="90">
        <v>5262</v>
      </c>
      <c r="H953" s="90"/>
      <c r="I953" s="92">
        <v>113.776894</v>
      </c>
      <c r="J953" s="93">
        <v>2.625</v>
      </c>
      <c r="K953" s="93">
        <v>2.67</v>
      </c>
      <c r="L953" s="93">
        <v>2.74</v>
      </c>
      <c r="M953" s="93">
        <v>2.4950000000000001</v>
      </c>
      <c r="N953" s="93">
        <v>2.5</v>
      </c>
      <c r="O953" s="93">
        <v>2.5</v>
      </c>
      <c r="P953" s="88"/>
      <c r="Q953" s="88"/>
      <c r="R953" s="88"/>
    </row>
    <row r="954" spans="1:18" s="89" customFormat="1">
      <c r="A954" s="64">
        <v>41906</v>
      </c>
      <c r="B954" s="93">
        <v>2.5</v>
      </c>
      <c r="C954" s="93"/>
      <c r="D954" s="93">
        <v>2.5</v>
      </c>
      <c r="E954" s="93">
        <v>2.5</v>
      </c>
      <c r="F954" s="93">
        <v>2.5</v>
      </c>
      <c r="G954" s="90">
        <v>4146</v>
      </c>
      <c r="H954" s="90"/>
      <c r="I954" s="92">
        <v>113.78468700000001</v>
      </c>
      <c r="J954" s="93">
        <v>2.6379999999999999</v>
      </c>
      <c r="K954" s="93">
        <v>2.71</v>
      </c>
      <c r="L954" s="93">
        <v>2.77</v>
      </c>
      <c r="M954" s="93">
        <v>2.5</v>
      </c>
      <c r="N954" s="93">
        <v>2.5</v>
      </c>
      <c r="O954" s="93">
        <v>2.5049999999999999</v>
      </c>
      <c r="P954" s="88"/>
      <c r="Q954" s="88"/>
      <c r="R954" s="88"/>
    </row>
    <row r="955" spans="1:18" s="89" customFormat="1">
      <c r="A955" s="64">
        <v>41907</v>
      </c>
      <c r="B955" s="93">
        <v>2.5</v>
      </c>
      <c r="C955" s="93"/>
      <c r="D955" s="93">
        <v>2.5</v>
      </c>
      <c r="E955" s="93">
        <v>2.5</v>
      </c>
      <c r="F955" s="93">
        <v>2.5</v>
      </c>
      <c r="G955" s="90">
        <v>4705</v>
      </c>
      <c r="H955" s="90"/>
      <c r="I955" s="92">
        <v>113.79248</v>
      </c>
      <c r="J955" s="93">
        <v>2.65</v>
      </c>
      <c r="K955" s="93">
        <v>2.72</v>
      </c>
      <c r="L955" s="93">
        <v>2.7719999999999998</v>
      </c>
      <c r="M955" s="93">
        <v>2.4950000000000001</v>
      </c>
      <c r="N955" s="93">
        <v>2.5</v>
      </c>
      <c r="O955" s="93">
        <v>2.5</v>
      </c>
      <c r="P955" s="88"/>
      <c r="Q955" s="88"/>
      <c r="R955" s="88"/>
    </row>
    <row r="956" spans="1:18" s="89" customFormat="1">
      <c r="A956" s="64">
        <v>41908</v>
      </c>
      <c r="B956" s="93">
        <v>2.5</v>
      </c>
      <c r="C956" s="93"/>
      <c r="D956" s="93">
        <v>2.5</v>
      </c>
      <c r="E956" s="93">
        <v>2.5</v>
      </c>
      <c r="F956" s="93">
        <v>2.5</v>
      </c>
      <c r="G956" s="90">
        <v>5528</v>
      </c>
      <c r="H956" s="90"/>
      <c r="I956" s="92">
        <v>113.800274</v>
      </c>
      <c r="J956" s="93">
        <v>2.6549999999999998</v>
      </c>
      <c r="K956" s="93">
        <v>2.7250000000000001</v>
      </c>
      <c r="L956" s="93">
        <v>2.77</v>
      </c>
      <c r="M956" s="93">
        <v>2.4950000000000001</v>
      </c>
      <c r="N956" s="93">
        <v>2.5</v>
      </c>
      <c r="O956" s="93">
        <v>2.5</v>
      </c>
      <c r="P956" s="88"/>
      <c r="Q956" s="88"/>
      <c r="R956" s="88"/>
    </row>
    <row r="957" spans="1:18" s="89" customFormat="1">
      <c r="A957" s="64">
        <v>41911</v>
      </c>
      <c r="B957" s="93">
        <v>2.5</v>
      </c>
      <c r="C957" s="93"/>
      <c r="D957" s="93">
        <v>2.5</v>
      </c>
      <c r="E957" s="93">
        <v>2.5</v>
      </c>
      <c r="F957" s="93">
        <v>2.5</v>
      </c>
      <c r="G957" s="90">
        <v>6372</v>
      </c>
      <c r="H957" s="90"/>
      <c r="I957" s="92">
        <v>113.82365799999999</v>
      </c>
      <c r="J957" s="93">
        <v>2.6749999999999998</v>
      </c>
      <c r="K957" s="93">
        <v>2.738</v>
      </c>
      <c r="L957" s="93">
        <v>2.78</v>
      </c>
      <c r="M957" s="93">
        <v>2.4950000000000001</v>
      </c>
      <c r="N957" s="93">
        <v>2.5</v>
      </c>
      <c r="O957" s="93">
        <v>2.5049999999999999</v>
      </c>
      <c r="P957" s="88"/>
      <c r="Q957" s="88"/>
      <c r="R957" s="88"/>
    </row>
    <row r="958" spans="1:18" s="89" customFormat="1">
      <c r="A958" s="64">
        <v>41912</v>
      </c>
      <c r="B958" s="93">
        <v>2.5</v>
      </c>
      <c r="C958" s="93"/>
      <c r="D958" s="93">
        <v>2.5</v>
      </c>
      <c r="E958" s="93">
        <v>2.5</v>
      </c>
      <c r="F958" s="93">
        <v>2.5</v>
      </c>
      <c r="G958" s="90">
        <v>6008</v>
      </c>
      <c r="H958" s="90"/>
      <c r="I958" s="92">
        <v>113.83145399999999</v>
      </c>
      <c r="J958" s="93">
        <v>2.653</v>
      </c>
      <c r="K958" s="93">
        <v>2.7080000000000002</v>
      </c>
      <c r="L958" s="93">
        <v>2.76</v>
      </c>
      <c r="M958" s="93">
        <v>2.5</v>
      </c>
      <c r="N958" s="93">
        <v>2.5</v>
      </c>
      <c r="O958" s="93">
        <v>2.5049999999999999</v>
      </c>
      <c r="P958" s="88"/>
      <c r="Q958" s="88"/>
      <c r="R958" s="88"/>
    </row>
    <row r="959" spans="1:18" s="89" customFormat="1">
      <c r="A959" s="64">
        <v>41913</v>
      </c>
      <c r="B959" s="93">
        <v>2.5</v>
      </c>
      <c r="C959" s="93"/>
      <c r="D959" s="93">
        <v>2.5</v>
      </c>
      <c r="E959" s="93">
        <v>2.5</v>
      </c>
      <c r="F959" s="93">
        <v>2.5</v>
      </c>
      <c r="G959" s="90">
        <v>7251</v>
      </c>
      <c r="H959" s="90"/>
      <c r="I959" s="92">
        <v>113.839251</v>
      </c>
      <c r="J959" s="93">
        <v>2.65</v>
      </c>
      <c r="K959" s="93">
        <v>2.7</v>
      </c>
      <c r="L959" s="93">
        <v>2.75</v>
      </c>
      <c r="M959" s="93">
        <v>2.5</v>
      </c>
      <c r="N959" s="93">
        <v>2.5</v>
      </c>
      <c r="O959" s="93">
        <v>2.5049999999999999</v>
      </c>
      <c r="P959" s="88"/>
      <c r="Q959" s="88"/>
      <c r="R959" s="88"/>
    </row>
    <row r="960" spans="1:18" s="89" customFormat="1">
      <c r="A960" s="64">
        <v>41914</v>
      </c>
      <c r="B960" s="93">
        <v>2.5</v>
      </c>
      <c r="C960" s="93"/>
      <c r="D960" s="93">
        <v>2.5</v>
      </c>
      <c r="E960" s="93">
        <v>2.5</v>
      </c>
      <c r="F960" s="93">
        <v>2.5</v>
      </c>
      <c r="G960" s="90">
        <v>6345</v>
      </c>
      <c r="H960" s="90"/>
      <c r="I960" s="92">
        <v>113.847048</v>
      </c>
      <c r="J960" s="93">
        <v>2.645</v>
      </c>
      <c r="K960" s="93">
        <v>2.7</v>
      </c>
      <c r="L960" s="93">
        <v>2.75</v>
      </c>
      <c r="M960" s="93">
        <v>2.5</v>
      </c>
      <c r="N960" s="93">
        <v>2.5</v>
      </c>
      <c r="O960" s="93">
        <v>2.5</v>
      </c>
      <c r="P960" s="88"/>
      <c r="Q960" s="88"/>
      <c r="R960" s="88"/>
    </row>
    <row r="961" spans="1:18" s="89" customFormat="1">
      <c r="A961" s="64">
        <v>41915</v>
      </c>
      <c r="B961" s="93">
        <v>2.5</v>
      </c>
      <c r="C961" s="93"/>
      <c r="D961" s="93">
        <v>2.5</v>
      </c>
      <c r="E961" s="93">
        <v>2.5</v>
      </c>
      <c r="F961" s="93">
        <v>2.5</v>
      </c>
      <c r="G961" s="90">
        <v>6404</v>
      </c>
      <c r="H961" s="90"/>
      <c r="I961" s="92">
        <v>113.85484599999999</v>
      </c>
      <c r="J961" s="93">
        <v>2.645</v>
      </c>
      <c r="K961" s="93">
        <v>2.7080000000000002</v>
      </c>
      <c r="L961" s="93">
        <v>2.7519999999999998</v>
      </c>
      <c r="M961" s="93">
        <v>2.5</v>
      </c>
      <c r="N961" s="93">
        <v>2.5</v>
      </c>
      <c r="O961" s="93">
        <v>2.5</v>
      </c>
      <c r="P961" s="88"/>
      <c r="Q961" s="88"/>
      <c r="R961" s="88"/>
    </row>
    <row r="962" spans="1:18" s="89" customFormat="1">
      <c r="A962" s="64">
        <v>41918</v>
      </c>
      <c r="B962" s="93">
        <v>2.5</v>
      </c>
      <c r="C962" s="93"/>
      <c r="D962" s="93">
        <v>2.5</v>
      </c>
      <c r="E962" s="93">
        <v>2.5</v>
      </c>
      <c r="F962" s="93">
        <v>2.5</v>
      </c>
      <c r="G962" s="90">
        <v>5724</v>
      </c>
      <c r="H962" s="90"/>
      <c r="I962" s="92">
        <v>113.878241</v>
      </c>
      <c r="J962" s="93"/>
      <c r="K962" s="93"/>
      <c r="L962" s="93"/>
      <c r="M962" s="93">
        <v>2.4975000000000001</v>
      </c>
      <c r="N962" s="93">
        <v>2.4975000000000001</v>
      </c>
      <c r="O962" s="93">
        <v>2.5</v>
      </c>
      <c r="P962" s="88"/>
      <c r="Q962" s="88"/>
      <c r="R962" s="88"/>
    </row>
    <row r="963" spans="1:18" s="89" customFormat="1">
      <c r="A963" s="64">
        <v>41919</v>
      </c>
      <c r="B963" s="93">
        <v>2.5</v>
      </c>
      <c r="C963" s="93"/>
      <c r="D963" s="93">
        <v>2.5</v>
      </c>
      <c r="E963" s="93">
        <v>2.5</v>
      </c>
      <c r="F963" s="93">
        <v>2.5</v>
      </c>
      <c r="G963" s="90">
        <v>5465</v>
      </c>
      <c r="H963" s="90"/>
      <c r="I963" s="92">
        <v>113.88603999999999</v>
      </c>
      <c r="J963" s="93">
        <v>2.64</v>
      </c>
      <c r="K963" s="93">
        <v>2.7069999999999999</v>
      </c>
      <c r="L963" s="93">
        <v>2.7519999999999998</v>
      </c>
      <c r="M963" s="93">
        <v>2.5</v>
      </c>
      <c r="N963" s="93">
        <v>2.5</v>
      </c>
      <c r="O963" s="93">
        <v>2.5049999999999999</v>
      </c>
      <c r="P963" s="88"/>
      <c r="Q963" s="88"/>
      <c r="R963" s="88"/>
    </row>
    <row r="964" spans="1:18" s="89" customFormat="1">
      <c r="A964" s="64">
        <v>41920</v>
      </c>
      <c r="B964" s="93">
        <v>2.5</v>
      </c>
      <c r="C964" s="93"/>
      <c r="D964" s="93">
        <v>2.5</v>
      </c>
      <c r="E964" s="93">
        <v>2.5</v>
      </c>
      <c r="F964" s="93">
        <v>2.5</v>
      </c>
      <c r="G964" s="90">
        <v>5979</v>
      </c>
      <c r="H964" s="90"/>
      <c r="I964" s="92">
        <v>113.89384099999999</v>
      </c>
      <c r="J964" s="93">
        <v>2.64</v>
      </c>
      <c r="K964" s="93">
        <v>2.7</v>
      </c>
      <c r="L964" s="93">
        <v>2.75</v>
      </c>
      <c r="M964" s="93">
        <v>2.5</v>
      </c>
      <c r="N964" s="93">
        <v>2.5</v>
      </c>
      <c r="O964" s="93">
        <v>2.5</v>
      </c>
      <c r="P964" s="88"/>
      <c r="Q964" s="88"/>
      <c r="R964" s="88"/>
    </row>
    <row r="965" spans="1:18" s="89" customFormat="1">
      <c r="A965" s="64">
        <v>41921</v>
      </c>
      <c r="B965" s="93">
        <v>2.5</v>
      </c>
      <c r="C965" s="93"/>
      <c r="D965" s="93">
        <v>2.5</v>
      </c>
      <c r="E965" s="93">
        <v>2.5</v>
      </c>
      <c r="F965" s="93">
        <v>2.5</v>
      </c>
      <c r="G965" s="90">
        <v>5660</v>
      </c>
      <c r="H965" s="90"/>
      <c r="I965" s="92">
        <v>113.901642</v>
      </c>
      <c r="J965" s="93">
        <v>2.64</v>
      </c>
      <c r="K965" s="93">
        <v>2.71</v>
      </c>
      <c r="L965" s="93">
        <v>2.75</v>
      </c>
      <c r="M965" s="93">
        <v>2.5</v>
      </c>
      <c r="N965" s="93">
        <v>2.5</v>
      </c>
      <c r="O965" s="93">
        <v>2.5</v>
      </c>
      <c r="P965" s="88"/>
      <c r="Q965" s="88"/>
      <c r="R965" s="88"/>
    </row>
    <row r="966" spans="1:18" s="89" customFormat="1">
      <c r="A966" s="64">
        <v>41922</v>
      </c>
      <c r="B966" s="93">
        <v>2.5</v>
      </c>
      <c r="C966" s="93"/>
      <c r="D966" s="93">
        <v>2.5</v>
      </c>
      <c r="E966" s="93">
        <v>2.5</v>
      </c>
      <c r="F966" s="93">
        <v>2.5</v>
      </c>
      <c r="G966" s="90">
        <v>7108</v>
      </c>
      <c r="H966" s="90"/>
      <c r="I966" s="92">
        <v>113.909443</v>
      </c>
      <c r="J966" s="93">
        <v>2.64</v>
      </c>
      <c r="K966" s="93">
        <v>2.72</v>
      </c>
      <c r="L966" s="93">
        <v>2.74</v>
      </c>
      <c r="M966" s="93">
        <v>2.5</v>
      </c>
      <c r="N966" s="93">
        <v>2.4950000000000001</v>
      </c>
      <c r="O966" s="93">
        <v>2.4950000000000001</v>
      </c>
      <c r="P966" s="88"/>
      <c r="Q966" s="88"/>
      <c r="R966" s="88"/>
    </row>
    <row r="967" spans="1:18" s="89" customFormat="1">
      <c r="A967" s="64">
        <v>41925</v>
      </c>
      <c r="B967" s="93">
        <v>2.5</v>
      </c>
      <c r="C967" s="93"/>
      <c r="D967" s="93">
        <v>2.5</v>
      </c>
      <c r="E967" s="93">
        <v>2.5</v>
      </c>
      <c r="F967" s="93">
        <v>2.5</v>
      </c>
      <c r="G967" s="90">
        <v>6072</v>
      </c>
      <c r="H967" s="90"/>
      <c r="I967" s="92">
        <v>113.932849</v>
      </c>
      <c r="J967" s="93">
        <v>2.64</v>
      </c>
      <c r="K967" s="93">
        <v>2.71</v>
      </c>
      <c r="L967" s="93">
        <v>2.74</v>
      </c>
      <c r="M967" s="93">
        <v>2.4950000000000001</v>
      </c>
      <c r="N967" s="93">
        <v>2.4950000000000001</v>
      </c>
      <c r="O967" s="93">
        <v>2.4900000000000002</v>
      </c>
      <c r="P967" s="88"/>
      <c r="Q967" s="88"/>
      <c r="R967" s="88"/>
    </row>
    <row r="968" spans="1:18" s="89" customFormat="1">
      <c r="A968" s="64">
        <v>41926</v>
      </c>
      <c r="B968" s="93">
        <v>2.5</v>
      </c>
      <c r="C968" s="93"/>
      <c r="D968" s="93">
        <v>2.5</v>
      </c>
      <c r="E968" s="93">
        <v>2.5</v>
      </c>
      <c r="F968" s="93">
        <v>2.5</v>
      </c>
      <c r="G968" s="90">
        <v>4577</v>
      </c>
      <c r="H968" s="90"/>
      <c r="I968" s="92">
        <v>113.940653</v>
      </c>
      <c r="J968" s="93">
        <v>2.64</v>
      </c>
      <c r="K968" s="93">
        <v>2.7120000000000002</v>
      </c>
      <c r="L968" s="93">
        <v>2.74</v>
      </c>
      <c r="M968" s="93">
        <v>2.4950000000000001</v>
      </c>
      <c r="N968" s="93">
        <v>2.4904999999999999</v>
      </c>
      <c r="O968" s="93">
        <v>2.4850000000000003</v>
      </c>
      <c r="P968" s="88"/>
      <c r="Q968" s="88"/>
      <c r="R968" s="88"/>
    </row>
    <row r="969" spans="1:18" s="89" customFormat="1">
      <c r="A969" s="64">
        <v>41927</v>
      </c>
      <c r="B969" s="93">
        <v>2.5</v>
      </c>
      <c r="C969" s="93"/>
      <c r="D969" s="93">
        <v>2.5</v>
      </c>
      <c r="E969" s="93">
        <v>2.5</v>
      </c>
      <c r="F969" s="93">
        <v>2.5</v>
      </c>
      <c r="G969" s="90">
        <v>4859</v>
      </c>
      <c r="H969" s="90"/>
      <c r="I969" s="92">
        <v>113.948457</v>
      </c>
      <c r="J969" s="93">
        <v>2.64</v>
      </c>
      <c r="K969" s="93">
        <v>2.71</v>
      </c>
      <c r="L969" s="93">
        <v>2.74</v>
      </c>
      <c r="M969" s="93">
        <v>2.4950000000000001</v>
      </c>
      <c r="N969" s="93">
        <v>2.4950000000000001</v>
      </c>
      <c r="O969" s="93">
        <v>2.4850000000000003</v>
      </c>
      <c r="P969" s="88"/>
      <c r="Q969" s="88"/>
      <c r="R969" s="88"/>
    </row>
    <row r="970" spans="1:18" s="89" customFormat="1">
      <c r="A970" s="64">
        <v>41928</v>
      </c>
      <c r="B970" s="93">
        <v>2.5</v>
      </c>
      <c r="C970" s="93"/>
      <c r="D970" s="93">
        <v>2.5</v>
      </c>
      <c r="E970" s="93">
        <v>2.5</v>
      </c>
      <c r="F970" s="93">
        <v>2.5</v>
      </c>
      <c r="G970" s="90">
        <v>4235</v>
      </c>
      <c r="H970" s="90"/>
      <c r="I970" s="92">
        <v>113.956262</v>
      </c>
      <c r="J970" s="93">
        <v>2.64</v>
      </c>
      <c r="K970" s="93">
        <v>2.6949999999999998</v>
      </c>
      <c r="L970" s="93">
        <v>2.722</v>
      </c>
      <c r="M970" s="93">
        <v>2.4950000000000001</v>
      </c>
      <c r="N970" s="93">
        <v>2.48</v>
      </c>
      <c r="O970" s="93">
        <v>2.4649999999999999</v>
      </c>
      <c r="P970" s="88"/>
      <c r="Q970" s="88"/>
      <c r="R970" s="88"/>
    </row>
    <row r="971" spans="1:18" s="89" customFormat="1">
      <c r="A971" s="64">
        <v>41929</v>
      </c>
      <c r="B971" s="93">
        <v>2.5</v>
      </c>
      <c r="C971" s="93"/>
      <c r="D971" s="93">
        <v>2.5</v>
      </c>
      <c r="E971" s="93">
        <v>2.5</v>
      </c>
      <c r="F971" s="93">
        <v>2.5</v>
      </c>
      <c r="G971" s="90">
        <v>5460</v>
      </c>
      <c r="H971" s="90"/>
      <c r="I971" s="92">
        <v>113.964067</v>
      </c>
      <c r="J971" s="93">
        <v>2.63</v>
      </c>
      <c r="K971" s="93">
        <v>2.71</v>
      </c>
      <c r="L971" s="93">
        <v>2.73</v>
      </c>
      <c r="M971" s="93">
        <v>2.4950000000000001</v>
      </c>
      <c r="N971" s="93">
        <v>2.4830000000000001</v>
      </c>
      <c r="O971" s="93">
        <v>2.4699999999999998</v>
      </c>
      <c r="P971" s="88"/>
      <c r="Q971" s="88"/>
      <c r="R971" s="88"/>
    </row>
    <row r="972" spans="1:18" s="89" customFormat="1">
      <c r="A972" s="64">
        <v>41932</v>
      </c>
      <c r="B972" s="93">
        <v>2.5</v>
      </c>
      <c r="C972" s="93"/>
      <c r="D972" s="93">
        <v>2.5</v>
      </c>
      <c r="E972" s="93">
        <v>2.5</v>
      </c>
      <c r="F972" s="93">
        <v>2.5</v>
      </c>
      <c r="G972" s="90">
        <v>4972</v>
      </c>
      <c r="H972" s="90"/>
      <c r="I972" s="92">
        <v>113.98748399999999</v>
      </c>
      <c r="J972" s="93">
        <v>2.6429999999999998</v>
      </c>
      <c r="K972" s="93">
        <v>2.72</v>
      </c>
      <c r="L972" s="93">
        <v>2.74</v>
      </c>
      <c r="M972" s="93">
        <v>2.4950000000000001</v>
      </c>
      <c r="N972" s="93">
        <v>2.4874999999999998</v>
      </c>
      <c r="O972" s="93">
        <v>2.4830000000000001</v>
      </c>
      <c r="P972" s="88"/>
      <c r="Q972" s="88"/>
      <c r="R972" s="88"/>
    </row>
    <row r="973" spans="1:18" s="89" customFormat="1">
      <c r="A973" s="64">
        <v>41933</v>
      </c>
      <c r="B973" s="93">
        <v>2.5</v>
      </c>
      <c r="C973" s="93"/>
      <c r="D973" s="93">
        <v>2.5</v>
      </c>
      <c r="E973" s="93">
        <v>2.5</v>
      </c>
      <c r="F973" s="93">
        <v>2.5</v>
      </c>
      <c r="G973" s="90">
        <v>5236</v>
      </c>
      <c r="H973" s="90"/>
      <c r="I973" s="92">
        <v>113.99529200000001</v>
      </c>
      <c r="J973" s="93">
        <v>2.64</v>
      </c>
      <c r="K973" s="93">
        <v>2.72</v>
      </c>
      <c r="L973" s="93">
        <v>2.742</v>
      </c>
      <c r="M973" s="93">
        <v>2.4950000000000001</v>
      </c>
      <c r="N973" s="93">
        <v>2.4850000000000003</v>
      </c>
      <c r="O973" s="93">
        <v>2.4749999999999996</v>
      </c>
      <c r="P973" s="88"/>
      <c r="Q973" s="88"/>
      <c r="R973" s="88"/>
    </row>
    <row r="974" spans="1:18" s="89" customFormat="1">
      <c r="A974" s="64">
        <v>41934</v>
      </c>
      <c r="B974" s="93">
        <v>2.5</v>
      </c>
      <c r="C974" s="93"/>
      <c r="D974" s="93">
        <v>2.5</v>
      </c>
      <c r="E974" s="93">
        <v>2.5</v>
      </c>
      <c r="F974" s="93">
        <v>2.5</v>
      </c>
      <c r="G974" s="90">
        <v>4189</v>
      </c>
      <c r="H974" s="90"/>
      <c r="I974" s="92">
        <v>114.0031</v>
      </c>
      <c r="J974" s="93">
        <v>2.64</v>
      </c>
      <c r="K974" s="93">
        <v>2.73</v>
      </c>
      <c r="L974" s="93">
        <v>2.76</v>
      </c>
      <c r="M974" s="93">
        <v>2.5</v>
      </c>
      <c r="N974" s="93">
        <v>2.4950000000000001</v>
      </c>
      <c r="O974" s="93">
        <v>2.4850000000000003</v>
      </c>
      <c r="P974" s="88"/>
      <c r="Q974" s="88"/>
      <c r="R974" s="88"/>
    </row>
    <row r="975" spans="1:18" s="89" customFormat="1">
      <c r="A975" s="64">
        <v>41935</v>
      </c>
      <c r="B975" s="93">
        <v>2.5</v>
      </c>
      <c r="C975" s="93"/>
      <c r="D975" s="93">
        <v>2.5</v>
      </c>
      <c r="E975" s="93">
        <v>2.5</v>
      </c>
      <c r="F975" s="93">
        <v>2.5</v>
      </c>
      <c r="G975" s="90">
        <v>4860</v>
      </c>
      <c r="H975" s="90"/>
      <c r="I975" s="92">
        <v>114.010908</v>
      </c>
      <c r="J975" s="93">
        <v>2.64</v>
      </c>
      <c r="K975" s="93">
        <v>2.73</v>
      </c>
      <c r="L975" s="93">
        <v>2.76</v>
      </c>
      <c r="M975" s="93">
        <v>2.4974999999999996</v>
      </c>
      <c r="N975" s="93">
        <v>2.4915000000000003</v>
      </c>
      <c r="O975" s="93">
        <v>2.4830000000000001</v>
      </c>
      <c r="P975" s="88"/>
      <c r="Q975" s="88"/>
      <c r="R975" s="88"/>
    </row>
    <row r="976" spans="1:18" s="89" customFormat="1">
      <c r="A976" s="64">
        <v>41936</v>
      </c>
      <c r="B976" s="93">
        <v>2.5</v>
      </c>
      <c r="C976" s="93"/>
      <c r="D976" s="93">
        <v>2.5</v>
      </c>
      <c r="E976" s="93">
        <v>2.5</v>
      </c>
      <c r="F976" s="93">
        <v>2.5</v>
      </c>
      <c r="G976" s="90">
        <v>3650</v>
      </c>
      <c r="H976" s="90"/>
      <c r="I976" s="92">
        <v>114.018717</v>
      </c>
      <c r="J976" s="93">
        <v>2.6379999999999999</v>
      </c>
      <c r="K976" s="93">
        <v>2.74</v>
      </c>
      <c r="L976" s="93">
        <v>2.76</v>
      </c>
      <c r="M976" s="93">
        <v>2.4980000000000002</v>
      </c>
      <c r="N976" s="93">
        <v>2.4900000000000002</v>
      </c>
      <c r="O976" s="93">
        <v>2.4800000000000004</v>
      </c>
      <c r="P976" s="88"/>
      <c r="Q976" s="88"/>
      <c r="R976" s="88"/>
    </row>
    <row r="977" spans="1:18" s="89" customFormat="1">
      <c r="A977" s="64">
        <v>41939</v>
      </c>
      <c r="B977" s="93">
        <v>2.5</v>
      </c>
      <c r="C977" s="93"/>
      <c r="D977" s="93">
        <v>2.5</v>
      </c>
      <c r="E977" s="93">
        <v>2.5</v>
      </c>
      <c r="F977" s="93">
        <v>2.5</v>
      </c>
      <c r="G977" s="90">
        <v>5135</v>
      </c>
      <c r="H977" s="90"/>
      <c r="I977" s="92">
        <v>114.042145</v>
      </c>
      <c r="J977" s="93">
        <v>2.64</v>
      </c>
      <c r="K977" s="93">
        <v>2.74</v>
      </c>
      <c r="L977" s="93">
        <v>2.76</v>
      </c>
      <c r="M977" s="93">
        <v>2.4950000000000001</v>
      </c>
      <c r="N977" s="93">
        <v>2.4900000000000002</v>
      </c>
      <c r="O977" s="93">
        <v>2.4830000000000001</v>
      </c>
      <c r="P977" s="88"/>
      <c r="Q977" s="88"/>
      <c r="R977" s="88"/>
    </row>
    <row r="978" spans="1:18" s="89" customFormat="1">
      <c r="A978" s="64">
        <v>41940</v>
      </c>
      <c r="B978" s="93">
        <v>2.5</v>
      </c>
      <c r="C978" s="93"/>
      <c r="D978" s="93">
        <v>2.5</v>
      </c>
      <c r="E978" s="93">
        <v>2.5</v>
      </c>
      <c r="F978" s="93">
        <v>2.5</v>
      </c>
      <c r="G978" s="90">
        <v>4931</v>
      </c>
      <c r="H978" s="90"/>
      <c r="I978" s="92">
        <v>114.04995700000001</v>
      </c>
      <c r="J978" s="93">
        <v>2.64</v>
      </c>
      <c r="K978" s="93">
        <v>2.74</v>
      </c>
      <c r="L978" s="93">
        <v>2.76</v>
      </c>
      <c r="M978" s="93">
        <v>2.4950000000000001</v>
      </c>
      <c r="N978" s="93">
        <v>2.4900000000000002</v>
      </c>
      <c r="O978" s="93">
        <v>2.4850000000000003</v>
      </c>
      <c r="P978" s="88"/>
      <c r="Q978" s="88"/>
      <c r="R978" s="88"/>
    </row>
    <row r="979" spans="1:18" s="89" customFormat="1">
      <c r="A979" s="64">
        <v>41941</v>
      </c>
      <c r="B979" s="93">
        <v>2.5</v>
      </c>
      <c r="C979" s="93"/>
      <c r="D979" s="93">
        <v>2.5</v>
      </c>
      <c r="E979" s="93">
        <v>2.5</v>
      </c>
      <c r="F979" s="93">
        <v>2.5</v>
      </c>
      <c r="G979" s="90">
        <v>4362</v>
      </c>
      <c r="H979" s="90"/>
      <c r="I979" s="92">
        <v>114.057768</v>
      </c>
      <c r="J979" s="93">
        <v>2.64</v>
      </c>
      <c r="K979" s="93">
        <v>2.74</v>
      </c>
      <c r="L979" s="93">
        <v>2.77</v>
      </c>
      <c r="M979" s="93">
        <v>2.4900000000000002</v>
      </c>
      <c r="N979" s="93">
        <v>2.4900000000000002</v>
      </c>
      <c r="O979" s="93">
        <v>2.4850000000000003</v>
      </c>
      <c r="P979" s="88"/>
      <c r="Q979" s="88"/>
      <c r="R979" s="88"/>
    </row>
    <row r="980" spans="1:18" s="89" customFormat="1">
      <c r="A980" s="64">
        <v>41942</v>
      </c>
      <c r="B980" s="93">
        <v>2.5</v>
      </c>
      <c r="C980" s="93"/>
      <c r="D980" s="93">
        <v>2.5</v>
      </c>
      <c r="E980" s="93">
        <v>2.5</v>
      </c>
      <c r="F980" s="93">
        <v>2.5</v>
      </c>
      <c r="G980" s="90">
        <v>4903</v>
      </c>
      <c r="H980" s="90"/>
      <c r="I980" s="92">
        <v>114.06558</v>
      </c>
      <c r="J980" s="93">
        <v>2.64</v>
      </c>
      <c r="K980" s="93">
        <v>2.74</v>
      </c>
      <c r="L980" s="93">
        <v>2.77</v>
      </c>
      <c r="M980" s="93">
        <v>2.4900000000000002</v>
      </c>
      <c r="N980" s="93">
        <v>2.4950000000000001</v>
      </c>
      <c r="O980" s="93">
        <v>2.4900000000000002</v>
      </c>
      <c r="P980" s="88"/>
      <c r="Q980" s="88"/>
      <c r="R980" s="88"/>
    </row>
    <row r="981" spans="1:18" s="89" customFormat="1">
      <c r="A981" s="64">
        <v>41943</v>
      </c>
      <c r="B981" s="93">
        <v>2.5</v>
      </c>
      <c r="C981" s="93"/>
      <c r="D981" s="93">
        <v>2.5</v>
      </c>
      <c r="E981" s="93">
        <v>2.5</v>
      </c>
      <c r="F981" s="93">
        <v>2.5</v>
      </c>
      <c r="G981" s="90">
        <v>4770</v>
      </c>
      <c r="H981" s="90"/>
      <c r="I981" s="92">
        <v>114.073393</v>
      </c>
      <c r="J981" s="93">
        <v>2.64</v>
      </c>
      <c r="K981" s="93">
        <v>2.74</v>
      </c>
      <c r="L981" s="93">
        <v>2.78</v>
      </c>
      <c r="M981" s="93">
        <v>2.5</v>
      </c>
      <c r="N981" s="93">
        <v>2.4950000000000001</v>
      </c>
      <c r="O981" s="93">
        <v>2.4900000000000002</v>
      </c>
      <c r="P981" s="88"/>
      <c r="Q981" s="88"/>
      <c r="R981" s="88"/>
    </row>
    <row r="982" spans="1:18" s="89" customFormat="1">
      <c r="A982" s="64">
        <v>41946</v>
      </c>
      <c r="B982" s="93">
        <v>2.5</v>
      </c>
      <c r="C982" s="93"/>
      <c r="D982" s="93">
        <v>2.5</v>
      </c>
      <c r="E982" s="93">
        <v>2.5</v>
      </c>
      <c r="F982" s="93">
        <v>2.5</v>
      </c>
      <c r="G982" s="90">
        <v>8211</v>
      </c>
      <c r="H982" s="90"/>
      <c r="I982" s="92">
        <v>114.096833</v>
      </c>
      <c r="J982" s="93">
        <v>2.64</v>
      </c>
      <c r="K982" s="93">
        <v>2.73</v>
      </c>
      <c r="L982" s="93">
        <v>2.762</v>
      </c>
      <c r="M982" s="93">
        <v>2.5</v>
      </c>
      <c r="N982" s="93">
        <v>2.4950000000000001</v>
      </c>
      <c r="O982" s="93">
        <v>2.4850000000000003</v>
      </c>
      <c r="P982" s="88"/>
      <c r="Q982" s="88"/>
      <c r="R982" s="88"/>
    </row>
    <row r="983" spans="1:18" s="89" customFormat="1">
      <c r="A983" s="64">
        <v>41947</v>
      </c>
      <c r="B983" s="93">
        <v>2.5</v>
      </c>
      <c r="C983" s="93"/>
      <c r="D983" s="93">
        <v>2.5</v>
      </c>
      <c r="E983" s="93">
        <v>2.5</v>
      </c>
      <c r="F983" s="93">
        <v>2.5</v>
      </c>
      <c r="G983" s="90">
        <v>4766</v>
      </c>
      <c r="H983" s="90"/>
      <c r="I983" s="92">
        <v>114.104648</v>
      </c>
      <c r="J983" s="93">
        <v>2.65</v>
      </c>
      <c r="K983" s="93">
        <v>2.74</v>
      </c>
      <c r="L983" s="93">
        <v>2.7770000000000001</v>
      </c>
      <c r="M983" s="93">
        <v>2.5</v>
      </c>
      <c r="N983" s="93">
        <v>2.4954999999999998</v>
      </c>
      <c r="O983" s="93">
        <v>2.4900000000000002</v>
      </c>
      <c r="P983" s="88"/>
      <c r="Q983" s="88"/>
      <c r="R983" s="88"/>
    </row>
    <row r="984" spans="1:18" s="89" customFormat="1">
      <c r="A984" s="64">
        <v>41948</v>
      </c>
      <c r="B984" s="93">
        <v>2.5</v>
      </c>
      <c r="C984" s="93"/>
      <c r="D984" s="93">
        <v>2.5</v>
      </c>
      <c r="E984" s="93">
        <v>2.5</v>
      </c>
      <c r="F984" s="93">
        <v>2.5</v>
      </c>
      <c r="G984" s="90">
        <v>5181</v>
      </c>
      <c r="H984" s="90"/>
      <c r="I984" s="92">
        <v>114.11246300000001</v>
      </c>
      <c r="J984" s="93">
        <v>2.65</v>
      </c>
      <c r="K984" s="93">
        <v>2.74</v>
      </c>
      <c r="L984" s="93">
        <v>2.78</v>
      </c>
      <c r="M984" s="93">
        <v>2.5</v>
      </c>
      <c r="N984" s="93">
        <v>2.4950000000000001</v>
      </c>
      <c r="O984" s="93">
        <v>2.4900000000000002</v>
      </c>
      <c r="P984" s="88"/>
      <c r="Q984" s="88"/>
      <c r="R984" s="88"/>
    </row>
    <row r="985" spans="1:18" s="89" customFormat="1">
      <c r="A985" s="64">
        <v>41949</v>
      </c>
      <c r="B985" s="93">
        <v>2.5</v>
      </c>
      <c r="C985" s="93"/>
      <c r="D985" s="93">
        <v>2.5</v>
      </c>
      <c r="E985" s="93">
        <v>2.5</v>
      </c>
      <c r="F985" s="93">
        <v>2.5</v>
      </c>
      <c r="G985" s="90">
        <v>4037</v>
      </c>
      <c r="H985" s="90"/>
      <c r="I985" s="92">
        <v>114.120279</v>
      </c>
      <c r="J985" s="93">
        <v>2.65</v>
      </c>
      <c r="K985" s="93">
        <v>2.75</v>
      </c>
      <c r="L985" s="93">
        <v>2.79</v>
      </c>
      <c r="M985" s="93">
        <v>2.5</v>
      </c>
      <c r="N985" s="93">
        <v>2.4950000000000001</v>
      </c>
      <c r="O985" s="93">
        <v>2.4874999999999998</v>
      </c>
      <c r="P985" s="88"/>
      <c r="Q985" s="88"/>
      <c r="R985" s="88"/>
    </row>
    <row r="986" spans="1:18" s="89" customFormat="1">
      <c r="A986" s="64">
        <v>41950</v>
      </c>
      <c r="B986" s="93">
        <v>2.5</v>
      </c>
      <c r="C986" s="93"/>
      <c r="D986" s="93">
        <v>2.5</v>
      </c>
      <c r="E986" s="93">
        <v>2.5</v>
      </c>
      <c r="F986" s="93">
        <v>2.5</v>
      </c>
      <c r="G986" s="90">
        <v>5182</v>
      </c>
      <c r="H986" s="90"/>
      <c r="I986" s="92">
        <v>114.128095</v>
      </c>
      <c r="J986" s="93">
        <v>2.6469999999999998</v>
      </c>
      <c r="K986" s="93">
        <v>2.7650000000000001</v>
      </c>
      <c r="L986" s="93">
        <v>2.81</v>
      </c>
      <c r="M986" s="93">
        <v>2.5</v>
      </c>
      <c r="N986" s="93">
        <v>2.5</v>
      </c>
      <c r="O986" s="93">
        <v>2.4950000000000001</v>
      </c>
      <c r="P986" s="88"/>
      <c r="Q986" s="88"/>
      <c r="R986" s="88"/>
    </row>
    <row r="987" spans="1:18" s="89" customFormat="1">
      <c r="A987" s="64">
        <v>41953</v>
      </c>
      <c r="B987" s="93">
        <v>2.5</v>
      </c>
      <c r="C987" s="93"/>
      <c r="D987" s="93">
        <v>2.5</v>
      </c>
      <c r="E987" s="93">
        <v>2.5</v>
      </c>
      <c r="F987" s="93">
        <v>2.5</v>
      </c>
      <c r="G987" s="90">
        <v>6035</v>
      </c>
      <c r="H987" s="90"/>
      <c r="I987" s="92">
        <v>114.151546</v>
      </c>
      <c r="J987" s="93">
        <v>2.65</v>
      </c>
      <c r="K987" s="93">
        <v>2.77</v>
      </c>
      <c r="L987" s="93">
        <v>2.81</v>
      </c>
      <c r="M987" s="93">
        <v>2.5</v>
      </c>
      <c r="N987" s="93">
        <v>2.5</v>
      </c>
      <c r="O987" s="93">
        <v>2.4950000000000001</v>
      </c>
      <c r="P987" s="88"/>
      <c r="Q987" s="88"/>
      <c r="R987" s="88"/>
    </row>
    <row r="988" spans="1:18" s="89" customFormat="1">
      <c r="A988" s="64">
        <v>41954</v>
      </c>
      <c r="B988" s="93">
        <v>2.5</v>
      </c>
      <c r="C988" s="93"/>
      <c r="D988" s="93">
        <v>2.5</v>
      </c>
      <c r="E988" s="93">
        <v>2.5</v>
      </c>
      <c r="F988" s="93">
        <v>2.5</v>
      </c>
      <c r="G988" s="90">
        <v>4445</v>
      </c>
      <c r="H988" s="90"/>
      <c r="I988" s="92">
        <v>114.15936499999999</v>
      </c>
      <c r="J988" s="93">
        <v>2.65</v>
      </c>
      <c r="K988" s="93">
        <v>2.77</v>
      </c>
      <c r="L988" s="93">
        <v>2.81</v>
      </c>
      <c r="M988" s="93">
        <v>2.4950000000000001</v>
      </c>
      <c r="N988" s="93">
        <v>2.5</v>
      </c>
      <c r="O988" s="93">
        <v>2.4950000000000001</v>
      </c>
      <c r="P988" s="88"/>
      <c r="Q988" s="88"/>
      <c r="R988" s="88"/>
    </row>
    <row r="989" spans="1:18" s="89" customFormat="1">
      <c r="A989" s="64">
        <v>41955</v>
      </c>
      <c r="B989" s="93">
        <v>2.5</v>
      </c>
      <c r="C989" s="93"/>
      <c r="D989" s="93">
        <v>2.5</v>
      </c>
      <c r="E989" s="93">
        <v>2.5</v>
      </c>
      <c r="F989" s="93">
        <v>2.5</v>
      </c>
      <c r="G989" s="90">
        <v>5013</v>
      </c>
      <c r="H989" s="90"/>
      <c r="I989" s="92">
        <v>114.16718400000001</v>
      </c>
      <c r="J989" s="93">
        <v>2.6549999999999998</v>
      </c>
      <c r="K989" s="93">
        <v>2.7749999999999999</v>
      </c>
      <c r="L989" s="93">
        <v>2.8220000000000001</v>
      </c>
      <c r="M989" s="93">
        <v>2.4950000000000001</v>
      </c>
      <c r="N989" s="93">
        <v>2.5</v>
      </c>
      <c r="O989" s="93">
        <v>2.5</v>
      </c>
      <c r="P989" s="88"/>
      <c r="Q989" s="88"/>
      <c r="R989" s="88"/>
    </row>
    <row r="990" spans="1:18" s="89" customFormat="1">
      <c r="A990" s="64">
        <v>41956</v>
      </c>
      <c r="B990" s="93">
        <v>2.5</v>
      </c>
      <c r="C990" s="93"/>
      <c r="D990" s="93">
        <v>2.5</v>
      </c>
      <c r="E990" s="93">
        <v>2.5</v>
      </c>
      <c r="F990" s="93">
        <v>2.5</v>
      </c>
      <c r="G990" s="90">
        <v>4005</v>
      </c>
      <c r="H990" s="90"/>
      <c r="I990" s="92">
        <v>114.175004</v>
      </c>
      <c r="J990" s="93">
        <v>2.65</v>
      </c>
      <c r="K990" s="93">
        <v>2.78</v>
      </c>
      <c r="L990" s="93">
        <v>2.82</v>
      </c>
      <c r="M990" s="93">
        <v>2.4990000000000001</v>
      </c>
      <c r="N990" s="93">
        <v>2.4990000000000001</v>
      </c>
      <c r="O990" s="93">
        <v>2.4990000000000001</v>
      </c>
      <c r="P990" s="88"/>
      <c r="Q990" s="88"/>
      <c r="R990" s="88"/>
    </row>
    <row r="991" spans="1:18" s="89" customFormat="1">
      <c r="A991" s="64">
        <v>41957</v>
      </c>
      <c r="B991" s="93">
        <v>2.5</v>
      </c>
      <c r="C991" s="93"/>
      <c r="D991" s="93">
        <v>2.5</v>
      </c>
      <c r="E991" s="93">
        <v>2.5</v>
      </c>
      <c r="F991" s="93">
        <v>2.5</v>
      </c>
      <c r="G991" s="90">
        <v>4311</v>
      </c>
      <c r="H991" s="90"/>
      <c r="I991" s="92">
        <v>114.182824</v>
      </c>
      <c r="J991" s="93">
        <v>2.645</v>
      </c>
      <c r="K991" s="93">
        <v>2.7749999999999999</v>
      </c>
      <c r="L991" s="93">
        <v>2.8149999999999999</v>
      </c>
      <c r="M991" s="93">
        <v>2.4950000000000001</v>
      </c>
      <c r="N991" s="93">
        <v>2.4950000000000001</v>
      </c>
      <c r="O991" s="93">
        <v>2.5</v>
      </c>
      <c r="P991" s="88"/>
      <c r="Q991" s="88"/>
      <c r="R991" s="88"/>
    </row>
    <row r="992" spans="1:18" s="89" customFormat="1">
      <c r="A992" s="64">
        <v>41960</v>
      </c>
      <c r="B992" s="93">
        <v>2.5</v>
      </c>
      <c r="C992" s="93"/>
      <c r="D992" s="93">
        <v>2.5</v>
      </c>
      <c r="E992" s="93">
        <v>2.5</v>
      </c>
      <c r="F992" s="93">
        <v>2.5</v>
      </c>
      <c r="G992" s="90">
        <v>5050</v>
      </c>
      <c r="H992" s="90"/>
      <c r="I992" s="92">
        <v>114.20628600000001</v>
      </c>
      <c r="J992" s="93">
        <v>2.6419999999999999</v>
      </c>
      <c r="K992" s="93">
        <v>2.77</v>
      </c>
      <c r="L992" s="93">
        <v>2.81</v>
      </c>
      <c r="M992" s="93">
        <v>2.4950000000000001</v>
      </c>
      <c r="N992" s="93">
        <v>2.5</v>
      </c>
      <c r="O992" s="93">
        <v>2.4950000000000001</v>
      </c>
      <c r="P992" s="88"/>
      <c r="Q992" s="88"/>
      <c r="R992" s="88"/>
    </row>
    <row r="993" spans="1:18" s="89" customFormat="1">
      <c r="A993" s="64">
        <v>41961</v>
      </c>
      <c r="B993" s="93">
        <v>2.5</v>
      </c>
      <c r="C993" s="93"/>
      <c r="D993" s="93">
        <v>2.5</v>
      </c>
      <c r="E993" s="93">
        <v>2.5</v>
      </c>
      <c r="F993" s="93">
        <v>2.5</v>
      </c>
      <c r="G993" s="90">
        <v>6068</v>
      </c>
      <c r="H993" s="90"/>
      <c r="I993" s="92">
        <v>114.21410899999999</v>
      </c>
      <c r="J993" s="93">
        <v>2.6419999999999999</v>
      </c>
      <c r="K993" s="93">
        <v>2.76</v>
      </c>
      <c r="L993" s="93">
        <v>2.81</v>
      </c>
      <c r="M993" s="93">
        <v>2.4950000000000001</v>
      </c>
      <c r="N993" s="93">
        <v>2.5</v>
      </c>
      <c r="O993" s="93">
        <v>2.4950000000000001</v>
      </c>
      <c r="P993" s="88"/>
      <c r="Q993" s="88"/>
      <c r="R993" s="88"/>
    </row>
    <row r="994" spans="1:18" s="89" customFormat="1">
      <c r="A994" s="64">
        <v>41962</v>
      </c>
      <c r="B994" s="93">
        <v>2.5</v>
      </c>
      <c r="C994" s="93"/>
      <c r="D994" s="93">
        <v>2.5</v>
      </c>
      <c r="E994" s="93">
        <v>2.5</v>
      </c>
      <c r="F994" s="93">
        <v>2.5</v>
      </c>
      <c r="G994" s="90">
        <v>4927</v>
      </c>
      <c r="H994" s="90"/>
      <c r="I994" s="92">
        <v>114.221931</v>
      </c>
      <c r="J994" s="93">
        <v>2.64</v>
      </c>
      <c r="K994" s="93">
        <v>2.75</v>
      </c>
      <c r="L994" s="93">
        <v>2.81</v>
      </c>
      <c r="M994" s="93">
        <v>2.4950000000000001</v>
      </c>
      <c r="N994" s="93">
        <v>2.4950000000000001</v>
      </c>
      <c r="O994" s="93">
        <v>2.4900000000000002</v>
      </c>
      <c r="P994" s="88"/>
      <c r="Q994" s="88"/>
      <c r="R994" s="88"/>
    </row>
    <row r="995" spans="1:18" s="89" customFormat="1">
      <c r="A995" s="64">
        <v>41963</v>
      </c>
      <c r="B995" s="93">
        <v>2.5</v>
      </c>
      <c r="C995" s="93"/>
      <c r="D995" s="93">
        <v>2.5</v>
      </c>
      <c r="E995" s="93">
        <v>2.5</v>
      </c>
      <c r="F995" s="93">
        <v>2.5</v>
      </c>
      <c r="G995" s="90">
        <v>3632</v>
      </c>
      <c r="H995" s="90"/>
      <c r="I995" s="92">
        <v>114.229755</v>
      </c>
      <c r="J995" s="93">
        <v>2.64</v>
      </c>
      <c r="K995" s="93">
        <v>2.74</v>
      </c>
      <c r="L995" s="93">
        <v>2.81</v>
      </c>
      <c r="M995" s="93">
        <v>2.4950000000000001</v>
      </c>
      <c r="N995" s="93">
        <v>2.4950000000000001</v>
      </c>
      <c r="O995" s="93">
        <v>2.4900000000000002</v>
      </c>
      <c r="P995" s="88"/>
      <c r="Q995" s="88"/>
      <c r="R995" s="88"/>
    </row>
    <row r="996" spans="1:18" s="89" customFormat="1">
      <c r="A996" s="64">
        <v>41964</v>
      </c>
      <c r="B996" s="93">
        <v>2.5</v>
      </c>
      <c r="C996" s="93"/>
      <c r="D996" s="93">
        <v>2.5</v>
      </c>
      <c r="E996" s="93">
        <v>2.5</v>
      </c>
      <c r="F996" s="93">
        <v>2.5</v>
      </c>
      <c r="G996" s="90">
        <v>6087</v>
      </c>
      <c r="H996" s="90"/>
      <c r="I996" s="92">
        <v>114.237579</v>
      </c>
      <c r="J996" s="93">
        <v>2.63</v>
      </c>
      <c r="K996" s="93">
        <v>2.74</v>
      </c>
      <c r="L996" s="93">
        <v>2.8119999999999998</v>
      </c>
      <c r="M996" s="93">
        <v>2.5</v>
      </c>
      <c r="N996" s="93">
        <v>2.5</v>
      </c>
      <c r="O996" s="93">
        <v>2.4900000000000002</v>
      </c>
      <c r="P996" s="88"/>
      <c r="Q996" s="88"/>
      <c r="R996" s="88"/>
    </row>
    <row r="997" spans="1:18" s="89" customFormat="1">
      <c r="A997" s="64">
        <v>41967</v>
      </c>
      <c r="B997" s="93">
        <v>2.5</v>
      </c>
      <c r="C997" s="93"/>
      <c r="D997" s="93">
        <v>2.5</v>
      </c>
      <c r="E997" s="93">
        <v>2.5</v>
      </c>
      <c r="F997" s="93">
        <v>2.5</v>
      </c>
      <c r="G997" s="90">
        <v>5981</v>
      </c>
      <c r="H997" s="90"/>
      <c r="I997" s="92">
        <v>114.26105200000001</v>
      </c>
      <c r="J997" s="93">
        <v>2.63</v>
      </c>
      <c r="K997" s="93">
        <v>2.73</v>
      </c>
      <c r="L997" s="93">
        <v>2.8149999999999999</v>
      </c>
      <c r="M997" s="93">
        <v>2.5</v>
      </c>
      <c r="N997" s="93">
        <v>2.5</v>
      </c>
      <c r="O997" s="93">
        <v>2.4900000000000002</v>
      </c>
      <c r="P997" s="88"/>
      <c r="Q997" s="88"/>
      <c r="R997" s="88"/>
    </row>
    <row r="998" spans="1:18" s="89" customFormat="1">
      <c r="A998" s="64">
        <v>41968</v>
      </c>
      <c r="B998" s="93">
        <v>2.5</v>
      </c>
      <c r="C998" s="93"/>
      <c r="D998" s="93">
        <v>2.5</v>
      </c>
      <c r="E998" s="93">
        <v>2.5</v>
      </c>
      <c r="F998" s="93">
        <v>2.5</v>
      </c>
      <c r="G998" s="90">
        <v>6534</v>
      </c>
      <c r="H998" s="90"/>
      <c r="I998" s="92">
        <v>114.268878</v>
      </c>
      <c r="J998" s="93">
        <v>2.6219999999999999</v>
      </c>
      <c r="K998" s="93">
        <v>2.738</v>
      </c>
      <c r="L998" s="93">
        <v>2.8119999999999998</v>
      </c>
      <c r="M998" s="93">
        <v>2.4975000000000001</v>
      </c>
      <c r="N998" s="93">
        <v>2.4950000000000001</v>
      </c>
      <c r="O998" s="93">
        <v>2.4850000000000003</v>
      </c>
      <c r="P998" s="88"/>
      <c r="Q998" s="88"/>
      <c r="R998" s="88"/>
    </row>
    <row r="999" spans="1:18" s="89" customFormat="1">
      <c r="A999" s="64">
        <v>41969</v>
      </c>
      <c r="B999" s="93">
        <v>2.5</v>
      </c>
      <c r="C999" s="93"/>
      <c r="D999" s="93">
        <v>2.5</v>
      </c>
      <c r="E999" s="93">
        <v>2.5</v>
      </c>
      <c r="F999" s="93">
        <v>2.5</v>
      </c>
      <c r="G999" s="90">
        <v>6216</v>
      </c>
      <c r="H999" s="90"/>
      <c r="I999" s="92">
        <v>114.27670500000001</v>
      </c>
      <c r="J999" s="93">
        <v>2.63</v>
      </c>
      <c r="K999" s="93">
        <v>2.74</v>
      </c>
      <c r="L999" s="93">
        <v>2.81</v>
      </c>
      <c r="M999" s="93">
        <v>2.4950000000000001</v>
      </c>
      <c r="N999" s="93">
        <v>2.4900000000000002</v>
      </c>
      <c r="O999" s="93">
        <v>2.4699999999999998</v>
      </c>
      <c r="P999" s="88"/>
      <c r="Q999" s="88"/>
      <c r="R999" s="88"/>
    </row>
    <row r="1000" spans="1:18" s="89" customFormat="1">
      <c r="A1000" s="64">
        <v>41970</v>
      </c>
      <c r="B1000" s="93">
        <v>2.5</v>
      </c>
      <c r="C1000" s="93"/>
      <c r="D1000" s="93">
        <v>2.5</v>
      </c>
      <c r="E1000" s="93">
        <v>2.5</v>
      </c>
      <c r="F1000" s="93">
        <v>2.5</v>
      </c>
      <c r="G1000" s="90">
        <v>5609</v>
      </c>
      <c r="H1000" s="90"/>
      <c r="I1000" s="92">
        <v>114.284532</v>
      </c>
      <c r="J1000" s="93">
        <v>2.6320000000000001</v>
      </c>
      <c r="K1000" s="93">
        <v>2.74</v>
      </c>
      <c r="L1000" s="93">
        <v>2.8050000000000002</v>
      </c>
      <c r="M1000" s="93">
        <v>2.4950000000000001</v>
      </c>
      <c r="N1000" s="93">
        <v>2.4950000000000001</v>
      </c>
      <c r="O1000" s="93">
        <v>2.4800000000000004</v>
      </c>
      <c r="P1000" s="88"/>
      <c r="Q1000" s="88"/>
      <c r="R1000" s="88"/>
    </row>
    <row r="1001" spans="1:18" s="89" customFormat="1">
      <c r="A1001" s="64">
        <v>41971</v>
      </c>
      <c r="B1001" s="93">
        <v>2.5</v>
      </c>
      <c r="C1001" s="93"/>
      <c r="D1001" s="93">
        <v>2.5</v>
      </c>
      <c r="E1001" s="93">
        <v>2.5</v>
      </c>
      <c r="F1001" s="93">
        <v>2.5</v>
      </c>
      <c r="G1001" s="90">
        <v>7594</v>
      </c>
      <c r="H1001" s="90"/>
      <c r="I1001" s="92">
        <v>114.29236</v>
      </c>
      <c r="J1001" s="93">
        <v>2.63</v>
      </c>
      <c r="K1001" s="93">
        <v>2.74</v>
      </c>
      <c r="L1001" s="93">
        <v>2.802</v>
      </c>
      <c r="M1001" s="93">
        <v>2.4950000000000001</v>
      </c>
      <c r="N1001" s="93">
        <v>2.4900000000000002</v>
      </c>
      <c r="O1001" s="93">
        <v>2.4649999999999999</v>
      </c>
      <c r="P1001" s="88"/>
      <c r="Q1001" s="88"/>
      <c r="R1001" s="88"/>
    </row>
    <row r="1002" spans="1:18" s="89" customFormat="1">
      <c r="A1002" s="64">
        <v>41974</v>
      </c>
      <c r="B1002" s="93">
        <v>2.5</v>
      </c>
      <c r="C1002" s="93"/>
      <c r="D1002" s="93">
        <v>2.5</v>
      </c>
      <c r="E1002" s="93">
        <v>2.5</v>
      </c>
      <c r="F1002" s="93">
        <v>2.5</v>
      </c>
      <c r="G1002" s="90">
        <v>6525</v>
      </c>
      <c r="H1002" s="90"/>
      <c r="I1002" s="92">
        <v>114.315845</v>
      </c>
      <c r="J1002" s="93">
        <v>2.63</v>
      </c>
      <c r="K1002" s="93">
        <v>2.73</v>
      </c>
      <c r="L1002" s="93">
        <v>2.7949999999999999</v>
      </c>
      <c r="M1002" s="93">
        <v>2.5</v>
      </c>
      <c r="N1002" s="93">
        <v>2.4900000000000002</v>
      </c>
      <c r="O1002" s="93">
        <v>2.4649999999999999</v>
      </c>
      <c r="P1002" s="88"/>
      <c r="Q1002" s="88"/>
      <c r="R1002" s="88"/>
    </row>
    <row r="1003" spans="1:18" s="89" customFormat="1">
      <c r="A1003" s="64">
        <v>41975</v>
      </c>
      <c r="B1003" s="93">
        <v>2.5</v>
      </c>
      <c r="C1003" s="93"/>
      <c r="D1003" s="93">
        <v>2.5</v>
      </c>
      <c r="E1003" s="93">
        <v>2.5</v>
      </c>
      <c r="F1003" s="93">
        <v>2.5</v>
      </c>
      <c r="G1003" s="90">
        <v>6140</v>
      </c>
      <c r="H1003" s="90"/>
      <c r="I1003" s="92">
        <v>114.32367499999999</v>
      </c>
      <c r="J1003" s="93">
        <v>2.6320000000000001</v>
      </c>
      <c r="K1003" s="93">
        <v>2.74</v>
      </c>
      <c r="L1003" s="93">
        <v>2.802</v>
      </c>
      <c r="M1003" s="93">
        <v>2.5</v>
      </c>
      <c r="N1003" s="93">
        <v>2.4950000000000001</v>
      </c>
      <c r="O1003" s="93">
        <v>2.4699999999999998</v>
      </c>
      <c r="P1003" s="88"/>
      <c r="Q1003" s="88"/>
      <c r="R1003" s="88"/>
    </row>
    <row r="1004" spans="1:18" s="89" customFormat="1">
      <c r="A1004" s="64">
        <v>41976</v>
      </c>
      <c r="B1004" s="93">
        <v>2.5</v>
      </c>
      <c r="C1004" s="93"/>
      <c r="D1004" s="93">
        <v>2.5</v>
      </c>
      <c r="E1004" s="93">
        <v>2.5</v>
      </c>
      <c r="F1004" s="93">
        <v>2.5</v>
      </c>
      <c r="G1004" s="90">
        <v>5811</v>
      </c>
      <c r="H1004" s="90"/>
      <c r="I1004" s="92">
        <v>114.33150500000001</v>
      </c>
      <c r="J1004" s="93">
        <v>2.63</v>
      </c>
      <c r="K1004" s="93">
        <v>2.73</v>
      </c>
      <c r="L1004" s="93">
        <v>2.7879999999999998</v>
      </c>
      <c r="M1004" s="93">
        <v>2.5</v>
      </c>
      <c r="N1004" s="93">
        <v>2.4900000000000002</v>
      </c>
      <c r="O1004" s="93">
        <v>2.4450000000000003</v>
      </c>
      <c r="P1004" s="88"/>
      <c r="Q1004" s="88"/>
      <c r="R1004" s="88"/>
    </row>
    <row r="1005" spans="1:18" s="89" customFormat="1">
      <c r="A1005" s="64">
        <v>41977</v>
      </c>
      <c r="B1005" s="93">
        <v>2.5</v>
      </c>
      <c r="C1005" s="93"/>
      <c r="D1005" s="93">
        <v>2.5</v>
      </c>
      <c r="E1005" s="93">
        <v>2.5</v>
      </c>
      <c r="F1005" s="93">
        <v>2.5</v>
      </c>
      <c r="G1005" s="90">
        <v>6589</v>
      </c>
      <c r="H1005" s="90"/>
      <c r="I1005" s="92">
        <v>114.339336</v>
      </c>
      <c r="J1005" s="93">
        <v>2.6320000000000001</v>
      </c>
      <c r="K1005" s="93">
        <v>2.73</v>
      </c>
      <c r="L1005" s="93">
        <v>2.782</v>
      </c>
      <c r="M1005" s="93">
        <v>2.5</v>
      </c>
      <c r="N1005" s="93">
        <v>2.4850000000000003</v>
      </c>
      <c r="O1005" s="93">
        <v>2.4249999999999998</v>
      </c>
      <c r="P1005" s="88"/>
      <c r="Q1005" s="88"/>
      <c r="R1005" s="88"/>
    </row>
    <row r="1006" spans="1:18" s="89" customFormat="1">
      <c r="A1006" s="64">
        <v>41978</v>
      </c>
      <c r="B1006" s="93">
        <v>2.5</v>
      </c>
      <c r="C1006" s="93"/>
      <c r="D1006" s="93">
        <v>2.5</v>
      </c>
      <c r="E1006" s="93">
        <v>2.5</v>
      </c>
      <c r="F1006" s="93">
        <v>2.5</v>
      </c>
      <c r="G1006" s="90">
        <v>5863</v>
      </c>
      <c r="H1006" s="90"/>
      <c r="I1006" s="92">
        <v>114.347167</v>
      </c>
      <c r="J1006" s="93">
        <v>2.63</v>
      </c>
      <c r="K1006" s="93">
        <v>2.71</v>
      </c>
      <c r="L1006" s="93">
        <v>2.7349999999999999</v>
      </c>
      <c r="M1006" s="93">
        <v>2.5</v>
      </c>
      <c r="N1006" s="93">
        <v>2.4699999999999998</v>
      </c>
      <c r="O1006" s="93">
        <v>2.3825000000000003</v>
      </c>
      <c r="P1006" s="88"/>
      <c r="Q1006" s="88"/>
      <c r="R1006" s="88"/>
    </row>
    <row r="1007" spans="1:18" s="89" customFormat="1">
      <c r="A1007" s="64">
        <v>41981</v>
      </c>
      <c r="B1007" s="93">
        <v>2.5</v>
      </c>
      <c r="C1007" s="93"/>
      <c r="D1007" s="93">
        <v>2.5</v>
      </c>
      <c r="E1007" s="93">
        <v>2.5</v>
      </c>
      <c r="F1007" s="93">
        <v>2.5</v>
      </c>
      <c r="G1007" s="90">
        <v>4662</v>
      </c>
      <c r="H1007" s="90"/>
      <c r="I1007" s="92">
        <v>114.37066299999999</v>
      </c>
      <c r="J1007" s="93">
        <v>2.62</v>
      </c>
      <c r="K1007" s="93">
        <v>2.72</v>
      </c>
      <c r="L1007" s="93">
        <v>2.742</v>
      </c>
      <c r="M1007" s="93">
        <v>2.5</v>
      </c>
      <c r="N1007" s="93">
        <v>2.4649999999999999</v>
      </c>
      <c r="O1007" s="93">
        <v>2.38</v>
      </c>
      <c r="P1007" s="88"/>
      <c r="Q1007" s="88"/>
      <c r="R1007" s="88"/>
    </row>
    <row r="1008" spans="1:18" s="89" customFormat="1">
      <c r="A1008" s="64">
        <v>41982</v>
      </c>
      <c r="B1008" s="93">
        <v>2.5</v>
      </c>
      <c r="C1008" s="93"/>
      <c r="D1008" s="93">
        <v>2.5</v>
      </c>
      <c r="E1008" s="93">
        <v>2.5</v>
      </c>
      <c r="F1008" s="93">
        <v>2.5</v>
      </c>
      <c r="G1008" s="90">
        <v>4869</v>
      </c>
      <c r="H1008" s="90"/>
      <c r="I1008" s="92">
        <v>114.378497</v>
      </c>
      <c r="J1008" s="93">
        <v>2.62</v>
      </c>
      <c r="K1008" s="93">
        <v>2.72</v>
      </c>
      <c r="L1008" s="93">
        <v>2.75</v>
      </c>
      <c r="M1008" s="93">
        <v>2.5</v>
      </c>
      <c r="N1008" s="93">
        <v>2.4649999999999999</v>
      </c>
      <c r="O1008" s="93">
        <v>2.375</v>
      </c>
      <c r="P1008" s="88"/>
      <c r="Q1008" s="88"/>
      <c r="R1008" s="88"/>
    </row>
    <row r="1009" spans="1:18" s="89" customFormat="1">
      <c r="A1009" s="64">
        <v>41983</v>
      </c>
      <c r="B1009" s="93">
        <v>2.5</v>
      </c>
      <c r="C1009" s="93"/>
      <c r="D1009" s="93">
        <v>2.5</v>
      </c>
      <c r="E1009" s="93">
        <v>2.5</v>
      </c>
      <c r="F1009" s="93">
        <v>2.5</v>
      </c>
      <c r="G1009" s="90">
        <v>5549</v>
      </c>
      <c r="H1009" s="90"/>
      <c r="I1009" s="92">
        <v>114.386331</v>
      </c>
      <c r="J1009" s="93">
        <v>2.62</v>
      </c>
      <c r="K1009" s="93">
        <v>2.73</v>
      </c>
      <c r="L1009" s="93">
        <v>2.75</v>
      </c>
      <c r="M1009" s="93">
        <v>2.5</v>
      </c>
      <c r="N1009" s="93">
        <v>2.4649999999999999</v>
      </c>
      <c r="O1009" s="93">
        <v>2.37</v>
      </c>
      <c r="P1009" s="88"/>
      <c r="Q1009" s="88"/>
      <c r="R1009" s="88"/>
    </row>
    <row r="1010" spans="1:18" s="89" customFormat="1">
      <c r="A1010" s="64">
        <v>41984</v>
      </c>
      <c r="B1010" s="93">
        <v>2.5</v>
      </c>
      <c r="C1010" s="93"/>
      <c r="D1010" s="93">
        <v>2.5</v>
      </c>
      <c r="E1010" s="93">
        <v>2.5</v>
      </c>
      <c r="F1010" s="93">
        <v>2.5</v>
      </c>
      <c r="G1010" s="90">
        <v>5290</v>
      </c>
      <c r="H1010" s="90"/>
      <c r="I1010" s="92">
        <v>114.394166</v>
      </c>
      <c r="J1010" s="93">
        <v>2.6120000000000001</v>
      </c>
      <c r="K1010" s="93">
        <v>2.74</v>
      </c>
      <c r="L1010" s="93">
        <v>2.75</v>
      </c>
      <c r="M1010" s="93">
        <v>2.5</v>
      </c>
      <c r="N1010" s="93">
        <v>2.4649999999999999</v>
      </c>
      <c r="O1010" s="93">
        <v>2.3650000000000002</v>
      </c>
      <c r="P1010" s="88"/>
      <c r="Q1010" s="88"/>
      <c r="R1010" s="88"/>
    </row>
    <row r="1011" spans="1:18" s="89" customFormat="1">
      <c r="A1011" s="64">
        <v>41985</v>
      </c>
      <c r="B1011" s="93">
        <v>2.5</v>
      </c>
      <c r="C1011" s="93"/>
      <c r="D1011" s="93">
        <v>2.5</v>
      </c>
      <c r="E1011" s="93">
        <v>2.5</v>
      </c>
      <c r="F1011" s="93">
        <v>2.5</v>
      </c>
      <c r="G1011" s="90">
        <v>4354</v>
      </c>
      <c r="H1011" s="90"/>
      <c r="I1011" s="92">
        <v>114.402001</v>
      </c>
      <c r="J1011" s="93">
        <v>2.62</v>
      </c>
      <c r="K1011" s="93">
        <v>2.7519999999999998</v>
      </c>
      <c r="L1011" s="93">
        <v>2.77</v>
      </c>
      <c r="M1011" s="93">
        <v>2.5</v>
      </c>
      <c r="N1011" s="93">
        <v>2.4749999999999996</v>
      </c>
      <c r="O1011" s="93">
        <v>2.3949999999999996</v>
      </c>
      <c r="P1011" s="88"/>
      <c r="Q1011" s="88"/>
      <c r="R1011" s="88"/>
    </row>
    <row r="1012" spans="1:18" s="89" customFormat="1">
      <c r="A1012" s="64">
        <v>41988</v>
      </c>
      <c r="B1012" s="93">
        <v>2.5</v>
      </c>
      <c r="C1012" s="93"/>
      <c r="D1012" s="93">
        <v>2.5</v>
      </c>
      <c r="E1012" s="93">
        <v>2.5</v>
      </c>
      <c r="F1012" s="93">
        <v>2.5</v>
      </c>
      <c r="G1012" s="90">
        <v>5325</v>
      </c>
      <c r="H1012" s="90"/>
      <c r="I1012" s="92">
        <v>114.42550799999999</v>
      </c>
      <c r="J1012" s="93">
        <v>2.63</v>
      </c>
      <c r="K1012" s="93">
        <v>2.7330000000000001</v>
      </c>
      <c r="L1012" s="93">
        <v>2.7450000000000001</v>
      </c>
      <c r="M1012" s="93">
        <v>2.4950000000000001</v>
      </c>
      <c r="N1012" s="93">
        <v>2.4699999999999998</v>
      </c>
      <c r="O1012" s="93">
        <v>2.38</v>
      </c>
      <c r="P1012" s="88"/>
      <c r="Q1012" s="88"/>
      <c r="R1012" s="88"/>
    </row>
    <row r="1013" spans="1:18" s="89" customFormat="1">
      <c r="A1013" s="64">
        <v>41989</v>
      </c>
      <c r="B1013" s="93">
        <v>2.5</v>
      </c>
      <c r="C1013" s="93"/>
      <c r="D1013" s="93">
        <v>2.5</v>
      </c>
      <c r="E1013" s="93">
        <v>2.5</v>
      </c>
      <c r="F1013" s="93">
        <v>2.5</v>
      </c>
      <c r="G1013" s="90">
        <v>6217</v>
      </c>
      <c r="H1013" s="90"/>
      <c r="I1013" s="92">
        <v>114.433346</v>
      </c>
      <c r="J1013" s="93">
        <v>2.64</v>
      </c>
      <c r="K1013" s="93">
        <v>2.74</v>
      </c>
      <c r="L1013" s="93">
        <v>2.7549999999999999</v>
      </c>
      <c r="M1013" s="93">
        <v>2.5</v>
      </c>
      <c r="N1013" s="93">
        <v>2.4699999999999998</v>
      </c>
      <c r="O1013" s="93">
        <v>2.38</v>
      </c>
      <c r="P1013" s="88"/>
      <c r="Q1013" s="88"/>
      <c r="R1013" s="88"/>
    </row>
    <row r="1014" spans="1:18" s="89" customFormat="1">
      <c r="A1014" s="64">
        <v>41990</v>
      </c>
      <c r="B1014" s="93">
        <v>2.5</v>
      </c>
      <c r="C1014" s="93"/>
      <c r="D1014" s="93">
        <v>2.5</v>
      </c>
      <c r="E1014" s="93">
        <v>2.5</v>
      </c>
      <c r="F1014" s="93">
        <v>2.5</v>
      </c>
      <c r="G1014" s="90">
        <v>4816</v>
      </c>
      <c r="H1014" s="90"/>
      <c r="I1014" s="92">
        <v>114.441183</v>
      </c>
      <c r="J1014" s="93">
        <v>2.645</v>
      </c>
      <c r="K1014" s="93">
        <v>2.75</v>
      </c>
      <c r="L1014" s="93">
        <v>2.77</v>
      </c>
      <c r="M1014" s="93">
        <v>2.5</v>
      </c>
      <c r="N1014" s="93">
        <v>2.4649999999999999</v>
      </c>
      <c r="O1014" s="93">
        <v>2.37</v>
      </c>
      <c r="P1014" s="88"/>
      <c r="Q1014" s="88"/>
      <c r="R1014" s="88"/>
    </row>
    <row r="1015" spans="1:18" s="89" customFormat="1">
      <c r="A1015" s="64">
        <v>41991</v>
      </c>
      <c r="B1015" s="93">
        <v>2.5</v>
      </c>
      <c r="C1015" s="88"/>
      <c r="D1015" s="93">
        <v>2.5</v>
      </c>
      <c r="E1015" s="93">
        <v>2.5</v>
      </c>
      <c r="F1015" s="93">
        <v>2.5</v>
      </c>
      <c r="G1015" s="101">
        <v>5150</v>
      </c>
      <c r="H1015" s="101"/>
      <c r="I1015" s="92">
        <v>114.449022</v>
      </c>
      <c r="J1015" s="88">
        <v>2.64</v>
      </c>
      <c r="K1015" s="93">
        <v>2.77</v>
      </c>
      <c r="L1015" s="93">
        <v>2.79</v>
      </c>
      <c r="M1015" s="93">
        <v>2.5</v>
      </c>
      <c r="N1015" s="93">
        <v>2.4699999999999998</v>
      </c>
      <c r="O1015" s="93">
        <v>2.38</v>
      </c>
      <c r="P1015" s="88"/>
      <c r="Q1015" s="88"/>
      <c r="R1015" s="88"/>
    </row>
    <row r="1016" spans="1:18" s="89" customFormat="1">
      <c r="A1016" s="64">
        <v>41992</v>
      </c>
      <c r="B1016" s="93">
        <v>2.5</v>
      </c>
      <c r="C1016" s="88"/>
      <c r="D1016" s="93">
        <v>2.5</v>
      </c>
      <c r="E1016" s="93">
        <v>2.5</v>
      </c>
      <c r="F1016" s="93">
        <v>2.5</v>
      </c>
      <c r="G1016" s="90">
        <v>6526</v>
      </c>
      <c r="H1016" s="90"/>
      <c r="I1016" s="92">
        <v>114.456861</v>
      </c>
      <c r="J1016" s="93">
        <v>2.64</v>
      </c>
      <c r="K1016" s="93">
        <v>2.78</v>
      </c>
      <c r="L1016" s="93">
        <v>2.8</v>
      </c>
      <c r="M1016" s="93">
        <v>2.5</v>
      </c>
      <c r="N1016" s="93">
        <v>2.4675000000000002</v>
      </c>
      <c r="O1016" s="93">
        <v>2.38</v>
      </c>
      <c r="P1016" s="88"/>
      <c r="Q1016" s="88"/>
      <c r="R1016" s="88"/>
    </row>
    <row r="1017" spans="1:18" s="89" customFormat="1">
      <c r="A1017" s="64">
        <v>41995</v>
      </c>
      <c r="B1017" s="93">
        <v>2.5</v>
      </c>
      <c r="C1017" s="88"/>
      <c r="D1017" s="93">
        <v>2.5</v>
      </c>
      <c r="E1017" s="93">
        <v>2.5</v>
      </c>
      <c r="F1017" s="93">
        <v>2.5</v>
      </c>
      <c r="G1017" s="90">
        <v>4803</v>
      </c>
      <c r="H1017" s="90"/>
      <c r="I1017" s="92">
        <v>114.480379</v>
      </c>
      <c r="J1017" s="93">
        <v>2.64</v>
      </c>
      <c r="K1017" s="93">
        <v>2.78</v>
      </c>
      <c r="L1017" s="93">
        <v>2.8029999999999999</v>
      </c>
      <c r="M1017" s="93">
        <v>2.5</v>
      </c>
      <c r="N1017" s="93">
        <v>2.4649999999999999</v>
      </c>
      <c r="O1017" s="93">
        <v>2.38</v>
      </c>
      <c r="P1017" s="88"/>
      <c r="Q1017" s="88"/>
      <c r="R1017" s="88"/>
    </row>
    <row r="1018" spans="1:18" s="89" customFormat="1">
      <c r="A1018" s="64">
        <v>41996</v>
      </c>
      <c r="B1018" s="93">
        <v>2.5</v>
      </c>
      <c r="C1018" s="93"/>
      <c r="D1018" s="93">
        <v>2.5</v>
      </c>
      <c r="E1018" s="93">
        <v>2.5</v>
      </c>
      <c r="F1018" s="93">
        <v>2.5</v>
      </c>
      <c r="G1018" s="90">
        <v>5116</v>
      </c>
      <c r="H1018" s="90"/>
      <c r="I1018" s="92">
        <v>114.488221</v>
      </c>
      <c r="J1018" s="93">
        <v>2.6379999999999999</v>
      </c>
      <c r="K1018" s="93">
        <v>2.78</v>
      </c>
      <c r="L1018" s="93">
        <v>2.8050000000000002</v>
      </c>
      <c r="M1018" s="93">
        <v>2.5</v>
      </c>
      <c r="N1018" s="93">
        <v>2.46</v>
      </c>
      <c r="O1018" s="93">
        <v>2.375</v>
      </c>
      <c r="P1018" s="88"/>
      <c r="Q1018" s="88"/>
      <c r="R1018" s="88"/>
    </row>
    <row r="1019" spans="1:18" s="89" customFormat="1">
      <c r="A1019" s="64">
        <v>41997</v>
      </c>
      <c r="B1019" s="93">
        <v>2.5</v>
      </c>
      <c r="C1019" s="93"/>
      <c r="D1019" s="93">
        <v>2.5</v>
      </c>
      <c r="E1019" s="93">
        <v>2.5</v>
      </c>
      <c r="F1019" s="93">
        <v>2.5</v>
      </c>
      <c r="G1019" s="90">
        <v>4649</v>
      </c>
      <c r="H1019" s="90"/>
      <c r="I1019" s="92">
        <v>114.49606199999999</v>
      </c>
      <c r="J1019" s="93">
        <v>2.64</v>
      </c>
      <c r="K1019" s="93">
        <v>2.778</v>
      </c>
      <c r="L1019" s="93">
        <v>2.8069999999999999</v>
      </c>
      <c r="M1019" s="93">
        <v>2.5005000000000002</v>
      </c>
      <c r="N1019" s="93">
        <v>2.46</v>
      </c>
      <c r="O1019" s="93">
        <v>2.375</v>
      </c>
      <c r="P1019" s="88"/>
      <c r="Q1019" s="88"/>
      <c r="R1019" s="88"/>
    </row>
    <row r="1020" spans="1:18" s="89" customFormat="1">
      <c r="A1020" s="64">
        <v>42002</v>
      </c>
      <c r="B1020" s="93">
        <v>2.5</v>
      </c>
      <c r="C1020" s="93"/>
      <c r="D1020" s="93">
        <v>2.5</v>
      </c>
      <c r="E1020" s="93">
        <v>2.5</v>
      </c>
      <c r="F1020" s="93">
        <v>2.5</v>
      </c>
      <c r="G1020" s="90">
        <v>5741</v>
      </c>
      <c r="H1020" s="90"/>
      <c r="I1020" s="92">
        <v>114.535273</v>
      </c>
      <c r="J1020" s="93">
        <v>2.64</v>
      </c>
      <c r="K1020" s="93">
        <v>2.78</v>
      </c>
      <c r="L1020" s="93">
        <v>2.8069999999999999</v>
      </c>
      <c r="M1020" s="93">
        <v>2.5</v>
      </c>
      <c r="N1020" s="93">
        <v>2.46</v>
      </c>
      <c r="O1020" s="93">
        <v>2.375</v>
      </c>
      <c r="P1020" s="88"/>
      <c r="Q1020" s="88"/>
      <c r="R1020" s="88"/>
    </row>
    <row r="1021" spans="1:18" s="89" customFormat="1">
      <c r="A1021" s="64">
        <v>42003</v>
      </c>
      <c r="B1021" s="93">
        <v>2.5</v>
      </c>
      <c r="C1021" s="93"/>
      <c r="D1021" s="93">
        <v>2.5</v>
      </c>
      <c r="E1021" s="93">
        <v>2.5</v>
      </c>
      <c r="F1021" s="93">
        <v>2.5</v>
      </c>
      <c r="G1021" s="90">
        <v>4200</v>
      </c>
      <c r="H1021" s="90"/>
      <c r="I1021" s="92">
        <v>114.54311800000001</v>
      </c>
      <c r="J1021" s="93">
        <v>2.6419999999999999</v>
      </c>
      <c r="K1021" s="93">
        <v>2.78</v>
      </c>
      <c r="L1021" s="93">
        <v>2.8220000000000001</v>
      </c>
      <c r="M1021" s="93">
        <v>2.5</v>
      </c>
      <c r="N1021" s="93">
        <v>2.4500000000000002</v>
      </c>
      <c r="O1021" s="93">
        <v>2.37</v>
      </c>
      <c r="P1021" s="88"/>
      <c r="Q1021" s="88"/>
      <c r="R1021" s="88"/>
    </row>
    <row r="1022" spans="1:18" s="89" customFormat="1">
      <c r="A1022" s="64">
        <v>42004</v>
      </c>
      <c r="B1022" s="93">
        <v>2.5</v>
      </c>
      <c r="C1022" s="93"/>
      <c r="D1022" s="93">
        <v>2.5</v>
      </c>
      <c r="E1022" s="93">
        <v>2.5</v>
      </c>
      <c r="F1022" s="93">
        <v>2.5</v>
      </c>
      <c r="G1022" s="90">
        <v>5424</v>
      </c>
      <c r="H1022" s="90"/>
      <c r="I1022" s="92">
        <v>114.550963</v>
      </c>
      <c r="J1022" s="93">
        <v>2.64</v>
      </c>
      <c r="K1022" s="93">
        <v>2.78</v>
      </c>
      <c r="L1022" s="93">
        <v>2.83</v>
      </c>
      <c r="M1022" s="93">
        <v>2.5</v>
      </c>
      <c r="N1022" s="93">
        <v>2.4500000000000002</v>
      </c>
      <c r="O1022" s="93">
        <v>2.3609999999999998</v>
      </c>
      <c r="P1022" s="88"/>
      <c r="Q1022" s="88"/>
      <c r="R1022" s="88"/>
    </row>
    <row r="1023" spans="1:18" s="89" customFormat="1">
      <c r="A1023" s="64">
        <v>42006</v>
      </c>
      <c r="B1023" s="93">
        <v>2.5</v>
      </c>
      <c r="C1023" s="93"/>
      <c r="D1023" s="93">
        <v>2.5</v>
      </c>
      <c r="E1023" s="93">
        <v>2.5</v>
      </c>
      <c r="F1023" s="93">
        <v>2.5</v>
      </c>
      <c r="G1023" s="90">
        <v>6574</v>
      </c>
      <c r="H1023" s="90"/>
      <c r="I1023" s="92">
        <v>114.566655</v>
      </c>
      <c r="J1023" s="93">
        <v>2.64</v>
      </c>
      <c r="K1023" s="93">
        <v>2.75</v>
      </c>
      <c r="L1023" s="93">
        <v>2.81</v>
      </c>
      <c r="M1023" s="93">
        <v>2.5</v>
      </c>
      <c r="N1023" s="93">
        <v>2.4450000000000003</v>
      </c>
      <c r="O1023" s="93">
        <v>2.3600000000000003</v>
      </c>
      <c r="P1023" s="88"/>
      <c r="Q1023" s="88"/>
      <c r="R1023" s="88"/>
    </row>
    <row r="1024" spans="1:18" s="89" customFormat="1">
      <c r="A1024" s="64">
        <v>42009</v>
      </c>
      <c r="B1024" s="93">
        <v>2.5</v>
      </c>
      <c r="C1024" s="93"/>
      <c r="D1024" s="93">
        <v>2.5</v>
      </c>
      <c r="E1024" s="93">
        <v>2.5</v>
      </c>
      <c r="F1024" s="93">
        <v>2.5</v>
      </c>
      <c r="G1024" s="90">
        <v>6357</v>
      </c>
      <c r="H1024" s="90"/>
      <c r="I1024" s="92">
        <v>114.59019600000001</v>
      </c>
      <c r="J1024" s="93">
        <v>2.6419999999999999</v>
      </c>
      <c r="K1024" s="93">
        <v>2.75</v>
      </c>
      <c r="L1024" s="93">
        <v>2.8149999999999999</v>
      </c>
      <c r="M1024" s="93">
        <v>2.4950000000000001</v>
      </c>
      <c r="N1024" s="93">
        <v>2.4450000000000003</v>
      </c>
      <c r="O1024" s="93">
        <v>2.3600000000000003</v>
      </c>
      <c r="P1024" s="88"/>
      <c r="Q1024" s="88"/>
      <c r="R1024" s="88"/>
    </row>
    <row r="1025" spans="1:18" s="89" customFormat="1">
      <c r="A1025" s="64">
        <v>42010</v>
      </c>
      <c r="B1025" s="93">
        <v>2.5</v>
      </c>
      <c r="C1025" s="93"/>
      <c r="D1025" s="93">
        <v>2.5</v>
      </c>
      <c r="E1025" s="93">
        <v>2.5</v>
      </c>
      <c r="F1025" s="93">
        <v>2.5</v>
      </c>
      <c r="G1025" s="90">
        <v>5834</v>
      </c>
      <c r="H1025" s="90"/>
      <c r="I1025" s="92">
        <v>114.598045</v>
      </c>
      <c r="J1025" s="93">
        <v>2.64</v>
      </c>
      <c r="K1025" s="93">
        <v>2.74</v>
      </c>
      <c r="L1025" s="93">
        <v>2.8149999999999999</v>
      </c>
      <c r="M1025" s="93">
        <v>2.4950000000000001</v>
      </c>
      <c r="N1025" s="93">
        <v>2.4450000000000003</v>
      </c>
      <c r="O1025" s="93">
        <v>2.3650000000000002</v>
      </c>
      <c r="P1025" s="88"/>
      <c r="Q1025" s="88"/>
      <c r="R1025" s="88"/>
    </row>
    <row r="1026" spans="1:18" s="89" customFormat="1">
      <c r="A1026" s="64">
        <v>42011</v>
      </c>
      <c r="B1026" s="93">
        <v>2.5</v>
      </c>
      <c r="C1026" s="93"/>
      <c r="D1026" s="93">
        <v>2.5</v>
      </c>
      <c r="E1026" s="93">
        <v>2.5</v>
      </c>
      <c r="F1026" s="93">
        <v>2.5</v>
      </c>
      <c r="G1026" s="90">
        <v>5137</v>
      </c>
      <c r="H1026" s="90"/>
      <c r="I1026" s="92">
        <v>114.60589400000001</v>
      </c>
      <c r="J1026" s="93">
        <v>2.64</v>
      </c>
      <c r="K1026" s="93">
        <v>2.73</v>
      </c>
      <c r="L1026" s="93">
        <v>2.8079999999999998</v>
      </c>
      <c r="M1026" s="93">
        <v>2.4900000000000002</v>
      </c>
      <c r="N1026" s="93">
        <v>2.4379999999999997</v>
      </c>
      <c r="O1026" s="93">
        <v>2.3499999999999996</v>
      </c>
      <c r="P1026" s="88"/>
      <c r="Q1026" s="88"/>
      <c r="R1026" s="88"/>
    </row>
    <row r="1027" spans="1:18" s="89" customFormat="1">
      <c r="A1027" s="64">
        <v>42012</v>
      </c>
      <c r="B1027" s="93">
        <v>2.5</v>
      </c>
      <c r="C1027" s="93"/>
      <c r="D1027" s="93">
        <v>2.5</v>
      </c>
      <c r="E1027" s="93">
        <v>2.5</v>
      </c>
      <c r="F1027" s="93">
        <v>2.5</v>
      </c>
      <c r="G1027" s="90">
        <v>4873</v>
      </c>
      <c r="H1027" s="90"/>
      <c r="I1027" s="92">
        <v>114.613744</v>
      </c>
      <c r="J1027" s="93">
        <v>2.64</v>
      </c>
      <c r="K1027" s="93">
        <v>2.738</v>
      </c>
      <c r="L1027" s="93">
        <v>2.8</v>
      </c>
      <c r="M1027" s="93">
        <v>2.4900000000000002</v>
      </c>
      <c r="N1027" s="93">
        <v>2.4400000000000004</v>
      </c>
      <c r="O1027" s="93">
        <v>2.37</v>
      </c>
      <c r="P1027" s="88"/>
      <c r="Q1027" s="88"/>
      <c r="R1027" s="88"/>
    </row>
    <row r="1028" spans="1:18" s="89" customFormat="1">
      <c r="A1028" s="64">
        <v>42013</v>
      </c>
      <c r="B1028" s="93">
        <v>2.5</v>
      </c>
      <c r="C1028" s="93"/>
      <c r="D1028" s="93">
        <v>2.5</v>
      </c>
      <c r="E1028" s="93">
        <v>2.5</v>
      </c>
      <c r="F1028" s="93">
        <v>2.5</v>
      </c>
      <c r="G1028" s="90">
        <v>4792</v>
      </c>
      <c r="H1028" s="90"/>
      <c r="I1028" s="92">
        <v>114.621594</v>
      </c>
      <c r="J1028" s="93">
        <v>2.64</v>
      </c>
      <c r="K1028" s="93">
        <v>2.7330000000000001</v>
      </c>
      <c r="L1028" s="93">
        <v>2.802</v>
      </c>
      <c r="M1028" s="93">
        <v>2.4900000000000002</v>
      </c>
      <c r="N1028" s="93">
        <v>2.4400000000000004</v>
      </c>
      <c r="O1028" s="93">
        <v>2.37</v>
      </c>
      <c r="P1028" s="88"/>
      <c r="Q1028" s="88"/>
      <c r="R1028" s="88"/>
    </row>
    <row r="1029" spans="1:18" s="89" customFormat="1">
      <c r="A1029" s="64">
        <v>42016</v>
      </c>
      <c r="B1029" s="93">
        <v>2.5</v>
      </c>
      <c r="C1029" s="93"/>
      <c r="D1029" s="93">
        <v>2.5</v>
      </c>
      <c r="E1029" s="93">
        <v>2.5</v>
      </c>
      <c r="F1029" s="93">
        <v>2.5</v>
      </c>
      <c r="G1029" s="90">
        <v>5280</v>
      </c>
      <c r="H1029" s="90"/>
      <c r="I1029" s="92">
        <v>114.64514699999999</v>
      </c>
      <c r="J1029" s="93">
        <v>2.64</v>
      </c>
      <c r="K1029" s="93">
        <v>2.7320000000000002</v>
      </c>
      <c r="L1029" s="93">
        <v>2.7919999999999998</v>
      </c>
      <c r="M1029" s="93">
        <v>2.4900000000000002</v>
      </c>
      <c r="N1029" s="93">
        <v>2.4349999999999996</v>
      </c>
      <c r="O1029" s="93">
        <v>2.3624999999999998</v>
      </c>
      <c r="P1029" s="88"/>
      <c r="Q1029" s="88"/>
      <c r="R1029" s="88"/>
    </row>
    <row r="1030" spans="1:18" s="89" customFormat="1">
      <c r="A1030" s="64">
        <v>42017</v>
      </c>
      <c r="B1030" s="93">
        <v>2.5</v>
      </c>
      <c r="C1030" s="93"/>
      <c r="D1030" s="93">
        <v>2.5</v>
      </c>
      <c r="E1030" s="93">
        <v>2.5</v>
      </c>
      <c r="F1030" s="93">
        <v>2.5</v>
      </c>
      <c r="G1030" s="90">
        <v>6244</v>
      </c>
      <c r="H1030" s="90"/>
      <c r="I1030" s="92">
        <v>114.65299899999999</v>
      </c>
      <c r="J1030" s="93">
        <v>2.64</v>
      </c>
      <c r="K1030" s="93">
        <v>2.7349999999999999</v>
      </c>
      <c r="L1030" s="93">
        <v>2.79</v>
      </c>
      <c r="M1030" s="93">
        <v>2.4850000000000003</v>
      </c>
      <c r="N1030" s="93">
        <v>2.4299999999999997</v>
      </c>
      <c r="O1030" s="93">
        <v>2.3550000000000004</v>
      </c>
      <c r="P1030" s="88"/>
      <c r="Q1030" s="88"/>
      <c r="R1030" s="88"/>
    </row>
    <row r="1031" spans="1:18" s="89" customFormat="1">
      <c r="A1031" s="64">
        <v>42018</v>
      </c>
      <c r="B1031" s="93">
        <v>2.5</v>
      </c>
      <c r="C1031" s="93"/>
      <c r="D1031" s="93">
        <v>2.5</v>
      </c>
      <c r="E1031" s="93">
        <v>2.5</v>
      </c>
      <c r="F1031" s="93">
        <v>2.5</v>
      </c>
      <c r="G1031" s="90">
        <v>5763</v>
      </c>
      <c r="H1031" s="90"/>
      <c r="I1031" s="92">
        <v>114.66085200000001</v>
      </c>
      <c r="J1031" s="93">
        <v>2.64</v>
      </c>
      <c r="K1031" s="93">
        <v>2.74</v>
      </c>
      <c r="L1031" s="93">
        <v>2.79</v>
      </c>
      <c r="M1031" s="93">
        <v>2.4850000000000003</v>
      </c>
      <c r="N1031" s="93">
        <v>2.4299999999999997</v>
      </c>
      <c r="O1031" s="93">
        <v>2.3600000000000003</v>
      </c>
      <c r="P1031" s="88"/>
      <c r="Q1031" s="88"/>
      <c r="R1031" s="88"/>
    </row>
    <row r="1032" spans="1:18" s="89" customFormat="1">
      <c r="A1032" s="64">
        <v>42019</v>
      </c>
      <c r="B1032" s="93">
        <v>2.5</v>
      </c>
      <c r="C1032" s="93"/>
      <c r="D1032" s="93">
        <v>2.5</v>
      </c>
      <c r="E1032" s="93">
        <v>2.5</v>
      </c>
      <c r="F1032" s="93">
        <v>2.5</v>
      </c>
      <c r="G1032" s="90">
        <v>5028</v>
      </c>
      <c r="H1032" s="90"/>
      <c r="I1032" s="92">
        <v>114.668705</v>
      </c>
      <c r="J1032" s="93">
        <v>2.6320000000000001</v>
      </c>
      <c r="K1032" s="93">
        <v>2.7370000000000001</v>
      </c>
      <c r="L1032" s="93">
        <v>2.7730000000000001</v>
      </c>
      <c r="M1032" s="93">
        <v>2.4950000000000001</v>
      </c>
      <c r="N1032" s="93">
        <v>2.4525000000000001</v>
      </c>
      <c r="O1032" s="93">
        <v>2.3855</v>
      </c>
      <c r="P1032" s="88"/>
      <c r="Q1032" s="88"/>
      <c r="R1032" s="88"/>
    </row>
    <row r="1033" spans="1:18" s="89" customFormat="1">
      <c r="A1033" s="64">
        <v>42020</v>
      </c>
      <c r="B1033" s="93">
        <v>2.5</v>
      </c>
      <c r="C1033" s="93"/>
      <c r="D1033" s="93">
        <v>2.5</v>
      </c>
      <c r="E1033" s="93">
        <v>2.5</v>
      </c>
      <c r="F1033" s="93">
        <v>2.5</v>
      </c>
      <c r="G1033" s="90">
        <v>4827</v>
      </c>
      <c r="H1033" s="90"/>
      <c r="I1033" s="92">
        <v>114.67655999999999</v>
      </c>
      <c r="J1033" s="93">
        <v>2.64</v>
      </c>
      <c r="K1033" s="93">
        <v>2.72</v>
      </c>
      <c r="L1033" s="93">
        <v>2.76</v>
      </c>
      <c r="M1033" s="93">
        <v>2.4824999999999999</v>
      </c>
      <c r="N1033" s="93">
        <v>2.4225000000000003</v>
      </c>
      <c r="O1033" s="93">
        <v>2.3375000000000004</v>
      </c>
      <c r="P1033" s="88"/>
      <c r="Q1033" s="88"/>
      <c r="R1033" s="88"/>
    </row>
    <row r="1034" spans="1:18" s="89" customFormat="1">
      <c r="A1034" s="64">
        <v>42023</v>
      </c>
      <c r="B1034" s="93">
        <v>2.5</v>
      </c>
      <c r="C1034" s="93"/>
      <c r="D1034" s="93">
        <v>2.5</v>
      </c>
      <c r="E1034" s="93">
        <v>2.5</v>
      </c>
      <c r="F1034" s="93">
        <v>2.5</v>
      </c>
      <c r="G1034" s="90">
        <v>5928</v>
      </c>
      <c r="H1034" s="90"/>
      <c r="I1034" s="92">
        <v>114.700123</v>
      </c>
      <c r="J1034" s="93">
        <v>2.64</v>
      </c>
      <c r="K1034" s="93">
        <v>2.73</v>
      </c>
      <c r="L1034" s="93">
        <v>2.7850000000000001</v>
      </c>
      <c r="M1034" s="93">
        <v>2.4850000000000003</v>
      </c>
      <c r="N1034" s="93">
        <v>2.423</v>
      </c>
      <c r="O1034" s="93">
        <v>2.3425000000000002</v>
      </c>
      <c r="P1034" s="88"/>
      <c r="Q1034" s="88"/>
      <c r="R1034" s="88"/>
    </row>
    <row r="1035" spans="1:18" s="89" customFormat="1">
      <c r="A1035" s="64">
        <v>42024</v>
      </c>
      <c r="B1035" s="93">
        <v>2.5</v>
      </c>
      <c r="C1035" s="93"/>
      <c r="D1035" s="93">
        <v>2.5</v>
      </c>
      <c r="E1035" s="93">
        <v>2.5</v>
      </c>
      <c r="F1035" s="93">
        <v>2.5</v>
      </c>
      <c r="G1035" s="90">
        <v>4502</v>
      </c>
      <c r="H1035" s="90"/>
      <c r="I1035" s="92">
        <v>114.70797899999999</v>
      </c>
      <c r="J1035" s="93">
        <v>2.63</v>
      </c>
      <c r="K1035" s="93">
        <v>2.722</v>
      </c>
      <c r="L1035" s="93">
        <v>2.78</v>
      </c>
      <c r="M1035" s="93">
        <v>2.48</v>
      </c>
      <c r="N1035" s="93">
        <v>2.42</v>
      </c>
      <c r="O1035" s="93">
        <v>2.3425000000000002</v>
      </c>
      <c r="P1035" s="88"/>
      <c r="Q1035" s="88"/>
      <c r="R1035" s="88"/>
    </row>
    <row r="1036" spans="1:18" s="89" customFormat="1">
      <c r="A1036" s="64">
        <v>42025</v>
      </c>
      <c r="B1036" s="93">
        <v>2.5</v>
      </c>
      <c r="C1036" s="93"/>
      <c r="D1036" s="93">
        <v>2.5</v>
      </c>
      <c r="E1036" s="93">
        <v>2.5</v>
      </c>
      <c r="F1036" s="93">
        <v>2.5</v>
      </c>
      <c r="G1036" s="90">
        <v>4686</v>
      </c>
      <c r="H1036" s="90"/>
      <c r="I1036" s="92">
        <v>114.715836</v>
      </c>
      <c r="J1036" s="93">
        <v>2.63</v>
      </c>
      <c r="K1036" s="93">
        <v>2.71</v>
      </c>
      <c r="L1036" s="93">
        <v>2.77</v>
      </c>
      <c r="M1036" s="93">
        <v>2.4690000000000003</v>
      </c>
      <c r="N1036" s="93">
        <v>2.407</v>
      </c>
      <c r="O1036" s="93">
        <v>2.3200000000000003</v>
      </c>
      <c r="P1036" s="88"/>
      <c r="Q1036" s="88"/>
      <c r="R1036" s="88"/>
    </row>
    <row r="1037" spans="1:18" s="89" customFormat="1">
      <c r="A1037" s="64">
        <v>42026</v>
      </c>
      <c r="B1037" s="93">
        <v>2.5</v>
      </c>
      <c r="C1037" s="93"/>
      <c r="D1037" s="93">
        <v>2.5</v>
      </c>
      <c r="E1037" s="93">
        <v>2.5</v>
      </c>
      <c r="F1037" s="93">
        <v>2.5</v>
      </c>
      <c r="G1037" s="90">
        <v>4766</v>
      </c>
      <c r="H1037" s="90"/>
      <c r="I1037" s="92">
        <v>114.723693</v>
      </c>
      <c r="J1037" s="93">
        <v>2.6070000000000002</v>
      </c>
      <c r="K1037" s="93">
        <v>2.66</v>
      </c>
      <c r="L1037" s="93">
        <v>2.6930000000000001</v>
      </c>
      <c r="M1037" s="93">
        <v>2.4539999999999997</v>
      </c>
      <c r="N1037" s="93">
        <v>2.3730000000000002</v>
      </c>
      <c r="O1037" s="93">
        <v>2.2750000000000004</v>
      </c>
      <c r="P1037" s="88"/>
      <c r="Q1037" s="88"/>
      <c r="R1037" s="88"/>
    </row>
    <row r="1038" spans="1:18" s="89" customFormat="1">
      <c r="A1038" s="64">
        <v>42027</v>
      </c>
      <c r="B1038" s="93">
        <v>2.5</v>
      </c>
      <c r="C1038" s="93"/>
      <c r="D1038" s="93">
        <v>2.5</v>
      </c>
      <c r="E1038" s="93">
        <v>2.5</v>
      </c>
      <c r="F1038" s="93">
        <v>2.5</v>
      </c>
      <c r="G1038" s="90">
        <v>5195</v>
      </c>
      <c r="H1038" s="90"/>
      <c r="I1038" s="92">
        <v>114.731551</v>
      </c>
      <c r="J1038" s="93">
        <v>2.5950000000000002</v>
      </c>
      <c r="K1038" s="93">
        <v>2.65</v>
      </c>
      <c r="L1038" s="93">
        <v>2.6829999999999998</v>
      </c>
      <c r="M1038" s="93">
        <v>2.4450000000000003</v>
      </c>
      <c r="N1038" s="93">
        <v>2.3499999999999996</v>
      </c>
      <c r="O1038" s="93">
        <v>2.25</v>
      </c>
      <c r="P1038" s="88"/>
      <c r="Q1038" s="88"/>
      <c r="R1038" s="88"/>
    </row>
    <row r="1039" spans="1:18" s="89" customFormat="1">
      <c r="A1039" s="64">
        <v>42031</v>
      </c>
      <c r="B1039" s="93">
        <v>2.5</v>
      </c>
      <c r="C1039" s="93"/>
      <c r="D1039" s="93">
        <v>2.5</v>
      </c>
      <c r="E1039" s="93">
        <v>2.5</v>
      </c>
      <c r="F1039" s="93">
        <v>2.5</v>
      </c>
      <c r="G1039" s="90">
        <v>4705</v>
      </c>
      <c r="H1039" s="90"/>
      <c r="I1039" s="92">
        <v>114.762984</v>
      </c>
      <c r="J1039" s="93">
        <v>2.58</v>
      </c>
      <c r="K1039" s="93">
        <v>2.65</v>
      </c>
      <c r="L1039" s="93">
        <v>2.66</v>
      </c>
      <c r="M1039" s="93">
        <v>2.4450000000000003</v>
      </c>
      <c r="N1039" s="93">
        <v>2.3525</v>
      </c>
      <c r="O1039" s="93">
        <v>2.25</v>
      </c>
      <c r="P1039" s="88"/>
      <c r="Q1039" s="88"/>
      <c r="R1039" s="88"/>
    </row>
    <row r="1040" spans="1:18" s="89" customFormat="1">
      <c r="A1040" s="64">
        <v>42032</v>
      </c>
      <c r="B1040" s="93">
        <v>2.5</v>
      </c>
      <c r="C1040" s="93"/>
      <c r="D1040" s="93">
        <v>2.5</v>
      </c>
      <c r="E1040" s="93">
        <v>2.5</v>
      </c>
      <c r="F1040" s="93">
        <v>2.5</v>
      </c>
      <c r="G1040" s="90">
        <v>4095</v>
      </c>
      <c r="H1040" s="90"/>
      <c r="I1040" s="92">
        <v>114.77084499999999</v>
      </c>
      <c r="J1040" s="93">
        <v>2.613</v>
      </c>
      <c r="K1040" s="93">
        <v>2.7</v>
      </c>
      <c r="L1040" s="93">
        <v>2.7250000000000001</v>
      </c>
      <c r="M1040" s="93">
        <v>2.4725000000000001</v>
      </c>
      <c r="N1040" s="93">
        <v>2.3979999999999997</v>
      </c>
      <c r="O1040" s="93">
        <v>2.3019999999999996</v>
      </c>
      <c r="P1040" s="88"/>
      <c r="Q1040" s="88"/>
      <c r="R1040" s="88"/>
    </row>
    <row r="1041" spans="1:18" s="89" customFormat="1">
      <c r="A1041" s="64">
        <v>42033</v>
      </c>
      <c r="B1041" s="93">
        <v>2.5</v>
      </c>
      <c r="C1041" s="93"/>
      <c r="D1041" s="93">
        <v>2.5</v>
      </c>
      <c r="E1041" s="93">
        <v>2.5</v>
      </c>
      <c r="F1041" s="93">
        <v>2.5</v>
      </c>
      <c r="G1041" s="90">
        <v>3886</v>
      </c>
      <c r="H1041" s="90"/>
      <c r="I1041" s="92">
        <v>114.778706</v>
      </c>
      <c r="J1041" s="93">
        <v>2.5099999999999998</v>
      </c>
      <c r="K1041" s="93">
        <v>2.58</v>
      </c>
      <c r="L1041" s="93">
        <v>2.58</v>
      </c>
      <c r="M1041" s="93">
        <v>2.3639999999999999</v>
      </c>
      <c r="N1041" s="93">
        <v>2.2469999999999999</v>
      </c>
      <c r="O1041" s="93">
        <v>2.149</v>
      </c>
      <c r="P1041" s="88"/>
      <c r="Q1041" s="88"/>
      <c r="R1041" s="88"/>
    </row>
    <row r="1042" spans="1:18" s="89" customFormat="1">
      <c r="A1042" s="64">
        <v>42034</v>
      </c>
      <c r="B1042" s="93">
        <v>2.5</v>
      </c>
      <c r="C1042" s="93"/>
      <c r="D1042" s="93">
        <v>2.5</v>
      </c>
      <c r="E1042" s="93">
        <v>2.5</v>
      </c>
      <c r="F1042" s="93">
        <v>2.5</v>
      </c>
      <c r="G1042" s="90">
        <v>5010</v>
      </c>
      <c r="H1042" s="90"/>
      <c r="I1042" s="92">
        <v>114.78656700000001</v>
      </c>
      <c r="J1042" s="93">
        <v>2.4900000000000002</v>
      </c>
      <c r="K1042" s="93">
        <v>2.54</v>
      </c>
      <c r="L1042" s="93">
        <v>2.5499999999999998</v>
      </c>
      <c r="M1042" s="93">
        <v>2.3499999999999996</v>
      </c>
      <c r="N1042" s="93">
        <v>2.2054999999999998</v>
      </c>
      <c r="O1042" s="93">
        <v>2.1130000000000004</v>
      </c>
      <c r="P1042" s="88"/>
      <c r="Q1042" s="88"/>
      <c r="R1042" s="88"/>
    </row>
    <row r="1043" spans="1:18" s="89" customFormat="1">
      <c r="A1043" s="64">
        <v>42037</v>
      </c>
      <c r="B1043" s="93">
        <v>2.5</v>
      </c>
      <c r="C1043" s="93"/>
      <c r="D1043" s="93">
        <v>2.5</v>
      </c>
      <c r="E1043" s="93">
        <v>2.5</v>
      </c>
      <c r="F1043" s="93">
        <v>2.5</v>
      </c>
      <c r="G1043" s="90">
        <v>5636</v>
      </c>
      <c r="H1043" s="90"/>
      <c r="I1043" s="92">
        <v>114.810154</v>
      </c>
      <c r="J1043" s="93">
        <v>2.48</v>
      </c>
      <c r="K1043" s="93">
        <v>2.4870000000000001</v>
      </c>
      <c r="L1043" s="93">
        <v>2.52</v>
      </c>
      <c r="M1043" s="93">
        <v>2.3419999999999996</v>
      </c>
      <c r="N1043" s="93">
        <v>2.2199999999999998</v>
      </c>
      <c r="O1043" s="93">
        <v>2.1219999999999999</v>
      </c>
      <c r="P1043" s="88"/>
      <c r="Q1043" s="88"/>
      <c r="R1043" s="88"/>
    </row>
    <row r="1044" spans="1:18" s="89" customFormat="1">
      <c r="A1044" s="64">
        <v>42038</v>
      </c>
      <c r="B1044" s="93">
        <v>2.5</v>
      </c>
      <c r="C1044" s="93"/>
      <c r="D1044" s="93">
        <v>2.5</v>
      </c>
      <c r="E1044" s="93">
        <v>2.5</v>
      </c>
      <c r="F1044" s="93">
        <v>2.5</v>
      </c>
      <c r="G1044" s="90">
        <v>4564</v>
      </c>
      <c r="H1044" s="90"/>
      <c r="I1044" s="92">
        <v>114.818017</v>
      </c>
      <c r="J1044" s="93">
        <v>2.3620000000000001</v>
      </c>
      <c r="K1044" s="93">
        <v>2.37</v>
      </c>
      <c r="L1044" s="93">
        <v>2.3780000000000001</v>
      </c>
      <c r="M1044" s="93">
        <v>2.2530000000000001</v>
      </c>
      <c r="N1044" s="93">
        <v>2.12</v>
      </c>
      <c r="O1044" s="93">
        <v>2.0049999999999999</v>
      </c>
      <c r="P1044" s="88"/>
      <c r="Q1044" s="88"/>
      <c r="R1044" s="88"/>
    </row>
    <row r="1045" spans="1:18" s="89" customFormat="1">
      <c r="A1045" s="64">
        <v>42039</v>
      </c>
      <c r="B1045" s="93">
        <v>2.25</v>
      </c>
      <c r="C1045" s="93">
        <v>-0.25</v>
      </c>
      <c r="D1045" s="93">
        <v>2.25</v>
      </c>
      <c r="E1045" s="93">
        <v>2.25</v>
      </c>
      <c r="F1045" s="93">
        <v>2.25</v>
      </c>
      <c r="G1045" s="90">
        <v>4727</v>
      </c>
      <c r="H1045" s="90"/>
      <c r="I1045" s="92">
        <v>114.82588200000001</v>
      </c>
      <c r="J1045" s="93">
        <v>2.38</v>
      </c>
      <c r="K1045" s="93">
        <v>2.395</v>
      </c>
      <c r="L1045" s="93">
        <v>2.42</v>
      </c>
      <c r="M1045" s="93">
        <v>2.25</v>
      </c>
      <c r="N1045" s="93">
        <v>2.16</v>
      </c>
      <c r="O1045" s="93">
        <v>2.0650000000000004</v>
      </c>
      <c r="P1045" s="88"/>
      <c r="Q1045" s="88"/>
      <c r="R1045" s="88"/>
    </row>
    <row r="1046" spans="1:18" s="89" customFormat="1">
      <c r="A1046" s="64">
        <v>42040</v>
      </c>
      <c r="B1046" s="93">
        <v>2.25</v>
      </c>
      <c r="C1046" s="93"/>
      <c r="D1046" s="93">
        <v>2.25</v>
      </c>
      <c r="E1046" s="93">
        <v>2.25</v>
      </c>
      <c r="F1046" s="93">
        <v>2.25</v>
      </c>
      <c r="G1046" s="90">
        <v>3570</v>
      </c>
      <c r="H1046" s="90"/>
      <c r="I1046" s="92">
        <v>114.83296</v>
      </c>
      <c r="J1046" s="93">
        <v>2.37</v>
      </c>
      <c r="K1046" s="93">
        <v>2.4</v>
      </c>
      <c r="L1046" s="93">
        <v>2.415</v>
      </c>
      <c r="M1046" s="93">
        <v>2.2210000000000001</v>
      </c>
      <c r="N1046" s="93">
        <v>2.1675</v>
      </c>
      <c r="O1046" s="93">
        <v>2.0599999999999996</v>
      </c>
      <c r="P1046" s="88"/>
      <c r="Q1046" s="88"/>
      <c r="R1046" s="88"/>
    </row>
    <row r="1047" spans="1:18" s="89" customFormat="1">
      <c r="A1047" s="64">
        <v>42041</v>
      </c>
      <c r="B1047" s="93">
        <v>2.25</v>
      </c>
      <c r="C1047" s="93"/>
      <c r="D1047" s="93">
        <v>2.25</v>
      </c>
      <c r="E1047" s="93">
        <v>2.25</v>
      </c>
      <c r="F1047" s="93">
        <v>2.25</v>
      </c>
      <c r="G1047" s="90">
        <v>6625</v>
      </c>
      <c r="H1047" s="90"/>
      <c r="I1047" s="92">
        <v>114.840039</v>
      </c>
      <c r="J1047" s="93">
        <v>2.37</v>
      </c>
      <c r="K1047" s="93">
        <v>2.4049999999999998</v>
      </c>
      <c r="L1047" s="93">
        <v>2.42</v>
      </c>
      <c r="M1047" s="93">
        <v>2.2400000000000002</v>
      </c>
      <c r="N1047" s="93">
        <v>2.1604999999999999</v>
      </c>
      <c r="O1047" s="93">
        <v>2.0640000000000001</v>
      </c>
      <c r="P1047" s="88"/>
      <c r="Q1047" s="88"/>
      <c r="R1047" s="88"/>
    </row>
    <row r="1048" spans="1:18" s="89" customFormat="1">
      <c r="A1048" s="64">
        <v>42044</v>
      </c>
      <c r="B1048" s="93">
        <v>2.25</v>
      </c>
      <c r="C1048" s="93"/>
      <c r="D1048" s="93">
        <v>2.25</v>
      </c>
      <c r="E1048" s="93">
        <v>2.25</v>
      </c>
      <c r="F1048" s="93">
        <v>2.25</v>
      </c>
      <c r="G1048" s="90">
        <v>4371</v>
      </c>
      <c r="H1048" s="90"/>
      <c r="I1048" s="92">
        <v>114.861276</v>
      </c>
      <c r="J1048" s="93">
        <v>2.36</v>
      </c>
      <c r="K1048" s="93">
        <v>2.39</v>
      </c>
      <c r="L1048" s="93">
        <v>2.4300000000000002</v>
      </c>
      <c r="M1048" s="93">
        <v>2.2480000000000002</v>
      </c>
      <c r="N1048" s="93">
        <v>2.1630000000000003</v>
      </c>
      <c r="O1048" s="93">
        <v>2.0629999999999997</v>
      </c>
      <c r="P1048" s="88"/>
      <c r="Q1048" s="88"/>
      <c r="R1048" s="88"/>
    </row>
    <row r="1049" spans="1:18" s="89" customFormat="1">
      <c r="A1049" s="64">
        <v>42045</v>
      </c>
      <c r="B1049" s="93">
        <v>2.25</v>
      </c>
      <c r="C1049" s="93"/>
      <c r="D1049" s="93">
        <v>2.25</v>
      </c>
      <c r="E1049" s="93">
        <v>2.25</v>
      </c>
      <c r="F1049" s="93">
        <v>2.25</v>
      </c>
      <c r="G1049" s="90">
        <v>4322</v>
      </c>
      <c r="H1049" s="90"/>
      <c r="I1049" s="92">
        <v>114.868357</v>
      </c>
      <c r="J1049" s="93">
        <v>2.36</v>
      </c>
      <c r="K1049" s="93">
        <v>2.39</v>
      </c>
      <c r="L1049" s="93">
        <v>2.4279999999999999</v>
      </c>
      <c r="M1049" s="93">
        <v>2.242</v>
      </c>
      <c r="N1049" s="93">
        <v>2.1529999999999996</v>
      </c>
      <c r="O1049" s="93">
        <v>2.0540000000000003</v>
      </c>
      <c r="P1049" s="88"/>
      <c r="Q1049" s="88"/>
      <c r="R1049" s="88"/>
    </row>
    <row r="1050" spans="1:18" s="89" customFormat="1">
      <c r="A1050" s="64">
        <v>42046</v>
      </c>
      <c r="B1050" s="93">
        <v>2.25</v>
      </c>
      <c r="C1050" s="93"/>
      <c r="D1050" s="93">
        <v>2.25</v>
      </c>
      <c r="E1050" s="93">
        <v>2.25</v>
      </c>
      <c r="F1050" s="93">
        <v>2.25</v>
      </c>
      <c r="G1050" s="90">
        <v>3396</v>
      </c>
      <c r="H1050" s="90"/>
      <c r="I1050" s="92">
        <v>114.875438</v>
      </c>
      <c r="J1050" s="93">
        <v>2.36</v>
      </c>
      <c r="K1050" s="93">
        <v>2.39</v>
      </c>
      <c r="L1050" s="93">
        <v>2.42</v>
      </c>
      <c r="M1050" s="93">
        <v>2.2350000000000003</v>
      </c>
      <c r="N1050" s="93">
        <v>2.141</v>
      </c>
      <c r="O1050" s="93">
        <v>2.0430000000000001</v>
      </c>
      <c r="P1050" s="88"/>
      <c r="Q1050" s="88"/>
      <c r="R1050" s="88"/>
    </row>
    <row r="1051" spans="1:18" s="89" customFormat="1">
      <c r="A1051" s="64">
        <v>42047</v>
      </c>
      <c r="B1051" s="93">
        <v>2.25</v>
      </c>
      <c r="C1051" s="93"/>
      <c r="D1051" s="93">
        <v>2.25</v>
      </c>
      <c r="E1051" s="93">
        <v>2.25</v>
      </c>
      <c r="F1051" s="93">
        <v>2.25</v>
      </c>
      <c r="G1051" s="90">
        <v>5180</v>
      </c>
      <c r="H1051" s="90"/>
      <c r="I1051" s="92">
        <v>114.882519</v>
      </c>
      <c r="J1051" s="93">
        <v>2.323</v>
      </c>
      <c r="K1051" s="93">
        <v>2.34</v>
      </c>
      <c r="L1051" s="93">
        <v>2.35</v>
      </c>
      <c r="M1051" s="93">
        <v>2.2039999999999997</v>
      </c>
      <c r="N1051" s="93">
        <v>2.0739999999999998</v>
      </c>
      <c r="O1051" s="93">
        <v>1.9750000000000001</v>
      </c>
      <c r="P1051" s="88"/>
      <c r="Q1051" s="88"/>
      <c r="R1051" s="88"/>
    </row>
    <row r="1052" spans="1:18" s="89" customFormat="1">
      <c r="A1052" s="64">
        <v>42048</v>
      </c>
      <c r="B1052" s="93">
        <v>2.25</v>
      </c>
      <c r="C1052" s="93"/>
      <c r="D1052" s="93">
        <v>2.25</v>
      </c>
      <c r="E1052" s="93">
        <v>2.25</v>
      </c>
      <c r="F1052" s="93">
        <v>2.25</v>
      </c>
      <c r="G1052" s="90">
        <v>4926</v>
      </c>
      <c r="H1052" s="90"/>
      <c r="I1052" s="92">
        <v>114.889601</v>
      </c>
      <c r="J1052" s="93">
        <v>2.33</v>
      </c>
      <c r="K1052" s="93">
        <v>2.33</v>
      </c>
      <c r="L1052" s="93">
        <v>2.35</v>
      </c>
      <c r="M1052" s="93">
        <v>2.1890000000000001</v>
      </c>
      <c r="N1052" s="93">
        <v>2.0700000000000003</v>
      </c>
      <c r="O1052" s="93">
        <v>1.98</v>
      </c>
      <c r="P1052" s="88"/>
      <c r="Q1052" s="88"/>
      <c r="R1052" s="88"/>
    </row>
    <row r="1053" spans="1:18" s="89" customFormat="1">
      <c r="A1053" s="64">
        <v>42051</v>
      </c>
      <c r="B1053" s="93">
        <v>2.25</v>
      </c>
      <c r="C1053" s="93"/>
      <c r="D1053" s="93">
        <v>2.25</v>
      </c>
      <c r="E1053" s="93">
        <v>2.25</v>
      </c>
      <c r="F1053" s="93">
        <v>2.25</v>
      </c>
      <c r="G1053" s="90">
        <v>4807</v>
      </c>
      <c r="H1053" s="90"/>
      <c r="I1053" s="92">
        <v>114.910848</v>
      </c>
      <c r="J1053" s="93">
        <v>2.3199999999999998</v>
      </c>
      <c r="K1053" s="93">
        <v>2.3220000000000001</v>
      </c>
      <c r="L1053" s="93">
        <v>2.3479999999999999</v>
      </c>
      <c r="M1053" s="93">
        <v>2.1820000000000004</v>
      </c>
      <c r="N1053" s="93">
        <v>2.0679999999999996</v>
      </c>
      <c r="O1053" s="93">
        <v>1.9750000000000001</v>
      </c>
      <c r="P1053" s="88"/>
      <c r="Q1053" s="88"/>
      <c r="R1053" s="88"/>
    </row>
    <row r="1054" spans="1:18" s="89" customFormat="1">
      <c r="A1054" s="64">
        <v>42052</v>
      </c>
      <c r="B1054" s="93">
        <v>2.25</v>
      </c>
      <c r="C1054" s="93"/>
      <c r="D1054" s="93">
        <v>2.25</v>
      </c>
      <c r="E1054" s="93">
        <v>2.25</v>
      </c>
      <c r="F1054" s="93">
        <v>2.25</v>
      </c>
      <c r="G1054" s="90">
        <v>3507</v>
      </c>
      <c r="H1054" s="90"/>
      <c r="I1054" s="92">
        <v>114.917931</v>
      </c>
      <c r="J1054" s="93">
        <v>2.3199999999999998</v>
      </c>
      <c r="K1054" s="93">
        <v>2.34</v>
      </c>
      <c r="L1054" s="93">
        <v>2.3580000000000001</v>
      </c>
      <c r="M1054" s="93">
        <v>2.1870000000000003</v>
      </c>
      <c r="N1054" s="93">
        <v>2.09</v>
      </c>
      <c r="O1054" s="93">
        <v>1.9950000000000001</v>
      </c>
      <c r="P1054" s="88"/>
      <c r="Q1054" s="88"/>
      <c r="R1054" s="88"/>
    </row>
    <row r="1055" spans="1:18" s="89" customFormat="1">
      <c r="A1055" s="64">
        <v>42053</v>
      </c>
      <c r="B1055" s="93">
        <v>2.25</v>
      </c>
      <c r="C1055" s="93"/>
      <c r="D1055" s="93">
        <v>2.25</v>
      </c>
      <c r="E1055" s="93">
        <v>2.25</v>
      </c>
      <c r="F1055" s="93">
        <v>2.25</v>
      </c>
      <c r="G1055" s="90">
        <v>4074</v>
      </c>
      <c r="H1055" s="90"/>
      <c r="I1055" s="92">
        <v>114.925015</v>
      </c>
      <c r="J1055" s="93">
        <v>2.31</v>
      </c>
      <c r="K1055" s="93">
        <v>2.33</v>
      </c>
      <c r="L1055" s="93">
        <v>2.36</v>
      </c>
      <c r="M1055" s="93">
        <v>2.1870000000000003</v>
      </c>
      <c r="N1055" s="93">
        <v>2.101</v>
      </c>
      <c r="O1055" s="93">
        <v>2</v>
      </c>
      <c r="P1055" s="88"/>
      <c r="Q1055" s="88"/>
      <c r="R1055" s="88"/>
    </row>
    <row r="1056" spans="1:18" s="89" customFormat="1">
      <c r="A1056" s="64">
        <v>42054</v>
      </c>
      <c r="B1056" s="93">
        <v>2.25</v>
      </c>
      <c r="C1056" s="93"/>
      <c r="D1056" s="93">
        <v>2.25</v>
      </c>
      <c r="E1056" s="93">
        <v>2.25</v>
      </c>
      <c r="F1056" s="93">
        <v>2.25</v>
      </c>
      <c r="G1056" s="90">
        <v>4057</v>
      </c>
      <c r="H1056" s="90"/>
      <c r="I1056" s="92">
        <v>114.93210000000001</v>
      </c>
      <c r="J1056" s="93">
        <v>2.31</v>
      </c>
      <c r="K1056" s="93">
        <v>2.33</v>
      </c>
      <c r="L1056" s="93">
        <v>2.35</v>
      </c>
      <c r="M1056" s="93">
        <v>2.1779999999999999</v>
      </c>
      <c r="N1056" s="93">
        <v>2.09</v>
      </c>
      <c r="O1056" s="93">
        <v>1.9850000000000001</v>
      </c>
      <c r="P1056" s="88"/>
      <c r="Q1056" s="88"/>
      <c r="R1056" s="88"/>
    </row>
    <row r="1057" spans="1:18" s="89" customFormat="1">
      <c r="A1057" s="64">
        <v>42055</v>
      </c>
      <c r="B1057" s="93">
        <v>2.25</v>
      </c>
      <c r="C1057" s="93"/>
      <c r="D1057" s="93">
        <v>2.25</v>
      </c>
      <c r="E1057" s="93">
        <v>2.25</v>
      </c>
      <c r="F1057" s="93">
        <v>2.25</v>
      </c>
      <c r="G1057" s="90">
        <v>4263</v>
      </c>
      <c r="H1057" s="90"/>
      <c r="I1057" s="92">
        <v>114.939184</v>
      </c>
      <c r="J1057" s="93">
        <v>2.2999999999999998</v>
      </c>
      <c r="K1057" s="93">
        <v>2.33</v>
      </c>
      <c r="L1057" s="93">
        <v>2.35</v>
      </c>
      <c r="M1057" s="93">
        <v>2.165</v>
      </c>
      <c r="N1057" s="93">
        <v>2.0739999999999998</v>
      </c>
      <c r="O1057" s="93">
        <v>1.9750000000000001</v>
      </c>
      <c r="P1057" s="88"/>
      <c r="Q1057" s="88"/>
      <c r="R1057" s="88"/>
    </row>
    <row r="1058" spans="1:18" s="89" customFormat="1">
      <c r="A1058" s="64">
        <v>42058</v>
      </c>
      <c r="B1058" s="93">
        <v>2.25</v>
      </c>
      <c r="C1058" s="93"/>
      <c r="D1058" s="93">
        <v>2.25</v>
      </c>
      <c r="E1058" s="93">
        <v>2.25</v>
      </c>
      <c r="F1058" s="93">
        <v>2.25</v>
      </c>
      <c r="G1058" s="90">
        <v>4517</v>
      </c>
      <c r="H1058" s="90"/>
      <c r="I1058" s="92">
        <v>114.96044000000001</v>
      </c>
      <c r="J1058" s="93">
        <v>2.29</v>
      </c>
      <c r="K1058" s="93">
        <v>2.3199999999999998</v>
      </c>
      <c r="L1058" s="93">
        <v>2.3530000000000002</v>
      </c>
      <c r="M1058" s="93">
        <v>2.1630000000000003</v>
      </c>
      <c r="N1058" s="93">
        <v>2.0780000000000003</v>
      </c>
      <c r="O1058" s="93">
        <v>1.98</v>
      </c>
      <c r="P1058" s="88"/>
      <c r="Q1058" s="88"/>
      <c r="R1058" s="88"/>
    </row>
    <row r="1059" spans="1:18" s="89" customFormat="1">
      <c r="A1059" s="64">
        <v>42059</v>
      </c>
      <c r="B1059" s="93">
        <v>2.25</v>
      </c>
      <c r="C1059" s="93"/>
      <c r="D1059" s="93">
        <v>2.25</v>
      </c>
      <c r="E1059" s="93">
        <v>2.25</v>
      </c>
      <c r="F1059" s="93">
        <v>2.25</v>
      </c>
      <c r="G1059" s="90">
        <v>6366</v>
      </c>
      <c r="H1059" s="90"/>
      <c r="I1059" s="92">
        <v>114.967527</v>
      </c>
      <c r="J1059" s="93">
        <v>2.2879999999999998</v>
      </c>
      <c r="K1059" s="93">
        <v>2.3199999999999998</v>
      </c>
      <c r="L1059" s="93">
        <v>2.35</v>
      </c>
      <c r="M1059" s="93">
        <v>2.1669999999999998</v>
      </c>
      <c r="N1059" s="93">
        <v>2.0860000000000003</v>
      </c>
      <c r="O1059" s="93">
        <v>1.988</v>
      </c>
      <c r="P1059" s="88"/>
      <c r="Q1059" s="88"/>
      <c r="R1059" s="88"/>
    </row>
    <row r="1060" spans="1:18" s="89" customFormat="1">
      <c r="A1060" s="64">
        <v>42060</v>
      </c>
      <c r="B1060" s="93">
        <v>2.25</v>
      </c>
      <c r="C1060" s="93"/>
      <c r="D1060" s="93">
        <v>2.25</v>
      </c>
      <c r="E1060" s="93">
        <v>2.25</v>
      </c>
      <c r="F1060" s="93">
        <v>2.25</v>
      </c>
      <c r="G1060" s="90">
        <v>4957</v>
      </c>
      <c r="H1060" s="90"/>
      <c r="I1060" s="92">
        <v>114.974614</v>
      </c>
      <c r="J1060" s="93">
        <v>2.298</v>
      </c>
      <c r="K1060" s="93">
        <v>2.34</v>
      </c>
      <c r="L1060" s="93">
        <v>2.355</v>
      </c>
      <c r="M1060" s="93">
        <v>2.1719999999999997</v>
      </c>
      <c r="N1060" s="93">
        <v>2.0919999999999996</v>
      </c>
      <c r="O1060" s="93">
        <v>1.9925000000000002</v>
      </c>
      <c r="P1060" s="88"/>
      <c r="Q1060" s="88"/>
      <c r="R1060" s="88"/>
    </row>
    <row r="1061" spans="1:18" s="89" customFormat="1">
      <c r="A1061" s="64">
        <v>42061</v>
      </c>
      <c r="B1061" s="93">
        <v>2.25</v>
      </c>
      <c r="C1061" s="93"/>
      <c r="D1061" s="93">
        <v>2.25</v>
      </c>
      <c r="E1061" s="93">
        <v>2.25</v>
      </c>
      <c r="F1061" s="93">
        <v>2.25</v>
      </c>
      <c r="G1061" s="90">
        <v>3874</v>
      </c>
      <c r="H1061" s="90"/>
      <c r="I1061" s="92">
        <v>114.981701</v>
      </c>
      <c r="J1061" s="93">
        <v>2.29</v>
      </c>
      <c r="K1061" s="93">
        <v>2.33</v>
      </c>
      <c r="L1061" s="93">
        <v>2.34</v>
      </c>
      <c r="M1061" s="93">
        <v>2.1399999999999997</v>
      </c>
      <c r="N1061" s="93">
        <v>2.0609999999999999</v>
      </c>
      <c r="O1061" s="93">
        <v>1.9525000000000001</v>
      </c>
      <c r="P1061" s="88"/>
      <c r="Q1061" s="88"/>
      <c r="R1061" s="88"/>
    </row>
    <row r="1062" spans="1:18" s="89" customFormat="1">
      <c r="A1062" s="64">
        <v>42062</v>
      </c>
      <c r="B1062" s="93">
        <v>2.25</v>
      </c>
      <c r="C1062" s="93"/>
      <c r="D1062" s="93">
        <v>2.25</v>
      </c>
      <c r="E1062" s="93">
        <v>2.25</v>
      </c>
      <c r="F1062" s="93">
        <v>2.25</v>
      </c>
      <c r="G1062" s="90">
        <v>4120</v>
      </c>
      <c r="H1062" s="90"/>
      <c r="I1062" s="92">
        <v>114.988789</v>
      </c>
      <c r="J1062" s="93">
        <v>2.2970000000000002</v>
      </c>
      <c r="K1062" s="93">
        <v>2.31</v>
      </c>
      <c r="L1062" s="93">
        <v>2.3130000000000002</v>
      </c>
      <c r="M1062" s="93">
        <v>2.1120000000000001</v>
      </c>
      <c r="N1062" s="93">
        <v>2.032</v>
      </c>
      <c r="O1062" s="93">
        <v>1.93</v>
      </c>
      <c r="P1062" s="88"/>
      <c r="Q1062" s="88"/>
      <c r="R1062" s="88"/>
    </row>
    <row r="1063" spans="1:18" s="89" customFormat="1">
      <c r="A1063" s="64">
        <v>42065</v>
      </c>
      <c r="B1063" s="93">
        <v>2.25</v>
      </c>
      <c r="C1063" s="93"/>
      <c r="D1063" s="93">
        <v>2.25</v>
      </c>
      <c r="E1063" s="93">
        <v>2.25</v>
      </c>
      <c r="F1063" s="93">
        <v>2.25</v>
      </c>
      <c r="G1063" s="90">
        <v>6919</v>
      </c>
      <c r="H1063" s="90"/>
      <c r="I1063" s="92">
        <v>115.010054</v>
      </c>
      <c r="J1063" s="93">
        <v>2.2799999999999998</v>
      </c>
      <c r="K1063" s="93">
        <v>2.2799999999999998</v>
      </c>
      <c r="L1063" s="93">
        <v>2.2999999999999998</v>
      </c>
      <c r="M1063" s="93">
        <v>2.1109999999999998</v>
      </c>
      <c r="N1063" s="93">
        <v>2.0350000000000001</v>
      </c>
      <c r="O1063" s="93">
        <v>1.923</v>
      </c>
      <c r="P1063" s="88"/>
      <c r="Q1063" s="88"/>
      <c r="R1063" s="88"/>
    </row>
    <row r="1064" spans="1:18" s="89" customFormat="1">
      <c r="A1064" s="64">
        <v>42066</v>
      </c>
      <c r="B1064" s="93">
        <v>2.25</v>
      </c>
      <c r="C1064" s="93"/>
      <c r="D1064" s="93">
        <v>2.25</v>
      </c>
      <c r="E1064" s="93">
        <v>2.25</v>
      </c>
      <c r="F1064" s="93">
        <v>2.25</v>
      </c>
      <c r="G1064" s="90">
        <v>5109</v>
      </c>
      <c r="H1064" s="90"/>
      <c r="I1064" s="92">
        <v>115.017144</v>
      </c>
      <c r="J1064" s="93">
        <v>2.3199999999999998</v>
      </c>
      <c r="K1064" s="93">
        <v>2.35</v>
      </c>
      <c r="L1064" s="93">
        <v>2.367</v>
      </c>
      <c r="M1064" s="93">
        <v>2.258</v>
      </c>
      <c r="N1064" s="93">
        <v>2.133</v>
      </c>
      <c r="O1064" s="93">
        <v>2.0149999999999997</v>
      </c>
      <c r="P1064" s="88"/>
      <c r="Q1064" s="88"/>
      <c r="R1064" s="88"/>
    </row>
    <row r="1065" spans="1:18" s="89" customFormat="1">
      <c r="A1065" s="64">
        <v>42067</v>
      </c>
      <c r="B1065" s="93">
        <v>2.25</v>
      </c>
      <c r="C1065" s="93"/>
      <c r="D1065" s="93">
        <v>2.25</v>
      </c>
      <c r="E1065" s="93">
        <v>2.25</v>
      </c>
      <c r="F1065" s="93">
        <v>2.25</v>
      </c>
      <c r="G1065" s="90">
        <v>6027</v>
      </c>
      <c r="H1065" s="90"/>
      <c r="I1065" s="92">
        <v>115.02423400000001</v>
      </c>
      <c r="J1065" s="93">
        <v>2.3180000000000001</v>
      </c>
      <c r="K1065" s="93">
        <v>2.35</v>
      </c>
      <c r="L1065" s="93">
        <v>2.38</v>
      </c>
      <c r="M1065" s="93">
        <v>2.258</v>
      </c>
      <c r="N1065" s="93">
        <v>2.1379999999999999</v>
      </c>
      <c r="O1065" s="93">
        <v>2.0175000000000001</v>
      </c>
      <c r="P1065" s="88"/>
      <c r="Q1065" s="88"/>
      <c r="R1065" s="88"/>
    </row>
    <row r="1066" spans="1:18" s="89" customFormat="1">
      <c r="A1066" s="64">
        <v>42068</v>
      </c>
      <c r="B1066" s="93">
        <v>2.25</v>
      </c>
      <c r="C1066" s="93"/>
      <c r="D1066" s="93">
        <v>2.25</v>
      </c>
      <c r="E1066" s="93">
        <v>2.25</v>
      </c>
      <c r="F1066" s="93">
        <v>2.25</v>
      </c>
      <c r="G1066" s="90">
        <v>4781</v>
      </c>
      <c r="H1066" s="90"/>
      <c r="I1066" s="92">
        <v>115.031325</v>
      </c>
      <c r="J1066" s="93">
        <v>2.3180000000000001</v>
      </c>
      <c r="K1066" s="93">
        <v>2.34</v>
      </c>
      <c r="L1066" s="93">
        <v>2.3780000000000001</v>
      </c>
      <c r="M1066" s="93">
        <v>2.258</v>
      </c>
      <c r="N1066" s="93">
        <v>2.1319999999999997</v>
      </c>
      <c r="O1066" s="93">
        <v>2.0199999999999996</v>
      </c>
      <c r="P1066" s="88"/>
      <c r="Q1066" s="88"/>
      <c r="R1066" s="88"/>
    </row>
    <row r="1067" spans="1:18" s="89" customFormat="1">
      <c r="A1067" s="64">
        <v>42069</v>
      </c>
      <c r="B1067" s="93">
        <v>2.25</v>
      </c>
      <c r="C1067" s="93"/>
      <c r="D1067" s="93">
        <v>2.25</v>
      </c>
      <c r="E1067" s="93">
        <v>2.25</v>
      </c>
      <c r="F1067" s="93">
        <v>2.25</v>
      </c>
      <c r="G1067" s="90">
        <v>5934</v>
      </c>
      <c r="H1067" s="90"/>
      <c r="I1067" s="92">
        <v>115.038416</v>
      </c>
      <c r="J1067" s="93">
        <v>2.31</v>
      </c>
      <c r="K1067" s="93">
        <v>2.34</v>
      </c>
      <c r="L1067" s="93">
        <v>2.38</v>
      </c>
      <c r="M1067" s="93">
        <v>2.254</v>
      </c>
      <c r="N1067" s="93">
        <v>2.1280000000000001</v>
      </c>
      <c r="O1067" s="93">
        <v>2.0149999999999997</v>
      </c>
      <c r="P1067" s="88"/>
      <c r="Q1067" s="88"/>
      <c r="R1067" s="88"/>
    </row>
    <row r="1068" spans="1:18" s="89" customFormat="1">
      <c r="A1068" s="64">
        <v>42072</v>
      </c>
      <c r="B1068" s="93">
        <v>2.25</v>
      </c>
      <c r="C1068" s="93"/>
      <c r="D1068" s="93">
        <v>2.25</v>
      </c>
      <c r="E1068" s="93">
        <v>2.25</v>
      </c>
      <c r="F1068" s="93">
        <v>2.25</v>
      </c>
      <c r="G1068" s="90">
        <v>4729</v>
      </c>
      <c r="H1068" s="90"/>
      <c r="I1068" s="92">
        <v>115.05969</v>
      </c>
      <c r="J1068" s="93">
        <v>2.29</v>
      </c>
      <c r="K1068" s="93">
        <v>2.34</v>
      </c>
      <c r="L1068" s="93">
        <v>2.3919999999999999</v>
      </c>
      <c r="M1068" s="93">
        <v>2.2519999999999998</v>
      </c>
      <c r="N1068" s="93">
        <v>2.1379999999999999</v>
      </c>
      <c r="O1068" s="93">
        <v>2.0374999999999996</v>
      </c>
      <c r="P1068" s="88"/>
      <c r="Q1068" s="88"/>
      <c r="R1068" s="88"/>
    </row>
    <row r="1069" spans="1:18" s="89" customFormat="1">
      <c r="A1069" s="64">
        <v>42073</v>
      </c>
      <c r="B1069" s="93">
        <v>2.25</v>
      </c>
      <c r="C1069" s="93"/>
      <c r="D1069" s="93">
        <v>2.25</v>
      </c>
      <c r="E1069" s="93">
        <v>2.25</v>
      </c>
      <c r="F1069" s="93">
        <v>2.25</v>
      </c>
      <c r="G1069" s="90">
        <v>5161</v>
      </c>
      <c r="H1069" s="90"/>
      <c r="I1069" s="92">
        <v>115.066783</v>
      </c>
      <c r="J1069" s="93">
        <v>2.2879999999999998</v>
      </c>
      <c r="K1069" s="93">
        <v>2.3380000000000001</v>
      </c>
      <c r="L1069" s="93">
        <v>2.3849999999999998</v>
      </c>
      <c r="M1069" s="93">
        <v>2.2400000000000002</v>
      </c>
      <c r="N1069" s="93">
        <v>2.1260000000000003</v>
      </c>
      <c r="O1069" s="93">
        <v>2.0249999999999999</v>
      </c>
      <c r="P1069" s="88"/>
      <c r="Q1069" s="88"/>
      <c r="R1069" s="88"/>
    </row>
    <row r="1070" spans="1:18" s="89" customFormat="1">
      <c r="A1070" s="64">
        <v>42074</v>
      </c>
      <c r="B1070" s="93">
        <v>2.25</v>
      </c>
      <c r="C1070" s="93"/>
      <c r="D1070" s="93">
        <v>2.25</v>
      </c>
      <c r="E1070" s="93">
        <v>2.25</v>
      </c>
      <c r="F1070" s="93">
        <v>2.25</v>
      </c>
      <c r="G1070" s="90">
        <v>4198</v>
      </c>
      <c r="H1070" s="90"/>
      <c r="I1070" s="92">
        <v>115.073876</v>
      </c>
      <c r="J1070" s="93">
        <v>2.2829999999999999</v>
      </c>
      <c r="K1070" s="93">
        <v>2.33</v>
      </c>
      <c r="L1070" s="93">
        <v>2.38</v>
      </c>
      <c r="M1070" s="93">
        <v>2.2380000000000004</v>
      </c>
      <c r="N1070" s="93">
        <v>2.1180000000000003</v>
      </c>
      <c r="O1070" s="93">
        <v>2.0149999999999997</v>
      </c>
      <c r="P1070" s="88"/>
      <c r="Q1070" s="88"/>
      <c r="R1070" s="88"/>
    </row>
    <row r="1071" spans="1:18" s="89" customFormat="1">
      <c r="A1071" s="64">
        <v>42075</v>
      </c>
      <c r="B1071" s="93">
        <v>2.25</v>
      </c>
      <c r="C1071" s="93"/>
      <c r="D1071" s="93">
        <v>2.25</v>
      </c>
      <c r="E1071" s="93">
        <v>2.25</v>
      </c>
      <c r="F1071" s="93">
        <v>2.25</v>
      </c>
      <c r="G1071" s="90">
        <v>6699</v>
      </c>
      <c r="H1071" s="90"/>
      <c r="I1071" s="92">
        <v>115.080969</v>
      </c>
      <c r="J1071" s="93">
        <v>2.2799999999999998</v>
      </c>
      <c r="K1071" s="93">
        <v>2.33</v>
      </c>
      <c r="L1071" s="93">
        <v>2.37</v>
      </c>
      <c r="M1071" s="93">
        <v>2.2409999999999997</v>
      </c>
      <c r="N1071" s="93">
        <v>2.1225000000000001</v>
      </c>
      <c r="O1071" s="93">
        <v>2.0225</v>
      </c>
      <c r="P1071" s="88"/>
      <c r="Q1071" s="88"/>
      <c r="R1071" s="88"/>
    </row>
    <row r="1072" spans="1:18" s="89" customFormat="1">
      <c r="A1072" s="64">
        <v>42076</v>
      </c>
      <c r="B1072" s="93">
        <v>2.25</v>
      </c>
      <c r="C1072" s="93"/>
      <c r="D1072" s="93">
        <v>2.25</v>
      </c>
      <c r="E1072" s="93">
        <v>2.25</v>
      </c>
      <c r="F1072" s="93">
        <v>2.25</v>
      </c>
      <c r="G1072" s="90">
        <v>3440</v>
      </c>
      <c r="H1072" s="90"/>
      <c r="I1072" s="92">
        <v>115.08806300000001</v>
      </c>
      <c r="J1072" s="93">
        <v>2.2719999999999998</v>
      </c>
      <c r="K1072" s="93">
        <v>2.3199999999999998</v>
      </c>
      <c r="L1072" s="93">
        <v>2.375</v>
      </c>
      <c r="M1072" s="93">
        <v>2.2249999999999996</v>
      </c>
      <c r="N1072" s="93">
        <v>2.1225000000000001</v>
      </c>
      <c r="O1072" s="93">
        <v>2.0300000000000002</v>
      </c>
      <c r="P1072" s="88"/>
      <c r="Q1072" s="88"/>
      <c r="R1072" s="88"/>
    </row>
    <row r="1073" spans="1:18" s="89" customFormat="1">
      <c r="A1073" s="64">
        <v>42079</v>
      </c>
      <c r="B1073" s="93">
        <v>2.25</v>
      </c>
      <c r="C1073" s="93"/>
      <c r="D1073" s="93">
        <v>2.25</v>
      </c>
      <c r="E1073" s="93">
        <v>2.25</v>
      </c>
      <c r="F1073" s="93">
        <v>2.25</v>
      </c>
      <c r="G1073" s="90">
        <v>3461</v>
      </c>
      <c r="H1073" s="90"/>
      <c r="I1073" s="92">
        <v>115.109347</v>
      </c>
      <c r="J1073" s="93">
        <v>2.2749999999999999</v>
      </c>
      <c r="K1073" s="93">
        <v>2.3199999999999998</v>
      </c>
      <c r="L1073" s="93">
        <v>2.37</v>
      </c>
      <c r="M1073" s="93">
        <v>2.2220000000000004</v>
      </c>
      <c r="N1073" s="93">
        <v>2.12</v>
      </c>
      <c r="O1073" s="93">
        <v>2.0225</v>
      </c>
      <c r="P1073" s="88"/>
      <c r="Q1073" s="88"/>
      <c r="R1073" s="88"/>
    </row>
    <row r="1074" spans="1:18" s="89" customFormat="1">
      <c r="A1074" s="64">
        <v>42080</v>
      </c>
      <c r="B1074" s="93">
        <v>2.25</v>
      </c>
      <c r="C1074" s="93"/>
      <c r="D1074" s="93">
        <v>2.25</v>
      </c>
      <c r="E1074" s="93">
        <v>2.25</v>
      </c>
      <c r="F1074" s="93">
        <v>2.25</v>
      </c>
      <c r="G1074" s="90">
        <v>4405</v>
      </c>
      <c r="H1074" s="90"/>
      <c r="I1074" s="92">
        <v>115.116443</v>
      </c>
      <c r="J1074" s="93">
        <v>2.2799999999999998</v>
      </c>
      <c r="K1074" s="93">
        <v>2.3279999999999998</v>
      </c>
      <c r="L1074" s="93">
        <v>2.3730000000000002</v>
      </c>
      <c r="M1074" s="93">
        <v>2.2169999999999996</v>
      </c>
      <c r="N1074" s="93">
        <v>2.1265000000000001</v>
      </c>
      <c r="O1074" s="93">
        <v>2.04</v>
      </c>
      <c r="P1074" s="88"/>
      <c r="Q1074" s="88"/>
      <c r="R1074" s="88"/>
    </row>
    <row r="1075" spans="1:18" s="89" customFormat="1">
      <c r="A1075" s="64">
        <v>42081</v>
      </c>
      <c r="B1075" s="93">
        <v>2.25</v>
      </c>
      <c r="C1075" s="93"/>
      <c r="D1075" s="93">
        <v>2.25</v>
      </c>
      <c r="E1075" s="93">
        <v>2.25</v>
      </c>
      <c r="F1075" s="93">
        <v>2.25</v>
      </c>
      <c r="G1075" s="90">
        <v>4463</v>
      </c>
      <c r="H1075" s="90"/>
      <c r="I1075" s="92">
        <v>115.12353899999999</v>
      </c>
      <c r="J1075" s="93">
        <v>2.2799999999999998</v>
      </c>
      <c r="K1075" s="93">
        <v>2.3119999999999998</v>
      </c>
      <c r="L1075" s="93">
        <v>2.3620000000000001</v>
      </c>
      <c r="M1075" s="93">
        <v>2.2160000000000002</v>
      </c>
      <c r="N1075" s="93">
        <v>2.1225000000000001</v>
      </c>
      <c r="O1075" s="93">
        <v>2.0250000000000004</v>
      </c>
      <c r="P1075" s="88"/>
      <c r="Q1075" s="88"/>
      <c r="R1075" s="88"/>
    </row>
    <row r="1076" spans="1:18" s="89" customFormat="1">
      <c r="A1076" s="64">
        <v>42082</v>
      </c>
      <c r="B1076" s="93">
        <v>2.25</v>
      </c>
      <c r="C1076" s="93"/>
      <c r="D1076" s="93">
        <v>2.25</v>
      </c>
      <c r="E1076" s="93">
        <v>2.25</v>
      </c>
      <c r="F1076" s="93">
        <v>2.25</v>
      </c>
      <c r="G1076" s="90">
        <v>5231</v>
      </c>
      <c r="H1076" s="90"/>
      <c r="I1076" s="92">
        <v>115.130635</v>
      </c>
      <c r="J1076" s="93">
        <v>2.27</v>
      </c>
      <c r="K1076" s="93">
        <v>2.2799999999999998</v>
      </c>
      <c r="L1076" s="93">
        <v>2.3330000000000002</v>
      </c>
      <c r="M1076" s="93">
        <v>2.202</v>
      </c>
      <c r="N1076" s="93">
        <v>2.09</v>
      </c>
      <c r="O1076" s="93">
        <v>1.9930000000000001</v>
      </c>
      <c r="P1076" s="88"/>
      <c r="Q1076" s="88"/>
      <c r="R1076" s="88"/>
    </row>
    <row r="1077" spans="1:18" s="89" customFormat="1">
      <c r="A1077" s="64">
        <v>42083</v>
      </c>
      <c r="B1077" s="93">
        <v>2.25</v>
      </c>
      <c r="C1077" s="93"/>
      <c r="D1077" s="93">
        <v>2.25</v>
      </c>
      <c r="E1077" s="93">
        <v>2.25</v>
      </c>
      <c r="F1077" s="93">
        <v>2.25</v>
      </c>
      <c r="G1077" s="90">
        <v>4324</v>
      </c>
      <c r="H1077" s="90"/>
      <c r="I1077" s="92">
        <v>115.137732</v>
      </c>
      <c r="J1077" s="93">
        <v>2.2719999999999998</v>
      </c>
      <c r="K1077" s="93">
        <v>2.29</v>
      </c>
      <c r="L1077" s="93">
        <v>2.33</v>
      </c>
      <c r="M1077" s="93">
        <v>2.2000000000000002</v>
      </c>
      <c r="N1077" s="93">
        <v>2.0949999999999998</v>
      </c>
      <c r="O1077" s="93">
        <v>1.9950000000000001</v>
      </c>
      <c r="P1077" s="88"/>
      <c r="Q1077" s="88"/>
      <c r="R1077" s="88"/>
    </row>
    <row r="1078" spans="1:18" s="89" customFormat="1">
      <c r="A1078" s="64">
        <v>42086</v>
      </c>
      <c r="B1078" s="93">
        <v>2.25</v>
      </c>
      <c r="C1078" s="93"/>
      <c r="D1078" s="93">
        <v>2.25</v>
      </c>
      <c r="E1078" s="93">
        <v>2.25</v>
      </c>
      <c r="F1078" s="93">
        <v>2.25</v>
      </c>
      <c r="G1078" s="90">
        <v>4240</v>
      </c>
      <c r="H1078" s="90"/>
      <c r="I1078" s="92">
        <v>115.159025</v>
      </c>
      <c r="J1078" s="93">
        <v>2.2599999999999998</v>
      </c>
      <c r="K1078" s="93">
        <v>2.2719999999999998</v>
      </c>
      <c r="L1078" s="93">
        <v>2.3149999999999999</v>
      </c>
      <c r="M1078" s="93">
        <v>2.1900000000000004</v>
      </c>
      <c r="N1078" s="93">
        <v>2.085</v>
      </c>
      <c r="O1078" s="93">
        <v>1.9830000000000001</v>
      </c>
      <c r="P1078" s="88"/>
      <c r="Q1078" s="88"/>
      <c r="R1078" s="88"/>
    </row>
    <row r="1079" spans="1:18" s="89" customFormat="1">
      <c r="A1079" s="64">
        <v>42087</v>
      </c>
      <c r="B1079" s="93">
        <v>2.25</v>
      </c>
      <c r="C1079" s="93"/>
      <c r="D1079" s="93">
        <v>2.25</v>
      </c>
      <c r="E1079" s="93">
        <v>2.25</v>
      </c>
      <c r="F1079" s="93">
        <v>2.25</v>
      </c>
      <c r="G1079" s="90">
        <v>5053</v>
      </c>
      <c r="H1079" s="90"/>
      <c r="I1079" s="92">
        <v>115.166124</v>
      </c>
      <c r="J1079" s="93">
        <v>2.258</v>
      </c>
      <c r="K1079" s="93">
        <v>2.2669999999999999</v>
      </c>
      <c r="L1079" s="93">
        <v>2.2970000000000002</v>
      </c>
      <c r="M1079" s="93">
        <v>2.173</v>
      </c>
      <c r="N1079" s="93">
        <v>2.0640000000000001</v>
      </c>
      <c r="O1079" s="93">
        <v>1.9575</v>
      </c>
      <c r="P1079" s="88"/>
      <c r="Q1079" s="88"/>
      <c r="R1079" s="88"/>
    </row>
    <row r="1080" spans="1:18" s="89" customFormat="1">
      <c r="A1080" s="64">
        <v>42088</v>
      </c>
      <c r="B1080" s="93">
        <v>2.25</v>
      </c>
      <c r="C1080" s="93"/>
      <c r="D1080" s="93">
        <v>2.25</v>
      </c>
      <c r="E1080" s="93">
        <v>2.25</v>
      </c>
      <c r="F1080" s="93">
        <v>2.25</v>
      </c>
      <c r="G1080" s="90">
        <v>5421</v>
      </c>
      <c r="H1080" s="90"/>
      <c r="I1080" s="92">
        <v>115.17322299999999</v>
      </c>
      <c r="J1080" s="93">
        <v>2.2400000000000002</v>
      </c>
      <c r="K1080" s="93">
        <v>2.2400000000000002</v>
      </c>
      <c r="L1080" s="93">
        <v>2.29</v>
      </c>
      <c r="M1080" s="93">
        <v>2.1580000000000004</v>
      </c>
      <c r="N1080" s="93">
        <v>2.0499999999999998</v>
      </c>
      <c r="O1080" s="93">
        <v>1.9370000000000001</v>
      </c>
      <c r="P1080" s="88"/>
      <c r="Q1080" s="88"/>
      <c r="R1080" s="88"/>
    </row>
    <row r="1081" spans="1:18" s="89" customFormat="1">
      <c r="A1081" s="64">
        <v>42089</v>
      </c>
      <c r="B1081" s="93">
        <v>2.25</v>
      </c>
      <c r="C1081" s="93"/>
      <c r="D1081" s="93">
        <v>2.25</v>
      </c>
      <c r="E1081" s="93">
        <v>2.25</v>
      </c>
      <c r="F1081" s="93">
        <v>2.25</v>
      </c>
      <c r="G1081" s="90">
        <v>5524</v>
      </c>
      <c r="H1081" s="90"/>
      <c r="I1081" s="92">
        <v>115.180323</v>
      </c>
      <c r="J1081" s="93">
        <v>2.23</v>
      </c>
      <c r="K1081" s="93">
        <v>2.23</v>
      </c>
      <c r="L1081" s="93">
        <v>2.2650000000000001</v>
      </c>
      <c r="M1081" s="93">
        <v>2.1580000000000004</v>
      </c>
      <c r="N1081" s="93">
        <v>2.0449999999999999</v>
      </c>
      <c r="O1081" s="93">
        <v>1.93</v>
      </c>
      <c r="P1081" s="88"/>
      <c r="Q1081" s="88"/>
      <c r="R1081" s="88"/>
    </row>
    <row r="1082" spans="1:18" s="89" customFormat="1">
      <c r="A1082" s="64">
        <v>42090</v>
      </c>
      <c r="B1082" s="93">
        <v>2.25</v>
      </c>
      <c r="C1082" s="93"/>
      <c r="D1082" s="93">
        <v>2.25</v>
      </c>
      <c r="E1082" s="93">
        <v>2.25</v>
      </c>
      <c r="F1082" s="93">
        <v>2.25</v>
      </c>
      <c r="G1082" s="90">
        <v>4583</v>
      </c>
      <c r="H1082" s="90"/>
      <c r="I1082" s="92">
        <v>115.187423</v>
      </c>
      <c r="J1082" s="93">
        <v>2.23</v>
      </c>
      <c r="K1082" s="93">
        <v>2.23</v>
      </c>
      <c r="L1082" s="93">
        <v>2.2629999999999999</v>
      </c>
      <c r="M1082" s="93">
        <v>2.1479999999999997</v>
      </c>
      <c r="N1082" s="93">
        <v>2.0419999999999998</v>
      </c>
      <c r="O1082" s="93">
        <v>1.93</v>
      </c>
      <c r="P1082" s="88"/>
      <c r="Q1082" s="88"/>
      <c r="R1082" s="88"/>
    </row>
    <row r="1083" spans="1:18" s="89" customFormat="1">
      <c r="A1083" s="64">
        <v>42093</v>
      </c>
      <c r="B1083" s="93">
        <v>2.25</v>
      </c>
      <c r="C1083" s="93"/>
      <c r="D1083" s="93">
        <v>2.25</v>
      </c>
      <c r="E1083" s="93">
        <v>2.25</v>
      </c>
      <c r="F1083" s="93">
        <v>2.25</v>
      </c>
      <c r="G1083" s="90">
        <v>7772</v>
      </c>
      <c r="H1083" s="90"/>
      <c r="I1083" s="92">
        <v>115.208725</v>
      </c>
      <c r="J1083" s="93">
        <v>2.2149999999999999</v>
      </c>
      <c r="K1083" s="93">
        <v>2.2229999999999999</v>
      </c>
      <c r="L1083" s="93">
        <v>2.25</v>
      </c>
      <c r="M1083" s="93">
        <v>2.13</v>
      </c>
      <c r="N1083" s="93">
        <v>2.0279999999999996</v>
      </c>
      <c r="O1083" s="93">
        <v>1.9119999999999999</v>
      </c>
      <c r="P1083" s="88"/>
      <c r="Q1083" s="88"/>
      <c r="R1083" s="88"/>
    </row>
    <row r="1084" spans="1:18" s="89" customFormat="1">
      <c r="A1084" s="64">
        <v>42094</v>
      </c>
      <c r="B1084" s="93">
        <v>2.25</v>
      </c>
      <c r="C1084" s="93"/>
      <c r="D1084" s="93">
        <v>2.25</v>
      </c>
      <c r="E1084" s="93">
        <v>2.25</v>
      </c>
      <c r="F1084" s="93">
        <v>2.25</v>
      </c>
      <c r="G1084" s="90">
        <v>4564</v>
      </c>
      <c r="H1084" s="90"/>
      <c r="I1084" s="92">
        <v>115.215827</v>
      </c>
      <c r="J1084" s="93">
        <v>2.2130000000000001</v>
      </c>
      <c r="K1084" s="93">
        <v>2.2130000000000001</v>
      </c>
      <c r="L1084" s="93">
        <v>2.2130000000000001</v>
      </c>
      <c r="M1084" s="93">
        <v>2.1120000000000001</v>
      </c>
      <c r="N1084" s="93">
        <v>2.004</v>
      </c>
      <c r="O1084" s="93">
        <v>1.8820000000000001</v>
      </c>
      <c r="P1084" s="88"/>
      <c r="Q1084" s="88"/>
      <c r="R1084" s="88"/>
    </row>
    <row r="1085" spans="1:18" s="89" customFormat="1">
      <c r="A1085" s="64">
        <v>42095</v>
      </c>
      <c r="B1085" s="93">
        <v>2.25</v>
      </c>
      <c r="C1085" s="93"/>
      <c r="D1085" s="93">
        <v>2.25</v>
      </c>
      <c r="E1085" s="93">
        <v>2.25</v>
      </c>
      <c r="F1085" s="93">
        <v>2.25</v>
      </c>
      <c r="G1085" s="90">
        <v>6450</v>
      </c>
      <c r="H1085" s="90"/>
      <c r="I1085" s="92">
        <v>115.22292899999999</v>
      </c>
      <c r="J1085" s="93">
        <v>2.19</v>
      </c>
      <c r="K1085" s="93">
        <v>2.1949999999999998</v>
      </c>
      <c r="L1085" s="93">
        <v>2.2000000000000002</v>
      </c>
      <c r="M1085" s="93">
        <v>2.1040000000000001</v>
      </c>
      <c r="N1085" s="93">
        <v>2.0019999999999998</v>
      </c>
      <c r="O1085" s="93">
        <v>1.8774999999999999</v>
      </c>
      <c r="P1085" s="88"/>
      <c r="Q1085" s="88"/>
      <c r="R1085" s="88"/>
    </row>
    <row r="1086" spans="1:18" s="89" customFormat="1">
      <c r="A1086" s="64">
        <v>42096</v>
      </c>
      <c r="B1086" s="93">
        <v>2.25</v>
      </c>
      <c r="C1086" s="93"/>
      <c r="D1086" s="93">
        <v>2.25</v>
      </c>
      <c r="E1086" s="93">
        <v>2.25</v>
      </c>
      <c r="F1086" s="93">
        <v>2.25</v>
      </c>
      <c r="G1086" s="90">
        <v>6072</v>
      </c>
      <c r="H1086" s="90"/>
      <c r="I1086" s="92">
        <v>115.23003199999999</v>
      </c>
      <c r="J1086" s="93">
        <v>2.1669999999999998</v>
      </c>
      <c r="K1086" s="93">
        <v>2.1779999999999999</v>
      </c>
      <c r="L1086" s="93">
        <v>2.1970000000000001</v>
      </c>
      <c r="M1086" s="93">
        <v>2.0709999999999997</v>
      </c>
      <c r="N1086" s="93">
        <v>1.9675</v>
      </c>
      <c r="O1086" s="93">
        <v>1.84</v>
      </c>
      <c r="P1086" s="88"/>
      <c r="Q1086" s="88"/>
      <c r="R1086" s="88"/>
    </row>
    <row r="1087" spans="1:18" s="89" customFormat="1">
      <c r="A1087" s="64">
        <v>42101</v>
      </c>
      <c r="B1087" s="93">
        <v>2.25</v>
      </c>
      <c r="C1087" s="93"/>
      <c r="D1087" s="93">
        <v>2.25</v>
      </c>
      <c r="E1087" s="93">
        <v>2.25</v>
      </c>
      <c r="F1087" s="93">
        <v>2.25</v>
      </c>
      <c r="G1087" s="90">
        <v>5741</v>
      </c>
      <c r="H1087" s="90"/>
      <c r="I1087" s="92">
        <v>115.265548</v>
      </c>
      <c r="J1087" s="93">
        <v>2.2829999999999999</v>
      </c>
      <c r="K1087" s="93">
        <v>2.2679999999999998</v>
      </c>
      <c r="L1087" s="93">
        <v>2.27</v>
      </c>
      <c r="M1087" s="93">
        <v>2.2370000000000001</v>
      </c>
      <c r="N1087" s="93">
        <v>2.0910000000000002</v>
      </c>
      <c r="O1087" s="93">
        <v>1.956</v>
      </c>
      <c r="P1087" s="88"/>
      <c r="Q1087" s="88"/>
      <c r="R1087" s="88"/>
    </row>
    <row r="1088" spans="1:18" s="89" customFormat="1">
      <c r="A1088" s="64">
        <v>42102</v>
      </c>
      <c r="B1088" s="93">
        <v>2.25</v>
      </c>
      <c r="C1088" s="93"/>
      <c r="D1088" s="93">
        <v>2.25</v>
      </c>
      <c r="E1088" s="93">
        <v>2.25</v>
      </c>
      <c r="F1088" s="93">
        <v>2.25</v>
      </c>
      <c r="G1088" s="90">
        <v>3779</v>
      </c>
      <c r="H1088" s="90"/>
      <c r="I1088" s="92">
        <v>115.27265300000001</v>
      </c>
      <c r="J1088" s="93">
        <v>2.27</v>
      </c>
      <c r="K1088" s="93">
        <v>2.2669999999999999</v>
      </c>
      <c r="L1088" s="93">
        <v>2.2869999999999999</v>
      </c>
      <c r="M1088" s="93">
        <v>2.2220000000000004</v>
      </c>
      <c r="N1088" s="93">
        <v>2.0949999999999998</v>
      </c>
      <c r="O1088" s="93">
        <v>1.9650000000000001</v>
      </c>
      <c r="P1088" s="88"/>
      <c r="Q1088" s="88"/>
      <c r="R1088" s="88"/>
    </row>
    <row r="1089" spans="1:18" s="89" customFormat="1">
      <c r="A1089" s="64">
        <v>42103</v>
      </c>
      <c r="B1089" s="93">
        <v>2.25</v>
      </c>
      <c r="C1089" s="93"/>
      <c r="D1089" s="93">
        <v>2.25</v>
      </c>
      <c r="E1089" s="93">
        <v>2.25</v>
      </c>
      <c r="F1089" s="93">
        <v>2.25</v>
      </c>
      <c r="G1089" s="90">
        <v>5323</v>
      </c>
      <c r="H1089" s="90"/>
      <c r="I1089" s="92">
        <v>115.279759</v>
      </c>
      <c r="J1089" s="93">
        <v>2.2599999999999998</v>
      </c>
      <c r="K1089" s="93">
        <v>2.2599999999999998</v>
      </c>
      <c r="L1089" s="93">
        <v>2.27</v>
      </c>
      <c r="M1089" s="93">
        <v>2.2220000000000004</v>
      </c>
      <c r="N1089" s="93">
        <v>2.0949999999999998</v>
      </c>
      <c r="O1089" s="93">
        <v>1.9710000000000001</v>
      </c>
      <c r="P1089" s="88"/>
      <c r="Q1089" s="88"/>
      <c r="R1089" s="88"/>
    </row>
    <row r="1090" spans="1:18" s="89" customFormat="1">
      <c r="A1090" s="64">
        <v>42104</v>
      </c>
      <c r="B1090" s="93">
        <v>2.25</v>
      </c>
      <c r="C1090" s="93"/>
      <c r="D1090" s="93">
        <v>2.25</v>
      </c>
      <c r="E1090" s="93">
        <v>2.25</v>
      </c>
      <c r="F1090" s="93">
        <v>2.25</v>
      </c>
      <c r="G1090" s="90">
        <v>5534</v>
      </c>
      <c r="H1090" s="90"/>
      <c r="I1090" s="92">
        <v>115.286866</v>
      </c>
      <c r="J1090" s="93">
        <v>2.25</v>
      </c>
      <c r="K1090" s="93">
        <v>2.2599999999999998</v>
      </c>
      <c r="L1090" s="93">
        <v>2.2799999999999998</v>
      </c>
      <c r="M1090" s="93">
        <v>2.2080000000000002</v>
      </c>
      <c r="N1090" s="93">
        <v>2.0865</v>
      </c>
      <c r="O1090" s="93">
        <v>1.9730000000000001</v>
      </c>
      <c r="P1090" s="88"/>
      <c r="Q1090" s="88"/>
      <c r="R1090" s="88"/>
    </row>
    <row r="1091" spans="1:18" s="89" customFormat="1">
      <c r="A1091" s="64">
        <v>42107</v>
      </c>
      <c r="B1091" s="93">
        <v>2.25</v>
      </c>
      <c r="C1091" s="93"/>
      <c r="D1091" s="93">
        <v>2.25</v>
      </c>
      <c r="E1091" s="93">
        <v>2.25</v>
      </c>
      <c r="F1091" s="93">
        <v>2.25</v>
      </c>
      <c r="G1091" s="90">
        <v>4912</v>
      </c>
      <c r="H1091" s="90"/>
      <c r="I1091" s="92">
        <v>115.30818600000001</v>
      </c>
      <c r="J1091" s="93">
        <v>2.25</v>
      </c>
      <c r="K1091" s="93">
        <v>2.2599999999999998</v>
      </c>
      <c r="L1091" s="93">
        <v>2.2679999999999998</v>
      </c>
      <c r="M1091" s="93">
        <v>2.1970000000000001</v>
      </c>
      <c r="N1091" s="93">
        <v>2.069</v>
      </c>
      <c r="O1091" s="93">
        <v>1.9450000000000001</v>
      </c>
      <c r="P1091" s="88"/>
      <c r="Q1091" s="88"/>
      <c r="R1091" s="88"/>
    </row>
    <row r="1092" spans="1:18" s="89" customFormat="1">
      <c r="A1092" s="64">
        <v>42108</v>
      </c>
      <c r="B1092" s="93">
        <v>2.25</v>
      </c>
      <c r="C1092" s="93"/>
      <c r="D1092" s="93">
        <v>2.25</v>
      </c>
      <c r="E1092" s="93">
        <v>2.25</v>
      </c>
      <c r="F1092" s="93">
        <v>2.25</v>
      </c>
      <c r="G1092" s="90">
        <v>3944</v>
      </c>
      <c r="H1092" s="90"/>
      <c r="I1092" s="92">
        <v>115.31529399999999</v>
      </c>
      <c r="J1092" s="93">
        <v>2.25</v>
      </c>
      <c r="K1092" s="93">
        <v>2.2599999999999998</v>
      </c>
      <c r="L1092" s="93">
        <v>2.2650000000000001</v>
      </c>
      <c r="M1092" s="93">
        <v>2.1909999999999998</v>
      </c>
      <c r="N1092" s="93">
        <v>2.0640000000000001</v>
      </c>
      <c r="O1092" s="93">
        <v>1.9390000000000001</v>
      </c>
      <c r="P1092" s="88"/>
      <c r="Q1092" s="88"/>
      <c r="R1092" s="88"/>
    </row>
    <row r="1093" spans="1:18" s="89" customFormat="1">
      <c r="A1093" s="64">
        <v>42109</v>
      </c>
      <c r="B1093" s="93">
        <v>2.25</v>
      </c>
      <c r="C1093" s="93"/>
      <c r="D1093" s="93">
        <v>2.25</v>
      </c>
      <c r="E1093" s="93">
        <v>2.25</v>
      </c>
      <c r="F1093" s="93">
        <v>2.25</v>
      </c>
      <c r="G1093" s="90">
        <v>5089</v>
      </c>
      <c r="H1093" s="90"/>
      <c r="I1093" s="92">
        <v>115.322402</v>
      </c>
      <c r="J1093" s="93">
        <v>2.2530000000000001</v>
      </c>
      <c r="K1093" s="93">
        <v>2.2599999999999998</v>
      </c>
      <c r="L1093" s="93">
        <v>2.2599999999999998</v>
      </c>
      <c r="M1093" s="93">
        <v>2.1790000000000003</v>
      </c>
      <c r="N1093" s="93">
        <v>2.0629999999999997</v>
      </c>
      <c r="O1093" s="93">
        <v>1.9379999999999999</v>
      </c>
      <c r="P1093" s="88"/>
      <c r="Q1093" s="88"/>
      <c r="R1093" s="88"/>
    </row>
    <row r="1094" spans="1:18" s="89" customFormat="1">
      <c r="A1094" s="64">
        <v>42110</v>
      </c>
      <c r="B1094" s="93">
        <v>2.25</v>
      </c>
      <c r="C1094" s="93"/>
      <c r="D1094" s="93">
        <v>2.25</v>
      </c>
      <c r="E1094" s="93">
        <v>2.25</v>
      </c>
      <c r="F1094" s="93">
        <v>2.25</v>
      </c>
      <c r="G1094" s="90">
        <v>6106</v>
      </c>
      <c r="H1094" s="90"/>
      <c r="I1094" s="92">
        <v>115.329511</v>
      </c>
      <c r="J1094" s="93">
        <v>2.2519999999999998</v>
      </c>
      <c r="K1094" s="93">
        <v>2.262</v>
      </c>
      <c r="L1094" s="93">
        <v>2.29</v>
      </c>
      <c r="M1094" s="93">
        <v>2.1950000000000003</v>
      </c>
      <c r="N1094" s="93">
        <v>2.0949999999999998</v>
      </c>
      <c r="O1094" s="93">
        <v>1.986</v>
      </c>
      <c r="P1094" s="88"/>
      <c r="Q1094" s="88"/>
      <c r="R1094" s="88"/>
    </row>
    <row r="1095" spans="1:18" s="89" customFormat="1">
      <c r="A1095" s="64">
        <v>42111</v>
      </c>
      <c r="B1095" s="93">
        <v>2.25</v>
      </c>
      <c r="C1095" s="93"/>
      <c r="D1095" s="93">
        <v>2.25</v>
      </c>
      <c r="E1095" s="93">
        <v>2.25</v>
      </c>
      <c r="F1095" s="93">
        <v>2.25</v>
      </c>
      <c r="G1095" s="90">
        <v>4564</v>
      </c>
      <c r="H1095" s="90"/>
      <c r="I1095" s="92">
        <v>115.33662099999999</v>
      </c>
      <c r="J1095" s="93">
        <v>2.2519999999999998</v>
      </c>
      <c r="K1095" s="93">
        <v>2.2599999999999998</v>
      </c>
      <c r="L1095" s="93">
        <v>2.29</v>
      </c>
      <c r="M1095" s="93">
        <v>2.181</v>
      </c>
      <c r="N1095" s="93">
        <v>2.0880000000000001</v>
      </c>
      <c r="O1095" s="93">
        <v>1.98</v>
      </c>
      <c r="P1095" s="88"/>
      <c r="Q1095" s="88"/>
      <c r="R1095" s="88"/>
    </row>
    <row r="1096" spans="1:18" s="89" customFormat="1">
      <c r="A1096" s="64">
        <v>42114</v>
      </c>
      <c r="B1096" s="93">
        <v>2.25</v>
      </c>
      <c r="C1096" s="93"/>
      <c r="D1096" s="93">
        <v>2.25</v>
      </c>
      <c r="E1096" s="93">
        <v>2.25</v>
      </c>
      <c r="F1096" s="93">
        <v>2.25</v>
      </c>
      <c r="G1096" s="90">
        <v>5121</v>
      </c>
      <c r="H1096" s="90"/>
      <c r="I1096" s="92">
        <v>115.35795</v>
      </c>
      <c r="J1096" s="93">
        <v>2.2519999999999998</v>
      </c>
      <c r="K1096" s="93">
        <v>2.2599999999999998</v>
      </c>
      <c r="L1096" s="93">
        <v>2.2999999999999998</v>
      </c>
      <c r="M1096" s="93">
        <v>2.1825000000000001</v>
      </c>
      <c r="N1096" s="93">
        <v>2.0880000000000001</v>
      </c>
      <c r="O1096" s="93">
        <v>1.992</v>
      </c>
      <c r="P1096" s="88"/>
      <c r="Q1096" s="88"/>
      <c r="R1096" s="88"/>
    </row>
    <row r="1097" spans="1:18" s="89" customFormat="1">
      <c r="A1097" s="64">
        <v>42115</v>
      </c>
      <c r="B1097" s="93">
        <v>2.25</v>
      </c>
      <c r="C1097" s="93"/>
      <c r="D1097" s="93">
        <v>2.25</v>
      </c>
      <c r="E1097" s="93">
        <v>2.25</v>
      </c>
      <c r="F1097" s="93">
        <v>2.25</v>
      </c>
      <c r="G1097" s="90">
        <v>4273</v>
      </c>
      <c r="H1097" s="90"/>
      <c r="I1097" s="92">
        <v>115.365061</v>
      </c>
      <c r="J1097" s="93">
        <v>2.2400000000000002</v>
      </c>
      <c r="K1097" s="93">
        <v>2.25</v>
      </c>
      <c r="L1097" s="93">
        <v>2.2799999999999998</v>
      </c>
      <c r="M1097" s="93">
        <v>2.1675</v>
      </c>
      <c r="N1097" s="93">
        <v>2.0674999999999999</v>
      </c>
      <c r="O1097" s="93">
        <v>1.9675</v>
      </c>
      <c r="P1097" s="88"/>
      <c r="Q1097" s="88"/>
      <c r="R1097" s="88"/>
    </row>
    <row r="1098" spans="1:18" s="89" customFormat="1">
      <c r="A1098" s="64">
        <v>42116</v>
      </c>
      <c r="B1098" s="93">
        <v>2.25</v>
      </c>
      <c r="C1098" s="93"/>
      <c r="D1098" s="93">
        <v>2.25</v>
      </c>
      <c r="E1098" s="93">
        <v>2.25</v>
      </c>
      <c r="F1098" s="93">
        <v>2.25</v>
      </c>
      <c r="G1098" s="90">
        <v>4163</v>
      </c>
      <c r="H1098" s="90"/>
      <c r="I1098" s="92">
        <v>115.372173</v>
      </c>
      <c r="J1098" s="93">
        <v>2.25</v>
      </c>
      <c r="K1098" s="93">
        <v>2.2650000000000001</v>
      </c>
      <c r="L1098" s="93">
        <v>2.2999999999999998</v>
      </c>
      <c r="M1098" s="93">
        <v>2.17</v>
      </c>
      <c r="N1098" s="93">
        <v>2.093</v>
      </c>
      <c r="O1098" s="93">
        <v>2.0099999999999998</v>
      </c>
      <c r="P1098" s="88"/>
      <c r="Q1098" s="88"/>
      <c r="R1098" s="88"/>
    </row>
    <row r="1099" spans="1:18" s="89" customFormat="1">
      <c r="A1099" s="64">
        <v>42117</v>
      </c>
      <c r="B1099" s="93">
        <v>2.25</v>
      </c>
      <c r="C1099" s="93"/>
      <c r="D1099" s="93">
        <v>2.25</v>
      </c>
      <c r="E1099" s="93">
        <v>2.25</v>
      </c>
      <c r="F1099" s="93">
        <v>2.25</v>
      </c>
      <c r="G1099" s="90">
        <v>4679</v>
      </c>
      <c r="H1099" s="90"/>
      <c r="I1099" s="92">
        <v>115.379285</v>
      </c>
      <c r="J1099" s="93">
        <v>2.2469999999999999</v>
      </c>
      <c r="K1099" s="93">
        <v>2.27</v>
      </c>
      <c r="L1099" s="93">
        <v>2.2930000000000001</v>
      </c>
      <c r="M1099" s="93">
        <v>2.1710000000000003</v>
      </c>
      <c r="N1099" s="93">
        <v>2.0990000000000002</v>
      </c>
      <c r="O1099" s="93">
        <v>2.0129999999999999</v>
      </c>
      <c r="P1099" s="88"/>
      <c r="Q1099" s="88"/>
      <c r="R1099" s="88"/>
    </row>
    <row r="1100" spans="1:18" s="89" customFormat="1">
      <c r="A1100" s="64">
        <v>42118</v>
      </c>
      <c r="B1100" s="93">
        <v>2.25</v>
      </c>
      <c r="C1100" s="93"/>
      <c r="D1100" s="93">
        <v>2.25</v>
      </c>
      <c r="E1100" s="93">
        <v>2.25</v>
      </c>
      <c r="F1100" s="93">
        <v>2.25</v>
      </c>
      <c r="G1100" s="90">
        <v>4499</v>
      </c>
      <c r="H1100" s="90"/>
      <c r="I1100" s="92">
        <v>115.386397</v>
      </c>
      <c r="J1100" s="93">
        <v>2.2400000000000002</v>
      </c>
      <c r="K1100" s="93">
        <v>2.258</v>
      </c>
      <c r="L1100" s="93">
        <v>2.2970000000000002</v>
      </c>
      <c r="M1100" s="93">
        <v>2.1589999999999998</v>
      </c>
      <c r="N1100" s="93">
        <v>2.0880000000000001</v>
      </c>
      <c r="O1100" s="93">
        <v>2.0060000000000002</v>
      </c>
      <c r="P1100" s="88"/>
      <c r="Q1100" s="88"/>
      <c r="R1100" s="88"/>
    </row>
    <row r="1101" spans="1:18" s="89" customFormat="1">
      <c r="A1101" s="64">
        <v>42121</v>
      </c>
      <c r="B1101" s="93">
        <v>2.25</v>
      </c>
      <c r="C1101" s="93"/>
      <c r="D1101" s="93">
        <v>2.25</v>
      </c>
      <c r="E1101" s="93">
        <v>2.25</v>
      </c>
      <c r="F1101" s="93">
        <v>2.25</v>
      </c>
      <c r="G1101" s="90">
        <v>4623</v>
      </c>
      <c r="H1101" s="90"/>
      <c r="I1101" s="92">
        <v>115.407736</v>
      </c>
      <c r="J1101" s="93">
        <v>2.2269999999999999</v>
      </c>
      <c r="K1101" s="93">
        <v>2.25</v>
      </c>
      <c r="L1101" s="93">
        <v>2.29</v>
      </c>
      <c r="M1101" s="93">
        <v>2.15</v>
      </c>
      <c r="N1101" s="93">
        <v>2.0754999999999999</v>
      </c>
      <c r="O1101" s="93">
        <v>1.9904999999999999</v>
      </c>
      <c r="P1101" s="88"/>
      <c r="Q1101" s="88"/>
      <c r="R1101" s="88"/>
    </row>
    <row r="1102" spans="1:18" s="89" customFormat="1">
      <c r="A1102" s="64">
        <v>42122</v>
      </c>
      <c r="B1102" s="93">
        <v>2.25</v>
      </c>
      <c r="C1102" s="93"/>
      <c r="D1102" s="93">
        <v>2.25</v>
      </c>
      <c r="E1102" s="93">
        <v>2.25</v>
      </c>
      <c r="F1102" s="93">
        <v>2.25</v>
      </c>
      <c r="G1102" s="90">
        <v>4808</v>
      </c>
      <c r="H1102" s="90"/>
      <c r="I1102" s="92">
        <v>115.41485</v>
      </c>
      <c r="J1102" s="93">
        <v>2.2200000000000002</v>
      </c>
      <c r="K1102" s="93">
        <v>2.25</v>
      </c>
      <c r="L1102" s="93">
        <v>2.2999999999999998</v>
      </c>
      <c r="M1102" s="93">
        <v>2.1579999999999999</v>
      </c>
      <c r="N1102" s="93">
        <v>2.0825</v>
      </c>
      <c r="O1102" s="93">
        <v>2.0049999999999999</v>
      </c>
      <c r="P1102" s="88"/>
      <c r="Q1102" s="88"/>
      <c r="R1102" s="88"/>
    </row>
    <row r="1103" spans="1:18" s="89" customFormat="1">
      <c r="A1103" s="64">
        <v>42123</v>
      </c>
      <c r="B1103" s="93">
        <v>2.25</v>
      </c>
      <c r="C1103" s="93"/>
      <c r="D1103" s="93">
        <v>2.25</v>
      </c>
      <c r="E1103" s="93">
        <v>2.25</v>
      </c>
      <c r="F1103" s="93">
        <v>2.25</v>
      </c>
      <c r="G1103" s="90">
        <v>5460</v>
      </c>
      <c r="H1103" s="90"/>
      <c r="I1103" s="92">
        <v>115.421964</v>
      </c>
      <c r="J1103" s="93">
        <v>2.2349999999999999</v>
      </c>
      <c r="K1103" s="93">
        <v>2.258</v>
      </c>
      <c r="L1103" s="93">
        <v>2.2850000000000001</v>
      </c>
      <c r="M1103" s="93">
        <v>2.1379999999999999</v>
      </c>
      <c r="N1103" s="93">
        <v>2.0599999999999996</v>
      </c>
      <c r="O1103" s="93">
        <v>1.978</v>
      </c>
      <c r="P1103" s="88"/>
      <c r="Q1103" s="88"/>
      <c r="R1103" s="88"/>
    </row>
    <row r="1104" spans="1:18" s="89" customFormat="1">
      <c r="A1104" s="64">
        <v>42124</v>
      </c>
      <c r="B1104" s="93">
        <v>2.25</v>
      </c>
      <c r="C1104" s="93"/>
      <c r="D1104" s="93">
        <v>2.25</v>
      </c>
      <c r="E1104" s="93">
        <v>2.25</v>
      </c>
      <c r="F1104" s="93">
        <v>2.25</v>
      </c>
      <c r="G1104" s="90">
        <v>4880</v>
      </c>
      <c r="H1104" s="90"/>
      <c r="I1104" s="92">
        <v>115.429079</v>
      </c>
      <c r="J1104" s="93">
        <v>2.222</v>
      </c>
      <c r="K1104" s="93">
        <v>2.25</v>
      </c>
      <c r="L1104" s="93">
        <v>2.2799999999999998</v>
      </c>
      <c r="M1104" s="93">
        <v>2.125</v>
      </c>
      <c r="N1104" s="93">
        <v>2.0475000000000003</v>
      </c>
      <c r="O1104" s="93">
        <v>1.9750000000000001</v>
      </c>
      <c r="P1104" s="88"/>
      <c r="Q1104" s="88"/>
      <c r="R1104" s="88"/>
    </row>
    <row r="1105" spans="1:18" s="89" customFormat="1">
      <c r="A1105" s="64">
        <v>42125</v>
      </c>
      <c r="B1105" s="93">
        <v>2.25</v>
      </c>
      <c r="C1105" s="93"/>
      <c r="D1105" s="93">
        <v>2.25</v>
      </c>
      <c r="E1105" s="93">
        <v>2.25</v>
      </c>
      <c r="F1105" s="93">
        <v>2.25</v>
      </c>
      <c r="G1105" s="90">
        <v>5782</v>
      </c>
      <c r="H1105" s="90"/>
      <c r="I1105" s="92">
        <v>115.436195</v>
      </c>
      <c r="J1105" s="93">
        <v>2.2000000000000002</v>
      </c>
      <c r="K1105" s="93">
        <v>2.2000000000000002</v>
      </c>
      <c r="L1105" s="93">
        <v>2.2599999999999998</v>
      </c>
      <c r="M1105" s="93">
        <v>2.085</v>
      </c>
      <c r="N1105" s="93">
        <v>2.0179999999999998</v>
      </c>
      <c r="O1105" s="93">
        <v>1.948</v>
      </c>
      <c r="P1105" s="88"/>
      <c r="Q1105" s="88"/>
      <c r="R1105" s="88"/>
    </row>
    <row r="1106" spans="1:18" s="89" customFormat="1">
      <c r="A1106" s="64">
        <v>42128</v>
      </c>
      <c r="B1106" s="93">
        <v>2.25</v>
      </c>
      <c r="C1106" s="93"/>
      <c r="D1106" s="93">
        <v>2.25</v>
      </c>
      <c r="E1106" s="93">
        <v>2.25</v>
      </c>
      <c r="F1106" s="93">
        <v>2.25</v>
      </c>
      <c r="G1106" s="90">
        <v>4971</v>
      </c>
      <c r="H1106" s="90"/>
      <c r="I1106" s="92">
        <v>115.457543</v>
      </c>
      <c r="J1106" s="93">
        <v>2.1520000000000001</v>
      </c>
      <c r="K1106" s="93">
        <v>2.17</v>
      </c>
      <c r="L1106" s="93">
        <v>2.25</v>
      </c>
      <c r="M1106" s="93">
        <v>2.0649999999999999</v>
      </c>
      <c r="N1106" s="93">
        <v>2.0030000000000001</v>
      </c>
      <c r="O1106" s="93">
        <v>1.9339999999999999</v>
      </c>
      <c r="P1106" s="88"/>
      <c r="Q1106" s="88"/>
      <c r="R1106" s="88"/>
    </row>
    <row r="1107" spans="1:18" s="89" customFormat="1">
      <c r="A1107" s="64">
        <v>42129</v>
      </c>
      <c r="B1107" s="93">
        <v>2.25</v>
      </c>
      <c r="C1107" s="93"/>
      <c r="D1107" s="93">
        <v>2.25</v>
      </c>
      <c r="E1107" s="93">
        <v>2.25</v>
      </c>
      <c r="F1107" s="93">
        <v>2.25</v>
      </c>
      <c r="G1107" s="90">
        <v>5258</v>
      </c>
      <c r="H1107" s="90"/>
      <c r="I1107" s="92">
        <v>115.46465999999999</v>
      </c>
      <c r="J1107" s="93">
        <v>2.08</v>
      </c>
      <c r="K1107" s="93">
        <v>2.13</v>
      </c>
      <c r="L1107" s="93">
        <v>2.2200000000000002</v>
      </c>
      <c r="M1107" s="93">
        <v>1.9975000000000001</v>
      </c>
      <c r="N1107" s="93">
        <v>1.9815</v>
      </c>
      <c r="O1107" s="93">
        <v>1.9450000000000001</v>
      </c>
      <c r="P1107" s="88"/>
      <c r="Q1107" s="88"/>
      <c r="R1107" s="88"/>
    </row>
    <row r="1108" spans="1:18" s="89" customFormat="1">
      <c r="A1108" s="64">
        <v>42130</v>
      </c>
      <c r="B1108" s="93">
        <v>2</v>
      </c>
      <c r="C1108" s="93">
        <v>-0.25</v>
      </c>
      <c r="D1108" s="93">
        <v>2</v>
      </c>
      <c r="E1108" s="93">
        <v>2</v>
      </c>
      <c r="F1108" s="93">
        <v>2</v>
      </c>
      <c r="G1108" s="90">
        <v>4744</v>
      </c>
      <c r="H1108" s="90"/>
      <c r="I1108" s="92">
        <v>115.471778</v>
      </c>
      <c r="J1108" s="93">
        <v>2.0699999999999998</v>
      </c>
      <c r="K1108" s="93">
        <v>2.15</v>
      </c>
      <c r="L1108" s="93">
        <v>2.2400000000000002</v>
      </c>
      <c r="M1108" s="93">
        <v>1.996</v>
      </c>
      <c r="N1108" s="93">
        <v>1.9830000000000001</v>
      </c>
      <c r="O1108" s="93">
        <v>1.958</v>
      </c>
      <c r="P1108" s="88"/>
      <c r="Q1108" s="88"/>
      <c r="R1108" s="88"/>
    </row>
    <row r="1109" spans="1:18" s="89" customFormat="1">
      <c r="A1109" s="64">
        <v>42131</v>
      </c>
      <c r="B1109" s="93">
        <v>2</v>
      </c>
      <c r="C1109" s="93"/>
      <c r="D1109" s="93">
        <v>2</v>
      </c>
      <c r="E1109" s="93">
        <v>2</v>
      </c>
      <c r="F1109" s="93">
        <v>2</v>
      </c>
      <c r="G1109" s="90">
        <v>3793</v>
      </c>
      <c r="H1109" s="90"/>
      <c r="I1109" s="92">
        <v>115.478105</v>
      </c>
      <c r="J1109" s="93">
        <v>2.0699999999999998</v>
      </c>
      <c r="K1109" s="93">
        <v>2.16</v>
      </c>
      <c r="L1109" s="93">
        <v>2.2400000000000002</v>
      </c>
      <c r="M1109" s="93">
        <v>1.9975000000000001</v>
      </c>
      <c r="N1109" s="93">
        <v>1.9790000000000001</v>
      </c>
      <c r="O1109" s="93">
        <v>1.946</v>
      </c>
      <c r="P1109" s="88"/>
      <c r="Q1109" s="88"/>
      <c r="R1109" s="88"/>
    </row>
    <row r="1110" spans="1:18" s="89" customFormat="1">
      <c r="A1110" s="64">
        <v>42132</v>
      </c>
      <c r="B1110" s="93">
        <v>2</v>
      </c>
      <c r="C1110" s="93"/>
      <c r="D1110" s="93">
        <v>2</v>
      </c>
      <c r="E1110" s="93">
        <v>2</v>
      </c>
      <c r="F1110" s="93">
        <v>2</v>
      </c>
      <c r="G1110" s="90">
        <v>3511</v>
      </c>
      <c r="H1110" s="90"/>
      <c r="I1110" s="92">
        <v>115.484432</v>
      </c>
      <c r="J1110" s="93">
        <v>2.0699999999999998</v>
      </c>
      <c r="K1110" s="93">
        <v>2.16</v>
      </c>
      <c r="L1110" s="93">
        <v>2.2400000000000002</v>
      </c>
      <c r="M1110" s="93">
        <v>1.994</v>
      </c>
      <c r="N1110" s="93">
        <v>1.9790000000000001</v>
      </c>
      <c r="O1110" s="93">
        <v>1.9410000000000001</v>
      </c>
      <c r="P1110" s="88"/>
      <c r="Q1110" s="88"/>
      <c r="R1110" s="88"/>
    </row>
    <row r="1111" spans="1:18" s="89" customFormat="1">
      <c r="A1111" s="64">
        <v>42135</v>
      </c>
      <c r="B1111" s="93">
        <v>2</v>
      </c>
      <c r="C1111" s="93"/>
      <c r="D1111" s="93">
        <v>2</v>
      </c>
      <c r="E1111" s="93">
        <v>2</v>
      </c>
      <c r="F1111" s="93">
        <v>2</v>
      </c>
      <c r="G1111" s="90">
        <v>4959</v>
      </c>
      <c r="H1111" s="90"/>
      <c r="I1111" s="92">
        <v>115.503416</v>
      </c>
      <c r="J1111" s="93">
        <v>2.0649999999999999</v>
      </c>
      <c r="K1111" s="93">
        <v>2.1469999999999998</v>
      </c>
      <c r="L1111" s="93">
        <v>2.23</v>
      </c>
      <c r="M1111" s="93">
        <v>2</v>
      </c>
      <c r="N1111" s="93">
        <v>1.9810000000000001</v>
      </c>
      <c r="O1111" s="93">
        <v>1.95</v>
      </c>
      <c r="P1111" s="88"/>
      <c r="Q1111" s="88"/>
      <c r="R1111" s="88"/>
    </row>
    <row r="1112" spans="1:18" s="89" customFormat="1">
      <c r="A1112" s="64">
        <v>42136</v>
      </c>
      <c r="B1112" s="93">
        <v>2</v>
      </c>
      <c r="C1112" s="93"/>
      <c r="D1112" s="93">
        <v>2</v>
      </c>
      <c r="E1112" s="93">
        <v>2</v>
      </c>
      <c r="F1112" s="93">
        <v>2</v>
      </c>
      <c r="G1112" s="90">
        <v>4993</v>
      </c>
      <c r="H1112" s="90"/>
      <c r="I1112" s="92">
        <v>115.509745</v>
      </c>
      <c r="J1112" s="93">
        <v>2.0680000000000001</v>
      </c>
      <c r="K1112" s="93">
        <v>2.1579999999999999</v>
      </c>
      <c r="L1112" s="93">
        <v>2.258</v>
      </c>
      <c r="M1112" s="93">
        <v>1.9975000000000001</v>
      </c>
      <c r="N1112" s="93">
        <v>1.9830000000000001</v>
      </c>
      <c r="O1112" s="93">
        <v>1.9575</v>
      </c>
      <c r="P1112" s="88"/>
      <c r="Q1112" s="88"/>
      <c r="R1112" s="88"/>
    </row>
    <row r="1113" spans="1:18" s="89" customFormat="1">
      <c r="A1113" s="64">
        <v>42137</v>
      </c>
      <c r="B1113" s="93">
        <v>2</v>
      </c>
      <c r="C1113" s="93"/>
      <c r="D1113" s="93">
        <v>2</v>
      </c>
      <c r="E1113" s="93">
        <v>2</v>
      </c>
      <c r="F1113" s="93">
        <v>2</v>
      </c>
      <c r="G1113" s="90">
        <v>6392</v>
      </c>
      <c r="H1113" s="90"/>
      <c r="I1113" s="92">
        <v>115.516074</v>
      </c>
      <c r="J1113" s="93">
        <v>2.0699999999999998</v>
      </c>
      <c r="K1113" s="93">
        <v>2.15</v>
      </c>
      <c r="L1113" s="93">
        <v>2.242</v>
      </c>
      <c r="M1113" s="93">
        <v>1.9980000000000002</v>
      </c>
      <c r="N1113" s="93">
        <v>1.9849999999999999</v>
      </c>
      <c r="O1113" s="93">
        <v>1.9490000000000001</v>
      </c>
      <c r="P1113" s="88"/>
      <c r="Q1113" s="88"/>
      <c r="R1113" s="88"/>
    </row>
    <row r="1114" spans="1:18" s="89" customFormat="1">
      <c r="A1114" s="64">
        <v>42138</v>
      </c>
      <c r="B1114" s="93">
        <v>2</v>
      </c>
      <c r="C1114" s="93"/>
      <c r="D1114" s="93">
        <v>2</v>
      </c>
      <c r="E1114" s="93">
        <v>2</v>
      </c>
      <c r="F1114" s="93">
        <v>2</v>
      </c>
      <c r="G1114" s="90">
        <v>5178</v>
      </c>
      <c r="H1114" s="90"/>
      <c r="I1114" s="92">
        <v>115.52240399999999</v>
      </c>
      <c r="J1114" s="93">
        <v>2.0680000000000001</v>
      </c>
      <c r="K1114" s="93">
        <v>2.1419999999999999</v>
      </c>
      <c r="L1114" s="93">
        <v>2.2450000000000001</v>
      </c>
      <c r="M1114" s="93">
        <v>1.994</v>
      </c>
      <c r="N1114" s="93">
        <v>1.976</v>
      </c>
      <c r="O1114" s="93">
        <v>1.9390000000000001</v>
      </c>
      <c r="P1114" s="88"/>
      <c r="Q1114" s="88"/>
      <c r="R1114" s="88"/>
    </row>
    <row r="1115" spans="1:18" s="89" customFormat="1">
      <c r="A1115" s="64">
        <v>42139</v>
      </c>
      <c r="B1115" s="93">
        <v>2</v>
      </c>
      <c r="C1115" s="93"/>
      <c r="D1115" s="93">
        <v>2</v>
      </c>
      <c r="E1115" s="93">
        <v>2</v>
      </c>
      <c r="F1115" s="93">
        <v>2</v>
      </c>
      <c r="G1115" s="90">
        <v>3395</v>
      </c>
      <c r="H1115" s="90"/>
      <c r="I1115" s="92">
        <v>115.528734</v>
      </c>
      <c r="J1115" s="93">
        <v>2.06</v>
      </c>
      <c r="K1115" s="93">
        <v>2.133</v>
      </c>
      <c r="L1115" s="93">
        <v>2.2370000000000001</v>
      </c>
      <c r="M1115" s="93">
        <v>1.9950000000000001</v>
      </c>
      <c r="N1115" s="93">
        <v>1.9750000000000001</v>
      </c>
      <c r="O1115" s="93">
        <v>1.925</v>
      </c>
      <c r="P1115" s="88"/>
      <c r="Q1115" s="88"/>
      <c r="R1115" s="88"/>
    </row>
    <row r="1116" spans="1:18" s="89" customFormat="1">
      <c r="A1116" s="64">
        <v>42142</v>
      </c>
      <c r="B1116" s="93">
        <v>2</v>
      </c>
      <c r="C1116" s="93"/>
      <c r="D1116" s="93">
        <v>2</v>
      </c>
      <c r="E1116" s="93">
        <v>2</v>
      </c>
      <c r="F1116" s="93">
        <v>2</v>
      </c>
      <c r="G1116" s="90">
        <v>6853</v>
      </c>
      <c r="H1116" s="90"/>
      <c r="I1116" s="92">
        <v>115.547725</v>
      </c>
      <c r="J1116" s="93">
        <v>2.0499999999999998</v>
      </c>
      <c r="K1116" s="93">
        <v>2.14</v>
      </c>
      <c r="L1116" s="93">
        <v>2.2200000000000002</v>
      </c>
      <c r="M1116" s="93">
        <v>1.992</v>
      </c>
      <c r="N1116" s="93">
        <v>1.9730000000000001</v>
      </c>
      <c r="O1116" s="93">
        <v>1.929</v>
      </c>
      <c r="P1116" s="88"/>
      <c r="Q1116" s="88"/>
      <c r="R1116" s="88"/>
    </row>
    <row r="1117" spans="1:18" s="89" customFormat="1">
      <c r="A1117" s="64">
        <v>42143</v>
      </c>
      <c r="B1117" s="93">
        <v>2</v>
      </c>
      <c r="C1117" s="93"/>
      <c r="D1117" s="93">
        <v>2</v>
      </c>
      <c r="E1117" s="93">
        <v>2</v>
      </c>
      <c r="F1117" s="93">
        <v>2</v>
      </c>
      <c r="G1117" s="90">
        <v>5208</v>
      </c>
      <c r="H1117" s="90"/>
      <c r="I1117" s="92">
        <v>115.554056</v>
      </c>
      <c r="J1117" s="93">
        <v>2.0499999999999998</v>
      </c>
      <c r="K1117" s="93">
        <v>2.14</v>
      </c>
      <c r="L1117" s="93">
        <v>2.2349999999999999</v>
      </c>
      <c r="M1117" s="93">
        <v>1.9950000000000001</v>
      </c>
      <c r="N1117" s="93">
        <v>1.98</v>
      </c>
      <c r="O1117" s="93">
        <v>1.9435</v>
      </c>
      <c r="P1117" s="88"/>
      <c r="Q1117" s="88"/>
      <c r="R1117" s="88"/>
    </row>
    <row r="1118" spans="1:18" s="89" customFormat="1">
      <c r="A1118" s="64">
        <v>42144</v>
      </c>
      <c r="B1118" s="93">
        <v>2</v>
      </c>
      <c r="C1118" s="93"/>
      <c r="D1118" s="93">
        <v>2</v>
      </c>
      <c r="E1118" s="93">
        <v>2</v>
      </c>
      <c r="F1118" s="93">
        <v>2</v>
      </c>
      <c r="G1118" s="90">
        <v>3764</v>
      </c>
      <c r="H1118" s="90"/>
      <c r="I1118" s="92">
        <v>115.560388</v>
      </c>
      <c r="J1118" s="93">
        <v>2.0470000000000002</v>
      </c>
      <c r="K1118" s="93">
        <v>2.14</v>
      </c>
      <c r="L1118" s="93">
        <v>2.2400000000000002</v>
      </c>
      <c r="M1118" s="93">
        <v>1.9910000000000001</v>
      </c>
      <c r="N1118" s="93">
        <v>1.976</v>
      </c>
      <c r="O1118" s="93">
        <v>1.9420000000000002</v>
      </c>
      <c r="P1118" s="88"/>
      <c r="Q1118" s="88"/>
      <c r="R1118" s="88"/>
    </row>
    <row r="1119" spans="1:18" s="89" customFormat="1">
      <c r="A1119" s="64">
        <v>42145</v>
      </c>
      <c r="B1119" s="93">
        <v>2</v>
      </c>
      <c r="C1119" s="93"/>
      <c r="D1119" s="93">
        <v>2</v>
      </c>
      <c r="E1119" s="93">
        <v>2</v>
      </c>
      <c r="F1119" s="93">
        <v>2</v>
      </c>
      <c r="G1119" s="90">
        <v>3240</v>
      </c>
      <c r="H1119" s="90"/>
      <c r="I1119" s="92">
        <v>115.56672</v>
      </c>
      <c r="J1119" s="93">
        <v>2.04</v>
      </c>
      <c r="K1119" s="93">
        <v>2.13</v>
      </c>
      <c r="L1119" s="93">
        <v>2.2400000000000002</v>
      </c>
      <c r="M1119" s="93">
        <v>1.994</v>
      </c>
      <c r="N1119" s="93">
        <v>1.978</v>
      </c>
      <c r="O1119" s="93">
        <v>1.9419999999999999</v>
      </c>
      <c r="P1119" s="88"/>
      <c r="Q1119" s="88"/>
      <c r="R1119" s="88"/>
    </row>
    <row r="1120" spans="1:18" s="89" customFormat="1">
      <c r="A1120" s="64">
        <v>42146</v>
      </c>
      <c r="B1120" s="93">
        <v>2</v>
      </c>
      <c r="C1120" s="93"/>
      <c r="D1120" s="93">
        <v>2</v>
      </c>
      <c r="E1120" s="93">
        <v>2</v>
      </c>
      <c r="F1120" s="93">
        <v>2</v>
      </c>
      <c r="G1120" s="90">
        <v>6741</v>
      </c>
      <c r="H1120" s="90"/>
      <c r="I1120" s="92">
        <v>115.573053</v>
      </c>
      <c r="J1120" s="93">
        <v>2.0299999999999998</v>
      </c>
      <c r="K1120" s="93">
        <v>2.13</v>
      </c>
      <c r="L1120" s="93">
        <v>2.2400000000000002</v>
      </c>
      <c r="M1120" s="93">
        <v>1.9930000000000001</v>
      </c>
      <c r="N1120" s="93">
        <v>1.9770000000000001</v>
      </c>
      <c r="O1120" s="93">
        <v>1.94</v>
      </c>
      <c r="P1120" s="88"/>
      <c r="Q1120" s="88"/>
      <c r="R1120" s="88"/>
    </row>
    <row r="1121" spans="1:18" s="89" customFormat="1">
      <c r="A1121" s="64">
        <v>42149</v>
      </c>
      <c r="B1121" s="93">
        <v>2</v>
      </c>
      <c r="C1121" s="93"/>
      <c r="D1121" s="93">
        <v>2</v>
      </c>
      <c r="E1121" s="93">
        <v>2</v>
      </c>
      <c r="F1121" s="93">
        <v>2</v>
      </c>
      <c r="G1121" s="90">
        <v>8594</v>
      </c>
      <c r="H1121" s="90"/>
      <c r="I1121" s="92">
        <v>115.592051</v>
      </c>
      <c r="J1121" s="93">
        <v>2.0299999999999998</v>
      </c>
      <c r="K1121" s="93">
        <v>2.13</v>
      </c>
      <c r="L1121" s="93">
        <v>2.2400000000000002</v>
      </c>
      <c r="M1121" s="93">
        <v>1.9950000000000001</v>
      </c>
      <c r="N1121" s="93">
        <v>1.9765000000000001</v>
      </c>
      <c r="O1121" s="93">
        <v>1.9355</v>
      </c>
      <c r="P1121" s="88"/>
      <c r="Q1121" s="88"/>
      <c r="R1121" s="88"/>
    </row>
    <row r="1122" spans="1:18" s="89" customFormat="1">
      <c r="A1122" s="64">
        <v>42150</v>
      </c>
      <c r="B1122" s="93">
        <v>2</v>
      </c>
      <c r="C1122" s="93"/>
      <c r="D1122" s="93">
        <v>2</v>
      </c>
      <c r="E1122" s="93">
        <v>2</v>
      </c>
      <c r="F1122" s="93">
        <v>2</v>
      </c>
      <c r="G1122" s="90">
        <v>7268</v>
      </c>
      <c r="H1122" s="90"/>
      <c r="I1122" s="92">
        <v>115.59838499999999</v>
      </c>
      <c r="J1122" s="93">
        <v>2.0299999999999998</v>
      </c>
      <c r="K1122" s="93">
        <v>2.14</v>
      </c>
      <c r="L1122" s="93">
        <v>2.2400000000000002</v>
      </c>
      <c r="M1122" s="93">
        <v>1.9930000000000001</v>
      </c>
      <c r="N1122" s="93">
        <v>1.976</v>
      </c>
      <c r="O1122" s="93">
        <v>1.9410000000000001</v>
      </c>
      <c r="P1122" s="88"/>
      <c r="Q1122" s="88"/>
      <c r="R1122" s="88"/>
    </row>
    <row r="1123" spans="1:18" s="89" customFormat="1">
      <c r="A1123" s="64">
        <v>42151</v>
      </c>
      <c r="B1123" s="93">
        <v>2</v>
      </c>
      <c r="C1123" s="93"/>
      <c r="D1123" s="93">
        <v>2</v>
      </c>
      <c r="E1123" s="93">
        <v>2</v>
      </c>
      <c r="F1123" s="93">
        <v>2</v>
      </c>
      <c r="G1123" s="90">
        <v>4871</v>
      </c>
      <c r="H1123" s="90"/>
      <c r="I1123" s="92">
        <v>115.604719</v>
      </c>
      <c r="J1123" s="93">
        <v>2.02</v>
      </c>
      <c r="K1123" s="93">
        <v>2.15</v>
      </c>
      <c r="L1123" s="93">
        <v>2.2400000000000002</v>
      </c>
      <c r="M1123" s="93">
        <v>1.9930000000000001</v>
      </c>
      <c r="N1123" s="93">
        <v>1.9765000000000001</v>
      </c>
      <c r="O1123" s="93">
        <v>1.9379999999999999</v>
      </c>
      <c r="P1123" s="88"/>
      <c r="Q1123" s="88"/>
      <c r="R1123" s="88"/>
    </row>
    <row r="1124" spans="1:18" s="89" customFormat="1">
      <c r="A1124" s="64">
        <v>42152</v>
      </c>
      <c r="B1124" s="93">
        <v>2</v>
      </c>
      <c r="C1124" s="93"/>
      <c r="D1124" s="93">
        <v>2</v>
      </c>
      <c r="E1124" s="93">
        <v>2</v>
      </c>
      <c r="F1124" s="93">
        <v>2</v>
      </c>
      <c r="G1124" s="90">
        <v>6149</v>
      </c>
      <c r="H1124" s="90"/>
      <c r="I1124" s="92">
        <v>115.611053</v>
      </c>
      <c r="J1124" s="93">
        <v>2.0299999999999998</v>
      </c>
      <c r="K1124" s="93">
        <v>2.1419999999999999</v>
      </c>
      <c r="L1124" s="93">
        <v>2.2370000000000001</v>
      </c>
      <c r="M1124" s="93">
        <v>1.992</v>
      </c>
      <c r="N1124" s="93">
        <v>1.9700000000000002</v>
      </c>
      <c r="O1124" s="93">
        <v>1.9300000000000002</v>
      </c>
      <c r="P1124" s="88"/>
      <c r="Q1124" s="88"/>
      <c r="R1124" s="88"/>
    </row>
    <row r="1125" spans="1:18" s="89" customFormat="1">
      <c r="A1125" s="64">
        <v>42153</v>
      </c>
      <c r="B1125" s="93">
        <v>2</v>
      </c>
      <c r="C1125" s="93"/>
      <c r="D1125" s="93">
        <v>2</v>
      </c>
      <c r="E1125" s="93">
        <v>2</v>
      </c>
      <c r="F1125" s="93">
        <v>2</v>
      </c>
      <c r="G1125" s="90">
        <v>6223</v>
      </c>
      <c r="H1125" s="90"/>
      <c r="I1125" s="92">
        <v>115.61738800000001</v>
      </c>
      <c r="J1125" s="93">
        <v>2.02</v>
      </c>
      <c r="K1125" s="93">
        <v>2.1349999999999998</v>
      </c>
      <c r="L1125" s="93">
        <v>2.2200000000000002</v>
      </c>
      <c r="M1125" s="93">
        <v>1.9890000000000001</v>
      </c>
      <c r="N1125" s="93">
        <v>1.9550000000000001</v>
      </c>
      <c r="O1125" s="93">
        <v>1.91</v>
      </c>
      <c r="P1125" s="88"/>
      <c r="Q1125" s="88"/>
      <c r="R1125" s="88"/>
    </row>
    <row r="1126" spans="1:18" s="89" customFormat="1">
      <c r="A1126" s="64">
        <v>42156</v>
      </c>
      <c r="B1126" s="93">
        <v>2</v>
      </c>
      <c r="C1126" s="93"/>
      <c r="D1126" s="93">
        <v>2</v>
      </c>
      <c r="E1126" s="93">
        <v>2</v>
      </c>
      <c r="F1126" s="93">
        <v>2</v>
      </c>
      <c r="G1126" s="90">
        <v>5433</v>
      </c>
      <c r="H1126" s="90"/>
      <c r="I1126" s="92">
        <v>115.636394</v>
      </c>
      <c r="J1126" s="93">
        <v>2.04</v>
      </c>
      <c r="K1126" s="93">
        <v>2.13</v>
      </c>
      <c r="L1126" s="93">
        <v>2.222</v>
      </c>
      <c r="M1126" s="93">
        <v>1.982</v>
      </c>
      <c r="N1126" s="93">
        <v>1.9555</v>
      </c>
      <c r="O1126" s="93">
        <v>1.907</v>
      </c>
      <c r="P1126" s="88"/>
      <c r="Q1126" s="88"/>
      <c r="R1126" s="88"/>
    </row>
    <row r="1127" spans="1:18" s="89" customFormat="1">
      <c r="A1127" s="64">
        <v>42157</v>
      </c>
      <c r="B1127" s="93">
        <v>2</v>
      </c>
      <c r="C1127" s="93"/>
      <c r="D1127" s="93">
        <v>2</v>
      </c>
      <c r="E1127" s="93">
        <v>2</v>
      </c>
      <c r="F1127" s="93">
        <v>2</v>
      </c>
      <c r="G1127" s="90">
        <v>5147</v>
      </c>
      <c r="H1127" s="90"/>
      <c r="I1127" s="92">
        <v>115.64273</v>
      </c>
      <c r="J1127" s="93">
        <v>2.0350000000000001</v>
      </c>
      <c r="K1127" s="93">
        <v>2.14</v>
      </c>
      <c r="L1127" s="93">
        <v>2.23</v>
      </c>
      <c r="M1127" s="93">
        <v>1.9990000000000001</v>
      </c>
      <c r="N1127" s="93">
        <v>1.9750000000000001</v>
      </c>
      <c r="O1127" s="93">
        <v>1.9355</v>
      </c>
      <c r="P1127" s="88"/>
      <c r="Q1127" s="88"/>
      <c r="R1127" s="88"/>
    </row>
    <row r="1128" spans="1:18" s="89" customFormat="1">
      <c r="A1128" s="64">
        <v>42158</v>
      </c>
      <c r="B1128" s="93">
        <v>2</v>
      </c>
      <c r="C1128" s="93"/>
      <c r="D1128" s="93">
        <v>2</v>
      </c>
      <c r="E1128" s="93">
        <v>2</v>
      </c>
      <c r="F1128" s="93">
        <v>2</v>
      </c>
      <c r="G1128" s="90">
        <v>3903</v>
      </c>
      <c r="H1128" s="90"/>
      <c r="I1128" s="92">
        <v>115.649067</v>
      </c>
      <c r="J1128" s="93">
        <v>2.0350000000000001</v>
      </c>
      <c r="K1128" s="93">
        <v>2.15</v>
      </c>
      <c r="L1128" s="93">
        <v>2.2400000000000002</v>
      </c>
      <c r="M1128" s="93">
        <v>1.9990000000000001</v>
      </c>
      <c r="N1128" s="93">
        <v>1.9830000000000001</v>
      </c>
      <c r="O1128" s="93">
        <v>1.9504999999999999</v>
      </c>
      <c r="P1128" s="88"/>
      <c r="Q1128" s="88"/>
      <c r="R1128" s="88"/>
    </row>
    <row r="1129" spans="1:18" s="89" customFormat="1">
      <c r="A1129" s="64">
        <v>42159</v>
      </c>
      <c r="B1129" s="93">
        <v>2</v>
      </c>
      <c r="C1129" s="93"/>
      <c r="D1129" s="93">
        <v>2</v>
      </c>
      <c r="E1129" s="93">
        <v>2</v>
      </c>
      <c r="F1129" s="93">
        <v>2</v>
      </c>
      <c r="G1129" s="90">
        <v>4733</v>
      </c>
      <c r="H1129" s="90"/>
      <c r="I1129" s="92">
        <v>115.655404</v>
      </c>
      <c r="J1129" s="93">
        <v>2.0350000000000001</v>
      </c>
      <c r="K1129" s="93">
        <v>2.15</v>
      </c>
      <c r="L1129" s="93">
        <v>2.2400000000000002</v>
      </c>
      <c r="M1129" s="93">
        <v>1.9990000000000001</v>
      </c>
      <c r="N1129" s="93">
        <v>1.9780000000000002</v>
      </c>
      <c r="O1129" s="93">
        <v>1.9424999999999999</v>
      </c>
      <c r="P1129" s="88"/>
      <c r="Q1129" s="88"/>
      <c r="R1129" s="88"/>
    </row>
    <row r="1130" spans="1:18" s="89" customFormat="1">
      <c r="A1130" s="64">
        <v>42160</v>
      </c>
      <c r="B1130" s="93">
        <v>2</v>
      </c>
      <c r="C1130" s="93"/>
      <c r="D1130" s="93">
        <v>2</v>
      </c>
      <c r="E1130" s="93">
        <v>2</v>
      </c>
      <c r="F1130" s="93">
        <v>2</v>
      </c>
      <c r="G1130" s="90">
        <v>4539</v>
      </c>
      <c r="H1130" s="90"/>
      <c r="I1130" s="92">
        <v>115.66174100000001</v>
      </c>
      <c r="J1130" s="93">
        <v>2.0299999999999998</v>
      </c>
      <c r="K1130" s="93">
        <v>2.15</v>
      </c>
      <c r="L1130" s="93">
        <v>2.2400000000000002</v>
      </c>
      <c r="M1130" s="93">
        <v>1.998</v>
      </c>
      <c r="N1130" s="93">
        <v>1.9730000000000001</v>
      </c>
      <c r="O1130" s="93">
        <v>1.94</v>
      </c>
      <c r="P1130" s="88"/>
      <c r="Q1130" s="88"/>
      <c r="R1130" s="88"/>
    </row>
    <row r="1131" spans="1:18" s="89" customFormat="1">
      <c r="A1131" s="64">
        <v>42164</v>
      </c>
      <c r="B1131" s="93">
        <v>2</v>
      </c>
      <c r="C1131" s="93"/>
      <c r="D1131" s="93">
        <v>2</v>
      </c>
      <c r="E1131" s="93">
        <v>2</v>
      </c>
      <c r="F1131" s="93">
        <v>2</v>
      </c>
      <c r="G1131" s="90">
        <v>6581</v>
      </c>
      <c r="H1131" s="90"/>
      <c r="I1131" s="92">
        <v>115.687091</v>
      </c>
      <c r="J1131" s="93">
        <v>2.0379999999999998</v>
      </c>
      <c r="K1131" s="93">
        <v>2.15</v>
      </c>
      <c r="L1131" s="93">
        <v>2.25</v>
      </c>
      <c r="M1131" s="93">
        <v>1.9970000000000001</v>
      </c>
      <c r="N1131" s="93">
        <v>1.9765000000000001</v>
      </c>
      <c r="O1131" s="93">
        <v>1.9370000000000001</v>
      </c>
      <c r="P1131" s="88"/>
      <c r="Q1131" s="88"/>
      <c r="R1131" s="88"/>
    </row>
    <row r="1132" spans="1:18" s="89" customFormat="1">
      <c r="A1132" s="64">
        <v>42165</v>
      </c>
      <c r="B1132" s="93">
        <v>2</v>
      </c>
      <c r="C1132" s="93"/>
      <c r="D1132" s="93">
        <v>2</v>
      </c>
      <c r="E1132" s="93">
        <v>2</v>
      </c>
      <c r="F1132" s="93">
        <v>2</v>
      </c>
      <c r="G1132" s="90">
        <v>5270</v>
      </c>
      <c r="H1132" s="90"/>
      <c r="I1132" s="92">
        <v>115.69343000000001</v>
      </c>
      <c r="J1132" s="93">
        <v>2.04</v>
      </c>
      <c r="K1132" s="93">
        <v>2.15</v>
      </c>
      <c r="L1132" s="93">
        <v>2.2530000000000001</v>
      </c>
      <c r="M1132" s="93">
        <v>1.996</v>
      </c>
      <c r="N1132" s="93">
        <v>1.9750000000000001</v>
      </c>
      <c r="O1132" s="93">
        <v>1.9379999999999999</v>
      </c>
      <c r="P1132" s="88"/>
      <c r="Q1132" s="88"/>
      <c r="R1132" s="88"/>
    </row>
    <row r="1133" spans="1:18" s="89" customFormat="1">
      <c r="A1133" s="64">
        <v>42166</v>
      </c>
      <c r="B1133" s="93">
        <v>2</v>
      </c>
      <c r="C1133" s="93"/>
      <c r="D1133" s="93">
        <v>2</v>
      </c>
      <c r="E1133" s="93">
        <v>2</v>
      </c>
      <c r="F1133" s="93">
        <v>2</v>
      </c>
      <c r="G1133" s="90">
        <v>5353</v>
      </c>
      <c r="H1133" s="90"/>
      <c r="I1133" s="92">
        <v>115.69977</v>
      </c>
      <c r="J1133" s="93">
        <v>2.0449999999999999</v>
      </c>
      <c r="K1133" s="93">
        <v>2.16</v>
      </c>
      <c r="L1133" s="93">
        <v>2.27</v>
      </c>
      <c r="M1133" s="93">
        <v>1.9970000000000001</v>
      </c>
      <c r="N1133" s="93">
        <v>1.9810000000000001</v>
      </c>
      <c r="O1133" s="93">
        <v>1.9575</v>
      </c>
      <c r="P1133" s="88"/>
      <c r="Q1133" s="88"/>
      <c r="R1133" s="88"/>
    </row>
    <row r="1134" spans="1:18" s="89" customFormat="1">
      <c r="A1134" s="64">
        <v>42167</v>
      </c>
      <c r="B1134" s="93">
        <v>2</v>
      </c>
      <c r="C1134" s="93"/>
      <c r="D1134" s="93">
        <v>2</v>
      </c>
      <c r="E1134" s="93">
        <v>2</v>
      </c>
      <c r="F1134" s="93">
        <v>2</v>
      </c>
      <c r="G1134" s="90">
        <v>4864</v>
      </c>
      <c r="H1134" s="90"/>
      <c r="I1134" s="92">
        <v>115.70611</v>
      </c>
      <c r="J1134" s="93">
        <v>2.0499999999999998</v>
      </c>
      <c r="K1134" s="93">
        <v>2.16</v>
      </c>
      <c r="L1134" s="93">
        <v>2.262</v>
      </c>
      <c r="M1134" s="93">
        <v>1.9950000000000001</v>
      </c>
      <c r="N1134" s="93">
        <v>1.9790000000000001</v>
      </c>
      <c r="O1134" s="93">
        <v>1.95</v>
      </c>
      <c r="P1134" s="88"/>
      <c r="Q1134" s="88"/>
      <c r="R1134" s="88"/>
    </row>
    <row r="1135" spans="1:18" s="89" customFormat="1">
      <c r="A1135" s="64">
        <v>42170</v>
      </c>
      <c r="B1135" s="93">
        <v>2</v>
      </c>
      <c r="C1135" s="93"/>
      <c r="D1135" s="93">
        <v>2</v>
      </c>
      <c r="E1135" s="93">
        <v>2</v>
      </c>
      <c r="F1135" s="93">
        <v>2</v>
      </c>
      <c r="G1135" s="90">
        <v>6283</v>
      </c>
      <c r="H1135" s="90"/>
      <c r="I1135" s="92">
        <v>115.72512999999999</v>
      </c>
      <c r="J1135" s="93">
        <v>2.04</v>
      </c>
      <c r="K1135" s="93">
        <v>2.1520000000000001</v>
      </c>
      <c r="L1135" s="93">
        <v>2.2599999999999998</v>
      </c>
      <c r="M1135" s="93">
        <v>1.994</v>
      </c>
      <c r="N1135" s="93">
        <v>1.9725000000000001</v>
      </c>
      <c r="O1135" s="93">
        <v>1.94</v>
      </c>
      <c r="P1135" s="88"/>
      <c r="Q1135" s="88"/>
      <c r="R1135" s="88"/>
    </row>
    <row r="1136" spans="1:18" s="89" customFormat="1">
      <c r="A1136" s="64">
        <v>42171</v>
      </c>
      <c r="B1136" s="93">
        <v>2</v>
      </c>
      <c r="C1136" s="93"/>
      <c r="D1136" s="93">
        <v>2</v>
      </c>
      <c r="E1136" s="93">
        <v>2</v>
      </c>
      <c r="F1136" s="93">
        <v>2</v>
      </c>
      <c r="G1136" s="90">
        <v>6500</v>
      </c>
      <c r="H1136" s="90"/>
      <c r="I1136" s="92">
        <v>115.731471</v>
      </c>
      <c r="J1136" s="93">
        <v>2.0499999999999998</v>
      </c>
      <c r="K1136" s="93">
        <v>2.15</v>
      </c>
      <c r="L1136" s="93">
        <v>2.2599999999999998</v>
      </c>
      <c r="M1136" s="93">
        <v>1.994</v>
      </c>
      <c r="N1136" s="93">
        <v>1.9725000000000001</v>
      </c>
      <c r="O1136" s="93">
        <v>1.9390000000000001</v>
      </c>
      <c r="P1136" s="88"/>
      <c r="Q1136" s="88"/>
      <c r="R1136" s="88"/>
    </row>
    <row r="1137" spans="1:18" s="89" customFormat="1">
      <c r="A1137" s="64">
        <v>42172</v>
      </c>
      <c r="B1137" s="93">
        <v>2</v>
      </c>
      <c r="C1137" s="93"/>
      <c r="D1137" s="93">
        <v>2</v>
      </c>
      <c r="E1137" s="93">
        <v>2</v>
      </c>
      <c r="F1137" s="93">
        <v>2</v>
      </c>
      <c r="G1137" s="90">
        <v>5175</v>
      </c>
      <c r="H1137" s="90"/>
      <c r="I1137" s="92">
        <v>115.73781200000001</v>
      </c>
      <c r="J1137" s="93">
        <v>2.0550000000000002</v>
      </c>
      <c r="K1137" s="93">
        <v>2.16</v>
      </c>
      <c r="L1137" s="93">
        <v>2.2599999999999998</v>
      </c>
      <c r="M1137" s="93">
        <v>1.9930000000000001</v>
      </c>
      <c r="N1137" s="93">
        <v>1.968</v>
      </c>
      <c r="O1137" s="93">
        <v>1.9350000000000001</v>
      </c>
      <c r="P1137" s="88"/>
      <c r="Q1137" s="88"/>
      <c r="R1137" s="88"/>
    </row>
    <row r="1138" spans="1:18" s="89" customFormat="1">
      <c r="A1138" s="64">
        <v>42173</v>
      </c>
      <c r="B1138" s="93">
        <v>2</v>
      </c>
      <c r="C1138" s="93"/>
      <c r="D1138" s="93">
        <v>2</v>
      </c>
      <c r="E1138" s="93">
        <v>2</v>
      </c>
      <c r="F1138" s="93">
        <v>2</v>
      </c>
      <c r="G1138" s="90">
        <v>5158</v>
      </c>
      <c r="H1138" s="90"/>
      <c r="I1138" s="92">
        <v>115.74415399999999</v>
      </c>
      <c r="J1138" s="93">
        <v>2.0579999999999998</v>
      </c>
      <c r="K1138" s="93">
        <v>2.15</v>
      </c>
      <c r="L1138" s="93">
        <v>2.2450000000000001</v>
      </c>
      <c r="M1138" s="93">
        <v>1.99</v>
      </c>
      <c r="N1138" s="93">
        <v>1.9555</v>
      </c>
      <c r="O1138" s="93">
        <v>1.9179999999999999</v>
      </c>
      <c r="P1138" s="88"/>
      <c r="Q1138" s="88"/>
      <c r="R1138" s="88"/>
    </row>
    <row r="1139" spans="1:18" s="89" customFormat="1">
      <c r="A1139" s="64">
        <v>42174</v>
      </c>
      <c r="B1139" s="93">
        <v>2</v>
      </c>
      <c r="C1139" s="93"/>
      <c r="D1139" s="93">
        <v>2</v>
      </c>
      <c r="E1139" s="93">
        <v>2</v>
      </c>
      <c r="F1139" s="93">
        <v>2</v>
      </c>
      <c r="G1139" s="90">
        <v>4900</v>
      </c>
      <c r="H1139" s="90"/>
      <c r="I1139" s="92">
        <v>115.750496</v>
      </c>
      <c r="J1139" s="93">
        <v>2.04</v>
      </c>
      <c r="K1139" s="93">
        <v>2.14</v>
      </c>
      <c r="L1139" s="93">
        <v>2.25</v>
      </c>
      <c r="M1139" s="93">
        <v>1.9910000000000001</v>
      </c>
      <c r="N1139" s="93">
        <v>1.9504999999999999</v>
      </c>
      <c r="O1139" s="93">
        <v>1.911</v>
      </c>
      <c r="P1139" s="88"/>
      <c r="Q1139" s="88"/>
      <c r="R1139" s="88"/>
    </row>
    <row r="1140" spans="1:18" s="89" customFormat="1">
      <c r="A1140" s="64">
        <v>42177</v>
      </c>
      <c r="B1140" s="93">
        <v>2</v>
      </c>
      <c r="C1140" s="93"/>
      <c r="D1140" s="93">
        <v>2</v>
      </c>
      <c r="E1140" s="93">
        <v>2</v>
      </c>
      <c r="F1140" s="93">
        <v>2</v>
      </c>
      <c r="G1140" s="90">
        <v>3980</v>
      </c>
      <c r="H1140" s="90"/>
      <c r="I1140" s="92">
        <v>115.769524</v>
      </c>
      <c r="J1140" s="93">
        <v>2.04</v>
      </c>
      <c r="K1140" s="93">
        <v>2.15</v>
      </c>
      <c r="L1140" s="93">
        <v>2.25</v>
      </c>
      <c r="M1140" s="93">
        <v>1.994</v>
      </c>
      <c r="N1140" s="93">
        <v>1.96</v>
      </c>
      <c r="O1140" s="93">
        <v>1.923</v>
      </c>
      <c r="P1140" s="88"/>
      <c r="Q1140" s="88"/>
      <c r="R1140" s="88"/>
    </row>
    <row r="1141" spans="1:18" s="89" customFormat="1">
      <c r="A1141" s="64">
        <v>42178</v>
      </c>
      <c r="B1141" s="93">
        <v>2</v>
      </c>
      <c r="C1141" s="93"/>
      <c r="D1141" s="93">
        <v>2</v>
      </c>
      <c r="E1141" s="93">
        <v>2</v>
      </c>
      <c r="F1141" s="93">
        <v>2</v>
      </c>
      <c r="G1141" s="90">
        <v>5725</v>
      </c>
      <c r="H1141" s="90"/>
      <c r="I1141" s="92">
        <v>115.77586700000001</v>
      </c>
      <c r="J1141" s="93">
        <v>2.04</v>
      </c>
      <c r="K1141" s="93">
        <v>2.15</v>
      </c>
      <c r="L1141" s="93">
        <v>2.2599999999999998</v>
      </c>
      <c r="M1141" s="93">
        <v>1.9929999999999999</v>
      </c>
      <c r="N1141" s="93">
        <v>1.9624999999999999</v>
      </c>
      <c r="O1141" s="93">
        <v>1.9355</v>
      </c>
      <c r="P1141" s="88"/>
      <c r="Q1141" s="88"/>
      <c r="R1141" s="88"/>
    </row>
    <row r="1142" spans="1:18" s="89" customFormat="1">
      <c r="A1142" s="64">
        <v>42179</v>
      </c>
      <c r="B1142" s="93">
        <v>2</v>
      </c>
      <c r="C1142" s="93"/>
      <c r="D1142" s="93">
        <v>2</v>
      </c>
      <c r="E1142" s="93">
        <v>2</v>
      </c>
      <c r="F1142" s="93">
        <v>2</v>
      </c>
      <c r="G1142" s="90">
        <v>5640</v>
      </c>
      <c r="H1142" s="90"/>
      <c r="I1142" s="92">
        <v>115.782211</v>
      </c>
      <c r="J1142" s="93">
        <v>2.04</v>
      </c>
      <c r="K1142" s="93">
        <v>2.1520000000000001</v>
      </c>
      <c r="L1142" s="93">
        <v>2.2650000000000001</v>
      </c>
      <c r="M1142" s="93">
        <v>1.9929999999999999</v>
      </c>
      <c r="N1142" s="93">
        <v>1.9685000000000001</v>
      </c>
      <c r="O1142" s="93">
        <v>1.9384999999999999</v>
      </c>
      <c r="P1142" s="88"/>
      <c r="Q1142" s="88"/>
      <c r="R1142" s="88"/>
    </row>
    <row r="1143" spans="1:18" s="89" customFormat="1">
      <c r="A1143" s="64">
        <v>42180</v>
      </c>
      <c r="B1143" s="93">
        <v>2</v>
      </c>
      <c r="C1143" s="93"/>
      <c r="D1143" s="93">
        <v>2</v>
      </c>
      <c r="E1143" s="93">
        <v>2</v>
      </c>
      <c r="F1143" s="93">
        <v>2</v>
      </c>
      <c r="G1143" s="90">
        <v>6580</v>
      </c>
      <c r="H1143" s="90"/>
      <c r="I1143" s="92">
        <v>115.788555</v>
      </c>
      <c r="J1143" s="93">
        <v>2.04</v>
      </c>
      <c r="K1143" s="93">
        <v>2.153</v>
      </c>
      <c r="L1143" s="93">
        <v>2.2650000000000001</v>
      </c>
      <c r="M1143" s="93">
        <v>1.9929999999999999</v>
      </c>
      <c r="N1143" s="93">
        <v>1.9624999999999999</v>
      </c>
      <c r="O1143" s="93">
        <v>1.9355</v>
      </c>
      <c r="P1143" s="88"/>
      <c r="Q1143" s="88"/>
      <c r="R1143" s="88"/>
    </row>
    <row r="1144" spans="1:18" s="89" customFormat="1">
      <c r="A1144" s="64">
        <v>42181</v>
      </c>
      <c r="B1144" s="93">
        <v>2</v>
      </c>
      <c r="C1144" s="93"/>
      <c r="D1144" s="93">
        <v>2</v>
      </c>
      <c r="E1144" s="93">
        <v>2</v>
      </c>
      <c r="F1144" s="93">
        <v>2</v>
      </c>
      <c r="G1144" s="90">
        <v>5149</v>
      </c>
      <c r="H1144" s="90"/>
      <c r="I1144" s="92">
        <v>115.7949</v>
      </c>
      <c r="J1144" s="93">
        <v>2.04</v>
      </c>
      <c r="K1144" s="93">
        <v>2.157</v>
      </c>
      <c r="L1144" s="93">
        <v>2.27</v>
      </c>
      <c r="M1144" s="93">
        <v>1.9929999999999999</v>
      </c>
      <c r="N1144" s="93">
        <v>1.9624999999999999</v>
      </c>
      <c r="O1144" s="93">
        <v>1.9355</v>
      </c>
      <c r="P1144" s="88"/>
      <c r="Q1144" s="88"/>
      <c r="R1144" s="88"/>
    </row>
    <row r="1145" spans="1:18" s="89" customFormat="1">
      <c r="A1145" s="64">
        <v>42184</v>
      </c>
      <c r="B1145" s="93">
        <v>2</v>
      </c>
      <c r="C1145" s="93"/>
      <c r="D1145" s="93">
        <v>2</v>
      </c>
      <c r="E1145" s="93">
        <v>2</v>
      </c>
      <c r="F1145" s="93">
        <v>2</v>
      </c>
      <c r="G1145" s="90">
        <v>6447</v>
      </c>
      <c r="H1145" s="90"/>
      <c r="I1145" s="92">
        <v>115.813935</v>
      </c>
      <c r="J1145" s="93">
        <v>2.04</v>
      </c>
      <c r="K1145" s="93">
        <v>2.14</v>
      </c>
      <c r="L1145" s="93">
        <v>2.25</v>
      </c>
      <c r="M1145" s="93">
        <v>1.9810000000000001</v>
      </c>
      <c r="N1145" s="93">
        <v>1.94</v>
      </c>
      <c r="O1145" s="93">
        <v>1.903</v>
      </c>
      <c r="P1145" s="88"/>
      <c r="Q1145" s="88"/>
      <c r="R1145" s="88"/>
    </row>
    <row r="1146" spans="1:18" s="89" customFormat="1">
      <c r="A1146" s="64">
        <v>42185</v>
      </c>
      <c r="B1146" s="93">
        <v>2</v>
      </c>
      <c r="C1146" s="93"/>
      <c r="D1146" s="93">
        <v>2</v>
      </c>
      <c r="E1146" s="93">
        <v>2</v>
      </c>
      <c r="F1146" s="93">
        <v>2</v>
      </c>
      <c r="G1146" s="90">
        <v>3545</v>
      </c>
      <c r="H1146" s="90"/>
      <c r="I1146" s="92">
        <v>115.82028099999999</v>
      </c>
      <c r="J1146" s="93">
        <v>2.04</v>
      </c>
      <c r="K1146" s="93">
        <v>2.14</v>
      </c>
      <c r="L1146" s="93">
        <v>2.2530000000000001</v>
      </c>
      <c r="M1146" s="93">
        <v>1.9890000000000001</v>
      </c>
      <c r="N1146" s="93">
        <v>1.95</v>
      </c>
      <c r="O1146" s="93">
        <v>1.9129999999999998</v>
      </c>
      <c r="P1146" s="88"/>
      <c r="Q1146" s="88"/>
      <c r="R1146" s="88"/>
    </row>
    <row r="1147" spans="1:18" s="89" customFormat="1">
      <c r="A1147" s="64">
        <v>42186</v>
      </c>
      <c r="B1147" s="93">
        <v>2</v>
      </c>
      <c r="C1147" s="93"/>
      <c r="D1147" s="93">
        <v>2</v>
      </c>
      <c r="E1147" s="93">
        <v>2</v>
      </c>
      <c r="F1147" s="93">
        <v>2</v>
      </c>
      <c r="G1147" s="90">
        <v>7154</v>
      </c>
      <c r="H1147" s="90"/>
      <c r="I1147" s="92">
        <v>115.826627</v>
      </c>
      <c r="J1147" s="93">
        <v>2.06</v>
      </c>
      <c r="K1147" s="93">
        <v>2.14</v>
      </c>
      <c r="L1147" s="93">
        <v>2.258</v>
      </c>
      <c r="M1147" s="93">
        <v>1.988</v>
      </c>
      <c r="N1147" s="93">
        <v>1.948</v>
      </c>
      <c r="O1147" s="93">
        <v>1.915</v>
      </c>
      <c r="P1147" s="88"/>
      <c r="Q1147" s="88"/>
      <c r="R1147" s="88"/>
    </row>
    <row r="1148" spans="1:18" s="89" customFormat="1">
      <c r="A1148" s="64">
        <v>42187</v>
      </c>
      <c r="B1148" s="93">
        <v>2</v>
      </c>
      <c r="C1148" s="93"/>
      <c r="D1148" s="93">
        <v>2</v>
      </c>
      <c r="E1148" s="93">
        <v>2</v>
      </c>
      <c r="F1148" s="93">
        <v>2</v>
      </c>
      <c r="G1148" s="90">
        <v>5838</v>
      </c>
      <c r="H1148" s="90"/>
      <c r="I1148" s="92">
        <v>115.83297399999999</v>
      </c>
      <c r="J1148" s="93">
        <v>2.0499999999999998</v>
      </c>
      <c r="K1148" s="93">
        <v>2.14</v>
      </c>
      <c r="L1148" s="93">
        <v>2.262</v>
      </c>
      <c r="M1148" s="93">
        <v>1.9900000000000002</v>
      </c>
      <c r="N1148" s="93">
        <v>1.952</v>
      </c>
      <c r="O1148" s="93">
        <v>1.923</v>
      </c>
      <c r="P1148" s="88"/>
      <c r="Q1148" s="88"/>
      <c r="R1148" s="88"/>
    </row>
    <row r="1149" spans="1:18" s="89" customFormat="1">
      <c r="A1149" s="64">
        <v>42188</v>
      </c>
      <c r="B1149" s="93">
        <v>2</v>
      </c>
      <c r="C1149" s="93"/>
      <c r="D1149" s="93">
        <v>2</v>
      </c>
      <c r="E1149" s="93">
        <v>2</v>
      </c>
      <c r="F1149" s="93">
        <v>2</v>
      </c>
      <c r="G1149" s="90">
        <v>5519</v>
      </c>
      <c r="H1149" s="90"/>
      <c r="I1149" s="92">
        <v>115.839321</v>
      </c>
      <c r="J1149" s="93">
        <v>2.0499999999999998</v>
      </c>
      <c r="K1149" s="93">
        <v>2.15</v>
      </c>
      <c r="L1149" s="93">
        <v>2.262</v>
      </c>
      <c r="M1149" s="93">
        <v>1.9890000000000001</v>
      </c>
      <c r="N1149" s="93">
        <v>1.9430000000000001</v>
      </c>
      <c r="O1149" s="93">
        <v>1.915</v>
      </c>
      <c r="P1149" s="88"/>
      <c r="Q1149" s="88"/>
      <c r="R1149" s="88"/>
    </row>
    <row r="1150" spans="1:18" s="89" customFormat="1">
      <c r="A1150" s="64">
        <v>42191</v>
      </c>
      <c r="B1150" s="93">
        <v>2</v>
      </c>
      <c r="C1150" s="93"/>
      <c r="D1150" s="93">
        <v>2</v>
      </c>
      <c r="E1150" s="93">
        <v>2</v>
      </c>
      <c r="F1150" s="93">
        <v>2</v>
      </c>
      <c r="G1150" s="90">
        <v>5696</v>
      </c>
      <c r="H1150" s="90"/>
      <c r="I1150" s="92">
        <v>115.858363</v>
      </c>
      <c r="J1150" s="93">
        <v>2.04</v>
      </c>
      <c r="K1150" s="93">
        <v>2.14</v>
      </c>
      <c r="L1150" s="93">
        <v>2.2400000000000002</v>
      </c>
      <c r="M1150" s="93">
        <v>1.9750000000000001</v>
      </c>
      <c r="N1150" s="93">
        <v>1.9259999999999999</v>
      </c>
      <c r="O1150" s="93">
        <v>1.879</v>
      </c>
      <c r="P1150" s="88"/>
      <c r="Q1150" s="88"/>
      <c r="R1150" s="88"/>
    </row>
    <row r="1151" spans="1:18" s="89" customFormat="1">
      <c r="A1151" s="64">
        <v>42192</v>
      </c>
      <c r="B1151" s="93">
        <v>2</v>
      </c>
      <c r="C1151" s="93"/>
      <c r="D1151" s="93">
        <v>2</v>
      </c>
      <c r="E1151" s="93">
        <v>2</v>
      </c>
      <c r="F1151" s="93">
        <v>2</v>
      </c>
      <c r="G1151" s="90">
        <v>5713</v>
      </c>
      <c r="H1151" s="90"/>
      <c r="I1151" s="92">
        <v>115.864711</v>
      </c>
      <c r="J1151" s="93">
        <v>2.04</v>
      </c>
      <c r="K1151" s="93">
        <v>2.14</v>
      </c>
      <c r="L1151" s="93">
        <v>2.25</v>
      </c>
      <c r="M1151" s="93">
        <v>1.988</v>
      </c>
      <c r="N1151" s="93">
        <v>1.9450000000000001</v>
      </c>
      <c r="O1151" s="93">
        <v>1.895</v>
      </c>
      <c r="P1151" s="88"/>
      <c r="Q1151" s="88"/>
      <c r="R1151" s="88"/>
    </row>
    <row r="1152" spans="1:18">
      <c r="A1152" s="64">
        <v>42193</v>
      </c>
      <c r="B1152" s="93">
        <v>2</v>
      </c>
      <c r="C1152" s="93"/>
      <c r="D1152" s="93">
        <v>2</v>
      </c>
      <c r="E1152" s="93">
        <v>2</v>
      </c>
      <c r="F1152" s="93">
        <v>2</v>
      </c>
      <c r="G1152" s="81">
        <v>4166</v>
      </c>
      <c r="I1152" s="92">
        <v>115.87106</v>
      </c>
      <c r="J1152" s="93">
        <v>2.048</v>
      </c>
      <c r="K1152" s="93">
        <v>2.1480000000000001</v>
      </c>
      <c r="L1152" s="93">
        <v>2.2400000000000002</v>
      </c>
      <c r="M1152" s="93">
        <v>1.98</v>
      </c>
      <c r="N1152" s="93">
        <v>1.9179999999999999</v>
      </c>
      <c r="O1152" s="93">
        <v>1.863</v>
      </c>
    </row>
    <row r="1153" spans="1:15">
      <c r="A1153" s="64">
        <v>42194</v>
      </c>
      <c r="B1153" s="93">
        <v>2</v>
      </c>
      <c r="C1153" s="93"/>
      <c r="D1153" s="93">
        <v>2</v>
      </c>
      <c r="E1153" s="93">
        <v>2</v>
      </c>
      <c r="F1153" s="93">
        <v>2</v>
      </c>
      <c r="G1153" s="81">
        <v>3925</v>
      </c>
      <c r="I1153" s="92">
        <v>115.877409</v>
      </c>
      <c r="J1153" s="93">
        <v>2.04</v>
      </c>
      <c r="K1153" s="93">
        <v>2.15</v>
      </c>
      <c r="L1153" s="93">
        <v>2.2469999999999999</v>
      </c>
      <c r="M1153" s="93">
        <v>1.986</v>
      </c>
      <c r="N1153" s="93">
        <v>1.93</v>
      </c>
      <c r="O1153" s="93">
        <v>1.875</v>
      </c>
    </row>
    <row r="1154" spans="1:15">
      <c r="A1154" s="64">
        <v>42195</v>
      </c>
      <c r="B1154" s="93">
        <v>2</v>
      </c>
      <c r="C1154" s="93"/>
      <c r="D1154" s="93">
        <v>2</v>
      </c>
      <c r="E1154" s="93">
        <v>2</v>
      </c>
      <c r="F1154" s="93">
        <v>2</v>
      </c>
      <c r="G1154" s="81">
        <v>5181</v>
      </c>
      <c r="I1154" s="92">
        <v>115.883758</v>
      </c>
      <c r="J1154" s="93">
        <v>2.048</v>
      </c>
      <c r="K1154" s="93">
        <v>2.15</v>
      </c>
      <c r="L1154" s="93">
        <v>2.25</v>
      </c>
      <c r="M1154" s="93">
        <v>1.982</v>
      </c>
      <c r="N1154" s="93">
        <v>1.9384999999999999</v>
      </c>
      <c r="O1154" s="93">
        <v>1.8959999999999999</v>
      </c>
    </row>
    <row r="1155" spans="1:15">
      <c r="A1155" s="64">
        <v>42198</v>
      </c>
      <c r="B1155" s="93">
        <v>2</v>
      </c>
      <c r="C1155" s="93"/>
      <c r="D1155" s="93">
        <v>2</v>
      </c>
      <c r="E1155" s="93">
        <v>2</v>
      </c>
      <c r="F1155" s="93">
        <v>2</v>
      </c>
      <c r="G1155" s="81">
        <v>5783</v>
      </c>
      <c r="I1155" s="92">
        <v>115.90280799999999</v>
      </c>
      <c r="J1155" s="93">
        <v>2.04</v>
      </c>
      <c r="K1155" s="93">
        <v>2.15</v>
      </c>
      <c r="L1155" s="93">
        <v>2.2599999999999998</v>
      </c>
      <c r="M1155" s="93">
        <v>1.9810000000000001</v>
      </c>
      <c r="N1155" s="93">
        <v>1.9410000000000001</v>
      </c>
      <c r="O1155" s="93">
        <v>1.9005000000000001</v>
      </c>
    </row>
    <row r="1156" spans="1:15">
      <c r="A1156" s="64">
        <v>42199</v>
      </c>
      <c r="B1156" s="93">
        <v>2</v>
      </c>
      <c r="C1156" s="93"/>
      <c r="D1156" s="93">
        <v>2</v>
      </c>
      <c r="E1156" s="93">
        <v>2</v>
      </c>
      <c r="F1156" s="93">
        <v>2</v>
      </c>
      <c r="G1156" s="81">
        <v>5391</v>
      </c>
      <c r="I1156" s="92">
        <v>115.909159</v>
      </c>
      <c r="J1156" s="93">
        <v>2.048</v>
      </c>
      <c r="K1156" s="93">
        <v>2.15</v>
      </c>
      <c r="L1156" s="93">
        <v>2.2599999999999998</v>
      </c>
      <c r="M1156" s="93">
        <v>1.982</v>
      </c>
      <c r="N1156" s="93">
        <v>1.95</v>
      </c>
      <c r="O1156" s="93">
        <v>1.907</v>
      </c>
    </row>
    <row r="1157" spans="1:15">
      <c r="A1157" s="64">
        <v>42200</v>
      </c>
      <c r="B1157" s="93">
        <v>2</v>
      </c>
      <c r="C1157" s="93"/>
      <c r="D1157" s="93">
        <v>2</v>
      </c>
      <c r="E1157" s="93">
        <v>2</v>
      </c>
      <c r="F1157" s="93">
        <v>2</v>
      </c>
      <c r="G1157" s="81">
        <v>4006</v>
      </c>
      <c r="I1157" s="92">
        <v>115.91551</v>
      </c>
      <c r="J1157" s="93">
        <v>2.0499999999999998</v>
      </c>
      <c r="K1157" s="93">
        <v>2.15</v>
      </c>
      <c r="L1157" s="93">
        <v>2.258</v>
      </c>
      <c r="M1157" s="93">
        <v>1.988</v>
      </c>
      <c r="N1157" s="93">
        <v>1.9575</v>
      </c>
      <c r="O1157" s="93">
        <v>1.9175</v>
      </c>
    </row>
    <row r="1158" spans="1:15">
      <c r="A1158" s="64">
        <v>42201</v>
      </c>
      <c r="B1158" s="93">
        <v>2</v>
      </c>
      <c r="C1158" s="93"/>
      <c r="D1158" s="93">
        <v>2</v>
      </c>
      <c r="E1158" s="93">
        <v>2</v>
      </c>
      <c r="F1158" s="93">
        <v>2</v>
      </c>
      <c r="G1158" s="81">
        <v>3428</v>
      </c>
      <c r="I1158" s="92">
        <v>115.92186100000001</v>
      </c>
      <c r="J1158" s="93">
        <v>2.0499999999999998</v>
      </c>
      <c r="K1158" s="93">
        <v>2.14</v>
      </c>
      <c r="L1158" s="93">
        <v>2.25</v>
      </c>
      <c r="M1158" s="93">
        <v>1.98</v>
      </c>
      <c r="N1158" s="93">
        <v>1.9424999999999999</v>
      </c>
      <c r="O1158" s="93">
        <v>1.9039999999999999</v>
      </c>
    </row>
    <row r="1159" spans="1:15">
      <c r="A1159" s="64">
        <v>42202</v>
      </c>
      <c r="B1159" s="93">
        <v>2</v>
      </c>
      <c r="C1159" s="93"/>
      <c r="D1159" s="93">
        <v>2</v>
      </c>
      <c r="E1159" s="93">
        <v>2</v>
      </c>
      <c r="F1159" s="93">
        <v>2</v>
      </c>
      <c r="G1159" s="81">
        <v>4657</v>
      </c>
      <c r="I1159" s="92">
        <v>115.928213</v>
      </c>
      <c r="J1159" s="93">
        <v>2.0499999999999998</v>
      </c>
      <c r="K1159" s="93">
        <v>2.14</v>
      </c>
      <c r="L1159" s="93">
        <v>2.25</v>
      </c>
      <c r="M1159" s="93">
        <v>1.978</v>
      </c>
      <c r="N1159" s="93">
        <v>1.9510000000000001</v>
      </c>
      <c r="O1159" s="93">
        <v>1.9079999999999999</v>
      </c>
    </row>
    <row r="1160" spans="1:15">
      <c r="A1160" s="64">
        <v>42205</v>
      </c>
      <c r="B1160" s="93">
        <v>2</v>
      </c>
      <c r="C1160" s="93"/>
      <c r="D1160" s="93">
        <v>2</v>
      </c>
      <c r="E1160" s="93">
        <v>2</v>
      </c>
      <c r="F1160" s="93">
        <v>2</v>
      </c>
      <c r="G1160" s="81">
        <v>4486</v>
      </c>
      <c r="I1160" s="92">
        <v>115.94727</v>
      </c>
      <c r="J1160" s="93">
        <v>2.0449999999999999</v>
      </c>
      <c r="K1160" s="93">
        <v>2.14</v>
      </c>
      <c r="L1160" s="93">
        <v>2.2599999999999998</v>
      </c>
      <c r="M1160" s="93">
        <v>1.9824999999999999</v>
      </c>
      <c r="N1160" s="93">
        <v>1.9525000000000001</v>
      </c>
      <c r="O1160" s="93">
        <v>1.9175</v>
      </c>
    </row>
    <row r="1161" spans="1:15">
      <c r="A1161" s="64">
        <v>42206</v>
      </c>
      <c r="B1161" s="93">
        <v>2</v>
      </c>
      <c r="C1161" s="93"/>
      <c r="D1161" s="93">
        <v>2</v>
      </c>
      <c r="E1161" s="93">
        <v>2</v>
      </c>
      <c r="F1161" s="93">
        <v>2</v>
      </c>
      <c r="G1161" s="81">
        <v>4136</v>
      </c>
      <c r="I1161" s="92">
        <v>115.95362299999999</v>
      </c>
      <c r="J1161" s="93">
        <v>2.0449999999999999</v>
      </c>
      <c r="K1161" s="93">
        <v>2.1480000000000001</v>
      </c>
      <c r="L1161" s="93">
        <v>2.2599999999999998</v>
      </c>
      <c r="M1161" s="93">
        <v>1.978</v>
      </c>
      <c r="N1161" s="93">
        <v>1.952</v>
      </c>
      <c r="O1161" s="93">
        <v>1.911</v>
      </c>
    </row>
    <row r="1162" spans="1:15">
      <c r="A1162" s="64">
        <v>42207</v>
      </c>
      <c r="B1162" s="93">
        <v>2</v>
      </c>
      <c r="C1162" s="93"/>
      <c r="D1162" s="93">
        <v>2</v>
      </c>
      <c r="E1162" s="93">
        <v>2</v>
      </c>
      <c r="F1162" s="93">
        <v>2</v>
      </c>
      <c r="G1162" s="81">
        <v>4605</v>
      </c>
      <c r="I1162" s="92">
        <v>115.95997699999999</v>
      </c>
      <c r="J1162" s="93">
        <v>2.0449999999999999</v>
      </c>
      <c r="K1162" s="93">
        <v>2.14</v>
      </c>
      <c r="L1162" s="93">
        <v>2.25</v>
      </c>
      <c r="M1162" s="93">
        <v>1.9864999999999999</v>
      </c>
      <c r="N1162" s="93">
        <v>1.96</v>
      </c>
      <c r="O1162" s="93">
        <v>1.9179999999999999</v>
      </c>
    </row>
    <row r="1163" spans="1:15">
      <c r="A1163" s="64">
        <v>42208</v>
      </c>
      <c r="B1163" s="93">
        <v>2</v>
      </c>
      <c r="C1163" s="93"/>
      <c r="D1163" s="93">
        <v>2</v>
      </c>
      <c r="E1163" s="93">
        <v>2</v>
      </c>
      <c r="F1163" s="93">
        <v>2</v>
      </c>
      <c r="G1163" s="81">
        <v>4882</v>
      </c>
      <c r="I1163" s="92">
        <v>115.966331</v>
      </c>
      <c r="J1163" s="93">
        <v>2.0470000000000002</v>
      </c>
      <c r="K1163" s="93">
        <v>2.14</v>
      </c>
      <c r="L1163" s="93">
        <v>2.25</v>
      </c>
      <c r="M1163" s="93">
        <v>1.98</v>
      </c>
      <c r="N1163" s="93">
        <v>1.9575</v>
      </c>
      <c r="O1163" s="93">
        <v>1.9100000000000001</v>
      </c>
    </row>
    <row r="1164" spans="1:15">
      <c r="A1164" s="64">
        <v>42209</v>
      </c>
      <c r="B1164" s="93">
        <v>2</v>
      </c>
      <c r="C1164" s="93"/>
      <c r="D1164" s="93">
        <v>2</v>
      </c>
      <c r="E1164" s="93">
        <v>2</v>
      </c>
      <c r="F1164" s="93">
        <v>2</v>
      </c>
      <c r="G1164" s="81">
        <v>4756</v>
      </c>
      <c r="I1164" s="92">
        <v>115.972685</v>
      </c>
      <c r="J1164" s="93">
        <v>2.0449999999999999</v>
      </c>
      <c r="K1164" s="93">
        <v>2.1379999999999999</v>
      </c>
      <c r="L1164" s="93">
        <v>2.2469999999999999</v>
      </c>
      <c r="M1164" s="93">
        <v>1.9750000000000001</v>
      </c>
      <c r="N1164" s="93">
        <v>1.9424999999999999</v>
      </c>
      <c r="O1164" s="93">
        <v>1.8900000000000001</v>
      </c>
    </row>
    <row r="1165" spans="1:15">
      <c r="A1165" s="64">
        <v>42212</v>
      </c>
      <c r="B1165" s="93">
        <v>2</v>
      </c>
      <c r="C1165" s="93"/>
      <c r="D1165" s="93">
        <v>2</v>
      </c>
      <c r="E1165" s="93">
        <v>2</v>
      </c>
      <c r="F1165" s="93">
        <v>2</v>
      </c>
      <c r="G1165" s="81">
        <v>4136</v>
      </c>
      <c r="I1165" s="92">
        <v>115.991749</v>
      </c>
      <c r="J1165" s="93">
        <v>2.04</v>
      </c>
      <c r="K1165" s="93">
        <v>2.13</v>
      </c>
      <c r="L1165" s="93">
        <v>2.2400000000000002</v>
      </c>
      <c r="M1165" s="93">
        <v>1.9750000000000001</v>
      </c>
      <c r="N1165" s="93">
        <v>1.9350000000000001</v>
      </c>
      <c r="O1165" s="93">
        <v>1.879</v>
      </c>
    </row>
    <row r="1166" spans="1:15">
      <c r="A1166" s="64">
        <v>42213</v>
      </c>
      <c r="B1166" s="93">
        <v>2</v>
      </c>
      <c r="C1166" s="93"/>
      <c r="D1166" s="93">
        <v>2</v>
      </c>
      <c r="E1166" s="93">
        <v>2</v>
      </c>
      <c r="F1166" s="93">
        <v>2</v>
      </c>
      <c r="G1166" s="81">
        <v>4413</v>
      </c>
      <c r="I1166" s="92">
        <v>115.998105</v>
      </c>
      <c r="J1166" s="93">
        <v>2.04</v>
      </c>
      <c r="K1166" s="93">
        <v>2.13</v>
      </c>
      <c r="L1166" s="93">
        <v>2.23</v>
      </c>
      <c r="M1166" s="93">
        <v>1.9750000000000001</v>
      </c>
      <c r="N1166" s="93">
        <v>1.9350000000000001</v>
      </c>
      <c r="O1166" s="93">
        <v>1.879</v>
      </c>
    </row>
    <row r="1167" spans="1:15">
      <c r="A1167" s="64">
        <v>42214</v>
      </c>
      <c r="B1167" s="93">
        <v>2</v>
      </c>
      <c r="C1167" s="93"/>
      <c r="D1167" s="93">
        <v>2</v>
      </c>
      <c r="E1167" s="93">
        <v>2</v>
      </c>
      <c r="F1167" s="93">
        <v>2</v>
      </c>
      <c r="G1167" s="81">
        <v>5862</v>
      </c>
      <c r="I1167" s="92">
        <v>116.00446100000001</v>
      </c>
      <c r="J1167" s="93">
        <v>2.0499999999999998</v>
      </c>
      <c r="K1167" s="93">
        <v>2.13</v>
      </c>
      <c r="L1167" s="93">
        <v>2.2400000000000002</v>
      </c>
      <c r="M1167" s="93">
        <v>1.9750000000000001</v>
      </c>
      <c r="N1167" s="93">
        <v>1.9350000000000001</v>
      </c>
      <c r="O1167" s="93">
        <v>1.879</v>
      </c>
    </row>
    <row r="1168" spans="1:15">
      <c r="A1168" s="64">
        <v>42215</v>
      </c>
      <c r="B1168" s="93">
        <v>2</v>
      </c>
      <c r="C1168" s="93"/>
      <c r="D1168" s="93">
        <v>2</v>
      </c>
      <c r="E1168" s="93">
        <v>2</v>
      </c>
      <c r="F1168" s="93">
        <v>2</v>
      </c>
      <c r="G1168" s="81">
        <v>5005</v>
      </c>
      <c r="I1168" s="92">
        <v>116.010817</v>
      </c>
      <c r="J1168" s="93">
        <v>2.04</v>
      </c>
      <c r="K1168" s="93">
        <v>2.14</v>
      </c>
      <c r="L1168" s="93">
        <v>2.25</v>
      </c>
      <c r="M1168" s="93">
        <v>1.9849999999999999</v>
      </c>
      <c r="N1168" s="93">
        <v>1.9575</v>
      </c>
      <c r="O1168" s="93">
        <v>1.915</v>
      </c>
    </row>
    <row r="1169" spans="1:15">
      <c r="A1169" s="64">
        <v>42216</v>
      </c>
      <c r="B1169" s="93">
        <v>2</v>
      </c>
      <c r="C1169" s="93"/>
      <c r="D1169" s="93">
        <v>2</v>
      </c>
      <c r="E1169" s="93">
        <v>2</v>
      </c>
      <c r="F1169" s="93">
        <v>2</v>
      </c>
      <c r="G1169" s="81">
        <v>4635</v>
      </c>
      <c r="I1169" s="92">
        <v>116.017174</v>
      </c>
      <c r="J1169" s="93">
        <v>2.048</v>
      </c>
      <c r="K1169" s="93">
        <v>2.15</v>
      </c>
      <c r="L1169" s="93">
        <v>2.25</v>
      </c>
      <c r="M1169" s="93">
        <v>1.9790000000000001</v>
      </c>
      <c r="N1169" s="93">
        <v>1.954</v>
      </c>
      <c r="O1169" s="93">
        <v>1.9039999999999999</v>
      </c>
    </row>
    <row r="1170" spans="1:15">
      <c r="A1170" s="64">
        <v>42219</v>
      </c>
      <c r="B1170" s="93">
        <v>2</v>
      </c>
      <c r="C1170" s="93"/>
      <c r="D1170" s="93">
        <v>2</v>
      </c>
      <c r="E1170" s="93">
        <v>2</v>
      </c>
      <c r="F1170" s="93">
        <v>2</v>
      </c>
      <c r="G1170" s="81">
        <v>5461</v>
      </c>
      <c r="I1170" s="92">
        <v>116.03624499999999</v>
      </c>
      <c r="J1170" s="93"/>
      <c r="K1170" s="93"/>
      <c r="L1170" s="93"/>
      <c r="M1170" s="93">
        <v>1.968</v>
      </c>
      <c r="N1170" s="93">
        <v>1.9529999999999998</v>
      </c>
      <c r="O1170" s="93">
        <v>1.903</v>
      </c>
    </row>
    <row r="1171" spans="1:15">
      <c r="A1171" s="64">
        <v>42220</v>
      </c>
      <c r="B1171" s="93">
        <v>2</v>
      </c>
      <c r="C1171" s="93"/>
      <c r="D1171" s="93">
        <v>2</v>
      </c>
      <c r="E1171" s="93">
        <v>2</v>
      </c>
      <c r="F1171" s="93">
        <v>2</v>
      </c>
      <c r="G1171" s="81">
        <v>5423</v>
      </c>
      <c r="I1171" s="92">
        <v>116.042604</v>
      </c>
      <c r="J1171" s="93">
        <v>2.0499999999999998</v>
      </c>
      <c r="K1171" s="93">
        <v>2.1379999999999999</v>
      </c>
      <c r="L1171" s="93">
        <v>2.2429999999999999</v>
      </c>
      <c r="M1171" s="93">
        <v>1.9950000000000001</v>
      </c>
      <c r="N1171" s="93">
        <v>1.9675</v>
      </c>
      <c r="O1171" s="93">
        <v>1.9255</v>
      </c>
    </row>
    <row r="1172" spans="1:15">
      <c r="A1172" s="64">
        <v>42221</v>
      </c>
      <c r="B1172" s="93">
        <v>2</v>
      </c>
      <c r="C1172" s="93"/>
      <c r="D1172" s="93">
        <v>2</v>
      </c>
      <c r="E1172" s="93">
        <v>2</v>
      </c>
      <c r="F1172" s="93">
        <v>2</v>
      </c>
      <c r="G1172" s="81">
        <v>4395</v>
      </c>
      <c r="I1172" s="92">
        <v>116.048962</v>
      </c>
      <c r="J1172" s="93">
        <v>2.0499999999999998</v>
      </c>
      <c r="K1172" s="93">
        <v>2.15</v>
      </c>
      <c r="L1172" s="93">
        <v>2.2599999999999998</v>
      </c>
      <c r="M1172" s="93">
        <v>1.9980000000000002</v>
      </c>
      <c r="N1172" s="93">
        <v>1.9750000000000001</v>
      </c>
      <c r="O1172" s="93">
        <v>1.9430000000000001</v>
      </c>
    </row>
    <row r="1173" spans="1:15">
      <c r="A1173" s="64">
        <v>42222</v>
      </c>
      <c r="B1173" s="93">
        <v>2</v>
      </c>
      <c r="C1173" s="93"/>
      <c r="D1173" s="93">
        <v>2</v>
      </c>
      <c r="E1173" s="93">
        <v>2</v>
      </c>
      <c r="F1173" s="93">
        <v>2</v>
      </c>
      <c r="G1173" s="81">
        <v>4373</v>
      </c>
      <c r="I1173" s="92">
        <v>116.05532100000001</v>
      </c>
      <c r="J1173" s="93">
        <v>2.0449999999999999</v>
      </c>
      <c r="K1173" s="93">
        <v>2.15</v>
      </c>
      <c r="L1173" s="93">
        <v>2.2599999999999998</v>
      </c>
      <c r="M1173" s="93">
        <v>1.9980000000000002</v>
      </c>
      <c r="N1173" s="93">
        <v>1.9765000000000001</v>
      </c>
      <c r="O1173" s="93">
        <v>1.9405000000000001</v>
      </c>
    </row>
    <row r="1174" spans="1:15">
      <c r="A1174" s="64">
        <v>42223</v>
      </c>
      <c r="B1174" s="93">
        <v>2</v>
      </c>
      <c r="C1174" s="93"/>
      <c r="D1174" s="93">
        <v>2</v>
      </c>
      <c r="E1174" s="93">
        <v>2</v>
      </c>
      <c r="F1174" s="93">
        <v>2</v>
      </c>
      <c r="G1174" s="81">
        <v>5108</v>
      </c>
      <c r="I1174" s="92">
        <v>116.06168</v>
      </c>
      <c r="J1174" s="93">
        <v>2.0470000000000002</v>
      </c>
      <c r="K1174" s="93">
        <v>2.15</v>
      </c>
      <c r="L1174" s="93">
        <v>2.2599999999999998</v>
      </c>
      <c r="M1174" s="93">
        <v>1.9950000000000001</v>
      </c>
      <c r="N1174" s="93">
        <v>1.9770000000000001</v>
      </c>
      <c r="O1174" s="93">
        <v>1.9450000000000001</v>
      </c>
    </row>
    <row r="1175" spans="1:15">
      <c r="A1175" s="64">
        <v>42226</v>
      </c>
      <c r="B1175" s="93">
        <v>2</v>
      </c>
      <c r="C1175" s="93"/>
      <c r="D1175" s="93">
        <v>2</v>
      </c>
      <c r="E1175" s="93">
        <v>2</v>
      </c>
      <c r="F1175" s="93">
        <v>2</v>
      </c>
      <c r="G1175" s="81">
        <v>5924</v>
      </c>
      <c r="I1175" s="92">
        <v>116.080759</v>
      </c>
      <c r="J1175" s="93">
        <v>2.0470000000000002</v>
      </c>
      <c r="K1175" s="93">
        <v>2.15</v>
      </c>
      <c r="L1175" s="93">
        <v>2.2519999999999998</v>
      </c>
      <c r="M1175" s="93">
        <v>1.994</v>
      </c>
      <c r="N1175" s="93">
        <v>1.9750000000000001</v>
      </c>
      <c r="O1175" s="93">
        <v>1.94</v>
      </c>
    </row>
    <row r="1176" spans="1:15">
      <c r="A1176" s="64">
        <v>42227</v>
      </c>
      <c r="B1176" s="93">
        <v>2</v>
      </c>
      <c r="C1176" s="93"/>
      <c r="D1176" s="93">
        <v>2</v>
      </c>
      <c r="E1176" s="93">
        <v>2</v>
      </c>
      <c r="F1176" s="93">
        <v>2</v>
      </c>
      <c r="G1176" s="81">
        <v>4814</v>
      </c>
      <c r="I1176" s="92">
        <v>116.087119</v>
      </c>
      <c r="J1176" s="93">
        <v>2.0470000000000002</v>
      </c>
      <c r="K1176" s="93">
        <v>2.15</v>
      </c>
      <c r="L1176" s="93">
        <v>2.2599999999999998</v>
      </c>
      <c r="M1176" s="93">
        <v>1.9950000000000001</v>
      </c>
      <c r="N1176" s="93">
        <v>1.9755</v>
      </c>
      <c r="O1176" s="93">
        <v>1.9424999999999999</v>
      </c>
    </row>
    <row r="1177" spans="1:15">
      <c r="A1177" s="64">
        <v>42228</v>
      </c>
      <c r="B1177" s="93">
        <v>2</v>
      </c>
      <c r="C1177" s="93"/>
      <c r="D1177" s="93">
        <v>2</v>
      </c>
      <c r="E1177" s="93">
        <v>2</v>
      </c>
      <c r="F1177" s="93">
        <v>2</v>
      </c>
      <c r="G1177" s="81">
        <v>4126</v>
      </c>
      <c r="I1177" s="92">
        <v>116.09348</v>
      </c>
      <c r="J1177" s="93">
        <v>2.0449999999999999</v>
      </c>
      <c r="K1177" s="93">
        <v>2.1480000000000001</v>
      </c>
      <c r="L1177" s="93">
        <v>2.2599999999999998</v>
      </c>
      <c r="M1177" s="93">
        <v>1.9929999999999999</v>
      </c>
      <c r="N1177" s="93">
        <v>1.9649999999999999</v>
      </c>
      <c r="O1177" s="93">
        <v>1.92</v>
      </c>
    </row>
    <row r="1178" spans="1:15">
      <c r="A1178" s="64">
        <v>42229</v>
      </c>
      <c r="B1178" s="93">
        <v>2</v>
      </c>
      <c r="C1178" s="93"/>
      <c r="D1178" s="93">
        <v>2</v>
      </c>
      <c r="E1178" s="93">
        <v>2</v>
      </c>
      <c r="F1178" s="93">
        <v>2</v>
      </c>
      <c r="G1178" s="81">
        <v>4345</v>
      </c>
      <c r="I1178" s="92">
        <v>116.099842</v>
      </c>
      <c r="J1178" s="93">
        <v>2.0499999999999998</v>
      </c>
      <c r="K1178" s="93">
        <v>2.15</v>
      </c>
      <c r="L1178" s="93">
        <v>2.2599999999999998</v>
      </c>
      <c r="M1178" s="93">
        <v>1.9950000000000001</v>
      </c>
      <c r="N1178" s="93">
        <v>1.9700000000000002</v>
      </c>
      <c r="O1178" s="93">
        <v>1.927</v>
      </c>
    </row>
    <row r="1179" spans="1:15">
      <c r="A1179" s="64">
        <v>42230</v>
      </c>
      <c r="B1179" s="93">
        <v>2</v>
      </c>
      <c r="C1179" s="93"/>
      <c r="D1179" s="93">
        <v>2</v>
      </c>
      <c r="E1179" s="93">
        <v>2</v>
      </c>
      <c r="F1179" s="93">
        <v>2</v>
      </c>
      <c r="G1179" s="81">
        <v>4261</v>
      </c>
      <c r="I1179" s="92">
        <v>116.10620299999999</v>
      </c>
      <c r="J1179" s="93">
        <v>2.0499999999999998</v>
      </c>
      <c r="K1179" s="93">
        <v>2.14</v>
      </c>
      <c r="L1179" s="93">
        <v>2.2599999999999998</v>
      </c>
      <c r="M1179" s="93">
        <v>1.9925000000000002</v>
      </c>
      <c r="N1179" s="93">
        <v>1.9715</v>
      </c>
      <c r="O1179" s="93">
        <v>1.93</v>
      </c>
    </row>
    <row r="1180" spans="1:15">
      <c r="A1180" s="64">
        <v>42233</v>
      </c>
      <c r="B1180" s="93">
        <v>2</v>
      </c>
      <c r="C1180" s="93"/>
      <c r="D1180" s="93">
        <v>2</v>
      </c>
      <c r="E1180" s="93">
        <v>2</v>
      </c>
      <c r="F1180" s="93">
        <v>2</v>
      </c>
      <c r="G1180" s="81">
        <v>4982</v>
      </c>
      <c r="I1180" s="92">
        <v>116.125289</v>
      </c>
      <c r="J1180" s="93">
        <v>2.0499999999999998</v>
      </c>
      <c r="K1180" s="93">
        <v>2.14</v>
      </c>
      <c r="L1180" s="93">
        <v>2.25</v>
      </c>
      <c r="M1180" s="93">
        <v>1.9950000000000001</v>
      </c>
      <c r="N1180" s="93">
        <v>1.9729999999999999</v>
      </c>
      <c r="O1180" s="93">
        <v>1.9350000000000001</v>
      </c>
    </row>
    <row r="1181" spans="1:15">
      <c r="A1181" s="64">
        <v>42234</v>
      </c>
      <c r="B1181" s="93">
        <v>2</v>
      </c>
      <c r="C1181" s="93"/>
      <c r="D1181" s="93">
        <v>2</v>
      </c>
      <c r="E1181" s="93">
        <v>2</v>
      </c>
      <c r="F1181" s="93">
        <v>2</v>
      </c>
      <c r="G1181" s="81">
        <v>3973</v>
      </c>
      <c r="I1181" s="92">
        <v>116.131652</v>
      </c>
      <c r="J1181" s="93">
        <v>2.04</v>
      </c>
      <c r="K1181" s="93">
        <v>2.14</v>
      </c>
      <c r="L1181" s="93">
        <v>2.2469999999999999</v>
      </c>
      <c r="M1181" s="93">
        <v>1.9950000000000001</v>
      </c>
      <c r="N1181" s="93">
        <v>1.9729999999999999</v>
      </c>
      <c r="O1181" s="93">
        <v>1.9315</v>
      </c>
    </row>
    <row r="1182" spans="1:15">
      <c r="A1182" s="64">
        <v>42235</v>
      </c>
      <c r="B1182" s="93">
        <v>2</v>
      </c>
      <c r="C1182" s="93"/>
      <c r="D1182" s="93">
        <v>2</v>
      </c>
      <c r="E1182" s="93">
        <v>2</v>
      </c>
      <c r="F1182" s="93">
        <v>2</v>
      </c>
      <c r="G1182" s="81">
        <v>3907</v>
      </c>
      <c r="I1182" s="92">
        <v>116.13801599999999</v>
      </c>
      <c r="J1182" s="93">
        <v>2.0449999999999999</v>
      </c>
      <c r="K1182" s="93">
        <v>2.14</v>
      </c>
      <c r="L1182" s="93">
        <v>2.2480000000000002</v>
      </c>
      <c r="M1182" s="93">
        <v>1.994</v>
      </c>
      <c r="N1182" s="93">
        <v>1.9700000000000002</v>
      </c>
      <c r="O1182" s="93">
        <v>1.931</v>
      </c>
    </row>
    <row r="1183" spans="1:15">
      <c r="A1183" s="64">
        <v>42236</v>
      </c>
      <c r="B1183" s="93">
        <v>2</v>
      </c>
      <c r="C1183" s="93"/>
      <c r="D1183" s="93">
        <v>2</v>
      </c>
      <c r="E1183" s="93">
        <v>2</v>
      </c>
      <c r="F1183" s="93">
        <v>2</v>
      </c>
      <c r="G1183" s="81">
        <v>3632</v>
      </c>
      <c r="I1183" s="92">
        <v>116.144379</v>
      </c>
      <c r="J1183" s="93">
        <v>2.0499999999999998</v>
      </c>
      <c r="K1183" s="93">
        <v>2.14</v>
      </c>
      <c r="L1183" s="93">
        <v>2.2480000000000002</v>
      </c>
      <c r="M1183" s="93">
        <v>1.9929999999999999</v>
      </c>
      <c r="N1183" s="93">
        <v>1.9624999999999999</v>
      </c>
      <c r="O1183" s="93">
        <v>1.9175</v>
      </c>
    </row>
    <row r="1184" spans="1:15">
      <c r="A1184" s="64">
        <v>42237</v>
      </c>
      <c r="B1184" s="93">
        <v>2</v>
      </c>
      <c r="C1184" s="93"/>
      <c r="D1184" s="93">
        <v>2</v>
      </c>
      <c r="E1184" s="93">
        <v>2</v>
      </c>
      <c r="F1184" s="93">
        <v>2</v>
      </c>
      <c r="G1184" s="81">
        <v>5436</v>
      </c>
      <c r="I1184" s="92">
        <v>116.15074300000001</v>
      </c>
      <c r="J1184" s="93">
        <v>2.04</v>
      </c>
      <c r="K1184" s="93">
        <v>2.13</v>
      </c>
      <c r="L1184" s="93">
        <v>2.2280000000000002</v>
      </c>
      <c r="M1184" s="93">
        <v>1.986</v>
      </c>
      <c r="N1184" s="93">
        <v>1.9450000000000001</v>
      </c>
      <c r="O1184" s="93">
        <v>1.89</v>
      </c>
    </row>
    <row r="1185" spans="1:15">
      <c r="A1185" s="64">
        <v>42240</v>
      </c>
      <c r="B1185" s="93">
        <v>2</v>
      </c>
      <c r="C1185" s="93"/>
      <c r="D1185" s="93">
        <v>2</v>
      </c>
      <c r="E1185" s="93">
        <v>2</v>
      </c>
      <c r="F1185" s="93">
        <v>2</v>
      </c>
      <c r="G1185" s="81">
        <v>4719</v>
      </c>
      <c r="I1185" s="92">
        <v>116.169837</v>
      </c>
      <c r="J1185" s="93">
        <v>2.04</v>
      </c>
      <c r="K1185" s="93">
        <v>2.11</v>
      </c>
      <c r="L1185" s="93">
        <v>2.1819999999999999</v>
      </c>
      <c r="M1185" s="93">
        <v>1.978</v>
      </c>
      <c r="N1185" s="93">
        <v>1.92</v>
      </c>
      <c r="O1185" s="93">
        <v>1.831</v>
      </c>
    </row>
    <row r="1186" spans="1:15">
      <c r="A1186" s="64">
        <v>42241</v>
      </c>
      <c r="B1186" s="93">
        <v>2</v>
      </c>
      <c r="C1186" s="93"/>
      <c r="D1186" s="93">
        <v>2</v>
      </c>
      <c r="E1186" s="93">
        <v>2</v>
      </c>
      <c r="F1186" s="93">
        <v>2</v>
      </c>
      <c r="G1186" s="81">
        <v>4081</v>
      </c>
      <c r="I1186" s="92">
        <v>116.176202</v>
      </c>
      <c r="J1186" s="93">
        <v>2.0299999999999998</v>
      </c>
      <c r="K1186" s="93">
        <v>2.12</v>
      </c>
      <c r="L1186" s="93">
        <v>2.1869999999999998</v>
      </c>
      <c r="M1186" s="93">
        <v>1.9730000000000001</v>
      </c>
      <c r="N1186" s="93">
        <v>1.921</v>
      </c>
      <c r="O1186" s="93">
        <v>1.8420000000000001</v>
      </c>
    </row>
    <row r="1187" spans="1:15">
      <c r="A1187" s="64">
        <v>42242</v>
      </c>
      <c r="B1187" s="93">
        <v>2</v>
      </c>
      <c r="C1187" s="93"/>
      <c r="D1187" s="93">
        <v>2</v>
      </c>
      <c r="E1187" s="93">
        <v>2</v>
      </c>
      <c r="F1187" s="93">
        <v>2</v>
      </c>
      <c r="G1187" s="81">
        <v>5083</v>
      </c>
      <c r="I1187" s="92">
        <v>116.182568</v>
      </c>
      <c r="J1187" s="93">
        <v>2.0299999999999998</v>
      </c>
      <c r="K1187" s="93">
        <v>2.12</v>
      </c>
      <c r="L1187" s="93">
        <v>2.1720000000000002</v>
      </c>
      <c r="M1187" s="93">
        <v>1.97</v>
      </c>
      <c r="N1187" s="93">
        <v>1.91</v>
      </c>
      <c r="O1187" s="93">
        <v>1.823</v>
      </c>
    </row>
    <row r="1188" spans="1:15">
      <c r="A1188" s="64">
        <v>42243</v>
      </c>
      <c r="B1188" s="93">
        <v>2</v>
      </c>
      <c r="C1188" s="93"/>
      <c r="D1188" s="93">
        <v>2</v>
      </c>
      <c r="E1188" s="93">
        <v>2</v>
      </c>
      <c r="F1188" s="93">
        <v>2</v>
      </c>
      <c r="G1188" s="81">
        <v>3724</v>
      </c>
      <c r="I1188" s="92">
        <v>116.188934</v>
      </c>
      <c r="J1188" s="93">
        <v>2.04</v>
      </c>
      <c r="K1188" s="93">
        <v>2.12</v>
      </c>
      <c r="L1188" s="93">
        <v>2.1819999999999999</v>
      </c>
      <c r="M1188" s="93">
        <v>1.9775</v>
      </c>
      <c r="N1188" s="93">
        <v>1.9224999999999999</v>
      </c>
      <c r="O1188" s="93">
        <v>1.845</v>
      </c>
    </row>
    <row r="1189" spans="1:15">
      <c r="A1189" s="64">
        <v>42244</v>
      </c>
      <c r="B1189" s="93">
        <v>2</v>
      </c>
      <c r="C1189" s="93"/>
      <c r="D1189" s="93">
        <v>2</v>
      </c>
      <c r="E1189" s="93">
        <v>2</v>
      </c>
      <c r="F1189" s="93">
        <v>2</v>
      </c>
      <c r="G1189" s="81">
        <v>3498</v>
      </c>
      <c r="I1189" s="92">
        <v>116.195301</v>
      </c>
      <c r="J1189" s="93">
        <v>2.0299999999999998</v>
      </c>
      <c r="K1189" s="93">
        <v>2.13</v>
      </c>
      <c r="L1189" s="93">
        <v>2.19</v>
      </c>
      <c r="M1189" s="93">
        <v>1.9770000000000001</v>
      </c>
      <c r="N1189" s="93">
        <v>1.9260000000000002</v>
      </c>
      <c r="O1189" s="93">
        <v>1.853</v>
      </c>
    </row>
    <row r="1190" spans="1:15">
      <c r="A1190" s="64">
        <v>42247</v>
      </c>
      <c r="B1190" s="93">
        <v>2</v>
      </c>
      <c r="C1190" s="93"/>
      <c r="D1190" s="93">
        <v>2</v>
      </c>
      <c r="E1190" s="93">
        <v>2</v>
      </c>
      <c r="F1190" s="93">
        <v>2</v>
      </c>
      <c r="G1190" s="81">
        <v>4604</v>
      </c>
      <c r="I1190" s="92">
        <v>116.214401</v>
      </c>
      <c r="J1190" s="93">
        <v>2.04</v>
      </c>
      <c r="K1190" s="93">
        <v>2.1429999999999998</v>
      </c>
      <c r="L1190" s="93">
        <v>2.2000000000000002</v>
      </c>
      <c r="M1190" s="93">
        <v>1.9890000000000001</v>
      </c>
      <c r="N1190" s="93">
        <v>1.927</v>
      </c>
      <c r="O1190" s="93">
        <v>1.8520000000000001</v>
      </c>
    </row>
    <row r="1191" spans="1:15">
      <c r="A1191" s="64">
        <v>42248</v>
      </c>
      <c r="B1191" s="93">
        <v>2</v>
      </c>
      <c r="C1191" s="93"/>
      <c r="D1191" s="93">
        <v>2</v>
      </c>
      <c r="E1191" s="93">
        <v>2</v>
      </c>
      <c r="F1191" s="93">
        <v>2</v>
      </c>
      <c r="G1191" s="81">
        <v>5043</v>
      </c>
      <c r="I1191" s="92">
        <v>116.220769</v>
      </c>
      <c r="J1191" s="93">
        <v>2.0499999999999998</v>
      </c>
      <c r="K1191" s="93">
        <v>2.13</v>
      </c>
      <c r="L1191" s="93">
        <v>2.19</v>
      </c>
      <c r="M1191" s="93">
        <v>2</v>
      </c>
      <c r="N1191" s="93">
        <v>1.9325000000000001</v>
      </c>
      <c r="O1191" s="93">
        <v>1.85</v>
      </c>
    </row>
    <row r="1192" spans="1:15">
      <c r="A1192" s="64">
        <v>42249</v>
      </c>
      <c r="B1192" s="93">
        <v>2</v>
      </c>
      <c r="C1192" s="93"/>
      <c r="D1192" s="93">
        <v>2</v>
      </c>
      <c r="E1192" s="93">
        <v>2</v>
      </c>
      <c r="F1192" s="93">
        <v>2</v>
      </c>
      <c r="G1192" s="81">
        <v>5275</v>
      </c>
      <c r="I1192" s="92">
        <v>116.227137</v>
      </c>
      <c r="J1192" s="93">
        <v>2.0499999999999998</v>
      </c>
      <c r="K1192" s="93">
        <v>2.13</v>
      </c>
      <c r="L1192" s="93">
        <v>2.1819999999999999</v>
      </c>
      <c r="M1192" s="93">
        <v>1.9990000000000001</v>
      </c>
      <c r="N1192" s="93">
        <v>1.9370000000000001</v>
      </c>
      <c r="O1192" s="93">
        <v>1.8580000000000001</v>
      </c>
    </row>
    <row r="1193" spans="1:15">
      <c r="A1193" s="64">
        <v>42250</v>
      </c>
      <c r="B1193" s="93">
        <v>2</v>
      </c>
      <c r="C1193" s="93"/>
      <c r="D1193" s="93">
        <v>2</v>
      </c>
      <c r="E1193" s="93">
        <v>2</v>
      </c>
      <c r="F1193" s="93">
        <v>2</v>
      </c>
      <c r="G1193" s="81">
        <v>3611</v>
      </c>
      <c r="I1193" s="92">
        <v>116.23350600000001</v>
      </c>
      <c r="J1193" s="93">
        <v>2.0550000000000002</v>
      </c>
      <c r="K1193" s="93">
        <v>2.14</v>
      </c>
      <c r="L1193" s="93">
        <v>2.2000000000000002</v>
      </c>
      <c r="M1193" s="93">
        <v>1.9990000000000001</v>
      </c>
      <c r="N1193" s="93">
        <v>1.9370000000000001</v>
      </c>
      <c r="O1193" s="93">
        <v>1.867</v>
      </c>
    </row>
    <row r="1194" spans="1:15">
      <c r="A1194" s="64">
        <v>42251</v>
      </c>
      <c r="B1194" s="93">
        <v>2</v>
      </c>
      <c r="C1194" s="93"/>
      <c r="D1194" s="93">
        <v>2</v>
      </c>
      <c r="E1194" s="93">
        <v>2</v>
      </c>
      <c r="F1194" s="93">
        <v>2</v>
      </c>
      <c r="G1194" s="81">
        <v>5255</v>
      </c>
      <c r="I1194" s="92">
        <v>116.239875</v>
      </c>
      <c r="J1194" s="93">
        <v>2.052</v>
      </c>
      <c r="K1194" s="93">
        <v>2.15</v>
      </c>
      <c r="L1194" s="93">
        <v>2.202</v>
      </c>
      <c r="M1194" s="93">
        <v>1.9990000000000001</v>
      </c>
      <c r="N1194" s="93">
        <v>1.93</v>
      </c>
      <c r="O1194" s="93">
        <v>1.859</v>
      </c>
    </row>
    <row r="1195" spans="1:15">
      <c r="A1195" s="64">
        <v>42254</v>
      </c>
      <c r="B1195" s="93">
        <v>2</v>
      </c>
      <c r="C1195" s="93"/>
      <c r="D1195" s="93">
        <v>2</v>
      </c>
      <c r="E1195" s="93">
        <v>2</v>
      </c>
      <c r="F1195" s="93">
        <v>2</v>
      </c>
      <c r="G1195" s="81">
        <v>4063</v>
      </c>
      <c r="I1195" s="92">
        <v>116.258983</v>
      </c>
      <c r="J1195" s="93">
        <v>2.0499999999999998</v>
      </c>
      <c r="K1195" s="93">
        <v>2.15</v>
      </c>
      <c r="L1195" s="93">
        <v>2.2130000000000001</v>
      </c>
      <c r="M1195" s="93">
        <v>1.9970000000000001</v>
      </c>
      <c r="N1195" s="93">
        <v>1.9390000000000001</v>
      </c>
      <c r="O1195" s="93">
        <v>1.873</v>
      </c>
    </row>
    <row r="1196" spans="1:15">
      <c r="A1196" s="64">
        <v>42255</v>
      </c>
      <c r="B1196" s="93">
        <v>2</v>
      </c>
      <c r="C1196" s="93"/>
      <c r="D1196" s="93">
        <v>2</v>
      </c>
      <c r="E1196" s="93">
        <v>2</v>
      </c>
      <c r="F1196" s="93">
        <v>2</v>
      </c>
      <c r="G1196" s="81">
        <v>4884</v>
      </c>
      <c r="I1196" s="92">
        <v>116.265353</v>
      </c>
      <c r="J1196" s="93">
        <v>2.06</v>
      </c>
      <c r="K1196" s="93">
        <v>2.16</v>
      </c>
      <c r="L1196" s="93">
        <v>2.2400000000000002</v>
      </c>
      <c r="M1196" s="93">
        <v>1.996</v>
      </c>
      <c r="N1196" s="93">
        <v>1.9450000000000001</v>
      </c>
      <c r="O1196" s="93">
        <v>1.889</v>
      </c>
    </row>
    <row r="1197" spans="1:15">
      <c r="A1197" s="64">
        <v>42256</v>
      </c>
      <c r="B1197" s="93">
        <v>2</v>
      </c>
      <c r="C1197" s="93"/>
      <c r="D1197" s="93">
        <v>2</v>
      </c>
      <c r="E1197" s="93">
        <v>2</v>
      </c>
      <c r="F1197" s="93">
        <v>2</v>
      </c>
      <c r="G1197" s="81">
        <v>6049</v>
      </c>
      <c r="I1197" s="92">
        <v>116.27172400000001</v>
      </c>
      <c r="J1197" s="93">
        <v>2.06</v>
      </c>
      <c r="K1197" s="93">
        <v>2.17</v>
      </c>
      <c r="L1197" s="93">
        <v>2.25</v>
      </c>
      <c r="M1197" s="93">
        <v>1.994</v>
      </c>
      <c r="N1197" s="93">
        <v>1.9510000000000001</v>
      </c>
      <c r="O1197" s="93">
        <v>1.903</v>
      </c>
    </row>
    <row r="1198" spans="1:15">
      <c r="A1198" s="64">
        <v>42257</v>
      </c>
      <c r="B1198" s="93">
        <v>2</v>
      </c>
      <c r="C1198" s="93"/>
      <c r="D1198" s="93">
        <v>2</v>
      </c>
      <c r="E1198" s="93">
        <v>2</v>
      </c>
      <c r="F1198" s="93">
        <v>2</v>
      </c>
      <c r="G1198" s="81">
        <v>4054</v>
      </c>
      <c r="I1198" s="92">
        <v>116.27809499999999</v>
      </c>
      <c r="J1198" s="93">
        <v>2.06</v>
      </c>
      <c r="K1198" s="93">
        <v>2.1800000000000002</v>
      </c>
      <c r="L1198" s="93">
        <v>2.2599999999999998</v>
      </c>
      <c r="M1198" s="93">
        <v>1.994</v>
      </c>
      <c r="N1198" s="93">
        <v>1.9510000000000001</v>
      </c>
      <c r="O1198" s="93">
        <v>1.899</v>
      </c>
    </row>
    <row r="1199" spans="1:15">
      <c r="A1199" s="64">
        <v>42258</v>
      </c>
      <c r="B1199" s="93">
        <v>2</v>
      </c>
      <c r="C1199" s="93"/>
      <c r="D1199" s="93">
        <v>2</v>
      </c>
      <c r="E1199" s="93">
        <v>2</v>
      </c>
      <c r="F1199" s="93">
        <v>2</v>
      </c>
      <c r="G1199" s="81">
        <v>3960</v>
      </c>
      <c r="I1199" s="92">
        <v>116.28446599999999</v>
      </c>
      <c r="J1199" s="93">
        <v>2.06</v>
      </c>
      <c r="K1199" s="93">
        <v>2.1800000000000002</v>
      </c>
      <c r="L1199" s="93">
        <v>2.2599999999999998</v>
      </c>
      <c r="M1199" s="93">
        <v>1.994</v>
      </c>
      <c r="N1199" s="93">
        <v>1.9510000000000001</v>
      </c>
      <c r="O1199" s="93">
        <v>1.9</v>
      </c>
    </row>
    <row r="1200" spans="1:15">
      <c r="A1200" s="64">
        <v>42261</v>
      </c>
      <c r="B1200" s="93">
        <v>2</v>
      </c>
      <c r="C1200" s="93"/>
      <c r="D1200" s="93">
        <v>2</v>
      </c>
      <c r="E1200" s="93">
        <v>2</v>
      </c>
      <c r="F1200" s="93">
        <v>2</v>
      </c>
      <c r="G1200" s="81">
        <v>3570</v>
      </c>
      <c r="I1200" s="92">
        <v>116.30358200000001</v>
      </c>
      <c r="J1200" s="93">
        <v>2.06</v>
      </c>
      <c r="K1200" s="93">
        <v>2.17</v>
      </c>
      <c r="L1200" s="93">
        <v>2.25</v>
      </c>
      <c r="M1200" s="93">
        <v>1.9930000000000001</v>
      </c>
      <c r="N1200" s="93">
        <v>1.95</v>
      </c>
      <c r="O1200" s="93">
        <v>1.8959999999999999</v>
      </c>
    </row>
    <row r="1201" spans="1:15">
      <c r="A1201" s="64">
        <v>42262</v>
      </c>
      <c r="B1201" s="93">
        <v>2</v>
      </c>
      <c r="C1201" s="93"/>
      <c r="D1201" s="93">
        <v>2</v>
      </c>
      <c r="E1201" s="93">
        <v>2</v>
      </c>
      <c r="F1201" s="93">
        <v>2</v>
      </c>
      <c r="G1201" s="81">
        <v>3102</v>
      </c>
      <c r="I1201" s="92">
        <v>116.309954</v>
      </c>
      <c r="J1201" s="93">
        <v>2.0670000000000002</v>
      </c>
      <c r="K1201" s="93">
        <v>2.17</v>
      </c>
      <c r="L1201" s="93">
        <v>2.2530000000000001</v>
      </c>
      <c r="M1201" s="93">
        <v>1.992</v>
      </c>
      <c r="N1201" s="93">
        <v>1.952</v>
      </c>
      <c r="O1201" s="93">
        <v>1.901</v>
      </c>
    </row>
    <row r="1202" spans="1:15">
      <c r="A1202" s="64">
        <v>42263</v>
      </c>
      <c r="B1202" s="93">
        <v>2</v>
      </c>
      <c r="C1202" s="93"/>
      <c r="D1202" s="93">
        <v>2</v>
      </c>
      <c r="E1202" s="93">
        <v>2</v>
      </c>
      <c r="F1202" s="93">
        <v>2</v>
      </c>
      <c r="G1202" s="81">
        <v>3552</v>
      </c>
      <c r="I1202" s="92">
        <v>116.316328</v>
      </c>
      <c r="J1202" s="93">
        <v>2.06</v>
      </c>
      <c r="K1202" s="93">
        <v>2.17</v>
      </c>
      <c r="L1202" s="93">
        <v>2.2599999999999998</v>
      </c>
      <c r="M1202" s="93">
        <v>1.9910000000000001</v>
      </c>
      <c r="N1202" s="93">
        <v>1.958</v>
      </c>
      <c r="O1202" s="93">
        <v>1.915</v>
      </c>
    </row>
    <row r="1203" spans="1:15">
      <c r="A1203" s="64">
        <v>42264</v>
      </c>
      <c r="B1203" s="93">
        <v>2</v>
      </c>
      <c r="C1203" s="93"/>
      <c r="D1203" s="93">
        <v>2</v>
      </c>
      <c r="E1203" s="93">
        <v>2</v>
      </c>
      <c r="F1203" s="93">
        <v>2</v>
      </c>
      <c r="G1203" s="81">
        <v>3372</v>
      </c>
      <c r="I1203" s="92">
        <v>116.322701</v>
      </c>
      <c r="J1203" s="93">
        <v>2.06</v>
      </c>
      <c r="K1203" s="93">
        <v>2.17</v>
      </c>
      <c r="L1203" s="93">
        <v>2.2599999999999998</v>
      </c>
      <c r="M1203" s="93">
        <v>1.9930000000000001</v>
      </c>
      <c r="N1203" s="93">
        <v>1.9570000000000001</v>
      </c>
      <c r="O1203" s="93">
        <v>1.9179999999999999</v>
      </c>
    </row>
    <row r="1204" spans="1:15">
      <c r="A1204" s="64">
        <v>42265</v>
      </c>
      <c r="B1204" s="93">
        <v>2</v>
      </c>
      <c r="C1204" s="93"/>
      <c r="D1204" s="93">
        <v>2</v>
      </c>
      <c r="E1204" s="93">
        <v>2</v>
      </c>
      <c r="F1204" s="93">
        <v>2</v>
      </c>
      <c r="G1204" s="81">
        <v>3740</v>
      </c>
      <c r="I1204" s="92">
        <v>116.329075</v>
      </c>
      <c r="J1204" s="93">
        <v>2.06</v>
      </c>
      <c r="K1204" s="93">
        <v>2.1800000000000002</v>
      </c>
      <c r="L1204" s="93">
        <v>2.2570000000000001</v>
      </c>
      <c r="M1204" s="93">
        <v>1.9910000000000001</v>
      </c>
      <c r="N1204" s="93">
        <v>1.9590000000000001</v>
      </c>
      <c r="O1204" s="93">
        <v>1.923</v>
      </c>
    </row>
    <row r="1205" spans="1:15">
      <c r="A1205" s="64">
        <v>42268</v>
      </c>
      <c r="B1205" s="93">
        <v>2</v>
      </c>
      <c r="C1205" s="93"/>
      <c r="D1205" s="93">
        <v>2</v>
      </c>
      <c r="E1205" s="93">
        <v>2</v>
      </c>
      <c r="F1205" s="93">
        <v>2</v>
      </c>
      <c r="G1205" s="81">
        <v>5833</v>
      </c>
      <c r="I1205" s="92">
        <v>116.348198</v>
      </c>
      <c r="J1205" s="93">
        <v>2.0569999999999999</v>
      </c>
      <c r="K1205" s="93">
        <v>2.1800000000000002</v>
      </c>
      <c r="L1205" s="93">
        <v>2.2599999999999998</v>
      </c>
      <c r="M1205" s="93">
        <v>1.9910000000000001</v>
      </c>
      <c r="N1205" s="93">
        <v>1.956</v>
      </c>
      <c r="O1205" s="93">
        <v>1.9159999999999999</v>
      </c>
    </row>
    <row r="1206" spans="1:15">
      <c r="A1206" s="64">
        <v>42269</v>
      </c>
      <c r="B1206" s="93">
        <v>2</v>
      </c>
      <c r="C1206" s="93"/>
      <c r="D1206" s="93">
        <v>2</v>
      </c>
      <c r="E1206" s="93">
        <v>2</v>
      </c>
      <c r="F1206" s="93">
        <v>2</v>
      </c>
      <c r="G1206" s="81">
        <v>5319</v>
      </c>
      <c r="I1206" s="92">
        <v>116.354573</v>
      </c>
      <c r="J1206" s="93">
        <v>2.0499999999999998</v>
      </c>
      <c r="K1206" s="93">
        <v>2.1800000000000002</v>
      </c>
      <c r="L1206" s="93">
        <v>2.2599999999999998</v>
      </c>
      <c r="M1206" s="93">
        <v>1.99</v>
      </c>
      <c r="N1206" s="93">
        <v>1.9590000000000001</v>
      </c>
      <c r="O1206" s="93">
        <v>1.92</v>
      </c>
    </row>
    <row r="1207" spans="1:15">
      <c r="A1207" s="64">
        <v>42270</v>
      </c>
      <c r="B1207" s="93">
        <v>2</v>
      </c>
      <c r="C1207" s="93"/>
      <c r="D1207" s="93">
        <v>2</v>
      </c>
      <c r="E1207" s="93">
        <v>2</v>
      </c>
      <c r="F1207" s="93">
        <v>2</v>
      </c>
      <c r="G1207" s="81">
        <v>4679</v>
      </c>
      <c r="I1207" s="92">
        <v>116.36094799999999</v>
      </c>
      <c r="J1207" s="93">
        <v>2.0499999999999998</v>
      </c>
      <c r="K1207" s="93">
        <v>2.1800000000000002</v>
      </c>
      <c r="L1207" s="93">
        <v>2.2570000000000001</v>
      </c>
      <c r="M1207" s="93">
        <v>1.99</v>
      </c>
      <c r="N1207" s="93">
        <v>1.9550000000000001</v>
      </c>
      <c r="O1207" s="93">
        <v>1.913</v>
      </c>
    </row>
    <row r="1208" spans="1:15">
      <c r="A1208" s="64">
        <v>42271</v>
      </c>
      <c r="B1208" s="93">
        <v>2</v>
      </c>
      <c r="C1208" s="93"/>
      <c r="D1208" s="93">
        <v>2</v>
      </c>
      <c r="E1208" s="93">
        <v>2</v>
      </c>
      <c r="F1208" s="93">
        <v>2</v>
      </c>
      <c r="G1208" s="81">
        <v>3824</v>
      </c>
      <c r="I1208" s="92">
        <v>116.367324</v>
      </c>
      <c r="J1208" s="93">
        <v>2.0499999999999998</v>
      </c>
      <c r="K1208" s="93">
        <v>2.1880000000000002</v>
      </c>
      <c r="L1208" s="93">
        <v>2.2599999999999998</v>
      </c>
      <c r="M1208" s="93">
        <v>1.9890000000000001</v>
      </c>
      <c r="N1208" s="93">
        <v>1.9495</v>
      </c>
      <c r="O1208" s="93">
        <v>1.9019999999999999</v>
      </c>
    </row>
    <row r="1209" spans="1:15">
      <c r="A1209" s="64">
        <v>42272</v>
      </c>
      <c r="B1209" s="93">
        <v>2</v>
      </c>
      <c r="C1209" s="93"/>
      <c r="D1209" s="93">
        <v>2</v>
      </c>
      <c r="E1209" s="93">
        <v>2</v>
      </c>
      <c r="F1209" s="93">
        <v>2</v>
      </c>
      <c r="G1209" s="81">
        <v>3524</v>
      </c>
      <c r="I1209" s="92">
        <v>116.373701</v>
      </c>
      <c r="J1209" s="93">
        <v>2.0499999999999998</v>
      </c>
      <c r="K1209" s="93">
        <v>2.1880000000000002</v>
      </c>
      <c r="L1209" s="93">
        <v>2.2679999999999998</v>
      </c>
      <c r="M1209" s="93">
        <v>1.988</v>
      </c>
      <c r="N1209" s="93">
        <v>1.95</v>
      </c>
      <c r="O1209" s="93">
        <v>1.905</v>
      </c>
    </row>
    <row r="1210" spans="1:15">
      <c r="A1210" s="64">
        <v>42275</v>
      </c>
      <c r="B1210" s="93">
        <v>2</v>
      </c>
      <c r="C1210" s="93"/>
      <c r="D1210" s="93">
        <v>2</v>
      </c>
      <c r="E1210" s="93">
        <v>2</v>
      </c>
      <c r="F1210" s="93">
        <v>2</v>
      </c>
      <c r="G1210" s="81">
        <v>4712</v>
      </c>
      <c r="I1210" s="92">
        <v>116.392831</v>
      </c>
      <c r="J1210" s="93">
        <v>2.0499999999999998</v>
      </c>
      <c r="K1210" s="93">
        <v>2.19</v>
      </c>
      <c r="L1210" s="93">
        <v>2.2599999999999998</v>
      </c>
      <c r="M1210" s="93">
        <v>1.99</v>
      </c>
      <c r="N1210" s="93">
        <v>1.95</v>
      </c>
      <c r="O1210" s="93">
        <v>1.91</v>
      </c>
    </row>
    <row r="1211" spans="1:15">
      <c r="A1211" s="64">
        <v>42276</v>
      </c>
      <c r="B1211" s="93">
        <v>2</v>
      </c>
      <c r="C1211" s="93"/>
      <c r="D1211" s="93">
        <v>2</v>
      </c>
      <c r="E1211" s="93">
        <v>2</v>
      </c>
      <c r="F1211" s="93">
        <v>2</v>
      </c>
      <c r="G1211" s="81">
        <v>4081</v>
      </c>
      <c r="I1211" s="92">
        <v>116.399208</v>
      </c>
      <c r="J1211" s="93">
        <v>2.0499999999999998</v>
      </c>
      <c r="K1211" s="93">
        <v>2.1800000000000002</v>
      </c>
      <c r="L1211" s="93">
        <v>2.25</v>
      </c>
      <c r="M1211" s="93">
        <v>1.9875</v>
      </c>
      <c r="N1211" s="93">
        <v>1.9325000000000001</v>
      </c>
      <c r="O1211" s="93">
        <v>1.88</v>
      </c>
    </row>
    <row r="1212" spans="1:15">
      <c r="A1212" s="64">
        <v>42277</v>
      </c>
      <c r="B1212" s="93">
        <v>2</v>
      </c>
      <c r="C1212" s="93"/>
      <c r="D1212" s="93">
        <v>2</v>
      </c>
      <c r="E1212" s="93">
        <v>2</v>
      </c>
      <c r="F1212" s="93">
        <v>2</v>
      </c>
      <c r="G1212" s="81">
        <v>3922</v>
      </c>
      <c r="I1212" s="92">
        <v>116.405586</v>
      </c>
      <c r="J1212" s="93">
        <v>2.06</v>
      </c>
      <c r="K1212" s="93">
        <v>2.19</v>
      </c>
      <c r="L1212" s="93">
        <v>2.25</v>
      </c>
      <c r="M1212" s="93">
        <v>1.9850000000000001</v>
      </c>
      <c r="N1212" s="93">
        <v>1.9279999999999999</v>
      </c>
      <c r="O1212" s="93">
        <v>1.8679999999999999</v>
      </c>
    </row>
    <row r="1213" spans="1:15">
      <c r="A1213" s="64">
        <v>42278</v>
      </c>
      <c r="B1213" s="93">
        <v>2</v>
      </c>
      <c r="C1213" s="93"/>
      <c r="D1213" s="93">
        <v>2</v>
      </c>
      <c r="E1213" s="93">
        <v>2</v>
      </c>
      <c r="F1213" s="93">
        <v>2</v>
      </c>
      <c r="G1213" s="81">
        <v>4783</v>
      </c>
      <c r="I1213" s="92">
        <v>116.411965</v>
      </c>
      <c r="J1213" s="93">
        <v>2.06</v>
      </c>
      <c r="K1213" s="93">
        <v>2.16</v>
      </c>
      <c r="L1213" s="93">
        <v>2.2400000000000002</v>
      </c>
      <c r="M1213" s="93">
        <v>1.9855</v>
      </c>
      <c r="N1213" s="93">
        <v>1.9275</v>
      </c>
      <c r="O1213" s="93">
        <v>1.8679999999999999</v>
      </c>
    </row>
    <row r="1214" spans="1:15">
      <c r="A1214" s="64">
        <v>42279</v>
      </c>
      <c r="B1214" s="93">
        <v>2</v>
      </c>
      <c r="C1214" s="93"/>
      <c r="D1214" s="93">
        <v>2</v>
      </c>
      <c r="E1214" s="93">
        <v>2</v>
      </c>
      <c r="F1214" s="93">
        <v>2</v>
      </c>
      <c r="G1214" s="81">
        <v>3860</v>
      </c>
      <c r="I1214" s="92">
        <v>116.41834299999999</v>
      </c>
      <c r="J1214" s="93">
        <v>2.0499999999999998</v>
      </c>
      <c r="K1214" s="93">
        <v>2.1680000000000001</v>
      </c>
      <c r="L1214" s="93">
        <v>2.2400000000000002</v>
      </c>
      <c r="M1214" s="93">
        <v>1.98</v>
      </c>
      <c r="N1214" s="93">
        <v>1.9285000000000001</v>
      </c>
      <c r="O1214" s="93">
        <v>1.865</v>
      </c>
    </row>
    <row r="1215" spans="1:15">
      <c r="A1215" s="64">
        <v>42282</v>
      </c>
      <c r="B1215" s="93">
        <v>2</v>
      </c>
      <c r="C1215" s="93"/>
      <c r="D1215" s="93">
        <v>2</v>
      </c>
      <c r="E1215" s="93">
        <v>2</v>
      </c>
      <c r="F1215" s="93">
        <v>2</v>
      </c>
      <c r="G1215" s="81">
        <v>3964</v>
      </c>
      <c r="I1215" s="92">
        <v>116.43748100000001</v>
      </c>
      <c r="J1215" s="93"/>
      <c r="K1215" s="93"/>
      <c r="L1215" s="93"/>
      <c r="M1215" s="93">
        <v>1.98</v>
      </c>
      <c r="N1215" s="93">
        <v>1.9249999999999998</v>
      </c>
      <c r="O1215" s="93">
        <v>1.865</v>
      </c>
    </row>
    <row r="1216" spans="1:15">
      <c r="A1216" s="64">
        <v>42283</v>
      </c>
      <c r="B1216" s="93">
        <v>2</v>
      </c>
      <c r="C1216" s="93"/>
      <c r="D1216" s="93">
        <v>2</v>
      </c>
      <c r="E1216" s="93">
        <v>2</v>
      </c>
      <c r="F1216" s="93">
        <v>2</v>
      </c>
      <c r="G1216" s="81">
        <v>6261</v>
      </c>
      <c r="I1216" s="92">
        <v>116.443861</v>
      </c>
      <c r="J1216" s="93">
        <v>2.0499999999999998</v>
      </c>
      <c r="K1216" s="93">
        <v>2.17</v>
      </c>
      <c r="L1216" s="93">
        <v>2.2400000000000002</v>
      </c>
      <c r="M1216" s="93">
        <v>1.99</v>
      </c>
      <c r="N1216" s="93">
        <v>1.944</v>
      </c>
      <c r="O1216" s="93">
        <v>1.881</v>
      </c>
    </row>
    <row r="1217" spans="1:15">
      <c r="A1217" s="64">
        <v>42284</v>
      </c>
      <c r="B1217" s="93">
        <v>2</v>
      </c>
      <c r="C1217" s="93"/>
      <c r="D1217" s="93">
        <v>2</v>
      </c>
      <c r="E1217" s="93">
        <v>2</v>
      </c>
      <c r="F1217" s="93">
        <v>2</v>
      </c>
      <c r="G1217" s="81">
        <v>3834</v>
      </c>
      <c r="I1217" s="92">
        <v>116.45024100000001</v>
      </c>
      <c r="J1217" s="93">
        <v>2.04</v>
      </c>
      <c r="K1217" s="93">
        <v>2.17</v>
      </c>
      <c r="L1217" s="93">
        <v>2.2480000000000002</v>
      </c>
      <c r="M1217" s="93">
        <v>1.9910000000000001</v>
      </c>
      <c r="N1217" s="93">
        <v>1.95</v>
      </c>
      <c r="O1217" s="93">
        <v>1.8939999999999999</v>
      </c>
    </row>
    <row r="1218" spans="1:15">
      <c r="A1218" s="64">
        <v>42285</v>
      </c>
      <c r="B1218" s="93">
        <v>2</v>
      </c>
      <c r="C1218" s="93"/>
      <c r="D1218" s="93">
        <v>2</v>
      </c>
      <c r="E1218" s="93">
        <v>2</v>
      </c>
      <c r="F1218" s="93">
        <v>2</v>
      </c>
      <c r="G1218" s="81">
        <v>5238</v>
      </c>
      <c r="I1218" s="92">
        <v>116.456622</v>
      </c>
      <c r="J1218" s="93">
        <v>2.0470000000000002</v>
      </c>
      <c r="K1218" s="93">
        <v>2.17</v>
      </c>
      <c r="L1218" s="93">
        <v>2.258</v>
      </c>
      <c r="M1218" s="93">
        <v>1.9890000000000001</v>
      </c>
      <c r="N1218" s="93">
        <v>1.944</v>
      </c>
      <c r="O1218" s="93">
        <v>1.88</v>
      </c>
    </row>
    <row r="1219" spans="1:15">
      <c r="A1219" s="64">
        <v>42286</v>
      </c>
      <c r="B1219" s="93">
        <v>2</v>
      </c>
      <c r="C1219" s="93"/>
      <c r="D1219" s="93">
        <v>2</v>
      </c>
      <c r="E1219" s="93">
        <v>2</v>
      </c>
      <c r="F1219" s="93">
        <v>2</v>
      </c>
      <c r="G1219" s="81">
        <v>5642</v>
      </c>
      <c r="I1219" s="92">
        <v>116.463003</v>
      </c>
      <c r="J1219" s="93">
        <v>2.04</v>
      </c>
      <c r="K1219" s="93">
        <v>2.1800000000000002</v>
      </c>
      <c r="L1219" s="93">
        <v>2.2599999999999998</v>
      </c>
      <c r="M1219" s="93">
        <v>1.9850000000000001</v>
      </c>
      <c r="N1219" s="93">
        <v>1.948</v>
      </c>
      <c r="O1219" s="93">
        <v>1.89</v>
      </c>
    </row>
    <row r="1220" spans="1:15">
      <c r="A1220" s="64">
        <v>42289</v>
      </c>
      <c r="B1220" s="93">
        <v>2</v>
      </c>
      <c r="C1220" s="93"/>
      <c r="D1220" s="93">
        <v>2</v>
      </c>
      <c r="E1220" s="93">
        <v>2</v>
      </c>
      <c r="F1220" s="93">
        <v>2</v>
      </c>
      <c r="G1220" s="81">
        <v>4318</v>
      </c>
      <c r="I1220" s="92">
        <v>116.482148</v>
      </c>
      <c r="J1220" s="93">
        <v>2.04</v>
      </c>
      <c r="K1220" s="93">
        <v>2.1800000000000002</v>
      </c>
      <c r="L1220" s="93">
        <v>2.2599999999999998</v>
      </c>
      <c r="M1220" s="93">
        <v>1.988</v>
      </c>
      <c r="N1220" s="93">
        <v>1.9515</v>
      </c>
      <c r="O1220" s="93">
        <v>1.8979999999999999</v>
      </c>
    </row>
    <row r="1221" spans="1:15">
      <c r="A1221" s="64">
        <v>42290</v>
      </c>
      <c r="B1221" s="93">
        <v>2</v>
      </c>
      <c r="C1221" s="93"/>
      <c r="D1221" s="93">
        <v>2</v>
      </c>
      <c r="E1221" s="93">
        <v>2</v>
      </c>
      <c r="F1221" s="93">
        <v>2</v>
      </c>
      <c r="G1221" s="81">
        <v>5281</v>
      </c>
      <c r="I1221" s="92">
        <v>116.48853</v>
      </c>
      <c r="J1221" s="93">
        <v>2.04</v>
      </c>
      <c r="K1221" s="93">
        <v>2.1800000000000002</v>
      </c>
      <c r="L1221" s="93">
        <v>2.2599999999999998</v>
      </c>
      <c r="M1221" s="93">
        <v>1.9830000000000001</v>
      </c>
      <c r="N1221" s="93">
        <v>1.9475</v>
      </c>
      <c r="O1221" s="93">
        <v>1.885</v>
      </c>
    </row>
    <row r="1222" spans="1:15">
      <c r="A1222" s="64">
        <v>42291</v>
      </c>
      <c r="B1222" s="93">
        <v>2</v>
      </c>
      <c r="C1222" s="93"/>
      <c r="D1222" s="93">
        <v>2</v>
      </c>
      <c r="E1222" s="93">
        <v>2</v>
      </c>
      <c r="F1222" s="93">
        <v>2</v>
      </c>
      <c r="G1222" s="81">
        <v>5167</v>
      </c>
      <c r="I1222" s="92">
        <v>116.494913</v>
      </c>
      <c r="J1222" s="93">
        <v>2.04</v>
      </c>
      <c r="K1222" s="93">
        <v>2.15</v>
      </c>
      <c r="L1222" s="93">
        <v>2.2200000000000002</v>
      </c>
      <c r="M1222" s="93">
        <v>1.9755</v>
      </c>
      <c r="N1222" s="93">
        <v>1.9179999999999999</v>
      </c>
      <c r="O1222" s="93">
        <v>1.8374999999999999</v>
      </c>
    </row>
    <row r="1223" spans="1:15">
      <c r="A1223" s="64">
        <v>42292</v>
      </c>
      <c r="B1223" s="93">
        <v>2</v>
      </c>
      <c r="C1223" s="93"/>
      <c r="D1223" s="93">
        <v>2</v>
      </c>
      <c r="E1223" s="93">
        <v>2</v>
      </c>
      <c r="F1223" s="93">
        <v>2</v>
      </c>
      <c r="G1223" s="81">
        <v>3223</v>
      </c>
      <c r="I1223" s="92">
        <v>116.50129699999999</v>
      </c>
      <c r="J1223" s="93">
        <v>2.04</v>
      </c>
      <c r="K1223" s="93">
        <v>2.15</v>
      </c>
      <c r="L1223" s="93">
        <v>2.2170000000000001</v>
      </c>
      <c r="M1223" s="93">
        <v>1.9675</v>
      </c>
      <c r="N1223" s="93">
        <v>1.905</v>
      </c>
      <c r="O1223" s="93">
        <v>1.83</v>
      </c>
    </row>
    <row r="1224" spans="1:15">
      <c r="A1224" s="64">
        <v>42293</v>
      </c>
      <c r="B1224" s="93">
        <v>2</v>
      </c>
      <c r="C1224" s="93"/>
      <c r="D1224" s="93">
        <v>2</v>
      </c>
      <c r="E1224" s="93">
        <v>2</v>
      </c>
      <c r="F1224" s="93">
        <v>2</v>
      </c>
      <c r="G1224" s="81">
        <v>3876</v>
      </c>
      <c r="I1224" s="92">
        <v>116.50767999999999</v>
      </c>
      <c r="J1224" s="93">
        <v>2.0499999999999998</v>
      </c>
      <c r="K1224" s="93">
        <v>2.13</v>
      </c>
      <c r="L1224" s="93">
        <v>2.1880000000000002</v>
      </c>
      <c r="M1224" s="93">
        <v>1.9470000000000001</v>
      </c>
      <c r="N1224" s="93">
        <v>1.881</v>
      </c>
      <c r="O1224" s="93">
        <v>1.7825</v>
      </c>
    </row>
    <row r="1225" spans="1:15">
      <c r="A1225" s="64">
        <v>42296</v>
      </c>
      <c r="B1225" s="93">
        <v>2</v>
      </c>
      <c r="C1225" s="93"/>
      <c r="D1225" s="93">
        <v>2</v>
      </c>
      <c r="E1225" s="93">
        <v>2</v>
      </c>
      <c r="F1225" s="93">
        <v>2</v>
      </c>
      <c r="G1225" s="81">
        <v>3909</v>
      </c>
      <c r="I1225" s="92">
        <v>116.526832</v>
      </c>
      <c r="J1225" s="93">
        <v>2.0379999999999998</v>
      </c>
      <c r="K1225" s="93">
        <v>2.1379999999999999</v>
      </c>
      <c r="L1225" s="93">
        <v>2.198</v>
      </c>
      <c r="M1225" s="93">
        <v>1.9575</v>
      </c>
      <c r="N1225" s="93">
        <v>1.8859999999999999</v>
      </c>
      <c r="O1225" s="93">
        <v>1.8005</v>
      </c>
    </row>
    <row r="1226" spans="1:15">
      <c r="A1226" s="64">
        <v>42297</v>
      </c>
      <c r="B1226" s="93">
        <v>2</v>
      </c>
      <c r="C1226" s="93"/>
      <c r="D1226" s="93">
        <v>2</v>
      </c>
      <c r="E1226" s="93">
        <v>2</v>
      </c>
      <c r="F1226" s="93">
        <v>2</v>
      </c>
      <c r="G1226" s="81">
        <v>5798</v>
      </c>
      <c r="I1226" s="92">
        <v>116.53321699999999</v>
      </c>
      <c r="J1226" s="93">
        <v>2.0470000000000002</v>
      </c>
      <c r="K1226" s="93">
        <v>2.15</v>
      </c>
      <c r="L1226" s="93">
        <v>2.2130000000000001</v>
      </c>
      <c r="M1226" s="93">
        <v>1.9624999999999999</v>
      </c>
      <c r="N1226" s="93">
        <v>1.9024999999999999</v>
      </c>
      <c r="O1226" s="93">
        <v>1.8235000000000001</v>
      </c>
    </row>
    <row r="1227" spans="1:15">
      <c r="A1227" s="64">
        <v>42298</v>
      </c>
      <c r="B1227" s="93">
        <v>2</v>
      </c>
      <c r="C1227" s="93"/>
      <c r="D1227" s="93">
        <v>2</v>
      </c>
      <c r="E1227" s="93">
        <v>2</v>
      </c>
      <c r="F1227" s="93">
        <v>2</v>
      </c>
      <c r="G1227" s="81">
        <v>5933</v>
      </c>
      <c r="I1227" s="92">
        <v>116.539603</v>
      </c>
      <c r="J1227" s="93">
        <v>2.0470000000000002</v>
      </c>
      <c r="K1227" s="93">
        <v>2.16</v>
      </c>
      <c r="L1227" s="93">
        <v>2.2229999999999999</v>
      </c>
      <c r="M1227" s="93">
        <v>1.968</v>
      </c>
      <c r="N1227" s="93">
        <v>1.9219999999999999</v>
      </c>
      <c r="O1227" s="93">
        <v>1.8405</v>
      </c>
    </row>
    <row r="1228" spans="1:15">
      <c r="A1228" s="64">
        <v>42299</v>
      </c>
      <c r="B1228" s="93">
        <v>2</v>
      </c>
      <c r="C1228" s="93"/>
      <c r="D1228" s="93">
        <v>2</v>
      </c>
      <c r="E1228" s="93">
        <v>2</v>
      </c>
      <c r="F1228" s="93">
        <v>2</v>
      </c>
      <c r="G1228" s="81">
        <v>6484</v>
      </c>
      <c r="I1228" s="92">
        <v>116.54598799999999</v>
      </c>
      <c r="J1228" s="93">
        <v>2.0379999999999998</v>
      </c>
      <c r="K1228" s="93">
        <v>2.1579999999999999</v>
      </c>
      <c r="L1228" s="93">
        <v>2.2200000000000002</v>
      </c>
      <c r="M1228" s="93">
        <v>1.9630000000000001</v>
      </c>
      <c r="N1228" s="93">
        <v>1.9039999999999999</v>
      </c>
      <c r="O1228" s="93">
        <v>1.8260000000000001</v>
      </c>
    </row>
    <row r="1229" spans="1:15">
      <c r="A1229" s="64">
        <v>42300</v>
      </c>
      <c r="B1229" s="93">
        <v>2</v>
      </c>
      <c r="C1229" s="93"/>
      <c r="D1229" s="93">
        <v>2</v>
      </c>
      <c r="E1229" s="93">
        <v>2</v>
      </c>
      <c r="F1229" s="93">
        <v>2</v>
      </c>
      <c r="G1229" s="81">
        <v>5062</v>
      </c>
      <c r="I1229" s="92">
        <v>116.552374</v>
      </c>
      <c r="J1229" s="93">
        <v>2.0369999999999999</v>
      </c>
      <c r="K1229" s="93">
        <v>2.157</v>
      </c>
      <c r="L1229" s="93">
        <v>2.2170000000000001</v>
      </c>
      <c r="M1229" s="93">
        <v>1.9550000000000001</v>
      </c>
      <c r="N1229" s="93">
        <v>1.8919999999999999</v>
      </c>
      <c r="O1229" s="93">
        <v>1.8109999999999999</v>
      </c>
    </row>
    <row r="1230" spans="1:15">
      <c r="A1230" s="64">
        <v>42303</v>
      </c>
      <c r="B1230" s="93">
        <v>2</v>
      </c>
      <c r="C1230" s="93"/>
      <c r="D1230" s="93">
        <v>2</v>
      </c>
      <c r="E1230" s="93">
        <v>2</v>
      </c>
      <c r="F1230" s="93">
        <v>2</v>
      </c>
      <c r="G1230" s="81">
        <v>4281</v>
      </c>
      <c r="I1230" s="92">
        <v>116.571534</v>
      </c>
      <c r="J1230" s="93">
        <v>2.04</v>
      </c>
      <c r="K1230" s="93">
        <v>2.15</v>
      </c>
      <c r="L1230" s="93">
        <v>2.2200000000000002</v>
      </c>
      <c r="M1230" s="93">
        <v>1.948</v>
      </c>
      <c r="N1230" s="93">
        <v>1.8904999999999998</v>
      </c>
      <c r="O1230" s="93">
        <v>1.8160000000000001</v>
      </c>
    </row>
    <row r="1231" spans="1:15">
      <c r="A1231" s="64">
        <v>42304</v>
      </c>
      <c r="B1231" s="93">
        <v>2</v>
      </c>
      <c r="C1231" s="93"/>
      <c r="D1231" s="93">
        <v>2</v>
      </c>
      <c r="E1231" s="93">
        <v>2</v>
      </c>
      <c r="F1231" s="93">
        <v>2</v>
      </c>
      <c r="G1231" s="81">
        <v>5772</v>
      </c>
      <c r="I1231" s="92">
        <v>116.577921</v>
      </c>
      <c r="J1231" s="93">
        <v>2.04</v>
      </c>
      <c r="K1231" s="93">
        <v>2.14</v>
      </c>
      <c r="L1231" s="93">
        <v>2.2200000000000002</v>
      </c>
      <c r="M1231" s="93">
        <v>1.9449999999999998</v>
      </c>
      <c r="N1231" s="93">
        <v>1.889</v>
      </c>
      <c r="O1231" s="93">
        <v>1.8025</v>
      </c>
    </row>
    <row r="1232" spans="1:15">
      <c r="A1232" s="64">
        <v>42305</v>
      </c>
      <c r="B1232" s="93">
        <v>2</v>
      </c>
      <c r="C1232" s="93"/>
      <c r="D1232" s="93">
        <v>2</v>
      </c>
      <c r="E1232" s="93">
        <v>2</v>
      </c>
      <c r="F1232" s="93">
        <v>2</v>
      </c>
      <c r="G1232" s="81">
        <v>4489</v>
      </c>
      <c r="I1232" s="92">
        <v>116.584309</v>
      </c>
      <c r="J1232" s="93">
        <v>2.0219999999999998</v>
      </c>
      <c r="K1232" s="93">
        <v>2.097</v>
      </c>
      <c r="L1232" s="93">
        <v>2.16</v>
      </c>
      <c r="M1232" s="93">
        <v>1.8660000000000001</v>
      </c>
      <c r="N1232" s="93">
        <v>1.81</v>
      </c>
      <c r="O1232" s="93">
        <v>1.7250000000000001</v>
      </c>
    </row>
    <row r="1233" spans="1:15">
      <c r="A1233" s="64">
        <v>42306</v>
      </c>
      <c r="B1233" s="93">
        <v>2</v>
      </c>
      <c r="C1233" s="93"/>
      <c r="D1233" s="93">
        <v>2</v>
      </c>
      <c r="E1233" s="93">
        <v>2</v>
      </c>
      <c r="F1233" s="93">
        <v>2</v>
      </c>
      <c r="G1233" s="81">
        <v>4540</v>
      </c>
      <c r="I1233" s="92">
        <v>116.59069700000001</v>
      </c>
      <c r="J1233" s="93">
        <v>2.02</v>
      </c>
      <c r="K1233" s="93">
        <v>2.093</v>
      </c>
      <c r="L1233" s="93">
        <v>2.1629999999999998</v>
      </c>
      <c r="M1233" s="93">
        <v>1.899</v>
      </c>
      <c r="N1233" s="93">
        <v>1.8340000000000001</v>
      </c>
      <c r="O1233" s="93">
        <v>1.754</v>
      </c>
    </row>
    <row r="1234" spans="1:15">
      <c r="A1234" s="64">
        <v>42307</v>
      </c>
      <c r="B1234" s="93">
        <v>2</v>
      </c>
      <c r="C1234" s="93"/>
      <c r="D1234" s="93">
        <v>2</v>
      </c>
      <c r="E1234" s="93">
        <v>2</v>
      </c>
      <c r="F1234" s="93">
        <v>2</v>
      </c>
      <c r="G1234" s="81">
        <v>3550</v>
      </c>
      <c r="I1234" s="92">
        <v>116.597086</v>
      </c>
      <c r="J1234" s="93">
        <v>2.0219999999999998</v>
      </c>
      <c r="K1234" s="93">
        <v>2.1019999999999999</v>
      </c>
      <c r="L1234" s="93">
        <v>2.1579999999999999</v>
      </c>
      <c r="M1234" s="93">
        <v>1.8900000000000001</v>
      </c>
      <c r="N1234" s="93">
        <v>1.8380000000000001</v>
      </c>
      <c r="O1234" s="93">
        <v>1.7570000000000001</v>
      </c>
    </row>
    <row r="1235" spans="1:15">
      <c r="A1235" s="64">
        <v>42310</v>
      </c>
      <c r="B1235" s="93">
        <v>2</v>
      </c>
      <c r="C1235" s="93"/>
      <c r="D1235" s="93">
        <v>2</v>
      </c>
      <c r="E1235" s="93">
        <v>2</v>
      </c>
      <c r="F1235" s="93">
        <v>2</v>
      </c>
      <c r="G1235" s="81">
        <v>5566</v>
      </c>
      <c r="I1235" s="92">
        <v>116.616252</v>
      </c>
      <c r="J1235" s="93">
        <v>2.02</v>
      </c>
      <c r="K1235" s="93">
        <v>2.1</v>
      </c>
      <c r="L1235" s="93">
        <v>2.16</v>
      </c>
      <c r="M1235" s="93">
        <v>1.8820000000000001</v>
      </c>
      <c r="N1235" s="93">
        <v>1.84</v>
      </c>
      <c r="O1235" s="93">
        <v>1.7609999999999999</v>
      </c>
    </row>
    <row r="1236" spans="1:15">
      <c r="A1236" s="64">
        <v>42311</v>
      </c>
      <c r="B1236" s="93">
        <v>2</v>
      </c>
      <c r="C1236" s="93"/>
      <c r="D1236" s="93">
        <v>2</v>
      </c>
      <c r="E1236" s="93">
        <v>2</v>
      </c>
      <c r="F1236" s="93">
        <v>2</v>
      </c>
      <c r="G1236" s="81">
        <v>4606</v>
      </c>
      <c r="I1236" s="92">
        <v>116.622642</v>
      </c>
      <c r="J1236" s="93">
        <v>2.048</v>
      </c>
      <c r="K1236" s="93">
        <v>2.16</v>
      </c>
      <c r="L1236" s="93">
        <v>2.2320000000000002</v>
      </c>
      <c r="M1236" s="93">
        <v>1.994</v>
      </c>
      <c r="N1236" s="93">
        <v>1.9490000000000001</v>
      </c>
      <c r="O1236" s="93">
        <v>1.8660000000000001</v>
      </c>
    </row>
    <row r="1237" spans="1:15">
      <c r="A1237" s="64">
        <v>42312</v>
      </c>
      <c r="B1237" s="93">
        <v>2</v>
      </c>
      <c r="C1237" s="93"/>
      <c r="D1237" s="93">
        <v>2</v>
      </c>
      <c r="E1237" s="93">
        <v>2</v>
      </c>
      <c r="F1237" s="93">
        <v>2</v>
      </c>
      <c r="G1237" s="81">
        <v>4274</v>
      </c>
      <c r="I1237" s="92">
        <v>116.62903300000001</v>
      </c>
      <c r="J1237" s="93">
        <v>2.0499999999999998</v>
      </c>
      <c r="K1237" s="93">
        <v>2.1720000000000002</v>
      </c>
      <c r="L1237" s="93">
        <v>2.2429999999999999</v>
      </c>
      <c r="M1237" s="93">
        <v>1.9890000000000001</v>
      </c>
      <c r="N1237" s="93">
        <v>1.9530000000000001</v>
      </c>
      <c r="O1237" s="93">
        <v>1.8675000000000002</v>
      </c>
    </row>
    <row r="1238" spans="1:15">
      <c r="A1238" s="64">
        <v>42313</v>
      </c>
      <c r="B1238" s="93">
        <v>2</v>
      </c>
      <c r="C1238" s="93"/>
      <c r="D1238" s="93">
        <v>2</v>
      </c>
      <c r="E1238" s="93">
        <v>2</v>
      </c>
      <c r="F1238" s="93">
        <v>2</v>
      </c>
      <c r="G1238" s="81">
        <v>3805</v>
      </c>
      <c r="I1238" s="92">
        <v>116.635423</v>
      </c>
      <c r="J1238" s="93">
        <v>2.0499999999999998</v>
      </c>
      <c r="K1238" s="93">
        <v>2.19</v>
      </c>
      <c r="L1238" s="93">
        <v>2.2599999999999998</v>
      </c>
      <c r="M1238" s="93">
        <v>1.992</v>
      </c>
      <c r="N1238" s="93">
        <v>1.9550000000000001</v>
      </c>
      <c r="O1238" s="93">
        <v>1.881</v>
      </c>
    </row>
    <row r="1239" spans="1:15">
      <c r="A1239" s="64">
        <v>42314</v>
      </c>
      <c r="B1239" s="93">
        <v>2</v>
      </c>
      <c r="C1239" s="93"/>
      <c r="D1239" s="93">
        <v>2</v>
      </c>
      <c r="E1239" s="93">
        <v>2</v>
      </c>
      <c r="F1239" s="93">
        <v>2</v>
      </c>
      <c r="G1239" s="81">
        <v>5752</v>
      </c>
      <c r="I1239" s="92">
        <v>116.641814</v>
      </c>
      <c r="J1239" s="93">
        <v>2.0499999999999998</v>
      </c>
      <c r="K1239" s="93">
        <v>2.19</v>
      </c>
      <c r="L1239" s="93">
        <v>2.2599999999999998</v>
      </c>
      <c r="M1239" s="93">
        <v>1.9900000000000002</v>
      </c>
      <c r="N1239" s="93">
        <v>1.9550000000000001</v>
      </c>
      <c r="O1239" s="93">
        <v>1.883</v>
      </c>
    </row>
    <row r="1240" spans="1:15">
      <c r="A1240" s="64">
        <v>42317</v>
      </c>
      <c r="B1240" s="93">
        <v>2</v>
      </c>
      <c r="C1240" s="93"/>
      <c r="D1240" s="93">
        <v>2</v>
      </c>
      <c r="E1240" s="93">
        <v>2</v>
      </c>
      <c r="F1240" s="93">
        <v>2</v>
      </c>
      <c r="G1240" s="81">
        <v>5181</v>
      </c>
      <c r="I1240" s="92">
        <v>116.660988</v>
      </c>
      <c r="J1240" s="93">
        <v>2.06</v>
      </c>
      <c r="K1240" s="93">
        <v>2.2000000000000002</v>
      </c>
      <c r="L1240" s="93">
        <v>2.29</v>
      </c>
      <c r="M1240" s="93">
        <v>1.9925000000000002</v>
      </c>
      <c r="N1240" s="93">
        <v>1.9630000000000001</v>
      </c>
      <c r="O1240" s="93">
        <v>1.9059999999999999</v>
      </c>
    </row>
    <row r="1241" spans="1:15">
      <c r="A1241" s="64">
        <v>42318</v>
      </c>
      <c r="B1241" s="93">
        <v>2</v>
      </c>
      <c r="C1241" s="93"/>
      <c r="D1241" s="93">
        <v>2</v>
      </c>
      <c r="E1241" s="93">
        <v>2</v>
      </c>
      <c r="F1241" s="93">
        <v>2</v>
      </c>
      <c r="G1241" s="81">
        <v>4466</v>
      </c>
      <c r="I1241" s="92">
        <v>116.66738100000001</v>
      </c>
      <c r="J1241" s="93">
        <v>2.06</v>
      </c>
      <c r="K1241" s="93">
        <v>2.198</v>
      </c>
      <c r="L1241" s="93">
        <v>2.29</v>
      </c>
      <c r="M1241" s="93">
        <v>1.99</v>
      </c>
      <c r="N1241" s="93">
        <v>1.96</v>
      </c>
      <c r="O1241" s="93">
        <v>1.905</v>
      </c>
    </row>
    <row r="1242" spans="1:15">
      <c r="A1242" s="64">
        <v>42319</v>
      </c>
      <c r="B1242" s="93">
        <v>2</v>
      </c>
      <c r="C1242" s="93"/>
      <c r="D1242" s="93">
        <v>2</v>
      </c>
      <c r="E1242" s="93">
        <v>2</v>
      </c>
      <c r="F1242" s="93">
        <v>2</v>
      </c>
      <c r="G1242" s="81">
        <v>6220</v>
      </c>
      <c r="I1242" s="92">
        <v>116.673773</v>
      </c>
      <c r="J1242" s="93">
        <v>2.06</v>
      </c>
      <c r="K1242" s="93">
        <v>2.2000000000000002</v>
      </c>
      <c r="L1242" s="93">
        <v>2.2999999999999998</v>
      </c>
      <c r="M1242" s="93">
        <v>1.9830000000000001</v>
      </c>
      <c r="N1242" s="93">
        <v>1.9590000000000001</v>
      </c>
      <c r="O1242" s="93">
        <v>1.9039999999999999</v>
      </c>
    </row>
    <row r="1243" spans="1:15">
      <c r="A1243" s="64">
        <v>42320</v>
      </c>
      <c r="B1243" s="93">
        <v>2</v>
      </c>
      <c r="C1243" s="93"/>
      <c r="D1243" s="93">
        <v>2</v>
      </c>
      <c r="E1243" s="93">
        <v>2</v>
      </c>
      <c r="F1243" s="93">
        <v>2</v>
      </c>
      <c r="G1243" s="81">
        <v>3821</v>
      </c>
      <c r="I1243" s="92">
        <v>116.680166</v>
      </c>
      <c r="J1243" s="93">
        <v>2.06</v>
      </c>
      <c r="K1243" s="93">
        <v>2.2229999999999999</v>
      </c>
      <c r="L1243" s="93">
        <v>2.3420000000000001</v>
      </c>
      <c r="M1243" s="93">
        <v>1.9980000000000002</v>
      </c>
      <c r="N1243" s="93">
        <v>1.9855</v>
      </c>
      <c r="O1243" s="93">
        <v>1.9525000000000001</v>
      </c>
    </row>
    <row r="1244" spans="1:15">
      <c r="A1244" s="64">
        <v>42321</v>
      </c>
      <c r="B1244" s="93">
        <v>2</v>
      </c>
      <c r="C1244" s="93"/>
      <c r="D1244" s="93">
        <v>2</v>
      </c>
      <c r="E1244" s="93">
        <v>2</v>
      </c>
      <c r="F1244" s="93">
        <v>2</v>
      </c>
      <c r="G1244" s="81">
        <v>5711</v>
      </c>
      <c r="I1244" s="92">
        <v>116.68656</v>
      </c>
      <c r="J1244" s="93">
        <v>2.06</v>
      </c>
      <c r="K1244" s="93">
        <v>2.2330000000000001</v>
      </c>
      <c r="L1244" s="93">
        <v>2.3420000000000001</v>
      </c>
      <c r="M1244" s="93">
        <v>1.9910000000000001</v>
      </c>
      <c r="N1244" s="93">
        <v>1.982</v>
      </c>
      <c r="O1244" s="93">
        <v>1.9530000000000001</v>
      </c>
    </row>
    <row r="1245" spans="1:15">
      <c r="A1245" s="64">
        <v>42324</v>
      </c>
      <c r="B1245" s="93">
        <v>2</v>
      </c>
      <c r="C1245" s="93"/>
      <c r="D1245" s="93">
        <v>2</v>
      </c>
      <c r="E1245" s="93">
        <v>2</v>
      </c>
      <c r="F1245" s="93">
        <v>2</v>
      </c>
      <c r="G1245" s="81">
        <v>5587</v>
      </c>
      <c r="I1245" s="92">
        <v>116.705741</v>
      </c>
      <c r="J1245" s="93">
        <v>2.052</v>
      </c>
      <c r="K1245" s="93">
        <v>2.2200000000000002</v>
      </c>
      <c r="L1245" s="93">
        <v>2.3220000000000001</v>
      </c>
      <c r="M1245" s="93">
        <v>1.9890000000000001</v>
      </c>
      <c r="N1245" s="93">
        <v>1.976</v>
      </c>
      <c r="O1245" s="93">
        <v>1.9390000000000001</v>
      </c>
    </row>
    <row r="1246" spans="1:15">
      <c r="A1246" s="64">
        <v>42325</v>
      </c>
      <c r="B1246" s="93">
        <v>2</v>
      </c>
      <c r="C1246" s="93"/>
      <c r="D1246" s="93">
        <v>2</v>
      </c>
      <c r="E1246" s="93">
        <v>2</v>
      </c>
      <c r="F1246" s="93">
        <v>2</v>
      </c>
      <c r="G1246" s="81">
        <v>5274</v>
      </c>
      <c r="I1246" s="92">
        <v>116.712136</v>
      </c>
      <c r="J1246" s="93">
        <v>2.0529999999999999</v>
      </c>
      <c r="K1246" s="93">
        <v>2.23</v>
      </c>
      <c r="L1246" s="93">
        <v>2.347</v>
      </c>
      <c r="M1246" s="93">
        <v>1.9950000000000001</v>
      </c>
      <c r="N1246" s="93">
        <v>1.98</v>
      </c>
      <c r="O1246" s="93">
        <v>1.9450000000000001</v>
      </c>
    </row>
    <row r="1247" spans="1:15">
      <c r="A1247" s="64">
        <v>42326</v>
      </c>
      <c r="B1247" s="93">
        <v>2</v>
      </c>
      <c r="C1247" s="93"/>
      <c r="D1247" s="93">
        <v>2</v>
      </c>
      <c r="E1247" s="93">
        <v>2</v>
      </c>
      <c r="F1247" s="93">
        <v>2</v>
      </c>
      <c r="G1247" s="81">
        <v>4941</v>
      </c>
      <c r="I1247" s="92">
        <v>116.718531</v>
      </c>
      <c r="J1247" s="93">
        <v>2.0499999999999998</v>
      </c>
      <c r="K1247" s="93">
        <v>2.2320000000000002</v>
      </c>
      <c r="L1247" s="93">
        <v>2.35</v>
      </c>
      <c r="M1247" s="93">
        <v>1.9925000000000002</v>
      </c>
      <c r="N1247" s="93">
        <v>1.9790000000000001</v>
      </c>
      <c r="O1247" s="93">
        <v>1.9475</v>
      </c>
    </row>
    <row r="1248" spans="1:15">
      <c r="A1248" s="64">
        <v>42327</v>
      </c>
      <c r="B1248" s="93">
        <v>2</v>
      </c>
      <c r="C1248" s="93"/>
      <c r="D1248" s="93">
        <v>2</v>
      </c>
      <c r="E1248" s="93">
        <v>2</v>
      </c>
      <c r="F1248" s="93">
        <v>2</v>
      </c>
      <c r="G1248" s="81">
        <v>6621</v>
      </c>
      <c r="I1248" s="92">
        <v>116.72492699999999</v>
      </c>
      <c r="J1248" s="93">
        <v>2.06</v>
      </c>
      <c r="K1248" s="93">
        <v>2.2400000000000002</v>
      </c>
      <c r="L1248" s="93">
        <v>2.3530000000000002</v>
      </c>
      <c r="M1248" s="93">
        <v>1.988</v>
      </c>
      <c r="N1248" s="93">
        <v>1.978</v>
      </c>
      <c r="O1248" s="93">
        <v>1.9430000000000001</v>
      </c>
    </row>
    <row r="1249" spans="1:15">
      <c r="A1249" s="64">
        <v>42328</v>
      </c>
      <c r="B1249" s="93">
        <v>2</v>
      </c>
      <c r="C1249" s="93"/>
      <c r="D1249" s="93">
        <v>2</v>
      </c>
      <c r="E1249" s="93">
        <v>2</v>
      </c>
      <c r="F1249" s="93">
        <v>2</v>
      </c>
      <c r="G1249" s="81">
        <v>5273</v>
      </c>
      <c r="I1249" s="92">
        <v>116.731323</v>
      </c>
      <c r="J1249" s="93">
        <v>2.0569999999999999</v>
      </c>
      <c r="K1249" s="93">
        <v>2.2469999999999999</v>
      </c>
      <c r="L1249" s="93">
        <v>2.3519999999999999</v>
      </c>
      <c r="M1249" s="93">
        <v>1.9870000000000001</v>
      </c>
      <c r="N1249" s="93">
        <v>1.9750000000000001</v>
      </c>
      <c r="O1249" s="93">
        <v>1.9379999999999999</v>
      </c>
    </row>
    <row r="1250" spans="1:15">
      <c r="A1250" s="64">
        <v>42331</v>
      </c>
      <c r="B1250" s="93">
        <v>2</v>
      </c>
      <c r="C1250" s="93"/>
      <c r="D1250" s="93">
        <v>2</v>
      </c>
      <c r="E1250" s="93">
        <v>2</v>
      </c>
      <c r="F1250" s="93">
        <v>2</v>
      </c>
      <c r="G1250" s="81">
        <v>6340</v>
      </c>
      <c r="I1250" s="92">
        <v>116.750511</v>
      </c>
      <c r="J1250" s="93">
        <v>2.0499999999999998</v>
      </c>
      <c r="K1250" s="93">
        <v>2.25</v>
      </c>
      <c r="L1250" s="93">
        <v>2.3620000000000001</v>
      </c>
      <c r="M1250" s="93">
        <v>1.9890000000000001</v>
      </c>
      <c r="N1250" s="93">
        <v>1.9750000000000001</v>
      </c>
      <c r="O1250" s="93">
        <v>1.9424999999999999</v>
      </c>
    </row>
    <row r="1251" spans="1:15">
      <c r="A1251" s="64">
        <v>42332</v>
      </c>
      <c r="B1251" s="93">
        <v>2</v>
      </c>
      <c r="C1251" s="93"/>
      <c r="D1251" s="93">
        <v>2</v>
      </c>
      <c r="E1251" s="93">
        <v>2</v>
      </c>
      <c r="F1251" s="93">
        <v>2</v>
      </c>
      <c r="G1251" s="81">
        <v>6241</v>
      </c>
      <c r="I1251" s="92">
        <v>116.75690899999999</v>
      </c>
      <c r="J1251" s="93">
        <v>2.0499999999999998</v>
      </c>
      <c r="K1251" s="93">
        <v>2.2599999999999998</v>
      </c>
      <c r="L1251" s="93">
        <v>2.363</v>
      </c>
      <c r="M1251" s="93">
        <v>1.9890000000000001</v>
      </c>
      <c r="N1251" s="93">
        <v>1.9775</v>
      </c>
      <c r="O1251" s="93">
        <v>1.9450000000000001</v>
      </c>
    </row>
    <row r="1252" spans="1:15">
      <c r="A1252" s="64">
        <v>42333</v>
      </c>
      <c r="B1252" s="93">
        <v>2</v>
      </c>
      <c r="C1252" s="93"/>
      <c r="D1252" s="93">
        <v>2</v>
      </c>
      <c r="E1252" s="93">
        <v>2</v>
      </c>
      <c r="F1252" s="93">
        <v>2</v>
      </c>
      <c r="G1252" s="81">
        <v>3696</v>
      </c>
      <c r="I1252" s="92">
        <v>116.763306</v>
      </c>
      <c r="J1252" s="93">
        <v>2.0499999999999998</v>
      </c>
      <c r="K1252" s="93">
        <v>2.2599999999999998</v>
      </c>
      <c r="L1252" s="93">
        <v>2.37</v>
      </c>
      <c r="M1252" s="93">
        <v>1.9890000000000001</v>
      </c>
      <c r="N1252" s="93">
        <v>1.976</v>
      </c>
      <c r="O1252" s="93">
        <v>1.94</v>
      </c>
    </row>
    <row r="1253" spans="1:15">
      <c r="A1253" s="64">
        <v>42334</v>
      </c>
      <c r="B1253" s="93">
        <v>2</v>
      </c>
      <c r="C1253" s="93"/>
      <c r="D1253" s="93">
        <v>2</v>
      </c>
      <c r="E1253" s="93">
        <v>2</v>
      </c>
      <c r="F1253" s="93">
        <v>2</v>
      </c>
      <c r="G1253" s="81">
        <v>3931</v>
      </c>
      <c r="I1253" s="92">
        <v>116.769704</v>
      </c>
      <c r="J1253" s="93">
        <v>2.0499999999999998</v>
      </c>
      <c r="K1253" s="93">
        <v>2.2669999999999999</v>
      </c>
      <c r="L1253" s="93">
        <v>2.367</v>
      </c>
      <c r="M1253" s="93">
        <v>1.9890000000000001</v>
      </c>
      <c r="N1253" s="93">
        <v>1.974</v>
      </c>
      <c r="O1253" s="93">
        <v>1.931</v>
      </c>
    </row>
    <row r="1254" spans="1:15">
      <c r="A1254" s="64">
        <v>42335</v>
      </c>
      <c r="B1254" s="93">
        <v>2</v>
      </c>
      <c r="C1254" s="93"/>
      <c r="D1254" s="93">
        <v>2</v>
      </c>
      <c r="E1254" s="93">
        <v>2</v>
      </c>
      <c r="F1254" s="93">
        <v>2</v>
      </c>
      <c r="G1254" s="81">
        <v>4246</v>
      </c>
      <c r="I1254" s="92">
        <v>116.77610300000001</v>
      </c>
      <c r="J1254" s="93">
        <v>2.0499999999999998</v>
      </c>
      <c r="K1254" s="93">
        <v>2.27</v>
      </c>
      <c r="L1254" s="93">
        <v>2.37</v>
      </c>
      <c r="M1254" s="93">
        <v>1.9870000000000001</v>
      </c>
      <c r="N1254" s="93">
        <v>1.9730000000000001</v>
      </c>
      <c r="O1254" s="93">
        <v>1.9319999999999999</v>
      </c>
    </row>
    <row r="1255" spans="1:15">
      <c r="A1255" s="64">
        <v>42338</v>
      </c>
      <c r="B1255" s="93">
        <v>2</v>
      </c>
      <c r="C1255" s="93"/>
      <c r="D1255" s="93">
        <v>2</v>
      </c>
      <c r="E1255" s="93">
        <v>2</v>
      </c>
      <c r="F1255" s="93">
        <v>2</v>
      </c>
      <c r="G1255" s="81">
        <v>3840</v>
      </c>
      <c r="I1255" s="92">
        <v>116.795299</v>
      </c>
      <c r="J1255" s="93">
        <v>2.0499999999999998</v>
      </c>
      <c r="K1255" s="93">
        <v>2.2570000000000001</v>
      </c>
      <c r="L1255" s="93">
        <v>2.3620000000000001</v>
      </c>
      <c r="M1255" s="93">
        <v>1.9955000000000001</v>
      </c>
      <c r="N1255" s="93">
        <v>1.9755</v>
      </c>
      <c r="O1255" s="93">
        <v>1.9405000000000001</v>
      </c>
    </row>
    <row r="1256" spans="1:15">
      <c r="A1256" s="64">
        <v>42339</v>
      </c>
      <c r="B1256" s="93">
        <v>2</v>
      </c>
      <c r="C1256" s="93"/>
      <c r="D1256" s="93">
        <v>2</v>
      </c>
      <c r="E1256" s="93">
        <v>2</v>
      </c>
      <c r="F1256" s="93">
        <v>2</v>
      </c>
      <c r="G1256" s="81">
        <v>4633</v>
      </c>
      <c r="I1256" s="92">
        <v>116.801698</v>
      </c>
      <c r="J1256" s="93">
        <v>2.0680000000000001</v>
      </c>
      <c r="K1256" s="93">
        <v>2.27</v>
      </c>
      <c r="L1256" s="93">
        <v>2.3719999999999999</v>
      </c>
      <c r="M1256" s="93">
        <v>2</v>
      </c>
      <c r="N1256" s="93">
        <v>1.9875</v>
      </c>
      <c r="O1256" s="93">
        <v>1.9504999999999999</v>
      </c>
    </row>
    <row r="1257" spans="1:15">
      <c r="A1257" s="64">
        <v>42340</v>
      </c>
      <c r="B1257" s="93">
        <v>2</v>
      </c>
      <c r="C1257" s="93"/>
      <c r="D1257" s="93">
        <v>2</v>
      </c>
      <c r="E1257" s="93">
        <v>2</v>
      </c>
      <c r="F1257" s="93">
        <v>2</v>
      </c>
      <c r="G1257" s="81">
        <v>6309</v>
      </c>
      <c r="I1257" s="92">
        <v>116.808099</v>
      </c>
      <c r="J1257" s="93">
        <v>2.0670000000000002</v>
      </c>
      <c r="K1257" s="93">
        <v>2.2799999999999998</v>
      </c>
      <c r="L1257" s="93">
        <v>2.38</v>
      </c>
      <c r="M1257" s="93">
        <v>1.9990000000000001</v>
      </c>
      <c r="N1257" s="93">
        <v>1.9870000000000001</v>
      </c>
      <c r="O1257" s="93">
        <v>1.95</v>
      </c>
    </row>
    <row r="1258" spans="1:15">
      <c r="A1258" s="64">
        <v>42341</v>
      </c>
      <c r="B1258" s="93">
        <v>2</v>
      </c>
      <c r="C1258" s="93"/>
      <c r="D1258" s="93">
        <v>2</v>
      </c>
      <c r="E1258" s="93">
        <v>2</v>
      </c>
      <c r="F1258" s="93">
        <v>2</v>
      </c>
      <c r="G1258" s="81">
        <v>4454</v>
      </c>
      <c r="I1258" s="92">
        <v>116.814499</v>
      </c>
      <c r="J1258" s="93">
        <v>2.0680000000000001</v>
      </c>
      <c r="K1258" s="93">
        <v>2.298</v>
      </c>
      <c r="L1258" s="93">
        <v>2.387</v>
      </c>
      <c r="M1258" s="93">
        <v>2</v>
      </c>
      <c r="N1258" s="93">
        <v>1.986</v>
      </c>
      <c r="O1258" s="93">
        <v>1.9490000000000001</v>
      </c>
    </row>
    <row r="1259" spans="1:15">
      <c r="A1259" s="64">
        <v>42342</v>
      </c>
      <c r="B1259" s="93">
        <v>2</v>
      </c>
      <c r="C1259" s="93"/>
      <c r="D1259" s="93">
        <v>2</v>
      </c>
      <c r="E1259" s="93">
        <v>2</v>
      </c>
      <c r="F1259" s="93">
        <v>2</v>
      </c>
      <c r="G1259" s="81">
        <v>3799</v>
      </c>
      <c r="I1259" s="92">
        <v>116.82089999999999</v>
      </c>
      <c r="J1259" s="93">
        <v>2.0670000000000002</v>
      </c>
      <c r="K1259" s="93">
        <v>2.2999999999999998</v>
      </c>
      <c r="L1259" s="93">
        <v>2.3919999999999999</v>
      </c>
      <c r="M1259" s="93">
        <v>1.9990000000000001</v>
      </c>
      <c r="N1259" s="93">
        <v>1.986</v>
      </c>
      <c r="O1259" s="93">
        <v>1.9530000000000001</v>
      </c>
    </row>
    <row r="1260" spans="1:15">
      <c r="A1260" s="64">
        <v>42345</v>
      </c>
      <c r="B1260" s="93">
        <v>2</v>
      </c>
      <c r="C1260" s="93"/>
      <c r="D1260" s="93">
        <v>2</v>
      </c>
      <c r="E1260" s="93">
        <v>2</v>
      </c>
      <c r="F1260" s="93">
        <v>2</v>
      </c>
      <c r="G1260" s="81">
        <v>5139</v>
      </c>
      <c r="I1260" s="92">
        <v>116.840103</v>
      </c>
      <c r="J1260" s="93">
        <v>2.0699999999999998</v>
      </c>
      <c r="K1260" s="93">
        <v>2.31</v>
      </c>
      <c r="L1260" s="93">
        <v>2.4169999999999998</v>
      </c>
      <c r="M1260" s="93">
        <v>1.9990000000000001</v>
      </c>
      <c r="N1260" s="93">
        <v>1.9850000000000001</v>
      </c>
      <c r="O1260" s="93">
        <v>1.952</v>
      </c>
    </row>
    <row r="1261" spans="1:15">
      <c r="A1261" s="64">
        <v>42346</v>
      </c>
      <c r="B1261" s="93">
        <v>2</v>
      </c>
      <c r="C1261" s="93"/>
      <c r="D1261" s="93">
        <v>2</v>
      </c>
      <c r="E1261" s="93">
        <v>2</v>
      </c>
      <c r="F1261" s="93">
        <v>2</v>
      </c>
      <c r="G1261" s="81">
        <v>4723</v>
      </c>
      <c r="I1261" s="92">
        <v>116.84650499999999</v>
      </c>
      <c r="J1261" s="93">
        <v>2.0699999999999998</v>
      </c>
      <c r="K1261" s="93">
        <v>2.2999999999999998</v>
      </c>
      <c r="L1261" s="93">
        <v>2.403</v>
      </c>
      <c r="M1261" s="93">
        <v>1.9990000000000001</v>
      </c>
      <c r="N1261" s="93">
        <v>1.982</v>
      </c>
      <c r="O1261" s="93">
        <v>1.9424999999999999</v>
      </c>
    </row>
    <row r="1262" spans="1:15">
      <c r="A1262" s="64">
        <v>42347</v>
      </c>
      <c r="B1262" s="93">
        <v>2</v>
      </c>
      <c r="C1262" s="93"/>
      <c r="D1262" s="93">
        <v>2</v>
      </c>
      <c r="E1262" s="93">
        <v>2</v>
      </c>
      <c r="F1262" s="93">
        <v>2</v>
      </c>
      <c r="G1262" s="81">
        <v>3788</v>
      </c>
      <c r="I1262" s="92">
        <v>116.852908</v>
      </c>
      <c r="J1262" s="93">
        <v>2.0699999999999998</v>
      </c>
      <c r="K1262" s="93">
        <v>2.35</v>
      </c>
      <c r="L1262" s="93">
        <v>2.448</v>
      </c>
      <c r="M1262" s="93">
        <v>1.9990000000000001</v>
      </c>
      <c r="N1262" s="93">
        <v>1.9770000000000001</v>
      </c>
      <c r="O1262" s="93">
        <v>1.9319999999999999</v>
      </c>
    </row>
    <row r="1263" spans="1:15">
      <c r="A1263" s="64">
        <v>42348</v>
      </c>
      <c r="B1263" s="93">
        <v>2</v>
      </c>
      <c r="C1263" s="93"/>
      <c r="D1263" s="93">
        <v>2</v>
      </c>
      <c r="E1263" s="93">
        <v>2</v>
      </c>
      <c r="F1263" s="93">
        <v>2</v>
      </c>
      <c r="G1263" s="81">
        <v>3322</v>
      </c>
      <c r="I1263" s="92">
        <v>116.85931100000001</v>
      </c>
      <c r="J1263" s="93">
        <v>2.0680000000000001</v>
      </c>
      <c r="K1263" s="93">
        <v>2.347</v>
      </c>
      <c r="L1263" s="93">
        <v>2.4500000000000002</v>
      </c>
      <c r="M1263" s="93">
        <v>1.9990000000000001</v>
      </c>
      <c r="N1263" s="93">
        <v>1.9910000000000001</v>
      </c>
      <c r="O1263" s="93">
        <v>1.966</v>
      </c>
    </row>
    <row r="1264" spans="1:15">
      <c r="A1264" s="64">
        <v>42349</v>
      </c>
      <c r="B1264" s="93">
        <v>2</v>
      </c>
      <c r="C1264" s="93"/>
      <c r="D1264" s="93">
        <v>2</v>
      </c>
      <c r="E1264" s="93">
        <v>2</v>
      </c>
      <c r="F1264" s="93">
        <v>2</v>
      </c>
      <c r="G1264" s="81">
        <v>6122</v>
      </c>
      <c r="I1264" s="92">
        <v>116.865714</v>
      </c>
      <c r="J1264" s="93">
        <v>2.0680000000000001</v>
      </c>
      <c r="K1264" s="93">
        <v>2.34</v>
      </c>
      <c r="L1264" s="93">
        <v>2.4430000000000001</v>
      </c>
      <c r="M1264" s="93">
        <v>1.998</v>
      </c>
      <c r="N1264" s="93">
        <v>1.988</v>
      </c>
      <c r="O1264" s="93">
        <v>1.958</v>
      </c>
    </row>
    <row r="1265" spans="1:15">
      <c r="A1265" s="64">
        <v>42352</v>
      </c>
      <c r="B1265" s="93">
        <v>2</v>
      </c>
      <c r="C1265" s="93"/>
      <c r="D1265" s="93">
        <v>2</v>
      </c>
      <c r="E1265" s="93">
        <v>2</v>
      </c>
      <c r="F1265" s="93">
        <v>2</v>
      </c>
      <c r="G1265" s="81">
        <v>4247</v>
      </c>
      <c r="I1265" s="92">
        <v>116.884925</v>
      </c>
      <c r="J1265" s="93">
        <v>2.06</v>
      </c>
      <c r="K1265" s="93">
        <v>2.35</v>
      </c>
      <c r="L1265" s="93">
        <v>2.452</v>
      </c>
      <c r="M1265" s="93">
        <v>1.998</v>
      </c>
      <c r="N1265" s="93">
        <v>1.9850000000000001</v>
      </c>
      <c r="O1265" s="93">
        <v>1.95</v>
      </c>
    </row>
    <row r="1266" spans="1:15">
      <c r="A1266" s="64">
        <v>42353</v>
      </c>
      <c r="B1266" s="93">
        <v>2</v>
      </c>
      <c r="C1266" s="93"/>
      <c r="D1266" s="93">
        <v>2</v>
      </c>
      <c r="E1266" s="93">
        <v>2</v>
      </c>
      <c r="F1266" s="93">
        <v>2</v>
      </c>
      <c r="G1266" s="81">
        <v>3886</v>
      </c>
      <c r="I1266" s="92">
        <v>116.89133</v>
      </c>
      <c r="J1266" s="93">
        <v>2.06</v>
      </c>
      <c r="K1266" s="93">
        <v>2.3580000000000001</v>
      </c>
      <c r="L1266" s="93">
        <v>2.448</v>
      </c>
      <c r="M1266" s="93">
        <v>1.998</v>
      </c>
      <c r="N1266" s="93">
        <v>1.982</v>
      </c>
      <c r="O1266" s="93">
        <v>1.944</v>
      </c>
    </row>
    <row r="1267" spans="1:15">
      <c r="A1267" s="64">
        <v>42354</v>
      </c>
      <c r="B1267" s="93">
        <v>2</v>
      </c>
      <c r="C1267" s="93"/>
      <c r="D1267" s="93">
        <v>2</v>
      </c>
      <c r="E1267" s="93">
        <v>2</v>
      </c>
      <c r="F1267" s="93">
        <v>2</v>
      </c>
      <c r="G1267" s="81">
        <v>4750</v>
      </c>
      <c r="I1267" s="92">
        <v>116.897735</v>
      </c>
      <c r="J1267" s="93">
        <v>2.0699999999999998</v>
      </c>
      <c r="K1267" s="93">
        <v>2.3479999999999999</v>
      </c>
      <c r="L1267" s="93">
        <v>2.46</v>
      </c>
      <c r="M1267" s="93">
        <v>1.998</v>
      </c>
      <c r="N1267" s="93">
        <v>1.98</v>
      </c>
      <c r="O1267" s="93">
        <v>1.944</v>
      </c>
    </row>
    <row r="1268" spans="1:15">
      <c r="A1268" s="64">
        <v>42355</v>
      </c>
      <c r="B1268" s="93">
        <v>2</v>
      </c>
      <c r="C1268" s="93"/>
      <c r="D1268" s="93">
        <v>2</v>
      </c>
      <c r="E1268" s="93">
        <v>2</v>
      </c>
      <c r="F1268" s="93">
        <v>2</v>
      </c>
      <c r="G1268" s="81">
        <v>5579</v>
      </c>
      <c r="I1268" s="92">
        <v>116.90414</v>
      </c>
      <c r="J1268" s="93">
        <v>2.0699999999999998</v>
      </c>
      <c r="K1268" s="93">
        <v>2.35</v>
      </c>
      <c r="L1268" s="93">
        <v>2.4620000000000002</v>
      </c>
      <c r="M1268" s="93">
        <v>1.998</v>
      </c>
      <c r="N1268" s="93">
        <v>1.984</v>
      </c>
      <c r="O1268" s="93">
        <v>1.9490000000000001</v>
      </c>
    </row>
    <row r="1269" spans="1:15">
      <c r="A1269" s="64">
        <v>42356</v>
      </c>
      <c r="B1269" s="93">
        <v>2</v>
      </c>
      <c r="C1269" s="93"/>
      <c r="D1269" s="93">
        <v>2</v>
      </c>
      <c r="E1269" s="93">
        <v>2</v>
      </c>
      <c r="F1269" s="93">
        <v>2</v>
      </c>
      <c r="G1269" s="81">
        <v>4798</v>
      </c>
      <c r="I1269" s="92">
        <v>116.910546</v>
      </c>
      <c r="J1269" s="93">
        <v>2.0699999999999998</v>
      </c>
      <c r="K1269" s="93">
        <v>2.35</v>
      </c>
      <c r="L1269" s="93">
        <v>2.4630000000000001</v>
      </c>
      <c r="M1269" s="93">
        <v>1.998</v>
      </c>
      <c r="N1269" s="93">
        <v>1.9810000000000001</v>
      </c>
      <c r="O1269" s="93">
        <v>1.9390000000000001</v>
      </c>
    </row>
    <row r="1270" spans="1:15">
      <c r="A1270" s="64">
        <v>42359</v>
      </c>
      <c r="B1270" s="93">
        <v>2</v>
      </c>
      <c r="C1270" s="93"/>
      <c r="D1270" s="93">
        <v>2</v>
      </c>
      <c r="E1270" s="93">
        <v>2</v>
      </c>
      <c r="F1270" s="93">
        <v>2</v>
      </c>
      <c r="G1270" s="81">
        <v>5542</v>
      </c>
      <c r="I1270" s="92">
        <v>116.92976400000001</v>
      </c>
      <c r="J1270" s="93">
        <v>2.0699999999999998</v>
      </c>
      <c r="K1270" s="93">
        <v>2.35</v>
      </c>
      <c r="L1270" s="93">
        <v>2.46</v>
      </c>
      <c r="M1270" s="93">
        <v>1.998</v>
      </c>
      <c r="N1270" s="93">
        <v>1.9810000000000001</v>
      </c>
      <c r="O1270" s="93">
        <v>1.944</v>
      </c>
    </row>
    <row r="1271" spans="1:15">
      <c r="A1271" s="64">
        <v>42360</v>
      </c>
      <c r="B1271" s="93">
        <v>2</v>
      </c>
      <c r="C1271" s="93"/>
      <c r="D1271" s="93">
        <v>2</v>
      </c>
      <c r="E1271" s="93">
        <v>2</v>
      </c>
      <c r="F1271" s="93">
        <v>2</v>
      </c>
      <c r="G1271" s="81">
        <v>4402</v>
      </c>
      <c r="I1271" s="92">
        <v>116.936171</v>
      </c>
      <c r="J1271" s="93">
        <v>2.06</v>
      </c>
      <c r="K1271" s="93">
        <v>2.3519999999999999</v>
      </c>
      <c r="L1271" s="93">
        <v>2.4620000000000002</v>
      </c>
      <c r="M1271" s="93">
        <v>1.998</v>
      </c>
      <c r="N1271" s="93">
        <v>1.98</v>
      </c>
      <c r="O1271" s="93">
        <v>1.9430000000000001</v>
      </c>
    </row>
    <row r="1272" spans="1:15">
      <c r="A1272" s="64">
        <v>42361</v>
      </c>
      <c r="B1272" s="93">
        <v>2</v>
      </c>
      <c r="C1272" s="93"/>
      <c r="D1272" s="93">
        <v>2</v>
      </c>
      <c r="E1272" s="93">
        <v>2</v>
      </c>
      <c r="F1272" s="93">
        <v>2</v>
      </c>
      <c r="G1272" s="81">
        <v>3173</v>
      </c>
      <c r="I1272" s="92">
        <v>116.942578</v>
      </c>
      <c r="J1272" s="93">
        <v>2.06</v>
      </c>
      <c r="K1272" s="93">
        <v>2.3730000000000002</v>
      </c>
      <c r="L1272" s="93">
        <v>2.4700000000000002</v>
      </c>
      <c r="M1272" s="93">
        <v>1.998</v>
      </c>
      <c r="N1272" s="93">
        <v>1.978</v>
      </c>
      <c r="O1272" s="93">
        <v>1.9419999999999999</v>
      </c>
    </row>
    <row r="1273" spans="1:15">
      <c r="A1273" s="64">
        <v>42362</v>
      </c>
      <c r="B1273" s="93">
        <v>2</v>
      </c>
      <c r="C1273" s="93"/>
      <c r="D1273" s="93">
        <v>2</v>
      </c>
      <c r="E1273" s="93">
        <v>2</v>
      </c>
      <c r="F1273" s="93">
        <v>2</v>
      </c>
      <c r="G1273" s="81">
        <v>4289</v>
      </c>
      <c r="I1273" s="92">
        <v>116.948986</v>
      </c>
      <c r="J1273" s="93">
        <v>2.06</v>
      </c>
      <c r="K1273" s="93">
        <v>2.37</v>
      </c>
      <c r="L1273" s="93">
        <v>2.48</v>
      </c>
      <c r="M1273" s="93">
        <v>1.9980000000000002</v>
      </c>
      <c r="N1273" s="93">
        <v>1.9750000000000001</v>
      </c>
      <c r="O1273" s="93">
        <v>1.9430000000000001</v>
      </c>
    </row>
    <row r="1274" spans="1:15">
      <c r="A1274" s="64">
        <v>42367</v>
      </c>
      <c r="B1274" s="93">
        <v>2</v>
      </c>
      <c r="C1274" s="93"/>
      <c r="D1274" s="93">
        <v>2</v>
      </c>
      <c r="E1274" s="93">
        <v>2</v>
      </c>
      <c r="F1274" s="93">
        <v>2</v>
      </c>
      <c r="G1274" s="81">
        <v>3449</v>
      </c>
      <c r="I1274" s="92">
        <v>116.981027</v>
      </c>
      <c r="J1274" s="93">
        <v>2.0699999999999998</v>
      </c>
      <c r="K1274" s="93">
        <v>2.3650000000000002</v>
      </c>
      <c r="L1274" s="93">
        <v>2.4830000000000001</v>
      </c>
      <c r="M1274" s="93">
        <v>1.9970000000000001</v>
      </c>
      <c r="N1274" s="93">
        <v>1.974</v>
      </c>
      <c r="O1274" s="93">
        <v>1.9379999999999999</v>
      </c>
    </row>
    <row r="1275" spans="1:15">
      <c r="A1275" s="64">
        <v>42368</v>
      </c>
      <c r="B1275" s="93">
        <v>2</v>
      </c>
      <c r="C1275" s="93"/>
      <c r="D1275" s="93">
        <v>2</v>
      </c>
      <c r="E1275" s="93">
        <v>2</v>
      </c>
      <c r="F1275" s="93">
        <v>2</v>
      </c>
      <c r="G1275" s="81">
        <v>3343</v>
      </c>
      <c r="I1275" s="92">
        <v>116.987437</v>
      </c>
      <c r="J1275" s="93">
        <v>2.0699999999999998</v>
      </c>
      <c r="K1275" s="93">
        <v>2.36</v>
      </c>
      <c r="L1275" s="93">
        <v>2.48</v>
      </c>
      <c r="M1275" s="93">
        <v>1.9980000000000002</v>
      </c>
      <c r="N1275" s="93">
        <v>1.976</v>
      </c>
      <c r="O1275" s="93">
        <v>1.94</v>
      </c>
    </row>
    <row r="1276" spans="1:15">
      <c r="A1276" s="64">
        <v>42369</v>
      </c>
      <c r="B1276" s="93">
        <v>2</v>
      </c>
      <c r="C1276" s="93"/>
      <c r="D1276" s="93">
        <v>2</v>
      </c>
      <c r="E1276" s="93">
        <v>2</v>
      </c>
      <c r="F1276" s="93">
        <v>2</v>
      </c>
      <c r="G1276" s="81">
        <v>4515</v>
      </c>
      <c r="I1276" s="92">
        <v>116.993847</v>
      </c>
      <c r="J1276" s="93">
        <v>2.06</v>
      </c>
      <c r="K1276" s="93">
        <v>2.38</v>
      </c>
      <c r="L1276" s="93">
        <v>2.48</v>
      </c>
      <c r="M1276" s="93">
        <v>1.9980000000000002</v>
      </c>
      <c r="N1276" s="93">
        <v>1.9729999999999999</v>
      </c>
      <c r="O1276" s="93">
        <v>1.9380000000000002</v>
      </c>
    </row>
    <row r="1277" spans="1:15">
      <c r="A1277" s="64">
        <v>42373</v>
      </c>
      <c r="B1277" s="93">
        <v>2</v>
      </c>
      <c r="C1277" s="93"/>
      <c r="D1277" s="93">
        <v>2</v>
      </c>
      <c r="E1277" s="93">
        <v>2</v>
      </c>
      <c r="F1277" s="93">
        <v>2</v>
      </c>
      <c r="G1277" s="81">
        <v>5908</v>
      </c>
      <c r="I1277" s="92">
        <v>117.01949</v>
      </c>
      <c r="J1277" s="93">
        <v>2.06</v>
      </c>
      <c r="K1277" s="93">
        <v>2.33</v>
      </c>
      <c r="L1277" s="93">
        <v>2.4529999999999998</v>
      </c>
      <c r="M1277" s="93">
        <v>1.9990000000000001</v>
      </c>
      <c r="N1277" s="93">
        <v>1.968</v>
      </c>
      <c r="O1277" s="93">
        <v>1.927</v>
      </c>
    </row>
    <row r="1278" spans="1:15">
      <c r="A1278" s="64">
        <v>42374</v>
      </c>
      <c r="B1278" s="93">
        <v>2</v>
      </c>
      <c r="C1278" s="93"/>
      <c r="D1278" s="93">
        <v>2</v>
      </c>
      <c r="E1278" s="93">
        <v>2</v>
      </c>
      <c r="F1278" s="93">
        <v>2</v>
      </c>
      <c r="G1278" s="81">
        <v>3331</v>
      </c>
      <c r="I1278" s="92">
        <v>117.025902</v>
      </c>
      <c r="J1278" s="93">
        <v>2.0649999999999999</v>
      </c>
      <c r="K1278" s="93">
        <v>2.335</v>
      </c>
      <c r="L1278" s="93">
        <v>2.4449999999999998</v>
      </c>
      <c r="M1278" s="93">
        <v>1.9990000000000001</v>
      </c>
      <c r="N1278" s="93">
        <v>1.9690000000000001</v>
      </c>
      <c r="O1278" s="93">
        <v>1.9279999999999999</v>
      </c>
    </row>
    <row r="1279" spans="1:15">
      <c r="A1279" s="64">
        <v>42375</v>
      </c>
      <c r="B1279" s="93">
        <v>2</v>
      </c>
      <c r="C1279" s="93"/>
      <c r="D1279" s="93">
        <v>2</v>
      </c>
      <c r="E1279" s="93">
        <v>2</v>
      </c>
      <c r="F1279" s="93">
        <v>2</v>
      </c>
      <c r="G1279" s="81">
        <v>4074</v>
      </c>
      <c r="I1279" s="92">
        <v>117.032314</v>
      </c>
      <c r="J1279" s="93">
        <v>2.06</v>
      </c>
      <c r="K1279" s="93">
        <v>2.33</v>
      </c>
      <c r="L1279" s="93">
        <v>2.44</v>
      </c>
      <c r="M1279" s="93">
        <v>1.9990000000000001</v>
      </c>
      <c r="N1279" s="93">
        <v>1.9670000000000001</v>
      </c>
      <c r="O1279" s="93">
        <v>1.9239999999999999</v>
      </c>
    </row>
    <row r="1280" spans="1:15">
      <c r="A1280" s="64">
        <v>42376</v>
      </c>
      <c r="B1280" s="93">
        <v>2</v>
      </c>
      <c r="C1280" s="93"/>
      <c r="D1280" s="93">
        <v>2</v>
      </c>
      <c r="E1280" s="93">
        <v>2</v>
      </c>
      <c r="F1280" s="93">
        <v>2</v>
      </c>
      <c r="G1280" s="81">
        <v>4891</v>
      </c>
      <c r="I1280" s="92">
        <v>117.03872699999999</v>
      </c>
      <c r="J1280" s="93">
        <v>2.06</v>
      </c>
      <c r="K1280" s="93">
        <v>2.3199999999999998</v>
      </c>
      <c r="L1280" s="93">
        <v>2.44</v>
      </c>
      <c r="M1280" s="93">
        <v>1.9990000000000001</v>
      </c>
      <c r="N1280" s="93">
        <v>1.9630000000000001</v>
      </c>
      <c r="O1280" s="93">
        <v>1.919</v>
      </c>
    </row>
    <row r="1281" spans="1:15">
      <c r="A1281" s="64">
        <v>42377</v>
      </c>
      <c r="B1281" s="93">
        <v>2</v>
      </c>
      <c r="C1281" s="93"/>
      <c r="D1281" s="93">
        <v>2</v>
      </c>
      <c r="E1281" s="93">
        <v>2</v>
      </c>
      <c r="F1281" s="93">
        <v>2</v>
      </c>
      <c r="G1281" s="81">
        <v>5646</v>
      </c>
      <c r="I1281" s="92">
        <v>117.04514</v>
      </c>
      <c r="J1281" s="93">
        <v>2.06</v>
      </c>
      <c r="K1281" s="93">
        <v>2.3199999999999998</v>
      </c>
      <c r="L1281" s="93">
        <v>2.44</v>
      </c>
      <c r="M1281" s="93">
        <v>1.9980000000000002</v>
      </c>
      <c r="N1281" s="93">
        <v>1.96</v>
      </c>
      <c r="O1281" s="93">
        <v>1.9219999999999999</v>
      </c>
    </row>
    <row r="1282" spans="1:15">
      <c r="A1282" s="64">
        <v>42380</v>
      </c>
      <c r="B1282" s="93">
        <v>2</v>
      </c>
      <c r="C1282" s="93"/>
      <c r="D1282" s="93">
        <v>2</v>
      </c>
      <c r="E1282" s="93">
        <v>2</v>
      </c>
      <c r="F1282" s="93">
        <v>2</v>
      </c>
      <c r="G1282" s="81">
        <v>3514</v>
      </c>
      <c r="I1282" s="92">
        <v>117.06438</v>
      </c>
      <c r="J1282" s="93">
        <v>2.06</v>
      </c>
      <c r="K1282" s="93">
        <v>2.3199999999999998</v>
      </c>
      <c r="L1282" s="93">
        <v>2.44</v>
      </c>
      <c r="M1282" s="93">
        <v>1.998</v>
      </c>
      <c r="N1282" s="93">
        <v>1.9570000000000001</v>
      </c>
      <c r="O1282" s="93">
        <v>1.9159999999999999</v>
      </c>
    </row>
    <row r="1283" spans="1:15">
      <c r="A1283" s="64">
        <v>42381</v>
      </c>
      <c r="B1283" s="93">
        <v>2</v>
      </c>
      <c r="C1283" s="93"/>
      <c r="D1283" s="93">
        <v>2</v>
      </c>
      <c r="E1283" s="93">
        <v>2</v>
      </c>
      <c r="F1283" s="93">
        <v>2</v>
      </c>
      <c r="G1283" s="81">
        <v>4819</v>
      </c>
      <c r="I1283" s="92">
        <v>117.070795</v>
      </c>
      <c r="J1283" s="93">
        <v>2.06</v>
      </c>
      <c r="K1283" s="93">
        <v>2.3279999999999998</v>
      </c>
      <c r="L1283" s="93">
        <v>2.4350000000000001</v>
      </c>
      <c r="M1283" s="93">
        <v>1.9980000000000002</v>
      </c>
      <c r="N1283" s="93">
        <v>1.9530000000000001</v>
      </c>
      <c r="O1283" s="93">
        <v>1.913</v>
      </c>
    </row>
    <row r="1284" spans="1:15">
      <c r="A1284" s="64">
        <v>42382</v>
      </c>
      <c r="B1284" s="93">
        <v>2</v>
      </c>
      <c r="C1284" s="93"/>
      <c r="D1284" s="93">
        <v>2</v>
      </c>
      <c r="E1284" s="93">
        <v>2</v>
      </c>
      <c r="F1284" s="93">
        <v>2</v>
      </c>
      <c r="G1284" s="81">
        <v>3478</v>
      </c>
      <c r="I1284" s="92">
        <v>117.07720999999999</v>
      </c>
      <c r="J1284" s="93">
        <v>2.06</v>
      </c>
      <c r="K1284" s="93">
        <v>2.31</v>
      </c>
      <c r="L1284" s="93">
        <v>2.4329999999999998</v>
      </c>
      <c r="M1284" s="93">
        <v>1.9980000000000002</v>
      </c>
      <c r="N1284" s="93">
        <v>1.952</v>
      </c>
      <c r="O1284" s="93">
        <v>1.9079999999999999</v>
      </c>
    </row>
    <row r="1285" spans="1:15">
      <c r="A1285" s="64">
        <v>42383</v>
      </c>
      <c r="B1285" s="93">
        <v>2</v>
      </c>
      <c r="C1285" s="93"/>
      <c r="D1285" s="93">
        <v>2</v>
      </c>
      <c r="E1285" s="93">
        <v>2</v>
      </c>
      <c r="F1285" s="93">
        <v>2</v>
      </c>
      <c r="G1285" s="81">
        <v>4098</v>
      </c>
      <c r="I1285" s="92">
        <v>117.083625</v>
      </c>
      <c r="J1285" s="93">
        <v>2.0499999999999998</v>
      </c>
      <c r="K1285" s="93">
        <v>2.2999999999999998</v>
      </c>
      <c r="L1285" s="93">
        <v>2.4300000000000002</v>
      </c>
      <c r="M1285" s="93">
        <v>1.9980000000000002</v>
      </c>
      <c r="N1285" s="93">
        <v>1.944</v>
      </c>
      <c r="O1285" s="93">
        <v>1.887</v>
      </c>
    </row>
    <row r="1286" spans="1:15">
      <c r="A1286" s="64">
        <v>42384</v>
      </c>
      <c r="B1286" s="93">
        <v>2</v>
      </c>
      <c r="C1286" s="93"/>
      <c r="D1286" s="93">
        <v>2</v>
      </c>
      <c r="E1286" s="93">
        <v>2</v>
      </c>
      <c r="F1286" s="93">
        <v>2</v>
      </c>
      <c r="G1286" s="81">
        <v>3637</v>
      </c>
      <c r="I1286" s="92">
        <v>117.09004</v>
      </c>
      <c r="J1286" s="93">
        <v>2.0499999999999998</v>
      </c>
      <c r="K1286" s="93">
        <v>2.2999999999999998</v>
      </c>
      <c r="L1286" s="93">
        <v>2.4300000000000002</v>
      </c>
      <c r="M1286" s="93">
        <v>1.9910000000000001</v>
      </c>
      <c r="N1286" s="93">
        <v>1.9419999999999999</v>
      </c>
      <c r="O1286" s="93">
        <v>1.881</v>
      </c>
    </row>
    <row r="1287" spans="1:15">
      <c r="A1287" s="64">
        <v>42387</v>
      </c>
      <c r="B1287" s="93">
        <v>2</v>
      </c>
      <c r="C1287" s="93"/>
      <c r="D1287" s="93">
        <v>2</v>
      </c>
      <c r="E1287" s="93">
        <v>2</v>
      </c>
      <c r="F1287" s="93">
        <v>2</v>
      </c>
      <c r="G1287" s="81">
        <v>4822</v>
      </c>
      <c r="I1287" s="92">
        <v>117.10928800000001</v>
      </c>
      <c r="J1287" s="93">
        <v>2.0499999999999998</v>
      </c>
      <c r="K1287" s="93">
        <v>2.29</v>
      </c>
      <c r="L1287" s="93">
        <v>2.4</v>
      </c>
      <c r="M1287" s="93">
        <v>1.9900000000000002</v>
      </c>
      <c r="N1287" s="93">
        <v>1.9379999999999999</v>
      </c>
      <c r="O1287" s="93">
        <v>1.8740000000000001</v>
      </c>
    </row>
    <row r="1288" spans="1:15">
      <c r="A1288" s="64">
        <v>42388</v>
      </c>
      <c r="B1288" s="93">
        <v>2</v>
      </c>
      <c r="C1288" s="93"/>
      <c r="D1288" s="93">
        <v>2</v>
      </c>
      <c r="E1288" s="93">
        <v>2</v>
      </c>
      <c r="F1288" s="93">
        <v>2</v>
      </c>
      <c r="G1288" s="81">
        <v>5507</v>
      </c>
      <c r="I1288" s="92">
        <v>117.11570500000001</v>
      </c>
      <c r="J1288" s="93">
        <v>2.04</v>
      </c>
      <c r="K1288" s="93">
        <v>2.2879999999999998</v>
      </c>
      <c r="L1288" s="93">
        <v>2.3980000000000001</v>
      </c>
      <c r="M1288" s="93">
        <v>1.9830000000000001</v>
      </c>
      <c r="N1288" s="93">
        <v>1.9370000000000001</v>
      </c>
      <c r="O1288" s="93">
        <v>1.873</v>
      </c>
    </row>
    <row r="1289" spans="1:15">
      <c r="A1289" s="64">
        <v>42389</v>
      </c>
      <c r="B1289" s="93">
        <v>2</v>
      </c>
      <c r="C1289" s="93"/>
      <c r="D1289" s="93">
        <v>2</v>
      </c>
      <c r="E1289" s="93">
        <v>2</v>
      </c>
      <c r="F1289" s="93">
        <v>2</v>
      </c>
      <c r="G1289" s="81">
        <v>4524</v>
      </c>
      <c r="I1289" s="92">
        <v>117.122122</v>
      </c>
      <c r="J1289" s="93">
        <v>2.0499999999999998</v>
      </c>
      <c r="K1289" s="93">
        <v>2.2749999999999999</v>
      </c>
      <c r="L1289" s="93">
        <v>2.3849999999999998</v>
      </c>
      <c r="M1289" s="93">
        <v>1.9830000000000001</v>
      </c>
      <c r="N1289" s="93">
        <v>1.9380000000000002</v>
      </c>
      <c r="O1289" s="93">
        <v>1.87</v>
      </c>
    </row>
    <row r="1290" spans="1:15">
      <c r="A1290" s="64">
        <v>42390</v>
      </c>
      <c r="B1290" s="93">
        <v>2</v>
      </c>
      <c r="C1290" s="93"/>
      <c r="D1290" s="93">
        <v>2</v>
      </c>
      <c r="E1290" s="93">
        <v>2</v>
      </c>
      <c r="F1290" s="93">
        <v>2</v>
      </c>
      <c r="G1290" s="81">
        <v>5505</v>
      </c>
      <c r="I1290" s="92">
        <v>117.12854</v>
      </c>
      <c r="J1290" s="93">
        <v>2.04</v>
      </c>
      <c r="K1290" s="93">
        <v>2.27</v>
      </c>
      <c r="L1290" s="93">
        <v>2.39</v>
      </c>
      <c r="M1290" s="93">
        <v>1.9790000000000001</v>
      </c>
      <c r="N1290" s="93">
        <v>1.92</v>
      </c>
      <c r="O1290" s="93">
        <v>1.867</v>
      </c>
    </row>
    <row r="1291" spans="1:15">
      <c r="A1291" s="64">
        <v>42391</v>
      </c>
      <c r="B1291" s="93">
        <v>2</v>
      </c>
      <c r="C1291" s="93"/>
      <c r="D1291" s="93">
        <v>2</v>
      </c>
      <c r="E1291" s="93">
        <v>2</v>
      </c>
      <c r="F1291" s="93">
        <v>2</v>
      </c>
      <c r="G1291" s="81">
        <v>4516</v>
      </c>
      <c r="I1291" s="92">
        <v>117.134958</v>
      </c>
      <c r="J1291" s="93">
        <v>2.04</v>
      </c>
      <c r="K1291" s="93">
        <v>2.27</v>
      </c>
      <c r="L1291" s="93">
        <v>2.39</v>
      </c>
      <c r="M1291" s="93">
        <v>1.9710000000000001</v>
      </c>
      <c r="N1291" s="93">
        <v>1.923</v>
      </c>
      <c r="O1291" s="93">
        <v>1.8654999999999999</v>
      </c>
    </row>
    <row r="1292" spans="1:15">
      <c r="A1292" s="64">
        <v>42394</v>
      </c>
      <c r="B1292" s="93">
        <v>2</v>
      </c>
      <c r="C1292" s="93"/>
      <c r="D1292" s="93">
        <v>2</v>
      </c>
      <c r="E1292" s="93">
        <v>2</v>
      </c>
      <c r="F1292" s="93">
        <v>2</v>
      </c>
      <c r="G1292" s="81">
        <v>3913</v>
      </c>
      <c r="I1292" s="92">
        <v>117.154213</v>
      </c>
      <c r="J1292" s="79">
        <v>2.04</v>
      </c>
      <c r="K1292" s="93">
        <v>2.27</v>
      </c>
      <c r="L1292" s="93">
        <v>2.395</v>
      </c>
      <c r="M1292" s="93">
        <v>1.964</v>
      </c>
      <c r="N1292" s="93">
        <v>1.9179999999999999</v>
      </c>
      <c r="O1292" s="93">
        <v>1.857</v>
      </c>
    </row>
    <row r="1293" spans="1:15">
      <c r="A1293" s="64">
        <v>42396</v>
      </c>
      <c r="B1293" s="93">
        <v>2</v>
      </c>
      <c r="C1293" s="93"/>
      <c r="D1293" s="93">
        <v>2</v>
      </c>
      <c r="E1293" s="93">
        <v>2</v>
      </c>
      <c r="F1293" s="93">
        <v>2</v>
      </c>
      <c r="G1293" s="81">
        <v>4438</v>
      </c>
      <c r="I1293" s="92">
        <v>117.167052</v>
      </c>
      <c r="J1293" s="93">
        <v>2.048</v>
      </c>
      <c r="K1293" s="93">
        <v>2.298</v>
      </c>
      <c r="L1293" s="93">
        <v>2.42</v>
      </c>
      <c r="M1293" s="93">
        <v>1.988</v>
      </c>
      <c r="N1293" s="93">
        <v>1.95</v>
      </c>
      <c r="O1293" s="93">
        <v>1.8919999999999999</v>
      </c>
    </row>
    <row r="1294" spans="1:15">
      <c r="A1294" s="64">
        <v>42397</v>
      </c>
      <c r="B1294" s="93">
        <v>2</v>
      </c>
      <c r="C1294" s="93"/>
      <c r="D1294" s="93">
        <v>2</v>
      </c>
      <c r="E1294" s="93">
        <v>2</v>
      </c>
      <c r="F1294" s="93">
        <v>2</v>
      </c>
      <c r="G1294" s="81">
        <v>4626</v>
      </c>
      <c r="I1294" s="92">
        <v>117.173472</v>
      </c>
      <c r="J1294" s="93">
        <v>2.0499999999999998</v>
      </c>
      <c r="K1294" s="93">
        <v>2.2799999999999998</v>
      </c>
      <c r="L1294" s="93">
        <v>2.41</v>
      </c>
      <c r="M1294" s="93">
        <v>1.992</v>
      </c>
      <c r="N1294" s="93">
        <v>1.9570000000000001</v>
      </c>
      <c r="O1294" s="93">
        <v>1.9079999999999999</v>
      </c>
    </row>
    <row r="1295" spans="1:15">
      <c r="A1295" s="64">
        <v>42398</v>
      </c>
      <c r="B1295" s="93">
        <v>2</v>
      </c>
      <c r="C1295" s="93"/>
      <c r="D1295" s="93">
        <v>2</v>
      </c>
      <c r="E1295" s="93">
        <v>2</v>
      </c>
      <c r="F1295" s="93">
        <v>2</v>
      </c>
      <c r="G1295" s="81">
        <v>2481</v>
      </c>
      <c r="I1295" s="92">
        <v>117.179892</v>
      </c>
      <c r="J1295" s="93">
        <v>2.0499999999999998</v>
      </c>
      <c r="K1295" s="93">
        <v>2.2799999999999998</v>
      </c>
      <c r="L1295" s="93">
        <v>2.4</v>
      </c>
      <c r="M1295" s="93">
        <v>1.9890000000000001</v>
      </c>
      <c r="N1295" s="93">
        <v>1.9510000000000001</v>
      </c>
      <c r="O1295" s="93">
        <v>1.891</v>
      </c>
    </row>
    <row r="1296" spans="1:15">
      <c r="A1296" s="64">
        <v>42401</v>
      </c>
      <c r="B1296" s="93">
        <v>2</v>
      </c>
      <c r="C1296" s="93"/>
      <c r="D1296" s="93">
        <v>2</v>
      </c>
      <c r="E1296" s="93">
        <v>2</v>
      </c>
      <c r="F1296" s="93">
        <v>2</v>
      </c>
      <c r="G1296" s="81">
        <v>3500</v>
      </c>
      <c r="I1296" s="92">
        <v>117.199155</v>
      </c>
      <c r="J1296" s="93">
        <v>2.0499999999999998</v>
      </c>
      <c r="K1296" s="93">
        <v>2.27</v>
      </c>
      <c r="L1296" s="93">
        <v>2.39</v>
      </c>
      <c r="M1296" s="93">
        <v>1.988</v>
      </c>
      <c r="N1296" s="93">
        <v>1.9530000000000001</v>
      </c>
      <c r="O1296" s="93">
        <v>1.9</v>
      </c>
    </row>
    <row r="1297" spans="1:15">
      <c r="A1297" s="64">
        <v>42402</v>
      </c>
      <c r="B1297" s="93">
        <v>2</v>
      </c>
      <c r="C1297" s="93"/>
      <c r="D1297" s="93">
        <v>2</v>
      </c>
      <c r="E1297" s="93">
        <v>2</v>
      </c>
      <c r="F1297" s="93">
        <v>2</v>
      </c>
      <c r="G1297" s="81">
        <v>3133</v>
      </c>
      <c r="I1297" s="92">
        <v>117.20557700000001</v>
      </c>
      <c r="J1297" s="93">
        <v>2.06</v>
      </c>
      <c r="K1297" s="93">
        <v>2.2749999999999999</v>
      </c>
      <c r="L1297" s="93">
        <v>2.395</v>
      </c>
      <c r="M1297" s="93">
        <v>1.9970000000000001</v>
      </c>
      <c r="N1297" s="93">
        <v>1.96</v>
      </c>
      <c r="O1297" s="93">
        <v>1.907</v>
      </c>
    </row>
    <row r="1298" spans="1:15">
      <c r="A1298" s="64">
        <v>42403</v>
      </c>
      <c r="B1298" s="93">
        <v>2</v>
      </c>
      <c r="C1298" s="93"/>
      <c r="D1298" s="93">
        <v>2</v>
      </c>
      <c r="E1298" s="93">
        <v>2</v>
      </c>
      <c r="F1298" s="93">
        <v>2</v>
      </c>
      <c r="G1298" s="81">
        <v>3921</v>
      </c>
      <c r="I1298" s="92">
        <v>117.21199900000001</v>
      </c>
      <c r="J1298" s="93">
        <v>2.06</v>
      </c>
      <c r="K1298" s="93">
        <v>2.278</v>
      </c>
      <c r="L1298" s="93">
        <v>2.395</v>
      </c>
      <c r="M1298" s="93">
        <v>1.9950000000000001</v>
      </c>
      <c r="N1298" s="93">
        <v>1.952</v>
      </c>
      <c r="O1298" s="93">
        <v>1.889</v>
      </c>
    </row>
    <row r="1299" spans="1:15">
      <c r="A1299" s="64">
        <v>42404</v>
      </c>
      <c r="B1299" s="93">
        <v>2</v>
      </c>
      <c r="C1299" s="93"/>
      <c r="D1299" s="93">
        <v>2</v>
      </c>
      <c r="E1299" s="93">
        <v>2</v>
      </c>
      <c r="F1299" s="93">
        <v>2</v>
      </c>
      <c r="G1299" s="81">
        <v>2559</v>
      </c>
      <c r="I1299" s="92">
        <v>117.21842100000001</v>
      </c>
      <c r="J1299" s="93">
        <v>2.06</v>
      </c>
      <c r="K1299" s="93">
        <v>2.29</v>
      </c>
      <c r="L1299" s="93">
        <v>2.4</v>
      </c>
      <c r="M1299" s="93">
        <v>1.992</v>
      </c>
      <c r="N1299" s="93">
        <v>1.9530000000000001</v>
      </c>
      <c r="O1299" s="93">
        <v>1.899</v>
      </c>
    </row>
    <row r="1300" spans="1:15">
      <c r="A1300" s="64">
        <v>42405</v>
      </c>
      <c r="B1300" s="93">
        <v>2</v>
      </c>
      <c r="C1300" s="93"/>
      <c r="D1300" s="93">
        <v>2</v>
      </c>
      <c r="E1300" s="93">
        <v>2</v>
      </c>
      <c r="F1300" s="93">
        <v>2</v>
      </c>
      <c r="G1300" s="81">
        <v>4850</v>
      </c>
      <c r="I1300" s="92">
        <v>117.224844</v>
      </c>
      <c r="J1300" s="93">
        <v>2.06</v>
      </c>
      <c r="K1300" s="93">
        <v>2.29</v>
      </c>
      <c r="L1300" s="93">
        <v>2.41</v>
      </c>
      <c r="M1300" s="93">
        <v>1.9890000000000001</v>
      </c>
      <c r="N1300" s="93">
        <v>1.948</v>
      </c>
      <c r="O1300" s="93">
        <v>1.897</v>
      </c>
    </row>
    <row r="1301" spans="1:15">
      <c r="A1301" s="64">
        <v>42408</v>
      </c>
      <c r="B1301" s="93">
        <v>2</v>
      </c>
      <c r="C1301" s="93"/>
      <c r="D1301" s="93">
        <v>2</v>
      </c>
      <c r="E1301" s="93">
        <v>2</v>
      </c>
      <c r="F1301" s="93">
        <v>2</v>
      </c>
      <c r="G1301" s="81">
        <v>4896</v>
      </c>
      <c r="I1301" s="92">
        <v>117.244114</v>
      </c>
      <c r="J1301" s="93">
        <v>2.06</v>
      </c>
      <c r="K1301" s="93">
        <v>2.2799999999999998</v>
      </c>
      <c r="L1301" s="93">
        <v>2.4180000000000001</v>
      </c>
      <c r="M1301" s="93">
        <v>1.99</v>
      </c>
      <c r="N1301" s="93">
        <v>1.956</v>
      </c>
      <c r="O1301" s="93">
        <v>1.903</v>
      </c>
    </row>
    <row r="1302" spans="1:15">
      <c r="A1302" s="64">
        <v>42409</v>
      </c>
      <c r="B1302" s="93">
        <v>2</v>
      </c>
      <c r="C1302" s="93"/>
      <c r="D1302" s="93">
        <v>2</v>
      </c>
      <c r="E1302" s="93">
        <v>2</v>
      </c>
      <c r="F1302" s="93">
        <v>2</v>
      </c>
      <c r="G1302" s="81">
        <v>3726</v>
      </c>
      <c r="I1302" s="92">
        <v>117.250539</v>
      </c>
      <c r="J1302" s="93">
        <v>2.06</v>
      </c>
      <c r="K1302" s="93">
        <v>2.2749999999999999</v>
      </c>
      <c r="L1302" s="93">
        <v>2.395</v>
      </c>
      <c r="M1302" s="93">
        <v>1.9790000000000001</v>
      </c>
      <c r="N1302" s="93">
        <v>1.92</v>
      </c>
      <c r="O1302" s="93">
        <v>1.85</v>
      </c>
    </row>
    <row r="1303" spans="1:15">
      <c r="A1303" s="64">
        <v>42410</v>
      </c>
      <c r="B1303" s="93">
        <v>2</v>
      </c>
      <c r="C1303" s="93"/>
      <c r="D1303" s="93">
        <v>2</v>
      </c>
      <c r="E1303" s="93">
        <v>2</v>
      </c>
      <c r="F1303" s="93">
        <v>2</v>
      </c>
      <c r="G1303" s="81">
        <v>4290</v>
      </c>
      <c r="I1303" s="92">
        <v>117.256963</v>
      </c>
      <c r="J1303" s="93">
        <v>2.0699999999999998</v>
      </c>
      <c r="K1303" s="93">
        <v>2.2799999999999998</v>
      </c>
      <c r="L1303" s="93">
        <v>2.4</v>
      </c>
      <c r="M1303" s="93">
        <v>1.9790000000000001</v>
      </c>
      <c r="N1303" s="93">
        <v>1.93</v>
      </c>
      <c r="O1303" s="93">
        <v>1.86</v>
      </c>
    </row>
    <row r="1304" spans="1:15">
      <c r="A1304" s="64">
        <v>42411</v>
      </c>
      <c r="B1304" s="93">
        <v>2</v>
      </c>
      <c r="C1304" s="93"/>
      <c r="D1304" s="93">
        <v>2</v>
      </c>
      <c r="E1304" s="93">
        <v>2</v>
      </c>
      <c r="F1304" s="93">
        <v>2</v>
      </c>
      <c r="G1304" s="81">
        <v>3978</v>
      </c>
      <c r="I1304" s="92">
        <v>117.26338800000001</v>
      </c>
      <c r="J1304" s="93">
        <v>2.0699999999999998</v>
      </c>
      <c r="K1304" s="93">
        <v>2.2799999999999998</v>
      </c>
      <c r="L1304" s="93">
        <v>2.4</v>
      </c>
      <c r="M1304" s="93">
        <v>1.9770000000000001</v>
      </c>
      <c r="N1304" s="93">
        <v>1.929</v>
      </c>
      <c r="O1304" s="93">
        <v>1.8580000000000001</v>
      </c>
    </row>
    <row r="1305" spans="1:15">
      <c r="A1305" s="64">
        <v>42412</v>
      </c>
      <c r="B1305" s="93">
        <v>2</v>
      </c>
      <c r="C1305" s="93"/>
      <c r="D1305" s="93">
        <v>2</v>
      </c>
      <c r="E1305" s="93">
        <v>2</v>
      </c>
      <c r="F1305" s="93">
        <v>2</v>
      </c>
      <c r="G1305" s="81">
        <v>3182</v>
      </c>
      <c r="I1305" s="92">
        <v>117.269814</v>
      </c>
      <c r="J1305" s="93">
        <v>2.08</v>
      </c>
      <c r="K1305" s="93">
        <v>2.2799999999999998</v>
      </c>
      <c r="L1305" s="93">
        <v>2.4</v>
      </c>
      <c r="M1305" s="93">
        <v>1.9790000000000001</v>
      </c>
      <c r="N1305" s="93">
        <v>1.9319999999999999</v>
      </c>
      <c r="O1305" s="93">
        <v>1.8719999999999999</v>
      </c>
    </row>
    <row r="1306" spans="1:15">
      <c r="A1306" s="64">
        <v>42415</v>
      </c>
      <c r="B1306" s="93">
        <v>2</v>
      </c>
      <c r="C1306" s="93"/>
      <c r="D1306" s="93">
        <v>2</v>
      </c>
      <c r="E1306" s="93">
        <v>2</v>
      </c>
      <c r="F1306" s="93">
        <v>2</v>
      </c>
      <c r="G1306" s="81">
        <v>4412</v>
      </c>
      <c r="I1306" s="92">
        <v>117.289091</v>
      </c>
      <c r="J1306" s="93">
        <v>2.08</v>
      </c>
      <c r="K1306" s="93">
        <v>2.2799999999999998</v>
      </c>
      <c r="L1306" s="93">
        <v>2.41</v>
      </c>
      <c r="M1306" s="93">
        <v>1.9830000000000001</v>
      </c>
      <c r="N1306" s="93">
        <v>1.9430000000000001</v>
      </c>
      <c r="O1306" s="93">
        <v>1.885</v>
      </c>
    </row>
    <row r="1307" spans="1:15">
      <c r="A1307" s="64">
        <v>42416</v>
      </c>
      <c r="B1307" s="93">
        <v>2</v>
      </c>
      <c r="C1307" s="93"/>
      <c r="D1307" s="93">
        <v>2</v>
      </c>
      <c r="E1307" s="93">
        <v>2</v>
      </c>
      <c r="F1307" s="93">
        <v>2</v>
      </c>
      <c r="G1307" s="81">
        <v>3292</v>
      </c>
      <c r="I1307" s="92">
        <v>117.295518</v>
      </c>
      <c r="J1307" s="93">
        <v>2.08</v>
      </c>
      <c r="K1307" s="93">
        <v>2.2799999999999998</v>
      </c>
      <c r="L1307" s="93">
        <v>2.4</v>
      </c>
      <c r="M1307" s="93">
        <v>1.982</v>
      </c>
      <c r="N1307" s="93">
        <v>1.9450000000000001</v>
      </c>
      <c r="O1307" s="93">
        <v>1.8885000000000001</v>
      </c>
    </row>
    <row r="1308" spans="1:15">
      <c r="A1308" s="64">
        <v>42417</v>
      </c>
      <c r="B1308" s="93">
        <v>2</v>
      </c>
      <c r="C1308" s="93"/>
      <c r="D1308" s="93">
        <v>2</v>
      </c>
      <c r="E1308" s="93">
        <v>2</v>
      </c>
      <c r="F1308" s="93">
        <v>2</v>
      </c>
      <c r="G1308" s="81">
        <v>4465</v>
      </c>
      <c r="I1308" s="92">
        <v>117.301945</v>
      </c>
      <c r="J1308" s="93">
        <v>2.08</v>
      </c>
      <c r="K1308" s="93">
        <v>2.2799999999999998</v>
      </c>
      <c r="L1308" s="93">
        <v>2.4</v>
      </c>
      <c r="M1308" s="93">
        <v>1.9864999999999999</v>
      </c>
      <c r="N1308" s="93">
        <v>1.9419999999999999</v>
      </c>
      <c r="O1308" s="93">
        <v>1.885</v>
      </c>
    </row>
    <row r="1309" spans="1:15">
      <c r="A1309" s="64">
        <v>42418</v>
      </c>
      <c r="B1309" s="93">
        <v>2</v>
      </c>
      <c r="C1309" s="93"/>
      <c r="D1309" s="93">
        <v>2</v>
      </c>
      <c r="E1309" s="93">
        <v>2</v>
      </c>
      <c r="F1309" s="93">
        <v>2</v>
      </c>
      <c r="G1309" s="81">
        <v>3959</v>
      </c>
      <c r="I1309" s="92">
        <v>117.30837200000001</v>
      </c>
      <c r="J1309" s="93">
        <v>2.08</v>
      </c>
      <c r="K1309" s="93">
        <v>2.2730000000000001</v>
      </c>
      <c r="L1309" s="93">
        <v>2.4</v>
      </c>
      <c r="M1309" s="93">
        <v>1.9850000000000001</v>
      </c>
      <c r="N1309" s="93">
        <v>1.9450000000000001</v>
      </c>
      <c r="O1309" s="93">
        <v>1.883</v>
      </c>
    </row>
    <row r="1310" spans="1:15">
      <c r="A1310" s="64">
        <v>42419</v>
      </c>
      <c r="B1310" s="93">
        <v>2</v>
      </c>
      <c r="C1310" s="93"/>
      <c r="D1310" s="93">
        <v>2</v>
      </c>
      <c r="E1310" s="93">
        <v>2</v>
      </c>
      <c r="F1310" s="93">
        <v>2</v>
      </c>
      <c r="G1310" s="81">
        <v>3253</v>
      </c>
      <c r="I1310" s="92">
        <v>117.31480000000001</v>
      </c>
      <c r="J1310" s="93">
        <v>2.08</v>
      </c>
      <c r="K1310" s="93">
        <v>2.2799999999999998</v>
      </c>
      <c r="L1310" s="93">
        <v>2.3849999999999998</v>
      </c>
      <c r="M1310" s="93">
        <v>1.9870000000000001</v>
      </c>
      <c r="N1310" s="93">
        <v>1.94</v>
      </c>
      <c r="O1310" s="93">
        <v>1.871</v>
      </c>
    </row>
    <row r="1311" spans="1:15">
      <c r="A1311" s="64">
        <v>42422</v>
      </c>
      <c r="B1311" s="93">
        <v>2</v>
      </c>
      <c r="C1311" s="93"/>
      <c r="D1311" s="93">
        <v>2</v>
      </c>
      <c r="E1311" s="93">
        <v>2</v>
      </c>
      <c r="F1311" s="93">
        <v>2</v>
      </c>
      <c r="G1311" s="81">
        <v>4877</v>
      </c>
      <c r="I1311" s="92">
        <v>117.334085</v>
      </c>
      <c r="J1311" s="93">
        <v>2.08</v>
      </c>
      <c r="K1311" s="93">
        <v>2.2799999999999998</v>
      </c>
      <c r="L1311" s="93">
        <v>2.39</v>
      </c>
      <c r="M1311" s="93">
        <v>1.986</v>
      </c>
      <c r="N1311" s="93">
        <v>1.944</v>
      </c>
      <c r="O1311" s="93">
        <v>1.88</v>
      </c>
    </row>
    <row r="1312" spans="1:15">
      <c r="A1312" s="64">
        <v>42423</v>
      </c>
      <c r="B1312" s="93">
        <v>2</v>
      </c>
      <c r="C1312" s="93"/>
      <c r="D1312" s="93">
        <v>2</v>
      </c>
      <c r="E1312" s="93">
        <v>2</v>
      </c>
      <c r="F1312" s="93">
        <v>2</v>
      </c>
      <c r="G1312" s="81">
        <v>5081</v>
      </c>
      <c r="I1312" s="92">
        <v>117.340514</v>
      </c>
      <c r="J1312" s="93">
        <v>2.09</v>
      </c>
      <c r="K1312" s="93">
        <v>2.2799999999999998</v>
      </c>
      <c r="L1312" s="93">
        <v>2.39</v>
      </c>
      <c r="M1312" s="93">
        <v>1.9850000000000001</v>
      </c>
      <c r="N1312" s="93">
        <v>1.9410000000000001</v>
      </c>
      <c r="O1312" s="93">
        <v>1.8759999999999999</v>
      </c>
    </row>
    <row r="1313" spans="1:15">
      <c r="A1313" s="64">
        <v>42424</v>
      </c>
      <c r="B1313" s="93">
        <v>2</v>
      </c>
      <c r="C1313" s="93"/>
      <c r="D1313" s="93">
        <v>2</v>
      </c>
      <c r="E1313" s="93">
        <v>2</v>
      </c>
      <c r="F1313" s="93">
        <v>2</v>
      </c>
      <c r="G1313" s="81">
        <v>4284</v>
      </c>
      <c r="I1313" s="92">
        <v>117.34694399999999</v>
      </c>
      <c r="J1313" s="93">
        <v>2.09</v>
      </c>
      <c r="K1313" s="93">
        <v>2.2799999999999998</v>
      </c>
      <c r="L1313" s="93">
        <v>2.39</v>
      </c>
      <c r="M1313" s="93">
        <v>1.9890000000000001</v>
      </c>
      <c r="N1313" s="93">
        <v>1.94</v>
      </c>
      <c r="O1313" s="93">
        <v>1.871</v>
      </c>
    </row>
    <row r="1314" spans="1:15">
      <c r="A1314" s="64">
        <v>42425</v>
      </c>
      <c r="B1314" s="93">
        <v>2</v>
      </c>
      <c r="C1314" s="93"/>
      <c r="D1314" s="93">
        <v>2</v>
      </c>
      <c r="E1314" s="93">
        <v>2</v>
      </c>
      <c r="F1314" s="93">
        <v>2</v>
      </c>
      <c r="G1314" s="81">
        <v>4193</v>
      </c>
      <c r="I1314" s="92">
        <v>117.353374</v>
      </c>
      <c r="J1314" s="93">
        <v>2.1</v>
      </c>
      <c r="K1314" s="93">
        <v>2.29</v>
      </c>
      <c r="L1314" s="93">
        <v>2.39</v>
      </c>
      <c r="M1314" s="93">
        <v>1.9890000000000001</v>
      </c>
      <c r="N1314" s="93">
        <v>1.9379999999999999</v>
      </c>
      <c r="O1314" s="93">
        <v>1.8660000000000001</v>
      </c>
    </row>
    <row r="1315" spans="1:15">
      <c r="A1315" s="64">
        <v>42426</v>
      </c>
      <c r="B1315" s="93">
        <v>2</v>
      </c>
      <c r="C1315" s="93"/>
      <c r="D1315" s="93">
        <v>2</v>
      </c>
      <c r="E1315" s="93">
        <v>2</v>
      </c>
      <c r="F1315" s="93">
        <v>2</v>
      </c>
      <c r="G1315" s="81">
        <v>4753</v>
      </c>
      <c r="I1315" s="92">
        <v>117.359804</v>
      </c>
      <c r="J1315" s="93">
        <v>2.1</v>
      </c>
      <c r="K1315" s="93">
        <v>2.29</v>
      </c>
      <c r="L1315" s="93">
        <v>2.39</v>
      </c>
      <c r="M1315" s="93">
        <v>1.9830000000000001</v>
      </c>
      <c r="N1315" s="93">
        <v>1.927</v>
      </c>
      <c r="O1315" s="93">
        <v>1.8480000000000001</v>
      </c>
    </row>
    <row r="1316" spans="1:15">
      <c r="A1316" s="64">
        <v>42429</v>
      </c>
      <c r="B1316" s="93">
        <v>2</v>
      </c>
      <c r="C1316" s="93"/>
      <c r="D1316" s="93">
        <v>2</v>
      </c>
      <c r="E1316" s="93">
        <v>2</v>
      </c>
      <c r="F1316" s="93">
        <v>2</v>
      </c>
      <c r="G1316" s="81">
        <v>3464</v>
      </c>
      <c r="I1316" s="92">
        <v>117.379096</v>
      </c>
      <c r="J1316" s="93">
        <v>2.1</v>
      </c>
      <c r="K1316" s="93">
        <v>2.2829999999999999</v>
      </c>
      <c r="L1316" s="93">
        <v>2.3849999999999998</v>
      </c>
      <c r="M1316" s="93">
        <v>1.9890000000000001</v>
      </c>
      <c r="N1316" s="93">
        <v>1.9319999999999999</v>
      </c>
      <c r="O1316" s="93">
        <v>1.859</v>
      </c>
    </row>
    <row r="1317" spans="1:15">
      <c r="A1317" s="64">
        <v>42430</v>
      </c>
      <c r="B1317" s="93">
        <v>2</v>
      </c>
      <c r="C1317" s="93"/>
      <c r="D1317" s="93">
        <v>2</v>
      </c>
      <c r="E1317" s="93">
        <v>2</v>
      </c>
      <c r="F1317" s="93">
        <v>2</v>
      </c>
      <c r="G1317" s="81">
        <v>4284</v>
      </c>
      <c r="I1317" s="92">
        <v>117.38552799999999</v>
      </c>
      <c r="J1317" s="93">
        <v>2.09</v>
      </c>
      <c r="K1317" s="93">
        <v>2.2850000000000001</v>
      </c>
      <c r="L1317" s="93">
        <v>2.39</v>
      </c>
      <c r="M1317" s="93">
        <v>1.9990000000000001</v>
      </c>
      <c r="N1317" s="93">
        <v>1.9370000000000001</v>
      </c>
      <c r="O1317" s="93">
        <v>1.859</v>
      </c>
    </row>
    <row r="1318" spans="1:15">
      <c r="A1318" s="64">
        <v>42431</v>
      </c>
      <c r="B1318" s="93">
        <v>2</v>
      </c>
      <c r="C1318" s="93"/>
      <c r="D1318" s="93">
        <v>2</v>
      </c>
      <c r="E1318" s="93">
        <v>2</v>
      </c>
      <c r="F1318" s="93">
        <v>2</v>
      </c>
      <c r="G1318" s="81">
        <v>3396</v>
      </c>
      <c r="I1318" s="92">
        <v>117.39196</v>
      </c>
      <c r="J1318" s="93">
        <v>2.09</v>
      </c>
      <c r="K1318" s="93">
        <v>2.2999999999999998</v>
      </c>
      <c r="L1318" s="93">
        <v>2.4180000000000001</v>
      </c>
      <c r="M1318" s="93">
        <v>2</v>
      </c>
      <c r="N1318" s="93">
        <v>1.9550000000000001</v>
      </c>
      <c r="O1318" s="93">
        <v>1.8904999999999998</v>
      </c>
    </row>
    <row r="1319" spans="1:15">
      <c r="A1319" s="64">
        <v>42432</v>
      </c>
      <c r="B1319" s="93">
        <v>2</v>
      </c>
      <c r="C1319" s="93"/>
      <c r="D1319" s="93">
        <v>2</v>
      </c>
      <c r="E1319" s="93">
        <v>2</v>
      </c>
      <c r="F1319" s="93">
        <v>2</v>
      </c>
      <c r="G1319" s="81">
        <v>3772</v>
      </c>
      <c r="I1319" s="92">
        <v>117.398392</v>
      </c>
      <c r="J1319" s="93">
        <v>2.09</v>
      </c>
      <c r="K1319" s="93">
        <v>2.31</v>
      </c>
      <c r="L1319" s="93">
        <v>2.4249999999999998</v>
      </c>
      <c r="M1319" s="93">
        <v>1.9990000000000001</v>
      </c>
      <c r="N1319" s="93">
        <v>1.9630000000000001</v>
      </c>
      <c r="O1319" s="93">
        <v>1.905</v>
      </c>
    </row>
    <row r="1320" spans="1:15">
      <c r="A1320" s="64">
        <v>42433</v>
      </c>
      <c r="B1320" s="93">
        <v>2</v>
      </c>
      <c r="C1320" s="93"/>
      <c r="D1320" s="93">
        <v>2</v>
      </c>
      <c r="E1320" s="93">
        <v>2</v>
      </c>
      <c r="F1320" s="93">
        <v>2</v>
      </c>
      <c r="G1320" s="81">
        <v>4706</v>
      </c>
      <c r="I1320" s="92">
        <v>117.404825</v>
      </c>
      <c r="J1320" s="93">
        <v>2.09</v>
      </c>
      <c r="K1320" s="93">
        <v>2.3180000000000001</v>
      </c>
      <c r="L1320" s="93">
        <v>2.4369999999999998</v>
      </c>
      <c r="M1320" s="93">
        <v>1.998</v>
      </c>
      <c r="N1320" s="93">
        <v>1.9630000000000001</v>
      </c>
      <c r="O1320" s="93">
        <v>1.909</v>
      </c>
    </row>
    <row r="1321" spans="1:15">
      <c r="A1321" s="64">
        <v>42436</v>
      </c>
      <c r="B1321" s="93">
        <v>2</v>
      </c>
      <c r="C1321" s="93"/>
      <c r="D1321" s="93">
        <v>2</v>
      </c>
      <c r="E1321" s="93">
        <v>2</v>
      </c>
      <c r="F1321" s="93">
        <v>2</v>
      </c>
      <c r="G1321" s="81">
        <v>4870</v>
      </c>
      <c r="I1321" s="92">
        <v>117.42412400000001</v>
      </c>
      <c r="J1321" s="93">
        <v>2.09</v>
      </c>
      <c r="K1321" s="93">
        <v>2.3130000000000002</v>
      </c>
      <c r="L1321" s="93">
        <v>2.44</v>
      </c>
      <c r="M1321" s="93">
        <v>1.9970000000000001</v>
      </c>
      <c r="N1321" s="93">
        <v>1.9630000000000001</v>
      </c>
      <c r="O1321" s="93">
        <v>1.919</v>
      </c>
    </row>
    <row r="1322" spans="1:15">
      <c r="A1322" s="64">
        <v>42437</v>
      </c>
      <c r="B1322" s="93">
        <v>2</v>
      </c>
      <c r="C1322" s="93"/>
      <c r="D1322" s="93">
        <v>2</v>
      </c>
      <c r="E1322" s="93">
        <v>2</v>
      </c>
      <c r="F1322" s="93">
        <v>2</v>
      </c>
      <c r="G1322" s="81">
        <v>4491</v>
      </c>
      <c r="I1322" s="92">
        <v>117.430559</v>
      </c>
      <c r="J1322" s="93">
        <v>2.09</v>
      </c>
      <c r="K1322" s="93">
        <v>2.3199999999999998</v>
      </c>
      <c r="L1322" s="93">
        <v>2.4500000000000002</v>
      </c>
      <c r="M1322" s="93">
        <v>1.996</v>
      </c>
      <c r="N1322" s="93">
        <v>1.9700000000000002</v>
      </c>
      <c r="O1322" s="93">
        <v>1.915</v>
      </c>
    </row>
    <row r="1323" spans="1:15">
      <c r="A1323" s="64">
        <v>42438</v>
      </c>
      <c r="B1323" s="93">
        <v>2</v>
      </c>
      <c r="C1323" s="93"/>
      <c r="D1323" s="93">
        <v>2</v>
      </c>
      <c r="E1323" s="93">
        <v>2</v>
      </c>
      <c r="F1323" s="93">
        <v>2</v>
      </c>
      <c r="G1323" s="81">
        <v>4203</v>
      </c>
      <c r="I1323" s="92">
        <v>117.436993</v>
      </c>
      <c r="J1323" s="93">
        <v>2.09</v>
      </c>
      <c r="K1323" s="93">
        <v>2.3199999999999998</v>
      </c>
      <c r="L1323" s="93">
        <v>2.4500000000000002</v>
      </c>
      <c r="M1323" s="93">
        <v>1.996</v>
      </c>
      <c r="N1323" s="93">
        <v>1.966</v>
      </c>
      <c r="O1323" s="93">
        <v>1.9179999999999999</v>
      </c>
    </row>
    <row r="1324" spans="1:15">
      <c r="A1324" s="64">
        <v>42439</v>
      </c>
      <c r="B1324" s="93">
        <v>2</v>
      </c>
      <c r="C1324" s="93"/>
      <c r="D1324" s="93">
        <v>2</v>
      </c>
      <c r="E1324" s="93">
        <v>2</v>
      </c>
      <c r="F1324" s="93">
        <v>2</v>
      </c>
      <c r="G1324" s="81">
        <v>3894</v>
      </c>
      <c r="I1324" s="92">
        <v>117.443428</v>
      </c>
      <c r="J1324" s="93">
        <v>2.09</v>
      </c>
      <c r="K1324" s="93">
        <v>2.3199999999999998</v>
      </c>
      <c r="L1324" s="93">
        <v>2.4500000000000002</v>
      </c>
      <c r="M1324" s="93">
        <v>1.9950000000000001</v>
      </c>
      <c r="N1324" s="93">
        <v>1.96</v>
      </c>
      <c r="O1324" s="93">
        <v>1.915</v>
      </c>
    </row>
    <row r="1325" spans="1:15">
      <c r="A1325" s="64">
        <v>42440</v>
      </c>
      <c r="B1325" s="93">
        <v>2</v>
      </c>
      <c r="C1325" s="93"/>
      <c r="D1325" s="93">
        <v>2</v>
      </c>
      <c r="E1325" s="93">
        <v>2</v>
      </c>
      <c r="F1325" s="93">
        <v>2</v>
      </c>
      <c r="G1325" s="81">
        <v>4525</v>
      </c>
      <c r="I1325" s="92">
        <v>117.44986299999999</v>
      </c>
      <c r="J1325" s="93">
        <v>2.09</v>
      </c>
      <c r="K1325" s="93">
        <v>2.33</v>
      </c>
      <c r="L1325" s="93">
        <v>2.468</v>
      </c>
      <c r="M1325" s="93">
        <v>1.9950000000000001</v>
      </c>
      <c r="N1325" s="93">
        <v>1.968</v>
      </c>
      <c r="O1325" s="93">
        <v>1.9259999999999999</v>
      </c>
    </row>
    <row r="1326" spans="1:15">
      <c r="A1326" s="64">
        <v>42443</v>
      </c>
      <c r="B1326" s="93">
        <v>2</v>
      </c>
      <c r="C1326" s="93"/>
      <c r="D1326" s="93">
        <v>2</v>
      </c>
      <c r="E1326" s="93">
        <v>2</v>
      </c>
      <c r="F1326" s="93">
        <v>2</v>
      </c>
      <c r="G1326" s="81">
        <v>4165</v>
      </c>
      <c r="I1326" s="92">
        <v>117.46917000000001</v>
      </c>
      <c r="J1326" s="93">
        <v>2.093</v>
      </c>
      <c r="K1326" s="93">
        <v>2.33</v>
      </c>
      <c r="L1326" s="93">
        <v>2.4700000000000002</v>
      </c>
      <c r="M1326" s="93">
        <v>1.9930000000000001</v>
      </c>
      <c r="N1326" s="93">
        <v>1.9670000000000001</v>
      </c>
      <c r="O1326" s="93">
        <v>1.931</v>
      </c>
    </row>
    <row r="1327" spans="1:15">
      <c r="A1327" s="64">
        <v>42444</v>
      </c>
      <c r="B1327" s="93">
        <v>2</v>
      </c>
      <c r="C1327" s="93"/>
      <c r="D1327" s="93">
        <v>2</v>
      </c>
      <c r="E1327" s="93">
        <v>2</v>
      </c>
      <c r="F1327" s="93">
        <v>2</v>
      </c>
      <c r="G1327" s="81">
        <v>5615</v>
      </c>
      <c r="I1327" s="92">
        <v>117.475607</v>
      </c>
      <c r="J1327" s="93">
        <v>2.0950000000000002</v>
      </c>
      <c r="K1327" s="93">
        <v>2.3199999999999998</v>
      </c>
      <c r="L1327" s="93">
        <v>2.4529999999999998</v>
      </c>
      <c r="M1327" s="93">
        <v>1.9890000000000001</v>
      </c>
      <c r="N1327" s="93">
        <v>1.96</v>
      </c>
      <c r="O1327" s="93">
        <v>1.919</v>
      </c>
    </row>
    <row r="1328" spans="1:15">
      <c r="A1328" s="64">
        <v>42445</v>
      </c>
      <c r="B1328" s="93">
        <v>2</v>
      </c>
      <c r="C1328" s="93"/>
      <c r="D1328" s="93">
        <v>2</v>
      </c>
      <c r="E1328" s="93">
        <v>2</v>
      </c>
      <c r="F1328" s="93">
        <v>2</v>
      </c>
      <c r="G1328" s="81">
        <v>5039</v>
      </c>
      <c r="I1328" s="92">
        <v>117.482044</v>
      </c>
      <c r="J1328" s="93">
        <v>2.09</v>
      </c>
      <c r="K1328" s="93">
        <v>2.33</v>
      </c>
      <c r="L1328" s="93">
        <v>2.4500000000000002</v>
      </c>
      <c r="M1328" s="93">
        <v>1.9890000000000001</v>
      </c>
      <c r="N1328" s="93">
        <v>1.9590000000000001</v>
      </c>
      <c r="O1328" s="93">
        <v>1.92</v>
      </c>
    </row>
    <row r="1329" spans="1:15">
      <c r="A1329" s="64">
        <v>42446</v>
      </c>
      <c r="B1329" s="93">
        <v>2</v>
      </c>
      <c r="C1329" s="93"/>
      <c r="D1329" s="93">
        <v>2</v>
      </c>
      <c r="E1329" s="93">
        <v>2</v>
      </c>
      <c r="F1329" s="93">
        <v>2</v>
      </c>
      <c r="G1329" s="81">
        <v>3364</v>
      </c>
      <c r="I1329" s="92">
        <v>117.48848099999999</v>
      </c>
      <c r="J1329" s="93">
        <v>2.1</v>
      </c>
      <c r="K1329" s="93">
        <v>2.3199999999999998</v>
      </c>
      <c r="L1329" s="93">
        <v>2.44</v>
      </c>
      <c r="M1329" s="93">
        <v>1.988</v>
      </c>
      <c r="N1329" s="93">
        <v>1.946</v>
      </c>
      <c r="O1329" s="93">
        <v>1.8959999999999999</v>
      </c>
    </row>
    <row r="1330" spans="1:15">
      <c r="A1330" s="64">
        <v>42447</v>
      </c>
      <c r="B1330" s="93">
        <v>2</v>
      </c>
      <c r="C1330" s="93"/>
      <c r="D1330" s="93">
        <v>2</v>
      </c>
      <c r="E1330" s="93">
        <v>2</v>
      </c>
      <c r="F1330" s="93">
        <v>2</v>
      </c>
      <c r="G1330" s="81">
        <v>4790</v>
      </c>
      <c r="I1330" s="92">
        <v>117.494919</v>
      </c>
      <c r="J1330" s="93">
        <v>2.1</v>
      </c>
      <c r="K1330" s="93">
        <v>2.33</v>
      </c>
      <c r="L1330" s="93">
        <v>2.448</v>
      </c>
      <c r="M1330" s="93">
        <v>1.9830000000000001</v>
      </c>
      <c r="N1330" s="93">
        <v>1.9419999999999999</v>
      </c>
      <c r="O1330" s="93">
        <v>1.8939999999999999</v>
      </c>
    </row>
    <row r="1331" spans="1:15">
      <c r="A1331" s="64">
        <v>42450</v>
      </c>
      <c r="B1331" s="93">
        <v>2</v>
      </c>
      <c r="C1331" s="93"/>
      <c r="D1331" s="93">
        <v>2</v>
      </c>
      <c r="E1331" s="93">
        <v>2</v>
      </c>
      <c r="F1331" s="93">
        <v>2</v>
      </c>
      <c r="G1331" s="81">
        <v>5097</v>
      </c>
      <c r="I1331" s="92">
        <v>117.514233</v>
      </c>
      <c r="J1331" s="93">
        <v>2.09</v>
      </c>
      <c r="K1331" s="93">
        <v>2.3199999999999998</v>
      </c>
      <c r="L1331" s="93">
        <v>2.4500000000000002</v>
      </c>
      <c r="M1331" s="93">
        <v>1.988</v>
      </c>
      <c r="N1331" s="93">
        <v>1.9555</v>
      </c>
      <c r="O1331" s="93">
        <v>1.909</v>
      </c>
    </row>
    <row r="1332" spans="1:15">
      <c r="A1332" s="64">
        <v>42451</v>
      </c>
      <c r="B1332" s="93">
        <v>2</v>
      </c>
      <c r="C1332" s="93"/>
      <c r="D1332" s="93">
        <v>2</v>
      </c>
      <c r="E1332" s="93">
        <v>2</v>
      </c>
      <c r="F1332" s="93">
        <v>2</v>
      </c>
      <c r="G1332" s="81">
        <v>3014</v>
      </c>
      <c r="I1332" s="92">
        <v>117.520672</v>
      </c>
      <c r="J1332" s="93">
        <v>2.1</v>
      </c>
      <c r="K1332" s="93">
        <v>2.3199999999999998</v>
      </c>
      <c r="L1332" s="93">
        <v>2.46</v>
      </c>
      <c r="M1332" s="93">
        <v>1.9870000000000001</v>
      </c>
      <c r="N1332" s="93">
        <v>1.96</v>
      </c>
      <c r="O1332" s="93">
        <v>1.919</v>
      </c>
    </row>
    <row r="1333" spans="1:15">
      <c r="A1333" s="64">
        <v>42452</v>
      </c>
      <c r="B1333" s="93">
        <v>2</v>
      </c>
      <c r="C1333" s="93"/>
      <c r="D1333" s="93">
        <v>2</v>
      </c>
      <c r="E1333" s="93">
        <v>2</v>
      </c>
      <c r="F1333" s="93">
        <v>2</v>
      </c>
      <c r="G1333" s="81">
        <v>4037</v>
      </c>
      <c r="I1333" s="92">
        <v>117.527112</v>
      </c>
      <c r="J1333" s="93">
        <v>2.09</v>
      </c>
      <c r="K1333" s="93">
        <v>2.3199999999999998</v>
      </c>
      <c r="L1333" s="93">
        <v>2.4700000000000002</v>
      </c>
      <c r="M1333" s="93">
        <v>1.99</v>
      </c>
      <c r="N1333" s="93">
        <v>1.968</v>
      </c>
      <c r="O1333" s="93">
        <v>1.9319999999999999</v>
      </c>
    </row>
    <row r="1334" spans="1:15">
      <c r="A1334" s="64">
        <v>42453</v>
      </c>
      <c r="B1334" s="93">
        <v>2</v>
      </c>
      <c r="C1334" s="93"/>
      <c r="D1334" s="93">
        <v>2</v>
      </c>
      <c r="E1334" s="93">
        <v>2</v>
      </c>
      <c r="F1334" s="93">
        <v>2</v>
      </c>
      <c r="G1334" s="81">
        <v>4748</v>
      </c>
      <c r="I1334" s="92">
        <v>117.533552</v>
      </c>
      <c r="J1334" s="93">
        <v>2.09</v>
      </c>
      <c r="K1334" s="93">
        <v>2.2999999999999998</v>
      </c>
      <c r="L1334" s="93">
        <v>2.46</v>
      </c>
      <c r="M1334" s="93">
        <v>1.988</v>
      </c>
      <c r="N1334" s="93">
        <v>1.962</v>
      </c>
      <c r="O1334" s="93">
        <v>1.9259999999999999</v>
      </c>
    </row>
    <row r="1335" spans="1:15">
      <c r="A1335" s="64">
        <v>42458</v>
      </c>
      <c r="B1335" s="93">
        <v>2</v>
      </c>
      <c r="C1335" s="93"/>
      <c r="D1335" s="93">
        <v>2</v>
      </c>
      <c r="E1335" s="93">
        <v>2</v>
      </c>
      <c r="F1335" s="93">
        <v>2</v>
      </c>
      <c r="G1335" s="81">
        <v>5594</v>
      </c>
      <c r="I1335" s="92">
        <v>117.565753</v>
      </c>
      <c r="J1335" s="93">
        <v>2.09</v>
      </c>
      <c r="K1335" s="93">
        <v>2.2999999999999998</v>
      </c>
      <c r="L1335" s="93">
        <v>2.46</v>
      </c>
      <c r="M1335" s="93">
        <v>1.9950000000000001</v>
      </c>
      <c r="N1335" s="93">
        <v>1.964</v>
      </c>
      <c r="O1335" s="93">
        <v>1.927</v>
      </c>
    </row>
    <row r="1336" spans="1:15">
      <c r="A1336" s="64">
        <v>42459</v>
      </c>
      <c r="B1336" s="93">
        <v>2</v>
      </c>
      <c r="C1336" s="93"/>
      <c r="D1336" s="93">
        <v>2</v>
      </c>
      <c r="E1336" s="93">
        <v>2</v>
      </c>
      <c r="F1336" s="93">
        <v>2</v>
      </c>
      <c r="G1336" s="81">
        <v>3922</v>
      </c>
      <c r="I1336" s="92">
        <v>117.57219499999999</v>
      </c>
      <c r="J1336" s="93">
        <v>2.09</v>
      </c>
      <c r="K1336" s="93">
        <v>2.2799999999999998</v>
      </c>
      <c r="L1336" s="93">
        <v>2.4430000000000001</v>
      </c>
      <c r="M1336" s="93">
        <v>1.99</v>
      </c>
      <c r="N1336" s="93">
        <v>1.9510000000000001</v>
      </c>
      <c r="O1336" s="93">
        <v>1.9079999999999999</v>
      </c>
    </row>
    <row r="1337" spans="1:15">
      <c r="A1337" s="64">
        <v>42460</v>
      </c>
      <c r="B1337" s="93">
        <v>2</v>
      </c>
      <c r="C1337" s="93"/>
      <c r="D1337" s="93">
        <v>2</v>
      </c>
      <c r="E1337" s="93">
        <v>2</v>
      </c>
      <c r="F1337" s="93">
        <v>2</v>
      </c>
      <c r="G1337" s="81">
        <v>3920</v>
      </c>
      <c r="I1337" s="92">
        <v>117.578637</v>
      </c>
      <c r="J1337" s="93">
        <v>2.09</v>
      </c>
      <c r="K1337" s="93">
        <v>2.2850000000000001</v>
      </c>
      <c r="L1337" s="93">
        <v>2.4500000000000002</v>
      </c>
      <c r="M1337" s="93">
        <v>1.992</v>
      </c>
      <c r="N1337" s="93">
        <v>1.9530000000000001</v>
      </c>
      <c r="O1337" s="93">
        <v>1.9039999999999999</v>
      </c>
    </row>
    <row r="1338" spans="1:15">
      <c r="A1338" s="64">
        <v>42461</v>
      </c>
      <c r="B1338" s="93">
        <v>2</v>
      </c>
      <c r="C1338" s="93"/>
      <c r="D1338" s="93">
        <v>2</v>
      </c>
      <c r="E1338" s="93">
        <v>2</v>
      </c>
      <c r="F1338" s="93">
        <v>2</v>
      </c>
      <c r="G1338" s="81">
        <v>4233</v>
      </c>
      <c r="I1338" s="92">
        <v>117.58508</v>
      </c>
      <c r="J1338" s="93">
        <v>2.09</v>
      </c>
      <c r="K1338" s="93">
        <v>2.2799999999999998</v>
      </c>
      <c r="L1338" s="93">
        <v>2.44</v>
      </c>
      <c r="M1338" s="93">
        <v>1.986</v>
      </c>
      <c r="N1338" s="93">
        <v>1.9510000000000001</v>
      </c>
      <c r="O1338" s="93">
        <v>1.913</v>
      </c>
    </row>
    <row r="1339" spans="1:15">
      <c r="A1339" s="64">
        <v>42464</v>
      </c>
      <c r="B1339" s="93">
        <v>2</v>
      </c>
      <c r="C1339" s="93"/>
      <c r="D1339" s="93">
        <v>2</v>
      </c>
      <c r="E1339" s="93">
        <v>2</v>
      </c>
      <c r="F1339" s="93">
        <v>2</v>
      </c>
      <c r="G1339" s="81">
        <v>4097</v>
      </c>
      <c r="I1339" s="92">
        <v>117.604409</v>
      </c>
      <c r="J1339" s="93">
        <v>2.09</v>
      </c>
      <c r="K1339" s="93">
        <v>2.2799999999999998</v>
      </c>
      <c r="L1339" s="93">
        <v>2.44</v>
      </c>
      <c r="M1339" s="93">
        <v>1.9830000000000001</v>
      </c>
      <c r="N1339" s="93">
        <v>1.9395</v>
      </c>
      <c r="O1339" s="93">
        <v>1.895</v>
      </c>
    </row>
    <row r="1340" spans="1:15">
      <c r="A1340" s="64">
        <v>42465</v>
      </c>
      <c r="B1340" s="93">
        <v>2</v>
      </c>
      <c r="C1340" s="93"/>
      <c r="D1340" s="93">
        <v>2</v>
      </c>
      <c r="E1340" s="93">
        <v>2</v>
      </c>
      <c r="F1340" s="93">
        <v>2</v>
      </c>
      <c r="G1340" s="81">
        <v>3719</v>
      </c>
      <c r="I1340" s="92">
        <v>117.61085300000001</v>
      </c>
      <c r="J1340" s="93">
        <v>2.08</v>
      </c>
      <c r="K1340" s="93">
        <v>2.27</v>
      </c>
      <c r="L1340" s="93">
        <v>2.4300000000000002</v>
      </c>
      <c r="M1340" s="93">
        <v>1.9935</v>
      </c>
      <c r="N1340" s="93">
        <v>1.9370000000000001</v>
      </c>
      <c r="O1340" s="93">
        <v>1.887</v>
      </c>
    </row>
    <row r="1341" spans="1:15">
      <c r="A1341" s="64">
        <v>42466</v>
      </c>
      <c r="B1341" s="93">
        <v>2</v>
      </c>
      <c r="C1341" s="93"/>
      <c r="D1341" s="93">
        <v>2</v>
      </c>
      <c r="E1341" s="93">
        <v>2</v>
      </c>
      <c r="F1341" s="93">
        <v>2</v>
      </c>
      <c r="G1341" s="81">
        <v>2894</v>
      </c>
      <c r="I1341" s="92">
        <v>117.61729699999999</v>
      </c>
      <c r="J1341" s="93">
        <v>2.08</v>
      </c>
      <c r="K1341" s="93">
        <v>2.27</v>
      </c>
      <c r="L1341" s="93">
        <v>2.42</v>
      </c>
      <c r="M1341" s="93">
        <v>1.986</v>
      </c>
      <c r="N1341" s="93">
        <v>1.9319999999999999</v>
      </c>
      <c r="O1341" s="93">
        <v>1.8859999999999999</v>
      </c>
    </row>
    <row r="1342" spans="1:15">
      <c r="A1342" s="64">
        <v>42467</v>
      </c>
      <c r="B1342" s="93">
        <v>2</v>
      </c>
      <c r="C1342" s="93"/>
      <c r="D1342" s="93">
        <v>2</v>
      </c>
      <c r="E1342" s="93">
        <v>2</v>
      </c>
      <c r="F1342" s="93">
        <v>2</v>
      </c>
      <c r="G1342" s="81">
        <v>3390</v>
      </c>
      <c r="I1342" s="92">
        <v>117.62374199999999</v>
      </c>
      <c r="J1342" s="93">
        <v>2.0699999999999998</v>
      </c>
      <c r="K1342" s="93">
        <v>2.2679999999999998</v>
      </c>
      <c r="L1342" s="93">
        <v>2.4279999999999999</v>
      </c>
      <c r="M1342" s="93">
        <v>1.984</v>
      </c>
      <c r="N1342" s="93">
        <v>1.9259999999999999</v>
      </c>
      <c r="O1342" s="93">
        <v>1.873</v>
      </c>
    </row>
    <row r="1343" spans="1:15">
      <c r="A1343" s="64">
        <v>42468</v>
      </c>
      <c r="B1343" s="93">
        <v>2</v>
      </c>
      <c r="C1343" s="93"/>
      <c r="D1343" s="93">
        <v>2</v>
      </c>
      <c r="E1343" s="93">
        <v>2</v>
      </c>
      <c r="F1343" s="93">
        <v>2</v>
      </c>
      <c r="G1343" s="81">
        <v>3906</v>
      </c>
      <c r="I1343" s="92">
        <v>117.63018700000001</v>
      </c>
      <c r="J1343" s="93">
        <v>2.0779999999999998</v>
      </c>
      <c r="K1343" s="93">
        <v>2.25</v>
      </c>
      <c r="L1343" s="93">
        <v>2.42</v>
      </c>
      <c r="M1343" s="93">
        <v>1.9750000000000001</v>
      </c>
      <c r="N1343" s="93">
        <v>1.913</v>
      </c>
      <c r="O1343" s="93">
        <v>1.8520000000000001</v>
      </c>
    </row>
    <row r="1344" spans="1:15">
      <c r="A1344" s="64">
        <v>42471</v>
      </c>
      <c r="B1344" s="93">
        <v>2</v>
      </c>
      <c r="C1344" s="93"/>
      <c r="D1344" s="93">
        <v>2</v>
      </c>
      <c r="E1344" s="93">
        <v>2</v>
      </c>
      <c r="F1344" s="93">
        <v>2</v>
      </c>
      <c r="G1344" s="81">
        <v>4501</v>
      </c>
      <c r="I1344" s="92">
        <v>117.649524</v>
      </c>
      <c r="J1344" s="93">
        <v>2.08</v>
      </c>
      <c r="K1344" s="93">
        <v>2.2599999999999998</v>
      </c>
      <c r="L1344" s="93">
        <v>2.41</v>
      </c>
      <c r="M1344" s="93">
        <v>1.9730000000000001</v>
      </c>
      <c r="N1344" s="93">
        <v>1.9139999999999999</v>
      </c>
      <c r="O1344" s="93">
        <v>1.85</v>
      </c>
    </row>
    <row r="1345" spans="1:15">
      <c r="A1345" s="64">
        <v>42472</v>
      </c>
      <c r="B1345" s="93">
        <v>2</v>
      </c>
      <c r="C1345" s="93"/>
      <c r="D1345" s="93">
        <v>2</v>
      </c>
      <c r="E1345" s="93">
        <v>2</v>
      </c>
      <c r="F1345" s="93">
        <v>2</v>
      </c>
      <c r="G1345" s="81">
        <v>3003</v>
      </c>
      <c r="I1345" s="92">
        <v>117.65597</v>
      </c>
      <c r="J1345" s="93">
        <v>2.08</v>
      </c>
      <c r="K1345" s="93">
        <v>2.2650000000000001</v>
      </c>
      <c r="L1345" s="93">
        <v>2.4249999999999998</v>
      </c>
      <c r="M1345" s="93">
        <v>1.978</v>
      </c>
      <c r="N1345" s="93">
        <v>1.9319999999999999</v>
      </c>
      <c r="O1345" s="93">
        <v>1.877</v>
      </c>
    </row>
    <row r="1346" spans="1:15">
      <c r="A1346" s="64">
        <v>42473</v>
      </c>
      <c r="B1346" s="93">
        <v>2</v>
      </c>
      <c r="C1346" s="93"/>
      <c r="D1346" s="93">
        <v>2</v>
      </c>
      <c r="E1346" s="93">
        <v>2</v>
      </c>
      <c r="F1346" s="93">
        <v>2</v>
      </c>
      <c r="G1346" s="81">
        <v>2418</v>
      </c>
      <c r="I1346" s="92">
        <v>117.662417</v>
      </c>
      <c r="J1346" s="93">
        <v>2.085</v>
      </c>
      <c r="K1346" s="93">
        <v>2.27</v>
      </c>
      <c r="L1346" s="93">
        <v>2.4300000000000002</v>
      </c>
      <c r="M1346" s="93">
        <v>1.9750000000000001</v>
      </c>
      <c r="N1346" s="93">
        <v>1.9350000000000001</v>
      </c>
      <c r="O1346" s="93">
        <v>1.8839999999999999</v>
      </c>
    </row>
    <row r="1347" spans="1:15">
      <c r="A1347" s="64">
        <v>42474</v>
      </c>
      <c r="B1347" s="93">
        <v>2</v>
      </c>
      <c r="C1347" s="93"/>
      <c r="D1347" s="93">
        <v>2</v>
      </c>
      <c r="E1347" s="93">
        <v>2</v>
      </c>
      <c r="F1347" s="93">
        <v>2</v>
      </c>
      <c r="G1347" s="62">
        <v>3602</v>
      </c>
      <c r="I1347" s="92">
        <v>117.668864</v>
      </c>
      <c r="J1347" s="93">
        <v>2.085</v>
      </c>
      <c r="K1347" s="93">
        <v>2.29</v>
      </c>
      <c r="L1347" s="93">
        <v>2.4529999999999998</v>
      </c>
      <c r="M1347" s="93">
        <v>1.9850000000000001</v>
      </c>
      <c r="N1347" s="93">
        <v>1.9590000000000001</v>
      </c>
      <c r="O1347" s="93">
        <v>1.921</v>
      </c>
    </row>
    <row r="1348" spans="1:15">
      <c r="A1348" s="64">
        <v>42475</v>
      </c>
      <c r="B1348" s="93">
        <v>2</v>
      </c>
      <c r="C1348" s="93"/>
      <c r="D1348" s="93">
        <v>2</v>
      </c>
      <c r="E1348" s="93">
        <v>2</v>
      </c>
      <c r="F1348" s="93">
        <v>2</v>
      </c>
      <c r="G1348" s="62">
        <v>2836</v>
      </c>
      <c r="I1348" s="92">
        <v>117.67531200000001</v>
      </c>
      <c r="J1348" s="93">
        <v>2.0880000000000001</v>
      </c>
      <c r="K1348" s="93">
        <v>2.29</v>
      </c>
      <c r="L1348" s="93">
        <v>2.46</v>
      </c>
      <c r="M1348" s="93">
        <v>1.9849999999999999</v>
      </c>
      <c r="N1348" s="93">
        <v>1.956</v>
      </c>
      <c r="O1348" s="93">
        <v>1.9179999999999999</v>
      </c>
    </row>
    <row r="1349" spans="1:15">
      <c r="A1349" s="64">
        <v>42478</v>
      </c>
      <c r="B1349" s="93">
        <v>2</v>
      </c>
      <c r="C1349" s="93"/>
      <c r="D1349" s="93">
        <v>2</v>
      </c>
      <c r="E1349" s="93">
        <v>2</v>
      </c>
      <c r="F1349" s="93">
        <v>2</v>
      </c>
      <c r="G1349" s="62">
        <v>3139</v>
      </c>
      <c r="I1349" s="92">
        <v>117.69465599999999</v>
      </c>
      <c r="J1349" s="93">
        <v>2.09</v>
      </c>
      <c r="K1349" s="93">
        <v>2.2799999999999998</v>
      </c>
      <c r="L1349" s="93">
        <v>2.4500000000000002</v>
      </c>
      <c r="M1349" s="93">
        <v>1.978</v>
      </c>
      <c r="N1349" s="93">
        <v>1.954</v>
      </c>
      <c r="O1349" s="93">
        <v>1.913</v>
      </c>
    </row>
    <row r="1350" spans="1:15">
      <c r="A1350" s="64">
        <v>42479</v>
      </c>
      <c r="B1350" s="93">
        <v>2</v>
      </c>
      <c r="C1350" s="93"/>
      <c r="D1350" s="93">
        <v>2</v>
      </c>
      <c r="E1350" s="93">
        <v>2</v>
      </c>
      <c r="F1350" s="93">
        <v>2</v>
      </c>
      <c r="G1350" s="62">
        <v>2865</v>
      </c>
      <c r="I1350" s="92">
        <v>117.701105</v>
      </c>
      <c r="J1350" s="93">
        <v>2.09</v>
      </c>
      <c r="K1350" s="93">
        <v>2.2879999999999998</v>
      </c>
      <c r="L1350" s="93">
        <v>2.46</v>
      </c>
      <c r="M1350" s="93">
        <v>1.98</v>
      </c>
      <c r="N1350" s="93">
        <v>1.9570000000000001</v>
      </c>
      <c r="O1350" s="93">
        <v>1.9239999999999999</v>
      </c>
    </row>
    <row r="1351" spans="1:15">
      <c r="A1351" s="64">
        <v>42480</v>
      </c>
      <c r="B1351" s="93">
        <v>2</v>
      </c>
      <c r="C1351" s="93"/>
      <c r="D1351" s="93">
        <v>2</v>
      </c>
      <c r="E1351" s="93">
        <v>2</v>
      </c>
      <c r="F1351" s="93">
        <v>2</v>
      </c>
      <c r="G1351" s="62">
        <v>3741</v>
      </c>
      <c r="I1351" s="92">
        <v>117.707554</v>
      </c>
      <c r="J1351" s="93">
        <v>2.09</v>
      </c>
      <c r="K1351" s="93">
        <v>2.278</v>
      </c>
      <c r="L1351" s="93">
        <v>2.46</v>
      </c>
      <c r="M1351" s="93">
        <v>1.978</v>
      </c>
      <c r="N1351" s="93">
        <v>1.9530000000000001</v>
      </c>
      <c r="O1351" s="93">
        <v>1.915</v>
      </c>
    </row>
    <row r="1352" spans="1:15">
      <c r="A1352" s="64">
        <v>42481</v>
      </c>
      <c r="B1352" s="93">
        <v>2</v>
      </c>
      <c r="C1352" s="93"/>
      <c r="D1352" s="93">
        <v>2</v>
      </c>
      <c r="E1352" s="93">
        <v>2</v>
      </c>
      <c r="F1352" s="93">
        <v>2</v>
      </c>
      <c r="G1352" s="62">
        <v>5514</v>
      </c>
      <c r="I1352" s="92">
        <v>117.714004</v>
      </c>
      <c r="J1352" s="93">
        <v>2.08</v>
      </c>
      <c r="K1352" s="93">
        <v>2.2730000000000001</v>
      </c>
      <c r="L1352" s="93">
        <v>2.46</v>
      </c>
      <c r="M1352" s="93">
        <v>1.9810000000000001</v>
      </c>
      <c r="N1352" s="93">
        <v>1.9570000000000001</v>
      </c>
      <c r="O1352" s="93">
        <v>1.921</v>
      </c>
    </row>
    <row r="1353" spans="1:15">
      <c r="A1353" s="64">
        <v>42482</v>
      </c>
      <c r="B1353" s="93">
        <v>2</v>
      </c>
      <c r="C1353" s="93"/>
      <c r="D1353" s="93">
        <v>2</v>
      </c>
      <c r="E1353" s="93">
        <v>2</v>
      </c>
      <c r="F1353" s="93">
        <v>2</v>
      </c>
      <c r="G1353" s="62">
        <v>3999</v>
      </c>
      <c r="I1353" s="92">
        <v>117.720454</v>
      </c>
      <c r="J1353" s="93">
        <v>2.08</v>
      </c>
      <c r="K1353" s="93">
        <v>2.27</v>
      </c>
      <c r="L1353" s="93">
        <v>2.4500000000000002</v>
      </c>
      <c r="M1353" s="93">
        <v>1.9730000000000001</v>
      </c>
      <c r="N1353" s="93">
        <v>1.9510000000000001</v>
      </c>
      <c r="O1353" s="93">
        <v>1.917</v>
      </c>
    </row>
    <row r="1354" spans="1:15">
      <c r="A1354" s="64">
        <v>42486</v>
      </c>
      <c r="B1354" s="93">
        <v>2</v>
      </c>
      <c r="C1354" s="93"/>
      <c r="D1354" s="93">
        <v>2</v>
      </c>
      <c r="E1354" s="93">
        <v>2</v>
      </c>
      <c r="F1354" s="93">
        <v>2</v>
      </c>
      <c r="G1354" s="62">
        <v>4510</v>
      </c>
      <c r="I1354" s="92">
        <v>117.746256</v>
      </c>
      <c r="J1354" s="93">
        <v>2.0699999999999998</v>
      </c>
      <c r="K1354" s="93">
        <v>2.27</v>
      </c>
      <c r="L1354" s="93">
        <v>2.4550000000000001</v>
      </c>
      <c r="M1354" s="93">
        <v>1.9710000000000001</v>
      </c>
      <c r="N1354" s="93">
        <v>1.95</v>
      </c>
      <c r="O1354" s="93">
        <v>1.9159999999999999</v>
      </c>
    </row>
    <row r="1355" spans="1:15">
      <c r="A1355" s="64">
        <v>42487</v>
      </c>
      <c r="B1355" s="93">
        <v>2</v>
      </c>
      <c r="C1355" s="93"/>
      <c r="D1355" s="93">
        <v>2</v>
      </c>
      <c r="E1355" s="93">
        <v>2</v>
      </c>
      <c r="F1355" s="93">
        <v>2</v>
      </c>
      <c r="G1355" s="62">
        <v>3826</v>
      </c>
      <c r="I1355" s="92">
        <v>117.752708</v>
      </c>
      <c r="J1355" s="93">
        <v>2.06</v>
      </c>
      <c r="K1355" s="93">
        <v>2.1800000000000002</v>
      </c>
      <c r="L1355" s="93">
        <v>2.3330000000000002</v>
      </c>
      <c r="M1355" s="93">
        <v>1.8939999999999999</v>
      </c>
      <c r="N1355" s="93">
        <v>1.798</v>
      </c>
      <c r="O1355" s="93">
        <v>1.7889999999999999</v>
      </c>
    </row>
    <row r="1356" spans="1:15">
      <c r="A1356" s="64">
        <v>42488</v>
      </c>
      <c r="B1356" s="93">
        <v>2</v>
      </c>
      <c r="C1356" s="93"/>
      <c r="D1356" s="93">
        <v>2</v>
      </c>
      <c r="E1356" s="93">
        <v>2</v>
      </c>
      <c r="F1356" s="93">
        <v>2</v>
      </c>
      <c r="G1356" s="62">
        <v>3417</v>
      </c>
      <c r="I1356" s="92">
        <v>117.75915999999999</v>
      </c>
      <c r="J1356" s="93">
        <v>2.0299999999999998</v>
      </c>
      <c r="K1356" s="93">
        <v>2.16</v>
      </c>
      <c r="L1356" s="93">
        <v>2.2999999999999998</v>
      </c>
      <c r="M1356" s="93">
        <v>1.881</v>
      </c>
      <c r="N1356" s="93">
        <v>1.835</v>
      </c>
      <c r="O1356" s="93">
        <v>1.7814999999999999</v>
      </c>
    </row>
    <row r="1357" spans="1:15">
      <c r="A1357" s="64">
        <v>42489</v>
      </c>
      <c r="B1357" s="93">
        <v>2</v>
      </c>
      <c r="C1357" s="93"/>
      <c r="D1357" s="93">
        <v>2</v>
      </c>
      <c r="E1357" s="93">
        <v>2</v>
      </c>
      <c r="F1357" s="93">
        <v>2</v>
      </c>
      <c r="G1357" s="62">
        <v>4859</v>
      </c>
      <c r="I1357" s="92">
        <v>117.765612</v>
      </c>
      <c r="J1357" s="93">
        <v>2.02</v>
      </c>
      <c r="K1357" s="93">
        <v>2.145</v>
      </c>
      <c r="L1357" s="93">
        <v>2.2799999999999998</v>
      </c>
      <c r="M1357" s="93">
        <v>1.865</v>
      </c>
      <c r="N1357" s="93">
        <v>1.821</v>
      </c>
      <c r="O1357" s="93">
        <v>1.7609999999999999</v>
      </c>
    </row>
    <row r="1358" spans="1:15">
      <c r="A1358" s="64">
        <v>42492</v>
      </c>
      <c r="B1358" s="93">
        <v>2</v>
      </c>
      <c r="C1358" s="93"/>
      <c r="D1358" s="93">
        <v>2</v>
      </c>
      <c r="E1358" s="93">
        <v>2</v>
      </c>
      <c r="F1358" s="93">
        <v>2</v>
      </c>
      <c r="G1358" s="62">
        <v>4400</v>
      </c>
      <c r="I1358" s="92">
        <v>117.784971</v>
      </c>
      <c r="J1358" s="93">
        <v>2.0249999999999999</v>
      </c>
      <c r="K1358" s="93">
        <v>2.14</v>
      </c>
      <c r="L1358" s="93">
        <v>2.2799999999999998</v>
      </c>
      <c r="M1358" s="93">
        <v>1.867</v>
      </c>
      <c r="N1358" s="93">
        <v>1.8280000000000001</v>
      </c>
      <c r="O1358" s="93">
        <v>1.768</v>
      </c>
    </row>
    <row r="1359" spans="1:15">
      <c r="A1359" s="64">
        <v>42493</v>
      </c>
      <c r="B1359" s="93">
        <v>2</v>
      </c>
      <c r="C1359" s="93"/>
      <c r="D1359" s="93">
        <v>2</v>
      </c>
      <c r="E1359" s="93">
        <v>2</v>
      </c>
      <c r="F1359" s="93">
        <v>2</v>
      </c>
      <c r="G1359" s="62">
        <v>5962</v>
      </c>
      <c r="I1359" s="92">
        <v>117.791425</v>
      </c>
      <c r="J1359" s="93">
        <v>1.83</v>
      </c>
      <c r="K1359" s="93">
        <v>2.028</v>
      </c>
      <c r="L1359" s="93">
        <v>2.165</v>
      </c>
      <c r="M1359" s="93">
        <v>1.75</v>
      </c>
      <c r="N1359" s="93">
        <v>1.726</v>
      </c>
      <c r="O1359" s="93">
        <v>1.6675</v>
      </c>
    </row>
    <row r="1360" spans="1:15">
      <c r="A1360" s="64">
        <v>42494</v>
      </c>
      <c r="B1360" s="93">
        <v>1.75</v>
      </c>
      <c r="C1360" s="93">
        <v>-0.25</v>
      </c>
      <c r="D1360" s="93">
        <v>1.75</v>
      </c>
      <c r="E1360" s="93">
        <v>1.75</v>
      </c>
      <c r="F1360" s="93">
        <v>1.75</v>
      </c>
      <c r="G1360" s="62">
        <v>4053</v>
      </c>
      <c r="I1360" s="80">
        <v>117.79787899999999</v>
      </c>
      <c r="J1360" s="93">
        <v>1.84</v>
      </c>
      <c r="K1360" s="93">
        <v>2.04</v>
      </c>
      <c r="L1360" s="93">
        <v>2.16</v>
      </c>
      <c r="M1360" s="93">
        <v>1.74</v>
      </c>
      <c r="N1360" s="93">
        <v>1.7230000000000001</v>
      </c>
      <c r="O1360" s="93">
        <v>1.6719999999999999</v>
      </c>
    </row>
    <row r="1361" spans="1:15">
      <c r="A1361" s="64">
        <v>42495</v>
      </c>
      <c r="B1361" s="93">
        <v>1.75</v>
      </c>
      <c r="C1361" s="93"/>
      <c r="D1361" s="93">
        <v>1.75</v>
      </c>
      <c r="E1361" s="93">
        <v>1.75</v>
      </c>
      <c r="F1361" s="93">
        <v>1.75</v>
      </c>
      <c r="G1361" s="62">
        <v>3421</v>
      </c>
      <c r="I1361" s="80">
        <v>117.803527</v>
      </c>
      <c r="J1361" s="93">
        <v>1.84</v>
      </c>
      <c r="K1361" s="93">
        <v>2.04</v>
      </c>
      <c r="L1361" s="93">
        <v>2.16</v>
      </c>
      <c r="M1361" s="93">
        <v>1.73</v>
      </c>
      <c r="N1361" s="93">
        <v>1.7250000000000001</v>
      </c>
      <c r="O1361" s="93">
        <v>1.6619999999999999</v>
      </c>
    </row>
    <row r="1362" spans="1:15">
      <c r="A1362" s="64">
        <v>42496</v>
      </c>
      <c r="B1362" s="93">
        <v>1.75</v>
      </c>
      <c r="C1362" s="93"/>
      <c r="D1362" s="93">
        <v>1.75</v>
      </c>
      <c r="E1362" s="93">
        <v>1.75</v>
      </c>
      <c r="F1362" s="93">
        <v>1.75</v>
      </c>
      <c r="G1362" s="62">
        <v>2937</v>
      </c>
      <c r="I1362" s="80">
        <v>117.809175</v>
      </c>
      <c r="J1362" s="93">
        <v>1.8380000000000001</v>
      </c>
      <c r="K1362" s="93">
        <v>2</v>
      </c>
      <c r="L1362" s="93">
        <v>2.105</v>
      </c>
      <c r="M1362" s="93">
        <v>1.7310000000000001</v>
      </c>
      <c r="N1362" s="93">
        <v>1.6759999999999999</v>
      </c>
      <c r="O1362" s="93">
        <v>1.605</v>
      </c>
    </row>
    <row r="1363" spans="1:15">
      <c r="A1363" s="64">
        <v>42499</v>
      </c>
      <c r="B1363" s="93">
        <v>1.75</v>
      </c>
      <c r="C1363" s="93"/>
      <c r="D1363" s="93">
        <v>1.75</v>
      </c>
      <c r="E1363" s="93">
        <v>1.75</v>
      </c>
      <c r="F1363" s="93">
        <v>1.75</v>
      </c>
      <c r="G1363" s="62">
        <v>2722</v>
      </c>
      <c r="H1363" s="81">
        <v>21</v>
      </c>
      <c r="I1363" s="80">
        <v>117.82612</v>
      </c>
      <c r="J1363" s="93">
        <v>1.85</v>
      </c>
      <c r="K1363" s="93">
        <v>1.99</v>
      </c>
      <c r="L1363" s="93">
        <v>2.1</v>
      </c>
      <c r="M1363" s="93">
        <v>1.7290000000000001</v>
      </c>
      <c r="N1363" s="93">
        <v>1.67</v>
      </c>
      <c r="O1363" s="93">
        <v>1.5920000000000001</v>
      </c>
    </row>
    <row r="1364" spans="1:15">
      <c r="A1364" s="64">
        <v>42500</v>
      </c>
      <c r="B1364" s="93">
        <v>1.75</v>
      </c>
      <c r="C1364" s="93"/>
      <c r="D1364" s="93">
        <v>1.75</v>
      </c>
      <c r="E1364" s="93">
        <v>1.75</v>
      </c>
      <c r="F1364" s="93">
        <v>1.75</v>
      </c>
      <c r="G1364" s="62">
        <v>4117</v>
      </c>
      <c r="H1364" s="81">
        <v>24</v>
      </c>
      <c r="I1364" s="80">
        <v>117.83177000000001</v>
      </c>
      <c r="J1364" s="93">
        <v>1.85</v>
      </c>
      <c r="K1364" s="93">
        <v>1.9950000000000001</v>
      </c>
      <c r="L1364" s="93">
        <v>2.11</v>
      </c>
      <c r="M1364" s="93">
        <v>1.7410000000000001</v>
      </c>
      <c r="N1364" s="93">
        <v>1.6859999999999999</v>
      </c>
      <c r="O1364" s="93">
        <v>1.609</v>
      </c>
    </row>
    <row r="1365" spans="1:15">
      <c r="A1365" s="64">
        <v>42501</v>
      </c>
      <c r="B1365" s="93">
        <v>1.75</v>
      </c>
      <c r="C1365" s="93"/>
      <c r="D1365" s="93">
        <v>1.75</v>
      </c>
      <c r="E1365" s="93">
        <v>1.75</v>
      </c>
      <c r="F1365" s="93">
        <v>1.75</v>
      </c>
      <c r="G1365" s="62">
        <v>4459</v>
      </c>
      <c r="H1365" s="81">
        <v>20</v>
      </c>
      <c r="I1365" s="80">
        <v>117.837419</v>
      </c>
      <c r="J1365" s="93">
        <v>1.86</v>
      </c>
      <c r="K1365" s="93">
        <v>2.0099999999999998</v>
      </c>
      <c r="L1365" s="93">
        <v>2.13</v>
      </c>
      <c r="M1365" s="93">
        <v>1.7490000000000001</v>
      </c>
      <c r="N1365" s="93">
        <v>1.69</v>
      </c>
      <c r="O1365" s="93">
        <v>1.609</v>
      </c>
    </row>
    <row r="1366" spans="1:15">
      <c r="A1366" s="64">
        <v>42502</v>
      </c>
      <c r="B1366" s="93">
        <v>1.75</v>
      </c>
      <c r="C1366" s="93"/>
      <c r="D1366" s="93">
        <v>1.75</v>
      </c>
      <c r="E1366" s="93">
        <v>1.75</v>
      </c>
      <c r="F1366" s="93">
        <v>1.75</v>
      </c>
      <c r="G1366" s="62">
        <v>2893</v>
      </c>
      <c r="H1366" s="81">
        <v>24</v>
      </c>
      <c r="I1366" s="80">
        <v>117.843069</v>
      </c>
      <c r="J1366" s="93">
        <v>1.855</v>
      </c>
      <c r="K1366" s="93">
        <v>1.998</v>
      </c>
      <c r="L1366" s="93">
        <v>2.125</v>
      </c>
      <c r="M1366" s="93">
        <v>1.7490000000000001</v>
      </c>
      <c r="N1366" s="93">
        <v>1.6839999999999999</v>
      </c>
      <c r="O1366" s="93">
        <v>1.603</v>
      </c>
    </row>
    <row r="1367" spans="1:15">
      <c r="A1367" s="64">
        <v>42503</v>
      </c>
      <c r="B1367" s="93">
        <v>1.75</v>
      </c>
      <c r="C1367" s="93"/>
      <c r="D1367" s="93">
        <v>1.75</v>
      </c>
      <c r="E1367" s="93">
        <v>1.75</v>
      </c>
      <c r="F1367" s="93">
        <v>1.75</v>
      </c>
      <c r="G1367" s="62">
        <v>1847</v>
      </c>
      <c r="H1367" s="81">
        <v>25</v>
      </c>
      <c r="I1367" s="80">
        <v>117.848719</v>
      </c>
      <c r="J1367" s="93">
        <v>1.85</v>
      </c>
      <c r="K1367" s="93">
        <v>1.99</v>
      </c>
      <c r="L1367" s="93">
        <v>2.12</v>
      </c>
      <c r="M1367" s="93">
        <v>1.7450000000000001</v>
      </c>
      <c r="N1367" s="93">
        <v>1.68</v>
      </c>
      <c r="O1367" s="93">
        <v>1.599</v>
      </c>
    </row>
    <row r="1368" spans="1:15">
      <c r="A1368" s="64">
        <v>42506</v>
      </c>
      <c r="B1368" s="93">
        <v>1.75</v>
      </c>
      <c r="C1368" s="93"/>
      <c r="D1368" s="93">
        <v>1.75</v>
      </c>
      <c r="E1368" s="93">
        <v>1.75</v>
      </c>
      <c r="F1368" s="93">
        <v>1.75</v>
      </c>
      <c r="G1368" s="62">
        <v>3207</v>
      </c>
      <c r="H1368" s="81">
        <v>24</v>
      </c>
      <c r="I1368" s="80">
        <v>117.86566999999999</v>
      </c>
      <c r="J1368" s="93">
        <v>1.8480000000000001</v>
      </c>
      <c r="K1368" s="93">
        <v>1.98</v>
      </c>
      <c r="L1368" s="93">
        <v>2.105</v>
      </c>
      <c r="M1368" s="93">
        <v>1.742</v>
      </c>
      <c r="N1368" s="93">
        <v>1.6759999999999999</v>
      </c>
      <c r="O1368" s="93">
        <v>1.5980000000000001</v>
      </c>
    </row>
    <row r="1369" spans="1:15">
      <c r="A1369" s="64">
        <v>42507</v>
      </c>
      <c r="B1369" s="93">
        <v>1.75</v>
      </c>
      <c r="C1369" s="93"/>
      <c r="D1369" s="93">
        <v>1.75</v>
      </c>
      <c r="E1369" s="93">
        <v>1.75</v>
      </c>
      <c r="F1369" s="93">
        <v>1.75</v>
      </c>
      <c r="G1369" s="62">
        <v>4110</v>
      </c>
      <c r="H1369" s="81">
        <v>24</v>
      </c>
      <c r="I1369" s="80">
        <v>117.87132099999999</v>
      </c>
      <c r="J1369" s="93">
        <v>1.85</v>
      </c>
      <c r="K1369" s="93">
        <v>2.0049999999999999</v>
      </c>
      <c r="L1369" s="93">
        <v>2.13</v>
      </c>
      <c r="M1369" s="93">
        <v>1.746</v>
      </c>
      <c r="N1369" s="93">
        <v>1.696</v>
      </c>
      <c r="O1369" s="93">
        <v>1.627</v>
      </c>
    </row>
    <row r="1370" spans="1:15">
      <c r="A1370" s="64">
        <v>42508</v>
      </c>
      <c r="B1370" s="93">
        <v>1.75</v>
      </c>
      <c r="C1370" s="93"/>
      <c r="D1370" s="93">
        <v>1.75</v>
      </c>
      <c r="E1370" s="93">
        <v>1.75</v>
      </c>
      <c r="F1370" s="93">
        <v>1.75</v>
      </c>
      <c r="G1370" s="62">
        <v>4210</v>
      </c>
      <c r="H1370" s="81">
        <v>31</v>
      </c>
      <c r="I1370" s="80">
        <v>117.87697199999999</v>
      </c>
      <c r="J1370" s="93">
        <v>1.85</v>
      </c>
      <c r="K1370" s="93">
        <v>1.998</v>
      </c>
      <c r="L1370" s="93">
        <v>2.13</v>
      </c>
      <c r="M1370" s="93">
        <v>1.746</v>
      </c>
      <c r="N1370" s="93">
        <v>1.6919999999999999</v>
      </c>
      <c r="O1370" s="93">
        <v>1.621</v>
      </c>
    </row>
    <row r="1371" spans="1:15">
      <c r="A1371" s="64">
        <v>42509</v>
      </c>
      <c r="B1371" s="93">
        <v>1.75</v>
      </c>
      <c r="C1371" s="93"/>
      <c r="D1371" s="93">
        <v>1.75</v>
      </c>
      <c r="E1371" s="93">
        <v>1.75</v>
      </c>
      <c r="F1371" s="93">
        <v>1.75</v>
      </c>
      <c r="G1371" s="62">
        <v>4173</v>
      </c>
      <c r="H1371" s="81">
        <v>36</v>
      </c>
      <c r="I1371" s="80">
        <v>117.88262400000001</v>
      </c>
      <c r="J1371" s="93">
        <v>1.85</v>
      </c>
      <c r="K1371" s="93">
        <v>1.998</v>
      </c>
      <c r="L1371" s="93">
        <v>2.13</v>
      </c>
      <c r="M1371" s="93">
        <v>1.748</v>
      </c>
      <c r="N1371" s="93">
        <v>1.6919999999999999</v>
      </c>
      <c r="O1371" s="93">
        <v>1.625</v>
      </c>
    </row>
    <row r="1372" spans="1:15">
      <c r="A1372" s="64">
        <v>42510</v>
      </c>
      <c r="B1372" s="93">
        <v>1.75</v>
      </c>
      <c r="C1372" s="93"/>
      <c r="D1372" s="93">
        <v>1.75</v>
      </c>
      <c r="E1372" s="93">
        <v>1.75</v>
      </c>
      <c r="F1372" s="93">
        <v>1.75</v>
      </c>
      <c r="G1372" s="62">
        <v>5532</v>
      </c>
      <c r="H1372" s="81">
        <v>38</v>
      </c>
      <c r="I1372" s="80">
        <v>117.888276</v>
      </c>
      <c r="J1372" s="93">
        <v>1.85</v>
      </c>
      <c r="K1372" s="93">
        <v>1.99</v>
      </c>
      <c r="L1372" s="93">
        <v>2.125</v>
      </c>
      <c r="M1372" s="93">
        <v>1.7450000000000001</v>
      </c>
      <c r="N1372" s="93">
        <v>1.6890000000000001</v>
      </c>
      <c r="O1372" s="93">
        <v>1.6219999999999999</v>
      </c>
    </row>
    <row r="1373" spans="1:15">
      <c r="A1373" s="64">
        <v>42513</v>
      </c>
      <c r="B1373" s="93">
        <v>1.75</v>
      </c>
      <c r="C1373" s="93"/>
      <c r="D1373" s="93">
        <v>1.75</v>
      </c>
      <c r="E1373" s="93">
        <v>1.75</v>
      </c>
      <c r="F1373" s="93">
        <v>1.75</v>
      </c>
      <c r="G1373" s="62">
        <v>4514</v>
      </c>
      <c r="H1373" s="81">
        <v>33</v>
      </c>
      <c r="I1373" s="80">
        <v>117.905232</v>
      </c>
      <c r="J1373" s="93">
        <v>1.85</v>
      </c>
      <c r="K1373" s="93">
        <v>2</v>
      </c>
      <c r="L1373" s="93">
        <v>2.12</v>
      </c>
      <c r="M1373" s="93">
        <v>1.744</v>
      </c>
      <c r="N1373" s="93">
        <v>1.6879999999999999</v>
      </c>
      <c r="O1373" s="93">
        <v>1.621</v>
      </c>
    </row>
    <row r="1374" spans="1:15">
      <c r="A1374" s="64">
        <v>42514</v>
      </c>
      <c r="B1374" s="93">
        <v>1.75</v>
      </c>
      <c r="C1374" s="93"/>
      <c r="D1374" s="93">
        <v>1.75</v>
      </c>
      <c r="E1374" s="93">
        <v>1.75</v>
      </c>
      <c r="F1374" s="93">
        <v>1.75</v>
      </c>
      <c r="G1374" s="62">
        <v>3665</v>
      </c>
      <c r="H1374" s="81">
        <v>27</v>
      </c>
      <c r="I1374" s="80">
        <v>117.91088499999999</v>
      </c>
      <c r="J1374" s="93">
        <v>1.85</v>
      </c>
      <c r="K1374" s="93">
        <v>1.998</v>
      </c>
      <c r="L1374" s="93">
        <v>2.12</v>
      </c>
      <c r="M1374" s="93">
        <v>1.736</v>
      </c>
      <c r="N1374" s="93">
        <v>1.6830000000000001</v>
      </c>
      <c r="O1374" s="93">
        <v>1.617</v>
      </c>
    </row>
    <row r="1375" spans="1:15">
      <c r="A1375" s="64">
        <v>42515</v>
      </c>
      <c r="B1375" s="93">
        <v>1.75</v>
      </c>
      <c r="C1375" s="93"/>
      <c r="D1375" s="93">
        <v>1.75</v>
      </c>
      <c r="E1375" s="93">
        <v>1.75</v>
      </c>
      <c r="F1375" s="93">
        <v>1.75</v>
      </c>
      <c r="G1375" s="62">
        <v>2595</v>
      </c>
      <c r="H1375" s="81">
        <v>20</v>
      </c>
      <c r="I1375" s="80">
        <v>117.916539</v>
      </c>
      <c r="J1375" s="93">
        <v>1.85</v>
      </c>
      <c r="K1375" s="93">
        <v>1.99</v>
      </c>
      <c r="L1375" s="93">
        <v>2.13</v>
      </c>
      <c r="M1375" s="93">
        <v>1.736</v>
      </c>
      <c r="N1375" s="93">
        <v>1.6850000000000001</v>
      </c>
      <c r="O1375" s="93">
        <v>1.6179999999999999</v>
      </c>
    </row>
    <row r="1376" spans="1:15">
      <c r="A1376" s="64">
        <v>42516</v>
      </c>
      <c r="B1376" s="93">
        <v>1.75</v>
      </c>
      <c r="C1376" s="93"/>
      <c r="D1376" s="93">
        <v>1.75</v>
      </c>
      <c r="E1376" s="93">
        <v>1.75</v>
      </c>
      <c r="F1376" s="93">
        <v>1.75</v>
      </c>
      <c r="G1376" s="62">
        <v>3613</v>
      </c>
      <c r="H1376" s="81">
        <v>26</v>
      </c>
      <c r="I1376" s="80">
        <v>117.922192</v>
      </c>
      <c r="J1376" s="93">
        <v>1.84</v>
      </c>
      <c r="K1376" s="93">
        <v>1.978</v>
      </c>
      <c r="L1376" s="93">
        <v>2.12</v>
      </c>
      <c r="M1376" s="93">
        <v>1.7390000000000001</v>
      </c>
      <c r="N1376" s="93">
        <v>1.6850000000000001</v>
      </c>
      <c r="O1376" s="93">
        <v>1.619</v>
      </c>
    </row>
    <row r="1377" spans="1:15">
      <c r="A1377" s="64">
        <v>42517</v>
      </c>
      <c r="B1377" s="93">
        <v>1.75</v>
      </c>
      <c r="C1377" s="93"/>
      <c r="D1377" s="93">
        <v>1.75</v>
      </c>
      <c r="E1377" s="93">
        <v>1.75</v>
      </c>
      <c r="F1377" s="93">
        <v>1.75</v>
      </c>
      <c r="G1377" s="62">
        <v>2944</v>
      </c>
      <c r="H1377" s="81">
        <v>32</v>
      </c>
      <c r="I1377" s="92">
        <v>117.927846</v>
      </c>
      <c r="J1377" s="93">
        <v>1.84</v>
      </c>
      <c r="K1377" s="93">
        <v>1.97</v>
      </c>
      <c r="L1377" s="93">
        <v>2.12</v>
      </c>
      <c r="M1377" s="93">
        <v>1.732</v>
      </c>
      <c r="N1377" s="93">
        <v>1.6739999999999999</v>
      </c>
      <c r="O1377" s="93">
        <v>1.611</v>
      </c>
    </row>
    <row r="1378" spans="1:15">
      <c r="A1378" s="64">
        <v>42520</v>
      </c>
      <c r="B1378" s="93">
        <v>1.75</v>
      </c>
      <c r="C1378" s="93"/>
      <c r="D1378" s="93">
        <v>1.75</v>
      </c>
      <c r="E1378" s="93">
        <v>1.75</v>
      </c>
      <c r="F1378" s="93">
        <v>1.75</v>
      </c>
      <c r="G1378" s="62">
        <v>4002</v>
      </c>
      <c r="H1378" s="81">
        <v>32</v>
      </c>
      <c r="I1378" s="92">
        <v>117.94480799999999</v>
      </c>
      <c r="J1378" s="93">
        <v>1.84</v>
      </c>
      <c r="K1378" s="93">
        <v>1.98</v>
      </c>
      <c r="L1378" s="93">
        <v>2.1150000000000002</v>
      </c>
      <c r="M1378" s="93">
        <v>1.73</v>
      </c>
      <c r="N1378" s="93">
        <v>1.6739999999999999</v>
      </c>
      <c r="O1378" s="93">
        <v>1.6160000000000001</v>
      </c>
    </row>
    <row r="1379" spans="1:15">
      <c r="A1379" s="64">
        <v>42521</v>
      </c>
      <c r="B1379" s="93">
        <v>1.75</v>
      </c>
      <c r="C1379" s="93"/>
      <c r="D1379" s="93">
        <v>1.75</v>
      </c>
      <c r="E1379" s="93">
        <v>1.75</v>
      </c>
      <c r="F1379" s="93">
        <v>1.75</v>
      </c>
      <c r="G1379" s="62">
        <v>4392</v>
      </c>
      <c r="H1379" s="81">
        <v>29</v>
      </c>
      <c r="I1379" s="80">
        <v>117.950463</v>
      </c>
      <c r="J1379" s="93">
        <v>1.833</v>
      </c>
      <c r="K1379" s="93">
        <v>1.98</v>
      </c>
      <c r="L1379" s="93">
        <v>2.11</v>
      </c>
      <c r="M1379" s="93">
        <v>1.728</v>
      </c>
      <c r="N1379" s="93">
        <v>1.68</v>
      </c>
      <c r="O1379" s="93">
        <v>1.631</v>
      </c>
    </row>
    <row r="1380" spans="1:15">
      <c r="A1380" s="64">
        <v>42522</v>
      </c>
      <c r="B1380" s="93">
        <v>1.75</v>
      </c>
      <c r="C1380" s="93"/>
      <c r="D1380" s="93">
        <v>1.75</v>
      </c>
      <c r="E1380" s="93">
        <v>1.75</v>
      </c>
      <c r="F1380" s="93">
        <v>1.75</v>
      </c>
      <c r="G1380" s="62">
        <v>3546</v>
      </c>
      <c r="H1380" s="81">
        <v>25</v>
      </c>
      <c r="I1380" s="80">
        <v>117.956118</v>
      </c>
      <c r="J1380" s="93">
        <v>1.853</v>
      </c>
      <c r="K1380" s="93">
        <v>2</v>
      </c>
      <c r="L1380" s="93">
        <v>2.1429999999999998</v>
      </c>
      <c r="M1380" s="93">
        <v>1.734</v>
      </c>
      <c r="N1380" s="93">
        <v>1.6910000000000001</v>
      </c>
      <c r="O1380" s="93">
        <v>1.6419999999999999</v>
      </c>
    </row>
    <row r="1381" spans="1:15">
      <c r="A1381" s="64">
        <v>42523</v>
      </c>
      <c r="B1381" s="93">
        <v>1.75</v>
      </c>
      <c r="C1381" s="93"/>
      <c r="D1381" s="93">
        <v>1.75</v>
      </c>
      <c r="E1381" s="93">
        <v>1.75</v>
      </c>
      <c r="F1381" s="93">
        <v>1.75</v>
      </c>
      <c r="G1381" s="62">
        <v>3470</v>
      </c>
      <c r="H1381" s="81">
        <v>32</v>
      </c>
      <c r="I1381" s="80">
        <v>117.96177400000001</v>
      </c>
      <c r="J1381" s="93">
        <v>1.85</v>
      </c>
      <c r="K1381" s="93">
        <v>2</v>
      </c>
      <c r="L1381" s="93">
        <v>2.145</v>
      </c>
      <c r="M1381" s="93">
        <v>1.738</v>
      </c>
      <c r="N1381" s="93">
        <v>1.6850000000000001</v>
      </c>
      <c r="O1381" s="93">
        <v>1.6320000000000001</v>
      </c>
    </row>
    <row r="1382" spans="1:15">
      <c r="A1382" s="64">
        <v>42524</v>
      </c>
      <c r="B1382" s="93">
        <v>1.75</v>
      </c>
      <c r="C1382" s="93"/>
      <c r="D1382" s="93">
        <v>1.75</v>
      </c>
      <c r="E1382" s="93">
        <v>1.75</v>
      </c>
      <c r="F1382" s="93">
        <v>1.75</v>
      </c>
      <c r="G1382" s="62">
        <v>2650</v>
      </c>
      <c r="H1382" s="81">
        <v>23</v>
      </c>
      <c r="I1382" s="80">
        <v>117.967429</v>
      </c>
      <c r="J1382" s="93">
        <v>1.8480000000000001</v>
      </c>
      <c r="K1382" s="93">
        <v>1.9950000000000001</v>
      </c>
      <c r="L1382" s="93">
        <v>2.14</v>
      </c>
      <c r="M1382" s="93">
        <v>1.7350000000000001</v>
      </c>
      <c r="N1382" s="93">
        <v>1.675</v>
      </c>
      <c r="O1382" s="93">
        <v>1.623</v>
      </c>
    </row>
    <row r="1383" spans="1:15">
      <c r="A1383" s="64">
        <v>42527</v>
      </c>
      <c r="B1383" s="93">
        <v>1.75</v>
      </c>
      <c r="C1383" s="93"/>
      <c r="D1383" s="93">
        <v>1.75</v>
      </c>
      <c r="E1383" s="93">
        <v>1.75</v>
      </c>
      <c r="F1383" s="93">
        <v>1.75</v>
      </c>
      <c r="G1383" s="62">
        <v>3837</v>
      </c>
      <c r="H1383" s="81">
        <v>33</v>
      </c>
      <c r="I1383" s="92">
        <v>117.984397</v>
      </c>
      <c r="J1383" s="93">
        <v>1.8480000000000001</v>
      </c>
      <c r="K1383" s="93">
        <v>1.988</v>
      </c>
      <c r="L1383" s="93">
        <v>2.13</v>
      </c>
      <c r="M1383" s="93">
        <v>1.732</v>
      </c>
      <c r="N1383" s="93">
        <v>1.663</v>
      </c>
      <c r="O1383" s="93">
        <v>1.6095000000000002</v>
      </c>
    </row>
    <row r="1384" spans="1:15">
      <c r="A1384" s="64">
        <v>42528</v>
      </c>
      <c r="B1384" s="93">
        <v>1.75</v>
      </c>
      <c r="C1384" s="93"/>
      <c r="D1384" s="93">
        <v>1.75</v>
      </c>
      <c r="E1384" s="93">
        <v>1.75</v>
      </c>
      <c r="F1384" s="93">
        <v>1.75</v>
      </c>
      <c r="G1384" s="62">
        <v>4791</v>
      </c>
      <c r="H1384" s="81">
        <v>32</v>
      </c>
      <c r="I1384" s="80">
        <v>117.990054</v>
      </c>
      <c r="J1384" s="93">
        <v>1.85</v>
      </c>
      <c r="K1384" s="93">
        <v>2</v>
      </c>
      <c r="L1384" s="93">
        <v>2.15</v>
      </c>
      <c r="M1384" s="93">
        <v>1.738</v>
      </c>
      <c r="N1384" s="93">
        <v>1.6910000000000001</v>
      </c>
      <c r="O1384" s="93">
        <v>1.6475</v>
      </c>
    </row>
    <row r="1385" spans="1:15">
      <c r="A1385" s="64">
        <v>42529</v>
      </c>
      <c r="B1385" s="93">
        <v>1.75</v>
      </c>
      <c r="C1385" s="93"/>
      <c r="D1385" s="93">
        <v>1.75</v>
      </c>
      <c r="E1385" s="93">
        <v>1.75</v>
      </c>
      <c r="F1385" s="93">
        <v>1.75</v>
      </c>
      <c r="G1385" s="62">
        <v>4209</v>
      </c>
      <c r="H1385" s="81">
        <v>32</v>
      </c>
      <c r="I1385" s="80">
        <v>117.995711</v>
      </c>
      <c r="J1385" s="93">
        <v>1.85</v>
      </c>
      <c r="K1385" s="93">
        <v>2.0230000000000001</v>
      </c>
      <c r="L1385" s="93">
        <v>2.16</v>
      </c>
      <c r="M1385" s="93">
        <v>1.7350000000000001</v>
      </c>
      <c r="N1385" s="93">
        <v>1.6890000000000001</v>
      </c>
      <c r="O1385" s="93">
        <v>1.637</v>
      </c>
    </row>
    <row r="1386" spans="1:15">
      <c r="A1386" s="64">
        <v>42530</v>
      </c>
      <c r="B1386" s="93">
        <v>1.75</v>
      </c>
      <c r="C1386" s="93"/>
      <c r="D1386" s="93">
        <v>1.75</v>
      </c>
      <c r="E1386" s="93">
        <v>1.75</v>
      </c>
      <c r="F1386" s="93">
        <v>1.75</v>
      </c>
      <c r="G1386" s="62">
        <v>4225</v>
      </c>
      <c r="H1386" s="81">
        <v>32</v>
      </c>
      <c r="I1386" s="80">
        <v>118.001368</v>
      </c>
      <c r="J1386" s="93">
        <v>1.855</v>
      </c>
      <c r="K1386" s="93">
        <v>2.02</v>
      </c>
      <c r="L1386" s="93">
        <v>2.16</v>
      </c>
      <c r="M1386" s="93">
        <v>1.734</v>
      </c>
      <c r="N1386" s="93">
        <v>1.6830000000000001</v>
      </c>
      <c r="O1386" s="93">
        <v>1.631</v>
      </c>
    </row>
    <row r="1387" spans="1:15">
      <c r="A1387" s="64">
        <v>42531</v>
      </c>
      <c r="B1387" s="93">
        <v>1.75</v>
      </c>
      <c r="C1387" s="93"/>
      <c r="D1387" s="93">
        <v>1.75</v>
      </c>
      <c r="E1387" s="93">
        <v>1.75</v>
      </c>
      <c r="F1387" s="93">
        <v>1.75</v>
      </c>
      <c r="G1387" s="62">
        <v>6169</v>
      </c>
      <c r="H1387" s="81">
        <v>32</v>
      </c>
      <c r="I1387" s="80">
        <v>118.007026</v>
      </c>
      <c r="J1387" s="93">
        <v>1.85</v>
      </c>
      <c r="K1387" s="93">
        <v>2.0099999999999998</v>
      </c>
      <c r="L1387" s="93">
        <v>2.16</v>
      </c>
      <c r="M1387" s="93">
        <v>1.7410000000000001</v>
      </c>
      <c r="N1387" s="93">
        <v>1.6819999999999999</v>
      </c>
      <c r="O1387" s="93">
        <v>1.6280000000000001</v>
      </c>
    </row>
    <row r="1388" spans="1:15">
      <c r="A1388" s="64">
        <v>42535</v>
      </c>
      <c r="B1388" s="93">
        <v>1.75</v>
      </c>
      <c r="C1388" s="93"/>
      <c r="D1388" s="93">
        <v>1.75</v>
      </c>
      <c r="E1388" s="93">
        <v>1.75</v>
      </c>
      <c r="F1388" s="93">
        <v>1.75</v>
      </c>
      <c r="G1388" s="62">
        <v>4921</v>
      </c>
      <c r="H1388" s="81">
        <v>33</v>
      </c>
      <c r="I1388" s="80">
        <v>118.029657</v>
      </c>
      <c r="J1388" s="93">
        <v>1.855</v>
      </c>
      <c r="K1388" s="93">
        <v>2.02</v>
      </c>
      <c r="L1388" s="93">
        <v>2.15</v>
      </c>
      <c r="M1388" s="93">
        <v>1.7350000000000001</v>
      </c>
      <c r="N1388" s="93">
        <v>1.67</v>
      </c>
      <c r="O1388" s="93">
        <v>1.615</v>
      </c>
    </row>
    <row r="1389" spans="1:15">
      <c r="A1389" s="64">
        <v>42536</v>
      </c>
      <c r="B1389" s="93">
        <v>1.75</v>
      </c>
      <c r="C1389" s="93"/>
      <c r="D1389" s="93">
        <v>1.75</v>
      </c>
      <c r="E1389" s="93">
        <v>1.75</v>
      </c>
      <c r="F1389" s="93">
        <v>1.75</v>
      </c>
      <c r="G1389" s="62">
        <v>5014</v>
      </c>
      <c r="H1389" s="81">
        <v>40</v>
      </c>
      <c r="I1389" s="80">
        <v>118.03531599999999</v>
      </c>
      <c r="J1389" s="93">
        <v>1.85</v>
      </c>
      <c r="K1389" s="93">
        <v>2.0150000000000001</v>
      </c>
      <c r="L1389" s="93">
        <v>2.15</v>
      </c>
      <c r="M1389" s="93">
        <v>1.7310000000000001</v>
      </c>
      <c r="N1389" s="93">
        <v>1.667</v>
      </c>
      <c r="O1389" s="93">
        <v>1.611</v>
      </c>
    </row>
    <row r="1390" spans="1:15">
      <c r="A1390" s="64">
        <v>42537</v>
      </c>
      <c r="B1390" s="93">
        <v>1.75</v>
      </c>
      <c r="C1390" s="93"/>
      <c r="D1390" s="93">
        <v>1.75</v>
      </c>
      <c r="E1390" s="93">
        <v>1.75</v>
      </c>
      <c r="F1390" s="93">
        <v>1.75</v>
      </c>
      <c r="G1390" s="62">
        <v>3700</v>
      </c>
      <c r="H1390" s="81">
        <v>30</v>
      </c>
      <c r="I1390" s="80">
        <v>118.040976</v>
      </c>
      <c r="J1390" s="93">
        <v>1.843</v>
      </c>
      <c r="K1390" s="93">
        <v>2</v>
      </c>
      <c r="L1390" s="93">
        <v>2.133</v>
      </c>
      <c r="M1390" s="93">
        <v>1.7310000000000001</v>
      </c>
      <c r="N1390" s="93">
        <v>1.6579999999999999</v>
      </c>
      <c r="O1390" s="93">
        <v>1.5940000000000001</v>
      </c>
    </row>
    <row r="1391" spans="1:15">
      <c r="A1391" s="64">
        <v>42538</v>
      </c>
      <c r="B1391" s="93">
        <v>1.75</v>
      </c>
      <c r="C1391" s="93"/>
      <c r="D1391" s="93">
        <v>1.75</v>
      </c>
      <c r="E1391" s="93">
        <v>1.75</v>
      </c>
      <c r="F1391" s="93">
        <v>1.75</v>
      </c>
      <c r="G1391" s="62">
        <v>4477</v>
      </c>
      <c r="H1391" s="81">
        <v>30</v>
      </c>
      <c r="I1391" s="80">
        <v>118.04663499999999</v>
      </c>
      <c r="J1391" s="93">
        <v>1.855</v>
      </c>
      <c r="K1391" s="93">
        <v>1.9950000000000001</v>
      </c>
      <c r="L1391" s="93">
        <v>2.1349999999999998</v>
      </c>
      <c r="M1391" s="93">
        <v>1.73</v>
      </c>
      <c r="N1391" s="93">
        <v>1.661</v>
      </c>
      <c r="O1391" s="93">
        <v>1.6055000000000001</v>
      </c>
    </row>
    <row r="1392" spans="1:15">
      <c r="A1392" s="64">
        <v>42541</v>
      </c>
      <c r="B1392" s="93">
        <v>1.75</v>
      </c>
      <c r="C1392" s="93"/>
      <c r="D1392" s="93">
        <v>1.75</v>
      </c>
      <c r="E1392" s="93">
        <v>1.75</v>
      </c>
      <c r="F1392" s="93">
        <v>1.75</v>
      </c>
      <c r="G1392" s="62">
        <v>4370</v>
      </c>
      <c r="H1392" s="81">
        <v>38</v>
      </c>
      <c r="I1392" s="80">
        <v>118.063614</v>
      </c>
      <c r="J1392" s="93">
        <v>1.853</v>
      </c>
      <c r="K1392" s="93">
        <v>1.998</v>
      </c>
      <c r="L1392" s="93">
        <v>2.14</v>
      </c>
      <c r="M1392" s="93">
        <v>1.7330000000000001</v>
      </c>
      <c r="N1392" s="93">
        <v>1.6659999999999999</v>
      </c>
      <c r="O1392" s="93">
        <v>1.6175000000000002</v>
      </c>
    </row>
    <row r="1393" spans="1:15">
      <c r="A1393" s="64">
        <v>42542</v>
      </c>
      <c r="B1393" s="93">
        <v>1.75</v>
      </c>
      <c r="C1393" s="93"/>
      <c r="D1393" s="93">
        <v>1.75</v>
      </c>
      <c r="E1393" s="93">
        <v>1.75</v>
      </c>
      <c r="F1393" s="93">
        <v>1.75</v>
      </c>
      <c r="G1393" s="62">
        <v>3674</v>
      </c>
      <c r="H1393" s="81">
        <v>24</v>
      </c>
      <c r="I1393" s="80">
        <v>118.069275</v>
      </c>
      <c r="J1393" s="93">
        <v>1.85</v>
      </c>
      <c r="K1393" s="93">
        <v>2</v>
      </c>
      <c r="L1393" s="93">
        <v>2.15</v>
      </c>
      <c r="M1393" s="93">
        <v>1.7310000000000001</v>
      </c>
      <c r="N1393" s="93">
        <v>1.6739999999999999</v>
      </c>
      <c r="O1393" s="93">
        <v>1.6259999999999999</v>
      </c>
    </row>
    <row r="1394" spans="1:15">
      <c r="A1394" s="64">
        <v>42543</v>
      </c>
      <c r="B1394" s="93">
        <v>1.75</v>
      </c>
      <c r="C1394" s="93"/>
      <c r="D1394" s="93">
        <v>1.75</v>
      </c>
      <c r="E1394" s="93">
        <v>1.75</v>
      </c>
      <c r="F1394" s="93">
        <v>1.75</v>
      </c>
      <c r="G1394" s="62">
        <v>3881</v>
      </c>
      <c r="H1394" s="81">
        <v>32</v>
      </c>
      <c r="I1394" s="80">
        <v>118.07493599999999</v>
      </c>
      <c r="J1394" s="93">
        <v>1.85</v>
      </c>
      <c r="K1394" s="93">
        <v>2</v>
      </c>
      <c r="L1394" s="93">
        <v>2.1579999999999999</v>
      </c>
      <c r="M1394" s="93">
        <v>1.7290000000000001</v>
      </c>
      <c r="N1394" s="93">
        <v>1.671</v>
      </c>
      <c r="O1394" s="93">
        <v>1.625</v>
      </c>
    </row>
    <row r="1395" spans="1:15">
      <c r="A1395" s="64">
        <v>42544</v>
      </c>
      <c r="B1395" s="93">
        <v>1.75</v>
      </c>
      <c r="C1395" s="93"/>
      <c r="D1395" s="93">
        <v>1.75</v>
      </c>
      <c r="E1395" s="93">
        <v>1.75</v>
      </c>
      <c r="F1395" s="93">
        <v>1.75</v>
      </c>
      <c r="G1395" s="62">
        <v>4442</v>
      </c>
      <c r="H1395" s="81">
        <v>38</v>
      </c>
      <c r="I1395" s="80">
        <v>118.080597</v>
      </c>
      <c r="J1395" s="93">
        <v>1.85</v>
      </c>
      <c r="K1395" s="93">
        <v>2</v>
      </c>
      <c r="L1395" s="93">
        <v>2.16</v>
      </c>
      <c r="M1395" s="93">
        <v>1.7330000000000001</v>
      </c>
      <c r="N1395" s="93">
        <v>1.673</v>
      </c>
      <c r="O1395" s="93">
        <v>1.627</v>
      </c>
    </row>
    <row r="1396" spans="1:15">
      <c r="A1396" s="64">
        <v>42545</v>
      </c>
      <c r="B1396" s="93">
        <v>1.75</v>
      </c>
      <c r="C1396" s="93"/>
      <c r="D1396" s="93">
        <v>1.75</v>
      </c>
      <c r="E1396" s="93">
        <v>1.75</v>
      </c>
      <c r="F1396" s="93">
        <v>1.75</v>
      </c>
      <c r="G1396" s="62">
        <v>4664</v>
      </c>
      <c r="H1396" s="81">
        <v>39</v>
      </c>
      <c r="I1396" s="80">
        <v>118.086258</v>
      </c>
      <c r="J1396" s="93">
        <v>1.84</v>
      </c>
      <c r="K1396" s="93">
        <v>1.94</v>
      </c>
      <c r="L1396" s="93">
        <v>2.08</v>
      </c>
      <c r="M1396" s="93">
        <v>1.6850000000000001</v>
      </c>
      <c r="N1396" s="93">
        <v>1.5940000000000001</v>
      </c>
      <c r="O1396" s="93">
        <v>1.5269999999999999</v>
      </c>
    </row>
    <row r="1397" spans="1:15">
      <c r="A1397" s="64">
        <v>42548</v>
      </c>
      <c r="B1397" s="93">
        <v>1.75</v>
      </c>
      <c r="C1397" s="93"/>
      <c r="D1397" s="93">
        <v>1.75</v>
      </c>
      <c r="E1397" s="93">
        <v>1.75</v>
      </c>
      <c r="F1397" s="93">
        <v>1.75</v>
      </c>
      <c r="G1397" s="62">
        <v>3682</v>
      </c>
      <c r="H1397" s="81">
        <v>31</v>
      </c>
      <c r="I1397" s="80">
        <v>118.10324300000001</v>
      </c>
      <c r="J1397" s="93">
        <v>1.84</v>
      </c>
      <c r="K1397" s="93">
        <v>1.9450000000000001</v>
      </c>
      <c r="L1397" s="93">
        <v>2.0950000000000002</v>
      </c>
      <c r="M1397" s="93">
        <v>1.706</v>
      </c>
      <c r="N1397" s="93">
        <v>1.6140000000000001</v>
      </c>
      <c r="O1397" s="93">
        <v>1.5529999999999999</v>
      </c>
    </row>
    <row r="1398" spans="1:15">
      <c r="A1398" s="64">
        <v>42549</v>
      </c>
      <c r="B1398" s="93">
        <v>1.75</v>
      </c>
      <c r="C1398" s="93"/>
      <c r="D1398" s="93">
        <v>1.75</v>
      </c>
      <c r="E1398" s="93">
        <v>1.75</v>
      </c>
      <c r="F1398" s="93">
        <v>1.75</v>
      </c>
      <c r="G1398" s="62">
        <v>2644</v>
      </c>
      <c r="H1398" s="81">
        <v>22</v>
      </c>
      <c r="I1398" s="80">
        <v>118.108906</v>
      </c>
      <c r="J1398" s="93">
        <v>1.84</v>
      </c>
      <c r="K1398" s="93">
        <v>1.95</v>
      </c>
      <c r="L1398" s="93">
        <v>2.1</v>
      </c>
      <c r="M1398" s="93">
        <v>1.718</v>
      </c>
      <c r="N1398" s="93">
        <v>1.6219999999999999</v>
      </c>
      <c r="O1398" s="93">
        <v>1.5509999999999999</v>
      </c>
    </row>
    <row r="1399" spans="1:15">
      <c r="A1399" s="64">
        <v>42550</v>
      </c>
      <c r="B1399" s="93">
        <v>1.75</v>
      </c>
      <c r="C1399" s="93"/>
      <c r="D1399" s="93">
        <v>1.75</v>
      </c>
      <c r="E1399" s="93">
        <v>1.75</v>
      </c>
      <c r="F1399" s="93">
        <v>1.75</v>
      </c>
      <c r="G1399" s="62">
        <v>3728</v>
      </c>
      <c r="H1399" s="81">
        <v>24</v>
      </c>
      <c r="I1399" s="80">
        <v>118.114569</v>
      </c>
      <c r="J1399" s="93">
        <v>1.843</v>
      </c>
      <c r="K1399" s="93">
        <v>1.9530000000000001</v>
      </c>
      <c r="L1399" s="93">
        <v>2.11</v>
      </c>
      <c r="M1399" s="93">
        <v>1.7250000000000001</v>
      </c>
      <c r="N1399" s="93">
        <v>1.63</v>
      </c>
      <c r="O1399" s="93">
        <v>1.5640000000000001</v>
      </c>
    </row>
    <row r="1400" spans="1:15">
      <c r="A1400" s="64">
        <v>42551</v>
      </c>
      <c r="B1400" s="93">
        <v>1.75</v>
      </c>
      <c r="C1400" s="93"/>
      <c r="D1400" s="93">
        <v>1.75</v>
      </c>
      <c r="E1400" s="93">
        <v>1.75</v>
      </c>
      <c r="F1400" s="93">
        <v>1.75</v>
      </c>
      <c r="G1400" s="62">
        <v>5120</v>
      </c>
      <c r="H1400" s="81">
        <v>31</v>
      </c>
      <c r="I1400" s="80">
        <v>118.120232</v>
      </c>
      <c r="J1400" s="93">
        <v>1.83</v>
      </c>
      <c r="K1400" s="93">
        <v>1.96</v>
      </c>
      <c r="L1400" s="93">
        <v>2.11</v>
      </c>
      <c r="M1400" s="93">
        <v>1.7290000000000001</v>
      </c>
      <c r="N1400" s="93">
        <v>1.6359999999999999</v>
      </c>
      <c r="O1400" s="93">
        <v>1.571</v>
      </c>
    </row>
    <row r="1401" spans="1:15">
      <c r="A1401" s="64">
        <v>42552</v>
      </c>
      <c r="B1401" s="93">
        <v>1.75</v>
      </c>
      <c r="C1401" s="93"/>
      <c r="D1401" s="93">
        <v>1.75</v>
      </c>
      <c r="E1401" s="93">
        <v>1.75</v>
      </c>
      <c r="F1401" s="93">
        <v>1.75</v>
      </c>
      <c r="G1401" s="81">
        <v>4428</v>
      </c>
      <c r="H1401" s="81">
        <v>27</v>
      </c>
      <c r="I1401" s="80">
        <v>118.125895</v>
      </c>
      <c r="J1401" s="93">
        <v>1.85</v>
      </c>
      <c r="K1401" s="93">
        <v>1.9550000000000001</v>
      </c>
      <c r="L1401" s="93">
        <v>2.11</v>
      </c>
      <c r="M1401" s="93">
        <v>1.7250000000000001</v>
      </c>
      <c r="N1401" s="93">
        <v>1.63</v>
      </c>
      <c r="O1401" s="93">
        <v>1.5640000000000001</v>
      </c>
    </row>
    <row r="1402" spans="1:15">
      <c r="A1402" s="64">
        <v>42555</v>
      </c>
      <c r="B1402" s="93">
        <v>1.75</v>
      </c>
      <c r="C1402" s="93"/>
      <c r="D1402" s="93">
        <v>1.75</v>
      </c>
      <c r="E1402" s="93">
        <v>1.75</v>
      </c>
      <c r="F1402" s="93">
        <v>1.75</v>
      </c>
      <c r="G1402" s="81">
        <v>5564</v>
      </c>
      <c r="H1402" s="81">
        <v>34</v>
      </c>
      <c r="I1402" s="80">
        <v>118.142886</v>
      </c>
      <c r="J1402" s="93">
        <v>1.86</v>
      </c>
      <c r="K1402" s="93">
        <v>1.96</v>
      </c>
      <c r="L1402" s="93">
        <v>2.12</v>
      </c>
      <c r="M1402" s="93">
        <v>1.72</v>
      </c>
      <c r="N1402" s="93">
        <v>1.6379999999999999</v>
      </c>
      <c r="O1402" s="93">
        <v>1.579</v>
      </c>
    </row>
    <row r="1403" spans="1:15">
      <c r="A1403" s="64">
        <v>42556</v>
      </c>
      <c r="B1403" s="93">
        <v>1.75</v>
      </c>
      <c r="C1403" s="93"/>
      <c r="D1403" s="93">
        <v>1.75</v>
      </c>
      <c r="E1403" s="93">
        <v>1.75</v>
      </c>
      <c r="F1403" s="93">
        <v>1.75</v>
      </c>
      <c r="G1403" s="81">
        <v>4276</v>
      </c>
      <c r="H1403" s="81">
        <v>29</v>
      </c>
      <c r="I1403" s="80">
        <v>118.14855</v>
      </c>
      <c r="J1403" s="93">
        <v>1.87</v>
      </c>
      <c r="K1403" s="93">
        <v>1.97</v>
      </c>
      <c r="L1403" s="93">
        <v>2.12</v>
      </c>
      <c r="M1403" s="93">
        <v>1.732</v>
      </c>
      <c r="N1403" s="93">
        <v>1.651</v>
      </c>
      <c r="O1403" s="93">
        <v>1.583</v>
      </c>
    </row>
    <row r="1404" spans="1:15">
      <c r="A1404" s="64">
        <v>42557</v>
      </c>
      <c r="B1404" s="93">
        <v>1.75</v>
      </c>
      <c r="C1404" s="93"/>
      <c r="D1404" s="93">
        <v>1.75</v>
      </c>
      <c r="E1404" s="93">
        <v>1.75</v>
      </c>
      <c r="F1404" s="93">
        <v>1.75</v>
      </c>
      <c r="G1404" s="81">
        <v>4800</v>
      </c>
      <c r="H1404" s="81">
        <v>28</v>
      </c>
      <c r="I1404" s="80">
        <v>118.15421499999999</v>
      </c>
      <c r="J1404" s="93">
        <v>1.87</v>
      </c>
      <c r="K1404" s="93">
        <v>1.96</v>
      </c>
      <c r="L1404" s="93">
        <v>2.11</v>
      </c>
      <c r="M1404" s="93">
        <v>1.7290000000000001</v>
      </c>
      <c r="N1404" s="93">
        <v>1.639</v>
      </c>
      <c r="O1404" s="93">
        <v>1.5620000000000001</v>
      </c>
    </row>
    <row r="1405" spans="1:15">
      <c r="A1405" s="64">
        <v>42558</v>
      </c>
      <c r="B1405" s="93">
        <v>1.75</v>
      </c>
      <c r="C1405" s="93"/>
      <c r="D1405" s="93">
        <v>1.75</v>
      </c>
      <c r="E1405" s="93">
        <v>1.75</v>
      </c>
      <c r="F1405" s="93">
        <v>1.75</v>
      </c>
      <c r="G1405" s="81">
        <v>3266</v>
      </c>
      <c r="H1405" s="81">
        <v>34</v>
      </c>
      <c r="I1405" s="80">
        <v>118.15988</v>
      </c>
      <c r="J1405" s="93">
        <v>1.87</v>
      </c>
      <c r="K1405" s="93">
        <v>1.97</v>
      </c>
      <c r="L1405" s="93">
        <v>2.11</v>
      </c>
      <c r="M1405" s="93">
        <v>1.728</v>
      </c>
      <c r="N1405" s="93">
        <v>1.629</v>
      </c>
      <c r="O1405" s="93">
        <v>1.5529999999999999</v>
      </c>
    </row>
    <row r="1406" spans="1:15">
      <c r="A1406" s="64">
        <v>42559</v>
      </c>
      <c r="B1406" s="93">
        <v>1.75</v>
      </c>
      <c r="C1406" s="93"/>
      <c r="D1406" s="93">
        <v>1.75</v>
      </c>
      <c r="E1406" s="93">
        <v>1.75</v>
      </c>
      <c r="F1406" s="93">
        <v>1.75</v>
      </c>
      <c r="G1406" s="81">
        <v>4519</v>
      </c>
      <c r="H1406" s="81">
        <v>32</v>
      </c>
      <c r="I1406" s="80">
        <v>118.16554499999999</v>
      </c>
      <c r="J1406" s="93">
        <v>1.87</v>
      </c>
      <c r="K1406" s="93">
        <v>1.97</v>
      </c>
      <c r="L1406" s="93">
        <v>2.11</v>
      </c>
      <c r="M1406" s="93">
        <v>1.714</v>
      </c>
      <c r="N1406" s="93">
        <v>1.629</v>
      </c>
      <c r="O1406" s="93">
        <v>1.5554999999999999</v>
      </c>
    </row>
    <row r="1407" spans="1:15">
      <c r="A1407" s="64">
        <v>42562</v>
      </c>
      <c r="B1407" s="93">
        <v>1.75</v>
      </c>
      <c r="C1407" s="93"/>
      <c r="D1407" s="93">
        <v>1.75</v>
      </c>
      <c r="E1407" s="93">
        <v>1.75</v>
      </c>
      <c r="F1407" s="93">
        <v>1.75</v>
      </c>
      <c r="G1407" s="81">
        <v>4109</v>
      </c>
      <c r="H1407" s="81">
        <v>36</v>
      </c>
      <c r="I1407" s="80">
        <v>118.182541</v>
      </c>
      <c r="J1407" s="93">
        <v>1.87</v>
      </c>
      <c r="K1407" s="93">
        <v>1.96</v>
      </c>
      <c r="L1407" s="93">
        <v>2.11</v>
      </c>
      <c r="M1407" s="93">
        <v>1.708</v>
      </c>
      <c r="N1407" s="93">
        <v>1.63</v>
      </c>
      <c r="O1407" s="93">
        <v>1.5580000000000001</v>
      </c>
    </row>
    <row r="1408" spans="1:15">
      <c r="A1408" s="64">
        <v>42563</v>
      </c>
      <c r="B1408" s="93">
        <v>1.75</v>
      </c>
      <c r="C1408" s="93"/>
      <c r="D1408" s="93">
        <v>1.75</v>
      </c>
      <c r="E1408" s="93">
        <v>1.75</v>
      </c>
      <c r="F1408" s="93">
        <v>1.75</v>
      </c>
      <c r="G1408" s="81">
        <v>3374</v>
      </c>
      <c r="H1408" s="81">
        <v>32</v>
      </c>
      <c r="I1408" s="80">
        <v>118.188208</v>
      </c>
      <c r="J1408" s="93">
        <v>1.863</v>
      </c>
      <c r="K1408" s="93">
        <v>1.97</v>
      </c>
      <c r="L1408" s="93">
        <v>2.11</v>
      </c>
      <c r="M1408" s="93">
        <v>1.702</v>
      </c>
      <c r="N1408" s="93">
        <v>1.6379999999999999</v>
      </c>
      <c r="O1408" s="93">
        <v>1.57</v>
      </c>
    </row>
    <row r="1409" spans="1:15">
      <c r="A1409" s="64">
        <v>42564</v>
      </c>
      <c r="B1409" s="93">
        <v>1.75</v>
      </c>
      <c r="C1409" s="93"/>
      <c r="D1409" s="93">
        <v>1.75</v>
      </c>
      <c r="E1409" s="93">
        <v>1.75</v>
      </c>
      <c r="F1409" s="93">
        <v>1.75</v>
      </c>
      <c r="G1409" s="81">
        <v>3010</v>
      </c>
      <c r="H1409" s="81">
        <v>32</v>
      </c>
      <c r="I1409" s="80">
        <v>118.19387399999999</v>
      </c>
      <c r="J1409" s="93">
        <v>1.87</v>
      </c>
      <c r="K1409" s="93">
        <v>1.97</v>
      </c>
      <c r="L1409" s="93">
        <v>2.12</v>
      </c>
      <c r="M1409" s="93">
        <v>1.6990000000000001</v>
      </c>
      <c r="N1409" s="93">
        <v>1.6324999999999998</v>
      </c>
      <c r="O1409" s="93">
        <v>1.5660000000000001</v>
      </c>
    </row>
    <row r="1410" spans="1:15">
      <c r="A1410" s="64">
        <v>42565</v>
      </c>
      <c r="B1410" s="93">
        <v>1.75</v>
      </c>
      <c r="C1410" s="93"/>
      <c r="D1410" s="93">
        <v>1.75</v>
      </c>
      <c r="E1410" s="93">
        <v>1.75</v>
      </c>
      <c r="F1410" s="93">
        <v>1.75</v>
      </c>
      <c r="G1410" s="81">
        <v>4680</v>
      </c>
      <c r="H1410" s="81">
        <v>46</v>
      </c>
      <c r="I1410" s="80">
        <v>118.199541</v>
      </c>
      <c r="J1410" s="93">
        <v>1.87</v>
      </c>
      <c r="K1410" s="93">
        <v>1.96</v>
      </c>
      <c r="L1410" s="93">
        <v>2.1</v>
      </c>
      <c r="M1410" s="93">
        <v>1.6950000000000001</v>
      </c>
      <c r="N1410" s="93">
        <v>1.6259999999999999</v>
      </c>
      <c r="O1410" s="93">
        <v>1.5594999999999999</v>
      </c>
    </row>
    <row r="1411" spans="1:15">
      <c r="A1411" s="64">
        <v>42566</v>
      </c>
      <c r="B1411" s="93">
        <v>1.75</v>
      </c>
      <c r="C1411" s="93"/>
      <c r="D1411" s="93">
        <v>1.75</v>
      </c>
      <c r="E1411" s="93">
        <v>1.75</v>
      </c>
      <c r="F1411" s="93">
        <v>1.75</v>
      </c>
      <c r="G1411" s="81">
        <v>4315</v>
      </c>
      <c r="H1411" s="81">
        <v>34</v>
      </c>
      <c r="I1411" s="80">
        <v>118.205208</v>
      </c>
      <c r="J1411" s="93">
        <v>1.865</v>
      </c>
      <c r="K1411" s="93">
        <v>1.9530000000000001</v>
      </c>
      <c r="L1411" s="93">
        <v>2.11</v>
      </c>
      <c r="M1411" s="93">
        <v>1.681</v>
      </c>
      <c r="N1411" s="93">
        <v>1.62</v>
      </c>
      <c r="O1411" s="93">
        <v>1.5509999999999999</v>
      </c>
    </row>
    <row r="1412" spans="1:15">
      <c r="A1412" s="64">
        <v>42569</v>
      </c>
      <c r="B1412" s="93">
        <v>1.75</v>
      </c>
      <c r="C1412" s="93"/>
      <c r="D1412" s="93">
        <v>1.75</v>
      </c>
      <c r="E1412" s="93">
        <v>1.75</v>
      </c>
      <c r="F1412" s="93">
        <v>1.75</v>
      </c>
      <c r="G1412" s="81">
        <v>6933</v>
      </c>
      <c r="H1412" s="81">
        <v>38</v>
      </c>
      <c r="I1412" s="80">
        <v>118.22221</v>
      </c>
      <c r="J1412" s="93">
        <v>1.86</v>
      </c>
      <c r="K1412" s="93">
        <v>1.95</v>
      </c>
      <c r="L1412" s="93">
        <v>2.1</v>
      </c>
      <c r="M1412" s="93">
        <v>1.673</v>
      </c>
      <c r="N1412" s="93">
        <v>1.6140000000000001</v>
      </c>
      <c r="O1412" s="93">
        <v>1.546</v>
      </c>
    </row>
    <row r="1413" spans="1:15">
      <c r="A1413" s="64">
        <v>42570</v>
      </c>
      <c r="B1413" s="93">
        <v>1.75</v>
      </c>
      <c r="C1413" s="93"/>
      <c r="D1413" s="93">
        <v>1.75</v>
      </c>
      <c r="E1413" s="93">
        <v>1.75</v>
      </c>
      <c r="F1413" s="93">
        <v>1.75</v>
      </c>
      <c r="G1413" s="81">
        <v>5873</v>
      </c>
      <c r="H1413" s="81">
        <v>44</v>
      </c>
      <c r="I1413" s="80">
        <v>118.227878</v>
      </c>
      <c r="J1413" s="93">
        <v>1.86</v>
      </c>
      <c r="K1413" s="93">
        <v>1.93</v>
      </c>
      <c r="L1413" s="93">
        <v>2.0830000000000002</v>
      </c>
      <c r="M1413" s="93">
        <v>1.6579999999999999</v>
      </c>
      <c r="N1413" s="93">
        <v>1.601</v>
      </c>
      <c r="O1413" s="93">
        <v>1.524</v>
      </c>
    </row>
    <row r="1414" spans="1:15">
      <c r="A1414" s="64">
        <v>42571</v>
      </c>
      <c r="B1414" s="93">
        <v>1.75</v>
      </c>
      <c r="C1414" s="93"/>
      <c r="D1414" s="93">
        <v>1.75</v>
      </c>
      <c r="E1414" s="93">
        <v>1.75</v>
      </c>
      <c r="F1414" s="93">
        <v>1.75</v>
      </c>
      <c r="G1414" s="81">
        <v>5682</v>
      </c>
      <c r="H1414" s="81">
        <v>35</v>
      </c>
      <c r="I1414" s="80">
        <v>118.233547</v>
      </c>
      <c r="J1414" s="93">
        <v>1.86</v>
      </c>
      <c r="K1414" s="93">
        <v>1.93</v>
      </c>
      <c r="L1414" s="93">
        <v>2.08</v>
      </c>
      <c r="M1414" s="93">
        <v>1.6519999999999999</v>
      </c>
      <c r="N1414" s="93">
        <v>1.5940000000000001</v>
      </c>
      <c r="O1414" s="93">
        <v>1.5189999999999999</v>
      </c>
    </row>
    <row r="1415" spans="1:15">
      <c r="A1415" s="64">
        <v>42572</v>
      </c>
      <c r="B1415" s="93">
        <v>1.75</v>
      </c>
      <c r="C1415" s="93"/>
      <c r="D1415" s="93">
        <v>1.75</v>
      </c>
      <c r="E1415" s="93">
        <v>1.75</v>
      </c>
      <c r="F1415" s="93">
        <v>1.75</v>
      </c>
      <c r="G1415" s="81">
        <v>4497</v>
      </c>
      <c r="H1415" s="81">
        <v>34</v>
      </c>
      <c r="I1415" s="80">
        <v>118.239216</v>
      </c>
      <c r="J1415" s="93">
        <v>1.86</v>
      </c>
      <c r="K1415" s="93">
        <v>1.91</v>
      </c>
      <c r="L1415" s="93">
        <v>2.0699999999999998</v>
      </c>
      <c r="M1415" s="93">
        <v>1.645</v>
      </c>
      <c r="N1415" s="93">
        <v>1.587</v>
      </c>
      <c r="O1415" s="93">
        <v>1.512</v>
      </c>
    </row>
    <row r="1416" spans="1:15">
      <c r="A1416" s="64">
        <v>42573</v>
      </c>
      <c r="B1416" s="93">
        <v>1.75</v>
      </c>
      <c r="C1416" s="93"/>
      <c r="D1416" s="93">
        <v>1.75</v>
      </c>
      <c r="E1416" s="93">
        <v>1.75</v>
      </c>
      <c r="F1416" s="93">
        <v>1.75</v>
      </c>
      <c r="G1416" s="81">
        <v>4353</v>
      </c>
      <c r="H1416" s="81">
        <v>30</v>
      </c>
      <c r="I1416" s="80">
        <v>118.244885</v>
      </c>
      <c r="J1416" s="93">
        <v>1.85</v>
      </c>
      <c r="K1416" s="93">
        <v>1.895</v>
      </c>
      <c r="L1416" s="93">
        <v>2.06</v>
      </c>
      <c r="M1416" s="93">
        <v>1.629</v>
      </c>
      <c r="N1416" s="93">
        <v>1.5760000000000001</v>
      </c>
      <c r="O1416" s="93">
        <v>1.4990000000000001</v>
      </c>
    </row>
    <row r="1417" spans="1:15">
      <c r="A1417" s="64">
        <v>42576</v>
      </c>
      <c r="B1417" s="93">
        <v>1.75</v>
      </c>
      <c r="C1417" s="93"/>
      <c r="D1417" s="93">
        <v>1.75</v>
      </c>
      <c r="E1417" s="93">
        <v>1.75</v>
      </c>
      <c r="F1417" s="93">
        <v>1.75</v>
      </c>
      <c r="G1417" s="81">
        <v>4059</v>
      </c>
      <c r="H1417" s="81">
        <v>31</v>
      </c>
      <c r="I1417" s="80">
        <v>118.261892</v>
      </c>
      <c r="J1417" s="93">
        <v>1.82</v>
      </c>
      <c r="K1417" s="93">
        <v>1.885</v>
      </c>
      <c r="L1417" s="93">
        <v>2.06</v>
      </c>
      <c r="M1417" s="93">
        <v>1.623</v>
      </c>
      <c r="N1417" s="93">
        <v>1.5760000000000001</v>
      </c>
      <c r="O1417" s="93">
        <v>1.5009999999999999</v>
      </c>
    </row>
    <row r="1418" spans="1:15">
      <c r="A1418" s="64">
        <v>42577</v>
      </c>
      <c r="B1418" s="93">
        <v>1.75</v>
      </c>
      <c r="C1418" s="93"/>
      <c r="D1418" s="93">
        <v>1.75</v>
      </c>
      <c r="E1418" s="93">
        <v>1.75</v>
      </c>
      <c r="F1418" s="93">
        <v>1.75</v>
      </c>
      <c r="G1418" s="81">
        <v>2853</v>
      </c>
      <c r="H1418" s="81">
        <v>26</v>
      </c>
      <c r="I1418" s="80">
        <v>118.267562</v>
      </c>
      <c r="J1418" s="93">
        <v>1.81</v>
      </c>
      <c r="K1418" s="93">
        <v>1.87</v>
      </c>
      <c r="L1418" s="93">
        <v>2.06</v>
      </c>
      <c r="M1418" s="93">
        <v>1.623</v>
      </c>
      <c r="N1418" s="93">
        <v>1.585</v>
      </c>
      <c r="O1418" s="93">
        <v>1.5089999999999999</v>
      </c>
    </row>
    <row r="1419" spans="1:15">
      <c r="A1419" s="64">
        <v>42578</v>
      </c>
      <c r="B1419" s="93">
        <v>1.75</v>
      </c>
      <c r="C1419" s="93"/>
      <c r="D1419" s="93">
        <v>1.75</v>
      </c>
      <c r="E1419" s="93">
        <v>1.75</v>
      </c>
      <c r="F1419" s="93">
        <v>1.75</v>
      </c>
      <c r="G1419" s="81">
        <v>3343</v>
      </c>
      <c r="H1419" s="81">
        <v>30</v>
      </c>
      <c r="I1419" s="80">
        <v>118.273233</v>
      </c>
      <c r="J1419" s="93">
        <v>1.82</v>
      </c>
      <c r="K1419" s="93">
        <v>1.89</v>
      </c>
      <c r="L1419" s="93">
        <v>2.0699999999999998</v>
      </c>
      <c r="M1419" s="93">
        <v>1.6419999999999999</v>
      </c>
      <c r="N1419" s="93">
        <v>1.603</v>
      </c>
      <c r="O1419" s="93">
        <v>1.5329999999999999</v>
      </c>
    </row>
    <row r="1420" spans="1:15">
      <c r="A1420" s="64">
        <v>42579</v>
      </c>
      <c r="B1420" s="93">
        <v>1.75</v>
      </c>
      <c r="C1420" s="93"/>
      <c r="D1420" s="93">
        <v>1.75</v>
      </c>
      <c r="E1420" s="93">
        <v>1.75</v>
      </c>
      <c r="F1420" s="93">
        <v>1.75</v>
      </c>
      <c r="G1420" s="81">
        <v>3390</v>
      </c>
      <c r="H1420" s="81">
        <v>38</v>
      </c>
      <c r="I1420" s="80">
        <v>118.278903</v>
      </c>
      <c r="J1420" s="93">
        <v>1.8</v>
      </c>
      <c r="K1420" s="93">
        <v>1.87</v>
      </c>
      <c r="L1420" s="93">
        <v>2.0499999999999998</v>
      </c>
      <c r="M1420" s="93">
        <v>1.625</v>
      </c>
      <c r="N1420" s="93">
        <v>1.5860000000000001</v>
      </c>
      <c r="O1420" s="93">
        <v>1.5135000000000001</v>
      </c>
    </row>
    <row r="1421" spans="1:15">
      <c r="A1421" s="64">
        <v>42580</v>
      </c>
      <c r="B1421" s="93">
        <v>1.75</v>
      </c>
      <c r="C1421" s="93"/>
      <c r="D1421" s="93">
        <v>1.75</v>
      </c>
      <c r="E1421" s="93">
        <v>1.75</v>
      </c>
      <c r="F1421" s="93">
        <v>1.75</v>
      </c>
      <c r="G1421" s="81">
        <v>6173</v>
      </c>
      <c r="H1421" s="81">
        <v>33</v>
      </c>
      <c r="I1421" s="80">
        <v>118.28457400000001</v>
      </c>
      <c r="J1421" s="93">
        <v>1.7849999999999999</v>
      </c>
      <c r="K1421" s="93">
        <v>1.86</v>
      </c>
      <c r="L1421" s="93">
        <v>2.02</v>
      </c>
      <c r="M1421" s="93">
        <v>1.593</v>
      </c>
      <c r="N1421" s="93">
        <v>1.571</v>
      </c>
      <c r="O1421" s="93">
        <v>1.5030000000000001</v>
      </c>
    </row>
    <row r="1422" spans="1:15">
      <c r="A1422" s="64">
        <v>42583</v>
      </c>
      <c r="B1422" s="93">
        <v>1.75</v>
      </c>
      <c r="C1422" s="93"/>
      <c r="D1422" s="93">
        <v>1.75</v>
      </c>
      <c r="E1422" s="93">
        <v>1.75</v>
      </c>
      <c r="F1422" s="93">
        <v>1.75</v>
      </c>
      <c r="G1422" s="81">
        <v>5451</v>
      </c>
      <c r="H1422" s="81">
        <v>29</v>
      </c>
      <c r="I1422" s="80">
        <v>118.301588</v>
      </c>
      <c r="J1422" s="93"/>
      <c r="K1422" s="93"/>
      <c r="L1422" s="93"/>
      <c r="M1422" s="93">
        <v>1.593</v>
      </c>
      <c r="N1422" s="93">
        <v>1.5680000000000001</v>
      </c>
      <c r="O1422" s="93">
        <v>1.5030000000000001</v>
      </c>
    </row>
    <row r="1423" spans="1:15">
      <c r="A1423" s="64">
        <v>42584</v>
      </c>
      <c r="B1423" s="93">
        <v>1.75</v>
      </c>
      <c r="C1423" s="93"/>
      <c r="D1423" s="93">
        <v>1.75</v>
      </c>
      <c r="E1423" s="93">
        <v>1.75</v>
      </c>
      <c r="F1423" s="93">
        <v>1.75</v>
      </c>
      <c r="G1423" s="81">
        <v>5038</v>
      </c>
      <c r="H1423" s="81">
        <v>33</v>
      </c>
      <c r="I1423" s="80">
        <v>118.30726</v>
      </c>
      <c r="J1423" s="93">
        <v>1.65</v>
      </c>
      <c r="K1423" s="93">
        <v>1.79</v>
      </c>
      <c r="L1423" s="93">
        <v>1.9279999999999999</v>
      </c>
      <c r="M1423" s="93">
        <v>1.5030000000000001</v>
      </c>
      <c r="N1423" s="93">
        <v>1.4830000000000001</v>
      </c>
      <c r="O1423" s="93">
        <v>1.42</v>
      </c>
    </row>
    <row r="1424" spans="1:15">
      <c r="A1424" s="64">
        <v>42585</v>
      </c>
      <c r="B1424" s="93">
        <v>1.5</v>
      </c>
      <c r="C1424" s="93">
        <v>-0.25</v>
      </c>
      <c r="D1424" s="93">
        <v>1.5</v>
      </c>
      <c r="E1424" s="93">
        <v>1.5</v>
      </c>
      <c r="F1424" s="93">
        <v>1.5</v>
      </c>
      <c r="G1424" s="81">
        <v>3584</v>
      </c>
      <c r="H1424" s="81">
        <v>32</v>
      </c>
      <c r="I1424" s="80">
        <v>118.312932</v>
      </c>
      <c r="J1424" s="93">
        <v>1.66</v>
      </c>
      <c r="K1424" s="93">
        <v>1.8</v>
      </c>
      <c r="L1424" s="93">
        <v>1.97</v>
      </c>
      <c r="M1424" s="93">
        <v>1.5030000000000001</v>
      </c>
      <c r="N1424" s="93">
        <v>1.484</v>
      </c>
      <c r="O1424" s="93">
        <v>1.4279999999999999</v>
      </c>
    </row>
    <row r="1425" spans="1:15">
      <c r="A1425" s="64">
        <v>42586</v>
      </c>
      <c r="B1425" s="93">
        <v>1.5</v>
      </c>
      <c r="C1425" s="93"/>
      <c r="D1425" s="93">
        <v>1.5</v>
      </c>
      <c r="E1425" s="93">
        <v>1.5</v>
      </c>
      <c r="F1425" s="93">
        <v>1.5</v>
      </c>
      <c r="G1425" s="81">
        <v>4042</v>
      </c>
      <c r="H1425" s="81">
        <v>29</v>
      </c>
      <c r="I1425" s="80">
        <v>118.31779400000001</v>
      </c>
      <c r="J1425" s="93">
        <v>1.66</v>
      </c>
      <c r="K1425" s="93">
        <v>1.7949999999999999</v>
      </c>
      <c r="L1425" s="93">
        <v>1.97</v>
      </c>
      <c r="M1425" s="93">
        <v>1.5030000000000001</v>
      </c>
      <c r="N1425" s="93">
        <v>1.482</v>
      </c>
      <c r="O1425" s="93">
        <v>1.427</v>
      </c>
    </row>
    <row r="1426" spans="1:15">
      <c r="A1426" s="64">
        <v>42587</v>
      </c>
      <c r="B1426" s="93">
        <v>1.5</v>
      </c>
      <c r="C1426" s="93"/>
      <c r="D1426" s="93">
        <v>1.5</v>
      </c>
      <c r="E1426" s="93">
        <v>1.5</v>
      </c>
      <c r="F1426" s="93">
        <v>1.5</v>
      </c>
      <c r="G1426" s="81">
        <v>3579</v>
      </c>
      <c r="H1426" s="81">
        <v>28</v>
      </c>
      <c r="I1426" s="80">
        <v>118.32265700000001</v>
      </c>
      <c r="J1426" s="93">
        <v>1.66</v>
      </c>
      <c r="K1426" s="93">
        <v>1.79</v>
      </c>
      <c r="L1426" s="93">
        <v>1.97</v>
      </c>
      <c r="M1426" s="93">
        <v>1.502</v>
      </c>
      <c r="N1426" s="93">
        <v>1.4770000000000001</v>
      </c>
      <c r="O1426" s="93">
        <v>1.4235</v>
      </c>
    </row>
    <row r="1427" spans="1:15">
      <c r="A1427" s="64">
        <v>42590</v>
      </c>
      <c r="B1427" s="93">
        <v>1.5</v>
      </c>
      <c r="C1427" s="93"/>
      <c r="D1427" s="93">
        <v>1.5</v>
      </c>
      <c r="E1427" s="93">
        <v>1.5</v>
      </c>
      <c r="F1427" s="93">
        <v>1.5</v>
      </c>
      <c r="G1427" s="81">
        <v>4390</v>
      </c>
      <c r="H1427" s="81">
        <v>33</v>
      </c>
      <c r="I1427" s="80">
        <v>118.337244</v>
      </c>
      <c r="J1427" s="93">
        <v>1.66</v>
      </c>
      <c r="K1427" s="93">
        <v>1.79</v>
      </c>
      <c r="L1427" s="93">
        <v>1.98</v>
      </c>
      <c r="M1427" s="93">
        <v>1.5009999999999999</v>
      </c>
      <c r="N1427" s="93">
        <v>1.4770000000000001</v>
      </c>
      <c r="O1427" s="93">
        <v>1.425</v>
      </c>
    </row>
    <row r="1428" spans="1:15">
      <c r="A1428" s="64">
        <v>42591</v>
      </c>
      <c r="B1428" s="93">
        <v>1.5</v>
      </c>
      <c r="C1428" s="93"/>
      <c r="D1428" s="93">
        <v>1.5</v>
      </c>
      <c r="E1428" s="93">
        <v>1.5</v>
      </c>
      <c r="F1428" s="93">
        <v>1.5</v>
      </c>
      <c r="G1428" s="81">
        <v>3848</v>
      </c>
      <c r="H1428" s="81">
        <v>30</v>
      </c>
      <c r="I1428" s="80">
        <v>118.342108</v>
      </c>
      <c r="J1428" s="93">
        <v>1.66</v>
      </c>
      <c r="K1428" s="93">
        <v>1.788</v>
      </c>
      <c r="L1428" s="93">
        <v>1.97</v>
      </c>
      <c r="M1428" s="93">
        <v>1.4990000000000001</v>
      </c>
      <c r="N1428" s="93">
        <v>1.474</v>
      </c>
      <c r="O1428" s="93">
        <v>1.417</v>
      </c>
    </row>
    <row r="1429" spans="1:15">
      <c r="A1429" s="64">
        <v>42592</v>
      </c>
      <c r="B1429" s="93">
        <v>1.5</v>
      </c>
      <c r="C1429" s="93"/>
      <c r="D1429" s="93">
        <v>1.5</v>
      </c>
      <c r="E1429" s="93">
        <v>1.5</v>
      </c>
      <c r="F1429" s="93">
        <v>1.5</v>
      </c>
      <c r="G1429" s="81">
        <v>3956</v>
      </c>
      <c r="H1429" s="81">
        <v>37</v>
      </c>
      <c r="I1429" s="80">
        <v>118.346971</v>
      </c>
      <c r="J1429" s="93">
        <v>1.66</v>
      </c>
      <c r="K1429" s="93">
        <v>1.77</v>
      </c>
      <c r="L1429" s="93">
        <v>1.96</v>
      </c>
      <c r="M1429" s="93">
        <v>1.4990000000000001</v>
      </c>
      <c r="N1429" s="93">
        <v>1.4710000000000001</v>
      </c>
      <c r="O1429" s="93">
        <v>1.4119999999999999</v>
      </c>
    </row>
    <row r="1430" spans="1:15">
      <c r="A1430" s="64">
        <v>42593</v>
      </c>
      <c r="B1430" s="93">
        <v>1.5</v>
      </c>
      <c r="C1430" s="93"/>
      <c r="D1430" s="93">
        <v>1.5</v>
      </c>
      <c r="E1430" s="93">
        <v>1.5</v>
      </c>
      <c r="F1430" s="93">
        <v>1.5</v>
      </c>
      <c r="G1430" s="81">
        <v>4574</v>
      </c>
      <c r="H1430" s="81">
        <v>43</v>
      </c>
      <c r="I1430" s="80">
        <v>118.35183499999999</v>
      </c>
      <c r="J1430" s="93">
        <v>1.65</v>
      </c>
      <c r="K1430" s="93">
        <v>1.76</v>
      </c>
      <c r="L1430" s="93">
        <v>1.9550000000000001</v>
      </c>
      <c r="M1430" s="93">
        <v>1.4990000000000001</v>
      </c>
      <c r="N1430" s="93">
        <v>1.468</v>
      </c>
      <c r="O1430" s="93">
        <v>1.413</v>
      </c>
    </row>
    <row r="1431" spans="1:15">
      <c r="A1431" s="64">
        <v>42594</v>
      </c>
      <c r="B1431" s="93">
        <v>1.5</v>
      </c>
      <c r="C1431" s="93"/>
      <c r="D1431" s="93">
        <v>1.5</v>
      </c>
      <c r="E1431" s="93">
        <v>1.5</v>
      </c>
      <c r="F1431" s="93">
        <v>1.5</v>
      </c>
      <c r="G1431" s="81">
        <v>5149</v>
      </c>
      <c r="H1431" s="81">
        <v>39</v>
      </c>
      <c r="I1431" s="80">
        <v>118.35669799999999</v>
      </c>
      <c r="J1431" s="93">
        <v>1.65</v>
      </c>
      <c r="K1431" s="93">
        <v>1.7549999999999999</v>
      </c>
      <c r="L1431" s="93">
        <v>1.96</v>
      </c>
      <c r="M1431" s="93">
        <v>1.4990000000000001</v>
      </c>
      <c r="N1431" s="93">
        <v>1.4685000000000001</v>
      </c>
      <c r="O1431" s="93">
        <v>1.413</v>
      </c>
    </row>
    <row r="1432" spans="1:15">
      <c r="A1432" s="64">
        <v>42597</v>
      </c>
      <c r="B1432" s="93">
        <v>1.5</v>
      </c>
      <c r="C1432" s="93"/>
      <c r="D1432" s="93">
        <v>1.5</v>
      </c>
      <c r="E1432" s="93">
        <v>1.5</v>
      </c>
      <c r="F1432" s="93">
        <v>1.5</v>
      </c>
      <c r="G1432" s="81">
        <v>4596</v>
      </c>
      <c r="H1432" s="81">
        <v>32</v>
      </c>
      <c r="I1432" s="80">
        <v>118.37129</v>
      </c>
      <c r="J1432" s="93">
        <v>1.65</v>
      </c>
      <c r="K1432" s="93">
        <v>1.76</v>
      </c>
      <c r="L1432" s="93">
        <v>1.94</v>
      </c>
      <c r="M1432" s="93">
        <v>1.498</v>
      </c>
      <c r="N1432" s="93">
        <v>1.466</v>
      </c>
      <c r="O1432" s="93">
        <v>1.4119999999999999</v>
      </c>
    </row>
    <row r="1433" spans="1:15">
      <c r="A1433" s="64">
        <v>42598</v>
      </c>
      <c r="B1433" s="93">
        <v>1.5</v>
      </c>
      <c r="C1433" s="93"/>
      <c r="D1433" s="93">
        <v>1.5</v>
      </c>
      <c r="E1433" s="93">
        <v>1.5</v>
      </c>
      <c r="F1433" s="93">
        <v>1.5</v>
      </c>
      <c r="G1433" s="81">
        <v>5432</v>
      </c>
      <c r="H1433" s="81">
        <v>36</v>
      </c>
      <c r="I1433" s="80">
        <v>118.376155</v>
      </c>
      <c r="J1433" s="93">
        <v>1.65</v>
      </c>
      <c r="K1433" s="93">
        <v>1.758</v>
      </c>
      <c r="L1433" s="93">
        <v>1.95</v>
      </c>
      <c r="M1433" s="93">
        <v>1.498</v>
      </c>
      <c r="N1433" s="93">
        <v>1.4649999999999999</v>
      </c>
      <c r="O1433" s="93">
        <v>1.4100000000000001</v>
      </c>
    </row>
    <row r="1434" spans="1:15">
      <c r="A1434" s="64">
        <v>42599</v>
      </c>
      <c r="B1434" s="93">
        <v>1.5</v>
      </c>
      <c r="C1434" s="93"/>
      <c r="D1434" s="93">
        <v>1.5</v>
      </c>
      <c r="E1434" s="93">
        <v>1.5</v>
      </c>
      <c r="F1434" s="93">
        <v>1.5</v>
      </c>
      <c r="G1434" s="81">
        <v>5035</v>
      </c>
      <c r="H1434" s="81">
        <v>39</v>
      </c>
      <c r="I1434" s="80">
        <v>118.38102000000001</v>
      </c>
      <c r="J1434" s="93">
        <v>1.64</v>
      </c>
      <c r="K1434" s="93">
        <v>1.758</v>
      </c>
      <c r="L1434" s="93">
        <v>1.96</v>
      </c>
      <c r="M1434" s="93">
        <v>1.4950000000000001</v>
      </c>
      <c r="N1434" s="93">
        <v>1.4670000000000001</v>
      </c>
      <c r="O1434" s="93">
        <v>1.415</v>
      </c>
    </row>
    <row r="1435" spans="1:15">
      <c r="A1435" s="64">
        <v>42600</v>
      </c>
      <c r="B1435" s="93">
        <v>1.5</v>
      </c>
      <c r="C1435" s="93"/>
      <c r="D1435" s="93">
        <v>1.5</v>
      </c>
      <c r="E1435" s="93">
        <v>1.5</v>
      </c>
      <c r="F1435" s="93">
        <v>1.5</v>
      </c>
      <c r="G1435" s="81">
        <v>4649</v>
      </c>
      <c r="H1435" s="81">
        <v>23</v>
      </c>
      <c r="I1435" s="80">
        <v>118.385885</v>
      </c>
      <c r="J1435" s="93">
        <v>1.64</v>
      </c>
      <c r="K1435" s="93">
        <v>1.75</v>
      </c>
      <c r="L1435" s="93">
        <v>1.9550000000000001</v>
      </c>
      <c r="M1435" s="93">
        <v>1.4950000000000001</v>
      </c>
      <c r="N1435" s="93">
        <v>1.466</v>
      </c>
      <c r="O1435" s="93">
        <v>1.415</v>
      </c>
    </row>
    <row r="1436" spans="1:15">
      <c r="A1436" s="64">
        <v>42601</v>
      </c>
      <c r="B1436" s="93">
        <v>1.5</v>
      </c>
      <c r="C1436" s="93"/>
      <c r="D1436" s="93">
        <v>1.5</v>
      </c>
      <c r="E1436" s="93">
        <v>1.5</v>
      </c>
      <c r="F1436" s="93">
        <v>1.5</v>
      </c>
      <c r="G1436" s="81">
        <v>5535</v>
      </c>
      <c r="H1436" s="81">
        <v>41</v>
      </c>
      <c r="I1436" s="80">
        <v>118.39075</v>
      </c>
      <c r="J1436" s="93">
        <v>1.623</v>
      </c>
      <c r="K1436" s="93">
        <v>1.74</v>
      </c>
      <c r="L1436" s="93">
        <v>1.94</v>
      </c>
      <c r="M1436" s="93">
        <v>1.494</v>
      </c>
      <c r="N1436" s="93">
        <v>1.4630000000000001</v>
      </c>
      <c r="O1436" s="93">
        <v>1.41</v>
      </c>
    </row>
    <row r="1437" spans="1:15">
      <c r="A1437" s="64">
        <v>42604</v>
      </c>
      <c r="B1437" s="93">
        <v>1.5</v>
      </c>
      <c r="C1437" s="93"/>
      <c r="D1437" s="93">
        <v>1.5</v>
      </c>
      <c r="E1437" s="93">
        <v>1.5</v>
      </c>
      <c r="F1437" s="93">
        <v>1.5</v>
      </c>
      <c r="G1437" s="81">
        <v>3822</v>
      </c>
      <c r="H1437" s="81">
        <v>30</v>
      </c>
      <c r="I1437" s="80">
        <v>118.40534599999999</v>
      </c>
      <c r="J1437" s="93">
        <v>1.62</v>
      </c>
      <c r="K1437" s="93">
        <v>1.73</v>
      </c>
      <c r="L1437" s="93">
        <v>1.9450000000000001</v>
      </c>
      <c r="M1437" s="93">
        <v>1.496</v>
      </c>
      <c r="N1437" s="93">
        <v>1.466</v>
      </c>
      <c r="O1437" s="93">
        <v>1.4159999999999999</v>
      </c>
    </row>
    <row r="1438" spans="1:15">
      <c r="A1438" s="64">
        <v>42605</v>
      </c>
      <c r="B1438" s="93">
        <v>1.5</v>
      </c>
      <c r="C1438" s="93"/>
      <c r="D1438" s="93">
        <v>1.5</v>
      </c>
      <c r="E1438" s="93">
        <v>1.5</v>
      </c>
      <c r="F1438" s="93">
        <v>1.5</v>
      </c>
      <c r="G1438" s="81">
        <v>4582</v>
      </c>
      <c r="H1438" s="81">
        <v>33</v>
      </c>
      <c r="I1438" s="80">
        <v>118.410212</v>
      </c>
      <c r="J1438" s="93">
        <v>1.62</v>
      </c>
      <c r="K1438" s="93">
        <v>1.73</v>
      </c>
      <c r="L1438" s="93">
        <v>1.9379999999999999</v>
      </c>
      <c r="M1438" s="93">
        <v>1.5</v>
      </c>
      <c r="N1438" s="93">
        <v>1.46</v>
      </c>
      <c r="O1438" s="93">
        <v>1.41</v>
      </c>
    </row>
    <row r="1439" spans="1:15">
      <c r="A1439" s="64">
        <v>42606</v>
      </c>
      <c r="B1439" s="93">
        <v>1.5</v>
      </c>
      <c r="C1439" s="93"/>
      <c r="D1439" s="93">
        <v>1.5</v>
      </c>
      <c r="E1439" s="93">
        <v>1.5</v>
      </c>
      <c r="F1439" s="93">
        <v>1.5</v>
      </c>
      <c r="G1439" s="81">
        <v>3000</v>
      </c>
      <c r="H1439" s="81">
        <v>28</v>
      </c>
      <c r="I1439" s="80">
        <v>118.41507799999999</v>
      </c>
      <c r="J1439" s="93">
        <v>1.62</v>
      </c>
      <c r="K1439" s="93">
        <v>1.73</v>
      </c>
      <c r="L1439" s="93">
        <v>1.93</v>
      </c>
      <c r="M1439" s="93">
        <v>1.496</v>
      </c>
      <c r="N1439" s="93">
        <v>1.4590000000000001</v>
      </c>
      <c r="O1439" s="93">
        <v>1.403</v>
      </c>
    </row>
    <row r="1440" spans="1:15">
      <c r="A1440" s="64">
        <v>42607</v>
      </c>
      <c r="B1440" s="93">
        <v>1.5</v>
      </c>
      <c r="C1440" s="93"/>
      <c r="D1440" s="93">
        <v>1.5</v>
      </c>
      <c r="E1440" s="93">
        <v>1.5</v>
      </c>
      <c r="F1440" s="93">
        <v>1.5</v>
      </c>
      <c r="G1440" s="81">
        <v>4039</v>
      </c>
      <c r="H1440" s="81">
        <v>26</v>
      </c>
      <c r="I1440" s="80">
        <v>118.419944</v>
      </c>
      <c r="J1440" s="93">
        <v>1.62</v>
      </c>
      <c r="K1440" s="93">
        <v>1.72</v>
      </c>
      <c r="L1440" s="93">
        <v>1.93</v>
      </c>
      <c r="M1440" s="93">
        <v>1.4950000000000001</v>
      </c>
      <c r="N1440" s="93">
        <v>1.458</v>
      </c>
      <c r="O1440" s="93">
        <v>1.41</v>
      </c>
    </row>
    <row r="1441" spans="1:15">
      <c r="A1441" s="64">
        <v>42608</v>
      </c>
      <c r="B1441" s="93">
        <v>1.5</v>
      </c>
      <c r="C1441" s="93"/>
      <c r="D1441" s="93">
        <v>1.5</v>
      </c>
      <c r="E1441" s="93">
        <v>1.5</v>
      </c>
      <c r="F1441" s="93">
        <v>1.5</v>
      </c>
      <c r="G1441" s="81">
        <v>4794</v>
      </c>
      <c r="H1441" s="81">
        <v>26</v>
      </c>
      <c r="I1441" s="80">
        <v>118.42481100000001</v>
      </c>
      <c r="J1441" s="93">
        <v>1.62</v>
      </c>
      <c r="K1441" s="93">
        <v>1.73</v>
      </c>
      <c r="L1441" s="93">
        <v>1.93</v>
      </c>
      <c r="M1441" s="93">
        <v>1.4950000000000001</v>
      </c>
      <c r="N1441" s="93">
        <v>1.4590000000000001</v>
      </c>
      <c r="O1441" s="93">
        <v>1.413</v>
      </c>
    </row>
    <row r="1442" spans="1:15">
      <c r="A1442" s="64">
        <v>42611</v>
      </c>
      <c r="B1442" s="93">
        <v>1.5</v>
      </c>
      <c r="C1442" s="93"/>
      <c r="D1442" s="93">
        <v>1.5</v>
      </c>
      <c r="E1442" s="93">
        <v>1.5</v>
      </c>
      <c r="F1442" s="93">
        <v>1.5</v>
      </c>
      <c r="G1442" s="81">
        <v>3739</v>
      </c>
      <c r="H1442" s="81">
        <v>30</v>
      </c>
      <c r="I1442" s="80">
        <v>118.43941100000001</v>
      </c>
      <c r="J1442" s="93">
        <v>1.62</v>
      </c>
      <c r="K1442" s="93">
        <v>1.73</v>
      </c>
      <c r="L1442" s="93">
        <v>1.93</v>
      </c>
      <c r="M1442" s="93">
        <v>1.494</v>
      </c>
      <c r="N1442" s="93">
        <v>1.4610000000000001</v>
      </c>
      <c r="O1442" s="93">
        <v>1.4179999999999999</v>
      </c>
    </row>
    <row r="1443" spans="1:15">
      <c r="A1443" s="64">
        <v>42612</v>
      </c>
      <c r="B1443" s="93">
        <v>1.5</v>
      </c>
      <c r="C1443" s="93"/>
      <c r="D1443" s="93">
        <v>1.5</v>
      </c>
      <c r="E1443" s="93">
        <v>1.5</v>
      </c>
      <c r="F1443" s="93">
        <v>1.5</v>
      </c>
      <c r="G1443" s="81">
        <v>4063</v>
      </c>
      <c r="H1443" s="81">
        <v>29</v>
      </c>
      <c r="I1443" s="80">
        <v>118.44427899999999</v>
      </c>
      <c r="J1443" s="93">
        <v>1.62</v>
      </c>
      <c r="K1443" s="93">
        <v>1.73</v>
      </c>
      <c r="L1443" s="93">
        <v>1.93</v>
      </c>
      <c r="M1443" s="93">
        <v>1.494</v>
      </c>
      <c r="N1443" s="93">
        <v>1.4590000000000001</v>
      </c>
      <c r="O1443" s="93">
        <v>1.4119999999999999</v>
      </c>
    </row>
    <row r="1444" spans="1:15">
      <c r="A1444" s="64">
        <v>42613</v>
      </c>
      <c r="B1444" s="93">
        <v>1.5</v>
      </c>
      <c r="C1444" s="93"/>
      <c r="D1444" s="93">
        <v>1.5</v>
      </c>
      <c r="E1444" s="93">
        <v>1.5</v>
      </c>
      <c r="F1444" s="93">
        <v>1.5</v>
      </c>
      <c r="G1444" s="81">
        <v>5120</v>
      </c>
      <c r="H1444" s="81">
        <v>36</v>
      </c>
      <c r="I1444" s="80">
        <v>118.449146</v>
      </c>
      <c r="J1444" s="93">
        <v>1.62</v>
      </c>
      <c r="K1444" s="93">
        <v>1.73</v>
      </c>
      <c r="L1444" s="93">
        <v>1.925</v>
      </c>
      <c r="M1444" s="93">
        <v>1.494</v>
      </c>
      <c r="N1444" s="93">
        <v>1.456</v>
      </c>
      <c r="O1444" s="93">
        <v>1.4079999999999999</v>
      </c>
    </row>
    <row r="1445" spans="1:15">
      <c r="A1445" s="64">
        <v>42614</v>
      </c>
      <c r="B1445" s="93">
        <v>1.5</v>
      </c>
      <c r="C1445" s="93"/>
      <c r="D1445" s="93">
        <v>1.5</v>
      </c>
      <c r="E1445" s="93">
        <v>1.5</v>
      </c>
      <c r="F1445" s="93">
        <v>1.5</v>
      </c>
      <c r="G1445" s="81">
        <v>4639</v>
      </c>
      <c r="H1445" s="81">
        <v>27</v>
      </c>
      <c r="I1445" s="80">
        <v>118.454014</v>
      </c>
      <c r="J1445" s="93">
        <v>1.623</v>
      </c>
      <c r="K1445" s="93">
        <v>1.73</v>
      </c>
      <c r="L1445" s="93">
        <v>1.93</v>
      </c>
      <c r="M1445" s="93">
        <v>1.484</v>
      </c>
      <c r="N1445" s="93">
        <v>1.4550000000000001</v>
      </c>
      <c r="O1445" s="93">
        <v>1.411</v>
      </c>
    </row>
    <row r="1446" spans="1:15">
      <c r="A1446" s="64">
        <v>42615</v>
      </c>
      <c r="B1446" s="93">
        <v>1.5</v>
      </c>
      <c r="C1446" s="93"/>
      <c r="D1446" s="93">
        <v>1.5</v>
      </c>
      <c r="E1446" s="93">
        <v>1.5</v>
      </c>
      <c r="F1446" s="93">
        <v>1.5</v>
      </c>
      <c r="G1446" s="81">
        <v>3015</v>
      </c>
      <c r="H1446" s="81">
        <v>25</v>
      </c>
      <c r="I1446" s="80">
        <v>118.458882</v>
      </c>
      <c r="J1446" s="93">
        <v>1.62</v>
      </c>
      <c r="K1446" s="93">
        <v>1.73</v>
      </c>
      <c r="L1446" s="93">
        <v>1.93</v>
      </c>
      <c r="M1446" s="93">
        <v>1.4910000000000001</v>
      </c>
      <c r="N1446" s="93">
        <v>1.456</v>
      </c>
      <c r="O1446" s="93">
        <v>1.411</v>
      </c>
    </row>
    <row r="1447" spans="1:15">
      <c r="A1447" s="64">
        <v>42618</v>
      </c>
      <c r="B1447" s="93">
        <v>1.5</v>
      </c>
      <c r="C1447" s="93"/>
      <c r="D1447" s="93">
        <v>1.5</v>
      </c>
      <c r="E1447" s="93">
        <v>1.5</v>
      </c>
      <c r="F1447" s="93">
        <v>1.5</v>
      </c>
      <c r="G1447" s="81">
        <v>3819</v>
      </c>
      <c r="H1447" s="81">
        <v>38</v>
      </c>
      <c r="I1447" s="80">
        <v>118.47348599999999</v>
      </c>
      <c r="J1447" s="93">
        <v>1.62</v>
      </c>
      <c r="K1447" s="93">
        <v>1.72</v>
      </c>
      <c r="L1447" s="93">
        <v>1.93</v>
      </c>
      <c r="M1447" s="93">
        <v>1.49</v>
      </c>
      <c r="N1447" s="93">
        <v>1.4570000000000001</v>
      </c>
      <c r="O1447" s="93">
        <v>1.417</v>
      </c>
    </row>
    <row r="1448" spans="1:15">
      <c r="A1448" s="64">
        <v>42619</v>
      </c>
      <c r="B1448" s="93">
        <v>1.5</v>
      </c>
      <c r="C1448" s="93"/>
      <c r="D1448" s="93">
        <v>1.5</v>
      </c>
      <c r="E1448" s="93">
        <v>1.5</v>
      </c>
      <c r="F1448" s="93">
        <v>1.5</v>
      </c>
      <c r="G1448" s="81">
        <v>4181</v>
      </c>
      <c r="H1448" s="81">
        <v>32</v>
      </c>
      <c r="I1448" s="80">
        <v>118.47835499999999</v>
      </c>
      <c r="J1448" s="93">
        <v>1.62</v>
      </c>
      <c r="K1448" s="93">
        <v>1.718</v>
      </c>
      <c r="L1448" s="93">
        <v>1.93</v>
      </c>
      <c r="M1448" s="93">
        <v>1.5</v>
      </c>
      <c r="N1448" s="93">
        <v>1.464</v>
      </c>
      <c r="O1448" s="93">
        <v>1.4279999999999999</v>
      </c>
    </row>
    <row r="1449" spans="1:15">
      <c r="A1449" s="64">
        <v>42620</v>
      </c>
      <c r="B1449" s="93">
        <v>1.5</v>
      </c>
      <c r="C1449" s="93"/>
      <c r="D1449" s="93">
        <v>1.5</v>
      </c>
      <c r="E1449" s="93">
        <v>1.5</v>
      </c>
      <c r="F1449" s="93">
        <v>1.5</v>
      </c>
      <c r="G1449" s="81">
        <v>3882</v>
      </c>
      <c r="H1449" s="81">
        <v>30</v>
      </c>
      <c r="I1449" s="80">
        <v>118.48322400000001</v>
      </c>
      <c r="J1449" s="93">
        <v>1.61</v>
      </c>
      <c r="K1449" s="93">
        <v>1.728</v>
      </c>
      <c r="L1449" s="93">
        <v>1.93</v>
      </c>
      <c r="M1449" s="93">
        <v>1.498</v>
      </c>
      <c r="N1449" s="93">
        <v>1.4610000000000001</v>
      </c>
      <c r="O1449" s="93">
        <v>1.4219999999999999</v>
      </c>
    </row>
    <row r="1450" spans="1:15">
      <c r="A1450" s="64">
        <v>42621</v>
      </c>
      <c r="B1450" s="93">
        <v>1.5</v>
      </c>
      <c r="C1450" s="93"/>
      <c r="D1450" s="93">
        <v>1.5</v>
      </c>
      <c r="E1450" s="93">
        <v>1.5</v>
      </c>
      <c r="F1450" s="93">
        <v>1.5</v>
      </c>
      <c r="G1450" s="81">
        <v>3658</v>
      </c>
      <c r="H1450" s="81">
        <v>28</v>
      </c>
      <c r="I1450" s="80">
        <v>118.48809300000001</v>
      </c>
      <c r="J1450" s="93">
        <v>1.61</v>
      </c>
      <c r="K1450" s="93">
        <v>1.72</v>
      </c>
      <c r="L1450" s="93">
        <v>1.93</v>
      </c>
      <c r="M1450" s="93">
        <v>1.498</v>
      </c>
      <c r="N1450" s="93">
        <v>1.464</v>
      </c>
      <c r="O1450" s="93">
        <v>1.43</v>
      </c>
    </row>
    <row r="1451" spans="1:15">
      <c r="A1451" s="64">
        <v>42622</v>
      </c>
      <c r="B1451" s="93">
        <v>1.5</v>
      </c>
      <c r="C1451" s="93"/>
      <c r="D1451" s="93">
        <v>1.5</v>
      </c>
      <c r="E1451" s="93">
        <v>1.5</v>
      </c>
      <c r="F1451" s="93">
        <v>1.5</v>
      </c>
      <c r="G1451" s="81">
        <v>4620</v>
      </c>
      <c r="H1451" s="81">
        <v>31</v>
      </c>
      <c r="I1451" s="80">
        <v>118.492963</v>
      </c>
      <c r="J1451" s="93">
        <v>1.61</v>
      </c>
      <c r="K1451" s="93">
        <v>1.73</v>
      </c>
      <c r="L1451" s="93">
        <v>1.94</v>
      </c>
      <c r="M1451" s="93">
        <v>1.498</v>
      </c>
      <c r="N1451" s="93">
        <v>1.4670000000000001</v>
      </c>
      <c r="O1451" s="93">
        <v>1.4350000000000001</v>
      </c>
    </row>
    <row r="1452" spans="1:15">
      <c r="A1452" s="64">
        <v>42625</v>
      </c>
      <c r="B1452" s="93">
        <v>1.5</v>
      </c>
      <c r="C1452" s="93"/>
      <c r="D1452" s="93">
        <v>1.5</v>
      </c>
      <c r="E1452" s="93">
        <v>1.5</v>
      </c>
      <c r="F1452" s="93">
        <v>1.5</v>
      </c>
      <c r="G1452" s="81">
        <v>5799</v>
      </c>
      <c r="H1452" s="81">
        <v>36</v>
      </c>
      <c r="I1452" s="80">
        <v>118.507571</v>
      </c>
      <c r="J1452" s="93">
        <v>1.61</v>
      </c>
      <c r="K1452" s="93">
        <v>1.73</v>
      </c>
      <c r="L1452" s="93">
        <v>1.95</v>
      </c>
      <c r="M1452" s="93">
        <v>1.4969999999999999</v>
      </c>
      <c r="N1452" s="93">
        <v>1.466</v>
      </c>
      <c r="O1452" s="93">
        <v>1.4370000000000001</v>
      </c>
    </row>
    <row r="1453" spans="1:15">
      <c r="A1453" s="64">
        <v>42626</v>
      </c>
      <c r="B1453" s="93">
        <v>1.5</v>
      </c>
      <c r="C1453" s="93"/>
      <c r="D1453" s="93">
        <v>1.5</v>
      </c>
      <c r="E1453" s="93">
        <v>1.5</v>
      </c>
      <c r="F1453" s="93">
        <v>1.5</v>
      </c>
      <c r="G1453" s="81">
        <v>3563</v>
      </c>
      <c r="H1453" s="81">
        <v>30</v>
      </c>
      <c r="I1453" s="80">
        <v>118.51244199999999</v>
      </c>
      <c r="J1453" s="93">
        <v>1.62</v>
      </c>
      <c r="K1453" s="93">
        <v>1.7350000000000001</v>
      </c>
      <c r="L1453" s="93">
        <v>1.95</v>
      </c>
      <c r="M1453" s="93">
        <v>1.4969999999999999</v>
      </c>
      <c r="N1453" s="93">
        <v>1.4650000000000001</v>
      </c>
      <c r="O1453" s="93">
        <v>1.4350000000000001</v>
      </c>
    </row>
    <row r="1454" spans="1:15">
      <c r="A1454" s="64">
        <v>42627</v>
      </c>
      <c r="B1454" s="93">
        <v>1.5</v>
      </c>
      <c r="C1454" s="93"/>
      <c r="D1454" s="93">
        <v>1.5</v>
      </c>
      <c r="E1454" s="93">
        <v>1.5</v>
      </c>
      <c r="F1454" s="93">
        <v>1.5</v>
      </c>
      <c r="G1454" s="81">
        <v>4532</v>
      </c>
      <c r="H1454" s="81">
        <v>39</v>
      </c>
      <c r="I1454" s="80">
        <v>118.517312</v>
      </c>
      <c r="J1454" s="93">
        <v>1.62</v>
      </c>
      <c r="K1454" s="93">
        <v>1.74</v>
      </c>
      <c r="L1454" s="93">
        <v>1.95</v>
      </c>
      <c r="M1454" s="93">
        <v>1.496</v>
      </c>
      <c r="N1454" s="93">
        <v>1.466</v>
      </c>
      <c r="O1454" s="93">
        <v>1.4339999999999999</v>
      </c>
    </row>
    <row r="1455" spans="1:15">
      <c r="A1455" s="64">
        <v>42628</v>
      </c>
      <c r="B1455" s="93">
        <v>1.5</v>
      </c>
      <c r="C1455" s="93"/>
      <c r="D1455" s="93">
        <v>1.5</v>
      </c>
      <c r="E1455" s="93">
        <v>1.5</v>
      </c>
      <c r="F1455" s="93">
        <v>1.5</v>
      </c>
      <c r="G1455" s="81">
        <v>2950</v>
      </c>
      <c r="H1455" s="81">
        <v>30</v>
      </c>
      <c r="I1455" s="80">
        <v>118.522183</v>
      </c>
      <c r="J1455" s="93">
        <v>1.613</v>
      </c>
      <c r="K1455" s="93">
        <v>1.7330000000000001</v>
      </c>
      <c r="L1455" s="93">
        <v>1.9350000000000001</v>
      </c>
      <c r="M1455" s="93">
        <v>1.498</v>
      </c>
      <c r="N1455" s="93">
        <v>1.468</v>
      </c>
      <c r="O1455" s="93">
        <v>1.4375</v>
      </c>
    </row>
    <row r="1456" spans="1:15">
      <c r="A1456" s="64">
        <v>42629</v>
      </c>
      <c r="B1456" s="93">
        <v>1.5</v>
      </c>
      <c r="C1456" s="93"/>
      <c r="D1456" s="93">
        <v>1.5</v>
      </c>
      <c r="E1456" s="93">
        <v>1.5</v>
      </c>
      <c r="F1456" s="93">
        <v>1.5</v>
      </c>
      <c r="G1456" s="81">
        <v>3285</v>
      </c>
      <c r="H1456" s="81">
        <v>32</v>
      </c>
      <c r="I1456" s="80">
        <v>118.527053</v>
      </c>
      <c r="J1456" s="93">
        <v>1.62</v>
      </c>
      <c r="K1456" s="93">
        <v>1.74</v>
      </c>
      <c r="L1456" s="93">
        <v>1.95</v>
      </c>
      <c r="M1456" s="93">
        <v>1.4969999999999999</v>
      </c>
      <c r="N1456" s="93">
        <v>1.464</v>
      </c>
      <c r="O1456" s="93">
        <v>1.4330000000000001</v>
      </c>
    </row>
    <row r="1457" spans="1:15">
      <c r="A1457" s="64">
        <v>42632</v>
      </c>
      <c r="B1457" s="93">
        <v>1.5</v>
      </c>
      <c r="C1457" s="93"/>
      <c r="D1457" s="93">
        <v>1.5</v>
      </c>
      <c r="E1457" s="93">
        <v>1.5</v>
      </c>
      <c r="F1457" s="93">
        <v>1.5</v>
      </c>
      <c r="G1457" s="81">
        <v>5215</v>
      </c>
      <c r="H1457" s="81">
        <v>40</v>
      </c>
      <c r="I1457" s="80">
        <v>118.54166600000001</v>
      </c>
      <c r="J1457" s="93">
        <v>1.62</v>
      </c>
      <c r="K1457" s="93">
        <v>1.73</v>
      </c>
      <c r="L1457" s="93">
        <v>1.96</v>
      </c>
      <c r="M1457" s="93">
        <v>1.4969999999999999</v>
      </c>
      <c r="N1457" s="93">
        <v>1.464</v>
      </c>
      <c r="O1457" s="93">
        <v>1.4350000000000001</v>
      </c>
    </row>
    <row r="1458" spans="1:15">
      <c r="A1458" s="64">
        <v>42633</v>
      </c>
      <c r="B1458" s="93">
        <v>1.5</v>
      </c>
      <c r="C1458" s="93"/>
      <c r="D1458" s="93">
        <v>1.5</v>
      </c>
      <c r="E1458" s="93">
        <v>1.5</v>
      </c>
      <c r="F1458" s="93">
        <v>1.5</v>
      </c>
      <c r="G1458" s="81">
        <v>3491</v>
      </c>
      <c r="H1458" s="81">
        <v>22</v>
      </c>
      <c r="I1458" s="80">
        <v>118.546538</v>
      </c>
      <c r="J1458" s="93">
        <v>1.62</v>
      </c>
      <c r="K1458" s="93">
        <v>1.73</v>
      </c>
      <c r="L1458" s="93">
        <v>1.96</v>
      </c>
      <c r="M1458" s="93">
        <v>1.4969999999999999</v>
      </c>
      <c r="N1458" s="93">
        <v>1.4690000000000001</v>
      </c>
      <c r="O1458" s="93">
        <v>1.4430000000000001</v>
      </c>
    </row>
    <row r="1459" spans="1:15">
      <c r="A1459" s="64">
        <v>42634</v>
      </c>
      <c r="B1459" s="93">
        <v>1.5</v>
      </c>
      <c r="C1459" s="93"/>
      <c r="D1459" s="93">
        <v>1.5</v>
      </c>
      <c r="E1459" s="93">
        <v>1.5</v>
      </c>
      <c r="F1459" s="93">
        <v>1.5</v>
      </c>
      <c r="G1459" s="81">
        <v>3720</v>
      </c>
      <c r="H1459" s="81">
        <v>29</v>
      </c>
      <c r="I1459" s="80">
        <v>118.55141</v>
      </c>
      <c r="J1459" s="93">
        <v>1.62</v>
      </c>
      <c r="K1459" s="93">
        <v>1.73</v>
      </c>
      <c r="L1459" s="93">
        <v>1.96</v>
      </c>
      <c r="M1459" s="93">
        <v>1.496</v>
      </c>
      <c r="N1459" s="93">
        <v>1.47</v>
      </c>
      <c r="O1459" s="93">
        <v>1.4430000000000001</v>
      </c>
    </row>
    <row r="1460" spans="1:15">
      <c r="A1460" s="64">
        <v>42635</v>
      </c>
      <c r="B1460" s="93">
        <v>1.5</v>
      </c>
      <c r="C1460" s="93"/>
      <c r="D1460" s="93">
        <v>1.5</v>
      </c>
      <c r="E1460" s="93">
        <v>1.5</v>
      </c>
      <c r="F1460" s="93">
        <v>1.5</v>
      </c>
      <c r="G1460" s="81">
        <v>3407</v>
      </c>
      <c r="H1460" s="81">
        <v>30</v>
      </c>
      <c r="I1460" s="80">
        <v>118.556282</v>
      </c>
      <c r="J1460" s="93">
        <v>1.62</v>
      </c>
      <c r="K1460" s="93">
        <v>1.73</v>
      </c>
      <c r="L1460" s="93">
        <v>1.96</v>
      </c>
      <c r="M1460" s="93">
        <v>1.496</v>
      </c>
      <c r="N1460" s="93">
        <v>1.47</v>
      </c>
      <c r="O1460" s="93">
        <v>1.444</v>
      </c>
    </row>
    <row r="1461" spans="1:15">
      <c r="A1461" s="64">
        <v>42636</v>
      </c>
      <c r="B1461" s="93">
        <v>1.5</v>
      </c>
      <c r="C1461" s="93"/>
      <c r="D1461" s="93">
        <v>1.5</v>
      </c>
      <c r="E1461" s="93">
        <v>1.5</v>
      </c>
      <c r="F1461" s="93">
        <v>1.5</v>
      </c>
      <c r="G1461" s="81">
        <v>4139</v>
      </c>
      <c r="H1461" s="81">
        <v>29</v>
      </c>
      <c r="I1461" s="80">
        <v>118.561154</v>
      </c>
      <c r="J1461" s="93">
        <v>1.62</v>
      </c>
      <c r="K1461" s="93">
        <v>1.7330000000000001</v>
      </c>
      <c r="L1461" s="93">
        <v>1.96</v>
      </c>
      <c r="M1461" s="93">
        <v>1.4950000000000001</v>
      </c>
      <c r="N1461" s="93">
        <v>1.4670000000000001</v>
      </c>
      <c r="O1461" s="93">
        <v>1.4430000000000001</v>
      </c>
    </row>
    <row r="1462" spans="1:15">
      <c r="A1462" s="64">
        <v>42639</v>
      </c>
      <c r="B1462" s="93">
        <v>1.5</v>
      </c>
      <c r="C1462" s="93"/>
      <c r="D1462" s="93">
        <v>1.5</v>
      </c>
      <c r="E1462" s="93">
        <v>1.5</v>
      </c>
      <c r="F1462" s="93">
        <v>1.5</v>
      </c>
      <c r="G1462" s="81">
        <v>4992</v>
      </c>
      <c r="H1462" s="81">
        <v>34</v>
      </c>
      <c r="I1462" s="80">
        <v>118.575771</v>
      </c>
      <c r="J1462" s="93">
        <v>1.62</v>
      </c>
      <c r="K1462" s="93">
        <v>1.74</v>
      </c>
      <c r="L1462" s="93">
        <v>1.96</v>
      </c>
      <c r="M1462" s="93">
        <v>1.4950000000000001</v>
      </c>
      <c r="N1462" s="93">
        <v>1.4670000000000001</v>
      </c>
      <c r="O1462" s="93">
        <v>1.4410000000000001</v>
      </c>
    </row>
    <row r="1463" spans="1:15">
      <c r="A1463" s="64">
        <v>42640</v>
      </c>
      <c r="B1463" s="93">
        <v>1.5</v>
      </c>
      <c r="C1463" s="93"/>
      <c r="D1463" s="93">
        <v>1.5</v>
      </c>
      <c r="E1463" s="93">
        <v>1.5</v>
      </c>
      <c r="F1463" s="93">
        <v>1.5</v>
      </c>
      <c r="G1463" s="81">
        <v>2907</v>
      </c>
      <c r="H1463" s="81">
        <v>26</v>
      </c>
      <c r="I1463" s="80">
        <v>118.58064400000001</v>
      </c>
      <c r="J1463" s="93">
        <v>1.62</v>
      </c>
      <c r="K1463" s="93">
        <v>1.738</v>
      </c>
      <c r="L1463" s="93">
        <v>1.97</v>
      </c>
      <c r="M1463" s="93">
        <v>1.4950000000000001</v>
      </c>
      <c r="N1463" s="93">
        <v>1.466</v>
      </c>
      <c r="O1463" s="93">
        <v>1.4405000000000001</v>
      </c>
    </row>
    <row r="1464" spans="1:15">
      <c r="A1464" s="64">
        <v>42641</v>
      </c>
      <c r="B1464" s="93">
        <v>1.5</v>
      </c>
      <c r="C1464" s="93"/>
      <c r="D1464" s="93">
        <v>1.5</v>
      </c>
      <c r="E1464" s="93">
        <v>1.5</v>
      </c>
      <c r="F1464" s="93">
        <v>1.5</v>
      </c>
      <c r="G1464" s="81">
        <v>4481</v>
      </c>
      <c r="H1464" s="81">
        <v>28</v>
      </c>
      <c r="I1464" s="80">
        <v>118.585517</v>
      </c>
      <c r="J1464" s="93">
        <v>1.62</v>
      </c>
      <c r="K1464" s="93">
        <v>1.74</v>
      </c>
      <c r="L1464" s="93">
        <v>1.97</v>
      </c>
      <c r="M1464" s="93">
        <v>1.494</v>
      </c>
      <c r="N1464" s="93">
        <v>1.462</v>
      </c>
      <c r="O1464" s="93">
        <v>1.4359999999999999</v>
      </c>
    </row>
    <row r="1465" spans="1:15">
      <c r="A1465" s="64">
        <v>42642</v>
      </c>
      <c r="B1465" s="93">
        <v>1.5</v>
      </c>
      <c r="C1465" s="93"/>
      <c r="D1465" s="93">
        <v>1.5</v>
      </c>
      <c r="E1465" s="93">
        <v>1.5</v>
      </c>
      <c r="F1465" s="93">
        <v>1.5</v>
      </c>
      <c r="G1465" s="81">
        <v>5533</v>
      </c>
      <c r="H1465" s="81">
        <v>29</v>
      </c>
      <c r="I1465" s="80">
        <v>118.59039</v>
      </c>
      <c r="J1465" s="93">
        <v>1.62</v>
      </c>
      <c r="K1465" s="93">
        <v>1.74</v>
      </c>
      <c r="L1465" s="93">
        <v>1.96</v>
      </c>
      <c r="M1465" s="93">
        <v>1.4990000000000001</v>
      </c>
      <c r="N1465" s="93">
        <v>1.4670000000000001</v>
      </c>
      <c r="O1465" s="93">
        <v>1.4390000000000001</v>
      </c>
    </row>
    <row r="1466" spans="1:15">
      <c r="A1466" s="64">
        <v>42643</v>
      </c>
      <c r="B1466" s="93">
        <v>1.5</v>
      </c>
      <c r="C1466" s="93"/>
      <c r="D1466" s="93">
        <v>1.5</v>
      </c>
      <c r="E1466" s="93">
        <v>1.5</v>
      </c>
      <c r="F1466" s="93">
        <v>1.5</v>
      </c>
      <c r="G1466" s="81">
        <v>6342</v>
      </c>
      <c r="H1466" s="81">
        <v>32</v>
      </c>
      <c r="I1466" s="80">
        <v>118.595264</v>
      </c>
      <c r="J1466" s="93">
        <v>1.61</v>
      </c>
      <c r="K1466" s="93">
        <v>1.738</v>
      </c>
      <c r="L1466" s="93">
        <v>1.958</v>
      </c>
      <c r="M1466" s="93">
        <v>1.4910000000000001</v>
      </c>
      <c r="N1466" s="93">
        <v>1.4510000000000001</v>
      </c>
      <c r="O1466" s="93">
        <v>1.419</v>
      </c>
    </row>
    <row r="1467" spans="1:15">
      <c r="A1467" s="64">
        <v>42646</v>
      </c>
      <c r="B1467" s="93">
        <v>1.5</v>
      </c>
      <c r="C1467" s="93"/>
      <c r="D1467" s="93">
        <v>1.5</v>
      </c>
      <c r="E1467" s="93">
        <v>1.5</v>
      </c>
      <c r="F1467" s="93">
        <v>1.5</v>
      </c>
      <c r="G1467" s="81">
        <v>5674</v>
      </c>
      <c r="H1467" s="81">
        <v>24</v>
      </c>
      <c r="I1467" s="80">
        <v>118.60988500000001</v>
      </c>
      <c r="J1467" s="93"/>
      <c r="K1467" s="93"/>
      <c r="L1467" s="93"/>
      <c r="M1467" s="93">
        <v>1.4929999999999999</v>
      </c>
      <c r="N1467" s="93">
        <v>1.4529999999999998</v>
      </c>
      <c r="O1467" s="93">
        <v>1.4180000000000001</v>
      </c>
    </row>
    <row r="1468" spans="1:15">
      <c r="A1468" s="64">
        <v>42647</v>
      </c>
      <c r="B1468" s="93">
        <v>1.5</v>
      </c>
      <c r="C1468" s="93"/>
      <c r="D1468" s="93">
        <v>1.5</v>
      </c>
      <c r="E1468" s="93">
        <v>1.5</v>
      </c>
      <c r="F1468" s="93">
        <v>1.5</v>
      </c>
      <c r="G1468" s="81">
        <v>4940</v>
      </c>
      <c r="H1468" s="81">
        <v>26</v>
      </c>
      <c r="I1468" s="80">
        <v>118.61476</v>
      </c>
      <c r="J1468" s="93">
        <v>1.61</v>
      </c>
      <c r="K1468" s="93">
        <v>1.73</v>
      </c>
      <c r="L1468" s="93">
        <v>1.96</v>
      </c>
      <c r="M1468" s="93">
        <v>1.494</v>
      </c>
      <c r="N1468" s="93">
        <v>1.4650000000000001</v>
      </c>
      <c r="O1468" s="93">
        <v>1.4370000000000001</v>
      </c>
    </row>
    <row r="1469" spans="1:15">
      <c r="A1469" s="64">
        <v>42648</v>
      </c>
      <c r="B1469" s="93">
        <v>1.5</v>
      </c>
      <c r="C1469" s="93"/>
      <c r="D1469" s="93">
        <v>1.5</v>
      </c>
      <c r="E1469" s="93">
        <v>1.5</v>
      </c>
      <c r="F1469" s="93">
        <v>1.5</v>
      </c>
      <c r="G1469" s="81">
        <v>3371</v>
      </c>
      <c r="H1469" s="81">
        <v>31</v>
      </c>
      <c r="I1469" s="80">
        <v>118.619634</v>
      </c>
      <c r="J1469" s="93">
        <v>1.61</v>
      </c>
      <c r="K1469" s="93">
        <v>1.73</v>
      </c>
      <c r="L1469" s="93">
        <v>1.96</v>
      </c>
      <c r="M1469" s="93">
        <v>1.494</v>
      </c>
      <c r="N1469" s="93">
        <v>1.4664999999999999</v>
      </c>
      <c r="O1469" s="93">
        <v>1.4455</v>
      </c>
    </row>
    <row r="1470" spans="1:15">
      <c r="A1470" s="64">
        <v>42649</v>
      </c>
      <c r="B1470" s="93">
        <v>1.5</v>
      </c>
      <c r="C1470" s="93"/>
      <c r="D1470" s="93">
        <v>1.5</v>
      </c>
      <c r="E1470" s="93">
        <v>1.5</v>
      </c>
      <c r="F1470" s="93">
        <v>1.5</v>
      </c>
      <c r="G1470" s="81">
        <v>4620</v>
      </c>
      <c r="H1470" s="81">
        <v>38</v>
      </c>
      <c r="I1470" s="80">
        <v>118.624509</v>
      </c>
      <c r="J1470" s="93">
        <v>1.613</v>
      </c>
      <c r="K1470" s="93">
        <v>1.7330000000000001</v>
      </c>
      <c r="L1470" s="93">
        <v>1.96</v>
      </c>
      <c r="M1470" s="93">
        <v>1.4950000000000001</v>
      </c>
      <c r="N1470" s="93">
        <v>1.47</v>
      </c>
      <c r="O1470" s="93">
        <v>1.45</v>
      </c>
    </row>
    <row r="1471" spans="1:15">
      <c r="A1471" s="64">
        <v>42650</v>
      </c>
      <c r="B1471" s="93">
        <v>1.5</v>
      </c>
      <c r="C1471" s="93"/>
      <c r="D1471" s="93">
        <v>1.5</v>
      </c>
      <c r="E1471" s="93">
        <v>1.5</v>
      </c>
      <c r="F1471" s="93">
        <v>1.5</v>
      </c>
      <c r="G1471" s="81">
        <v>3933</v>
      </c>
      <c r="H1471" s="81">
        <v>25</v>
      </c>
      <c r="I1471" s="80">
        <v>118.629384</v>
      </c>
      <c r="J1471" s="93">
        <v>1.62</v>
      </c>
      <c r="K1471" s="93">
        <v>1.73</v>
      </c>
      <c r="L1471" s="93">
        <v>1.96</v>
      </c>
      <c r="M1471" s="93">
        <v>1.4910000000000001</v>
      </c>
      <c r="N1471" s="93">
        <v>1.47</v>
      </c>
      <c r="O1471" s="93">
        <v>1.448</v>
      </c>
    </row>
    <row r="1472" spans="1:15">
      <c r="A1472" s="64">
        <v>42653</v>
      </c>
      <c r="B1472" s="93">
        <v>1.5</v>
      </c>
      <c r="C1472" s="93"/>
      <c r="D1472" s="93">
        <v>1.5</v>
      </c>
      <c r="E1472" s="93">
        <v>1.5</v>
      </c>
      <c r="F1472" s="93">
        <v>1.5</v>
      </c>
      <c r="G1472" s="81">
        <v>4347</v>
      </c>
      <c r="H1472" s="81">
        <v>41</v>
      </c>
      <c r="I1472" s="80">
        <v>118.64400999999999</v>
      </c>
      <c r="J1472" s="93">
        <v>1.62</v>
      </c>
      <c r="K1472" s="93">
        <v>1.73</v>
      </c>
      <c r="L1472" s="93">
        <v>1.97</v>
      </c>
      <c r="M1472" s="93">
        <v>1.49</v>
      </c>
      <c r="N1472" s="93">
        <v>1.4690000000000001</v>
      </c>
      <c r="O1472" s="93">
        <v>1.45</v>
      </c>
    </row>
    <row r="1473" spans="1:15">
      <c r="A1473" s="64">
        <v>42654</v>
      </c>
      <c r="B1473" s="93">
        <v>1.5</v>
      </c>
      <c r="C1473" s="93"/>
      <c r="D1473" s="93">
        <v>1.5</v>
      </c>
      <c r="E1473" s="93">
        <v>1.5</v>
      </c>
      <c r="F1473" s="93">
        <v>1.5</v>
      </c>
      <c r="G1473" s="81">
        <v>3858</v>
      </c>
      <c r="H1473" s="81">
        <v>37</v>
      </c>
      <c r="I1473" s="80">
        <v>118.64888500000001</v>
      </c>
      <c r="J1473" s="93">
        <v>1.62</v>
      </c>
      <c r="K1473" s="93">
        <v>1.74</v>
      </c>
      <c r="L1473" s="93">
        <v>1.9730000000000001</v>
      </c>
      <c r="M1473" s="93">
        <v>1.4890000000000001</v>
      </c>
      <c r="N1473" s="93">
        <v>1.4750000000000001</v>
      </c>
      <c r="O1473" s="93">
        <v>1.4590000000000001</v>
      </c>
    </row>
    <row r="1474" spans="1:15">
      <c r="A1474" s="64">
        <v>42655</v>
      </c>
      <c r="B1474" s="93">
        <v>1.5</v>
      </c>
      <c r="C1474" s="93"/>
      <c r="D1474" s="93">
        <v>1.5</v>
      </c>
      <c r="E1474" s="93">
        <v>1.5</v>
      </c>
      <c r="F1474" s="93">
        <v>1.5</v>
      </c>
      <c r="G1474" s="81">
        <v>3354</v>
      </c>
      <c r="H1474" s="81">
        <v>29</v>
      </c>
      <c r="I1474" s="80">
        <v>118.653761</v>
      </c>
      <c r="J1474" s="93">
        <v>1.62</v>
      </c>
      <c r="K1474" s="93">
        <v>1.75</v>
      </c>
      <c r="L1474" s="93">
        <v>1.99</v>
      </c>
      <c r="M1474" s="93">
        <v>1.4910000000000001</v>
      </c>
      <c r="N1474" s="93">
        <v>1.478</v>
      </c>
      <c r="O1474" s="93">
        <v>1.47</v>
      </c>
    </row>
    <row r="1475" spans="1:15">
      <c r="A1475" s="64">
        <v>42656</v>
      </c>
      <c r="B1475" s="93">
        <v>1.5</v>
      </c>
      <c r="C1475" s="93"/>
      <c r="D1475" s="93">
        <v>1.5</v>
      </c>
      <c r="E1475" s="93">
        <v>1.5</v>
      </c>
      <c r="F1475" s="93">
        <v>1.5</v>
      </c>
      <c r="G1475" s="81">
        <v>6527</v>
      </c>
      <c r="H1475" s="81">
        <v>38</v>
      </c>
      <c r="I1475" s="80">
        <v>118.658638</v>
      </c>
      <c r="J1475" s="93">
        <v>1.62</v>
      </c>
      <c r="K1475" s="93">
        <v>1.75</v>
      </c>
      <c r="L1475" s="93">
        <v>1.99</v>
      </c>
      <c r="M1475" s="93">
        <v>1.488</v>
      </c>
      <c r="N1475" s="93">
        <v>1.4730000000000001</v>
      </c>
      <c r="O1475" s="93">
        <v>1.4610000000000001</v>
      </c>
    </row>
    <row r="1476" spans="1:15">
      <c r="A1476" s="64">
        <v>42657</v>
      </c>
      <c r="B1476" s="93">
        <v>1.5</v>
      </c>
      <c r="C1476" s="93"/>
      <c r="D1476" s="93">
        <v>1.5</v>
      </c>
      <c r="E1476" s="93">
        <v>1.5</v>
      </c>
      <c r="F1476" s="93">
        <v>1.5</v>
      </c>
      <c r="G1476" s="81">
        <v>3977</v>
      </c>
      <c r="H1476" s="81">
        <v>33</v>
      </c>
      <c r="I1476" s="80">
        <v>118.66351400000001</v>
      </c>
      <c r="J1476" s="93">
        <v>1.625</v>
      </c>
      <c r="K1476" s="93">
        <v>1.75</v>
      </c>
      <c r="L1476" s="93">
        <v>1.99</v>
      </c>
      <c r="M1476" s="93">
        <v>1.4850000000000001</v>
      </c>
      <c r="N1476" s="93">
        <v>1.4730000000000001</v>
      </c>
      <c r="O1476" s="93">
        <v>1.464</v>
      </c>
    </row>
    <row r="1477" spans="1:15">
      <c r="A1477" s="64">
        <v>42660</v>
      </c>
      <c r="B1477" s="93">
        <v>1.5</v>
      </c>
      <c r="C1477" s="93"/>
      <c r="D1477" s="93">
        <v>1.5</v>
      </c>
      <c r="E1477" s="93">
        <v>1.5</v>
      </c>
      <c r="F1477" s="93">
        <v>1.5</v>
      </c>
      <c r="G1477" s="81">
        <v>4581</v>
      </c>
      <c r="H1477" s="81">
        <v>32</v>
      </c>
      <c r="I1477" s="80">
        <v>118.678144</v>
      </c>
      <c r="J1477" s="93">
        <v>1.62</v>
      </c>
      <c r="K1477" s="93">
        <v>1.75</v>
      </c>
      <c r="L1477" s="93">
        <v>1.99</v>
      </c>
      <c r="M1477" s="93">
        <v>1.484</v>
      </c>
      <c r="N1477" s="93">
        <v>1.47</v>
      </c>
      <c r="O1477" s="93">
        <v>1.458</v>
      </c>
    </row>
    <row r="1478" spans="1:15">
      <c r="A1478" s="64">
        <v>42661</v>
      </c>
      <c r="B1478" s="93">
        <v>1.5</v>
      </c>
      <c r="C1478" s="93"/>
      <c r="D1478" s="93">
        <v>1.5</v>
      </c>
      <c r="E1478" s="93">
        <v>1.5</v>
      </c>
      <c r="F1478" s="93">
        <v>1.5</v>
      </c>
      <c r="G1478" s="81">
        <v>3472</v>
      </c>
      <c r="H1478" s="81">
        <v>33</v>
      </c>
      <c r="I1478" s="80">
        <v>118.683021</v>
      </c>
      <c r="J1478" s="93">
        <v>1.62</v>
      </c>
      <c r="K1478" s="93">
        <v>1.75</v>
      </c>
      <c r="L1478" s="93">
        <v>1.99</v>
      </c>
      <c r="M1478" s="93">
        <v>1.482</v>
      </c>
      <c r="N1478" s="93">
        <v>1.472</v>
      </c>
      <c r="O1478" s="93">
        <v>1.46</v>
      </c>
    </row>
    <row r="1479" spans="1:15">
      <c r="A1479" s="64">
        <v>42662</v>
      </c>
      <c r="B1479" s="93">
        <v>1.5</v>
      </c>
      <c r="C1479" s="93"/>
      <c r="D1479" s="93">
        <v>1.5</v>
      </c>
      <c r="E1479" s="93">
        <v>1.5</v>
      </c>
      <c r="F1479" s="93">
        <v>1.5</v>
      </c>
      <c r="G1479" s="81">
        <v>4076</v>
      </c>
      <c r="H1479" s="81">
        <v>35</v>
      </c>
      <c r="I1479" s="80">
        <v>118.687898</v>
      </c>
      <c r="J1479" s="93">
        <v>1.635</v>
      </c>
      <c r="K1479" s="93">
        <v>1.75</v>
      </c>
      <c r="L1479" s="93">
        <v>1.99</v>
      </c>
      <c r="M1479" s="93">
        <v>1.4810000000000001</v>
      </c>
      <c r="N1479" s="93">
        <v>1.4690000000000001</v>
      </c>
      <c r="O1479" s="93">
        <v>1.452</v>
      </c>
    </row>
    <row r="1480" spans="1:15">
      <c r="A1480" s="64">
        <v>42663</v>
      </c>
      <c r="B1480" s="93">
        <v>1.5</v>
      </c>
      <c r="C1480" s="93"/>
      <c r="D1480" s="93">
        <v>1.5</v>
      </c>
      <c r="E1480" s="93">
        <v>1.5</v>
      </c>
      <c r="F1480" s="93">
        <v>1.5</v>
      </c>
      <c r="G1480" s="81">
        <v>4156</v>
      </c>
      <c r="H1480" s="81">
        <v>29</v>
      </c>
      <c r="I1480" s="80">
        <v>118.69277599999999</v>
      </c>
      <c r="J1480" s="93">
        <v>1.63</v>
      </c>
      <c r="K1480" s="93">
        <v>1.74</v>
      </c>
      <c r="L1480" s="93">
        <v>1.9730000000000001</v>
      </c>
      <c r="M1480" s="93">
        <v>1.474</v>
      </c>
      <c r="N1480" s="93">
        <v>1.456</v>
      </c>
      <c r="O1480" s="93">
        <v>1.4350000000000001</v>
      </c>
    </row>
    <row r="1481" spans="1:15">
      <c r="A1481" s="64">
        <v>42664</v>
      </c>
      <c r="B1481" s="93">
        <v>1.5</v>
      </c>
      <c r="C1481" s="93"/>
      <c r="D1481" s="93">
        <v>1.5</v>
      </c>
      <c r="E1481" s="93">
        <v>1.5</v>
      </c>
      <c r="F1481" s="93">
        <v>1.5</v>
      </c>
      <c r="G1481" s="81">
        <v>3925</v>
      </c>
      <c r="H1481" s="81">
        <v>31</v>
      </c>
      <c r="I1481" s="80">
        <v>118.697654</v>
      </c>
      <c r="J1481" s="93">
        <v>1.62</v>
      </c>
      <c r="K1481" s="93">
        <v>1.7450000000000001</v>
      </c>
      <c r="L1481" s="93">
        <v>1.98</v>
      </c>
      <c r="M1481" s="93">
        <v>1.474</v>
      </c>
      <c r="N1481" s="93">
        <v>1.4609999999999999</v>
      </c>
      <c r="O1481" s="93">
        <v>1.4424999999999999</v>
      </c>
    </row>
    <row r="1482" spans="1:15">
      <c r="A1482" s="64">
        <v>42667</v>
      </c>
      <c r="B1482" s="93">
        <v>1.5</v>
      </c>
      <c r="C1482" s="93"/>
      <c r="D1482" s="93">
        <v>1.5</v>
      </c>
      <c r="E1482" s="93">
        <v>1.5</v>
      </c>
      <c r="F1482" s="93">
        <v>1.5</v>
      </c>
      <c r="G1482" s="81">
        <v>3840</v>
      </c>
      <c r="H1482" s="81">
        <v>28</v>
      </c>
      <c r="I1482" s="80">
        <v>118.712288</v>
      </c>
      <c r="J1482" s="93">
        <v>1.62</v>
      </c>
      <c r="K1482" s="93">
        <v>1.75</v>
      </c>
      <c r="L1482" s="93">
        <v>1.98</v>
      </c>
      <c r="M1482" s="93">
        <v>1.4690000000000001</v>
      </c>
      <c r="N1482" s="93">
        <v>1.458</v>
      </c>
      <c r="O1482" s="93">
        <v>1.4370000000000001</v>
      </c>
    </row>
    <row r="1483" spans="1:15">
      <c r="A1483" s="64">
        <v>42668</v>
      </c>
      <c r="B1483" s="93">
        <v>1.5</v>
      </c>
      <c r="C1483" s="93"/>
      <c r="D1483" s="93">
        <v>1.5</v>
      </c>
      <c r="E1483" s="93">
        <v>1.5</v>
      </c>
      <c r="F1483" s="93">
        <v>1.5</v>
      </c>
      <c r="G1483" s="81">
        <v>4124</v>
      </c>
      <c r="H1483" s="81">
        <v>28</v>
      </c>
      <c r="I1483" s="80">
        <v>118.71716600000001</v>
      </c>
      <c r="J1483" s="93">
        <v>1.62</v>
      </c>
      <c r="K1483" s="93">
        <v>1.75</v>
      </c>
      <c r="L1483" s="93">
        <v>1.98</v>
      </c>
      <c r="M1483" s="93">
        <v>1.4710000000000001</v>
      </c>
      <c r="N1483" s="93">
        <v>1.4610000000000001</v>
      </c>
      <c r="O1483" s="93">
        <v>1.444</v>
      </c>
    </row>
    <row r="1484" spans="1:15">
      <c r="A1484" s="64">
        <v>42669</v>
      </c>
      <c r="B1484" s="93">
        <v>1.5</v>
      </c>
      <c r="C1484" s="93"/>
      <c r="D1484" s="93">
        <v>1.5</v>
      </c>
      <c r="E1484" s="93">
        <v>1.5</v>
      </c>
      <c r="F1484" s="93">
        <v>1.5</v>
      </c>
      <c r="G1484" s="81">
        <v>4512</v>
      </c>
      <c r="H1484" s="81">
        <v>31</v>
      </c>
      <c r="I1484" s="80">
        <v>118.72204499999999</v>
      </c>
      <c r="J1484" s="93">
        <v>1.625</v>
      </c>
      <c r="K1484" s="93">
        <v>1.7549999999999999</v>
      </c>
      <c r="L1484" s="93">
        <v>2</v>
      </c>
      <c r="M1484" s="93">
        <v>1.4910000000000001</v>
      </c>
      <c r="N1484" s="93">
        <v>1.484</v>
      </c>
      <c r="O1484" s="93">
        <v>1.4670000000000001</v>
      </c>
    </row>
    <row r="1485" spans="1:15">
      <c r="A1485" s="64">
        <v>42670</v>
      </c>
      <c r="B1485" s="93">
        <v>1.5</v>
      </c>
      <c r="C1485" s="93"/>
      <c r="D1485" s="93">
        <v>1.5</v>
      </c>
      <c r="E1485" s="93">
        <v>1.5</v>
      </c>
      <c r="F1485" s="93">
        <v>1.5</v>
      </c>
      <c r="G1485" s="81">
        <v>3338</v>
      </c>
      <c r="H1485" s="81">
        <v>34</v>
      </c>
      <c r="I1485" s="80">
        <v>118.726924</v>
      </c>
      <c r="J1485" s="93">
        <v>1.63</v>
      </c>
      <c r="K1485" s="93">
        <v>1.76</v>
      </c>
      <c r="L1485" s="93">
        <v>1.9930000000000001</v>
      </c>
      <c r="M1485" s="93">
        <v>1.49</v>
      </c>
      <c r="N1485" s="93">
        <v>1.4850000000000001</v>
      </c>
      <c r="O1485" s="93">
        <v>1.4670000000000001</v>
      </c>
    </row>
    <row r="1486" spans="1:15">
      <c r="A1486" s="64">
        <v>42671</v>
      </c>
      <c r="B1486" s="93">
        <v>1.5</v>
      </c>
      <c r="C1486" s="93"/>
      <c r="D1486" s="93">
        <v>1.5</v>
      </c>
      <c r="E1486" s="93">
        <v>1.5</v>
      </c>
      <c r="F1486" s="93">
        <v>1.5</v>
      </c>
      <c r="G1486" s="81">
        <v>5706</v>
      </c>
      <c r="H1486" s="81">
        <v>36</v>
      </c>
      <c r="I1486" s="80">
        <v>118.731803</v>
      </c>
      <c r="J1486" s="93">
        <v>1.63</v>
      </c>
      <c r="K1486" s="93">
        <v>1.76</v>
      </c>
      <c r="L1486" s="93">
        <v>1.99</v>
      </c>
      <c r="M1486" s="93">
        <v>1.4890000000000001</v>
      </c>
      <c r="N1486" s="93">
        <v>1.484</v>
      </c>
      <c r="O1486" s="93">
        <v>1.4650000000000001</v>
      </c>
    </row>
    <row r="1487" spans="1:15">
      <c r="A1487" s="64">
        <v>42674</v>
      </c>
      <c r="B1487" s="93">
        <v>1.5</v>
      </c>
      <c r="C1487" s="93"/>
      <c r="D1487" s="93">
        <v>1.5</v>
      </c>
      <c r="E1487" s="93">
        <v>1.5</v>
      </c>
      <c r="F1487" s="93">
        <v>1.5</v>
      </c>
      <c r="G1487" s="81">
        <v>5548</v>
      </c>
      <c r="H1487" s="81">
        <v>32</v>
      </c>
      <c r="I1487" s="80">
        <v>118.746441</v>
      </c>
      <c r="J1487" s="93">
        <v>1.623</v>
      </c>
      <c r="K1487" s="93">
        <v>1.74</v>
      </c>
      <c r="L1487" s="93">
        <v>1.9730000000000001</v>
      </c>
      <c r="M1487" s="93">
        <v>1.4890000000000001</v>
      </c>
      <c r="N1487" s="93">
        <v>1.4790000000000001</v>
      </c>
      <c r="O1487" s="93">
        <v>1.46</v>
      </c>
    </row>
    <row r="1488" spans="1:15">
      <c r="A1488" s="64">
        <v>42675</v>
      </c>
      <c r="B1488" s="93">
        <v>1.5</v>
      </c>
      <c r="C1488" s="93"/>
      <c r="D1488" s="93">
        <v>1.5</v>
      </c>
      <c r="E1488" s="93">
        <v>1.5</v>
      </c>
      <c r="F1488" s="93">
        <v>1.5</v>
      </c>
      <c r="G1488" s="81">
        <v>5337</v>
      </c>
      <c r="H1488" s="81">
        <v>37</v>
      </c>
      <c r="I1488" s="80">
        <v>118.751321</v>
      </c>
      <c r="J1488" s="93">
        <v>1.62</v>
      </c>
      <c r="K1488" s="93">
        <v>1.76</v>
      </c>
      <c r="L1488" s="93">
        <v>1.99</v>
      </c>
      <c r="M1488" s="93">
        <v>1.5009999999999999</v>
      </c>
      <c r="N1488" s="93">
        <v>1.494</v>
      </c>
      <c r="O1488" s="93">
        <v>1.4770000000000001</v>
      </c>
    </row>
    <row r="1489" spans="1:15">
      <c r="A1489" s="64">
        <v>42676</v>
      </c>
      <c r="B1489" s="93">
        <v>1.5</v>
      </c>
      <c r="C1489" s="93"/>
      <c r="D1489" s="93">
        <v>1.5</v>
      </c>
      <c r="E1489" s="93">
        <v>1.5</v>
      </c>
      <c r="F1489" s="93">
        <v>1.5</v>
      </c>
      <c r="G1489" s="81">
        <v>4412</v>
      </c>
      <c r="H1489" s="81">
        <v>35</v>
      </c>
      <c r="I1489" s="80">
        <v>118.756202</v>
      </c>
      <c r="J1489" s="93">
        <v>1.623</v>
      </c>
      <c r="K1489" s="93">
        <v>1.758</v>
      </c>
      <c r="L1489" s="93">
        <v>1.99</v>
      </c>
      <c r="M1489" s="93">
        <v>1.5009999999999999</v>
      </c>
      <c r="N1489" s="93">
        <v>1.4910000000000001</v>
      </c>
      <c r="O1489" s="93">
        <v>1.468</v>
      </c>
    </row>
    <row r="1490" spans="1:15">
      <c r="A1490" s="64">
        <v>42677</v>
      </c>
      <c r="B1490" s="93">
        <v>1.5</v>
      </c>
      <c r="C1490" s="93"/>
      <c r="D1490" s="93">
        <v>1.5</v>
      </c>
      <c r="E1490" s="93">
        <v>1.5</v>
      </c>
      <c r="F1490" s="93">
        <v>1.5</v>
      </c>
      <c r="G1490" s="81">
        <v>4585</v>
      </c>
      <c r="H1490" s="81">
        <v>39</v>
      </c>
      <c r="I1490" s="80">
        <v>118.761082</v>
      </c>
      <c r="J1490" s="93">
        <v>1.62</v>
      </c>
      <c r="K1490" s="93">
        <v>1.75</v>
      </c>
      <c r="L1490" s="93">
        <v>1.99</v>
      </c>
      <c r="M1490" s="93">
        <v>1.5009999999999999</v>
      </c>
      <c r="N1490" s="93">
        <v>1.4890000000000001</v>
      </c>
      <c r="O1490" s="93">
        <v>1.47</v>
      </c>
    </row>
    <row r="1491" spans="1:15">
      <c r="A1491" s="64">
        <v>42678</v>
      </c>
      <c r="B1491" s="93">
        <v>1.5</v>
      </c>
      <c r="C1491" s="93"/>
      <c r="D1491" s="93">
        <v>1.5</v>
      </c>
      <c r="E1491" s="93">
        <v>1.5</v>
      </c>
      <c r="F1491" s="93">
        <v>1.5</v>
      </c>
      <c r="G1491" s="81">
        <v>4841</v>
      </c>
      <c r="H1491" s="81">
        <v>33</v>
      </c>
      <c r="I1491" s="80">
        <v>118.765962</v>
      </c>
      <c r="J1491" s="93">
        <v>1.62</v>
      </c>
      <c r="K1491" s="93">
        <v>1.75</v>
      </c>
      <c r="L1491" s="93">
        <v>1.99</v>
      </c>
      <c r="M1491" s="93">
        <v>1.5009999999999999</v>
      </c>
      <c r="N1491" s="93">
        <v>1.492</v>
      </c>
      <c r="O1491" s="93">
        <v>1.4695</v>
      </c>
    </row>
    <row r="1492" spans="1:15">
      <c r="A1492" s="64">
        <v>42681</v>
      </c>
      <c r="B1492" s="93">
        <v>1.5</v>
      </c>
      <c r="C1492" s="93"/>
      <c r="D1492" s="93">
        <v>1.5</v>
      </c>
      <c r="E1492" s="93">
        <v>1.5</v>
      </c>
      <c r="F1492" s="93">
        <v>1.5</v>
      </c>
      <c r="G1492" s="81">
        <v>3951</v>
      </c>
      <c r="H1492" s="81">
        <v>34</v>
      </c>
      <c r="I1492" s="80">
        <v>118.78060499999999</v>
      </c>
      <c r="J1492" s="93">
        <v>1.6180000000000001</v>
      </c>
      <c r="K1492" s="93">
        <v>1.76</v>
      </c>
      <c r="L1492" s="93">
        <v>1.99</v>
      </c>
      <c r="M1492" s="93">
        <v>1.5009999999999999</v>
      </c>
      <c r="N1492" s="93">
        <v>1.492</v>
      </c>
      <c r="O1492" s="93">
        <v>1.4730000000000001</v>
      </c>
    </row>
    <row r="1493" spans="1:15">
      <c r="A1493" s="64">
        <v>42682</v>
      </c>
      <c r="B1493" s="93">
        <v>1.5</v>
      </c>
      <c r="C1493" s="93"/>
      <c r="D1493" s="93">
        <v>1.5</v>
      </c>
      <c r="E1493" s="93">
        <v>1.5</v>
      </c>
      <c r="F1493" s="93">
        <v>1.5</v>
      </c>
      <c r="G1493" s="81">
        <v>3352</v>
      </c>
      <c r="H1493" s="81">
        <v>32</v>
      </c>
      <c r="I1493" s="80">
        <v>118.78548600000001</v>
      </c>
      <c r="J1493" s="93">
        <v>1.62</v>
      </c>
      <c r="K1493" s="93">
        <v>1.76</v>
      </c>
      <c r="L1493" s="93">
        <v>1.99</v>
      </c>
      <c r="M1493" s="93">
        <v>1.5</v>
      </c>
      <c r="N1493" s="93">
        <v>1.4910000000000001</v>
      </c>
      <c r="O1493" s="93">
        <v>1.4690000000000001</v>
      </c>
    </row>
    <row r="1494" spans="1:15">
      <c r="A1494" s="64">
        <v>42683</v>
      </c>
      <c r="B1494" s="93">
        <v>1.5</v>
      </c>
      <c r="C1494" s="93"/>
      <c r="D1494" s="93">
        <v>1.5</v>
      </c>
      <c r="E1494" s="93">
        <v>1.5</v>
      </c>
      <c r="F1494" s="93">
        <v>1.5</v>
      </c>
      <c r="G1494" s="81">
        <v>3383</v>
      </c>
      <c r="H1494" s="81">
        <v>28</v>
      </c>
      <c r="I1494" s="80">
        <v>118.790368</v>
      </c>
      <c r="J1494" s="93">
        <v>1.61</v>
      </c>
      <c r="K1494" s="93">
        <v>1.748</v>
      </c>
      <c r="L1494" s="93">
        <v>1.9630000000000001</v>
      </c>
      <c r="M1494" s="93">
        <v>1.4969999999999999</v>
      </c>
      <c r="N1494" s="93">
        <v>1.4830000000000001</v>
      </c>
      <c r="O1494" s="93">
        <v>1.4550000000000001</v>
      </c>
    </row>
    <row r="1495" spans="1:15">
      <c r="A1495" s="64">
        <v>42684</v>
      </c>
      <c r="B1495" s="93">
        <v>1.5</v>
      </c>
      <c r="C1495" s="93"/>
      <c r="D1495" s="93">
        <v>1.5</v>
      </c>
      <c r="E1495" s="93">
        <v>1.5</v>
      </c>
      <c r="F1495" s="93">
        <v>1.5</v>
      </c>
      <c r="G1495" s="81">
        <v>3224</v>
      </c>
      <c r="H1495" s="81">
        <v>37</v>
      </c>
      <c r="I1495" s="80">
        <v>118.79525</v>
      </c>
      <c r="J1495" s="93">
        <v>1.6180000000000001</v>
      </c>
      <c r="K1495" s="93">
        <v>1.76</v>
      </c>
      <c r="L1495" s="93">
        <v>2</v>
      </c>
      <c r="M1495" s="93">
        <v>1.4990000000000001</v>
      </c>
      <c r="N1495" s="93">
        <v>1.4910000000000001</v>
      </c>
      <c r="O1495" s="93">
        <v>1.474</v>
      </c>
    </row>
    <row r="1496" spans="1:15">
      <c r="A1496" s="64">
        <v>42685</v>
      </c>
      <c r="B1496" s="93">
        <v>1.5</v>
      </c>
      <c r="C1496" s="93"/>
      <c r="D1496" s="93">
        <v>1.5</v>
      </c>
      <c r="E1496" s="93">
        <v>1.5</v>
      </c>
      <c r="F1496" s="93">
        <v>1.5</v>
      </c>
      <c r="G1496" s="81">
        <v>6112</v>
      </c>
      <c r="H1496" s="81">
        <v>38</v>
      </c>
      <c r="I1496" s="80">
        <v>118.800132</v>
      </c>
      <c r="J1496" s="93">
        <v>1.6180000000000001</v>
      </c>
      <c r="K1496" s="93">
        <v>1.76</v>
      </c>
      <c r="L1496" s="93">
        <v>2</v>
      </c>
      <c r="M1496" s="93">
        <v>1.4990000000000001</v>
      </c>
      <c r="N1496" s="93">
        <v>1.492</v>
      </c>
      <c r="O1496" s="93">
        <v>1.474</v>
      </c>
    </row>
    <row r="1497" spans="1:15">
      <c r="A1497" s="64">
        <v>42688</v>
      </c>
      <c r="B1497" s="93">
        <v>1.5</v>
      </c>
      <c r="C1497" s="93"/>
      <c r="D1497" s="93">
        <v>1.5</v>
      </c>
      <c r="E1497" s="93">
        <v>1.5</v>
      </c>
      <c r="F1497" s="93">
        <v>1.5</v>
      </c>
      <c r="G1497" s="81">
        <v>5422</v>
      </c>
      <c r="H1497" s="81">
        <v>34</v>
      </c>
      <c r="I1497" s="80">
        <v>118.814778</v>
      </c>
      <c r="J1497" s="93">
        <v>1.61</v>
      </c>
      <c r="K1497" s="93">
        <v>1.758</v>
      </c>
      <c r="L1497" s="93">
        <v>2</v>
      </c>
      <c r="M1497" s="93">
        <v>1.4990000000000001</v>
      </c>
      <c r="N1497" s="93">
        <v>1.492</v>
      </c>
      <c r="O1497" s="93">
        <v>1.482</v>
      </c>
    </row>
    <row r="1498" spans="1:15">
      <c r="A1498" s="64">
        <v>42689</v>
      </c>
      <c r="B1498" s="93">
        <v>1.5</v>
      </c>
      <c r="C1498" s="93"/>
      <c r="D1498" s="93">
        <v>1.5</v>
      </c>
      <c r="E1498" s="93">
        <v>1.5</v>
      </c>
      <c r="F1498" s="93">
        <v>1.5</v>
      </c>
      <c r="G1498" s="81">
        <v>3589</v>
      </c>
      <c r="H1498" s="81">
        <v>39</v>
      </c>
      <c r="I1498" s="80">
        <v>118.819661</v>
      </c>
      <c r="J1498" s="93">
        <v>1.61</v>
      </c>
      <c r="K1498" s="93">
        <v>1.76</v>
      </c>
      <c r="L1498" s="93">
        <v>2</v>
      </c>
      <c r="M1498" s="93">
        <v>1.498</v>
      </c>
      <c r="N1498" s="93">
        <v>1.4950000000000001</v>
      </c>
      <c r="O1498" s="93">
        <v>1.4870000000000001</v>
      </c>
    </row>
    <row r="1499" spans="1:15">
      <c r="A1499" s="64">
        <v>42690</v>
      </c>
      <c r="B1499" s="93">
        <v>1.5</v>
      </c>
      <c r="C1499" s="93"/>
      <c r="D1499" s="93">
        <v>1.5</v>
      </c>
      <c r="E1499" s="93">
        <v>1.5</v>
      </c>
      <c r="F1499" s="93">
        <v>1.5</v>
      </c>
      <c r="G1499" s="81">
        <v>3038</v>
      </c>
      <c r="H1499" s="81">
        <v>26</v>
      </c>
      <c r="I1499" s="80">
        <v>118.824544</v>
      </c>
      <c r="J1499" s="93">
        <v>1.6180000000000001</v>
      </c>
      <c r="K1499" s="93">
        <v>1.76</v>
      </c>
      <c r="L1499" s="93">
        <v>2</v>
      </c>
      <c r="M1499" s="93">
        <v>1.498</v>
      </c>
      <c r="N1499" s="93">
        <v>1.494</v>
      </c>
      <c r="O1499" s="93">
        <v>1.482</v>
      </c>
    </row>
    <row r="1500" spans="1:15">
      <c r="A1500" s="64">
        <v>42691</v>
      </c>
      <c r="B1500" s="93">
        <v>1.5</v>
      </c>
      <c r="C1500" s="93"/>
      <c r="D1500" s="93">
        <v>1.5</v>
      </c>
      <c r="E1500" s="93">
        <v>1.5</v>
      </c>
      <c r="F1500" s="93">
        <v>1.5</v>
      </c>
      <c r="G1500" s="81">
        <v>4177</v>
      </c>
      <c r="H1500" s="81">
        <v>38</v>
      </c>
      <c r="I1500" s="80">
        <v>118.829427</v>
      </c>
      <c r="J1500" s="93">
        <v>1.6180000000000001</v>
      </c>
      <c r="K1500" s="93">
        <v>1.76</v>
      </c>
      <c r="L1500" s="93">
        <v>2</v>
      </c>
      <c r="M1500" s="93">
        <v>1.498</v>
      </c>
      <c r="N1500" s="93">
        <v>1.4929999999999999</v>
      </c>
      <c r="O1500" s="93">
        <v>1.48</v>
      </c>
    </row>
    <row r="1501" spans="1:15">
      <c r="A1501" s="64">
        <v>42692</v>
      </c>
      <c r="B1501" s="93">
        <v>1.5</v>
      </c>
      <c r="C1501" s="93"/>
      <c r="D1501" s="93">
        <v>1.5</v>
      </c>
      <c r="E1501" s="93">
        <v>1.5</v>
      </c>
      <c r="F1501" s="93">
        <v>1.5</v>
      </c>
      <c r="G1501" s="81">
        <v>3590</v>
      </c>
      <c r="H1501" s="81">
        <v>32</v>
      </c>
      <c r="I1501" s="80">
        <v>118.834311</v>
      </c>
      <c r="J1501" s="93">
        <v>1.62</v>
      </c>
      <c r="K1501" s="93">
        <v>1.76</v>
      </c>
      <c r="L1501" s="93">
        <v>2</v>
      </c>
      <c r="M1501" s="93">
        <v>1.4969999999999999</v>
      </c>
      <c r="N1501" s="93">
        <v>1.494</v>
      </c>
      <c r="O1501" s="93">
        <v>1.4850000000000001</v>
      </c>
    </row>
    <row r="1502" spans="1:15">
      <c r="A1502" s="64">
        <v>42695</v>
      </c>
      <c r="B1502" s="93">
        <v>1.5</v>
      </c>
      <c r="C1502" s="93"/>
      <c r="D1502" s="93">
        <v>1.5</v>
      </c>
      <c r="E1502" s="93">
        <v>1.5</v>
      </c>
      <c r="F1502" s="93">
        <v>1.5</v>
      </c>
      <c r="G1502" s="81">
        <v>4797</v>
      </c>
      <c r="H1502" s="81">
        <v>33</v>
      </c>
      <c r="I1502" s="92">
        <v>118.848961</v>
      </c>
      <c r="J1502" s="93">
        <v>1.625</v>
      </c>
      <c r="K1502" s="93">
        <v>1.75</v>
      </c>
      <c r="L1502" s="93">
        <v>2</v>
      </c>
      <c r="M1502" s="93">
        <v>1.5</v>
      </c>
      <c r="N1502" s="93">
        <v>1.4950000000000001</v>
      </c>
      <c r="O1502" s="93">
        <v>1.4870000000000001</v>
      </c>
    </row>
    <row r="1503" spans="1:15">
      <c r="A1503" s="64">
        <v>42696</v>
      </c>
      <c r="B1503" s="93">
        <v>1.5</v>
      </c>
      <c r="C1503" s="93"/>
      <c r="D1503" s="93">
        <v>1.5</v>
      </c>
      <c r="E1503" s="93">
        <v>1.5</v>
      </c>
      <c r="F1503" s="93">
        <v>1.5</v>
      </c>
      <c r="G1503" s="81">
        <v>2738</v>
      </c>
      <c r="H1503" s="81">
        <v>31</v>
      </c>
      <c r="I1503" s="80">
        <v>118.853846</v>
      </c>
      <c r="J1503" s="93">
        <v>1.63</v>
      </c>
      <c r="K1503" s="93">
        <v>1.75</v>
      </c>
      <c r="L1503" s="93">
        <v>2</v>
      </c>
      <c r="M1503" s="93">
        <v>1.496</v>
      </c>
      <c r="N1503" s="93">
        <v>1.492</v>
      </c>
      <c r="O1503" s="93">
        <v>1.4830000000000001</v>
      </c>
    </row>
    <row r="1504" spans="1:15">
      <c r="A1504" s="64">
        <v>42697</v>
      </c>
      <c r="B1504" s="93">
        <v>1.5</v>
      </c>
      <c r="C1504" s="93"/>
      <c r="D1504" s="93">
        <v>1.5</v>
      </c>
      <c r="E1504" s="93">
        <v>1.5</v>
      </c>
      <c r="F1504" s="93">
        <v>1.5</v>
      </c>
      <c r="G1504" s="81">
        <v>4480</v>
      </c>
      <c r="H1504" s="81">
        <v>41</v>
      </c>
      <c r="I1504" s="80">
        <v>118.85872999999999</v>
      </c>
      <c r="J1504" s="93">
        <v>1.6279999999999999</v>
      </c>
      <c r="K1504" s="93">
        <v>1.76</v>
      </c>
      <c r="L1504" s="93">
        <v>2</v>
      </c>
      <c r="M1504" s="93">
        <v>1.4990000000000001</v>
      </c>
      <c r="N1504" s="93">
        <v>1.494</v>
      </c>
      <c r="O1504" s="93">
        <v>1.486</v>
      </c>
    </row>
    <row r="1505" spans="1:15">
      <c r="A1505" s="64">
        <v>42698</v>
      </c>
      <c r="B1505" s="93">
        <v>1.5</v>
      </c>
      <c r="C1505" s="93"/>
      <c r="D1505" s="93">
        <v>1.5</v>
      </c>
      <c r="E1505" s="93">
        <v>1.5</v>
      </c>
      <c r="F1505" s="93">
        <v>1.5</v>
      </c>
      <c r="G1505" s="81">
        <v>4806</v>
      </c>
      <c r="H1505" s="81">
        <v>34</v>
      </c>
      <c r="I1505" s="80">
        <v>118.863615</v>
      </c>
      <c r="J1505" s="93">
        <v>1.625</v>
      </c>
      <c r="K1505" s="93">
        <v>1.758</v>
      </c>
      <c r="L1505" s="93">
        <v>2.0099999999999998</v>
      </c>
      <c r="M1505" s="93">
        <v>1.4990000000000001</v>
      </c>
      <c r="N1505" s="93">
        <v>1.494</v>
      </c>
      <c r="O1505" s="93">
        <v>1.488</v>
      </c>
    </row>
    <row r="1506" spans="1:15">
      <c r="A1506" s="64">
        <v>42699</v>
      </c>
      <c r="B1506" s="93">
        <v>1.5</v>
      </c>
      <c r="C1506" s="93"/>
      <c r="D1506" s="93">
        <v>1.5</v>
      </c>
      <c r="E1506" s="93">
        <v>1.5</v>
      </c>
      <c r="F1506" s="93">
        <v>1.5</v>
      </c>
      <c r="G1506" s="81">
        <v>4718</v>
      </c>
      <c r="H1506" s="81">
        <v>38</v>
      </c>
      <c r="I1506" s="80">
        <v>118.868499</v>
      </c>
      <c r="J1506" s="93">
        <v>1.623</v>
      </c>
      <c r="K1506" s="93">
        <v>1.76</v>
      </c>
      <c r="L1506" s="93">
        <v>2.0099999999999998</v>
      </c>
      <c r="M1506" s="93">
        <v>1.4990000000000001</v>
      </c>
      <c r="N1506" s="93">
        <v>1.4950000000000001</v>
      </c>
      <c r="O1506" s="93">
        <v>1.4890000000000001</v>
      </c>
    </row>
    <row r="1507" spans="1:15">
      <c r="A1507" s="64">
        <v>42702</v>
      </c>
      <c r="B1507" s="93">
        <v>1.5</v>
      </c>
      <c r="C1507" s="93"/>
      <c r="D1507" s="93">
        <v>1.5</v>
      </c>
      <c r="E1507" s="93">
        <v>1.5</v>
      </c>
      <c r="F1507" s="93">
        <v>1.5</v>
      </c>
      <c r="G1507" s="81">
        <v>4664</v>
      </c>
      <c r="H1507" s="81">
        <v>39</v>
      </c>
      <c r="I1507" s="80">
        <v>118.883154</v>
      </c>
      <c r="J1507" s="93">
        <v>1.62</v>
      </c>
      <c r="K1507" s="93">
        <v>1.76</v>
      </c>
      <c r="L1507" s="93">
        <v>2.0099999999999998</v>
      </c>
      <c r="M1507" s="93">
        <v>1.4990000000000001</v>
      </c>
      <c r="N1507" s="93">
        <v>1.4929999999999999</v>
      </c>
      <c r="O1507" s="93">
        <v>1.4850000000000001</v>
      </c>
    </row>
    <row r="1508" spans="1:15">
      <c r="A1508" s="64">
        <v>42703</v>
      </c>
      <c r="B1508" s="93">
        <v>1.5</v>
      </c>
      <c r="C1508" s="93"/>
      <c r="D1508" s="93">
        <v>1.5</v>
      </c>
      <c r="E1508" s="93">
        <v>1.5</v>
      </c>
      <c r="F1508" s="93">
        <v>1.5</v>
      </c>
      <c r="G1508" s="81">
        <v>5137</v>
      </c>
      <c r="H1508" s="81">
        <v>34</v>
      </c>
      <c r="I1508" s="80">
        <v>118.88804</v>
      </c>
      <c r="J1508" s="93">
        <v>1.62</v>
      </c>
      <c r="K1508" s="93">
        <v>1.76</v>
      </c>
      <c r="L1508" s="93">
        <v>2.0049999999999999</v>
      </c>
      <c r="M1508" s="93">
        <v>1.4990000000000001</v>
      </c>
      <c r="N1508" s="93">
        <v>1.494</v>
      </c>
      <c r="O1508" s="93">
        <v>1.4870000000000001</v>
      </c>
    </row>
    <row r="1509" spans="1:15">
      <c r="A1509" s="64">
        <v>42704</v>
      </c>
      <c r="B1509" s="93">
        <v>1.5</v>
      </c>
      <c r="C1509" s="93"/>
      <c r="D1509" s="93">
        <v>1.5</v>
      </c>
      <c r="E1509" s="93">
        <v>1.5</v>
      </c>
      <c r="F1509" s="93">
        <v>1.5</v>
      </c>
      <c r="G1509" s="81">
        <v>4512</v>
      </c>
      <c r="H1509" s="81">
        <v>28</v>
      </c>
      <c r="I1509" s="80">
        <v>118.892926</v>
      </c>
      <c r="J1509" s="93">
        <v>1.62</v>
      </c>
      <c r="K1509" s="93">
        <v>1.76</v>
      </c>
      <c r="L1509" s="93">
        <v>2.0099999999999998</v>
      </c>
      <c r="M1509" s="93">
        <v>1.4990000000000001</v>
      </c>
      <c r="N1509" s="93">
        <v>1.496</v>
      </c>
      <c r="O1509" s="93">
        <v>1.4870000000000001</v>
      </c>
    </row>
    <row r="1510" spans="1:15">
      <c r="A1510" s="64">
        <v>42705</v>
      </c>
      <c r="B1510" s="93">
        <v>1.5</v>
      </c>
      <c r="C1510" s="93"/>
      <c r="D1510" s="93">
        <v>1.5</v>
      </c>
      <c r="E1510" s="93">
        <v>1.5</v>
      </c>
      <c r="F1510" s="93">
        <v>1.5</v>
      </c>
      <c r="G1510" s="81">
        <v>4175</v>
      </c>
      <c r="H1510" s="81">
        <v>33</v>
      </c>
      <c r="I1510" s="80">
        <v>118.897812</v>
      </c>
      <c r="J1510" s="93">
        <v>1.62</v>
      </c>
      <c r="K1510" s="93">
        <v>1.76</v>
      </c>
      <c r="L1510" s="93">
        <v>2.0099999999999998</v>
      </c>
      <c r="M1510" s="93">
        <v>1.498</v>
      </c>
      <c r="N1510" s="93">
        <v>1.494</v>
      </c>
      <c r="O1510" s="93">
        <v>1.486</v>
      </c>
    </row>
    <row r="1511" spans="1:15">
      <c r="A1511" s="64">
        <v>42706</v>
      </c>
      <c r="B1511" s="93">
        <v>1.5</v>
      </c>
      <c r="C1511" s="93"/>
      <c r="D1511" s="93">
        <v>1.5</v>
      </c>
      <c r="E1511" s="93">
        <v>1.5</v>
      </c>
      <c r="F1511" s="93">
        <v>1.5</v>
      </c>
      <c r="G1511" s="81">
        <v>4444</v>
      </c>
      <c r="H1511" s="81">
        <v>32</v>
      </c>
      <c r="I1511" s="80">
        <v>118.902698</v>
      </c>
      <c r="J1511" s="93">
        <v>1.62</v>
      </c>
      <c r="K1511" s="93">
        <v>1.77</v>
      </c>
      <c r="L1511" s="93">
        <v>2.0099999999999998</v>
      </c>
      <c r="M1511" s="93">
        <v>1.498</v>
      </c>
      <c r="N1511" s="93">
        <v>1.4950000000000001</v>
      </c>
      <c r="O1511" s="93">
        <v>1.4870000000000001</v>
      </c>
    </row>
    <row r="1512" spans="1:15">
      <c r="A1512" s="64">
        <v>42709</v>
      </c>
      <c r="B1512" s="93">
        <v>1.5</v>
      </c>
      <c r="C1512" s="93"/>
      <c r="D1512" s="93">
        <v>1.5</v>
      </c>
      <c r="E1512" s="93">
        <v>1.5</v>
      </c>
      <c r="F1512" s="93">
        <v>1.5</v>
      </c>
      <c r="G1512" s="81">
        <v>3625</v>
      </c>
      <c r="H1512" s="81">
        <v>43</v>
      </c>
      <c r="I1512" s="80">
        <v>118.917357</v>
      </c>
      <c r="J1512" s="93">
        <v>1.62</v>
      </c>
      <c r="K1512" s="93">
        <v>1.77</v>
      </c>
      <c r="L1512" s="93">
        <v>2.0099999999999998</v>
      </c>
      <c r="M1512" s="93">
        <v>1.498</v>
      </c>
      <c r="N1512" s="93">
        <v>1.494</v>
      </c>
      <c r="O1512" s="93">
        <v>1.4870000000000001</v>
      </c>
    </row>
    <row r="1513" spans="1:15">
      <c r="A1513" s="64">
        <v>42710</v>
      </c>
      <c r="B1513" s="93">
        <v>1.5</v>
      </c>
      <c r="C1513" s="93"/>
      <c r="D1513" s="93">
        <v>1.5</v>
      </c>
      <c r="E1513" s="93">
        <v>1.5</v>
      </c>
      <c r="F1513" s="93">
        <v>1.5</v>
      </c>
      <c r="G1513" s="81">
        <v>3013</v>
      </c>
      <c r="H1513" s="81">
        <v>24</v>
      </c>
      <c r="I1513" s="80">
        <v>118.92224400000001</v>
      </c>
      <c r="J1513" s="93">
        <v>1.62</v>
      </c>
      <c r="K1513" s="93">
        <v>1.77</v>
      </c>
      <c r="L1513" s="93">
        <v>2.0099999999999998</v>
      </c>
      <c r="M1513" s="93">
        <v>1.5009999999999999</v>
      </c>
      <c r="N1513" s="93">
        <v>1.4950000000000001</v>
      </c>
      <c r="O1513" s="93">
        <v>1.4850000000000001</v>
      </c>
    </row>
    <row r="1514" spans="1:15">
      <c r="A1514" s="64">
        <v>42711</v>
      </c>
      <c r="B1514" s="93">
        <v>1.5</v>
      </c>
      <c r="C1514" s="93"/>
      <c r="D1514" s="93">
        <v>1.5</v>
      </c>
      <c r="E1514" s="93">
        <v>1.5</v>
      </c>
      <c r="F1514" s="93">
        <v>1.5</v>
      </c>
      <c r="G1514" s="81">
        <v>3266</v>
      </c>
      <c r="H1514" s="81">
        <v>30</v>
      </c>
      <c r="I1514" s="80">
        <v>118.927132</v>
      </c>
      <c r="J1514" s="93">
        <v>1.62</v>
      </c>
      <c r="K1514" s="93">
        <v>1.77</v>
      </c>
      <c r="L1514" s="93">
        <v>2.0049999999999999</v>
      </c>
      <c r="M1514" s="93">
        <v>1.4969999999999999</v>
      </c>
      <c r="N1514" s="93">
        <v>1.4929999999999999</v>
      </c>
      <c r="O1514" s="93">
        <v>1.478</v>
      </c>
    </row>
    <row r="1515" spans="1:15">
      <c r="A1515" s="64">
        <v>42712</v>
      </c>
      <c r="B1515" s="93">
        <v>1.5</v>
      </c>
      <c r="C1515" s="93"/>
      <c r="D1515" s="93">
        <v>1.5</v>
      </c>
      <c r="E1515" s="93">
        <v>1.5</v>
      </c>
      <c r="F1515" s="93">
        <v>1.5</v>
      </c>
      <c r="G1515" s="81">
        <v>3479</v>
      </c>
      <c r="H1515" s="81">
        <v>31</v>
      </c>
      <c r="I1515" s="80">
        <v>118.932019</v>
      </c>
      <c r="J1515" s="93">
        <v>1.62</v>
      </c>
      <c r="K1515" s="93">
        <v>1.77</v>
      </c>
      <c r="L1515" s="93">
        <v>2</v>
      </c>
      <c r="M1515" s="93">
        <v>1.5009999999999999</v>
      </c>
      <c r="N1515" s="93">
        <v>1.49</v>
      </c>
      <c r="O1515" s="93">
        <v>1.4710000000000001</v>
      </c>
    </row>
    <row r="1516" spans="1:15">
      <c r="A1516" s="64">
        <v>42713</v>
      </c>
      <c r="B1516" s="93">
        <v>1.5</v>
      </c>
      <c r="C1516" s="93"/>
      <c r="D1516" s="93">
        <v>1.5</v>
      </c>
      <c r="E1516" s="93">
        <v>1.5</v>
      </c>
      <c r="F1516" s="93">
        <v>1.5</v>
      </c>
      <c r="G1516" s="81">
        <v>3449</v>
      </c>
      <c r="H1516" s="81">
        <v>27</v>
      </c>
      <c r="I1516" s="80">
        <v>118.93690700000001</v>
      </c>
      <c r="J1516" s="93">
        <v>1.62</v>
      </c>
      <c r="K1516" s="93">
        <v>1.77</v>
      </c>
      <c r="L1516" s="93">
        <v>2</v>
      </c>
      <c r="M1516" s="93">
        <v>1.5</v>
      </c>
      <c r="N1516" s="93">
        <v>1.4910000000000001</v>
      </c>
      <c r="O1516" s="93">
        <v>1.4770000000000001</v>
      </c>
    </row>
    <row r="1517" spans="1:15">
      <c r="A1517" s="64">
        <v>42716</v>
      </c>
      <c r="B1517" s="93">
        <v>1.5</v>
      </c>
      <c r="C1517" s="93"/>
      <c r="D1517" s="93">
        <v>1.5</v>
      </c>
      <c r="E1517" s="93">
        <v>1.5</v>
      </c>
      <c r="F1517" s="93">
        <v>1.5</v>
      </c>
      <c r="G1517" s="81">
        <v>3825</v>
      </c>
      <c r="H1517" s="81">
        <v>33</v>
      </c>
      <c r="I1517" s="80">
        <v>118.95157</v>
      </c>
      <c r="J1517" s="93">
        <v>1.62</v>
      </c>
      <c r="K1517" s="93">
        <v>1.77</v>
      </c>
      <c r="L1517" s="93">
        <v>2</v>
      </c>
      <c r="M1517" s="93">
        <v>1.5</v>
      </c>
      <c r="N1517" s="93">
        <v>1.4910000000000001</v>
      </c>
      <c r="O1517" s="93">
        <v>1.478</v>
      </c>
    </row>
    <row r="1518" spans="1:15">
      <c r="A1518" s="64">
        <v>42717</v>
      </c>
      <c r="B1518" s="93">
        <v>1.5</v>
      </c>
      <c r="C1518" s="93"/>
      <c r="D1518" s="93">
        <v>1.5</v>
      </c>
      <c r="E1518" s="93">
        <v>1.5</v>
      </c>
      <c r="F1518" s="93">
        <v>1.5</v>
      </c>
      <c r="G1518" s="81">
        <v>5986</v>
      </c>
      <c r="H1518" s="81">
        <v>40</v>
      </c>
      <c r="I1518" s="80">
        <v>118.956459</v>
      </c>
      <c r="J1518" s="93">
        <v>1.62</v>
      </c>
      <c r="K1518" s="93">
        <v>1.77</v>
      </c>
      <c r="L1518" s="93">
        <v>2</v>
      </c>
      <c r="M1518" s="93">
        <v>1.5</v>
      </c>
      <c r="N1518" s="93">
        <v>1.4910000000000001</v>
      </c>
      <c r="O1518" s="93">
        <v>1.48</v>
      </c>
    </row>
    <row r="1519" spans="1:15">
      <c r="A1519" s="64">
        <v>42718</v>
      </c>
      <c r="B1519" s="93">
        <v>1.5</v>
      </c>
      <c r="C1519" s="93"/>
      <c r="D1519" s="93">
        <v>1.5</v>
      </c>
      <c r="E1519" s="93">
        <v>1.5</v>
      </c>
      <c r="F1519" s="93">
        <v>1.5</v>
      </c>
      <c r="G1519" s="81">
        <v>4835</v>
      </c>
      <c r="H1519" s="81">
        <v>38</v>
      </c>
      <c r="I1519" s="80">
        <v>118.961347</v>
      </c>
      <c r="J1519" s="93">
        <v>1.62</v>
      </c>
      <c r="K1519" s="93">
        <v>1.77</v>
      </c>
      <c r="L1519" s="93">
        <v>2</v>
      </c>
      <c r="M1519" s="93">
        <v>1.5</v>
      </c>
      <c r="N1519" s="93">
        <v>1.4929999999999999</v>
      </c>
      <c r="O1519" s="93">
        <v>1.4810000000000001</v>
      </c>
    </row>
    <row r="1520" spans="1:15">
      <c r="A1520" s="64">
        <v>42719</v>
      </c>
      <c r="B1520" s="93">
        <v>1.5</v>
      </c>
      <c r="C1520" s="93"/>
      <c r="D1520" s="93">
        <v>1.5</v>
      </c>
      <c r="E1520" s="93">
        <v>1.5</v>
      </c>
      <c r="F1520" s="93">
        <v>1.5</v>
      </c>
      <c r="G1520" s="81">
        <v>4514</v>
      </c>
      <c r="H1520" s="81">
        <v>36</v>
      </c>
      <c r="I1520" s="80">
        <v>118.96623599999999</v>
      </c>
      <c r="J1520" s="93">
        <v>1.62</v>
      </c>
      <c r="K1520" s="93">
        <v>1.7729999999999999</v>
      </c>
      <c r="L1520" s="93">
        <v>2</v>
      </c>
      <c r="M1520" s="93">
        <v>1.5</v>
      </c>
      <c r="N1520" s="93">
        <v>1.496</v>
      </c>
      <c r="O1520" s="93">
        <v>1.492</v>
      </c>
    </row>
    <row r="1521" spans="1:15">
      <c r="A1521" s="64">
        <v>42720</v>
      </c>
      <c r="B1521" s="93">
        <v>1.5</v>
      </c>
      <c r="C1521" s="93"/>
      <c r="D1521" s="93">
        <v>1.5</v>
      </c>
      <c r="E1521" s="93">
        <v>1.5</v>
      </c>
      <c r="F1521" s="93">
        <v>1.5</v>
      </c>
      <c r="G1521" s="81">
        <v>6098</v>
      </c>
      <c r="H1521" s="81">
        <v>31</v>
      </c>
      <c r="I1521" s="80">
        <v>118.971125</v>
      </c>
      <c r="J1521" s="93">
        <v>1.62</v>
      </c>
      <c r="K1521" s="93">
        <v>1.78</v>
      </c>
      <c r="L1521" s="93">
        <v>2.0099999999999998</v>
      </c>
      <c r="M1521" s="93">
        <v>1.5</v>
      </c>
      <c r="N1521" s="93">
        <v>1.496</v>
      </c>
      <c r="O1521" s="93">
        <v>1.492</v>
      </c>
    </row>
    <row r="1522" spans="1:15">
      <c r="A1522" s="64">
        <v>42723</v>
      </c>
      <c r="B1522" s="93">
        <v>1.5</v>
      </c>
      <c r="C1522" s="93"/>
      <c r="D1522" s="93">
        <v>1.5</v>
      </c>
      <c r="E1522" s="93">
        <v>1.5</v>
      </c>
      <c r="F1522" s="93">
        <v>1.5</v>
      </c>
      <c r="G1522" s="81">
        <v>4157</v>
      </c>
      <c r="H1522" s="81">
        <v>30</v>
      </c>
      <c r="I1522" s="80">
        <v>118.985793</v>
      </c>
      <c r="J1522" s="93">
        <v>1.62</v>
      </c>
      <c r="K1522" s="93">
        <v>1.78</v>
      </c>
      <c r="L1522" s="93">
        <v>2.0299999999999998</v>
      </c>
      <c r="M1522" s="93">
        <v>1.5</v>
      </c>
      <c r="N1522" s="93">
        <v>1.4950000000000001</v>
      </c>
      <c r="O1522" s="93">
        <v>1.492</v>
      </c>
    </row>
    <row r="1523" spans="1:15">
      <c r="A1523" s="64">
        <v>42724</v>
      </c>
      <c r="B1523" s="93">
        <v>1.5</v>
      </c>
      <c r="C1523" s="93"/>
      <c r="D1523" s="93">
        <v>1.5</v>
      </c>
      <c r="E1523" s="93">
        <v>1.5</v>
      </c>
      <c r="F1523" s="93">
        <v>1.5</v>
      </c>
      <c r="G1523" s="81">
        <v>4314</v>
      </c>
      <c r="H1523" s="81">
        <v>32</v>
      </c>
      <c r="I1523" s="80">
        <v>118.99068200000001</v>
      </c>
      <c r="J1523" s="93">
        <v>1.62</v>
      </c>
      <c r="K1523" s="93">
        <v>1.7829999999999999</v>
      </c>
      <c r="L1523" s="93">
        <v>2.0299999999999998</v>
      </c>
      <c r="M1523" s="93">
        <v>1.5</v>
      </c>
      <c r="N1523" s="93">
        <v>1.498</v>
      </c>
      <c r="O1523" s="93">
        <v>1.4950000000000001</v>
      </c>
    </row>
    <row r="1524" spans="1:15">
      <c r="A1524" s="64">
        <v>42725</v>
      </c>
      <c r="B1524" s="93">
        <v>1.5</v>
      </c>
      <c r="C1524" s="93"/>
      <c r="D1524" s="93">
        <v>1.5</v>
      </c>
      <c r="E1524" s="93">
        <v>1.5</v>
      </c>
      <c r="F1524" s="93">
        <v>1.5</v>
      </c>
      <c r="G1524" s="81">
        <v>3641</v>
      </c>
      <c r="H1524" s="81">
        <v>25</v>
      </c>
      <c r="I1524" s="80">
        <v>118.99557299999999</v>
      </c>
      <c r="J1524" s="93">
        <v>1.63</v>
      </c>
      <c r="K1524" s="93">
        <v>1.79</v>
      </c>
      <c r="L1524" s="93">
        <v>2.0350000000000001</v>
      </c>
      <c r="M1524" s="93">
        <v>1.4990000000000001</v>
      </c>
      <c r="N1524" s="93">
        <v>1.4969999999999999</v>
      </c>
      <c r="O1524" s="93">
        <v>1.498</v>
      </c>
    </row>
    <row r="1525" spans="1:15">
      <c r="A1525" s="64">
        <v>42726</v>
      </c>
      <c r="B1525" s="93">
        <v>1.5</v>
      </c>
      <c r="C1525" s="93"/>
      <c r="D1525" s="93">
        <v>1.5</v>
      </c>
      <c r="E1525" s="93">
        <v>1.5</v>
      </c>
      <c r="F1525" s="93">
        <v>1.5</v>
      </c>
      <c r="G1525" s="81">
        <v>4061</v>
      </c>
      <c r="H1525" s="81">
        <v>32</v>
      </c>
      <c r="I1525" s="80">
        <v>119.000463</v>
      </c>
      <c r="J1525" s="93">
        <v>1.63</v>
      </c>
      <c r="K1525" s="93">
        <v>1.79</v>
      </c>
      <c r="L1525" s="93">
        <v>2.04</v>
      </c>
      <c r="M1525" s="93">
        <v>1.4990000000000001</v>
      </c>
      <c r="N1525" s="93">
        <v>1.4950000000000001</v>
      </c>
      <c r="O1525" s="93">
        <v>1.4969999999999999</v>
      </c>
    </row>
    <row r="1526" spans="1:15">
      <c r="A1526" s="64">
        <v>42727</v>
      </c>
      <c r="B1526" s="93">
        <v>1.5</v>
      </c>
      <c r="C1526" s="93"/>
      <c r="D1526" s="93">
        <v>1.5</v>
      </c>
      <c r="E1526" s="93">
        <v>1.5</v>
      </c>
      <c r="F1526" s="93">
        <v>1.5</v>
      </c>
      <c r="G1526" s="81">
        <v>4276</v>
      </c>
      <c r="H1526" s="81">
        <v>26</v>
      </c>
      <c r="I1526" s="80">
        <v>119.005353</v>
      </c>
      <c r="J1526" s="93">
        <v>1.63</v>
      </c>
      <c r="K1526" s="93">
        <v>1.79</v>
      </c>
      <c r="L1526" s="93">
        <v>2.0350000000000001</v>
      </c>
      <c r="M1526" s="93">
        <v>1.5004999999999999</v>
      </c>
      <c r="N1526" s="93">
        <v>1.4950000000000001</v>
      </c>
      <c r="O1526" s="93">
        <v>1.5</v>
      </c>
    </row>
    <row r="1527" spans="1:15">
      <c r="A1527" s="64">
        <v>42732</v>
      </c>
      <c r="B1527" s="93">
        <v>1.5</v>
      </c>
      <c r="C1527" s="93"/>
      <c r="D1527" s="93">
        <v>1.5</v>
      </c>
      <c r="E1527" s="93">
        <v>1.5</v>
      </c>
      <c r="F1527" s="93">
        <v>1.5</v>
      </c>
      <c r="G1527" s="81">
        <v>4453</v>
      </c>
      <c r="H1527" s="81">
        <v>33</v>
      </c>
      <c r="I1527" s="80">
        <v>119.02980599999999</v>
      </c>
      <c r="J1527" s="93">
        <v>1.64</v>
      </c>
      <c r="K1527" s="93">
        <v>1.81</v>
      </c>
      <c r="L1527" s="93">
        <v>2.04</v>
      </c>
      <c r="M1527" s="93">
        <v>1.4990000000000001</v>
      </c>
      <c r="N1527" s="93">
        <v>1.4969999999999999</v>
      </c>
      <c r="O1527" s="93">
        <v>1.502</v>
      </c>
    </row>
    <row r="1528" spans="1:15">
      <c r="A1528" s="64">
        <v>42733</v>
      </c>
      <c r="B1528" s="93">
        <v>1.5</v>
      </c>
      <c r="C1528" s="93"/>
      <c r="D1528" s="93">
        <v>1.5</v>
      </c>
      <c r="E1528" s="93">
        <v>1.5</v>
      </c>
      <c r="F1528" s="93">
        <v>1.5</v>
      </c>
      <c r="G1528" s="81">
        <v>3537</v>
      </c>
      <c r="H1528" s="81">
        <v>27</v>
      </c>
      <c r="I1528" s="80">
        <v>119.03469800000001</v>
      </c>
      <c r="J1528" s="93">
        <v>1.64</v>
      </c>
      <c r="K1528" s="93">
        <v>1.81</v>
      </c>
      <c r="L1528" s="93">
        <v>2.0499999999999998</v>
      </c>
      <c r="M1528" s="93">
        <v>1.4990000000000001</v>
      </c>
      <c r="N1528" s="93">
        <v>1.4969999999999999</v>
      </c>
      <c r="O1528" s="93">
        <v>1.498</v>
      </c>
    </row>
    <row r="1529" spans="1:15">
      <c r="A1529" s="64">
        <v>42734</v>
      </c>
      <c r="B1529" s="93">
        <v>1.5</v>
      </c>
      <c r="C1529" s="93"/>
      <c r="D1529" s="93">
        <v>1.5</v>
      </c>
      <c r="E1529" s="93">
        <v>1.5</v>
      </c>
      <c r="F1529" s="93">
        <v>1.5</v>
      </c>
      <c r="G1529" s="81">
        <v>4062</v>
      </c>
      <c r="H1529" s="81">
        <v>27</v>
      </c>
      <c r="I1529" s="80">
        <v>119.03959</v>
      </c>
      <c r="J1529" s="93">
        <v>1.64</v>
      </c>
      <c r="K1529" s="93">
        <v>1.81</v>
      </c>
      <c r="L1529" s="93">
        <v>2.0499999999999998</v>
      </c>
      <c r="M1529" s="93">
        <v>1.5</v>
      </c>
      <c r="N1529" s="93">
        <v>1.4950000000000001</v>
      </c>
      <c r="O1529" s="93">
        <v>1.4950000000000001</v>
      </c>
    </row>
    <row r="1530" spans="1:15">
      <c r="A1530" s="64">
        <v>42738</v>
      </c>
      <c r="B1530" s="93">
        <v>1.5</v>
      </c>
      <c r="C1530" s="93"/>
      <c r="D1530" s="93">
        <v>1.5</v>
      </c>
      <c r="E1530" s="93">
        <v>1.5</v>
      </c>
      <c r="F1530" s="93">
        <v>1.5</v>
      </c>
      <c r="G1530" s="81">
        <v>3322</v>
      </c>
      <c r="H1530" s="81">
        <v>30</v>
      </c>
      <c r="I1530" s="80">
        <v>119.059158</v>
      </c>
      <c r="J1530" s="93">
        <v>1.64</v>
      </c>
      <c r="K1530" s="93">
        <v>1.8</v>
      </c>
      <c r="L1530" s="93">
        <v>2.0499999999999998</v>
      </c>
      <c r="M1530" s="93">
        <v>1.5009999999999999</v>
      </c>
      <c r="N1530" s="93">
        <v>1.496</v>
      </c>
      <c r="O1530" s="93">
        <v>1.4950000000000001</v>
      </c>
    </row>
    <row r="1531" spans="1:15">
      <c r="A1531" s="64">
        <v>42739</v>
      </c>
      <c r="B1531" s="93">
        <v>1.5</v>
      </c>
      <c r="C1531" s="93"/>
      <c r="D1531" s="93">
        <v>1.5</v>
      </c>
      <c r="E1531" s="93">
        <v>1.5</v>
      </c>
      <c r="F1531" s="93">
        <v>1.5</v>
      </c>
      <c r="G1531" s="81">
        <v>2937</v>
      </c>
      <c r="H1531" s="81">
        <v>30</v>
      </c>
      <c r="I1531" s="80">
        <v>119.06405100000001</v>
      </c>
      <c r="J1531" s="93">
        <v>1.6379999999999999</v>
      </c>
      <c r="K1531" s="93">
        <v>1.8</v>
      </c>
      <c r="L1531" s="93">
        <v>2.0499999999999998</v>
      </c>
      <c r="M1531" s="93">
        <v>1.5009999999999999</v>
      </c>
      <c r="N1531" s="93">
        <v>1.496</v>
      </c>
      <c r="O1531" s="93">
        <v>1.4969999999999999</v>
      </c>
    </row>
    <row r="1532" spans="1:15">
      <c r="A1532" s="64">
        <v>42740</v>
      </c>
      <c r="B1532" s="93">
        <v>1.5</v>
      </c>
      <c r="C1532" s="93"/>
      <c r="D1532" s="93">
        <v>1.5</v>
      </c>
      <c r="E1532" s="93">
        <v>1.5</v>
      </c>
      <c r="F1532" s="93">
        <v>1.5</v>
      </c>
      <c r="G1532" s="81">
        <v>2868</v>
      </c>
      <c r="H1532" s="81">
        <v>27</v>
      </c>
      <c r="I1532" s="80">
        <v>119.068944</v>
      </c>
      <c r="J1532" s="93">
        <v>1.64</v>
      </c>
      <c r="K1532" s="93">
        <v>1.79</v>
      </c>
      <c r="L1532" s="93">
        <v>2.04</v>
      </c>
      <c r="M1532" s="93">
        <v>1.5009999999999999</v>
      </c>
      <c r="N1532" s="93">
        <v>1.492</v>
      </c>
      <c r="O1532" s="93">
        <v>1.4910000000000001</v>
      </c>
    </row>
    <row r="1533" spans="1:15">
      <c r="A1533" s="64">
        <v>42741</v>
      </c>
      <c r="B1533" s="93">
        <v>1.5</v>
      </c>
      <c r="C1533" s="93"/>
      <c r="D1533" s="93">
        <v>1.5</v>
      </c>
      <c r="E1533" s="93">
        <v>1.5</v>
      </c>
      <c r="F1533" s="93">
        <v>1.5</v>
      </c>
      <c r="G1533" s="81">
        <v>3320</v>
      </c>
      <c r="H1533" s="81">
        <v>34</v>
      </c>
      <c r="I1533" s="80">
        <v>119.073837</v>
      </c>
      <c r="J1533" s="93">
        <v>1.63</v>
      </c>
      <c r="K1533" s="93">
        <v>1.78</v>
      </c>
      <c r="L1533" s="93">
        <v>2.04</v>
      </c>
      <c r="M1533" s="93">
        <v>1.5009999999999999</v>
      </c>
      <c r="N1533" s="93">
        <v>1.4890000000000001</v>
      </c>
      <c r="O1533" s="93">
        <v>1.49</v>
      </c>
    </row>
    <row r="1534" spans="1:15">
      <c r="A1534" s="64">
        <v>42744</v>
      </c>
      <c r="B1534" s="93">
        <v>1.5</v>
      </c>
      <c r="C1534" s="93"/>
      <c r="D1534" s="93">
        <v>1.5</v>
      </c>
      <c r="E1534" s="93">
        <v>1.5</v>
      </c>
      <c r="F1534" s="93">
        <v>1.5</v>
      </c>
      <c r="G1534" s="81">
        <v>5882</v>
      </c>
      <c r="H1534" s="81">
        <v>44</v>
      </c>
      <c r="I1534" s="80">
        <v>119.088517</v>
      </c>
      <c r="J1534" s="93">
        <v>1.62</v>
      </c>
      <c r="K1534" s="93">
        <v>1.78</v>
      </c>
      <c r="L1534" s="93">
        <v>2.04</v>
      </c>
      <c r="M1534" s="93">
        <v>1.5009999999999999</v>
      </c>
      <c r="N1534" s="93">
        <v>1.4950000000000001</v>
      </c>
      <c r="O1534" s="93">
        <v>1.4950000000000001</v>
      </c>
    </row>
    <row r="1535" spans="1:15">
      <c r="A1535" s="64">
        <v>42745</v>
      </c>
      <c r="B1535" s="93">
        <v>1.5</v>
      </c>
      <c r="C1535" s="93"/>
      <c r="D1535" s="93">
        <v>1.5</v>
      </c>
      <c r="E1535" s="93">
        <v>1.5</v>
      </c>
      <c r="F1535" s="93">
        <v>1.5</v>
      </c>
      <c r="G1535" s="81">
        <v>4810</v>
      </c>
      <c r="H1535" s="81">
        <v>46</v>
      </c>
      <c r="I1535" s="80">
        <v>119.093411</v>
      </c>
      <c r="J1535" s="93">
        <v>1.62</v>
      </c>
      <c r="K1535" s="93">
        <v>1.78</v>
      </c>
      <c r="L1535" s="93">
        <v>2.04</v>
      </c>
      <c r="M1535" s="93">
        <v>1.5</v>
      </c>
      <c r="N1535" s="93">
        <v>1.494</v>
      </c>
      <c r="O1535" s="93">
        <v>1.4929999999999999</v>
      </c>
    </row>
    <row r="1536" spans="1:15">
      <c r="A1536" s="64">
        <v>42746</v>
      </c>
      <c r="B1536" s="93">
        <v>1.5</v>
      </c>
      <c r="C1536" s="93"/>
      <c r="D1536" s="93">
        <v>1.5</v>
      </c>
      <c r="E1536" s="93">
        <v>1.5</v>
      </c>
      <c r="F1536" s="93">
        <v>1.5</v>
      </c>
      <c r="G1536" s="81">
        <v>3985</v>
      </c>
      <c r="H1536" s="81">
        <v>47</v>
      </c>
      <c r="I1536" s="80">
        <v>119.09830599999999</v>
      </c>
      <c r="J1536" s="93">
        <v>1.62</v>
      </c>
      <c r="K1536" s="93">
        <v>1.78</v>
      </c>
      <c r="L1536" s="93">
        <v>2.04</v>
      </c>
      <c r="M1536" s="93">
        <v>1.4990000000000001</v>
      </c>
      <c r="N1536" s="93">
        <v>1.4910000000000001</v>
      </c>
      <c r="O1536" s="93">
        <v>1.49</v>
      </c>
    </row>
    <row r="1537" spans="1:15">
      <c r="A1537" s="64">
        <v>42747</v>
      </c>
      <c r="B1537" s="93">
        <v>1.5</v>
      </c>
      <c r="C1537" s="93"/>
      <c r="D1537" s="93">
        <v>1.5</v>
      </c>
      <c r="E1537" s="93">
        <v>1.5</v>
      </c>
      <c r="F1537" s="93">
        <v>1.5</v>
      </c>
      <c r="G1537" s="81">
        <v>5073</v>
      </c>
      <c r="H1537" s="81">
        <v>45</v>
      </c>
      <c r="I1537" s="80">
        <v>119.1032</v>
      </c>
      <c r="J1537" s="93">
        <v>1.62</v>
      </c>
      <c r="K1537" s="93">
        <v>1.78</v>
      </c>
      <c r="L1537" s="93">
        <v>2.0350000000000001</v>
      </c>
      <c r="M1537" s="93">
        <v>1.498</v>
      </c>
      <c r="N1537" s="93">
        <v>1.4910000000000001</v>
      </c>
      <c r="O1537" s="93">
        <v>1.4910000000000001</v>
      </c>
    </row>
    <row r="1538" spans="1:15">
      <c r="A1538" s="64">
        <v>42748</v>
      </c>
      <c r="B1538" s="93">
        <v>1.5</v>
      </c>
      <c r="C1538" s="93"/>
      <c r="D1538" s="93">
        <v>1.5</v>
      </c>
      <c r="E1538" s="93">
        <v>1.5</v>
      </c>
      <c r="F1538" s="93">
        <v>1.5</v>
      </c>
      <c r="G1538" s="81">
        <v>4625</v>
      </c>
      <c r="H1538" s="81">
        <v>40</v>
      </c>
      <c r="I1538" s="80">
        <v>119.10809500000001</v>
      </c>
      <c r="J1538" s="93">
        <v>1.62</v>
      </c>
      <c r="K1538" s="93">
        <v>1.78</v>
      </c>
      <c r="L1538" s="93">
        <v>2.0299999999999998</v>
      </c>
      <c r="M1538" s="93">
        <v>1.4990000000000001</v>
      </c>
      <c r="N1538" s="93">
        <v>1.4929999999999999</v>
      </c>
      <c r="O1538" s="93">
        <v>1.494</v>
      </c>
    </row>
    <row r="1539" spans="1:15">
      <c r="A1539" s="64">
        <v>42751</v>
      </c>
      <c r="B1539" s="93">
        <v>1.5</v>
      </c>
      <c r="C1539" s="93"/>
      <c r="D1539" s="93">
        <v>1.5</v>
      </c>
      <c r="E1539" s="93">
        <v>1.5</v>
      </c>
      <c r="F1539" s="93">
        <v>1.5</v>
      </c>
      <c r="G1539" s="81">
        <v>4450</v>
      </c>
      <c r="H1539" s="81">
        <v>33</v>
      </c>
      <c r="I1539" s="80">
        <v>119.12277899999999</v>
      </c>
      <c r="J1539" s="93">
        <v>1.62</v>
      </c>
      <c r="K1539" s="93">
        <v>1.78</v>
      </c>
      <c r="L1539" s="93">
        <v>2.0299999999999998</v>
      </c>
      <c r="M1539" s="93">
        <v>1.496</v>
      </c>
      <c r="N1539" s="93">
        <v>1.49</v>
      </c>
      <c r="O1539" s="93">
        <v>1.49</v>
      </c>
    </row>
    <row r="1540" spans="1:15">
      <c r="A1540" s="64">
        <v>42752</v>
      </c>
      <c r="B1540" s="93">
        <v>1.5</v>
      </c>
      <c r="C1540" s="93"/>
      <c r="D1540" s="93">
        <v>1.5</v>
      </c>
      <c r="E1540" s="93">
        <v>1.5</v>
      </c>
      <c r="F1540" s="93">
        <v>1.5</v>
      </c>
      <c r="G1540" s="81">
        <v>4084</v>
      </c>
      <c r="H1540" s="81">
        <v>37</v>
      </c>
      <c r="I1540" s="80">
        <v>119.127675</v>
      </c>
      <c r="J1540" s="93">
        <v>1.62</v>
      </c>
      <c r="K1540" s="93">
        <v>1.78</v>
      </c>
      <c r="L1540" s="93">
        <v>2.0230000000000001</v>
      </c>
      <c r="M1540" s="93">
        <v>1.4950000000000001</v>
      </c>
      <c r="N1540" s="93">
        <v>1.4910000000000001</v>
      </c>
      <c r="O1540" s="93">
        <v>1.49</v>
      </c>
    </row>
    <row r="1541" spans="1:15">
      <c r="A1541" s="64">
        <v>42753</v>
      </c>
      <c r="B1541" s="93">
        <v>1.5</v>
      </c>
      <c r="C1541" s="93"/>
      <c r="D1541" s="93">
        <v>1.5</v>
      </c>
      <c r="E1541" s="93">
        <v>1.5</v>
      </c>
      <c r="F1541" s="93">
        <v>1.5</v>
      </c>
      <c r="G1541" s="81">
        <v>4149</v>
      </c>
      <c r="H1541" s="81">
        <v>35</v>
      </c>
      <c r="I1541" s="80">
        <v>119.13257</v>
      </c>
      <c r="J1541" s="93">
        <v>1.62</v>
      </c>
      <c r="K1541" s="93">
        <v>1.78</v>
      </c>
      <c r="L1541" s="93">
        <v>2.0230000000000001</v>
      </c>
      <c r="M1541" s="93">
        <v>1.4950000000000001</v>
      </c>
      <c r="N1541" s="93">
        <v>1.4910000000000001</v>
      </c>
      <c r="O1541" s="93">
        <v>1.49</v>
      </c>
    </row>
    <row r="1542" spans="1:15">
      <c r="A1542" s="64">
        <v>42754</v>
      </c>
      <c r="B1542" s="93">
        <v>1.5</v>
      </c>
      <c r="C1542" s="93"/>
      <c r="D1542" s="93">
        <v>1.5</v>
      </c>
      <c r="E1542" s="93">
        <v>1.5</v>
      </c>
      <c r="F1542" s="93">
        <v>1.5</v>
      </c>
      <c r="G1542" s="81">
        <v>2642</v>
      </c>
      <c r="H1542" s="81">
        <v>31</v>
      </c>
      <c r="I1542" s="80">
        <v>119.137466</v>
      </c>
      <c r="J1542" s="93">
        <v>1.62</v>
      </c>
      <c r="K1542" s="93">
        <v>1.78</v>
      </c>
      <c r="L1542" s="93">
        <v>2.0299999999999998</v>
      </c>
      <c r="M1542" s="93">
        <v>1.4969999999999999</v>
      </c>
      <c r="N1542" s="93">
        <v>1.492</v>
      </c>
      <c r="O1542" s="93">
        <v>1.4950000000000001</v>
      </c>
    </row>
    <row r="1543" spans="1:15">
      <c r="A1543" s="64">
        <v>42755</v>
      </c>
      <c r="B1543" s="93">
        <v>1.5</v>
      </c>
      <c r="C1543" s="93"/>
      <c r="D1543" s="93">
        <v>1.5</v>
      </c>
      <c r="E1543" s="93">
        <v>1.5</v>
      </c>
      <c r="F1543" s="93">
        <v>1.5</v>
      </c>
      <c r="G1543" s="81">
        <v>4494</v>
      </c>
      <c r="H1543" s="81">
        <v>41</v>
      </c>
      <c r="I1543" s="80">
        <v>119.14236200000001</v>
      </c>
      <c r="J1543" s="93">
        <v>1.62</v>
      </c>
      <c r="K1543" s="93">
        <v>1.78</v>
      </c>
      <c r="L1543" s="93">
        <v>2.0270000000000001</v>
      </c>
      <c r="M1543" s="93">
        <v>1.496</v>
      </c>
      <c r="N1543" s="93">
        <v>1.4929999999999999</v>
      </c>
      <c r="O1543" s="93">
        <v>1.492</v>
      </c>
    </row>
    <row r="1544" spans="1:15">
      <c r="A1544" s="64">
        <v>42758</v>
      </c>
      <c r="B1544" s="93">
        <v>1.5</v>
      </c>
      <c r="C1544" s="93"/>
      <c r="D1544" s="93">
        <v>1.5</v>
      </c>
      <c r="E1544" s="93">
        <v>1.5</v>
      </c>
      <c r="F1544" s="93">
        <v>1.5</v>
      </c>
      <c r="G1544" s="81">
        <v>6970</v>
      </c>
      <c r="H1544" s="81">
        <v>49</v>
      </c>
      <c r="I1544" s="80">
        <v>119.157051</v>
      </c>
      <c r="J1544" s="93">
        <v>1.62</v>
      </c>
      <c r="K1544" s="93">
        <v>1.78</v>
      </c>
      <c r="L1544" s="93">
        <v>2.0299999999999998</v>
      </c>
      <c r="M1544" s="93">
        <v>1.4929999999999999</v>
      </c>
      <c r="N1544" s="93">
        <v>1.49</v>
      </c>
      <c r="O1544" s="93">
        <v>1.488</v>
      </c>
    </row>
    <row r="1545" spans="1:15">
      <c r="A1545" s="64">
        <v>42759</v>
      </c>
      <c r="B1545" s="93">
        <v>1.5</v>
      </c>
      <c r="C1545" s="93"/>
      <c r="D1545" s="93">
        <v>1.5</v>
      </c>
      <c r="E1545" s="93">
        <v>1.5</v>
      </c>
      <c r="F1545" s="93">
        <v>1.5</v>
      </c>
      <c r="G1545" s="81">
        <v>3681</v>
      </c>
      <c r="H1545" s="81">
        <v>33</v>
      </c>
      <c r="I1545" s="80">
        <v>119.161948</v>
      </c>
      <c r="J1545" s="93">
        <v>1.62</v>
      </c>
      <c r="K1545" s="93">
        <v>1.78</v>
      </c>
      <c r="L1545" s="93">
        <v>2.02</v>
      </c>
      <c r="M1545" s="93">
        <v>1.492</v>
      </c>
      <c r="N1545" s="93">
        <v>1.488</v>
      </c>
      <c r="O1545" s="93">
        <v>1.49</v>
      </c>
    </row>
    <row r="1546" spans="1:15">
      <c r="A1546" s="64">
        <v>42760</v>
      </c>
      <c r="B1546" s="93">
        <v>1.5</v>
      </c>
      <c r="C1546" s="93"/>
      <c r="D1546" s="93">
        <v>1.5</v>
      </c>
      <c r="E1546" s="93">
        <v>1.5</v>
      </c>
      <c r="F1546" s="93">
        <v>1.5</v>
      </c>
      <c r="G1546" s="81">
        <v>3764</v>
      </c>
      <c r="H1546" s="81">
        <v>33</v>
      </c>
      <c r="I1546" s="80">
        <v>119.166845</v>
      </c>
      <c r="J1546" s="93">
        <v>1.62</v>
      </c>
      <c r="K1546" s="93">
        <v>1.77</v>
      </c>
      <c r="L1546" s="93">
        <v>2.0099999999999998</v>
      </c>
      <c r="M1546" s="93">
        <v>1.4950000000000001</v>
      </c>
      <c r="N1546" s="93">
        <v>1.4849999999999999</v>
      </c>
      <c r="O1546" s="93">
        <v>1.4775</v>
      </c>
    </row>
    <row r="1547" spans="1:15">
      <c r="A1547" s="64">
        <v>42762</v>
      </c>
      <c r="B1547" s="93">
        <v>1.5</v>
      </c>
      <c r="C1547" s="93"/>
      <c r="D1547" s="93">
        <v>1.5</v>
      </c>
      <c r="E1547" s="93">
        <v>1.5</v>
      </c>
      <c r="F1547" s="93">
        <v>1.5</v>
      </c>
      <c r="G1547" s="81">
        <v>4053</v>
      </c>
      <c r="H1547" s="81">
        <v>38</v>
      </c>
      <c r="I1547" s="80">
        <v>119.17664000000001</v>
      </c>
      <c r="J1547" s="93">
        <v>1.62</v>
      </c>
      <c r="K1547" s="93">
        <v>1.77</v>
      </c>
      <c r="L1547" s="93">
        <v>2.0099999999999998</v>
      </c>
      <c r="M1547" s="93">
        <v>1.494</v>
      </c>
      <c r="N1547" s="93">
        <v>1.4910000000000001</v>
      </c>
      <c r="O1547" s="93">
        <v>1.482</v>
      </c>
    </row>
    <row r="1548" spans="1:15">
      <c r="A1548" s="64">
        <v>42765</v>
      </c>
      <c r="B1548" s="93">
        <v>1.5</v>
      </c>
      <c r="C1548" s="93"/>
      <c r="D1548" s="93">
        <v>1.5</v>
      </c>
      <c r="E1548" s="93">
        <v>1.5</v>
      </c>
      <c r="F1548" s="93">
        <v>1.5</v>
      </c>
      <c r="G1548" s="81">
        <v>2511</v>
      </c>
      <c r="H1548" s="81">
        <v>29</v>
      </c>
      <c r="I1548" s="80">
        <v>119.191333</v>
      </c>
      <c r="J1548" s="93">
        <v>1.62</v>
      </c>
      <c r="K1548" s="93">
        <v>1.77</v>
      </c>
      <c r="L1548" s="93">
        <v>2.0099999999999998</v>
      </c>
      <c r="M1548" s="93">
        <v>1.494</v>
      </c>
      <c r="N1548" s="93">
        <v>1.4864999999999999</v>
      </c>
      <c r="O1548" s="93">
        <v>1.4810000000000001</v>
      </c>
    </row>
    <row r="1549" spans="1:15">
      <c r="A1549" s="64">
        <v>42766</v>
      </c>
      <c r="B1549" s="93">
        <v>1.5</v>
      </c>
      <c r="C1549" s="93"/>
      <c r="D1549" s="93">
        <v>1.5</v>
      </c>
      <c r="E1549" s="93">
        <v>1.5</v>
      </c>
      <c r="F1549" s="93">
        <v>1.5</v>
      </c>
      <c r="G1549" s="81">
        <v>3749</v>
      </c>
      <c r="H1549" s="81">
        <v>33</v>
      </c>
      <c r="I1549" s="80">
        <v>119.196231</v>
      </c>
      <c r="J1549" s="93">
        <v>1.62</v>
      </c>
      <c r="K1549" s="93">
        <v>1.77</v>
      </c>
      <c r="L1549" s="93">
        <v>2.0099999999999998</v>
      </c>
      <c r="M1549" s="93">
        <v>1.494</v>
      </c>
      <c r="N1549" s="93">
        <v>1.49</v>
      </c>
      <c r="O1549" s="93">
        <v>1.482</v>
      </c>
    </row>
    <row r="1550" spans="1:15">
      <c r="A1550" s="64">
        <v>42767</v>
      </c>
      <c r="B1550" s="93">
        <v>1.5</v>
      </c>
      <c r="C1550" s="93"/>
      <c r="D1550" s="93">
        <v>1.5</v>
      </c>
      <c r="E1550" s="93">
        <v>1.5</v>
      </c>
      <c r="F1550" s="93">
        <v>1.5</v>
      </c>
      <c r="G1550" s="81">
        <v>4299</v>
      </c>
      <c r="H1550" s="81">
        <v>34</v>
      </c>
      <c r="I1550" s="80">
        <v>119.20112899999999</v>
      </c>
      <c r="J1550" s="93">
        <v>1.62</v>
      </c>
      <c r="K1550" s="93">
        <v>1.77</v>
      </c>
      <c r="L1550" s="93">
        <v>2.0099999999999998</v>
      </c>
      <c r="M1550" s="93">
        <v>1.4929999999999999</v>
      </c>
      <c r="N1550" s="93">
        <v>1.49</v>
      </c>
      <c r="O1550" s="93">
        <v>1.4775</v>
      </c>
    </row>
    <row r="1551" spans="1:15">
      <c r="A1551" s="64">
        <v>42768</v>
      </c>
      <c r="B1551" s="93">
        <v>1.5</v>
      </c>
      <c r="C1551" s="93"/>
      <c r="D1551" s="93">
        <v>1.5</v>
      </c>
      <c r="E1551" s="93">
        <v>1.5</v>
      </c>
      <c r="F1551" s="93">
        <v>1.5</v>
      </c>
      <c r="G1551" s="81">
        <v>4021</v>
      </c>
      <c r="H1551" s="81">
        <v>32</v>
      </c>
      <c r="I1551" s="80">
        <v>119.206028</v>
      </c>
      <c r="J1551" s="93">
        <v>1.62</v>
      </c>
      <c r="K1551" s="93">
        <v>1.77</v>
      </c>
      <c r="L1551" s="93">
        <v>2.0099999999999998</v>
      </c>
      <c r="M1551" s="93">
        <v>1.492</v>
      </c>
      <c r="N1551" s="93">
        <v>1.49</v>
      </c>
      <c r="O1551" s="93">
        <v>1.482</v>
      </c>
    </row>
    <row r="1552" spans="1:15">
      <c r="A1552" s="64">
        <v>42769</v>
      </c>
      <c r="B1552" s="93">
        <v>1.5</v>
      </c>
      <c r="C1552" s="93"/>
      <c r="D1552" s="93">
        <v>1.5</v>
      </c>
      <c r="E1552" s="93">
        <v>1.5</v>
      </c>
      <c r="F1552" s="93">
        <v>1.5</v>
      </c>
      <c r="G1552" s="81">
        <v>5401</v>
      </c>
      <c r="H1552" s="81">
        <v>32</v>
      </c>
      <c r="I1552" s="80">
        <v>119.210927</v>
      </c>
      <c r="J1552" s="93">
        <v>1.62</v>
      </c>
      <c r="K1552" s="93">
        <v>1.77</v>
      </c>
      <c r="L1552" s="93">
        <v>2.0099999999999998</v>
      </c>
      <c r="M1552" s="93">
        <v>1.49</v>
      </c>
      <c r="N1552" s="93">
        <v>1.488</v>
      </c>
      <c r="O1552" s="93">
        <v>1.4830000000000001</v>
      </c>
    </row>
    <row r="1553" spans="1:15">
      <c r="A1553" s="64">
        <v>42772</v>
      </c>
      <c r="B1553" s="93">
        <v>1.5</v>
      </c>
      <c r="C1553" s="93"/>
      <c r="D1553" s="93">
        <v>1.5</v>
      </c>
      <c r="E1553" s="93">
        <v>1.5</v>
      </c>
      <c r="F1553" s="93">
        <v>1.5</v>
      </c>
      <c r="G1553" s="81">
        <v>4910</v>
      </c>
      <c r="H1553" s="81">
        <v>37</v>
      </c>
      <c r="I1553" s="80">
        <v>119.225624</v>
      </c>
      <c r="J1553" s="93">
        <v>1.62</v>
      </c>
      <c r="K1553" s="93">
        <v>1.77</v>
      </c>
      <c r="L1553" s="93">
        <v>2.0099999999999998</v>
      </c>
      <c r="M1553" s="93">
        <v>1.4890000000000001</v>
      </c>
      <c r="N1553" s="93">
        <v>1.488</v>
      </c>
      <c r="O1553" s="93">
        <v>1.4810000000000001</v>
      </c>
    </row>
    <row r="1554" spans="1:15">
      <c r="A1554" s="64">
        <v>42773</v>
      </c>
      <c r="B1554" s="93">
        <v>1.5</v>
      </c>
      <c r="C1554" s="93"/>
      <c r="D1554" s="93">
        <v>1.5</v>
      </c>
      <c r="E1554" s="93">
        <v>1.5</v>
      </c>
      <c r="F1554" s="93">
        <v>1.5</v>
      </c>
      <c r="G1554" s="81">
        <v>5648</v>
      </c>
      <c r="H1554" s="81">
        <v>33</v>
      </c>
      <c r="I1554" s="80">
        <v>119.230524</v>
      </c>
      <c r="J1554" s="93">
        <v>1.62</v>
      </c>
      <c r="K1554" s="93">
        <v>1.77</v>
      </c>
      <c r="L1554" s="93">
        <v>2.0099999999999998</v>
      </c>
      <c r="M1554" s="93">
        <v>1.5009999999999999</v>
      </c>
      <c r="N1554" s="93">
        <v>1.4904999999999999</v>
      </c>
      <c r="O1554" s="93">
        <v>1.4849999999999999</v>
      </c>
    </row>
    <row r="1555" spans="1:15">
      <c r="A1555" s="64">
        <v>42774</v>
      </c>
      <c r="B1555" s="93">
        <v>1.5</v>
      </c>
      <c r="C1555" s="93"/>
      <c r="D1555" s="93">
        <v>1.5</v>
      </c>
      <c r="E1555" s="93">
        <v>1.5</v>
      </c>
      <c r="F1555" s="93">
        <v>1.5</v>
      </c>
      <c r="G1555" s="81">
        <v>4427</v>
      </c>
      <c r="H1555" s="81">
        <v>43</v>
      </c>
      <c r="I1555" s="80">
        <v>119.23542399999999</v>
      </c>
      <c r="J1555" s="93">
        <v>1.62</v>
      </c>
      <c r="K1555" s="93">
        <v>1.77</v>
      </c>
      <c r="L1555" s="93">
        <v>2.0099999999999998</v>
      </c>
      <c r="M1555" s="93">
        <v>1.5009999999999999</v>
      </c>
      <c r="N1555" s="93">
        <v>1.494</v>
      </c>
      <c r="O1555" s="93">
        <v>1.4850000000000001</v>
      </c>
    </row>
    <row r="1556" spans="1:15">
      <c r="A1556" s="64">
        <v>42775</v>
      </c>
      <c r="B1556" s="93">
        <v>1.5</v>
      </c>
      <c r="C1556" s="93"/>
      <c r="D1556" s="93">
        <v>1.5</v>
      </c>
      <c r="E1556" s="93">
        <v>1.5</v>
      </c>
      <c r="F1556" s="93">
        <v>1.5</v>
      </c>
      <c r="G1556" s="81">
        <v>2686</v>
      </c>
      <c r="H1556" s="81">
        <v>30</v>
      </c>
      <c r="I1556" s="80">
        <v>119.240324</v>
      </c>
      <c r="J1556" s="93">
        <v>1.62</v>
      </c>
      <c r="K1556" s="93">
        <v>1.77</v>
      </c>
      <c r="L1556" s="93">
        <v>2</v>
      </c>
      <c r="M1556" s="93">
        <v>1.5</v>
      </c>
      <c r="N1556" s="93">
        <v>1.4904999999999999</v>
      </c>
      <c r="O1556" s="93">
        <v>1.4790000000000001</v>
      </c>
    </row>
    <row r="1557" spans="1:15">
      <c r="A1557" s="64">
        <v>42776</v>
      </c>
      <c r="B1557" s="93">
        <v>1.5</v>
      </c>
      <c r="C1557" s="93"/>
      <c r="D1557" s="93">
        <v>1.5</v>
      </c>
      <c r="E1557" s="93">
        <v>1.5</v>
      </c>
      <c r="F1557" s="93">
        <v>1.5</v>
      </c>
      <c r="G1557" s="81">
        <v>2949</v>
      </c>
      <c r="H1557" s="81">
        <v>39</v>
      </c>
      <c r="I1557" s="80">
        <v>119.24522399999999</v>
      </c>
      <c r="J1557" s="93">
        <v>1.62</v>
      </c>
      <c r="K1557" s="93">
        <v>1.77</v>
      </c>
      <c r="L1557" s="93">
        <v>2.0049999999999999</v>
      </c>
      <c r="M1557" s="93">
        <v>1.4990000000000001</v>
      </c>
      <c r="N1557" s="93">
        <v>1.4929999999999999</v>
      </c>
      <c r="O1557" s="93">
        <v>1.4849999999999999</v>
      </c>
    </row>
    <row r="1558" spans="1:15">
      <c r="A1558" s="64">
        <v>42779</v>
      </c>
      <c r="B1558" s="93">
        <v>1.5</v>
      </c>
      <c r="C1558" s="93"/>
      <c r="D1558" s="93">
        <v>1.5</v>
      </c>
      <c r="E1558" s="93">
        <v>1.5</v>
      </c>
      <c r="F1558" s="93">
        <v>1.5</v>
      </c>
      <c r="G1558" s="81">
        <v>3206</v>
      </c>
      <c r="H1558" s="81">
        <v>31</v>
      </c>
      <c r="I1558" s="92">
        <v>119.25992599999999</v>
      </c>
      <c r="J1558" s="93">
        <v>1.62</v>
      </c>
      <c r="K1558" s="93">
        <v>1.778</v>
      </c>
      <c r="L1558" s="93">
        <v>2</v>
      </c>
      <c r="M1558" s="93">
        <v>1.4990000000000001</v>
      </c>
      <c r="N1558" s="93">
        <v>1.492</v>
      </c>
      <c r="O1558" s="93">
        <v>1.4870000000000001</v>
      </c>
    </row>
    <row r="1559" spans="1:15">
      <c r="A1559" s="64">
        <v>42780</v>
      </c>
      <c r="B1559" s="93">
        <v>1.5</v>
      </c>
      <c r="C1559" s="93"/>
      <c r="D1559" s="93">
        <v>1.5</v>
      </c>
      <c r="E1559" s="93">
        <v>1.5</v>
      </c>
      <c r="F1559" s="93">
        <v>1.5</v>
      </c>
      <c r="G1559" s="81">
        <v>3724</v>
      </c>
      <c r="H1559" s="81">
        <v>33</v>
      </c>
      <c r="I1559" s="92">
        <v>119.264827</v>
      </c>
      <c r="J1559" s="93">
        <v>1.62</v>
      </c>
      <c r="K1559" s="93">
        <v>1.778</v>
      </c>
      <c r="L1559" s="93">
        <v>2</v>
      </c>
      <c r="M1559" s="93">
        <v>1.4990000000000001</v>
      </c>
      <c r="N1559" s="93">
        <v>1.492</v>
      </c>
      <c r="O1559" s="93">
        <v>1.4870000000000001</v>
      </c>
    </row>
    <row r="1560" spans="1:15">
      <c r="A1560" s="64">
        <v>42781</v>
      </c>
      <c r="B1560" s="93">
        <v>1.5</v>
      </c>
      <c r="C1560" s="93"/>
      <c r="D1560" s="93">
        <v>1.5</v>
      </c>
      <c r="E1560" s="93">
        <v>1.5</v>
      </c>
      <c r="F1560" s="93">
        <v>1.5</v>
      </c>
      <c r="G1560" s="81">
        <v>4157</v>
      </c>
      <c r="H1560" s="81">
        <v>33</v>
      </c>
      <c r="I1560" s="92">
        <v>119.269728</v>
      </c>
      <c r="J1560" s="93">
        <v>1.615</v>
      </c>
      <c r="K1560" s="93">
        <v>1.7649999999999999</v>
      </c>
      <c r="L1560" s="93">
        <v>1.99</v>
      </c>
      <c r="M1560" s="93">
        <v>1.498</v>
      </c>
      <c r="N1560" s="93">
        <v>1.492</v>
      </c>
      <c r="O1560" s="93">
        <v>1.488</v>
      </c>
    </row>
    <row r="1561" spans="1:15">
      <c r="A1561" s="64">
        <v>42782</v>
      </c>
      <c r="B1561" s="93">
        <v>1.5</v>
      </c>
      <c r="C1561" s="93"/>
      <c r="D1561" s="93">
        <v>1.5</v>
      </c>
      <c r="E1561" s="93">
        <v>1.5</v>
      </c>
      <c r="F1561" s="93">
        <v>1.5</v>
      </c>
      <c r="G1561" s="81">
        <v>3382</v>
      </c>
      <c r="H1561" s="81">
        <v>28</v>
      </c>
      <c r="I1561" s="92">
        <v>119.274629</v>
      </c>
      <c r="J1561" s="93">
        <v>1.625</v>
      </c>
      <c r="K1561" s="93">
        <v>1.78</v>
      </c>
      <c r="L1561" s="93">
        <v>2</v>
      </c>
      <c r="M1561" s="93">
        <v>1.498</v>
      </c>
      <c r="N1561" s="93">
        <v>1.492</v>
      </c>
      <c r="O1561" s="93">
        <v>1.4890000000000001</v>
      </c>
    </row>
    <row r="1562" spans="1:15">
      <c r="A1562" s="64">
        <v>42783</v>
      </c>
      <c r="B1562" s="93">
        <v>1.5</v>
      </c>
      <c r="C1562" s="93"/>
      <c r="D1562" s="93">
        <v>1.5</v>
      </c>
      <c r="E1562" s="93">
        <v>1.5</v>
      </c>
      <c r="F1562" s="93">
        <v>1.5</v>
      </c>
      <c r="G1562" s="81">
        <v>4741</v>
      </c>
      <c r="H1562" s="81">
        <v>46</v>
      </c>
      <c r="I1562" s="92">
        <v>119.27953100000001</v>
      </c>
      <c r="J1562" s="93">
        <v>1.625</v>
      </c>
      <c r="K1562" s="93">
        <v>1.78</v>
      </c>
      <c r="L1562" s="93">
        <v>2</v>
      </c>
      <c r="M1562" s="93">
        <v>1.4969999999999999</v>
      </c>
      <c r="N1562" s="93">
        <v>1.492</v>
      </c>
      <c r="O1562" s="93">
        <v>1.49</v>
      </c>
    </row>
    <row r="1563" spans="1:15">
      <c r="A1563" s="64">
        <v>42786</v>
      </c>
      <c r="B1563" s="93">
        <v>1.5</v>
      </c>
      <c r="C1563" s="93"/>
      <c r="D1563" s="93">
        <v>1.5</v>
      </c>
      <c r="E1563" s="93">
        <v>1.5</v>
      </c>
      <c r="F1563" s="93">
        <v>1.5</v>
      </c>
      <c r="G1563" s="81">
        <v>6478</v>
      </c>
      <c r="H1563" s="81">
        <v>37</v>
      </c>
      <c r="I1563" s="92">
        <v>119.294237</v>
      </c>
      <c r="J1563" s="93">
        <v>1.63</v>
      </c>
      <c r="K1563" s="93">
        <v>1.78</v>
      </c>
      <c r="L1563" s="93">
        <v>2</v>
      </c>
      <c r="M1563" s="93">
        <v>1.4969999999999999</v>
      </c>
      <c r="N1563" s="93">
        <v>1.492</v>
      </c>
      <c r="O1563" s="93">
        <v>1.4870000000000001</v>
      </c>
    </row>
    <row r="1564" spans="1:15">
      <c r="A1564" s="64">
        <v>42787</v>
      </c>
      <c r="B1564" s="93">
        <v>1.5</v>
      </c>
      <c r="C1564" s="93"/>
      <c r="D1564" s="93">
        <v>1.5</v>
      </c>
      <c r="E1564" s="93">
        <v>1.5</v>
      </c>
      <c r="F1564" s="93">
        <v>1.5</v>
      </c>
      <c r="G1564" s="81">
        <v>4103</v>
      </c>
      <c r="H1564" s="81">
        <v>37</v>
      </c>
      <c r="I1564" s="92">
        <v>119.299139</v>
      </c>
      <c r="J1564" s="93">
        <v>1.63</v>
      </c>
      <c r="K1564" s="93">
        <v>1.78</v>
      </c>
      <c r="L1564" s="93">
        <v>2</v>
      </c>
      <c r="M1564" s="93">
        <v>1.496</v>
      </c>
      <c r="N1564" s="93">
        <v>1.4910000000000001</v>
      </c>
      <c r="O1564" s="93">
        <v>1.488</v>
      </c>
    </row>
    <row r="1565" spans="1:15">
      <c r="A1565" s="64">
        <v>42788</v>
      </c>
      <c r="B1565" s="93">
        <v>1.5</v>
      </c>
      <c r="C1565" s="93"/>
      <c r="D1565" s="93">
        <v>1.5</v>
      </c>
      <c r="E1565" s="93">
        <v>1.5</v>
      </c>
      <c r="F1565" s="93">
        <v>1.5</v>
      </c>
      <c r="G1565" s="81">
        <v>4133</v>
      </c>
      <c r="H1565" s="81">
        <v>35</v>
      </c>
      <c r="I1565" s="80">
        <v>119.304042</v>
      </c>
      <c r="J1565" s="93">
        <v>1.62</v>
      </c>
      <c r="K1565" s="93">
        <v>1.78</v>
      </c>
      <c r="L1565" s="93">
        <v>2</v>
      </c>
      <c r="M1565" s="93">
        <v>1.496</v>
      </c>
      <c r="N1565" s="93">
        <v>1.4910000000000001</v>
      </c>
      <c r="O1565" s="93">
        <v>1.4890000000000001</v>
      </c>
    </row>
    <row r="1566" spans="1:15">
      <c r="A1566" s="64">
        <v>42789</v>
      </c>
      <c r="B1566" s="93">
        <v>1.5</v>
      </c>
      <c r="C1566" s="93"/>
      <c r="D1566" s="93">
        <v>1.5</v>
      </c>
      <c r="E1566" s="93">
        <v>1.5</v>
      </c>
      <c r="F1566" s="93">
        <v>1.5</v>
      </c>
      <c r="G1566" s="81">
        <v>4036</v>
      </c>
      <c r="H1566" s="81">
        <v>31</v>
      </c>
      <c r="I1566" s="80">
        <v>119.30894499999999</v>
      </c>
      <c r="J1566" s="93">
        <v>1.62</v>
      </c>
      <c r="K1566" s="93">
        <v>1.78</v>
      </c>
      <c r="L1566" s="93">
        <v>1.9850000000000001</v>
      </c>
      <c r="M1566" s="93">
        <v>1.496</v>
      </c>
      <c r="N1566" s="93">
        <v>1.49</v>
      </c>
      <c r="O1566" s="93">
        <v>1.4830000000000001</v>
      </c>
    </row>
    <row r="1567" spans="1:15">
      <c r="A1567" s="64">
        <v>42790</v>
      </c>
      <c r="B1567" s="93">
        <v>1.5</v>
      </c>
      <c r="C1567" s="93"/>
      <c r="D1567" s="93">
        <v>1.5</v>
      </c>
      <c r="E1567" s="93">
        <v>1.5</v>
      </c>
      <c r="F1567" s="93">
        <v>1.5</v>
      </c>
      <c r="G1567" s="81">
        <v>4473</v>
      </c>
      <c r="H1567" s="81">
        <v>37</v>
      </c>
      <c r="I1567" s="80">
        <v>119.31384799999999</v>
      </c>
      <c r="J1567" s="93">
        <v>1.62</v>
      </c>
      <c r="K1567" s="93">
        <v>1.78</v>
      </c>
      <c r="L1567" s="93">
        <v>1.98</v>
      </c>
      <c r="M1567" s="93">
        <v>1.4950000000000001</v>
      </c>
      <c r="N1567" s="93">
        <v>1.488</v>
      </c>
      <c r="O1567" s="93">
        <v>1.4824999999999999</v>
      </c>
    </row>
    <row r="1568" spans="1:15">
      <c r="A1568" s="64">
        <v>42793</v>
      </c>
      <c r="B1568" s="93">
        <v>1.5</v>
      </c>
      <c r="C1568" s="93"/>
      <c r="D1568" s="93">
        <v>1.5</v>
      </c>
      <c r="E1568" s="93">
        <v>1.5</v>
      </c>
      <c r="F1568" s="93">
        <v>1.5</v>
      </c>
      <c r="G1568" s="81">
        <v>3577</v>
      </c>
      <c r="H1568" s="81">
        <v>35</v>
      </c>
      <c r="I1568" s="80">
        <v>119.328558</v>
      </c>
      <c r="J1568" s="93">
        <v>1.62</v>
      </c>
      <c r="K1568" s="93">
        <v>1.78</v>
      </c>
      <c r="L1568" s="93">
        <v>1.98</v>
      </c>
      <c r="M1568" s="93">
        <v>1.494</v>
      </c>
      <c r="N1568" s="93">
        <v>1.4890000000000001</v>
      </c>
      <c r="O1568" s="93">
        <v>1.4824999999999999</v>
      </c>
    </row>
    <row r="1569" spans="1:15">
      <c r="A1569" s="64">
        <v>42794</v>
      </c>
      <c r="B1569" s="93">
        <v>1.5</v>
      </c>
      <c r="C1569" s="93"/>
      <c r="D1569" s="93">
        <v>1.5</v>
      </c>
      <c r="E1569" s="93">
        <v>1.5</v>
      </c>
      <c r="F1569" s="93">
        <v>1.5</v>
      </c>
      <c r="G1569" s="81">
        <v>4738</v>
      </c>
      <c r="H1569" s="81">
        <v>39</v>
      </c>
      <c r="I1569" s="80">
        <v>119.333462</v>
      </c>
      <c r="J1569" s="93">
        <v>1.623</v>
      </c>
      <c r="K1569" s="93">
        <v>1.78</v>
      </c>
      <c r="L1569" s="93">
        <v>1.98</v>
      </c>
      <c r="M1569" s="93">
        <v>1.4990000000000001</v>
      </c>
      <c r="N1569" s="93">
        <v>1.4875</v>
      </c>
      <c r="O1569" s="93">
        <v>1.4849999999999999</v>
      </c>
    </row>
    <row r="1570" spans="1:15">
      <c r="A1570" s="64">
        <v>42795</v>
      </c>
      <c r="B1570" s="93">
        <v>1.5</v>
      </c>
      <c r="C1570" s="93"/>
      <c r="D1570" s="93">
        <v>1.5</v>
      </c>
      <c r="E1570" s="93">
        <v>1.5</v>
      </c>
      <c r="F1570" s="93">
        <v>1.5</v>
      </c>
      <c r="G1570" s="81">
        <v>5677</v>
      </c>
      <c r="H1570" s="81">
        <v>38</v>
      </c>
      <c r="I1570" s="80">
        <v>119.33836599999999</v>
      </c>
      <c r="J1570" s="93">
        <v>1.63</v>
      </c>
      <c r="K1570" s="93">
        <v>1.79</v>
      </c>
      <c r="L1570" s="93">
        <v>2</v>
      </c>
      <c r="M1570" s="93">
        <v>1.498</v>
      </c>
      <c r="N1570" s="93">
        <v>1.4904999999999999</v>
      </c>
      <c r="O1570" s="93">
        <v>1.4904999999999999</v>
      </c>
    </row>
    <row r="1571" spans="1:15">
      <c r="A1571" s="64">
        <v>42796</v>
      </c>
      <c r="B1571" s="93">
        <v>1.5</v>
      </c>
      <c r="C1571" s="93"/>
      <c r="D1571" s="93">
        <v>1.5</v>
      </c>
      <c r="E1571" s="93">
        <v>1.5</v>
      </c>
      <c r="F1571" s="93">
        <v>1.5</v>
      </c>
      <c r="G1571" s="81">
        <v>6447</v>
      </c>
      <c r="H1571" s="81">
        <v>36</v>
      </c>
      <c r="I1571" s="80">
        <v>119.34327</v>
      </c>
      <c r="J1571" s="93">
        <v>1.6379999999999999</v>
      </c>
      <c r="K1571" s="93">
        <v>1.79</v>
      </c>
      <c r="L1571" s="93">
        <v>2</v>
      </c>
      <c r="M1571" s="93">
        <v>1.498</v>
      </c>
      <c r="N1571" s="93">
        <v>1.4925000000000002</v>
      </c>
      <c r="O1571" s="93">
        <v>1.4925000000000002</v>
      </c>
    </row>
    <row r="1572" spans="1:15">
      <c r="A1572" s="64">
        <v>42797</v>
      </c>
      <c r="B1572" s="93">
        <v>1.5</v>
      </c>
      <c r="C1572" s="93"/>
      <c r="D1572" s="93">
        <v>1.5</v>
      </c>
      <c r="E1572" s="93">
        <v>1.5</v>
      </c>
      <c r="F1572" s="93">
        <v>1.5</v>
      </c>
      <c r="G1572" s="81">
        <v>3973</v>
      </c>
      <c r="H1572" s="81">
        <v>37</v>
      </c>
      <c r="I1572" s="80">
        <v>119.348175</v>
      </c>
      <c r="J1572" s="93">
        <v>1.64</v>
      </c>
      <c r="K1572" s="93">
        <v>1.79</v>
      </c>
      <c r="L1572" s="93">
        <v>2</v>
      </c>
      <c r="M1572" s="93">
        <v>1.4969999999999999</v>
      </c>
      <c r="N1572" s="93">
        <v>1.4904999999999999</v>
      </c>
      <c r="O1572" s="93">
        <v>1.4925000000000002</v>
      </c>
    </row>
    <row r="1573" spans="1:15">
      <c r="A1573" s="64">
        <v>42800</v>
      </c>
      <c r="B1573" s="93">
        <v>1.5</v>
      </c>
      <c r="C1573" s="93"/>
      <c r="D1573" s="93">
        <v>1.5</v>
      </c>
      <c r="E1573" s="93">
        <v>1.5</v>
      </c>
      <c r="F1573" s="93">
        <v>1.5</v>
      </c>
      <c r="G1573" s="81">
        <v>4418</v>
      </c>
      <c r="H1573" s="81">
        <v>40</v>
      </c>
      <c r="I1573" s="80">
        <v>119.362889</v>
      </c>
      <c r="J1573" s="93">
        <v>1.635</v>
      </c>
      <c r="K1573" s="93">
        <v>1.79</v>
      </c>
      <c r="L1573" s="93">
        <v>2</v>
      </c>
      <c r="M1573" s="93">
        <v>1.4969999999999999</v>
      </c>
      <c r="N1573" s="93">
        <v>1.4915</v>
      </c>
      <c r="O1573" s="93">
        <v>1.4915</v>
      </c>
    </row>
    <row r="1574" spans="1:15">
      <c r="A1574" s="64">
        <v>42801</v>
      </c>
      <c r="B1574" s="93">
        <v>1.5</v>
      </c>
      <c r="C1574" s="93"/>
      <c r="D1574" s="93">
        <v>1.5</v>
      </c>
      <c r="E1574" s="93">
        <v>1.5</v>
      </c>
      <c r="F1574" s="93">
        <v>1.5</v>
      </c>
      <c r="G1574" s="81">
        <v>4406</v>
      </c>
      <c r="H1574" s="81">
        <v>39</v>
      </c>
      <c r="I1574" s="80">
        <v>119.367794</v>
      </c>
      <c r="J1574" s="93">
        <v>1.635</v>
      </c>
      <c r="K1574" s="93">
        <v>1.79</v>
      </c>
      <c r="L1574" s="93">
        <v>2</v>
      </c>
      <c r="M1574" s="93">
        <v>1.5</v>
      </c>
      <c r="N1574" s="93">
        <v>1.4950000000000001</v>
      </c>
      <c r="O1574" s="93">
        <v>1.4955000000000001</v>
      </c>
    </row>
    <row r="1575" spans="1:15">
      <c r="A1575" s="64">
        <v>42802</v>
      </c>
      <c r="B1575" s="93">
        <v>1.5</v>
      </c>
      <c r="C1575" s="93"/>
      <c r="D1575" s="93">
        <v>1.5</v>
      </c>
      <c r="E1575" s="93">
        <v>1.5</v>
      </c>
      <c r="F1575" s="93">
        <v>1.5</v>
      </c>
      <c r="G1575" s="81">
        <v>5019</v>
      </c>
      <c r="H1575" s="81">
        <v>39</v>
      </c>
      <c r="I1575" s="80">
        <v>119.37269999999999</v>
      </c>
      <c r="J1575" s="93">
        <v>1.63</v>
      </c>
      <c r="K1575" s="93">
        <v>1.79</v>
      </c>
      <c r="L1575" s="93">
        <v>2.0099999999999998</v>
      </c>
      <c r="M1575" s="93">
        <v>1.5</v>
      </c>
      <c r="N1575" s="93">
        <v>1.4955000000000001</v>
      </c>
      <c r="O1575" s="93">
        <v>1.5</v>
      </c>
    </row>
    <row r="1576" spans="1:15">
      <c r="A1576" s="64">
        <v>42803</v>
      </c>
      <c r="B1576" s="93">
        <v>1.5</v>
      </c>
      <c r="C1576" s="93"/>
      <c r="D1576" s="93">
        <v>1.5</v>
      </c>
      <c r="E1576" s="93">
        <v>1.5</v>
      </c>
      <c r="F1576" s="93">
        <v>1.5</v>
      </c>
      <c r="G1576" s="81">
        <v>4273</v>
      </c>
      <c r="H1576" s="81">
        <v>35</v>
      </c>
      <c r="I1576" s="80">
        <v>119.377606</v>
      </c>
      <c r="J1576" s="93">
        <v>1.63</v>
      </c>
      <c r="K1576" s="93">
        <v>1.7949999999999999</v>
      </c>
      <c r="L1576" s="93">
        <v>2.0099999999999998</v>
      </c>
      <c r="M1576" s="93">
        <v>1.5</v>
      </c>
      <c r="N1576" s="93">
        <v>1.4950000000000001</v>
      </c>
      <c r="O1576" s="93">
        <v>1.5</v>
      </c>
    </row>
    <row r="1577" spans="1:15">
      <c r="A1577" s="64">
        <v>42804</v>
      </c>
      <c r="B1577" s="93">
        <v>1.5</v>
      </c>
      <c r="C1577" s="93"/>
      <c r="D1577" s="93">
        <v>1.5</v>
      </c>
      <c r="E1577" s="93">
        <v>1.5</v>
      </c>
      <c r="F1577" s="93">
        <v>1.5</v>
      </c>
      <c r="G1577" s="81">
        <v>5820</v>
      </c>
      <c r="H1577" s="81">
        <v>33</v>
      </c>
      <c r="I1577" s="80">
        <v>119.38251200000001</v>
      </c>
      <c r="J1577" s="93">
        <v>1.63</v>
      </c>
      <c r="K1577" s="93">
        <v>1.79</v>
      </c>
      <c r="L1577" s="93">
        <v>2.0099999999999998</v>
      </c>
      <c r="M1577" s="93">
        <v>1.4990000000000001</v>
      </c>
      <c r="N1577" s="93">
        <v>1.4950000000000001</v>
      </c>
      <c r="O1577" s="93">
        <v>1.5009999999999999</v>
      </c>
    </row>
    <row r="1578" spans="1:15">
      <c r="A1578" s="64">
        <v>42807</v>
      </c>
      <c r="B1578" s="93">
        <v>1.5</v>
      </c>
      <c r="C1578" s="93"/>
      <c r="D1578" s="93">
        <v>1.5</v>
      </c>
      <c r="E1578" s="93">
        <v>1.5</v>
      </c>
      <c r="F1578" s="93">
        <v>1.5</v>
      </c>
      <c r="G1578" s="81">
        <v>4554</v>
      </c>
      <c r="H1578" s="81">
        <v>35</v>
      </c>
      <c r="I1578" s="80">
        <v>119.39722999999999</v>
      </c>
      <c r="J1578" s="93">
        <v>1.63</v>
      </c>
      <c r="K1578" s="93">
        <v>1.79</v>
      </c>
      <c r="L1578" s="93">
        <v>2.0070000000000001</v>
      </c>
      <c r="M1578" s="93">
        <v>1.4950000000000001</v>
      </c>
      <c r="N1578" s="93">
        <v>1.494</v>
      </c>
      <c r="O1578" s="93">
        <v>1.4955000000000001</v>
      </c>
    </row>
    <row r="1579" spans="1:15">
      <c r="A1579" s="64">
        <v>42808</v>
      </c>
      <c r="B1579" s="93">
        <v>1.5</v>
      </c>
      <c r="C1579" s="93"/>
      <c r="D1579" s="93">
        <v>1.5</v>
      </c>
      <c r="E1579" s="93">
        <v>1.5</v>
      </c>
      <c r="F1579" s="93">
        <v>1.5</v>
      </c>
      <c r="G1579" s="81">
        <v>5086</v>
      </c>
      <c r="H1579" s="81">
        <v>35</v>
      </c>
      <c r="I1579" s="80">
        <v>119.402137</v>
      </c>
      <c r="J1579" s="93">
        <v>1.63</v>
      </c>
      <c r="K1579" s="93">
        <v>1.79</v>
      </c>
      <c r="L1579" s="93">
        <v>2.0099999999999998</v>
      </c>
      <c r="M1579" s="93">
        <v>1.5</v>
      </c>
      <c r="N1579" s="93">
        <v>1.4955000000000001</v>
      </c>
      <c r="O1579" s="93">
        <v>1.4955000000000001</v>
      </c>
    </row>
    <row r="1580" spans="1:15">
      <c r="A1580" s="64">
        <v>42809</v>
      </c>
      <c r="B1580" s="93">
        <v>1.5</v>
      </c>
      <c r="C1580" s="93"/>
      <c r="D1580" s="93">
        <v>1.5</v>
      </c>
      <c r="E1580" s="93">
        <v>1.5</v>
      </c>
      <c r="F1580" s="93">
        <v>1.5</v>
      </c>
      <c r="G1580" s="81">
        <v>5534</v>
      </c>
      <c r="H1580" s="81">
        <v>40</v>
      </c>
      <c r="I1580" s="80">
        <v>119.407044</v>
      </c>
      <c r="J1580" s="93">
        <v>1.63</v>
      </c>
      <c r="K1580" s="93">
        <v>1.79</v>
      </c>
      <c r="L1580" s="93">
        <v>2.0049999999999999</v>
      </c>
      <c r="M1580" s="93">
        <v>1.5</v>
      </c>
      <c r="N1580" s="93">
        <v>1.498</v>
      </c>
      <c r="O1580" s="93">
        <v>1.4990000000000001</v>
      </c>
    </row>
    <row r="1581" spans="1:15">
      <c r="A1581" s="64">
        <v>42810</v>
      </c>
      <c r="B1581" s="93">
        <v>1.5</v>
      </c>
      <c r="C1581" s="93"/>
      <c r="D1581" s="93">
        <v>1.5</v>
      </c>
      <c r="E1581" s="93">
        <v>1.5</v>
      </c>
      <c r="F1581" s="93">
        <v>1.5</v>
      </c>
      <c r="G1581" s="81">
        <v>5822</v>
      </c>
      <c r="H1581" s="81">
        <v>40</v>
      </c>
      <c r="I1581" s="80">
        <v>119.411951</v>
      </c>
      <c r="J1581" s="93">
        <v>1.63</v>
      </c>
      <c r="K1581" s="93">
        <v>1.79</v>
      </c>
      <c r="L1581" s="93">
        <v>2</v>
      </c>
      <c r="M1581" s="93">
        <v>1.4950000000000001</v>
      </c>
      <c r="N1581" s="93">
        <v>1.496</v>
      </c>
      <c r="O1581" s="93">
        <v>1.498</v>
      </c>
    </row>
    <row r="1582" spans="1:15">
      <c r="A1582" s="64">
        <v>42811</v>
      </c>
      <c r="B1582" s="93">
        <v>1.5</v>
      </c>
      <c r="C1582" s="93"/>
      <c r="D1582" s="93">
        <v>1.5</v>
      </c>
      <c r="E1582" s="93">
        <v>1.5</v>
      </c>
      <c r="F1582" s="93">
        <v>1.5</v>
      </c>
      <c r="G1582" s="81">
        <v>4184</v>
      </c>
      <c r="H1582" s="81">
        <v>35</v>
      </c>
      <c r="I1582" s="80">
        <v>119.416858</v>
      </c>
      <c r="J1582" s="93">
        <v>1.63</v>
      </c>
      <c r="K1582" s="93">
        <v>1.79</v>
      </c>
      <c r="L1582" s="93">
        <v>2</v>
      </c>
      <c r="M1582" s="93">
        <v>1.5</v>
      </c>
      <c r="N1582" s="93">
        <v>1.498</v>
      </c>
      <c r="O1582" s="93">
        <v>1.5</v>
      </c>
    </row>
    <row r="1583" spans="1:15">
      <c r="A1583" s="64">
        <v>42814</v>
      </c>
      <c r="B1583" s="93">
        <v>1.5</v>
      </c>
      <c r="C1583" s="93"/>
      <c r="D1583" s="93">
        <v>1.5</v>
      </c>
      <c r="E1583" s="93">
        <v>1.5</v>
      </c>
      <c r="F1583" s="93">
        <v>1.5</v>
      </c>
      <c r="G1583" s="81">
        <v>4780</v>
      </c>
      <c r="H1583" s="81">
        <v>38</v>
      </c>
      <c r="I1583" s="80">
        <v>119.43158099999999</v>
      </c>
      <c r="J1583" s="93">
        <v>1.63</v>
      </c>
      <c r="K1583" s="93">
        <v>1.79</v>
      </c>
      <c r="L1583" s="93">
        <v>2</v>
      </c>
      <c r="M1583" s="93">
        <v>1.5</v>
      </c>
      <c r="N1583" s="93">
        <v>1.4950000000000001</v>
      </c>
      <c r="O1583" s="93">
        <v>1.4969999999999999</v>
      </c>
    </row>
    <row r="1584" spans="1:15">
      <c r="A1584" s="64">
        <v>42815</v>
      </c>
      <c r="B1584" s="93">
        <v>1.5</v>
      </c>
      <c r="C1584" s="93"/>
      <c r="D1584" s="93">
        <v>1.5</v>
      </c>
      <c r="E1584" s="93">
        <v>1.5</v>
      </c>
      <c r="F1584" s="93">
        <v>1.5</v>
      </c>
      <c r="G1584" s="81">
        <v>5068</v>
      </c>
      <c r="H1584" s="81">
        <v>36</v>
      </c>
      <c r="I1584" s="80">
        <v>119.43648899999999</v>
      </c>
      <c r="J1584" s="93">
        <v>1.63</v>
      </c>
      <c r="K1584" s="93">
        <v>1.79</v>
      </c>
      <c r="L1584" s="93">
        <v>2</v>
      </c>
      <c r="M1584" s="93">
        <v>1.5</v>
      </c>
      <c r="N1584" s="93">
        <v>1.496</v>
      </c>
      <c r="O1584" s="93">
        <v>1.498</v>
      </c>
    </row>
    <row r="1585" spans="1:15">
      <c r="A1585" s="64">
        <v>42816</v>
      </c>
      <c r="B1585" s="93">
        <v>1.5</v>
      </c>
      <c r="C1585" s="93"/>
      <c r="D1585" s="93">
        <v>1.5</v>
      </c>
      <c r="E1585" s="93">
        <v>1.5</v>
      </c>
      <c r="F1585" s="93">
        <v>1.5</v>
      </c>
      <c r="G1585" s="81">
        <v>4759</v>
      </c>
      <c r="H1585" s="81">
        <v>35</v>
      </c>
      <c r="I1585" s="80">
        <v>119.44139699999999</v>
      </c>
      <c r="J1585" s="93">
        <v>1.63</v>
      </c>
      <c r="K1585" s="93">
        <v>1.79</v>
      </c>
      <c r="L1585" s="93">
        <v>2</v>
      </c>
      <c r="M1585" s="93">
        <v>1.4990000000000001</v>
      </c>
      <c r="N1585" s="93">
        <v>1.496</v>
      </c>
      <c r="O1585" s="93">
        <v>1.4969999999999999</v>
      </c>
    </row>
    <row r="1586" spans="1:15">
      <c r="A1586" s="64">
        <v>42817</v>
      </c>
      <c r="B1586" s="93">
        <v>1.5</v>
      </c>
      <c r="C1586" s="93"/>
      <c r="D1586" s="93">
        <v>1.5</v>
      </c>
      <c r="E1586" s="93">
        <v>1.5</v>
      </c>
      <c r="F1586" s="93">
        <v>1.5</v>
      </c>
      <c r="G1586" s="81">
        <v>5772</v>
      </c>
      <c r="H1586" s="81">
        <v>35</v>
      </c>
      <c r="I1586" s="80">
        <v>119.44630600000001</v>
      </c>
      <c r="J1586" s="93">
        <v>1.63</v>
      </c>
      <c r="K1586" s="93">
        <v>1.79</v>
      </c>
      <c r="L1586" s="93">
        <v>2</v>
      </c>
      <c r="M1586" s="93">
        <v>1.4990000000000001</v>
      </c>
      <c r="N1586" s="93">
        <v>1.496</v>
      </c>
      <c r="O1586" s="93">
        <v>1.4969999999999999</v>
      </c>
    </row>
    <row r="1587" spans="1:15">
      <c r="A1587" s="64">
        <v>42818</v>
      </c>
      <c r="B1587" s="93">
        <v>1.5</v>
      </c>
      <c r="C1587" s="93"/>
      <c r="D1587" s="93">
        <v>1.5</v>
      </c>
      <c r="E1587" s="93">
        <v>1.5</v>
      </c>
      <c r="F1587" s="93">
        <v>1.5</v>
      </c>
      <c r="G1587" s="81">
        <v>6586</v>
      </c>
      <c r="H1587" s="81">
        <v>35</v>
      </c>
      <c r="I1587" s="80">
        <v>119.451215</v>
      </c>
      <c r="J1587" s="93">
        <v>1.63</v>
      </c>
      <c r="K1587" s="93">
        <v>1.79</v>
      </c>
      <c r="L1587" s="93">
        <v>2</v>
      </c>
      <c r="M1587" s="93">
        <v>1.4990000000000001</v>
      </c>
      <c r="N1587" s="93">
        <v>1.496</v>
      </c>
      <c r="O1587" s="93">
        <v>1.498</v>
      </c>
    </row>
    <row r="1588" spans="1:15">
      <c r="A1588" s="64">
        <v>42821</v>
      </c>
      <c r="B1588" s="93">
        <v>1.5</v>
      </c>
      <c r="C1588" s="93"/>
      <c r="D1588" s="93">
        <v>1.5</v>
      </c>
      <c r="E1588" s="93">
        <v>1.5</v>
      </c>
      <c r="F1588" s="93">
        <v>1.5</v>
      </c>
      <c r="G1588" s="81">
        <v>6201</v>
      </c>
      <c r="H1588" s="81">
        <v>44</v>
      </c>
      <c r="I1588" s="80">
        <v>119.465941</v>
      </c>
      <c r="J1588" s="93">
        <v>1.63</v>
      </c>
      <c r="K1588" s="93">
        <v>1.79</v>
      </c>
      <c r="L1588" s="93">
        <v>2</v>
      </c>
      <c r="M1588" s="93">
        <v>1.4990000000000001</v>
      </c>
      <c r="N1588" s="93">
        <v>1.4969999999999999</v>
      </c>
      <c r="O1588" s="93">
        <v>1.498</v>
      </c>
    </row>
    <row r="1589" spans="1:15">
      <c r="A1589" s="64">
        <v>42822</v>
      </c>
      <c r="B1589" s="93">
        <v>1.5</v>
      </c>
      <c r="C1589" s="93"/>
      <c r="D1589" s="93">
        <v>1.5</v>
      </c>
      <c r="E1589" s="93">
        <v>1.5</v>
      </c>
      <c r="F1589" s="93">
        <v>1.5</v>
      </c>
      <c r="G1589" s="81">
        <v>6262</v>
      </c>
      <c r="H1589" s="81">
        <v>35</v>
      </c>
      <c r="I1589" s="80">
        <v>119.470851</v>
      </c>
      <c r="J1589" s="93">
        <v>1.63</v>
      </c>
      <c r="K1589" s="93">
        <v>1.79</v>
      </c>
      <c r="L1589" s="93">
        <v>2</v>
      </c>
      <c r="M1589" s="93">
        <v>1.4990000000000001</v>
      </c>
      <c r="N1589" s="93">
        <v>1.496</v>
      </c>
      <c r="O1589" s="93">
        <v>1.4969999999999999</v>
      </c>
    </row>
    <row r="1590" spans="1:15">
      <c r="A1590" s="64">
        <v>42823</v>
      </c>
      <c r="B1590" s="93">
        <v>1.5</v>
      </c>
      <c r="C1590" s="93"/>
      <c r="D1590" s="93">
        <v>1.5</v>
      </c>
      <c r="E1590" s="93">
        <v>1.5</v>
      </c>
      <c r="F1590" s="93">
        <v>1.5</v>
      </c>
      <c r="G1590" s="81">
        <v>4543</v>
      </c>
      <c r="H1590" s="81">
        <v>37</v>
      </c>
      <c r="I1590" s="80">
        <v>119.47576100000001</v>
      </c>
      <c r="J1590" s="93">
        <v>1.63</v>
      </c>
      <c r="K1590" s="93">
        <v>1.79</v>
      </c>
      <c r="L1590" s="93">
        <v>2</v>
      </c>
      <c r="M1590" s="93">
        <v>1.4990000000000001</v>
      </c>
      <c r="N1590" s="93">
        <v>1.4969999999999999</v>
      </c>
      <c r="O1590" s="93">
        <v>1.4969999999999999</v>
      </c>
    </row>
    <row r="1591" spans="1:15">
      <c r="A1591" s="64">
        <v>42824</v>
      </c>
      <c r="B1591" s="93">
        <v>1.5</v>
      </c>
      <c r="C1591" s="93"/>
      <c r="D1591" s="93">
        <v>1.5</v>
      </c>
      <c r="E1591" s="93">
        <v>1.5</v>
      </c>
      <c r="F1591" s="93">
        <v>1.5</v>
      </c>
      <c r="G1591" s="81">
        <v>6962</v>
      </c>
      <c r="H1591" s="81">
        <v>37</v>
      </c>
      <c r="I1591" s="80">
        <v>119.480671</v>
      </c>
      <c r="J1591" s="93">
        <v>1.63</v>
      </c>
      <c r="K1591" s="93">
        <v>1.79</v>
      </c>
      <c r="L1591" s="93">
        <v>2</v>
      </c>
      <c r="M1591" s="93">
        <v>1.4990000000000001</v>
      </c>
      <c r="N1591" s="93">
        <v>1.4969999999999999</v>
      </c>
      <c r="O1591" s="93">
        <v>1.4969999999999999</v>
      </c>
    </row>
    <row r="1592" spans="1:15">
      <c r="A1592" s="64">
        <v>42825</v>
      </c>
      <c r="B1592" s="93">
        <v>1.5</v>
      </c>
      <c r="C1592" s="93"/>
      <c r="D1592" s="93">
        <v>1.5</v>
      </c>
      <c r="E1592" s="93">
        <v>1.5</v>
      </c>
      <c r="F1592" s="93">
        <v>1.5</v>
      </c>
      <c r="G1592" s="81">
        <v>7090</v>
      </c>
      <c r="H1592" s="81">
        <v>43</v>
      </c>
      <c r="I1592" s="80">
        <v>119.485581</v>
      </c>
      <c r="J1592" s="93">
        <v>1.63</v>
      </c>
      <c r="K1592" s="93">
        <v>1.79</v>
      </c>
      <c r="L1592" s="93">
        <v>2</v>
      </c>
      <c r="M1592" s="93">
        <v>1.498</v>
      </c>
      <c r="N1592" s="93">
        <v>1.4950000000000001</v>
      </c>
      <c r="O1592" s="93">
        <v>1.496</v>
      </c>
    </row>
    <row r="1593" spans="1:15">
      <c r="A1593" s="64">
        <v>42828</v>
      </c>
      <c r="B1593" s="93">
        <v>1.5</v>
      </c>
      <c r="C1593" s="93"/>
      <c r="D1593" s="93">
        <v>1.5</v>
      </c>
      <c r="E1593" s="93">
        <v>1.5</v>
      </c>
      <c r="F1593" s="93">
        <v>1.5</v>
      </c>
      <c r="G1593" s="81">
        <v>4652</v>
      </c>
      <c r="H1593" s="81">
        <v>34</v>
      </c>
      <c r="I1593" s="80">
        <v>119.50031199999999</v>
      </c>
      <c r="J1593" s="93">
        <v>1.63</v>
      </c>
      <c r="K1593" s="93">
        <v>1.79</v>
      </c>
      <c r="L1593" s="93">
        <v>2</v>
      </c>
      <c r="M1593" s="93">
        <v>1.498</v>
      </c>
      <c r="N1593" s="93">
        <v>1.4950000000000001</v>
      </c>
      <c r="O1593" s="93">
        <v>1.4950000000000001</v>
      </c>
    </row>
    <row r="1594" spans="1:15">
      <c r="A1594" s="64">
        <v>42829</v>
      </c>
      <c r="B1594" s="93">
        <v>1.5</v>
      </c>
      <c r="C1594" s="93"/>
      <c r="D1594" s="93">
        <v>1.5</v>
      </c>
      <c r="E1594" s="93">
        <v>1.5</v>
      </c>
      <c r="F1594" s="93">
        <v>1.5</v>
      </c>
      <c r="G1594" s="81">
        <v>4838</v>
      </c>
      <c r="H1594" s="81">
        <v>34</v>
      </c>
      <c r="I1594" s="80">
        <v>119.505223</v>
      </c>
      <c r="J1594" s="93">
        <v>1.63</v>
      </c>
      <c r="K1594" s="93">
        <v>1.788</v>
      </c>
      <c r="L1594" s="93">
        <v>1.988</v>
      </c>
      <c r="M1594" s="93">
        <v>1.5</v>
      </c>
      <c r="N1594" s="93">
        <v>1.4950000000000001</v>
      </c>
      <c r="O1594" s="93">
        <v>1.4910000000000001</v>
      </c>
    </row>
    <row r="1595" spans="1:15">
      <c r="A1595" s="64">
        <v>42830</v>
      </c>
      <c r="B1595" s="93">
        <v>1.5</v>
      </c>
      <c r="C1595" s="93"/>
      <c r="D1595" s="93">
        <v>1.5</v>
      </c>
      <c r="E1595" s="93">
        <v>1.5</v>
      </c>
      <c r="F1595" s="93">
        <v>1.5</v>
      </c>
      <c r="G1595" s="81">
        <v>4479</v>
      </c>
      <c r="H1595" s="81">
        <v>36</v>
      </c>
      <c r="I1595" s="80">
        <v>119.51013399999999</v>
      </c>
      <c r="J1595" s="93">
        <v>1.6279999999999999</v>
      </c>
      <c r="K1595" s="93">
        <v>1.79</v>
      </c>
      <c r="L1595" s="93">
        <v>1.9930000000000001</v>
      </c>
      <c r="M1595" s="93">
        <v>1.4990000000000001</v>
      </c>
      <c r="N1595" s="93">
        <v>1.494</v>
      </c>
      <c r="O1595" s="93">
        <v>1.49</v>
      </c>
    </row>
    <row r="1596" spans="1:15">
      <c r="A1596" s="64">
        <v>42831</v>
      </c>
      <c r="B1596" s="93">
        <v>1.5</v>
      </c>
      <c r="C1596" s="93"/>
      <c r="D1596" s="93">
        <v>1.5</v>
      </c>
      <c r="E1596" s="93">
        <v>1.5</v>
      </c>
      <c r="F1596" s="93">
        <v>1.5</v>
      </c>
      <c r="G1596" s="81">
        <v>3382</v>
      </c>
      <c r="H1596" s="81">
        <v>35</v>
      </c>
      <c r="I1596" s="80">
        <v>119.515045</v>
      </c>
      <c r="J1596" s="93">
        <v>1.625</v>
      </c>
      <c r="K1596" s="93">
        <v>1.7849999999999999</v>
      </c>
      <c r="L1596" s="93">
        <v>1.99</v>
      </c>
      <c r="M1596" s="93">
        <v>1.4990000000000001</v>
      </c>
      <c r="N1596" s="93">
        <v>1.492</v>
      </c>
      <c r="O1596" s="93">
        <v>1.4850000000000001</v>
      </c>
    </row>
    <row r="1597" spans="1:15">
      <c r="A1597" s="64">
        <v>42832</v>
      </c>
      <c r="B1597" s="93">
        <v>1.5</v>
      </c>
      <c r="C1597" s="93"/>
      <c r="D1597" s="93">
        <v>1.5</v>
      </c>
      <c r="E1597" s="93">
        <v>1.5</v>
      </c>
      <c r="F1597" s="93">
        <v>1.5</v>
      </c>
      <c r="G1597" s="81">
        <v>4186</v>
      </c>
      <c r="H1597" s="81">
        <v>39</v>
      </c>
      <c r="I1597" s="80">
        <v>119.51995700000001</v>
      </c>
      <c r="J1597" s="93">
        <v>1.62</v>
      </c>
      <c r="K1597" s="93">
        <v>1.78</v>
      </c>
      <c r="L1597" s="93">
        <v>1.98</v>
      </c>
      <c r="M1597" s="93">
        <v>1.498</v>
      </c>
      <c r="N1597" s="93">
        <v>1.4890000000000001</v>
      </c>
      <c r="O1597" s="93">
        <v>1.48</v>
      </c>
    </row>
    <row r="1598" spans="1:15">
      <c r="A1598" s="64">
        <v>42835</v>
      </c>
      <c r="B1598" s="93">
        <v>1.5</v>
      </c>
      <c r="C1598" s="93"/>
      <c r="D1598" s="93">
        <v>1.5</v>
      </c>
      <c r="E1598" s="93">
        <v>1.5</v>
      </c>
      <c r="F1598" s="93">
        <v>1.5</v>
      </c>
      <c r="G1598" s="81">
        <v>5179</v>
      </c>
      <c r="H1598" s="81">
        <v>42</v>
      </c>
      <c r="I1598" s="80">
        <v>119.53469200000001</v>
      </c>
      <c r="J1598" s="93">
        <v>1.62</v>
      </c>
      <c r="K1598" s="93">
        <v>1.78</v>
      </c>
      <c r="L1598" s="93">
        <v>1.98</v>
      </c>
      <c r="M1598" s="93">
        <v>1.498</v>
      </c>
      <c r="N1598" s="93">
        <v>1.4889999999999999</v>
      </c>
      <c r="O1598" s="93">
        <v>1.4790000000000001</v>
      </c>
    </row>
    <row r="1599" spans="1:15">
      <c r="A1599" s="64">
        <v>42836</v>
      </c>
      <c r="B1599" s="93">
        <v>1.5</v>
      </c>
      <c r="C1599" s="93"/>
      <c r="D1599" s="93">
        <v>1.5</v>
      </c>
      <c r="E1599" s="93">
        <v>1.5</v>
      </c>
      <c r="F1599" s="93">
        <v>1.5</v>
      </c>
      <c r="G1599" s="81">
        <v>3152</v>
      </c>
      <c r="H1599" s="81">
        <v>35</v>
      </c>
      <c r="I1599" s="80">
        <v>119.53960499999999</v>
      </c>
      <c r="J1599" s="93">
        <v>1.62</v>
      </c>
      <c r="K1599" s="93">
        <v>1.77</v>
      </c>
      <c r="L1599" s="93">
        <v>1.97</v>
      </c>
      <c r="M1599" s="93">
        <v>1.4969999999999999</v>
      </c>
      <c r="N1599" s="93">
        <v>1.4870000000000001</v>
      </c>
      <c r="O1599" s="93">
        <v>1.4770000000000001</v>
      </c>
    </row>
    <row r="1600" spans="1:15">
      <c r="A1600" s="64">
        <v>42837</v>
      </c>
      <c r="B1600" s="93">
        <v>1.5</v>
      </c>
      <c r="C1600" s="93"/>
      <c r="D1600" s="93">
        <v>1.5</v>
      </c>
      <c r="E1600" s="93">
        <v>1.5</v>
      </c>
      <c r="F1600" s="93">
        <v>1.5</v>
      </c>
      <c r="G1600" s="81">
        <v>3595</v>
      </c>
      <c r="H1600" s="81">
        <v>28</v>
      </c>
      <c r="I1600" s="80">
        <v>119.544517</v>
      </c>
      <c r="J1600" s="93">
        <v>1.62</v>
      </c>
      <c r="K1600" s="93">
        <v>1.77</v>
      </c>
      <c r="L1600" s="93">
        <v>1.97</v>
      </c>
      <c r="M1600" s="93">
        <v>1.496</v>
      </c>
      <c r="N1600" s="93">
        <v>1.4870000000000001</v>
      </c>
      <c r="O1600" s="93">
        <v>1.4750000000000001</v>
      </c>
    </row>
    <row r="1601" spans="1:15">
      <c r="A1601" s="64">
        <v>42838</v>
      </c>
      <c r="B1601" s="93">
        <v>1.5</v>
      </c>
      <c r="C1601" s="93"/>
      <c r="D1601" s="93">
        <v>1.5</v>
      </c>
      <c r="E1601" s="93">
        <v>1.5</v>
      </c>
      <c r="F1601" s="93">
        <v>1.5</v>
      </c>
      <c r="G1601" s="81">
        <v>4819</v>
      </c>
      <c r="H1601" s="81">
        <v>39</v>
      </c>
      <c r="I1601" s="80">
        <v>119.54943</v>
      </c>
      <c r="J1601" s="93">
        <v>1.62</v>
      </c>
      <c r="K1601" s="93">
        <v>1.76</v>
      </c>
      <c r="L1601" s="93">
        <v>1.96</v>
      </c>
      <c r="M1601" s="93">
        <v>1.494</v>
      </c>
      <c r="N1601" s="93">
        <v>1.488</v>
      </c>
      <c r="O1601" s="93">
        <v>1.4750000000000001</v>
      </c>
    </row>
    <row r="1602" spans="1:15">
      <c r="A1602" s="64">
        <v>42843</v>
      </c>
      <c r="B1602" s="93">
        <v>1.5</v>
      </c>
      <c r="C1602" s="93"/>
      <c r="D1602" s="93">
        <v>1.5</v>
      </c>
      <c r="E1602" s="93">
        <v>1.5</v>
      </c>
      <c r="F1602" s="93">
        <v>1.5</v>
      </c>
      <c r="G1602" s="81">
        <v>4091</v>
      </c>
      <c r="H1602" s="81">
        <v>42</v>
      </c>
      <c r="I1602" s="92">
        <v>119.573995</v>
      </c>
      <c r="J1602" s="93">
        <v>1.62</v>
      </c>
      <c r="K1602" s="93">
        <v>1.77</v>
      </c>
      <c r="L1602" s="93">
        <v>1.9650000000000001</v>
      </c>
      <c r="M1602" s="93">
        <v>1.4910000000000001</v>
      </c>
      <c r="N1602" s="93">
        <v>1.484</v>
      </c>
      <c r="O1602" s="93">
        <v>1.474</v>
      </c>
    </row>
    <row r="1603" spans="1:15">
      <c r="A1603" s="64">
        <v>42844</v>
      </c>
      <c r="B1603" s="93">
        <v>1.5</v>
      </c>
      <c r="C1603" s="93"/>
      <c r="D1603" s="93">
        <v>1.5</v>
      </c>
      <c r="E1603" s="93">
        <v>1.5</v>
      </c>
      <c r="F1603" s="93">
        <v>1.5</v>
      </c>
      <c r="G1603" s="81">
        <v>4374</v>
      </c>
      <c r="H1603" s="81">
        <v>35</v>
      </c>
      <c r="I1603" s="92">
        <v>119.578909</v>
      </c>
      <c r="J1603" s="93">
        <v>1.62</v>
      </c>
      <c r="K1603" s="93">
        <v>1.758</v>
      </c>
      <c r="L1603" s="93">
        <v>1.95</v>
      </c>
      <c r="M1603" s="93">
        <v>1.49</v>
      </c>
      <c r="N1603" s="93">
        <v>1.4790000000000001</v>
      </c>
      <c r="O1603" s="93">
        <v>1.468</v>
      </c>
    </row>
    <row r="1604" spans="1:15">
      <c r="A1604" s="64">
        <v>42845</v>
      </c>
      <c r="B1604" s="93">
        <v>1.5</v>
      </c>
      <c r="C1604" s="93"/>
      <c r="D1604" s="93">
        <v>1.5</v>
      </c>
      <c r="E1604" s="93">
        <v>1.5</v>
      </c>
      <c r="F1604" s="93">
        <v>1.5</v>
      </c>
      <c r="G1604" s="81">
        <v>5487</v>
      </c>
      <c r="H1604" s="81">
        <v>34</v>
      </c>
      <c r="I1604" s="92">
        <v>119.583823</v>
      </c>
      <c r="J1604" s="93">
        <v>1.62</v>
      </c>
      <c r="K1604" s="93">
        <v>1.75</v>
      </c>
      <c r="L1604" s="93">
        <v>1.96</v>
      </c>
      <c r="M1604" s="93">
        <v>1.49</v>
      </c>
      <c r="N1604" s="93">
        <v>1.48</v>
      </c>
      <c r="O1604" s="93">
        <v>1.4700000000000002</v>
      </c>
    </row>
    <row r="1605" spans="1:15">
      <c r="A1605" s="64">
        <v>42846</v>
      </c>
      <c r="B1605" s="93">
        <v>1.5</v>
      </c>
      <c r="C1605" s="93"/>
      <c r="D1605" s="93">
        <v>1.5</v>
      </c>
      <c r="E1605" s="93">
        <v>1.5</v>
      </c>
      <c r="F1605" s="93">
        <v>1.5</v>
      </c>
      <c r="G1605" s="81">
        <v>3857</v>
      </c>
      <c r="H1605" s="81">
        <v>37</v>
      </c>
      <c r="I1605" s="92">
        <v>119.58873800000001</v>
      </c>
      <c r="J1605" s="93">
        <v>1.62</v>
      </c>
      <c r="K1605" s="93">
        <v>1.75</v>
      </c>
      <c r="L1605" s="93">
        <v>1.958</v>
      </c>
      <c r="M1605" s="93">
        <v>1.488</v>
      </c>
      <c r="N1605" s="93">
        <v>1.4790000000000001</v>
      </c>
      <c r="O1605" s="93">
        <v>1.4710000000000001</v>
      </c>
    </row>
    <row r="1606" spans="1:15">
      <c r="A1606" s="64">
        <v>42849</v>
      </c>
      <c r="B1606" s="93">
        <v>1.5</v>
      </c>
      <c r="C1606" s="93"/>
      <c r="D1606" s="93">
        <v>1.5</v>
      </c>
      <c r="E1606" s="93">
        <v>1.5</v>
      </c>
      <c r="F1606" s="93">
        <v>1.5</v>
      </c>
      <c r="G1606" s="81">
        <v>4778</v>
      </c>
      <c r="H1606" s="81">
        <v>33</v>
      </c>
      <c r="I1606" s="80">
        <v>119.603482</v>
      </c>
      <c r="J1606" s="93">
        <v>1.62</v>
      </c>
      <c r="K1606" s="93">
        <v>1.75</v>
      </c>
      <c r="L1606" s="93">
        <v>1.96</v>
      </c>
      <c r="M1606" s="93">
        <v>1.4910000000000001</v>
      </c>
      <c r="N1606" s="93">
        <v>1.484</v>
      </c>
      <c r="O1606" s="93">
        <v>1.4780000000000002</v>
      </c>
    </row>
    <row r="1607" spans="1:15">
      <c r="A1607" s="64">
        <v>42851</v>
      </c>
      <c r="B1607" s="93">
        <v>1.5</v>
      </c>
      <c r="C1607" s="93"/>
      <c r="D1607" s="93">
        <v>1.5</v>
      </c>
      <c r="E1607" s="93">
        <v>1.5</v>
      </c>
      <c r="F1607" s="93">
        <v>1.5</v>
      </c>
      <c r="G1607" s="81">
        <v>5182</v>
      </c>
      <c r="H1607" s="81">
        <v>36</v>
      </c>
      <c r="I1607" s="92">
        <v>119.61331199999999</v>
      </c>
      <c r="J1607" s="93">
        <v>1.62</v>
      </c>
      <c r="K1607" s="93">
        <v>1.75</v>
      </c>
      <c r="L1607" s="93">
        <v>1.96</v>
      </c>
      <c r="M1607" s="93">
        <v>1.4990000000000001</v>
      </c>
      <c r="N1607" s="93">
        <v>1.4889999999999999</v>
      </c>
      <c r="O1607" s="93">
        <v>1.484</v>
      </c>
    </row>
    <row r="1608" spans="1:15">
      <c r="A1608" s="64">
        <v>42852</v>
      </c>
      <c r="B1608" s="93">
        <v>1.5</v>
      </c>
      <c r="C1608" s="93"/>
      <c r="D1608" s="93">
        <v>1.5</v>
      </c>
      <c r="E1608" s="93">
        <v>1.5</v>
      </c>
      <c r="F1608" s="93">
        <v>1.5</v>
      </c>
      <c r="G1608" s="81">
        <v>4322</v>
      </c>
      <c r="H1608" s="81">
        <v>30</v>
      </c>
      <c r="I1608" s="92">
        <v>119.618228</v>
      </c>
      <c r="J1608" s="93">
        <v>1.62</v>
      </c>
      <c r="K1608" s="93">
        <v>1.748</v>
      </c>
      <c r="L1608" s="93">
        <v>1.96</v>
      </c>
      <c r="M1608" s="93">
        <v>1.4990000000000001</v>
      </c>
      <c r="N1608" s="93">
        <v>1.4929999999999999</v>
      </c>
      <c r="O1608" s="93">
        <v>1.4864999999999999</v>
      </c>
    </row>
    <row r="1609" spans="1:15">
      <c r="A1609" s="64">
        <v>42853</v>
      </c>
      <c r="B1609" s="93">
        <v>1.5</v>
      </c>
      <c r="C1609" s="93"/>
      <c r="D1609" s="93">
        <v>1.5</v>
      </c>
      <c r="E1609" s="93">
        <v>1.5</v>
      </c>
      <c r="F1609" s="93">
        <v>1.5</v>
      </c>
      <c r="G1609" s="81">
        <v>4510</v>
      </c>
      <c r="H1609" s="81">
        <v>39</v>
      </c>
      <c r="I1609" s="80">
        <v>119.623143</v>
      </c>
      <c r="J1609" s="93">
        <v>1.61</v>
      </c>
      <c r="K1609" s="93">
        <v>1.74</v>
      </c>
      <c r="L1609" s="93">
        <v>1.94</v>
      </c>
      <c r="M1609" s="93">
        <v>1.4990000000000001</v>
      </c>
      <c r="N1609" s="93">
        <v>1.492</v>
      </c>
      <c r="O1609" s="93">
        <v>1.4824999999999999</v>
      </c>
    </row>
    <row r="1610" spans="1:15">
      <c r="A1610" s="64">
        <v>42856</v>
      </c>
      <c r="B1610" s="93">
        <v>1.5</v>
      </c>
      <c r="C1610" s="93"/>
      <c r="D1610" s="93">
        <v>1.5</v>
      </c>
      <c r="E1610" s="93">
        <v>1.5</v>
      </c>
      <c r="F1610" s="93">
        <v>1.5</v>
      </c>
      <c r="G1610" s="81">
        <v>5488</v>
      </c>
      <c r="H1610" s="81">
        <v>40</v>
      </c>
      <c r="I1610" s="92">
        <v>119.637891</v>
      </c>
      <c r="J1610" s="93">
        <v>1.62</v>
      </c>
      <c r="K1610" s="93">
        <v>1.748</v>
      </c>
      <c r="L1610" s="93">
        <v>1.94</v>
      </c>
      <c r="M1610" s="93">
        <v>1.498</v>
      </c>
      <c r="N1610" s="93">
        <v>1.494</v>
      </c>
      <c r="O1610" s="93">
        <v>1.4915</v>
      </c>
    </row>
    <row r="1611" spans="1:15">
      <c r="A1611" s="64">
        <v>42857</v>
      </c>
      <c r="B1611" s="93">
        <v>1.5</v>
      </c>
      <c r="C1611" s="93"/>
      <c r="D1611" s="93">
        <v>1.5</v>
      </c>
      <c r="E1611" s="93">
        <v>1.5</v>
      </c>
      <c r="F1611" s="93">
        <v>1.5</v>
      </c>
      <c r="G1611" s="81">
        <v>4847</v>
      </c>
      <c r="H1611" s="81">
        <v>40</v>
      </c>
      <c r="I1611" s="92">
        <v>119.642808</v>
      </c>
      <c r="J1611" s="93">
        <v>1.63</v>
      </c>
      <c r="K1611" s="93">
        <v>1.748</v>
      </c>
      <c r="L1611" s="93">
        <v>1.948</v>
      </c>
      <c r="M1611" s="93">
        <v>1.5009999999999999</v>
      </c>
      <c r="N1611" s="93">
        <v>1.496</v>
      </c>
      <c r="O1611" s="93">
        <v>1.4915</v>
      </c>
    </row>
    <row r="1612" spans="1:15">
      <c r="A1612" s="64">
        <v>42858</v>
      </c>
      <c r="B1612" s="93">
        <v>1.5</v>
      </c>
      <c r="C1612" s="93"/>
      <c r="D1612" s="93">
        <v>1.5</v>
      </c>
      <c r="E1612" s="93">
        <v>1.5</v>
      </c>
      <c r="F1612" s="93">
        <v>1.5</v>
      </c>
      <c r="G1612" s="81">
        <v>5244</v>
      </c>
      <c r="H1612" s="81">
        <v>37</v>
      </c>
      <c r="I1612" s="92">
        <v>119.64772499999999</v>
      </c>
      <c r="J1612" s="93">
        <v>1.625</v>
      </c>
      <c r="K1612" s="93">
        <v>1.74</v>
      </c>
      <c r="L1612" s="93">
        <v>1.94</v>
      </c>
      <c r="M1612" s="93">
        <v>1.502</v>
      </c>
      <c r="N1612" s="93">
        <v>1.496</v>
      </c>
      <c r="O1612" s="93">
        <v>1.486</v>
      </c>
    </row>
    <row r="1613" spans="1:15">
      <c r="A1613" s="64">
        <v>42859</v>
      </c>
      <c r="B1613" s="93">
        <v>1.5</v>
      </c>
      <c r="C1613" s="93"/>
      <c r="D1613" s="93">
        <v>1.5</v>
      </c>
      <c r="E1613" s="93">
        <v>1.5</v>
      </c>
      <c r="F1613" s="93">
        <v>1.5</v>
      </c>
      <c r="G1613" s="81">
        <v>4518</v>
      </c>
      <c r="H1613" s="81">
        <v>33</v>
      </c>
      <c r="I1613" s="80">
        <v>119.652642</v>
      </c>
      <c r="J1613" s="93">
        <v>1.625</v>
      </c>
      <c r="K1613" s="93">
        <v>1.738</v>
      </c>
      <c r="L1613" s="93">
        <v>1.9379999999999999</v>
      </c>
      <c r="M1613" s="93">
        <v>1.5009999999999999</v>
      </c>
      <c r="N1613" s="93">
        <v>1.4950000000000001</v>
      </c>
      <c r="O1613" s="93">
        <v>1.4925000000000002</v>
      </c>
    </row>
    <row r="1614" spans="1:15">
      <c r="A1614" s="64">
        <v>42860</v>
      </c>
      <c r="B1614" s="93">
        <v>1.5</v>
      </c>
      <c r="C1614" s="93"/>
      <c r="D1614" s="93">
        <v>1.5</v>
      </c>
      <c r="E1614" s="93">
        <v>1.5</v>
      </c>
      <c r="F1614" s="93">
        <v>1.5</v>
      </c>
      <c r="G1614" s="81">
        <v>4915</v>
      </c>
      <c r="H1614" s="81">
        <v>39</v>
      </c>
      <c r="I1614" s="80">
        <v>119.65755900000001</v>
      </c>
      <c r="J1614" s="93">
        <v>1.64</v>
      </c>
      <c r="K1614" s="93">
        <v>1.7350000000000001</v>
      </c>
      <c r="L1614" s="93">
        <v>1.925</v>
      </c>
      <c r="M1614" s="93">
        <v>1.5009999999999999</v>
      </c>
      <c r="N1614" s="93">
        <v>1.498</v>
      </c>
      <c r="O1614" s="93">
        <v>1.5009999999999999</v>
      </c>
    </row>
    <row r="1615" spans="1:15">
      <c r="A1615" s="64">
        <v>42863</v>
      </c>
      <c r="B1615" s="93">
        <v>1.5</v>
      </c>
      <c r="C1615" s="93"/>
      <c r="D1615" s="93">
        <v>1.5</v>
      </c>
      <c r="E1615" s="93">
        <v>1.5</v>
      </c>
      <c r="F1615" s="93">
        <v>1.5</v>
      </c>
      <c r="G1615" s="81">
        <v>4182</v>
      </c>
      <c r="H1615" s="81">
        <v>37</v>
      </c>
      <c r="I1615" s="92">
        <v>119.67231099999999</v>
      </c>
      <c r="J1615" s="93">
        <v>1.63</v>
      </c>
      <c r="K1615" s="93">
        <v>1.738</v>
      </c>
      <c r="L1615" s="93">
        <v>1.92</v>
      </c>
      <c r="M1615" s="93">
        <v>1.5009999999999999</v>
      </c>
      <c r="N1615" s="93">
        <v>1.4969999999999999</v>
      </c>
      <c r="O1615" s="93">
        <v>1.4915</v>
      </c>
    </row>
    <row r="1616" spans="1:15">
      <c r="A1616" s="64">
        <v>42864</v>
      </c>
      <c r="B1616" s="93">
        <v>1.5</v>
      </c>
      <c r="C1616" s="93"/>
      <c r="D1616" s="93">
        <v>1.5</v>
      </c>
      <c r="E1616" s="93">
        <v>1.5</v>
      </c>
      <c r="F1616" s="93">
        <v>1.5</v>
      </c>
      <c r="G1616" s="81">
        <v>5459</v>
      </c>
      <c r="H1616" s="81">
        <v>35</v>
      </c>
      <c r="I1616" s="80">
        <v>119.677229</v>
      </c>
      <c r="J1616" s="93">
        <v>1.63</v>
      </c>
      <c r="K1616" s="93">
        <v>1.738</v>
      </c>
      <c r="L1616" s="93">
        <v>1.9179999999999999</v>
      </c>
      <c r="M1616" s="93">
        <v>1.5009999999999999</v>
      </c>
      <c r="N1616" s="93">
        <v>1.4990000000000001</v>
      </c>
      <c r="O1616" s="93">
        <v>1.4955000000000001</v>
      </c>
    </row>
    <row r="1617" spans="1:15">
      <c r="A1617" s="64">
        <v>42865</v>
      </c>
      <c r="B1617" s="93">
        <v>1.5</v>
      </c>
      <c r="C1617" s="93"/>
      <c r="D1617" s="93">
        <v>1.5</v>
      </c>
      <c r="E1617" s="93">
        <v>1.5</v>
      </c>
      <c r="F1617" s="93">
        <v>1.5</v>
      </c>
      <c r="G1617" s="81">
        <v>3167</v>
      </c>
      <c r="H1617" s="81">
        <v>28</v>
      </c>
      <c r="I1617" s="80">
        <v>119.682148</v>
      </c>
      <c r="J1617" s="93">
        <v>1.623</v>
      </c>
      <c r="K1617" s="93">
        <v>1.73</v>
      </c>
      <c r="L1617" s="93">
        <v>1.9179999999999999</v>
      </c>
      <c r="M1617" s="93">
        <v>1.5009999999999999</v>
      </c>
      <c r="N1617" s="93">
        <v>1.498</v>
      </c>
      <c r="O1617" s="93">
        <v>1.4915</v>
      </c>
    </row>
    <row r="1618" spans="1:15">
      <c r="A1618" s="64">
        <v>42866</v>
      </c>
      <c r="B1618" s="93">
        <v>1.5</v>
      </c>
      <c r="C1618" s="93"/>
      <c r="D1618" s="93">
        <v>1.5</v>
      </c>
      <c r="E1618" s="93">
        <v>1.5</v>
      </c>
      <c r="F1618" s="93">
        <v>1.5</v>
      </c>
      <c r="G1618" s="81">
        <v>3564</v>
      </c>
      <c r="H1618" s="81">
        <v>27</v>
      </c>
      <c r="I1618" s="80">
        <v>119.687066</v>
      </c>
      <c r="J1618" s="93">
        <v>1.62</v>
      </c>
      <c r="K1618" s="93">
        <v>1.73</v>
      </c>
      <c r="L1618" s="93">
        <v>1.9079999999999999</v>
      </c>
      <c r="M1618" s="93">
        <v>1.4990000000000001</v>
      </c>
      <c r="N1618" s="93">
        <v>1.494</v>
      </c>
      <c r="O1618" s="93">
        <v>1.49</v>
      </c>
    </row>
    <row r="1619" spans="1:15">
      <c r="A1619" s="64">
        <v>42867</v>
      </c>
      <c r="B1619" s="93">
        <v>1.5</v>
      </c>
      <c r="C1619" s="93"/>
      <c r="D1619" s="93">
        <v>1.5</v>
      </c>
      <c r="E1619" s="93">
        <v>1.5</v>
      </c>
      <c r="F1619" s="93">
        <v>1.5</v>
      </c>
      <c r="G1619" s="81">
        <v>4235</v>
      </c>
      <c r="H1619" s="81">
        <v>30</v>
      </c>
      <c r="I1619" s="80">
        <v>119.691985</v>
      </c>
      <c r="J1619" s="93">
        <v>1.62</v>
      </c>
      <c r="K1619" s="93">
        <v>1.73</v>
      </c>
      <c r="L1619" s="93">
        <v>1.9079999999999999</v>
      </c>
      <c r="M1619" s="93">
        <v>1.4990000000000001</v>
      </c>
      <c r="N1619" s="93">
        <v>1.4925000000000002</v>
      </c>
      <c r="O1619" s="93">
        <v>1.4890000000000001</v>
      </c>
    </row>
    <row r="1620" spans="1:15">
      <c r="A1620" s="64">
        <v>42870</v>
      </c>
      <c r="B1620" s="93">
        <v>1.5</v>
      </c>
      <c r="C1620" s="93"/>
      <c r="D1620" s="93">
        <v>1.5</v>
      </c>
      <c r="E1620" s="93">
        <v>1.5</v>
      </c>
      <c r="F1620" s="93">
        <v>1.5</v>
      </c>
      <c r="G1620" s="81">
        <v>4139</v>
      </c>
      <c r="H1620" s="81">
        <v>43</v>
      </c>
      <c r="I1620" s="92">
        <v>119.70674099999999</v>
      </c>
      <c r="J1620" s="93">
        <v>1.613</v>
      </c>
      <c r="K1620" s="93">
        <v>1.7250000000000001</v>
      </c>
      <c r="L1620" s="93">
        <v>1.895</v>
      </c>
      <c r="M1620" s="93">
        <v>1.498</v>
      </c>
      <c r="N1620" s="93">
        <v>1.4915</v>
      </c>
      <c r="O1620" s="93">
        <v>1.4870000000000001</v>
      </c>
    </row>
    <row r="1621" spans="1:15">
      <c r="A1621" s="64">
        <v>42871</v>
      </c>
      <c r="B1621" s="93">
        <v>1.5</v>
      </c>
      <c r="C1621" s="93"/>
      <c r="D1621" s="93">
        <v>1.5</v>
      </c>
      <c r="E1621" s="93">
        <v>1.5</v>
      </c>
      <c r="F1621" s="93">
        <v>1.5</v>
      </c>
      <c r="G1621" s="81">
        <v>4718</v>
      </c>
      <c r="H1621" s="81">
        <v>42</v>
      </c>
      <c r="I1621" s="80">
        <v>119.71166100000001</v>
      </c>
      <c r="J1621" s="93">
        <v>1.62</v>
      </c>
      <c r="K1621" s="93">
        <v>1.73</v>
      </c>
      <c r="L1621" s="93">
        <v>1.905</v>
      </c>
      <c r="M1621" s="93">
        <v>1.498</v>
      </c>
      <c r="N1621" s="93">
        <v>1.4915</v>
      </c>
      <c r="O1621" s="93">
        <v>1.488</v>
      </c>
    </row>
    <row r="1622" spans="1:15">
      <c r="A1622" s="64">
        <v>42872</v>
      </c>
      <c r="B1622" s="93">
        <v>1.5</v>
      </c>
      <c r="C1622" s="93"/>
      <c r="D1622" s="93">
        <v>1.5</v>
      </c>
      <c r="E1622" s="93">
        <v>1.5</v>
      </c>
      <c r="F1622" s="93">
        <v>1.5</v>
      </c>
      <c r="G1622" s="81">
        <v>3669</v>
      </c>
      <c r="H1622" s="81">
        <v>30</v>
      </c>
      <c r="I1622" s="80">
        <v>119.71657999999999</v>
      </c>
      <c r="J1622" s="93">
        <v>1.62</v>
      </c>
      <c r="K1622" s="93">
        <v>1.73</v>
      </c>
      <c r="L1622" s="93">
        <v>1.9</v>
      </c>
      <c r="M1622" s="93">
        <v>1.498</v>
      </c>
      <c r="N1622" s="93">
        <v>1.4904999999999999</v>
      </c>
      <c r="O1622" s="93">
        <v>1.4830000000000001</v>
      </c>
    </row>
    <row r="1623" spans="1:15">
      <c r="A1623" s="64">
        <v>42873</v>
      </c>
      <c r="B1623" s="93">
        <v>1.5</v>
      </c>
      <c r="C1623" s="93"/>
      <c r="D1623" s="93">
        <v>1.5</v>
      </c>
      <c r="E1623" s="93">
        <v>1.5</v>
      </c>
      <c r="F1623" s="93">
        <v>1.5</v>
      </c>
      <c r="G1623" s="81">
        <v>3759</v>
      </c>
      <c r="H1623" s="81">
        <v>24</v>
      </c>
      <c r="I1623" s="80">
        <v>119.72150000000001</v>
      </c>
      <c r="J1623" s="93">
        <v>1.62</v>
      </c>
      <c r="K1623" s="93">
        <v>1.7330000000000001</v>
      </c>
      <c r="L1623" s="93">
        <v>1.89</v>
      </c>
      <c r="M1623" s="93">
        <v>1.498</v>
      </c>
      <c r="N1623" s="93">
        <v>1.4929999999999999</v>
      </c>
      <c r="O1623" s="93">
        <v>1.4890000000000001</v>
      </c>
    </row>
    <row r="1624" spans="1:15">
      <c r="A1624" s="64">
        <v>42874</v>
      </c>
      <c r="B1624" s="93">
        <v>1.5</v>
      </c>
      <c r="C1624" s="93"/>
      <c r="D1624" s="93">
        <v>1.5</v>
      </c>
      <c r="E1624" s="93">
        <v>1.5</v>
      </c>
      <c r="F1624" s="93">
        <v>1.5</v>
      </c>
      <c r="G1624" s="81">
        <v>5445</v>
      </c>
      <c r="H1624" s="81">
        <v>37</v>
      </c>
      <c r="I1624" s="80">
        <v>119.72642</v>
      </c>
      <c r="J1624" s="93">
        <v>1.62</v>
      </c>
      <c r="K1624" s="93">
        <v>1.73</v>
      </c>
      <c r="L1624" s="93">
        <v>1.89</v>
      </c>
      <c r="M1624" s="93">
        <v>1.4969999999999999</v>
      </c>
      <c r="N1624" s="93">
        <v>1.4929999999999999</v>
      </c>
      <c r="O1624" s="93">
        <v>1.488</v>
      </c>
    </row>
    <row r="1625" spans="1:15">
      <c r="A1625" s="64">
        <v>42877</v>
      </c>
      <c r="B1625" s="93">
        <v>1.5</v>
      </c>
      <c r="C1625" s="93"/>
      <c r="D1625" s="93">
        <v>1.5</v>
      </c>
      <c r="E1625" s="93">
        <v>1.5</v>
      </c>
      <c r="F1625" s="93">
        <v>1.5</v>
      </c>
      <c r="G1625" s="81">
        <v>5879</v>
      </c>
      <c r="H1625" s="81">
        <v>38</v>
      </c>
      <c r="I1625" s="92">
        <v>119.741181</v>
      </c>
      <c r="J1625" s="93">
        <v>1.62</v>
      </c>
      <c r="K1625" s="93">
        <v>1.73</v>
      </c>
      <c r="L1625" s="93">
        <v>1.89</v>
      </c>
      <c r="M1625" s="93">
        <v>1.496</v>
      </c>
      <c r="N1625" s="93">
        <v>1.4929999999999999</v>
      </c>
      <c r="O1625" s="93">
        <v>1.4850000000000001</v>
      </c>
    </row>
    <row r="1626" spans="1:15">
      <c r="A1626" s="64">
        <v>42878</v>
      </c>
      <c r="B1626" s="93">
        <v>1.5</v>
      </c>
      <c r="C1626" s="93"/>
      <c r="D1626" s="93">
        <v>1.5</v>
      </c>
      <c r="E1626" s="93">
        <v>1.5</v>
      </c>
      <c r="F1626" s="93">
        <v>1.5</v>
      </c>
      <c r="G1626" s="81">
        <v>5159</v>
      </c>
      <c r="H1626" s="81">
        <v>32</v>
      </c>
      <c r="I1626" s="80">
        <v>119.74610199999999</v>
      </c>
      <c r="J1626" s="93">
        <v>1.62</v>
      </c>
      <c r="K1626" s="93">
        <v>1.73</v>
      </c>
      <c r="L1626" s="93">
        <v>1.89</v>
      </c>
      <c r="M1626" s="93">
        <v>1.496</v>
      </c>
      <c r="N1626" s="93">
        <v>1.4864999999999999</v>
      </c>
      <c r="O1626" s="93">
        <v>1.4790000000000001</v>
      </c>
    </row>
    <row r="1627" spans="1:15">
      <c r="A1627" s="64">
        <v>42879</v>
      </c>
      <c r="B1627" s="93">
        <v>1.5</v>
      </c>
      <c r="C1627" s="93"/>
      <c r="D1627" s="93">
        <v>1.5</v>
      </c>
      <c r="E1627" s="93">
        <v>1.5</v>
      </c>
      <c r="F1627" s="93">
        <v>1.5</v>
      </c>
      <c r="G1627" s="81">
        <v>4125</v>
      </c>
      <c r="H1627" s="81">
        <v>36</v>
      </c>
      <c r="I1627" s="80">
        <v>119.751023</v>
      </c>
      <c r="J1627" s="93">
        <v>1.63</v>
      </c>
      <c r="K1627" s="93">
        <v>1.73</v>
      </c>
      <c r="L1627" s="93">
        <v>1.88</v>
      </c>
      <c r="M1627" s="93">
        <v>1.496</v>
      </c>
      <c r="N1627" s="93">
        <v>1.4889999999999999</v>
      </c>
      <c r="O1627" s="93">
        <v>1.4830000000000001</v>
      </c>
    </row>
    <row r="1628" spans="1:15">
      <c r="A1628" s="64">
        <v>42880</v>
      </c>
      <c r="B1628" s="93">
        <v>1.5</v>
      </c>
      <c r="C1628" s="93"/>
      <c r="D1628" s="93">
        <v>1.5</v>
      </c>
      <c r="E1628" s="93">
        <v>1.5</v>
      </c>
      <c r="F1628" s="93">
        <v>1.5</v>
      </c>
      <c r="G1628" s="81">
        <v>3872</v>
      </c>
      <c r="H1628" s="81">
        <v>35</v>
      </c>
      <c r="I1628" s="80">
        <v>119.755944</v>
      </c>
      <c r="J1628" s="93">
        <v>1.63</v>
      </c>
      <c r="K1628" s="93">
        <v>1.73</v>
      </c>
      <c r="L1628" s="93">
        <v>1.88</v>
      </c>
      <c r="M1628" s="93">
        <v>1.4950000000000001</v>
      </c>
      <c r="N1628" s="93">
        <v>1.4870000000000001</v>
      </c>
      <c r="O1628" s="93">
        <v>1.4780000000000002</v>
      </c>
    </row>
    <row r="1629" spans="1:15">
      <c r="A1629" s="64">
        <v>42881</v>
      </c>
      <c r="B1629" s="93">
        <v>1.5</v>
      </c>
      <c r="C1629" s="93"/>
      <c r="D1629" s="93">
        <v>1.5</v>
      </c>
      <c r="E1629" s="93">
        <v>1.5</v>
      </c>
      <c r="F1629" s="93">
        <v>1.5</v>
      </c>
      <c r="G1629" s="81">
        <v>3934</v>
      </c>
      <c r="H1629" s="81">
        <v>34</v>
      </c>
      <c r="I1629" s="80">
        <v>119.76086599999999</v>
      </c>
      <c r="J1629" s="93">
        <v>1.63</v>
      </c>
      <c r="K1629" s="93">
        <v>1.73</v>
      </c>
      <c r="L1629" s="93">
        <v>1.87</v>
      </c>
      <c r="M1629" s="93">
        <v>1.4950000000000001</v>
      </c>
      <c r="N1629" s="93">
        <v>1.4870000000000001</v>
      </c>
      <c r="O1629" s="93">
        <v>1.4780000000000002</v>
      </c>
    </row>
    <row r="1630" spans="1:15">
      <c r="A1630" s="64">
        <v>42884</v>
      </c>
      <c r="B1630" s="93">
        <v>1.5</v>
      </c>
      <c r="C1630" s="93"/>
      <c r="D1630" s="93">
        <v>1.5</v>
      </c>
      <c r="E1630" s="93">
        <v>1.5</v>
      </c>
      <c r="F1630" s="93">
        <v>1.5</v>
      </c>
      <c r="G1630" s="81">
        <v>4196</v>
      </c>
      <c r="H1630" s="81">
        <v>34</v>
      </c>
      <c r="I1630" s="92">
        <v>119.775631</v>
      </c>
      <c r="J1630" s="93">
        <v>1.63</v>
      </c>
      <c r="K1630" s="93">
        <v>1.73</v>
      </c>
      <c r="L1630" s="93">
        <v>1.87</v>
      </c>
      <c r="M1630" s="93">
        <v>1.494</v>
      </c>
      <c r="N1630" s="93">
        <v>1.4889999999999999</v>
      </c>
      <c r="O1630" s="93">
        <v>1.48</v>
      </c>
    </row>
    <row r="1631" spans="1:15">
      <c r="A1631" s="64">
        <v>42885</v>
      </c>
      <c r="B1631" s="93">
        <v>1.5</v>
      </c>
      <c r="C1631" s="93"/>
      <c r="D1631" s="93">
        <v>1.5</v>
      </c>
      <c r="E1631" s="93">
        <v>1.5</v>
      </c>
      <c r="F1631" s="93">
        <v>1.5</v>
      </c>
      <c r="G1631" s="81">
        <v>5128</v>
      </c>
      <c r="H1631" s="81">
        <v>30</v>
      </c>
      <c r="I1631" s="80">
        <v>119.780553</v>
      </c>
      <c r="J1631" s="93">
        <v>1.63</v>
      </c>
      <c r="K1631" s="93">
        <v>1.73</v>
      </c>
      <c r="L1631" s="93">
        <v>1.87</v>
      </c>
      <c r="M1631" s="93">
        <v>1.496</v>
      </c>
      <c r="N1631" s="93">
        <v>1.488</v>
      </c>
      <c r="O1631" s="93">
        <v>1.4775</v>
      </c>
    </row>
    <row r="1632" spans="1:15">
      <c r="A1632" s="64">
        <v>42886</v>
      </c>
      <c r="B1632" s="93">
        <v>1.5</v>
      </c>
      <c r="C1632" s="93"/>
      <c r="D1632" s="93">
        <v>1.5</v>
      </c>
      <c r="E1632" s="93">
        <v>1.5</v>
      </c>
      <c r="F1632" s="93">
        <v>1.5</v>
      </c>
      <c r="G1632" s="81">
        <v>4187</v>
      </c>
      <c r="H1632" s="81">
        <v>29</v>
      </c>
      <c r="I1632" s="80">
        <v>119.785476</v>
      </c>
      <c r="J1632" s="93">
        <v>1.61</v>
      </c>
      <c r="K1632" s="93">
        <v>1.73</v>
      </c>
      <c r="L1632" s="93">
        <v>1.855</v>
      </c>
      <c r="M1632" s="93">
        <v>1.494</v>
      </c>
      <c r="N1632" s="93">
        <v>1.4870000000000001</v>
      </c>
      <c r="O1632" s="93">
        <v>1.4730000000000001</v>
      </c>
    </row>
    <row r="1633" spans="1:15">
      <c r="A1633" s="64">
        <v>42887</v>
      </c>
      <c r="B1633" s="93">
        <v>1.5</v>
      </c>
      <c r="C1633" s="93"/>
      <c r="D1633" s="93">
        <v>1.5</v>
      </c>
      <c r="E1633" s="93">
        <v>1.5</v>
      </c>
      <c r="F1633" s="93">
        <v>1.5</v>
      </c>
      <c r="G1633" s="81">
        <v>3519</v>
      </c>
      <c r="H1633" s="81">
        <v>27</v>
      </c>
      <c r="I1633" s="80">
        <v>119.790398</v>
      </c>
      <c r="J1633" s="93">
        <v>1.62</v>
      </c>
      <c r="K1633" s="93">
        <v>1.73</v>
      </c>
      <c r="L1633" s="93">
        <v>1.855</v>
      </c>
      <c r="M1633" s="93">
        <v>1.498</v>
      </c>
      <c r="N1633" s="93">
        <v>1.4864999999999999</v>
      </c>
      <c r="O1633" s="93">
        <v>1.4755</v>
      </c>
    </row>
    <row r="1634" spans="1:15">
      <c r="A1634" s="64">
        <v>42888</v>
      </c>
      <c r="B1634" s="93">
        <v>1.5</v>
      </c>
      <c r="C1634" s="93"/>
      <c r="D1634" s="93">
        <v>1.5</v>
      </c>
      <c r="E1634" s="93">
        <v>1.5</v>
      </c>
      <c r="F1634" s="93">
        <v>1.5</v>
      </c>
      <c r="G1634" s="81">
        <v>4527</v>
      </c>
      <c r="H1634" s="81">
        <v>30</v>
      </c>
      <c r="I1634" s="80">
        <v>119.795321</v>
      </c>
      <c r="J1634" s="93">
        <v>1.62</v>
      </c>
      <c r="K1634" s="93">
        <v>1.73</v>
      </c>
      <c r="L1634" s="93">
        <v>1.85</v>
      </c>
      <c r="M1634" s="93">
        <v>1.498</v>
      </c>
      <c r="N1634" s="93">
        <v>1.4890000000000001</v>
      </c>
      <c r="O1634" s="93">
        <v>1.478</v>
      </c>
    </row>
    <row r="1635" spans="1:15">
      <c r="A1635" s="64">
        <v>42891</v>
      </c>
      <c r="B1635" s="93">
        <v>1.5</v>
      </c>
      <c r="C1635" s="93"/>
      <c r="D1635" s="93">
        <v>1.5</v>
      </c>
      <c r="E1635" s="93">
        <v>1.5</v>
      </c>
      <c r="F1635" s="93">
        <v>1.5</v>
      </c>
      <c r="G1635" s="81">
        <v>4131</v>
      </c>
      <c r="H1635" s="81">
        <v>33</v>
      </c>
      <c r="I1635" s="92">
        <v>119.810091</v>
      </c>
      <c r="J1635" s="93">
        <v>1.62</v>
      </c>
      <c r="K1635" s="93">
        <v>1.73</v>
      </c>
      <c r="L1635" s="93">
        <v>1.84</v>
      </c>
      <c r="M1635" s="93">
        <v>1.4969999999999999</v>
      </c>
      <c r="N1635" s="93">
        <v>1.4870000000000001</v>
      </c>
      <c r="O1635" s="93">
        <v>1.4769999999999999</v>
      </c>
    </row>
    <row r="1636" spans="1:15">
      <c r="A1636" s="64">
        <v>42892</v>
      </c>
      <c r="B1636" s="93">
        <v>1.5</v>
      </c>
      <c r="C1636" s="93"/>
      <c r="D1636" s="93">
        <v>1.5</v>
      </c>
      <c r="E1636" s="93">
        <v>1.5</v>
      </c>
      <c r="F1636" s="93">
        <v>1.5</v>
      </c>
      <c r="G1636" s="81">
        <v>4411</v>
      </c>
      <c r="H1636" s="81">
        <v>34</v>
      </c>
      <c r="I1636" s="80">
        <v>119.81501400000001</v>
      </c>
      <c r="J1636" s="93">
        <v>1.62</v>
      </c>
      <c r="K1636" s="93">
        <v>1.73</v>
      </c>
      <c r="L1636" s="93">
        <v>1.845</v>
      </c>
      <c r="M1636" s="93">
        <v>1.5009999999999999</v>
      </c>
      <c r="N1636" s="93">
        <v>1.4875</v>
      </c>
      <c r="O1636" s="93">
        <v>1.4830000000000001</v>
      </c>
    </row>
    <row r="1637" spans="1:15">
      <c r="A1637" s="64">
        <v>42893</v>
      </c>
      <c r="B1637" s="93">
        <v>1.5</v>
      </c>
      <c r="C1637" s="93"/>
      <c r="D1637" s="93">
        <v>1.5</v>
      </c>
      <c r="E1637" s="93">
        <v>1.5</v>
      </c>
      <c r="F1637" s="93">
        <v>1.5</v>
      </c>
      <c r="G1637" s="81">
        <v>5445</v>
      </c>
      <c r="H1637" s="81">
        <v>38</v>
      </c>
      <c r="I1637" s="80">
        <v>119.81993799999999</v>
      </c>
      <c r="J1637" s="93">
        <v>1.62</v>
      </c>
      <c r="K1637" s="93">
        <v>1.738</v>
      </c>
      <c r="L1637" s="93">
        <v>1.85</v>
      </c>
      <c r="M1637" s="93">
        <v>1.5</v>
      </c>
      <c r="N1637" s="93">
        <v>1.4915</v>
      </c>
      <c r="O1637" s="93">
        <v>1.484</v>
      </c>
    </row>
    <row r="1638" spans="1:15">
      <c r="A1638" s="64">
        <v>42894</v>
      </c>
      <c r="B1638" s="93">
        <v>1.5</v>
      </c>
      <c r="C1638" s="93"/>
      <c r="D1638" s="93">
        <v>1.5</v>
      </c>
      <c r="E1638" s="93">
        <v>1.5</v>
      </c>
      <c r="F1638" s="93">
        <v>1.5</v>
      </c>
      <c r="G1638" s="81">
        <v>4144</v>
      </c>
      <c r="H1638" s="81">
        <v>25</v>
      </c>
      <c r="I1638" s="80">
        <v>119.824862</v>
      </c>
      <c r="J1638" s="93">
        <v>1.62</v>
      </c>
      <c r="K1638" s="93">
        <v>1.7250000000000001</v>
      </c>
      <c r="L1638" s="93">
        <v>1.85</v>
      </c>
      <c r="M1638" s="93">
        <v>1.5</v>
      </c>
      <c r="N1638" s="93">
        <v>1.4915</v>
      </c>
      <c r="O1638" s="93">
        <v>1.4855</v>
      </c>
    </row>
    <row r="1639" spans="1:15">
      <c r="A1639" s="64">
        <v>42895</v>
      </c>
      <c r="B1639" s="93">
        <v>1.5</v>
      </c>
      <c r="C1639" s="93"/>
      <c r="D1639" s="93">
        <v>1.5</v>
      </c>
      <c r="E1639" s="93">
        <v>1.5</v>
      </c>
      <c r="F1639" s="93">
        <v>1.5</v>
      </c>
      <c r="G1639" s="81">
        <v>3880</v>
      </c>
      <c r="H1639" s="81">
        <v>32</v>
      </c>
      <c r="I1639" s="80">
        <v>119.829787</v>
      </c>
      <c r="J1639" s="93">
        <v>1.62</v>
      </c>
      <c r="K1639" s="93">
        <v>1.73</v>
      </c>
      <c r="L1639" s="93">
        <v>1.85</v>
      </c>
      <c r="M1639" s="93">
        <v>1.4990000000000001</v>
      </c>
      <c r="N1639" s="93">
        <v>1.492</v>
      </c>
      <c r="O1639" s="93">
        <v>1.4855</v>
      </c>
    </row>
    <row r="1640" spans="1:15">
      <c r="A1640" s="64">
        <v>42899</v>
      </c>
      <c r="B1640" s="93">
        <v>1.5</v>
      </c>
      <c r="C1640" s="93"/>
      <c r="D1640" s="93">
        <v>1.5</v>
      </c>
      <c r="E1640" s="93">
        <v>1.5</v>
      </c>
      <c r="F1640" s="93">
        <v>1.5</v>
      </c>
      <c r="G1640" s="81">
        <v>4908</v>
      </c>
      <c r="H1640" s="81">
        <v>35</v>
      </c>
      <c r="I1640" s="80">
        <v>119.849485</v>
      </c>
      <c r="J1640" s="93">
        <v>1.62</v>
      </c>
      <c r="K1640" s="93">
        <v>1.72</v>
      </c>
      <c r="L1640" s="93">
        <v>1.85</v>
      </c>
      <c r="M1640" s="93">
        <v>1.4990000000000001</v>
      </c>
      <c r="N1640" s="93">
        <v>1.4925000000000002</v>
      </c>
      <c r="O1640" s="93">
        <v>1.4875</v>
      </c>
    </row>
    <row r="1641" spans="1:15">
      <c r="A1641" s="64">
        <v>42900</v>
      </c>
      <c r="B1641" s="93">
        <v>1.5</v>
      </c>
      <c r="C1641" s="93"/>
      <c r="D1641" s="93">
        <v>1.5</v>
      </c>
      <c r="E1641" s="93">
        <v>1.5</v>
      </c>
      <c r="F1641" s="93">
        <v>1.5</v>
      </c>
      <c r="G1641" s="81">
        <v>5255</v>
      </c>
      <c r="H1641" s="81">
        <v>39</v>
      </c>
      <c r="I1641" s="80">
        <v>119.85441</v>
      </c>
      <c r="J1641" s="93">
        <v>1.62</v>
      </c>
      <c r="K1641" s="93">
        <v>1.72</v>
      </c>
      <c r="L1641" s="93">
        <v>1.85</v>
      </c>
      <c r="M1641" s="93">
        <v>1.5</v>
      </c>
      <c r="N1641" s="93">
        <v>1.4925000000000002</v>
      </c>
      <c r="O1641" s="93">
        <v>1.4925000000000002</v>
      </c>
    </row>
    <row r="1642" spans="1:15">
      <c r="A1642" s="64">
        <v>42901</v>
      </c>
      <c r="B1642" s="93">
        <v>1.5</v>
      </c>
      <c r="C1642" s="93"/>
      <c r="D1642" s="93">
        <v>1.5</v>
      </c>
      <c r="E1642" s="93">
        <v>1.5</v>
      </c>
      <c r="F1642" s="93">
        <v>1.5</v>
      </c>
      <c r="G1642" s="81">
        <v>4490</v>
      </c>
      <c r="H1642" s="81">
        <v>40</v>
      </c>
      <c r="I1642" s="80">
        <v>119.859335</v>
      </c>
      <c r="J1642" s="93">
        <v>1.62</v>
      </c>
      <c r="K1642" s="93">
        <v>1.72</v>
      </c>
      <c r="L1642" s="93">
        <v>1.85</v>
      </c>
      <c r="M1642" s="93">
        <v>1.5</v>
      </c>
      <c r="N1642" s="93">
        <v>1.4955000000000001</v>
      </c>
      <c r="O1642" s="93">
        <v>1.4925000000000002</v>
      </c>
    </row>
    <row r="1643" spans="1:15">
      <c r="A1643" s="64">
        <v>42902</v>
      </c>
      <c r="B1643" s="93">
        <v>1.5</v>
      </c>
      <c r="C1643" s="93"/>
      <c r="D1643" s="93">
        <v>1.5</v>
      </c>
      <c r="E1643" s="93">
        <v>1.5</v>
      </c>
      <c r="F1643" s="93">
        <v>1.5</v>
      </c>
      <c r="G1643" s="81">
        <v>4111</v>
      </c>
      <c r="H1643" s="81">
        <v>31</v>
      </c>
      <c r="I1643" s="80">
        <v>119.864261</v>
      </c>
      <c r="J1643" s="93">
        <v>1.62</v>
      </c>
      <c r="K1643" s="93">
        <v>1.72</v>
      </c>
      <c r="L1643" s="93">
        <v>1.853</v>
      </c>
      <c r="M1643" s="93">
        <v>1.5</v>
      </c>
      <c r="N1643" s="93">
        <v>1.494</v>
      </c>
      <c r="O1643" s="93">
        <v>1.4950000000000001</v>
      </c>
    </row>
    <row r="1644" spans="1:15">
      <c r="A1644" s="64">
        <v>42905</v>
      </c>
      <c r="B1644" s="93">
        <v>1.5</v>
      </c>
      <c r="C1644" s="93"/>
      <c r="D1644" s="93">
        <v>1.5</v>
      </c>
      <c r="E1644" s="93">
        <v>1.5</v>
      </c>
      <c r="F1644" s="93">
        <v>1.5</v>
      </c>
      <c r="G1644" s="81">
        <v>5421</v>
      </c>
      <c r="H1644" s="81">
        <v>43</v>
      </c>
      <c r="I1644" s="80">
        <v>119.87903900000001</v>
      </c>
      <c r="J1644" s="93">
        <v>1.62</v>
      </c>
      <c r="K1644" s="93">
        <v>1.72</v>
      </c>
      <c r="L1644" s="93">
        <v>1.85</v>
      </c>
      <c r="M1644" s="93">
        <v>1.5</v>
      </c>
      <c r="N1644" s="93">
        <v>1.494</v>
      </c>
      <c r="O1644" s="93">
        <v>1.494</v>
      </c>
    </row>
    <row r="1645" spans="1:15">
      <c r="A1645" s="64">
        <v>42906</v>
      </c>
      <c r="B1645" s="93">
        <v>1.5</v>
      </c>
      <c r="C1645" s="93"/>
      <c r="D1645" s="93">
        <v>1.5</v>
      </c>
      <c r="E1645" s="93">
        <v>1.5</v>
      </c>
      <c r="F1645" s="93">
        <v>1.5</v>
      </c>
      <c r="G1645" s="81">
        <v>4967</v>
      </c>
      <c r="H1645" s="81">
        <v>36</v>
      </c>
      <c r="I1645" s="80">
        <v>119.883966</v>
      </c>
      <c r="J1645" s="93">
        <v>1.62</v>
      </c>
      <c r="K1645" s="93">
        <v>1.72</v>
      </c>
      <c r="L1645" s="93">
        <v>1.86</v>
      </c>
      <c r="M1645" s="93">
        <v>1.5</v>
      </c>
      <c r="N1645" s="93">
        <v>1.4969999999999999</v>
      </c>
      <c r="O1645" s="93">
        <v>1.498</v>
      </c>
    </row>
    <row r="1646" spans="1:15">
      <c r="A1646" s="64">
        <v>42907</v>
      </c>
      <c r="B1646" s="93">
        <v>1.5</v>
      </c>
      <c r="C1646" s="93"/>
      <c r="D1646" s="93">
        <v>1.5</v>
      </c>
      <c r="E1646" s="93">
        <v>1.5</v>
      </c>
      <c r="F1646" s="93">
        <v>1.5</v>
      </c>
      <c r="G1646" s="81">
        <v>3837</v>
      </c>
      <c r="H1646" s="81">
        <v>30</v>
      </c>
      <c r="I1646" s="80">
        <v>119.888892</v>
      </c>
      <c r="J1646" s="93">
        <v>1.62</v>
      </c>
      <c r="K1646" s="93">
        <v>1.72</v>
      </c>
      <c r="L1646" s="93">
        <v>1.86</v>
      </c>
      <c r="M1646" s="93">
        <v>1.4990000000000001</v>
      </c>
      <c r="N1646" s="93">
        <v>1.4955000000000001</v>
      </c>
      <c r="O1646" s="93">
        <v>1.4955000000000001</v>
      </c>
    </row>
    <row r="1647" spans="1:15">
      <c r="A1647" s="64">
        <v>42908</v>
      </c>
      <c r="B1647" s="93">
        <v>1.5</v>
      </c>
      <c r="C1647" s="93"/>
      <c r="D1647" s="93">
        <v>1.5</v>
      </c>
      <c r="E1647" s="93">
        <v>1.5</v>
      </c>
      <c r="F1647" s="93">
        <v>1.5</v>
      </c>
      <c r="G1647" s="81">
        <v>4503</v>
      </c>
      <c r="H1647" s="81">
        <v>40</v>
      </c>
      <c r="I1647" s="80">
        <v>119.89381899999999</v>
      </c>
      <c r="J1647" s="93">
        <v>1.62</v>
      </c>
      <c r="K1647" s="93">
        <v>1.72</v>
      </c>
      <c r="L1647" s="93">
        <v>1.85</v>
      </c>
      <c r="M1647" s="93">
        <v>1.4990000000000001</v>
      </c>
      <c r="N1647" s="93">
        <v>1.4955000000000001</v>
      </c>
      <c r="O1647" s="93">
        <v>1.4925000000000002</v>
      </c>
    </row>
    <row r="1648" spans="1:15">
      <c r="A1648" s="64">
        <v>42909</v>
      </c>
      <c r="B1648" s="93">
        <v>1.5</v>
      </c>
      <c r="C1648" s="93"/>
      <c r="D1648" s="93">
        <v>1.5</v>
      </c>
      <c r="E1648" s="93">
        <v>1.5</v>
      </c>
      <c r="F1648" s="93">
        <v>1.5</v>
      </c>
      <c r="G1648" s="81">
        <v>3280</v>
      </c>
      <c r="H1648" s="81">
        <v>28</v>
      </c>
      <c r="I1648" s="80">
        <v>119.898746</v>
      </c>
      <c r="J1648" s="93">
        <v>1.62</v>
      </c>
      <c r="K1648" s="93">
        <v>1.72</v>
      </c>
      <c r="L1648" s="93">
        <v>1.85</v>
      </c>
      <c r="M1648" s="93">
        <v>1.4990000000000001</v>
      </c>
      <c r="N1648" s="93">
        <v>1.496</v>
      </c>
      <c r="O1648" s="93">
        <v>1.496</v>
      </c>
    </row>
    <row r="1649" spans="1:15">
      <c r="A1649" s="64">
        <v>42912</v>
      </c>
      <c r="B1649" s="93">
        <v>1.5</v>
      </c>
      <c r="C1649" s="93"/>
      <c r="D1649" s="93">
        <v>1.5</v>
      </c>
      <c r="E1649" s="93">
        <v>1.5</v>
      </c>
      <c r="F1649" s="93">
        <v>1.5</v>
      </c>
      <c r="G1649" s="81">
        <v>4656</v>
      </c>
      <c r="H1649" s="81">
        <v>33</v>
      </c>
      <c r="I1649" s="92">
        <v>119.913528</v>
      </c>
      <c r="J1649" s="93">
        <v>1.62</v>
      </c>
      <c r="K1649" s="93">
        <v>1.72</v>
      </c>
      <c r="L1649" s="93">
        <v>1.85</v>
      </c>
      <c r="M1649" s="93">
        <v>1.4990000000000001</v>
      </c>
      <c r="N1649" s="93">
        <v>1.496</v>
      </c>
      <c r="O1649" s="93">
        <v>1.4950000000000001</v>
      </c>
    </row>
    <row r="1650" spans="1:15">
      <c r="A1650" s="64">
        <v>42913</v>
      </c>
      <c r="B1650" s="93">
        <v>1.5</v>
      </c>
      <c r="C1650" s="93"/>
      <c r="D1650" s="93">
        <v>1.5</v>
      </c>
      <c r="E1650" s="93">
        <v>1.5</v>
      </c>
      <c r="F1650" s="93">
        <v>1.5</v>
      </c>
      <c r="G1650" s="81">
        <v>4514</v>
      </c>
      <c r="H1650" s="81">
        <v>36</v>
      </c>
      <c r="I1650" s="80">
        <v>119.91845600000001</v>
      </c>
      <c r="J1650" s="93">
        <v>1.62</v>
      </c>
      <c r="K1650" s="93">
        <v>1.72</v>
      </c>
      <c r="L1650" s="93">
        <v>1.85</v>
      </c>
      <c r="M1650" s="93">
        <v>1.4990000000000001</v>
      </c>
      <c r="N1650" s="93">
        <v>1.496</v>
      </c>
      <c r="O1650" s="93">
        <v>1.496</v>
      </c>
    </row>
    <row r="1651" spans="1:15">
      <c r="A1651" s="64">
        <v>42914</v>
      </c>
      <c r="B1651" s="93">
        <v>1.5</v>
      </c>
      <c r="C1651" s="93"/>
      <c r="D1651" s="93">
        <v>1.5</v>
      </c>
      <c r="E1651" s="93">
        <v>1.5</v>
      </c>
      <c r="F1651" s="93">
        <v>1.5</v>
      </c>
      <c r="G1651" s="81">
        <v>4712</v>
      </c>
      <c r="H1651" s="81">
        <v>32</v>
      </c>
      <c r="I1651" s="80">
        <v>119.923384</v>
      </c>
      <c r="J1651" s="93">
        <v>1.62</v>
      </c>
      <c r="K1651" s="93">
        <v>1.72</v>
      </c>
      <c r="L1651" s="93">
        <v>1.85</v>
      </c>
      <c r="M1651" s="93">
        <v>1.4990000000000001</v>
      </c>
      <c r="N1651" s="93">
        <v>1.4955000000000001</v>
      </c>
      <c r="O1651" s="93">
        <v>1.4965000000000002</v>
      </c>
    </row>
    <row r="1652" spans="1:15">
      <c r="A1652" s="64">
        <v>42915</v>
      </c>
      <c r="B1652" s="93">
        <v>1.5</v>
      </c>
      <c r="C1652" s="93"/>
      <c r="D1652" s="93">
        <v>1.5</v>
      </c>
      <c r="E1652" s="93">
        <v>1.5</v>
      </c>
      <c r="F1652" s="93">
        <v>1.5</v>
      </c>
      <c r="G1652" s="81">
        <v>6065</v>
      </c>
      <c r="H1652" s="81">
        <v>39</v>
      </c>
      <c r="I1652" s="80">
        <v>119.928313</v>
      </c>
      <c r="J1652" s="93">
        <v>1.62</v>
      </c>
      <c r="K1652" s="93">
        <v>1.71</v>
      </c>
      <c r="L1652" s="93">
        <v>1.85</v>
      </c>
      <c r="M1652" s="93">
        <v>1.4990000000000001</v>
      </c>
      <c r="N1652" s="93">
        <v>1.4990000000000001</v>
      </c>
      <c r="O1652" s="93">
        <v>1.502</v>
      </c>
    </row>
    <row r="1653" spans="1:15">
      <c r="A1653" s="64">
        <v>42916</v>
      </c>
      <c r="B1653" s="93">
        <v>1.5</v>
      </c>
      <c r="C1653" s="93"/>
      <c r="D1653" s="93">
        <v>1.5</v>
      </c>
      <c r="E1653" s="93">
        <v>1.5</v>
      </c>
      <c r="F1653" s="93">
        <v>1.5</v>
      </c>
      <c r="G1653" s="81">
        <v>2849</v>
      </c>
      <c r="H1653" s="81">
        <v>29</v>
      </c>
      <c r="I1653" s="80">
        <v>119.933241</v>
      </c>
      <c r="J1653" s="93">
        <v>1.62</v>
      </c>
      <c r="K1653" s="93">
        <v>1.71</v>
      </c>
      <c r="L1653" s="93">
        <v>1.85</v>
      </c>
      <c r="M1653" s="93">
        <v>1.498</v>
      </c>
      <c r="N1653" s="93">
        <v>1.5</v>
      </c>
      <c r="O1653" s="93">
        <v>1.5049999999999999</v>
      </c>
    </row>
    <row r="1654" spans="1:15">
      <c r="A1654" s="64">
        <v>42919</v>
      </c>
      <c r="B1654" s="93">
        <v>1.5</v>
      </c>
      <c r="C1654" s="93"/>
      <c r="D1654" s="93">
        <v>1.5</v>
      </c>
      <c r="E1654" s="93">
        <v>1.5</v>
      </c>
      <c r="F1654" s="93">
        <v>1.5</v>
      </c>
      <c r="G1654" s="81">
        <v>4815</v>
      </c>
      <c r="H1654" s="81">
        <v>35</v>
      </c>
      <c r="I1654" s="80">
        <v>119.94802799999999</v>
      </c>
      <c r="J1654" s="93">
        <v>1.62</v>
      </c>
      <c r="K1654" s="93">
        <v>1.71</v>
      </c>
      <c r="L1654" s="93">
        <v>1.85</v>
      </c>
      <c r="M1654" s="93">
        <v>1.498</v>
      </c>
      <c r="N1654" s="93">
        <v>1.5</v>
      </c>
      <c r="O1654" s="93">
        <v>1.5089999999999999</v>
      </c>
    </row>
    <row r="1655" spans="1:15">
      <c r="A1655" s="64">
        <v>42920</v>
      </c>
      <c r="B1655" s="93">
        <v>1.5</v>
      </c>
      <c r="C1655" s="93"/>
      <c r="D1655" s="93">
        <v>1.5</v>
      </c>
      <c r="E1655" s="93">
        <v>1.5</v>
      </c>
      <c r="F1655" s="93">
        <v>1.5</v>
      </c>
      <c r="G1655" s="81">
        <v>6182</v>
      </c>
      <c r="H1655" s="81">
        <v>41</v>
      </c>
      <c r="I1655" s="80">
        <v>119.952957</v>
      </c>
      <c r="J1655" s="93">
        <v>1.62</v>
      </c>
      <c r="K1655" s="93">
        <v>1.71</v>
      </c>
      <c r="L1655" s="93">
        <v>1.84</v>
      </c>
      <c r="M1655" s="93">
        <v>1.5009999999999999</v>
      </c>
      <c r="N1655" s="93">
        <v>1.5009999999999999</v>
      </c>
      <c r="O1655" s="93">
        <v>1.5070000000000001</v>
      </c>
    </row>
    <row r="1656" spans="1:15">
      <c r="A1656" s="64">
        <v>42921</v>
      </c>
      <c r="B1656" s="93">
        <v>1.5</v>
      </c>
      <c r="C1656" s="93"/>
      <c r="D1656" s="93">
        <v>1.5</v>
      </c>
      <c r="E1656" s="93">
        <v>1.5</v>
      </c>
      <c r="F1656" s="93">
        <v>1.5</v>
      </c>
      <c r="G1656" s="81">
        <v>5203</v>
      </c>
      <c r="H1656" s="81">
        <v>33</v>
      </c>
      <c r="I1656" s="80">
        <v>119.957887</v>
      </c>
      <c r="J1656" s="93">
        <v>1.62</v>
      </c>
      <c r="K1656" s="93">
        <v>1.71</v>
      </c>
      <c r="L1656" s="93">
        <v>1.84</v>
      </c>
      <c r="M1656" s="93">
        <v>1.5009999999999999</v>
      </c>
      <c r="N1656" s="93">
        <v>1.4990000000000001</v>
      </c>
      <c r="O1656" s="93">
        <v>1.508</v>
      </c>
    </row>
    <row r="1657" spans="1:15">
      <c r="A1657" s="64">
        <v>42922</v>
      </c>
      <c r="B1657" s="93">
        <v>1.5</v>
      </c>
      <c r="C1657" s="93"/>
      <c r="D1657" s="93">
        <v>1.5</v>
      </c>
      <c r="E1657" s="93">
        <v>1.5</v>
      </c>
      <c r="F1657" s="93">
        <v>1.5</v>
      </c>
      <c r="G1657" s="81">
        <v>5532</v>
      </c>
      <c r="H1657" s="81">
        <v>38</v>
      </c>
      <c r="I1657" s="80">
        <v>119.962816</v>
      </c>
      <c r="J1657" s="93">
        <v>1.61</v>
      </c>
      <c r="K1657" s="93">
        <v>1.71</v>
      </c>
      <c r="L1657" s="93">
        <v>1.84</v>
      </c>
      <c r="M1657" s="93">
        <v>1.5009999999999999</v>
      </c>
      <c r="N1657" s="93">
        <v>1.502</v>
      </c>
      <c r="O1657" s="93">
        <v>1.5150000000000001</v>
      </c>
    </row>
    <row r="1658" spans="1:15">
      <c r="A1658" s="64">
        <v>42923</v>
      </c>
      <c r="B1658" s="93">
        <v>1.5</v>
      </c>
      <c r="C1658" s="93"/>
      <c r="D1658" s="93">
        <v>1.5</v>
      </c>
      <c r="E1658" s="93">
        <v>1.5</v>
      </c>
      <c r="F1658" s="93">
        <v>1.5</v>
      </c>
      <c r="G1658" s="81">
        <v>4161</v>
      </c>
      <c r="H1658" s="81">
        <v>35</v>
      </c>
      <c r="I1658" s="80">
        <v>119.96774600000001</v>
      </c>
      <c r="J1658" s="93">
        <v>1.61</v>
      </c>
      <c r="K1658" s="93">
        <v>1.7050000000000001</v>
      </c>
      <c r="L1658" s="93">
        <v>1.84</v>
      </c>
      <c r="M1658" s="93">
        <v>1.5009999999999999</v>
      </c>
      <c r="N1658" s="93">
        <v>1.502</v>
      </c>
      <c r="O1658" s="93">
        <v>1.5150000000000001</v>
      </c>
    </row>
    <row r="1659" spans="1:15">
      <c r="A1659" s="64">
        <v>42926</v>
      </c>
      <c r="B1659" s="93">
        <v>1.5</v>
      </c>
      <c r="C1659" s="93"/>
      <c r="D1659" s="93">
        <v>1.5</v>
      </c>
      <c r="E1659" s="93">
        <v>1.5</v>
      </c>
      <c r="F1659" s="93">
        <v>1.5</v>
      </c>
      <c r="G1659" s="81">
        <v>3202</v>
      </c>
      <c r="H1659" s="81">
        <v>35</v>
      </c>
      <c r="I1659" s="80">
        <v>119.98253699999999</v>
      </c>
      <c r="J1659" s="93">
        <v>1.61</v>
      </c>
      <c r="K1659" s="93">
        <v>1.7</v>
      </c>
      <c r="L1659" s="93">
        <v>1.84</v>
      </c>
      <c r="M1659" s="93">
        <v>1.5</v>
      </c>
      <c r="N1659" s="93">
        <v>1.502</v>
      </c>
      <c r="O1659" s="93">
        <v>1.516</v>
      </c>
    </row>
    <row r="1660" spans="1:15">
      <c r="A1660" s="64">
        <v>42927</v>
      </c>
      <c r="B1660" s="93">
        <v>1.5</v>
      </c>
      <c r="C1660" s="93"/>
      <c r="D1660" s="93">
        <v>1.5</v>
      </c>
      <c r="E1660" s="93">
        <v>1.5</v>
      </c>
      <c r="F1660" s="93">
        <v>1.5</v>
      </c>
      <c r="G1660" s="81">
        <v>5141</v>
      </c>
      <c r="H1660" s="81">
        <v>41</v>
      </c>
      <c r="I1660" s="80">
        <v>119.98746800000001</v>
      </c>
      <c r="J1660" s="93">
        <v>1.61</v>
      </c>
      <c r="K1660" s="93">
        <v>1.7</v>
      </c>
      <c r="L1660" s="93">
        <v>1.84</v>
      </c>
      <c r="M1660" s="93">
        <v>1.5</v>
      </c>
      <c r="N1660" s="93">
        <v>1.502</v>
      </c>
      <c r="O1660" s="93">
        <v>1.516</v>
      </c>
    </row>
    <row r="1661" spans="1:15">
      <c r="A1661" s="64">
        <v>42928</v>
      </c>
      <c r="B1661" s="93">
        <v>1.5</v>
      </c>
      <c r="C1661" s="93"/>
      <c r="D1661" s="93">
        <v>1.5</v>
      </c>
      <c r="E1661" s="93">
        <v>1.5</v>
      </c>
      <c r="F1661" s="93">
        <v>1.5</v>
      </c>
      <c r="G1661" s="81">
        <v>4130</v>
      </c>
      <c r="H1661" s="81">
        <v>41</v>
      </c>
      <c r="I1661" s="80">
        <v>119.99239900000001</v>
      </c>
      <c r="J1661" s="93">
        <v>1.61</v>
      </c>
      <c r="K1661" s="93">
        <v>1.7</v>
      </c>
      <c r="L1661" s="93">
        <v>1.84</v>
      </c>
      <c r="M1661" s="93">
        <v>1.5</v>
      </c>
      <c r="N1661" s="93">
        <v>1.502</v>
      </c>
      <c r="O1661" s="93">
        <v>1.5150000000000001</v>
      </c>
    </row>
    <row r="1662" spans="1:15">
      <c r="A1662" s="64">
        <v>42929</v>
      </c>
      <c r="B1662" s="93">
        <v>1.5</v>
      </c>
      <c r="C1662" s="93"/>
      <c r="D1662" s="93">
        <v>1.5</v>
      </c>
      <c r="E1662" s="93">
        <v>1.5</v>
      </c>
      <c r="F1662" s="93">
        <v>1.5</v>
      </c>
      <c r="G1662" s="81">
        <v>3543</v>
      </c>
      <c r="H1662" s="81">
        <v>39</v>
      </c>
      <c r="I1662" s="80">
        <v>119.99733000000001</v>
      </c>
      <c r="J1662" s="93">
        <v>1.61</v>
      </c>
      <c r="K1662" s="93">
        <v>1.7</v>
      </c>
      <c r="L1662" s="93">
        <v>1.83</v>
      </c>
      <c r="M1662" s="93">
        <v>1.5</v>
      </c>
      <c r="N1662" s="93">
        <v>1.5009999999999999</v>
      </c>
      <c r="O1662" s="93">
        <v>1.508</v>
      </c>
    </row>
    <row r="1663" spans="1:15">
      <c r="A1663" s="64">
        <v>42930</v>
      </c>
      <c r="B1663" s="93">
        <v>1.5</v>
      </c>
      <c r="C1663" s="93"/>
      <c r="D1663" s="93">
        <v>1.5</v>
      </c>
      <c r="E1663" s="93">
        <v>1.5</v>
      </c>
      <c r="F1663" s="93">
        <v>1.5</v>
      </c>
      <c r="G1663" s="81">
        <v>4241</v>
      </c>
      <c r="H1663" s="81">
        <v>38</v>
      </c>
      <c r="I1663" s="80">
        <v>120.002261</v>
      </c>
      <c r="J1663" s="93">
        <v>1.61</v>
      </c>
      <c r="K1663" s="93">
        <v>1.7</v>
      </c>
      <c r="L1663" s="93">
        <v>1.83</v>
      </c>
      <c r="M1663" s="93">
        <v>1.5</v>
      </c>
      <c r="N1663" s="93">
        <v>1.5</v>
      </c>
      <c r="O1663" s="93">
        <v>1.51</v>
      </c>
    </row>
    <row r="1664" spans="1:15">
      <c r="A1664" s="64">
        <v>42933</v>
      </c>
      <c r="B1664" s="93">
        <v>1.5</v>
      </c>
      <c r="C1664" s="93"/>
      <c r="D1664" s="93">
        <v>1.5</v>
      </c>
      <c r="E1664" s="93">
        <v>1.5</v>
      </c>
      <c r="F1664" s="93">
        <v>1.5</v>
      </c>
      <c r="G1664" s="81">
        <v>4316</v>
      </c>
      <c r="H1664" s="81">
        <v>35</v>
      </c>
      <c r="I1664" s="80">
        <v>120.017056</v>
      </c>
      <c r="J1664" s="93">
        <v>1.61</v>
      </c>
      <c r="K1664" s="93">
        <v>1.7</v>
      </c>
      <c r="L1664" s="93">
        <v>1.83</v>
      </c>
      <c r="M1664" s="93">
        <v>1.5</v>
      </c>
      <c r="N1664" s="93">
        <v>1.502</v>
      </c>
      <c r="O1664" s="93">
        <v>1.5114999999999998</v>
      </c>
    </row>
    <row r="1665" spans="1:15">
      <c r="A1665" s="64">
        <v>42934</v>
      </c>
      <c r="B1665" s="93">
        <v>1.5</v>
      </c>
      <c r="C1665" s="93"/>
      <c r="D1665" s="93">
        <v>1.5</v>
      </c>
      <c r="E1665" s="93">
        <v>1.5</v>
      </c>
      <c r="F1665" s="93">
        <v>1.5</v>
      </c>
      <c r="G1665" s="81">
        <v>3712</v>
      </c>
      <c r="H1665" s="81">
        <v>32</v>
      </c>
      <c r="I1665" s="80">
        <v>120.02198799999999</v>
      </c>
      <c r="J1665" s="93">
        <v>1.61</v>
      </c>
      <c r="K1665" s="93">
        <v>1.7</v>
      </c>
      <c r="L1665" s="93">
        <v>1.82</v>
      </c>
      <c r="M1665" s="93">
        <v>1.5</v>
      </c>
      <c r="N1665" s="93">
        <v>1.502</v>
      </c>
      <c r="O1665" s="93">
        <v>1.5255000000000001</v>
      </c>
    </row>
    <row r="1666" spans="1:15">
      <c r="A1666" s="64">
        <v>42935</v>
      </c>
      <c r="B1666" s="93">
        <v>1.5</v>
      </c>
      <c r="C1666" s="93"/>
      <c r="D1666" s="93">
        <v>1.5</v>
      </c>
      <c r="E1666" s="93">
        <v>1.5</v>
      </c>
      <c r="F1666" s="93">
        <v>1.5</v>
      </c>
      <c r="G1666" s="81">
        <v>4605</v>
      </c>
      <c r="H1666" s="81">
        <v>37</v>
      </c>
      <c r="I1666" s="80">
        <v>120.026921</v>
      </c>
      <c r="J1666" s="93">
        <v>1.61</v>
      </c>
      <c r="K1666" s="93">
        <v>1.7030000000000001</v>
      </c>
      <c r="L1666" s="93">
        <v>1.83</v>
      </c>
      <c r="M1666" s="93">
        <v>1.5</v>
      </c>
      <c r="N1666" s="93">
        <v>1.5015000000000001</v>
      </c>
      <c r="O1666" s="93">
        <v>1.54</v>
      </c>
    </row>
    <row r="1667" spans="1:15">
      <c r="A1667" s="64">
        <v>42936</v>
      </c>
      <c r="B1667" s="93">
        <v>1.5</v>
      </c>
      <c r="C1667" s="93"/>
      <c r="D1667" s="93">
        <v>1.5</v>
      </c>
      <c r="E1667" s="93">
        <v>1.5</v>
      </c>
      <c r="F1667" s="93">
        <v>1.5</v>
      </c>
      <c r="G1667" s="81">
        <v>4736</v>
      </c>
      <c r="H1667" s="81">
        <v>36</v>
      </c>
      <c r="I1667" s="80">
        <v>120.031853</v>
      </c>
      <c r="J1667" s="93">
        <v>1.61</v>
      </c>
      <c r="K1667" s="93">
        <v>1.7</v>
      </c>
      <c r="L1667" s="93">
        <v>1.84</v>
      </c>
      <c r="M1667" s="93">
        <v>1.5</v>
      </c>
      <c r="N1667" s="93">
        <v>1.5024999999999999</v>
      </c>
      <c r="O1667" s="93">
        <v>1.5365</v>
      </c>
    </row>
    <row r="1668" spans="1:15">
      <c r="A1668" s="64">
        <v>42937</v>
      </c>
      <c r="B1668" s="93">
        <v>1.5</v>
      </c>
      <c r="C1668" s="93"/>
      <c r="D1668" s="93">
        <v>1.5</v>
      </c>
      <c r="E1668" s="93">
        <v>1.5</v>
      </c>
      <c r="F1668" s="93">
        <v>1.5</v>
      </c>
      <c r="G1668" s="81">
        <v>6636</v>
      </c>
      <c r="H1668" s="81">
        <v>43</v>
      </c>
      <c r="I1668" s="80">
        <v>120.03678600000001</v>
      </c>
      <c r="J1668" s="93">
        <v>1.6</v>
      </c>
      <c r="K1668" s="93">
        <v>1.69</v>
      </c>
      <c r="L1668" s="93">
        <v>1.81</v>
      </c>
      <c r="M1668" s="93">
        <v>1.4990000000000001</v>
      </c>
      <c r="N1668" s="93">
        <v>1.5024999999999999</v>
      </c>
      <c r="O1668" s="93">
        <v>1.5249999999999999</v>
      </c>
    </row>
    <row r="1669" spans="1:15">
      <c r="A1669" s="64">
        <v>42940</v>
      </c>
      <c r="B1669" s="93">
        <v>1.5</v>
      </c>
      <c r="C1669" s="93"/>
      <c r="D1669" s="93">
        <v>1.5</v>
      </c>
      <c r="E1669" s="93">
        <v>1.5</v>
      </c>
      <c r="F1669" s="93">
        <v>1.5</v>
      </c>
      <c r="G1669" s="81">
        <v>5392</v>
      </c>
      <c r="H1669" s="81">
        <v>37</v>
      </c>
      <c r="I1669" s="92">
        <v>120.051585</v>
      </c>
      <c r="J1669" s="93">
        <v>1.6</v>
      </c>
      <c r="K1669" s="93">
        <v>1.69</v>
      </c>
      <c r="L1669" s="93">
        <v>1.81</v>
      </c>
      <c r="M1669" s="93">
        <v>1.5030000000000001</v>
      </c>
      <c r="N1669" s="93">
        <v>1.504</v>
      </c>
      <c r="O1669" s="93">
        <v>1.522</v>
      </c>
    </row>
    <row r="1670" spans="1:15">
      <c r="A1670" s="64">
        <v>42941</v>
      </c>
      <c r="B1670" s="93">
        <v>1.5</v>
      </c>
      <c r="C1670" s="93"/>
      <c r="D1670" s="93">
        <v>1.5</v>
      </c>
      <c r="E1670" s="93">
        <v>1.5</v>
      </c>
      <c r="F1670" s="93">
        <v>1.5</v>
      </c>
      <c r="G1670" s="81">
        <v>4197</v>
      </c>
      <c r="H1670" s="81">
        <v>35</v>
      </c>
      <c r="I1670" s="80">
        <v>120.05651899999999</v>
      </c>
      <c r="J1670" s="93">
        <v>1.5980000000000001</v>
      </c>
      <c r="K1670" s="93">
        <v>1.69</v>
      </c>
      <c r="L1670" s="93">
        <v>1.81</v>
      </c>
      <c r="M1670" s="93">
        <v>1.5030000000000001</v>
      </c>
      <c r="N1670" s="93">
        <v>1.504</v>
      </c>
      <c r="O1670" s="93">
        <v>1.528</v>
      </c>
    </row>
    <row r="1671" spans="1:15">
      <c r="A1671" s="64">
        <v>42942</v>
      </c>
      <c r="B1671" s="93">
        <v>1.5</v>
      </c>
      <c r="C1671" s="93"/>
      <c r="D1671" s="93">
        <v>1.5</v>
      </c>
      <c r="E1671" s="93">
        <v>1.5</v>
      </c>
      <c r="F1671" s="93">
        <v>1.5</v>
      </c>
      <c r="G1671" s="81">
        <v>4473</v>
      </c>
      <c r="H1671" s="81">
        <v>37</v>
      </c>
      <c r="I1671" s="80">
        <v>120.061453</v>
      </c>
      <c r="J1671" s="93">
        <v>1.5980000000000001</v>
      </c>
      <c r="K1671" s="93">
        <v>1.69</v>
      </c>
      <c r="L1671" s="93">
        <v>1.81</v>
      </c>
      <c r="M1671" s="93">
        <v>1.4990000000000001</v>
      </c>
      <c r="N1671" s="93">
        <v>1.5004999999999999</v>
      </c>
      <c r="O1671" s="93">
        <v>1.5129999999999999</v>
      </c>
    </row>
    <row r="1672" spans="1:15">
      <c r="A1672" s="64">
        <v>42943</v>
      </c>
      <c r="B1672" s="93">
        <v>1.5</v>
      </c>
      <c r="C1672" s="93"/>
      <c r="D1672" s="93">
        <v>1.5</v>
      </c>
      <c r="E1672" s="93">
        <v>1.5</v>
      </c>
      <c r="F1672" s="93">
        <v>1.5</v>
      </c>
      <c r="G1672" s="81">
        <v>3123</v>
      </c>
      <c r="H1672" s="81">
        <v>27</v>
      </c>
      <c r="I1672" s="80">
        <v>120.06638700000001</v>
      </c>
      <c r="J1672" s="93">
        <v>1.595</v>
      </c>
      <c r="K1672" s="93">
        <v>1.69</v>
      </c>
      <c r="L1672" s="93">
        <v>1.81</v>
      </c>
      <c r="M1672" s="93">
        <v>1.4990000000000001</v>
      </c>
      <c r="N1672" s="93">
        <v>1.5009999999999999</v>
      </c>
      <c r="O1672" s="93">
        <v>1.512</v>
      </c>
    </row>
    <row r="1673" spans="1:15">
      <c r="A1673" s="64">
        <v>42944</v>
      </c>
      <c r="B1673" s="93">
        <v>1.5</v>
      </c>
      <c r="C1673" s="93"/>
      <c r="D1673" s="93">
        <v>1.5</v>
      </c>
      <c r="E1673" s="93">
        <v>1.5</v>
      </c>
      <c r="F1673" s="93">
        <v>1.5</v>
      </c>
      <c r="G1673" s="81">
        <v>3387</v>
      </c>
      <c r="H1673" s="81">
        <v>30</v>
      </c>
      <c r="I1673" s="80">
        <v>120.071321</v>
      </c>
      <c r="J1673" s="93">
        <v>1.6</v>
      </c>
      <c r="K1673" s="93">
        <v>1.69</v>
      </c>
      <c r="L1673" s="93">
        <v>1.81</v>
      </c>
      <c r="M1673" s="93">
        <v>1.4990000000000001</v>
      </c>
      <c r="N1673" s="93">
        <v>1.5009999999999999</v>
      </c>
      <c r="O1673" s="93">
        <v>1.508</v>
      </c>
    </row>
    <row r="1674" spans="1:15">
      <c r="A1674" s="64">
        <v>42947</v>
      </c>
      <c r="B1674" s="93">
        <v>1.5</v>
      </c>
      <c r="C1674" s="93"/>
      <c r="D1674" s="93">
        <v>1.5</v>
      </c>
      <c r="E1674" s="93">
        <v>1.5</v>
      </c>
      <c r="F1674" s="93">
        <v>1.5</v>
      </c>
      <c r="G1674" s="81">
        <v>3560</v>
      </c>
      <c r="H1674" s="81">
        <v>33</v>
      </c>
      <c r="I1674" s="92">
        <v>120.086124</v>
      </c>
      <c r="J1674" s="93">
        <v>1.59</v>
      </c>
      <c r="K1674" s="93">
        <v>1.69</v>
      </c>
      <c r="L1674" s="93">
        <v>1.81</v>
      </c>
      <c r="M1674" s="93">
        <v>1.4990000000000001</v>
      </c>
      <c r="N1674" s="93">
        <v>1.4990000000000001</v>
      </c>
      <c r="O1674" s="93">
        <v>1.508</v>
      </c>
    </row>
    <row r="1675" spans="1:15">
      <c r="A1675" s="64">
        <v>42948</v>
      </c>
      <c r="B1675" s="93">
        <v>1.5</v>
      </c>
      <c r="C1675" s="93"/>
      <c r="D1675" s="93">
        <v>1.5</v>
      </c>
      <c r="E1675" s="93">
        <v>1.5</v>
      </c>
      <c r="F1675" s="93">
        <v>1.5</v>
      </c>
      <c r="G1675" s="81">
        <v>4420</v>
      </c>
      <c r="H1675" s="81">
        <v>37</v>
      </c>
      <c r="I1675" s="80">
        <v>120.091059</v>
      </c>
      <c r="J1675" s="93">
        <v>1.595</v>
      </c>
      <c r="K1675" s="93">
        <v>1.69</v>
      </c>
      <c r="L1675" s="93">
        <v>1.8149999999999999</v>
      </c>
      <c r="M1675" s="93">
        <v>1.5009999999999999</v>
      </c>
      <c r="N1675" s="93">
        <v>1.5004999999999999</v>
      </c>
      <c r="O1675" s="93">
        <v>1.5129999999999999</v>
      </c>
    </row>
    <row r="1676" spans="1:15">
      <c r="A1676" s="64">
        <v>42949</v>
      </c>
      <c r="B1676" s="93">
        <v>1.5</v>
      </c>
      <c r="C1676" s="93"/>
      <c r="D1676" s="93">
        <v>1.5</v>
      </c>
      <c r="E1676" s="93">
        <v>1.5</v>
      </c>
      <c r="F1676" s="93">
        <v>1.5</v>
      </c>
      <c r="G1676" s="81">
        <v>4232</v>
      </c>
      <c r="H1676" s="81">
        <v>34</v>
      </c>
      <c r="I1676" s="80">
        <v>120.095995</v>
      </c>
      <c r="J1676" s="93">
        <v>1.595</v>
      </c>
      <c r="K1676" s="93">
        <v>1.69</v>
      </c>
      <c r="L1676" s="93">
        <v>1.8149999999999999</v>
      </c>
      <c r="M1676" s="93">
        <v>1.5009999999999999</v>
      </c>
      <c r="N1676" s="93">
        <v>1.5004999999999999</v>
      </c>
      <c r="O1676" s="93">
        <v>1.5099999999999998</v>
      </c>
    </row>
    <row r="1677" spans="1:15">
      <c r="A1677" s="64">
        <v>42950</v>
      </c>
      <c r="B1677" s="93">
        <v>1.5</v>
      </c>
      <c r="C1677" s="93"/>
      <c r="D1677" s="93">
        <v>1.5</v>
      </c>
      <c r="E1677" s="93">
        <v>1.5</v>
      </c>
      <c r="F1677" s="93">
        <v>1.5</v>
      </c>
      <c r="G1677" s="81">
        <v>5972</v>
      </c>
      <c r="H1677" s="81">
        <v>39</v>
      </c>
      <c r="I1677" s="80">
        <v>120.10093000000001</v>
      </c>
      <c r="J1677" s="93">
        <v>1.595</v>
      </c>
      <c r="K1677" s="93">
        <v>1.69</v>
      </c>
      <c r="L1677" s="93">
        <v>1.82</v>
      </c>
      <c r="M1677" s="93">
        <v>1.5009999999999999</v>
      </c>
      <c r="N1677" s="93">
        <v>1.5004999999999999</v>
      </c>
      <c r="O1677" s="93">
        <v>1.5114999999999998</v>
      </c>
    </row>
    <row r="1678" spans="1:15">
      <c r="A1678" s="64">
        <v>42951</v>
      </c>
      <c r="B1678" s="93">
        <v>1.5</v>
      </c>
      <c r="C1678" s="93"/>
      <c r="D1678" s="93">
        <v>1.5</v>
      </c>
      <c r="E1678" s="93">
        <v>1.5</v>
      </c>
      <c r="F1678" s="93">
        <v>1.5</v>
      </c>
      <c r="G1678" s="81">
        <v>4390</v>
      </c>
      <c r="H1678" s="81">
        <v>26</v>
      </c>
      <c r="I1678" s="80">
        <v>120.10586600000001</v>
      </c>
      <c r="J1678" s="93">
        <v>1.595</v>
      </c>
      <c r="K1678" s="93">
        <v>1.69</v>
      </c>
      <c r="L1678" s="93">
        <v>1.8149999999999999</v>
      </c>
      <c r="M1678" s="93">
        <v>1.5009999999999999</v>
      </c>
      <c r="N1678" s="93">
        <v>1.4975000000000001</v>
      </c>
      <c r="O1678" s="93">
        <v>1.5099999999999998</v>
      </c>
    </row>
    <row r="1679" spans="1:15">
      <c r="A1679" s="64">
        <v>42954</v>
      </c>
      <c r="B1679" s="93">
        <v>1.5</v>
      </c>
      <c r="C1679" s="93"/>
      <c r="D1679" s="93">
        <v>1.5</v>
      </c>
      <c r="E1679" s="93">
        <v>1.5</v>
      </c>
      <c r="F1679" s="93">
        <v>1.5</v>
      </c>
      <c r="G1679" s="81">
        <v>4758</v>
      </c>
      <c r="H1679" s="81">
        <v>31</v>
      </c>
      <c r="I1679" s="80">
        <v>120.120673</v>
      </c>
      <c r="J1679" s="93"/>
      <c r="K1679" s="93"/>
      <c r="L1679" s="93"/>
      <c r="M1679" s="93">
        <v>1.5004999999999999</v>
      </c>
      <c r="N1679" s="93">
        <v>1.4975000000000001</v>
      </c>
      <c r="O1679" s="93">
        <v>1.5099999999999998</v>
      </c>
    </row>
    <row r="1680" spans="1:15">
      <c r="A1680" s="64">
        <v>42955</v>
      </c>
      <c r="B1680" s="93">
        <v>1.5</v>
      </c>
      <c r="C1680" s="93"/>
      <c r="D1680" s="93">
        <v>1.5</v>
      </c>
      <c r="E1680" s="93">
        <v>1.5</v>
      </c>
      <c r="F1680" s="93">
        <v>1.5</v>
      </c>
      <c r="G1680" s="81">
        <v>5470</v>
      </c>
      <c r="H1680" s="81">
        <v>42</v>
      </c>
      <c r="I1680" s="80">
        <v>120.12560999999999</v>
      </c>
      <c r="J1680" s="93">
        <v>1.595</v>
      </c>
      <c r="K1680" s="93">
        <v>1.69</v>
      </c>
      <c r="L1680" s="93">
        <v>1.82</v>
      </c>
      <c r="M1680" s="93">
        <v>1.5009999999999999</v>
      </c>
      <c r="N1680" s="93">
        <v>1.5004999999999999</v>
      </c>
      <c r="O1680" s="93">
        <v>1.5099999999999998</v>
      </c>
    </row>
    <row r="1681" spans="1:15">
      <c r="A1681" s="64">
        <v>42956</v>
      </c>
      <c r="B1681" s="93">
        <v>1.5</v>
      </c>
      <c r="C1681" s="93"/>
      <c r="D1681" s="93">
        <v>1.5</v>
      </c>
      <c r="E1681" s="93">
        <v>1.5</v>
      </c>
      <c r="F1681" s="93">
        <v>1.5</v>
      </c>
      <c r="G1681" s="81">
        <v>4076</v>
      </c>
      <c r="H1681" s="81">
        <v>33</v>
      </c>
      <c r="I1681" s="80">
        <v>120.130546</v>
      </c>
      <c r="J1681" s="93">
        <v>1.595</v>
      </c>
      <c r="K1681" s="93">
        <v>1.6950000000000001</v>
      </c>
      <c r="L1681" s="93">
        <v>1.825</v>
      </c>
      <c r="M1681" s="93">
        <v>1.5009999999999999</v>
      </c>
      <c r="N1681" s="93">
        <v>1.5004999999999999</v>
      </c>
      <c r="O1681" s="93">
        <v>1.5099999999999998</v>
      </c>
    </row>
    <row r="1682" spans="1:15">
      <c r="A1682" s="64">
        <v>42957</v>
      </c>
      <c r="B1682" s="93">
        <v>1.5</v>
      </c>
      <c r="C1682" s="93"/>
      <c r="D1682" s="93">
        <v>1.5</v>
      </c>
      <c r="E1682" s="93">
        <v>1.5</v>
      </c>
      <c r="F1682" s="93">
        <v>1.5</v>
      </c>
      <c r="G1682" s="81">
        <v>3423</v>
      </c>
      <c r="H1682" s="81">
        <v>27</v>
      </c>
      <c r="I1682" s="80">
        <v>120.13548299999999</v>
      </c>
      <c r="J1682" s="93">
        <v>1.595</v>
      </c>
      <c r="K1682" s="93">
        <v>1.69</v>
      </c>
      <c r="L1682" s="93">
        <v>1.83</v>
      </c>
      <c r="M1682" s="93">
        <v>1.5009999999999999</v>
      </c>
      <c r="N1682" s="93">
        <v>1.4990000000000001</v>
      </c>
      <c r="O1682" s="93">
        <v>1.5099999999999998</v>
      </c>
    </row>
    <row r="1683" spans="1:15">
      <c r="A1683" s="64">
        <v>42958</v>
      </c>
      <c r="B1683" s="93">
        <v>1.5</v>
      </c>
      <c r="C1683" s="93"/>
      <c r="D1683" s="93">
        <v>1.5</v>
      </c>
      <c r="E1683" s="93">
        <v>1.5</v>
      </c>
      <c r="F1683" s="93">
        <v>1.5</v>
      </c>
      <c r="G1683" s="81">
        <v>3440</v>
      </c>
      <c r="H1683" s="81">
        <v>27</v>
      </c>
      <c r="I1683" s="80">
        <v>120.14042000000001</v>
      </c>
      <c r="J1683" s="93">
        <v>1.595</v>
      </c>
      <c r="K1683" s="93">
        <v>1.69</v>
      </c>
      <c r="L1683" s="93">
        <v>1.825</v>
      </c>
      <c r="M1683" s="93">
        <v>1.5</v>
      </c>
      <c r="N1683" s="93">
        <v>1.498</v>
      </c>
      <c r="O1683" s="93">
        <v>1.508</v>
      </c>
    </row>
    <row r="1684" spans="1:15">
      <c r="A1684" s="64">
        <v>42961</v>
      </c>
      <c r="B1684" s="93">
        <v>1.5</v>
      </c>
      <c r="C1684" s="93"/>
      <c r="D1684" s="93">
        <v>1.5</v>
      </c>
      <c r="E1684" s="93">
        <v>1.5</v>
      </c>
      <c r="F1684" s="93">
        <v>1.5</v>
      </c>
      <c r="G1684" s="81">
        <v>4249</v>
      </c>
      <c r="H1684" s="81">
        <v>34</v>
      </c>
      <c r="I1684" s="92">
        <v>120.155232</v>
      </c>
      <c r="J1684" s="93">
        <v>1.6</v>
      </c>
      <c r="K1684" s="93">
        <v>1.69</v>
      </c>
      <c r="L1684" s="93">
        <v>1.83</v>
      </c>
      <c r="M1684" s="93">
        <v>1.5</v>
      </c>
      <c r="N1684" s="93">
        <v>1.502</v>
      </c>
      <c r="O1684" s="93">
        <v>1.5074999999999998</v>
      </c>
    </row>
    <row r="1685" spans="1:15">
      <c r="A1685" s="64">
        <v>42962</v>
      </c>
      <c r="B1685" s="93">
        <v>1.5</v>
      </c>
      <c r="C1685" s="93"/>
      <c r="D1685" s="93">
        <v>1.5</v>
      </c>
      <c r="E1685" s="93">
        <v>1.5</v>
      </c>
      <c r="F1685" s="93">
        <v>1.5</v>
      </c>
      <c r="G1685" s="81">
        <v>4032</v>
      </c>
      <c r="H1685" s="81">
        <v>32</v>
      </c>
      <c r="I1685" s="80">
        <v>120.16016999999999</v>
      </c>
      <c r="J1685" s="93">
        <v>1.595</v>
      </c>
      <c r="K1685" s="93">
        <v>1.69</v>
      </c>
      <c r="L1685" s="93">
        <v>1.83</v>
      </c>
      <c r="M1685" s="93">
        <v>1.5</v>
      </c>
      <c r="N1685" s="93">
        <v>1.5004999999999999</v>
      </c>
      <c r="O1685" s="93">
        <v>1.5099999999999998</v>
      </c>
    </row>
    <row r="1686" spans="1:15">
      <c r="A1686" s="64">
        <v>42963</v>
      </c>
      <c r="B1686" s="93">
        <v>1.5</v>
      </c>
      <c r="C1686" s="93"/>
      <c r="D1686" s="93">
        <v>1.5</v>
      </c>
      <c r="E1686" s="93">
        <v>1.5</v>
      </c>
      <c r="F1686" s="93">
        <v>1.5</v>
      </c>
      <c r="G1686" s="81">
        <v>3053</v>
      </c>
      <c r="H1686" s="81">
        <v>25</v>
      </c>
      <c r="I1686" s="80">
        <v>120.165108</v>
      </c>
      <c r="J1686" s="93">
        <v>1.595</v>
      </c>
      <c r="K1686" s="93">
        <v>1.69</v>
      </c>
      <c r="L1686" s="93">
        <v>1.835</v>
      </c>
      <c r="M1686" s="93">
        <v>1.5</v>
      </c>
      <c r="N1686" s="93">
        <v>1.502</v>
      </c>
      <c r="O1686" s="93">
        <v>1.508</v>
      </c>
    </row>
    <row r="1687" spans="1:15">
      <c r="A1687" s="64">
        <v>42964</v>
      </c>
      <c r="B1687" s="93">
        <v>1.5</v>
      </c>
      <c r="C1687" s="93"/>
      <c r="D1687" s="93">
        <v>1.5</v>
      </c>
      <c r="E1687" s="93">
        <v>1.5</v>
      </c>
      <c r="F1687" s="93">
        <v>1.5</v>
      </c>
      <c r="G1687" s="81">
        <v>3951</v>
      </c>
      <c r="H1687" s="81">
        <v>32</v>
      </c>
      <c r="I1687" s="80">
        <v>120.170046</v>
      </c>
      <c r="J1687" s="93">
        <v>1.605</v>
      </c>
      <c r="K1687" s="93">
        <v>1.7050000000000001</v>
      </c>
      <c r="L1687" s="93">
        <v>1.855</v>
      </c>
      <c r="M1687" s="93">
        <v>1.5</v>
      </c>
      <c r="N1687" s="93">
        <v>1.4990000000000001</v>
      </c>
      <c r="O1687" s="93">
        <v>1.5099999999999998</v>
      </c>
    </row>
    <row r="1688" spans="1:15">
      <c r="A1688" s="64">
        <v>42965</v>
      </c>
      <c r="B1688" s="93">
        <v>1.5</v>
      </c>
      <c r="C1688" s="93"/>
      <c r="D1688" s="93">
        <v>1.5</v>
      </c>
      <c r="E1688" s="93">
        <v>1.5</v>
      </c>
      <c r="F1688" s="93">
        <v>1.5</v>
      </c>
      <c r="G1688" s="81">
        <v>3312</v>
      </c>
      <c r="H1688" s="81">
        <v>31</v>
      </c>
      <c r="I1688" s="80">
        <v>120.17498500000001</v>
      </c>
      <c r="J1688" s="93">
        <v>1.605</v>
      </c>
      <c r="K1688" s="93">
        <v>1.7</v>
      </c>
      <c r="L1688" s="93">
        <v>1.855</v>
      </c>
      <c r="M1688" s="93">
        <v>1.5</v>
      </c>
      <c r="N1688" s="93">
        <v>1.4990000000000001</v>
      </c>
      <c r="O1688" s="93">
        <v>1.508</v>
      </c>
    </row>
    <row r="1689" spans="1:15">
      <c r="A1689" s="64">
        <v>42968</v>
      </c>
      <c r="B1689" s="93">
        <v>1.5</v>
      </c>
      <c r="C1689" s="93"/>
      <c r="D1689" s="93">
        <v>1.5</v>
      </c>
      <c r="E1689" s="93">
        <v>1.5</v>
      </c>
      <c r="F1689" s="93">
        <v>1.5</v>
      </c>
      <c r="G1689" s="81">
        <v>4827</v>
      </c>
      <c r="H1689" s="81">
        <v>32</v>
      </c>
      <c r="I1689" s="92">
        <v>120.189801</v>
      </c>
      <c r="J1689" s="93">
        <v>1.595</v>
      </c>
      <c r="K1689" s="93">
        <v>1.69</v>
      </c>
      <c r="L1689" s="93">
        <v>1.845</v>
      </c>
      <c r="M1689" s="93">
        <v>1.5</v>
      </c>
      <c r="N1689" s="93">
        <v>1.502</v>
      </c>
      <c r="O1689" s="93">
        <v>1.512</v>
      </c>
    </row>
    <row r="1690" spans="1:15">
      <c r="A1690" s="64">
        <v>42969</v>
      </c>
      <c r="B1690" s="93">
        <v>1.5</v>
      </c>
      <c r="C1690" s="93"/>
      <c r="D1690" s="93">
        <v>1.5</v>
      </c>
      <c r="E1690" s="93">
        <v>1.5</v>
      </c>
      <c r="F1690" s="93">
        <v>1.5</v>
      </c>
      <c r="G1690" s="81">
        <v>4567</v>
      </c>
      <c r="H1690" s="81">
        <v>31</v>
      </c>
      <c r="I1690" s="80">
        <v>120.19474</v>
      </c>
      <c r="J1690" s="93">
        <v>1.595</v>
      </c>
      <c r="K1690" s="93">
        <v>1.7050000000000001</v>
      </c>
      <c r="L1690" s="93">
        <v>1.855</v>
      </c>
      <c r="M1690" s="93">
        <v>1.5</v>
      </c>
      <c r="N1690" s="93">
        <v>1.502</v>
      </c>
      <c r="O1690" s="93">
        <v>1.512</v>
      </c>
    </row>
    <row r="1691" spans="1:15">
      <c r="A1691" s="64">
        <v>42970</v>
      </c>
      <c r="B1691" s="93">
        <v>1.5</v>
      </c>
      <c r="C1691" s="93"/>
      <c r="D1691" s="93">
        <v>1.5</v>
      </c>
      <c r="E1691" s="93">
        <v>1.5</v>
      </c>
      <c r="F1691" s="93">
        <v>1.5</v>
      </c>
      <c r="G1691" s="81">
        <v>4662</v>
      </c>
      <c r="H1691" s="81">
        <v>32</v>
      </c>
      <c r="I1691" s="80">
        <v>120.19968</v>
      </c>
      <c r="J1691" s="93">
        <v>1.595</v>
      </c>
      <c r="K1691" s="93">
        <v>1.71</v>
      </c>
      <c r="L1691" s="93">
        <v>1.865</v>
      </c>
      <c r="M1691" s="93">
        <v>1.4990000000000001</v>
      </c>
      <c r="N1691" s="93">
        <v>1.502</v>
      </c>
      <c r="O1691" s="93">
        <v>1.5129999999999999</v>
      </c>
    </row>
    <row r="1692" spans="1:15">
      <c r="A1692" s="64">
        <v>42971</v>
      </c>
      <c r="B1692" s="93">
        <v>1.5</v>
      </c>
      <c r="C1692" s="93"/>
      <c r="D1692" s="93">
        <v>1.5</v>
      </c>
      <c r="E1692" s="93">
        <v>1.5</v>
      </c>
      <c r="F1692" s="93">
        <v>1.5</v>
      </c>
      <c r="G1692" s="81">
        <v>5276</v>
      </c>
      <c r="H1692" s="81">
        <v>33</v>
      </c>
      <c r="I1692" s="80">
        <v>120.20462000000001</v>
      </c>
      <c r="J1692" s="93">
        <v>1.595</v>
      </c>
      <c r="K1692" s="93">
        <v>1.7150000000000001</v>
      </c>
      <c r="L1692" s="93">
        <v>1.875</v>
      </c>
      <c r="M1692" s="93">
        <v>1.4990000000000001</v>
      </c>
      <c r="N1692" s="93">
        <v>1.502</v>
      </c>
      <c r="O1692" s="93">
        <v>1.5129999999999999</v>
      </c>
    </row>
    <row r="1693" spans="1:15">
      <c r="A1693" s="64">
        <v>42972</v>
      </c>
      <c r="B1693" s="93">
        <v>1.5</v>
      </c>
      <c r="C1693" s="93"/>
      <c r="D1693" s="93">
        <v>1.5</v>
      </c>
      <c r="E1693" s="93">
        <v>1.5</v>
      </c>
      <c r="F1693" s="93">
        <v>1.5</v>
      </c>
      <c r="G1693" s="81">
        <v>4641</v>
      </c>
      <c r="H1693" s="81">
        <v>36</v>
      </c>
      <c r="I1693" s="80">
        <v>120.209559</v>
      </c>
      <c r="J1693" s="93">
        <v>1.595</v>
      </c>
      <c r="K1693" s="93">
        <v>1.71</v>
      </c>
      <c r="L1693" s="93">
        <v>1.875</v>
      </c>
      <c r="M1693" s="93">
        <v>1.4990000000000001</v>
      </c>
      <c r="N1693" s="93">
        <v>1.5030000000000001</v>
      </c>
      <c r="O1693" s="93">
        <v>1.516</v>
      </c>
    </row>
    <row r="1694" spans="1:15">
      <c r="A1694" s="64">
        <v>42975</v>
      </c>
      <c r="B1694" s="93">
        <v>1.5</v>
      </c>
      <c r="C1694" s="93"/>
      <c r="D1694" s="93">
        <v>1.5</v>
      </c>
      <c r="E1694" s="93">
        <v>1.5</v>
      </c>
      <c r="F1694" s="93">
        <v>1.5</v>
      </c>
      <c r="G1694" s="81">
        <v>4591</v>
      </c>
      <c r="H1694" s="81">
        <v>36</v>
      </c>
      <c r="I1694" s="80">
        <v>120.22438</v>
      </c>
      <c r="J1694" s="93">
        <v>1.61</v>
      </c>
      <c r="K1694" s="93">
        <v>1.72</v>
      </c>
      <c r="L1694" s="93">
        <v>1.895</v>
      </c>
      <c r="M1694" s="93">
        <v>1.4990000000000001</v>
      </c>
      <c r="N1694" s="93">
        <v>1.502</v>
      </c>
      <c r="O1694" s="93">
        <v>1.516</v>
      </c>
    </row>
    <row r="1695" spans="1:15">
      <c r="A1695" s="64">
        <v>42976</v>
      </c>
      <c r="B1695" s="93">
        <v>1.5</v>
      </c>
      <c r="C1695" s="93"/>
      <c r="D1695" s="93">
        <v>1.5</v>
      </c>
      <c r="E1695" s="93">
        <v>1.5</v>
      </c>
      <c r="F1695" s="93">
        <v>1.5</v>
      </c>
      <c r="G1695" s="81">
        <v>3437</v>
      </c>
      <c r="H1695" s="81">
        <v>27</v>
      </c>
      <c r="I1695" s="80">
        <v>120.229321</v>
      </c>
      <c r="J1695" s="93">
        <v>1.6</v>
      </c>
      <c r="K1695" s="93">
        <v>1.71</v>
      </c>
      <c r="L1695" s="93">
        <v>1.89</v>
      </c>
      <c r="M1695" s="93">
        <v>1.4990000000000001</v>
      </c>
      <c r="N1695" s="93">
        <v>1.502</v>
      </c>
      <c r="O1695" s="93">
        <v>1.514</v>
      </c>
    </row>
    <row r="1696" spans="1:15">
      <c r="A1696" s="64">
        <v>42977</v>
      </c>
      <c r="B1696" s="93">
        <v>1.5</v>
      </c>
      <c r="C1696" s="93"/>
      <c r="D1696" s="93">
        <v>1.5</v>
      </c>
      <c r="E1696" s="93">
        <v>1.5</v>
      </c>
      <c r="F1696" s="93">
        <v>1.5</v>
      </c>
      <c r="G1696" s="81">
        <v>4221</v>
      </c>
      <c r="H1696" s="81">
        <v>33</v>
      </c>
      <c r="I1696" s="80">
        <v>120.234261</v>
      </c>
      <c r="J1696" s="93">
        <v>1.61</v>
      </c>
      <c r="K1696" s="93">
        <v>1.72</v>
      </c>
      <c r="L1696" s="93">
        <v>1.9</v>
      </c>
      <c r="M1696" s="93">
        <v>1.4990000000000001</v>
      </c>
      <c r="N1696" s="93">
        <v>1.502</v>
      </c>
      <c r="O1696" s="93">
        <v>1.5175000000000001</v>
      </c>
    </row>
    <row r="1697" spans="1:15">
      <c r="A1697" s="64">
        <v>42978</v>
      </c>
      <c r="B1697" s="93">
        <v>1.5</v>
      </c>
      <c r="C1697" s="93"/>
      <c r="D1697" s="93">
        <v>1.5</v>
      </c>
      <c r="E1697" s="93">
        <v>1.5</v>
      </c>
      <c r="F1697" s="93">
        <v>1.5</v>
      </c>
      <c r="G1697" s="81">
        <v>4373</v>
      </c>
      <c r="H1697" s="81">
        <v>30</v>
      </c>
      <c r="I1697" s="80">
        <v>120.239203</v>
      </c>
      <c r="J1697" s="93">
        <v>1.59</v>
      </c>
      <c r="K1697" s="93">
        <v>1.71</v>
      </c>
      <c r="L1697" s="93">
        <v>1.88</v>
      </c>
      <c r="M1697" s="93">
        <v>1.4990000000000001</v>
      </c>
      <c r="N1697" s="93">
        <v>1.502</v>
      </c>
      <c r="O1697" s="93">
        <v>1.5169999999999999</v>
      </c>
    </row>
    <row r="1698" spans="1:15">
      <c r="A1698" s="64">
        <v>42979</v>
      </c>
      <c r="B1698" s="93">
        <v>1.5</v>
      </c>
      <c r="C1698" s="93"/>
      <c r="D1698" s="93">
        <v>1.5</v>
      </c>
      <c r="E1698" s="93">
        <v>1.5</v>
      </c>
      <c r="F1698" s="93">
        <v>1.5</v>
      </c>
      <c r="G1698" s="81">
        <v>4170</v>
      </c>
      <c r="H1698" s="81">
        <v>35</v>
      </c>
      <c r="I1698" s="80">
        <v>120.24414400000001</v>
      </c>
      <c r="J1698" s="93">
        <v>1.6</v>
      </c>
      <c r="K1698" s="93">
        <v>1.7350000000000001</v>
      </c>
      <c r="L1698" s="93">
        <v>1.895</v>
      </c>
      <c r="M1698" s="93">
        <v>1.498</v>
      </c>
      <c r="N1698" s="93">
        <v>1.502</v>
      </c>
      <c r="O1698" s="93">
        <v>1.5169999999999999</v>
      </c>
    </row>
    <row r="1699" spans="1:15">
      <c r="A1699" s="64">
        <v>42982</v>
      </c>
      <c r="B1699" s="93">
        <v>1.5</v>
      </c>
      <c r="C1699" s="93"/>
      <c r="D1699" s="93">
        <v>1.5</v>
      </c>
      <c r="E1699" s="93">
        <v>1.5</v>
      </c>
      <c r="F1699" s="93">
        <v>1.5</v>
      </c>
      <c r="G1699" s="81">
        <v>4055</v>
      </c>
      <c r="H1699" s="81">
        <v>36</v>
      </c>
      <c r="I1699" s="80">
        <v>120.25896899999999</v>
      </c>
      <c r="J1699" s="93">
        <v>1.6</v>
      </c>
      <c r="K1699" s="93">
        <v>1.7350000000000001</v>
      </c>
      <c r="L1699" s="93">
        <v>1.9</v>
      </c>
      <c r="M1699" s="93">
        <v>1.498</v>
      </c>
      <c r="N1699" s="93">
        <v>1.502</v>
      </c>
      <c r="O1699" s="93">
        <v>1.5169999999999999</v>
      </c>
    </row>
    <row r="1700" spans="1:15">
      <c r="A1700" s="64">
        <v>42983</v>
      </c>
      <c r="B1700" s="93">
        <v>1.5</v>
      </c>
      <c r="C1700" s="93"/>
      <c r="D1700" s="93">
        <v>1.5</v>
      </c>
      <c r="E1700" s="93">
        <v>1.5</v>
      </c>
      <c r="F1700" s="93">
        <v>1.5</v>
      </c>
      <c r="G1700" s="81">
        <v>3945</v>
      </c>
      <c r="H1700" s="81">
        <v>39</v>
      </c>
      <c r="I1700" s="80">
        <v>120.26391099999999</v>
      </c>
      <c r="J1700" s="93">
        <v>1.61</v>
      </c>
      <c r="K1700" s="93">
        <v>1.74</v>
      </c>
      <c r="L1700" s="93">
        <v>1.905</v>
      </c>
      <c r="M1700" s="93">
        <v>1.4990000000000001</v>
      </c>
      <c r="N1700" s="93">
        <v>1.5004999999999999</v>
      </c>
      <c r="O1700" s="93">
        <v>1.5150000000000001</v>
      </c>
    </row>
    <row r="1701" spans="1:15">
      <c r="A1701" s="64">
        <v>42984</v>
      </c>
      <c r="B1701" s="93">
        <v>1.5</v>
      </c>
      <c r="C1701" s="93"/>
      <c r="D1701" s="93">
        <v>1.5</v>
      </c>
      <c r="E1701" s="93">
        <v>1.5</v>
      </c>
      <c r="F1701" s="93">
        <v>1.5</v>
      </c>
      <c r="G1701" s="81">
        <v>4313</v>
      </c>
      <c r="H1701" s="81">
        <v>32</v>
      </c>
      <c r="I1701" s="80">
        <v>120.26885299999999</v>
      </c>
      <c r="J1701" s="93">
        <v>1.6</v>
      </c>
      <c r="K1701" s="93">
        <v>1.7350000000000001</v>
      </c>
      <c r="L1701" s="93">
        <v>1.895</v>
      </c>
      <c r="M1701" s="93">
        <v>1.4990000000000001</v>
      </c>
      <c r="N1701" s="93">
        <v>1.4990000000000001</v>
      </c>
      <c r="O1701" s="93">
        <v>1.514</v>
      </c>
    </row>
    <row r="1702" spans="1:15">
      <c r="A1702" s="64">
        <v>42985</v>
      </c>
      <c r="B1702" s="93">
        <v>1.5</v>
      </c>
      <c r="C1702" s="93"/>
      <c r="D1702" s="93">
        <v>1.5</v>
      </c>
      <c r="E1702" s="93">
        <v>1.5</v>
      </c>
      <c r="F1702" s="93">
        <v>1.5</v>
      </c>
      <c r="G1702" s="81">
        <v>5356</v>
      </c>
      <c r="H1702" s="81">
        <v>44</v>
      </c>
      <c r="I1702" s="80">
        <v>120.273796</v>
      </c>
      <c r="J1702" s="93">
        <v>1.59</v>
      </c>
      <c r="K1702" s="93">
        <v>1.73</v>
      </c>
      <c r="L1702" s="93">
        <v>1.895</v>
      </c>
      <c r="M1702" s="93">
        <v>1.5004999999999999</v>
      </c>
      <c r="N1702" s="93">
        <v>1.5004999999999999</v>
      </c>
      <c r="O1702" s="93">
        <v>1.5150000000000001</v>
      </c>
    </row>
    <row r="1703" spans="1:15">
      <c r="A1703" s="64">
        <v>42986</v>
      </c>
      <c r="B1703" s="93">
        <v>1.5</v>
      </c>
      <c r="C1703" s="93"/>
      <c r="D1703" s="93">
        <v>1.5</v>
      </c>
      <c r="E1703" s="93">
        <v>1.5</v>
      </c>
      <c r="F1703" s="93">
        <v>1.5</v>
      </c>
      <c r="G1703" s="81">
        <v>5070</v>
      </c>
      <c r="H1703" s="81">
        <v>43</v>
      </c>
      <c r="I1703" s="80">
        <v>120.278738</v>
      </c>
      <c r="J1703" s="93">
        <v>1.6</v>
      </c>
      <c r="K1703" s="93">
        <v>1.7350000000000001</v>
      </c>
      <c r="L1703" s="93">
        <v>1.895</v>
      </c>
      <c r="M1703" s="93">
        <v>1.4990000000000001</v>
      </c>
      <c r="N1703" s="93">
        <v>1.4990000000000001</v>
      </c>
      <c r="O1703" s="93">
        <v>1.5125</v>
      </c>
    </row>
    <row r="1704" spans="1:15">
      <c r="A1704" s="64">
        <v>42989</v>
      </c>
      <c r="B1704" s="93">
        <v>1.5</v>
      </c>
      <c r="C1704" s="93"/>
      <c r="D1704" s="93">
        <v>1.5</v>
      </c>
      <c r="E1704" s="93">
        <v>1.5</v>
      </c>
      <c r="F1704" s="93">
        <v>1.5</v>
      </c>
      <c r="G1704" s="81">
        <v>4786</v>
      </c>
      <c r="H1704" s="81">
        <v>39</v>
      </c>
      <c r="I1704" s="92">
        <v>120.293567</v>
      </c>
      <c r="J1704" s="93">
        <v>1.59</v>
      </c>
      <c r="K1704" s="93">
        <v>1.7250000000000001</v>
      </c>
      <c r="L1704" s="93">
        <v>1.895</v>
      </c>
      <c r="M1704" s="93">
        <v>1.5</v>
      </c>
      <c r="N1704" s="93">
        <v>1.504</v>
      </c>
      <c r="O1704" s="93">
        <v>1.5189999999999999</v>
      </c>
    </row>
    <row r="1705" spans="1:15">
      <c r="A1705" s="64">
        <v>42990</v>
      </c>
      <c r="B1705" s="93">
        <v>1.5</v>
      </c>
      <c r="C1705" s="93"/>
      <c r="D1705" s="93">
        <v>1.5</v>
      </c>
      <c r="E1705" s="93">
        <v>1.5</v>
      </c>
      <c r="F1705" s="93">
        <v>1.5</v>
      </c>
      <c r="G1705" s="81">
        <v>3974</v>
      </c>
      <c r="H1705" s="81">
        <v>39</v>
      </c>
      <c r="I1705" s="80">
        <v>120.298511</v>
      </c>
      <c r="J1705" s="93">
        <v>1.6</v>
      </c>
      <c r="K1705" s="93">
        <v>1.7350000000000001</v>
      </c>
      <c r="L1705" s="93">
        <v>1.905</v>
      </c>
      <c r="M1705" s="93">
        <v>1.4990000000000001</v>
      </c>
      <c r="N1705" s="93">
        <v>1.5015000000000001</v>
      </c>
      <c r="O1705" s="93">
        <v>1.5189999999999999</v>
      </c>
    </row>
    <row r="1706" spans="1:15">
      <c r="A1706" s="64">
        <v>42991</v>
      </c>
      <c r="B1706" s="93">
        <v>1.5</v>
      </c>
      <c r="C1706" s="93"/>
      <c r="D1706" s="93">
        <v>1.5</v>
      </c>
      <c r="E1706" s="93">
        <v>1.5</v>
      </c>
      <c r="F1706" s="93">
        <v>1.5</v>
      </c>
      <c r="G1706" s="81">
        <v>4667</v>
      </c>
      <c r="H1706" s="81">
        <v>37</v>
      </c>
      <c r="I1706" s="80">
        <v>120.303455</v>
      </c>
      <c r="J1706" s="93">
        <v>1.6</v>
      </c>
      <c r="K1706" s="93">
        <v>1.73</v>
      </c>
      <c r="L1706" s="93">
        <v>1.905</v>
      </c>
      <c r="M1706" s="93">
        <v>1.5004999999999999</v>
      </c>
      <c r="N1706" s="93">
        <v>1.5009999999999999</v>
      </c>
      <c r="O1706" s="93">
        <v>1.5189999999999999</v>
      </c>
    </row>
    <row r="1707" spans="1:15">
      <c r="A1707" s="64">
        <v>42992</v>
      </c>
      <c r="B1707" s="93">
        <v>1.5</v>
      </c>
      <c r="C1707" s="93"/>
      <c r="D1707" s="93">
        <v>1.5</v>
      </c>
      <c r="E1707" s="93">
        <v>1.5</v>
      </c>
      <c r="F1707" s="93">
        <v>1.5</v>
      </c>
      <c r="G1707" s="81">
        <v>6233</v>
      </c>
      <c r="H1707" s="81">
        <v>45</v>
      </c>
      <c r="I1707" s="80">
        <v>120.30839899999999</v>
      </c>
      <c r="J1707" s="93">
        <v>1.615</v>
      </c>
      <c r="K1707" s="93">
        <v>1.73</v>
      </c>
      <c r="L1707" s="93">
        <v>1.91</v>
      </c>
      <c r="M1707" s="93">
        <v>1.5004999999999999</v>
      </c>
      <c r="N1707" s="93">
        <v>1.5055000000000001</v>
      </c>
      <c r="O1707" s="93">
        <v>1.5249999999999999</v>
      </c>
    </row>
    <row r="1708" spans="1:15">
      <c r="A1708" s="64">
        <v>42993</v>
      </c>
      <c r="B1708" s="93">
        <v>1.5</v>
      </c>
      <c r="C1708" s="93"/>
      <c r="D1708" s="93">
        <v>1.5</v>
      </c>
      <c r="E1708" s="93">
        <v>1.5</v>
      </c>
      <c r="F1708" s="93">
        <v>1.5</v>
      </c>
      <c r="G1708" s="81">
        <v>4839</v>
      </c>
      <c r="H1708" s="81">
        <v>39</v>
      </c>
      <c r="I1708" s="80">
        <v>120.313343</v>
      </c>
      <c r="J1708" s="93">
        <v>1.6</v>
      </c>
      <c r="K1708" s="93">
        <v>1.72</v>
      </c>
      <c r="L1708" s="93">
        <v>1.91</v>
      </c>
      <c r="M1708" s="93">
        <v>1.5015000000000001</v>
      </c>
      <c r="N1708" s="93">
        <v>1.5049999999999999</v>
      </c>
      <c r="O1708" s="93">
        <v>1.5325</v>
      </c>
    </row>
    <row r="1709" spans="1:15">
      <c r="A1709" s="64">
        <v>42996</v>
      </c>
      <c r="B1709" s="93">
        <v>1.5</v>
      </c>
      <c r="C1709" s="93"/>
      <c r="D1709" s="93">
        <v>1.5</v>
      </c>
      <c r="E1709" s="93">
        <v>1.5</v>
      </c>
      <c r="F1709" s="93">
        <v>1.5</v>
      </c>
      <c r="G1709" s="81">
        <v>5664</v>
      </c>
      <c r="H1709" s="81">
        <v>42</v>
      </c>
      <c r="I1709" s="92">
        <v>120.328176</v>
      </c>
      <c r="J1709" s="93">
        <v>1.61</v>
      </c>
      <c r="K1709" s="93">
        <v>1.73</v>
      </c>
      <c r="L1709" s="93">
        <v>1.9350000000000001</v>
      </c>
      <c r="M1709" s="93">
        <v>1.5</v>
      </c>
      <c r="N1709" s="93">
        <v>1.5074999999999998</v>
      </c>
      <c r="O1709" s="93">
        <v>1.5375000000000001</v>
      </c>
    </row>
    <row r="1710" spans="1:15">
      <c r="A1710" s="64">
        <v>42997</v>
      </c>
      <c r="B1710" s="93">
        <v>1.5</v>
      </c>
      <c r="C1710" s="93"/>
      <c r="D1710" s="93">
        <v>1.5</v>
      </c>
      <c r="E1710" s="93">
        <v>1.5</v>
      </c>
      <c r="F1710" s="93">
        <v>1.5</v>
      </c>
      <c r="G1710" s="81">
        <v>4442</v>
      </c>
      <c r="H1710" s="81">
        <v>34</v>
      </c>
      <c r="I1710" s="80">
        <v>120.33312100000001</v>
      </c>
      <c r="J1710" s="93">
        <v>1.6</v>
      </c>
      <c r="K1710" s="93">
        <v>1.7150000000000001</v>
      </c>
      <c r="L1710" s="93">
        <v>1.915</v>
      </c>
      <c r="M1710" s="93">
        <v>1.5</v>
      </c>
      <c r="N1710" s="93">
        <v>1.508</v>
      </c>
      <c r="O1710" s="93">
        <v>1.54</v>
      </c>
    </row>
    <row r="1711" spans="1:15">
      <c r="A1711" s="64">
        <v>42998</v>
      </c>
      <c r="B1711" s="93">
        <v>1.5</v>
      </c>
      <c r="C1711" s="93"/>
      <c r="D1711" s="93">
        <v>1.5</v>
      </c>
      <c r="E1711" s="93">
        <v>1.5</v>
      </c>
      <c r="F1711" s="93">
        <v>1.5</v>
      </c>
      <c r="G1711" s="81">
        <v>3644</v>
      </c>
      <c r="H1711" s="81">
        <v>35</v>
      </c>
      <c r="I1711" s="80">
        <v>120.338066</v>
      </c>
      <c r="J1711" s="93">
        <v>1.61</v>
      </c>
      <c r="K1711" s="93">
        <v>1.72</v>
      </c>
      <c r="L1711" s="93">
        <v>1.93</v>
      </c>
      <c r="M1711" s="93">
        <v>1.5</v>
      </c>
      <c r="N1711" s="93">
        <v>1.5099999999999998</v>
      </c>
      <c r="O1711" s="93">
        <v>1.5389999999999999</v>
      </c>
    </row>
    <row r="1712" spans="1:15">
      <c r="A1712" s="64">
        <v>42999</v>
      </c>
      <c r="B1712" s="93">
        <v>1.5</v>
      </c>
      <c r="C1712" s="93"/>
      <c r="D1712" s="93">
        <v>1.5</v>
      </c>
      <c r="E1712" s="93">
        <v>1.5</v>
      </c>
      <c r="F1712" s="93">
        <v>1.5</v>
      </c>
      <c r="G1712" s="81">
        <v>3789</v>
      </c>
      <c r="H1712" s="81">
        <v>35</v>
      </c>
      <c r="I1712" s="80">
        <v>120.343012</v>
      </c>
      <c r="J1712" s="93">
        <v>1.575</v>
      </c>
      <c r="K1712" s="93">
        <v>1.69</v>
      </c>
      <c r="L1712" s="93">
        <v>1.895</v>
      </c>
      <c r="M1712" s="93">
        <v>1.5</v>
      </c>
      <c r="N1712" s="93">
        <v>1.5065</v>
      </c>
      <c r="O1712" s="93">
        <v>1.5299999999999998</v>
      </c>
    </row>
    <row r="1713" spans="1:15">
      <c r="A1713" s="64">
        <v>43000</v>
      </c>
      <c r="B1713" s="93">
        <v>1.5</v>
      </c>
      <c r="C1713" s="93"/>
      <c r="D1713" s="93">
        <v>1.5</v>
      </c>
      <c r="E1713" s="93">
        <v>1.5</v>
      </c>
      <c r="F1713" s="93">
        <v>1.5</v>
      </c>
      <c r="G1713" s="81">
        <v>3792</v>
      </c>
      <c r="H1713" s="81">
        <v>37</v>
      </c>
      <c r="I1713" s="80">
        <v>120.34795699999999</v>
      </c>
      <c r="J1713" s="93">
        <v>1.605</v>
      </c>
      <c r="K1713" s="93">
        <v>1.7150000000000001</v>
      </c>
      <c r="L1713" s="93">
        <v>1.915</v>
      </c>
      <c r="M1713" s="93">
        <v>1.5004999999999999</v>
      </c>
      <c r="N1713" s="93">
        <v>1.5089999999999999</v>
      </c>
      <c r="O1713" s="93">
        <v>1.5350000000000001</v>
      </c>
    </row>
    <row r="1714" spans="1:15">
      <c r="A1714" s="64">
        <v>43003</v>
      </c>
      <c r="B1714" s="93">
        <v>1.5</v>
      </c>
      <c r="C1714" s="93"/>
      <c r="D1714" s="93">
        <v>1.5</v>
      </c>
      <c r="E1714" s="93">
        <v>1.5</v>
      </c>
      <c r="F1714" s="93">
        <v>1.5</v>
      </c>
      <c r="G1714" s="81">
        <v>5001</v>
      </c>
      <c r="H1714" s="81">
        <v>44</v>
      </c>
      <c r="I1714" s="92">
        <v>120.36279500000001</v>
      </c>
      <c r="J1714" s="93">
        <v>1.605</v>
      </c>
      <c r="K1714" s="93">
        <v>1.71</v>
      </c>
      <c r="L1714" s="93">
        <v>1.915</v>
      </c>
      <c r="M1714" s="93">
        <v>1.4990000000000001</v>
      </c>
      <c r="N1714" s="93">
        <v>1.508</v>
      </c>
      <c r="O1714" s="93">
        <v>1.5329999999999999</v>
      </c>
    </row>
    <row r="1715" spans="1:15">
      <c r="A1715" s="64">
        <v>43004</v>
      </c>
      <c r="B1715" s="93">
        <v>1.5</v>
      </c>
      <c r="C1715" s="93"/>
      <c r="D1715" s="93">
        <v>1.5</v>
      </c>
      <c r="E1715" s="93">
        <v>1.5</v>
      </c>
      <c r="F1715" s="93">
        <v>1.5</v>
      </c>
      <c r="G1715" s="81">
        <v>4808</v>
      </c>
      <c r="H1715" s="81">
        <v>36</v>
      </c>
      <c r="I1715" s="80">
        <v>120.367741</v>
      </c>
      <c r="J1715" s="93">
        <v>1.605</v>
      </c>
      <c r="K1715" s="93">
        <v>1.71</v>
      </c>
      <c r="L1715" s="93">
        <v>1.91</v>
      </c>
      <c r="M1715" s="93">
        <v>1.4990000000000001</v>
      </c>
      <c r="N1715" s="93">
        <v>1.506</v>
      </c>
      <c r="O1715" s="93">
        <v>1.5289999999999999</v>
      </c>
    </row>
    <row r="1716" spans="1:15">
      <c r="A1716" s="64">
        <v>43005</v>
      </c>
      <c r="B1716" s="93">
        <v>1.5</v>
      </c>
      <c r="C1716" s="93"/>
      <c r="D1716" s="93">
        <v>1.5</v>
      </c>
      <c r="E1716" s="93">
        <v>1.5</v>
      </c>
      <c r="F1716" s="93">
        <v>1.5</v>
      </c>
      <c r="G1716" s="81">
        <v>4648</v>
      </c>
      <c r="H1716" s="81">
        <v>35</v>
      </c>
      <c r="I1716" s="80">
        <v>120.372688</v>
      </c>
      <c r="J1716" s="93">
        <v>1.615</v>
      </c>
      <c r="K1716" s="93">
        <v>1.72</v>
      </c>
      <c r="L1716" s="93">
        <v>1.92</v>
      </c>
      <c r="M1716" s="93">
        <v>1.4990000000000001</v>
      </c>
      <c r="N1716" s="93">
        <v>1.5070000000000001</v>
      </c>
      <c r="O1716" s="93">
        <v>1.5309999999999999</v>
      </c>
    </row>
    <row r="1717" spans="1:15">
      <c r="A1717" s="64">
        <v>43006</v>
      </c>
      <c r="B1717" s="93">
        <v>1.5</v>
      </c>
      <c r="C1717" s="93"/>
      <c r="D1717" s="93">
        <v>1.5</v>
      </c>
      <c r="E1717" s="93">
        <v>1.5</v>
      </c>
      <c r="F1717" s="93">
        <v>1.5</v>
      </c>
      <c r="G1717" s="81">
        <v>5938</v>
      </c>
      <c r="H1717" s="81">
        <v>48</v>
      </c>
      <c r="I1717" s="80">
        <v>120.377634</v>
      </c>
      <c r="J1717" s="93">
        <v>1.6</v>
      </c>
      <c r="K1717" s="93">
        <v>1.71</v>
      </c>
      <c r="L1717" s="93">
        <v>1.91</v>
      </c>
      <c r="M1717" s="93">
        <v>1.4990000000000001</v>
      </c>
      <c r="N1717" s="93">
        <v>1.51</v>
      </c>
      <c r="O1717" s="93">
        <v>1.536</v>
      </c>
    </row>
    <row r="1718" spans="1:15">
      <c r="A1718" s="64">
        <v>43007</v>
      </c>
      <c r="B1718" s="93">
        <v>1.5</v>
      </c>
      <c r="C1718" s="93"/>
      <c r="D1718" s="93">
        <v>1.5</v>
      </c>
      <c r="E1718" s="93">
        <v>1.5</v>
      </c>
      <c r="F1718" s="93">
        <v>1.5</v>
      </c>
      <c r="G1718" s="81">
        <v>3208</v>
      </c>
      <c r="H1718" s="81">
        <v>24</v>
      </c>
      <c r="I1718" s="80">
        <v>120.382581</v>
      </c>
      <c r="J1718" s="93">
        <v>1.6</v>
      </c>
      <c r="K1718" s="93">
        <v>1.71</v>
      </c>
      <c r="L1718" s="93">
        <v>1.91</v>
      </c>
      <c r="M1718" s="93">
        <v>1.498</v>
      </c>
      <c r="N1718" s="93">
        <v>1.5089999999999999</v>
      </c>
      <c r="O1718" s="93">
        <v>1.536</v>
      </c>
    </row>
    <row r="1719" spans="1:15">
      <c r="A1719" s="64">
        <v>43010</v>
      </c>
      <c r="B1719" s="93">
        <v>1.5</v>
      </c>
      <c r="C1719" s="93"/>
      <c r="D1719" s="93">
        <v>1.5</v>
      </c>
      <c r="E1719" s="93">
        <v>1.5</v>
      </c>
      <c r="F1719" s="93">
        <v>1.5</v>
      </c>
      <c r="G1719" s="81">
        <v>3996</v>
      </c>
      <c r="H1719" s="81">
        <v>30</v>
      </c>
      <c r="I1719" s="80">
        <v>120.397423</v>
      </c>
      <c r="J1719" s="93"/>
      <c r="K1719" s="93"/>
      <c r="L1719" s="93"/>
      <c r="M1719" s="93">
        <v>1.5004999999999999</v>
      </c>
      <c r="N1719" s="93">
        <v>1.5055000000000001</v>
      </c>
      <c r="O1719" s="93">
        <v>1.5350000000000001</v>
      </c>
    </row>
    <row r="1720" spans="1:15">
      <c r="A1720" s="64">
        <v>43011</v>
      </c>
      <c r="B1720" s="93">
        <v>1.5</v>
      </c>
      <c r="C1720" s="93"/>
      <c r="D1720" s="93">
        <v>1.5</v>
      </c>
      <c r="E1720" s="93">
        <v>1.5</v>
      </c>
      <c r="F1720" s="93">
        <v>1.5</v>
      </c>
      <c r="G1720" s="81">
        <v>4899</v>
      </c>
      <c r="H1720" s="81">
        <v>41</v>
      </c>
      <c r="I1720" s="80">
        <v>120.402371</v>
      </c>
      <c r="J1720" s="93">
        <v>1.595</v>
      </c>
      <c r="K1720" s="93">
        <v>1.6950000000000001</v>
      </c>
      <c r="L1720" s="93">
        <v>1.9</v>
      </c>
      <c r="M1720" s="93">
        <v>1.5004999999999999</v>
      </c>
      <c r="N1720" s="93">
        <v>1.5049999999999999</v>
      </c>
      <c r="O1720" s="93">
        <v>1.5349999999999999</v>
      </c>
    </row>
    <row r="1721" spans="1:15">
      <c r="A1721" s="64">
        <v>43012</v>
      </c>
      <c r="B1721" s="93">
        <v>1.5</v>
      </c>
      <c r="C1721" s="93"/>
      <c r="D1721" s="93">
        <v>1.5</v>
      </c>
      <c r="E1721" s="93">
        <v>1.5</v>
      </c>
      <c r="F1721" s="93">
        <v>1.5</v>
      </c>
      <c r="G1721" s="81">
        <v>4932</v>
      </c>
      <c r="H1721" s="81">
        <v>45</v>
      </c>
      <c r="I1721" s="80">
        <v>120.407319</v>
      </c>
      <c r="J1721" s="93">
        <v>1.6</v>
      </c>
      <c r="K1721" s="93">
        <v>1.7</v>
      </c>
      <c r="L1721" s="93">
        <v>1.9</v>
      </c>
      <c r="M1721" s="93">
        <v>1.5004999999999999</v>
      </c>
      <c r="N1721" s="93">
        <v>1.5065</v>
      </c>
      <c r="O1721" s="93">
        <v>1.5299999999999998</v>
      </c>
    </row>
    <row r="1722" spans="1:15">
      <c r="A1722" s="64">
        <v>43013</v>
      </c>
      <c r="B1722" s="93">
        <v>1.5</v>
      </c>
      <c r="C1722" s="93"/>
      <c r="D1722" s="93">
        <v>1.5</v>
      </c>
      <c r="E1722" s="93">
        <v>1.5</v>
      </c>
      <c r="F1722" s="93">
        <v>1.5</v>
      </c>
      <c r="G1722" s="81">
        <v>5017</v>
      </c>
      <c r="H1722" s="81">
        <v>39</v>
      </c>
      <c r="I1722" s="80">
        <v>120.412267</v>
      </c>
      <c r="J1722" s="93">
        <v>1.585</v>
      </c>
      <c r="K1722" s="93">
        <v>1.6950000000000001</v>
      </c>
      <c r="L1722" s="93">
        <v>1.895</v>
      </c>
      <c r="M1722" s="93">
        <v>1.5009999999999999</v>
      </c>
      <c r="N1722" s="93">
        <v>1.5070000000000001</v>
      </c>
      <c r="O1722" s="93">
        <v>1.5249999999999999</v>
      </c>
    </row>
    <row r="1723" spans="1:15">
      <c r="A1723" s="64">
        <v>43014</v>
      </c>
      <c r="B1723" s="93">
        <v>1.5</v>
      </c>
      <c r="C1723" s="93"/>
      <c r="D1723" s="93">
        <v>1.5</v>
      </c>
      <c r="E1723" s="93">
        <v>1.5</v>
      </c>
      <c r="F1723" s="93">
        <v>1.5</v>
      </c>
      <c r="G1723" s="81">
        <v>8073</v>
      </c>
      <c r="H1723" s="81">
        <v>44</v>
      </c>
      <c r="I1723" s="80">
        <v>120.417216</v>
      </c>
      <c r="J1723" s="93">
        <v>1.6</v>
      </c>
      <c r="K1723" s="93">
        <v>1.6950000000000001</v>
      </c>
      <c r="L1723" s="93">
        <v>1.905</v>
      </c>
      <c r="M1723" s="93">
        <v>1.5009999999999999</v>
      </c>
      <c r="N1723" s="93">
        <v>1.504</v>
      </c>
      <c r="O1723" s="93">
        <v>1.5249999999999999</v>
      </c>
    </row>
    <row r="1724" spans="1:15">
      <c r="A1724" s="64">
        <v>43017</v>
      </c>
      <c r="B1724" s="93">
        <v>1.5</v>
      </c>
      <c r="C1724" s="93"/>
      <c r="D1724" s="93">
        <v>1.5</v>
      </c>
      <c r="E1724" s="93">
        <v>1.5</v>
      </c>
      <c r="F1724" s="93">
        <v>1.5</v>
      </c>
      <c r="G1724" s="81">
        <v>5587</v>
      </c>
      <c r="H1724" s="81">
        <v>34</v>
      </c>
      <c r="I1724" s="80">
        <v>120.432062</v>
      </c>
      <c r="J1724" s="93">
        <v>1.59</v>
      </c>
      <c r="K1724" s="93">
        <v>1.6850000000000001</v>
      </c>
      <c r="L1724" s="93">
        <v>1.895</v>
      </c>
      <c r="M1724" s="93">
        <v>1.5009999999999999</v>
      </c>
      <c r="N1724" s="93">
        <v>1.5055000000000001</v>
      </c>
      <c r="O1724" s="93">
        <v>1.5249999999999999</v>
      </c>
    </row>
    <row r="1725" spans="1:15">
      <c r="A1725" s="64">
        <v>43018</v>
      </c>
      <c r="B1725" s="93">
        <v>1.5</v>
      </c>
      <c r="C1725" s="93"/>
      <c r="D1725" s="93">
        <v>1.5</v>
      </c>
      <c r="E1725" s="93">
        <v>1.5</v>
      </c>
      <c r="F1725" s="93">
        <v>1.5</v>
      </c>
      <c r="G1725" s="81">
        <v>5539</v>
      </c>
      <c r="H1725" s="81">
        <v>37</v>
      </c>
      <c r="I1725" s="80">
        <v>120.437011</v>
      </c>
      <c r="J1725" s="93">
        <v>1.595</v>
      </c>
      <c r="K1725" s="93">
        <v>1.7050000000000001</v>
      </c>
      <c r="L1725" s="93">
        <v>1.905</v>
      </c>
      <c r="M1725" s="93">
        <v>1.5015000000000001</v>
      </c>
      <c r="N1725" s="93">
        <v>1.5030000000000001</v>
      </c>
      <c r="O1725" s="93">
        <v>1.5249999999999999</v>
      </c>
    </row>
    <row r="1726" spans="1:15">
      <c r="A1726" s="64">
        <v>43019</v>
      </c>
      <c r="B1726" s="93">
        <v>1.5</v>
      </c>
      <c r="C1726" s="93"/>
      <c r="D1726" s="93">
        <v>1.5</v>
      </c>
      <c r="E1726" s="93">
        <v>1.5</v>
      </c>
      <c r="F1726" s="93">
        <v>1.5</v>
      </c>
      <c r="G1726" s="81">
        <v>4131</v>
      </c>
      <c r="H1726" s="81">
        <v>30</v>
      </c>
      <c r="I1726" s="80">
        <v>120.44195999999999</v>
      </c>
      <c r="J1726" s="93">
        <v>1.6</v>
      </c>
      <c r="K1726" s="93">
        <v>1.7050000000000001</v>
      </c>
      <c r="L1726" s="93">
        <v>1.905</v>
      </c>
      <c r="M1726" s="93">
        <v>1.502</v>
      </c>
      <c r="N1726" s="93">
        <v>1.5070000000000001</v>
      </c>
      <c r="O1726" s="93">
        <v>1.526</v>
      </c>
    </row>
    <row r="1727" spans="1:15">
      <c r="A1727" s="64">
        <v>43020</v>
      </c>
      <c r="B1727" s="93">
        <v>1.5</v>
      </c>
      <c r="C1727" s="93"/>
      <c r="D1727" s="93">
        <v>1.5</v>
      </c>
      <c r="E1727" s="93">
        <v>1.5</v>
      </c>
      <c r="F1727" s="93">
        <v>1.5</v>
      </c>
      <c r="G1727" s="81">
        <v>4051</v>
      </c>
      <c r="H1727" s="81">
        <v>33</v>
      </c>
      <c r="I1727" s="80">
        <v>120.44691</v>
      </c>
      <c r="J1727" s="93">
        <v>1.595</v>
      </c>
      <c r="K1727" s="93">
        <v>1.7050000000000001</v>
      </c>
      <c r="L1727" s="93">
        <v>1.9</v>
      </c>
      <c r="M1727" s="93">
        <v>1.502</v>
      </c>
      <c r="N1727" s="93">
        <v>1.504</v>
      </c>
      <c r="O1727" s="93">
        <v>1.5299999999999998</v>
      </c>
    </row>
    <row r="1728" spans="1:15">
      <c r="A1728" s="64">
        <v>43021</v>
      </c>
      <c r="B1728" s="93">
        <v>1.5</v>
      </c>
      <c r="C1728" s="93"/>
      <c r="D1728" s="93">
        <v>1.5</v>
      </c>
      <c r="E1728" s="93">
        <v>1.5</v>
      </c>
      <c r="F1728" s="93">
        <v>1.5</v>
      </c>
      <c r="G1728" s="81">
        <v>4584</v>
      </c>
      <c r="H1728" s="81">
        <v>33</v>
      </c>
      <c r="I1728" s="80">
        <v>120.45186</v>
      </c>
      <c r="J1728" s="93">
        <v>1.595</v>
      </c>
      <c r="K1728" s="93">
        <v>1.7</v>
      </c>
      <c r="L1728" s="93">
        <v>1.9</v>
      </c>
      <c r="M1728" s="93">
        <v>1.502</v>
      </c>
      <c r="N1728" s="93">
        <v>1.5070000000000001</v>
      </c>
      <c r="O1728" s="93">
        <v>1.5269999999999999</v>
      </c>
    </row>
    <row r="1729" spans="1:15">
      <c r="A1729" s="64">
        <v>43024</v>
      </c>
      <c r="B1729" s="93">
        <v>1.5</v>
      </c>
      <c r="C1729" s="93"/>
      <c r="D1729" s="93">
        <v>1.5</v>
      </c>
      <c r="E1729" s="93">
        <v>1.5</v>
      </c>
      <c r="F1729" s="93">
        <v>1.5</v>
      </c>
      <c r="G1729" s="81">
        <v>4387</v>
      </c>
      <c r="H1729" s="81">
        <v>33</v>
      </c>
      <c r="I1729" s="92">
        <v>120.46671000000001</v>
      </c>
      <c r="J1729" s="93">
        <v>1.59</v>
      </c>
      <c r="K1729" s="93">
        <v>1.69</v>
      </c>
      <c r="L1729" s="93">
        <v>1.89</v>
      </c>
      <c r="M1729" s="93">
        <v>1.502</v>
      </c>
      <c r="N1729" s="93">
        <v>1.5049999999999999</v>
      </c>
      <c r="O1729" s="93">
        <v>1.5229999999999999</v>
      </c>
    </row>
    <row r="1730" spans="1:15">
      <c r="A1730" s="125">
        <v>43025</v>
      </c>
      <c r="B1730" s="122">
        <v>1.5</v>
      </c>
      <c r="C1730" s="122"/>
      <c r="D1730" s="122">
        <v>1.5</v>
      </c>
      <c r="E1730" s="122">
        <v>1.5</v>
      </c>
      <c r="F1730" s="122">
        <v>1.5</v>
      </c>
      <c r="G1730" s="81">
        <v>5522</v>
      </c>
      <c r="H1730" s="124">
        <v>33</v>
      </c>
      <c r="I1730" s="123">
        <v>120.471661</v>
      </c>
      <c r="J1730" s="122">
        <v>1.6</v>
      </c>
      <c r="K1730" s="122">
        <v>1.7</v>
      </c>
      <c r="L1730" s="122">
        <v>1.895</v>
      </c>
      <c r="M1730" s="122">
        <v>1.502</v>
      </c>
      <c r="N1730" s="122">
        <v>1.5024999999999999</v>
      </c>
      <c r="O1730" s="122">
        <v>1.518</v>
      </c>
    </row>
    <row r="1731" spans="1:15">
      <c r="A1731" s="87">
        <v>43026</v>
      </c>
      <c r="B1731" s="95">
        <v>1.5</v>
      </c>
      <c r="C1731" s="95"/>
      <c r="D1731" s="95">
        <v>1.5</v>
      </c>
      <c r="E1731" s="95">
        <v>1.5</v>
      </c>
      <c r="F1731" s="95">
        <v>1.5</v>
      </c>
      <c r="G1731" s="81">
        <v>4440</v>
      </c>
      <c r="H1731" s="97">
        <v>34</v>
      </c>
      <c r="I1731" s="96">
        <v>120.476612</v>
      </c>
      <c r="J1731" s="95">
        <v>1.595</v>
      </c>
      <c r="K1731" s="95">
        <v>1.7</v>
      </c>
      <c r="L1731" s="95">
        <v>1.895</v>
      </c>
      <c r="M1731" s="95">
        <v>1.502</v>
      </c>
      <c r="N1731" s="95">
        <v>1.5</v>
      </c>
      <c r="O1731" s="95">
        <v>1.5150000000000001</v>
      </c>
    </row>
    <row r="1732" spans="1:15" ht="12.75" customHeight="1">
      <c r="A1732" s="87">
        <v>43027</v>
      </c>
      <c r="B1732" s="95">
        <v>1.5</v>
      </c>
      <c r="C1732" s="95"/>
      <c r="D1732" s="95">
        <v>1.5</v>
      </c>
      <c r="E1732" s="95">
        <v>1.5</v>
      </c>
      <c r="F1732" s="95">
        <v>1.5</v>
      </c>
      <c r="G1732" s="81">
        <v>4512</v>
      </c>
      <c r="H1732" s="97">
        <v>28</v>
      </c>
      <c r="I1732" s="96">
        <v>120.48156299999999</v>
      </c>
      <c r="J1732" s="95">
        <v>1.6</v>
      </c>
      <c r="K1732" s="95">
        <v>1.7</v>
      </c>
      <c r="L1732" s="95">
        <v>1.89</v>
      </c>
      <c r="M1732" s="95">
        <v>1.502</v>
      </c>
      <c r="N1732" s="95">
        <v>1.504</v>
      </c>
      <c r="O1732" s="95">
        <v>1.52</v>
      </c>
    </row>
    <row r="1733" spans="1:15">
      <c r="A1733" s="121">
        <v>43028</v>
      </c>
      <c r="B1733" s="118">
        <v>1.5</v>
      </c>
      <c r="C1733" s="118"/>
      <c r="D1733" s="118">
        <v>1.5</v>
      </c>
      <c r="E1733" s="118">
        <v>1.5</v>
      </c>
      <c r="F1733" s="118">
        <v>1.5</v>
      </c>
      <c r="G1733" s="81">
        <v>5884</v>
      </c>
      <c r="H1733" s="120">
        <v>37</v>
      </c>
      <c r="I1733" s="119">
        <v>120.486514</v>
      </c>
      <c r="J1733" s="118">
        <v>1.6</v>
      </c>
      <c r="K1733" s="118">
        <v>1.7</v>
      </c>
      <c r="L1733" s="118">
        <v>1.89</v>
      </c>
      <c r="M1733" s="118">
        <v>1.5030000000000001</v>
      </c>
      <c r="N1733" s="118">
        <v>1.5049999999999999</v>
      </c>
      <c r="O1733" s="118">
        <v>1.522</v>
      </c>
    </row>
    <row r="1734" spans="1:15">
      <c r="A1734" s="64">
        <v>43031</v>
      </c>
      <c r="B1734" s="93">
        <v>1.5</v>
      </c>
      <c r="C1734" s="93"/>
      <c r="D1734" s="93">
        <v>1.5</v>
      </c>
      <c r="E1734" s="93">
        <v>1.5</v>
      </c>
      <c r="F1734" s="93">
        <v>1.5</v>
      </c>
      <c r="G1734" s="81">
        <v>5678</v>
      </c>
      <c r="H1734" s="101">
        <v>40</v>
      </c>
      <c r="I1734" s="92">
        <v>120.501369</v>
      </c>
      <c r="J1734" s="93">
        <v>1.595</v>
      </c>
      <c r="K1734" s="93">
        <v>1.7</v>
      </c>
      <c r="L1734" s="93">
        <v>1.895</v>
      </c>
      <c r="M1734" s="93">
        <v>1.5030000000000001</v>
      </c>
      <c r="N1734" s="93">
        <v>1.5024999999999999</v>
      </c>
      <c r="O1734" s="93">
        <v>1.5249999999999999</v>
      </c>
    </row>
    <row r="1735" spans="1:15">
      <c r="A1735" s="64">
        <v>43032</v>
      </c>
      <c r="B1735" s="93">
        <v>1.5</v>
      </c>
      <c r="C1735" s="93"/>
      <c r="D1735" s="93">
        <v>1.5</v>
      </c>
      <c r="E1735" s="93">
        <v>1.5</v>
      </c>
      <c r="F1735" s="93">
        <v>1.5</v>
      </c>
      <c r="G1735" s="81">
        <v>4259</v>
      </c>
      <c r="H1735" s="101">
        <v>32</v>
      </c>
      <c r="I1735" s="92">
        <v>120.506321</v>
      </c>
      <c r="J1735" s="93">
        <v>1.595</v>
      </c>
      <c r="K1735" s="93">
        <v>1.7</v>
      </c>
      <c r="L1735" s="93">
        <v>1.89</v>
      </c>
      <c r="M1735" s="93">
        <v>1.5030000000000001</v>
      </c>
      <c r="N1735" s="93">
        <v>1.5024999999999999</v>
      </c>
      <c r="O1735" s="93">
        <v>1.5249999999999999</v>
      </c>
    </row>
    <row r="1736" spans="1:15">
      <c r="A1736" s="117">
        <v>43033</v>
      </c>
      <c r="B1736" s="114">
        <v>1.5</v>
      </c>
      <c r="C1736" s="114"/>
      <c r="D1736" s="114">
        <v>1.5</v>
      </c>
      <c r="E1736" s="114">
        <v>1.5</v>
      </c>
      <c r="F1736" s="114">
        <v>1.5</v>
      </c>
      <c r="G1736" s="81">
        <v>5254</v>
      </c>
      <c r="H1736" s="116">
        <v>32</v>
      </c>
      <c r="I1736" s="115">
        <v>120.511273</v>
      </c>
      <c r="J1736" s="114">
        <v>1.59</v>
      </c>
      <c r="K1736" s="114">
        <v>1.69</v>
      </c>
      <c r="L1736" s="114">
        <v>1.88</v>
      </c>
      <c r="M1736" s="114">
        <v>1.5030000000000001</v>
      </c>
      <c r="N1736" s="114">
        <v>1.5004999999999999</v>
      </c>
      <c r="O1736" s="114">
        <v>1.5065</v>
      </c>
    </row>
    <row r="1737" spans="1:15">
      <c r="A1737" s="64">
        <v>43034</v>
      </c>
      <c r="B1737" s="93">
        <v>1.5</v>
      </c>
      <c r="C1737" s="93"/>
      <c r="D1737" s="93">
        <v>1.5</v>
      </c>
      <c r="E1737" s="93">
        <v>1.5</v>
      </c>
      <c r="F1737" s="93">
        <v>1.5</v>
      </c>
      <c r="G1737" s="81">
        <v>4235</v>
      </c>
      <c r="H1737" s="101">
        <v>26</v>
      </c>
      <c r="I1737" s="92">
        <v>120.516226</v>
      </c>
      <c r="J1737" s="93">
        <v>1.585</v>
      </c>
      <c r="K1737" s="93">
        <v>1.68</v>
      </c>
      <c r="L1737" s="93">
        <v>1.87</v>
      </c>
      <c r="M1737" s="93">
        <v>1.5004999999999999</v>
      </c>
      <c r="N1737" s="93">
        <v>1.5004999999999999</v>
      </c>
      <c r="O1737" s="93">
        <v>1.5065</v>
      </c>
    </row>
    <row r="1738" spans="1:15">
      <c r="A1738" s="64">
        <v>43035</v>
      </c>
      <c r="B1738" s="93">
        <v>1.5</v>
      </c>
      <c r="C1738" s="93"/>
      <c r="D1738" s="93">
        <v>1.5</v>
      </c>
      <c r="E1738" s="93">
        <v>1.5</v>
      </c>
      <c r="F1738" s="93">
        <v>1.5</v>
      </c>
      <c r="G1738" s="101">
        <v>3988</v>
      </c>
      <c r="H1738" s="101">
        <v>29</v>
      </c>
      <c r="I1738" s="92">
        <v>120.52117800000001</v>
      </c>
      <c r="J1738" s="93">
        <v>1.6</v>
      </c>
      <c r="K1738" s="93">
        <v>1.69</v>
      </c>
      <c r="L1738" s="93">
        <v>1.88</v>
      </c>
      <c r="M1738" s="93">
        <v>1.5004999999999999</v>
      </c>
      <c r="N1738" s="93">
        <v>1.5015000000000001</v>
      </c>
      <c r="O1738" s="93">
        <v>1.5065</v>
      </c>
    </row>
    <row r="1739" spans="1:15">
      <c r="A1739" s="87">
        <v>43038</v>
      </c>
      <c r="B1739" s="95">
        <v>1.5</v>
      </c>
      <c r="C1739" s="95"/>
      <c r="D1739" s="95">
        <v>1.5</v>
      </c>
      <c r="E1739" s="95">
        <v>1.5</v>
      </c>
      <c r="F1739" s="95">
        <v>1.5</v>
      </c>
      <c r="G1739" s="97">
        <v>3975</v>
      </c>
      <c r="H1739" s="97">
        <v>35</v>
      </c>
      <c r="I1739" s="96">
        <v>120.53603699999999</v>
      </c>
      <c r="J1739" s="95">
        <v>1.605</v>
      </c>
      <c r="K1739" s="95">
        <v>1.7</v>
      </c>
      <c r="L1739" s="95">
        <v>1.89</v>
      </c>
      <c r="M1739" s="95">
        <v>1.4990000000000001</v>
      </c>
      <c r="N1739" s="95">
        <v>1.5004999999999999</v>
      </c>
      <c r="O1739" s="95">
        <v>1.5074999999999998</v>
      </c>
    </row>
    <row r="1740" spans="1:15">
      <c r="A1740" s="87">
        <v>43039</v>
      </c>
      <c r="B1740" s="95">
        <v>1.5</v>
      </c>
      <c r="C1740" s="95"/>
      <c r="D1740" s="95">
        <v>1.5</v>
      </c>
      <c r="E1740" s="95">
        <v>1.5</v>
      </c>
      <c r="F1740" s="95">
        <v>1.5</v>
      </c>
      <c r="G1740" s="97">
        <v>5358</v>
      </c>
      <c r="H1740" s="97">
        <v>35</v>
      </c>
      <c r="I1740" s="96">
        <v>120.54099100000001</v>
      </c>
      <c r="J1740" s="95">
        <v>1.595</v>
      </c>
      <c r="K1740" s="95">
        <v>1.69</v>
      </c>
      <c r="L1740" s="95">
        <v>1.875</v>
      </c>
      <c r="M1740" s="95">
        <v>1.4990000000000001</v>
      </c>
      <c r="N1740" s="95">
        <v>1.4994999999999998</v>
      </c>
      <c r="O1740" s="95">
        <v>1.5089999999999999</v>
      </c>
    </row>
    <row r="1741" spans="1:15">
      <c r="A1741" s="64">
        <v>43040</v>
      </c>
      <c r="B1741" s="95">
        <v>1.5</v>
      </c>
      <c r="C1741" s="95"/>
      <c r="D1741" s="95">
        <v>1.5</v>
      </c>
      <c r="E1741" s="95">
        <v>1.5</v>
      </c>
      <c r="F1741" s="95">
        <v>1.5</v>
      </c>
      <c r="G1741" s="97">
        <v>6848</v>
      </c>
      <c r="H1741" s="97">
        <v>39</v>
      </c>
      <c r="I1741" s="96">
        <v>120.54594400000001</v>
      </c>
      <c r="J1741" s="95">
        <v>1.615</v>
      </c>
      <c r="K1741" s="95">
        <v>1.7050000000000001</v>
      </c>
      <c r="L1741" s="95">
        <v>1.89</v>
      </c>
      <c r="M1741" s="95">
        <v>1.504</v>
      </c>
      <c r="N1741" s="95">
        <v>1.4994999999999998</v>
      </c>
      <c r="O1741" s="95">
        <v>1.508</v>
      </c>
    </row>
    <row r="1742" spans="1:15">
      <c r="A1742" s="64">
        <v>43041</v>
      </c>
      <c r="B1742" s="93">
        <v>1.5</v>
      </c>
      <c r="C1742" s="93"/>
      <c r="D1742" s="93">
        <v>1.5</v>
      </c>
      <c r="E1742" s="93">
        <v>1.5</v>
      </c>
      <c r="F1742" s="93">
        <v>1.5</v>
      </c>
      <c r="G1742" s="81">
        <v>5369</v>
      </c>
      <c r="H1742" s="81">
        <v>35</v>
      </c>
      <c r="I1742" s="80">
        <v>120.550898</v>
      </c>
      <c r="J1742" s="93">
        <v>1.61</v>
      </c>
      <c r="K1742" s="93">
        <v>1.7</v>
      </c>
      <c r="L1742" s="93">
        <v>1.88</v>
      </c>
      <c r="M1742" s="93">
        <v>1.498</v>
      </c>
      <c r="N1742" s="93">
        <v>1.4994999999999998</v>
      </c>
      <c r="O1742" s="93">
        <v>1.508</v>
      </c>
    </row>
    <row r="1743" spans="1:15">
      <c r="A1743" s="64">
        <v>43042</v>
      </c>
      <c r="B1743" s="95">
        <v>1.5</v>
      </c>
      <c r="C1743" s="95"/>
      <c r="D1743" s="95">
        <v>1.5</v>
      </c>
      <c r="E1743" s="95">
        <v>1.5</v>
      </c>
      <c r="F1743" s="95">
        <v>1.5</v>
      </c>
      <c r="G1743" s="97">
        <v>4727</v>
      </c>
      <c r="H1743" s="97">
        <v>32</v>
      </c>
      <c r="I1743" s="96">
        <v>120.555852</v>
      </c>
      <c r="J1743" s="95">
        <v>1.595</v>
      </c>
      <c r="K1743" s="95">
        <v>1.69</v>
      </c>
      <c r="L1743" s="95">
        <v>1.87</v>
      </c>
      <c r="M1743" s="95">
        <v>1.4969999999999999</v>
      </c>
      <c r="N1743" s="95">
        <v>1.4994999999999998</v>
      </c>
      <c r="O1743" s="95">
        <v>1.5049999999999999</v>
      </c>
    </row>
    <row r="1744" spans="1:15">
      <c r="A1744" s="64">
        <v>43045</v>
      </c>
      <c r="B1744" s="95">
        <v>1.5</v>
      </c>
      <c r="C1744" s="95"/>
      <c r="D1744" s="95">
        <v>1.5</v>
      </c>
      <c r="E1744" s="95">
        <v>1.5</v>
      </c>
      <c r="F1744" s="95">
        <v>1.5</v>
      </c>
      <c r="G1744" s="97">
        <v>4909</v>
      </c>
      <c r="H1744" s="97">
        <v>35</v>
      </c>
      <c r="I1744" s="96">
        <v>120.57071500000001</v>
      </c>
      <c r="J1744" s="95">
        <v>1.61</v>
      </c>
      <c r="K1744" s="95">
        <v>1.7</v>
      </c>
      <c r="L1744" s="95">
        <v>1.88</v>
      </c>
      <c r="M1744" s="95">
        <v>1.4969999999999999</v>
      </c>
      <c r="N1744" s="95">
        <v>1.5</v>
      </c>
      <c r="O1744" s="95">
        <v>1.5099999999999998</v>
      </c>
    </row>
    <row r="1745" spans="1:15">
      <c r="A1745" s="64">
        <v>43046</v>
      </c>
      <c r="B1745" s="95">
        <v>1.5</v>
      </c>
      <c r="C1745" s="95"/>
      <c r="D1745" s="95">
        <v>1.5</v>
      </c>
      <c r="E1745" s="95">
        <v>1.5</v>
      </c>
      <c r="F1745" s="95">
        <v>1.5</v>
      </c>
      <c r="G1745" s="97">
        <v>4542</v>
      </c>
      <c r="H1745" s="97">
        <v>29</v>
      </c>
      <c r="I1745" s="96">
        <v>120.57567</v>
      </c>
      <c r="J1745" s="95">
        <v>1.61</v>
      </c>
      <c r="K1745" s="95">
        <v>1.7</v>
      </c>
      <c r="L1745" s="95">
        <v>1.88</v>
      </c>
      <c r="M1745" s="95">
        <v>1.5009999999999999</v>
      </c>
      <c r="N1745" s="95">
        <v>1.4994999999999998</v>
      </c>
      <c r="O1745" s="95">
        <v>1.5089999999999999</v>
      </c>
    </row>
    <row r="1746" spans="1:15">
      <c r="A1746" s="64">
        <v>43047</v>
      </c>
      <c r="B1746" s="93">
        <v>1.5</v>
      </c>
      <c r="C1746" s="93"/>
      <c r="D1746" s="93">
        <v>1.5</v>
      </c>
      <c r="E1746" s="93">
        <v>1.5</v>
      </c>
      <c r="F1746" s="93">
        <v>1.5</v>
      </c>
      <c r="G1746" s="81">
        <v>4298</v>
      </c>
      <c r="H1746" s="81">
        <v>24</v>
      </c>
      <c r="I1746" s="80">
        <v>120.580626</v>
      </c>
      <c r="J1746" s="93">
        <v>1.61</v>
      </c>
      <c r="K1746" s="93">
        <v>1.7</v>
      </c>
      <c r="L1746" s="93">
        <v>1.885</v>
      </c>
      <c r="M1746" s="93">
        <v>1.5004999999999999</v>
      </c>
      <c r="N1746" s="93">
        <v>1.4994999999999998</v>
      </c>
      <c r="O1746" s="93">
        <v>1.5089999999999999</v>
      </c>
    </row>
    <row r="1747" spans="1:15">
      <c r="A1747" s="64">
        <v>43048</v>
      </c>
      <c r="B1747" s="95">
        <v>1.5</v>
      </c>
      <c r="C1747" s="95"/>
      <c r="D1747" s="95">
        <v>1.5</v>
      </c>
      <c r="E1747" s="95">
        <v>1.5</v>
      </c>
      <c r="F1747" s="95">
        <v>1.5</v>
      </c>
      <c r="G1747" s="97">
        <v>4774</v>
      </c>
      <c r="H1747" s="97">
        <v>37</v>
      </c>
      <c r="I1747" s="96">
        <v>120.585581</v>
      </c>
      <c r="J1747" s="95">
        <v>1.62</v>
      </c>
      <c r="K1747" s="95">
        <v>1.7050000000000001</v>
      </c>
      <c r="L1747" s="95">
        <v>1.885</v>
      </c>
      <c r="M1747" s="95">
        <v>1.5009999999999999</v>
      </c>
      <c r="N1747" s="95">
        <v>1.498</v>
      </c>
      <c r="O1747" s="95">
        <v>1.5089999999999999</v>
      </c>
    </row>
    <row r="1748" spans="1:15">
      <c r="A1748" s="64">
        <v>43049</v>
      </c>
      <c r="B1748" s="95">
        <v>1.5</v>
      </c>
      <c r="C1748" s="95"/>
      <c r="D1748" s="95">
        <v>1.5</v>
      </c>
      <c r="E1748" s="95">
        <v>1.5</v>
      </c>
      <c r="F1748" s="95">
        <v>1.5</v>
      </c>
      <c r="G1748" s="97">
        <v>5916</v>
      </c>
      <c r="H1748" s="97">
        <v>35</v>
      </c>
      <c r="I1748" s="96">
        <v>120.590537</v>
      </c>
      <c r="J1748" s="95">
        <v>1.62</v>
      </c>
      <c r="K1748" s="95">
        <v>1.71</v>
      </c>
      <c r="L1748" s="95">
        <v>1.885</v>
      </c>
      <c r="M1748" s="95">
        <v>1.5</v>
      </c>
      <c r="N1748" s="95">
        <v>1.5009999999999999</v>
      </c>
      <c r="O1748" s="95">
        <v>1.51</v>
      </c>
    </row>
    <row r="1749" spans="1:15">
      <c r="A1749" s="64">
        <v>43052</v>
      </c>
      <c r="B1749" s="95">
        <v>1.5</v>
      </c>
      <c r="C1749" s="95"/>
      <c r="D1749" s="95">
        <v>1.5</v>
      </c>
      <c r="E1749" s="95">
        <v>1.5</v>
      </c>
      <c r="F1749" s="95">
        <v>1.5</v>
      </c>
      <c r="G1749" s="97">
        <v>5492</v>
      </c>
      <c r="H1749" s="97">
        <v>32</v>
      </c>
      <c r="I1749" s="96">
        <v>120.60540399999999</v>
      </c>
      <c r="J1749" s="95">
        <v>1.62</v>
      </c>
      <c r="K1749" s="95">
        <v>1.71</v>
      </c>
      <c r="L1749" s="95">
        <v>1.885</v>
      </c>
      <c r="M1749" s="95">
        <v>1.5</v>
      </c>
      <c r="N1749" s="95">
        <v>1.498</v>
      </c>
      <c r="O1749" s="95">
        <v>1.508</v>
      </c>
    </row>
    <row r="1750" spans="1:15">
      <c r="A1750" s="64">
        <v>43053</v>
      </c>
      <c r="B1750" s="95">
        <v>1.5</v>
      </c>
      <c r="C1750" s="95"/>
      <c r="D1750" s="95">
        <v>1.5</v>
      </c>
      <c r="E1750" s="95">
        <v>1.5</v>
      </c>
      <c r="F1750" s="95">
        <v>1.5</v>
      </c>
      <c r="G1750" s="97">
        <v>4942</v>
      </c>
      <c r="H1750" s="97">
        <v>37</v>
      </c>
      <c r="I1750" s="96">
        <v>120.61036</v>
      </c>
      <c r="J1750" s="95">
        <v>1.635</v>
      </c>
      <c r="K1750" s="95">
        <v>1.72</v>
      </c>
      <c r="L1750" s="95">
        <v>1.895</v>
      </c>
      <c r="M1750" s="95">
        <v>1.5</v>
      </c>
      <c r="N1750" s="95">
        <v>1.4990000000000001</v>
      </c>
      <c r="O1750" s="95">
        <v>1.5105</v>
      </c>
    </row>
    <row r="1751" spans="1:15">
      <c r="A1751" s="64">
        <v>43054</v>
      </c>
      <c r="B1751" s="95">
        <v>1.5</v>
      </c>
      <c r="C1751" s="95"/>
      <c r="D1751" s="95">
        <v>1.5</v>
      </c>
      <c r="E1751" s="95">
        <v>1.5</v>
      </c>
      <c r="F1751" s="95">
        <v>1.5</v>
      </c>
      <c r="G1751" s="97">
        <v>4370</v>
      </c>
      <c r="H1751" s="97">
        <v>34</v>
      </c>
      <c r="I1751" s="96">
        <v>120.615317</v>
      </c>
      <c r="J1751" s="95">
        <v>1.63</v>
      </c>
      <c r="K1751" s="95">
        <v>1.71</v>
      </c>
      <c r="L1751" s="95">
        <v>1.885</v>
      </c>
      <c r="M1751" s="95">
        <v>1.5</v>
      </c>
      <c r="N1751" s="95">
        <v>1.5009999999999999</v>
      </c>
      <c r="O1751" s="95">
        <v>1.5099999999999998</v>
      </c>
    </row>
    <row r="1752" spans="1:15">
      <c r="A1752" s="64">
        <v>43055</v>
      </c>
      <c r="B1752" s="95">
        <v>1.5</v>
      </c>
      <c r="C1752" s="95"/>
      <c r="D1752" s="95">
        <v>1.5</v>
      </c>
      <c r="E1752" s="95">
        <v>1.5</v>
      </c>
      <c r="F1752" s="95">
        <v>1.5</v>
      </c>
      <c r="G1752" s="97">
        <v>5778</v>
      </c>
      <c r="H1752" s="97">
        <v>38</v>
      </c>
      <c r="I1752" s="96">
        <v>120.62027399999999</v>
      </c>
      <c r="J1752" s="95">
        <v>1.63</v>
      </c>
      <c r="K1752" s="95">
        <v>1.72</v>
      </c>
      <c r="L1752" s="95">
        <v>1.89</v>
      </c>
      <c r="M1752" s="95">
        <v>1.5</v>
      </c>
      <c r="N1752" s="95">
        <v>1.4975000000000001</v>
      </c>
      <c r="O1752" s="95">
        <v>1.5049999999999999</v>
      </c>
    </row>
    <row r="1753" spans="1:15">
      <c r="A1753" s="64">
        <v>43056</v>
      </c>
      <c r="B1753" s="95">
        <v>1.5</v>
      </c>
      <c r="C1753" s="95"/>
      <c r="D1753" s="95">
        <v>1.5</v>
      </c>
      <c r="E1753" s="95">
        <v>1.5</v>
      </c>
      <c r="F1753" s="95">
        <v>1.5</v>
      </c>
      <c r="G1753" s="97">
        <v>5027.7</v>
      </c>
      <c r="H1753" s="97">
        <v>39</v>
      </c>
      <c r="I1753" s="96">
        <v>120.625231</v>
      </c>
      <c r="J1753" s="95">
        <v>1.63</v>
      </c>
      <c r="K1753" s="95">
        <v>1.72</v>
      </c>
      <c r="L1753" s="95">
        <v>1.89</v>
      </c>
      <c r="M1753" s="95">
        <v>1.5</v>
      </c>
      <c r="N1753" s="95">
        <v>1.5009999999999999</v>
      </c>
      <c r="O1753" s="95">
        <v>1.5089999999999999</v>
      </c>
    </row>
    <row r="1754" spans="1:15">
      <c r="A1754" s="64">
        <v>43059</v>
      </c>
      <c r="B1754" s="95">
        <v>1.5</v>
      </c>
      <c r="C1754" s="95"/>
      <c r="D1754" s="95">
        <v>1.5</v>
      </c>
      <c r="E1754" s="95">
        <v>1.5</v>
      </c>
      <c r="F1754" s="95">
        <v>1.5</v>
      </c>
      <c r="G1754" s="97">
        <v>3793</v>
      </c>
      <c r="H1754" s="97">
        <v>41</v>
      </c>
      <c r="I1754" s="96">
        <v>120.640102</v>
      </c>
      <c r="J1754" s="95">
        <v>1.63</v>
      </c>
      <c r="K1754" s="95">
        <v>1.72</v>
      </c>
      <c r="L1754" s="95">
        <v>1.89</v>
      </c>
      <c r="M1754" s="95">
        <v>1.4990000000000001</v>
      </c>
      <c r="N1754" s="95">
        <v>1.4990000000000001</v>
      </c>
      <c r="O1754" s="95">
        <v>1.5049999999999999</v>
      </c>
    </row>
    <row r="1755" spans="1:15">
      <c r="A1755" s="64">
        <v>43060</v>
      </c>
      <c r="B1755" s="95">
        <v>1.5</v>
      </c>
      <c r="C1755" s="95"/>
      <c r="D1755" s="95">
        <v>1.5</v>
      </c>
      <c r="E1755" s="95">
        <v>1.5</v>
      </c>
      <c r="F1755" s="95">
        <v>1.5</v>
      </c>
      <c r="G1755" s="97">
        <v>3378</v>
      </c>
      <c r="H1755" s="97">
        <v>32</v>
      </c>
      <c r="I1755" s="96">
        <v>120.64506</v>
      </c>
      <c r="J1755" s="95">
        <v>1.63</v>
      </c>
      <c r="K1755" s="95">
        <v>1.72</v>
      </c>
      <c r="L1755" s="95">
        <v>1.895</v>
      </c>
      <c r="M1755" s="95">
        <v>1.4990000000000001</v>
      </c>
      <c r="N1755" s="95">
        <v>1.4965000000000002</v>
      </c>
      <c r="O1755" s="95">
        <v>1.5059999999999998</v>
      </c>
    </row>
    <row r="1756" spans="1:15">
      <c r="A1756" s="64">
        <v>43061</v>
      </c>
      <c r="B1756" s="95">
        <v>1.5</v>
      </c>
      <c r="C1756" s="95"/>
      <c r="D1756" s="95">
        <v>1.5</v>
      </c>
      <c r="E1756" s="95">
        <v>1.5</v>
      </c>
      <c r="F1756" s="95">
        <v>1.5</v>
      </c>
      <c r="G1756" s="97">
        <v>5223</v>
      </c>
      <c r="H1756" s="97">
        <v>33</v>
      </c>
      <c r="I1756" s="96">
        <v>120.650018</v>
      </c>
      <c r="J1756" s="95">
        <v>1.64</v>
      </c>
      <c r="K1756" s="95">
        <v>1.7250000000000001</v>
      </c>
      <c r="L1756" s="95">
        <v>1.89</v>
      </c>
      <c r="M1756" s="95">
        <v>1.4975000000000001</v>
      </c>
      <c r="N1756" s="95">
        <v>1.4975000000000001</v>
      </c>
      <c r="O1756" s="95">
        <v>1.506</v>
      </c>
    </row>
    <row r="1757" spans="1:15">
      <c r="A1757" s="64">
        <v>43062</v>
      </c>
      <c r="B1757" s="95">
        <v>1.5</v>
      </c>
      <c r="C1757" s="95"/>
      <c r="D1757" s="95">
        <v>1.5</v>
      </c>
      <c r="E1757" s="95">
        <v>1.5</v>
      </c>
      <c r="F1757" s="95">
        <v>1.5</v>
      </c>
      <c r="G1757" s="97">
        <v>5082</v>
      </c>
      <c r="H1757" s="97">
        <v>39</v>
      </c>
      <c r="I1757" s="96">
        <v>120.654976</v>
      </c>
      <c r="J1757" s="95">
        <v>1.65</v>
      </c>
      <c r="K1757" s="95">
        <v>1.7250000000000001</v>
      </c>
      <c r="L1757" s="95">
        <v>1.89</v>
      </c>
      <c r="M1757" s="95">
        <v>1.4975000000000001</v>
      </c>
      <c r="N1757" s="95">
        <v>1.4975000000000001</v>
      </c>
      <c r="O1757" s="95">
        <v>1.5055000000000001</v>
      </c>
    </row>
    <row r="1758" spans="1:15">
      <c r="A1758" s="64">
        <v>43063</v>
      </c>
      <c r="B1758" s="95">
        <v>1.5</v>
      </c>
      <c r="C1758" s="95"/>
      <c r="D1758" s="95">
        <v>1.5</v>
      </c>
      <c r="E1758" s="95">
        <v>1.5</v>
      </c>
      <c r="F1758" s="95">
        <v>1.5</v>
      </c>
      <c r="G1758" s="97">
        <v>5553</v>
      </c>
      <c r="H1758" s="97">
        <v>41</v>
      </c>
      <c r="I1758" s="96">
        <v>120.659935</v>
      </c>
      <c r="J1758" s="95">
        <v>1.66</v>
      </c>
      <c r="K1758" s="95">
        <v>1.74</v>
      </c>
      <c r="L1758" s="95">
        <v>1.91</v>
      </c>
      <c r="M1758" s="95">
        <v>1.4975000000000001</v>
      </c>
      <c r="N1758" s="95">
        <v>1.4970000000000001</v>
      </c>
      <c r="O1758" s="95">
        <v>1.5055000000000001</v>
      </c>
    </row>
    <row r="1759" spans="1:15">
      <c r="A1759" s="64">
        <v>43066</v>
      </c>
      <c r="B1759" s="93">
        <v>1.5</v>
      </c>
      <c r="C1759" s="93"/>
      <c r="D1759" s="93">
        <v>1.5</v>
      </c>
      <c r="E1759" s="93">
        <v>1.5</v>
      </c>
      <c r="F1759" s="93">
        <v>1.5</v>
      </c>
      <c r="G1759" s="81">
        <v>5649</v>
      </c>
      <c r="H1759" s="81">
        <v>35</v>
      </c>
      <c r="I1759" s="80">
        <v>120.67481100000001</v>
      </c>
      <c r="J1759" s="93">
        <v>1.65</v>
      </c>
      <c r="K1759" s="93">
        <v>1.73</v>
      </c>
      <c r="L1759" s="93">
        <v>1.9</v>
      </c>
      <c r="M1759" s="93">
        <v>1.4975000000000001</v>
      </c>
      <c r="N1759" s="93">
        <v>1.4970000000000001</v>
      </c>
      <c r="O1759" s="93">
        <v>1.5044999999999999</v>
      </c>
    </row>
    <row r="1760" spans="1:15">
      <c r="A1760" s="64">
        <v>43067</v>
      </c>
      <c r="B1760" s="95">
        <v>1.5</v>
      </c>
      <c r="C1760" s="95"/>
      <c r="D1760" s="95">
        <v>1.5</v>
      </c>
      <c r="E1760" s="95">
        <v>1.5</v>
      </c>
      <c r="F1760" s="95">
        <v>1.5</v>
      </c>
      <c r="G1760" s="97">
        <v>7445</v>
      </c>
      <c r="H1760" s="97">
        <v>49</v>
      </c>
      <c r="I1760" s="96">
        <v>120.67977</v>
      </c>
      <c r="J1760" s="95">
        <v>1.65</v>
      </c>
      <c r="K1760" s="95">
        <v>1.73</v>
      </c>
      <c r="L1760" s="95">
        <v>1.9</v>
      </c>
      <c r="M1760" s="95">
        <v>1.4975000000000001</v>
      </c>
      <c r="N1760" s="95">
        <v>1.4975000000000001</v>
      </c>
      <c r="O1760" s="95">
        <v>1.5029999999999999</v>
      </c>
    </row>
    <row r="1761" spans="1:15">
      <c r="A1761" s="64">
        <v>43068</v>
      </c>
      <c r="B1761" s="111">
        <v>1.5</v>
      </c>
      <c r="C1761" s="111"/>
      <c r="D1761" s="111">
        <v>1.5</v>
      </c>
      <c r="E1761" s="111">
        <v>1.5</v>
      </c>
      <c r="F1761" s="111">
        <v>1.5</v>
      </c>
      <c r="G1761" s="113">
        <v>6622</v>
      </c>
      <c r="H1761" s="113">
        <v>35</v>
      </c>
      <c r="I1761" s="112">
        <v>120.684729</v>
      </c>
      <c r="J1761" s="111">
        <v>1.65</v>
      </c>
      <c r="K1761" s="111">
        <v>1.73</v>
      </c>
      <c r="L1761" s="111">
        <v>1.905</v>
      </c>
      <c r="M1761" s="111">
        <v>1.4975000000000001</v>
      </c>
      <c r="N1761" s="111">
        <v>1.4975000000000001</v>
      </c>
      <c r="O1761" s="111">
        <v>1.504</v>
      </c>
    </row>
    <row r="1762" spans="1:15">
      <c r="A1762" s="64">
        <v>43069</v>
      </c>
      <c r="B1762" s="93">
        <v>1.5</v>
      </c>
      <c r="C1762" s="93"/>
      <c r="D1762" s="93">
        <v>1.5</v>
      </c>
      <c r="E1762" s="93">
        <v>1.5</v>
      </c>
      <c r="F1762" s="93">
        <v>1.5</v>
      </c>
      <c r="G1762" s="81">
        <v>5742.5</v>
      </c>
      <c r="H1762" s="81">
        <v>40</v>
      </c>
      <c r="I1762" s="92">
        <v>120.689689</v>
      </c>
      <c r="J1762" s="93">
        <v>1.66</v>
      </c>
      <c r="K1762" s="93">
        <v>1.74</v>
      </c>
      <c r="L1762" s="93">
        <v>1.915</v>
      </c>
      <c r="M1762" s="93">
        <v>1.4975000000000001</v>
      </c>
      <c r="N1762" s="93">
        <v>1.4975000000000001</v>
      </c>
      <c r="O1762" s="93">
        <v>1.5044999999999999</v>
      </c>
    </row>
    <row r="1763" spans="1:15">
      <c r="A1763" s="64">
        <v>43070</v>
      </c>
      <c r="B1763" s="93">
        <v>1.5</v>
      </c>
      <c r="C1763" s="93"/>
      <c r="D1763" s="93">
        <v>1.5</v>
      </c>
      <c r="E1763" s="93">
        <v>1.5</v>
      </c>
      <c r="F1763" s="93">
        <v>1.5</v>
      </c>
      <c r="G1763" s="81">
        <v>5358</v>
      </c>
      <c r="H1763" s="81">
        <v>29</v>
      </c>
      <c r="I1763" s="80">
        <v>120.694649</v>
      </c>
      <c r="J1763" s="93">
        <v>1.66</v>
      </c>
      <c r="K1763" s="93">
        <v>1.7450000000000001</v>
      </c>
      <c r="L1763" s="93">
        <v>1.915</v>
      </c>
      <c r="M1763" s="93">
        <v>1.4975000000000001</v>
      </c>
      <c r="N1763" s="93">
        <v>1.4975000000000001</v>
      </c>
      <c r="O1763" s="93">
        <v>1.5044999999999999</v>
      </c>
    </row>
    <row r="1764" spans="1:15">
      <c r="A1764" s="64">
        <v>43073</v>
      </c>
      <c r="B1764" s="93">
        <v>1.5</v>
      </c>
      <c r="C1764" s="93"/>
      <c r="D1764" s="93">
        <v>1.5</v>
      </c>
      <c r="E1764" s="93">
        <v>1.5</v>
      </c>
      <c r="F1764" s="93">
        <v>1.5</v>
      </c>
      <c r="G1764" s="81">
        <v>6935</v>
      </c>
      <c r="H1764" s="81">
        <v>30</v>
      </c>
      <c r="I1764" s="92">
        <v>120.709529</v>
      </c>
      <c r="J1764" s="93">
        <v>1.66</v>
      </c>
      <c r="K1764" s="93">
        <v>1.74</v>
      </c>
      <c r="L1764" s="93">
        <v>1.905</v>
      </c>
      <c r="M1764" s="93">
        <v>1.4975000000000001</v>
      </c>
      <c r="N1764" s="93">
        <v>1.4975000000000001</v>
      </c>
      <c r="O1764" s="93">
        <v>1.5049999999999999</v>
      </c>
    </row>
    <row r="1765" spans="1:15">
      <c r="A1765" s="64">
        <v>43074</v>
      </c>
      <c r="B1765" s="93">
        <v>1.5</v>
      </c>
      <c r="C1765" s="93"/>
      <c r="D1765" s="93">
        <v>1.5</v>
      </c>
      <c r="E1765" s="93">
        <v>1.5</v>
      </c>
      <c r="F1765" s="93">
        <v>1.5</v>
      </c>
      <c r="G1765" s="81">
        <v>6050</v>
      </c>
      <c r="H1765" s="81">
        <v>34</v>
      </c>
      <c r="I1765" s="80">
        <v>120.71449</v>
      </c>
      <c r="J1765" s="93">
        <v>1.66</v>
      </c>
      <c r="K1765" s="93">
        <v>1.7649999999999999</v>
      </c>
      <c r="L1765" s="93">
        <v>1.93</v>
      </c>
      <c r="M1765" s="93">
        <v>1.4975000000000001</v>
      </c>
      <c r="N1765" s="93">
        <v>1.4975000000000001</v>
      </c>
      <c r="O1765" s="93">
        <v>1.5105</v>
      </c>
    </row>
    <row r="1766" spans="1:15">
      <c r="A1766" s="64">
        <v>43075</v>
      </c>
      <c r="B1766" s="93">
        <v>1.5</v>
      </c>
      <c r="C1766" s="93"/>
      <c r="D1766" s="93">
        <v>1.5</v>
      </c>
      <c r="E1766" s="93">
        <v>1.5</v>
      </c>
      <c r="F1766" s="93">
        <v>1.5</v>
      </c>
      <c r="G1766" s="81">
        <v>5398</v>
      </c>
      <c r="H1766" s="81">
        <v>38</v>
      </c>
      <c r="I1766" s="80">
        <v>120.71944999999999</v>
      </c>
      <c r="J1766" s="93">
        <v>1.6850000000000001</v>
      </c>
      <c r="K1766" s="93">
        <v>1.7549999999999999</v>
      </c>
      <c r="L1766" s="93">
        <v>1.895</v>
      </c>
      <c r="M1766" s="93">
        <v>1.4975000000000001</v>
      </c>
      <c r="N1766" s="93">
        <v>1.4975000000000001</v>
      </c>
      <c r="O1766" s="93">
        <v>1.5024999999999999</v>
      </c>
    </row>
    <row r="1767" spans="1:15">
      <c r="A1767" s="64">
        <v>43076</v>
      </c>
      <c r="B1767" s="93">
        <v>1.5</v>
      </c>
      <c r="C1767" s="93"/>
      <c r="D1767" s="93">
        <v>1.5</v>
      </c>
      <c r="E1767" s="93">
        <v>1.5</v>
      </c>
      <c r="F1767" s="93">
        <v>1.5</v>
      </c>
      <c r="G1767" s="81">
        <v>6208</v>
      </c>
      <c r="H1767" s="81">
        <v>30</v>
      </c>
      <c r="I1767" s="80">
        <v>120.724412</v>
      </c>
      <c r="J1767" s="93">
        <v>1.675</v>
      </c>
      <c r="K1767" s="93">
        <v>1.7549999999999999</v>
      </c>
      <c r="L1767" s="93">
        <v>1.92</v>
      </c>
      <c r="M1767" s="93">
        <v>1.4975000000000001</v>
      </c>
      <c r="N1767" s="93">
        <v>1.4975000000000001</v>
      </c>
      <c r="O1767" s="93">
        <v>1.5065</v>
      </c>
    </row>
    <row r="1768" spans="1:15">
      <c r="A1768" s="64">
        <v>43077</v>
      </c>
      <c r="B1768" s="93">
        <v>1.5</v>
      </c>
      <c r="C1768" s="93"/>
      <c r="D1768" s="93">
        <v>1.5</v>
      </c>
      <c r="E1768" s="93">
        <v>1.5</v>
      </c>
      <c r="F1768" s="93">
        <v>1.5</v>
      </c>
      <c r="G1768" s="81">
        <v>5287</v>
      </c>
      <c r="H1768" s="81">
        <v>31</v>
      </c>
      <c r="I1768" s="80">
        <v>120.729373</v>
      </c>
      <c r="J1768" s="93">
        <v>1.68</v>
      </c>
      <c r="K1768" s="93">
        <v>1.7549999999999999</v>
      </c>
      <c r="L1768" s="93">
        <v>1.92</v>
      </c>
      <c r="M1768" s="93">
        <v>1.4975000000000001</v>
      </c>
      <c r="N1768" s="93">
        <v>1.4975000000000001</v>
      </c>
      <c r="O1768" s="93">
        <v>1.506</v>
      </c>
    </row>
    <row r="1769" spans="1:15">
      <c r="A1769" s="64">
        <v>43080</v>
      </c>
      <c r="B1769" s="93">
        <v>1.5</v>
      </c>
      <c r="C1769" s="93"/>
      <c r="D1769" s="93">
        <v>1.5</v>
      </c>
      <c r="E1769" s="93">
        <v>1.5</v>
      </c>
      <c r="F1769" s="93">
        <v>1.5</v>
      </c>
      <c r="G1769" s="81">
        <v>6800</v>
      </c>
      <c r="H1769" s="81">
        <v>38</v>
      </c>
      <c r="I1769" s="92">
        <v>120.744257</v>
      </c>
      <c r="J1769" s="93">
        <v>1.6850000000000001</v>
      </c>
      <c r="K1769" s="93">
        <v>1.7649999999999999</v>
      </c>
      <c r="L1769" s="93">
        <v>1.93</v>
      </c>
      <c r="M1769" s="93">
        <v>1.4975000000000001</v>
      </c>
      <c r="N1769" s="93">
        <v>1.4975000000000001</v>
      </c>
      <c r="O1769" s="93">
        <v>1.5074999999999998</v>
      </c>
    </row>
    <row r="1770" spans="1:15">
      <c r="A1770" s="64">
        <v>43081</v>
      </c>
      <c r="B1770" s="93">
        <v>1.5</v>
      </c>
      <c r="C1770" s="93"/>
      <c r="D1770" s="93">
        <v>1.5</v>
      </c>
      <c r="E1770" s="93">
        <v>1.5</v>
      </c>
      <c r="F1770" s="93">
        <v>1.5</v>
      </c>
      <c r="G1770" s="81">
        <v>5990</v>
      </c>
      <c r="H1770" s="81">
        <v>32</v>
      </c>
      <c r="I1770" s="80">
        <v>120.749219</v>
      </c>
      <c r="J1770" s="93">
        <v>1.67</v>
      </c>
      <c r="K1770" s="93">
        <v>1.75</v>
      </c>
      <c r="L1770" s="93">
        <v>1.925</v>
      </c>
      <c r="M1770" s="93">
        <v>1.4975000000000001</v>
      </c>
      <c r="N1770" s="93">
        <v>1.4975000000000001</v>
      </c>
      <c r="O1770" s="93">
        <v>1.5074999999999998</v>
      </c>
    </row>
    <row r="1771" spans="1:15">
      <c r="A1771" s="64">
        <v>43082</v>
      </c>
      <c r="B1771" s="95">
        <v>1.5</v>
      </c>
      <c r="C1771" s="95"/>
      <c r="D1771" s="95">
        <v>1.5</v>
      </c>
      <c r="E1771" s="95">
        <v>1.5</v>
      </c>
      <c r="F1771" s="95">
        <v>1.5</v>
      </c>
      <c r="G1771" s="97">
        <v>7055.3</v>
      </c>
      <c r="H1771" s="97">
        <v>33</v>
      </c>
      <c r="I1771" s="96">
        <v>120.754182</v>
      </c>
      <c r="J1771" s="95">
        <v>1.68</v>
      </c>
      <c r="K1771" s="95">
        <v>1.76</v>
      </c>
      <c r="L1771" s="95">
        <v>1.9350000000000001</v>
      </c>
      <c r="M1771" s="95">
        <v>1.4975000000000001</v>
      </c>
      <c r="N1771" s="95">
        <v>1.4975000000000001</v>
      </c>
      <c r="O1771" s="95">
        <v>1.5069999999999999</v>
      </c>
    </row>
    <row r="1772" spans="1:15">
      <c r="A1772" s="64">
        <v>43083</v>
      </c>
      <c r="B1772" s="93">
        <v>1.5</v>
      </c>
      <c r="C1772" s="93"/>
      <c r="D1772" s="93">
        <v>1.5</v>
      </c>
      <c r="E1772" s="93">
        <v>1.5</v>
      </c>
      <c r="F1772" s="93">
        <v>1.5</v>
      </c>
      <c r="G1772" s="101">
        <v>5377</v>
      </c>
      <c r="H1772" s="101">
        <v>37</v>
      </c>
      <c r="I1772" s="92">
        <v>120.75914400000001</v>
      </c>
      <c r="J1772" s="93">
        <v>1.7</v>
      </c>
      <c r="K1772" s="93">
        <v>1.7749999999999999</v>
      </c>
      <c r="L1772" s="93">
        <v>1.9450000000000001</v>
      </c>
      <c r="M1772" s="93">
        <v>1.4990000000000001</v>
      </c>
      <c r="N1772" s="93">
        <v>1.4984999999999999</v>
      </c>
      <c r="O1772" s="93">
        <v>1.5145</v>
      </c>
    </row>
    <row r="1773" spans="1:15">
      <c r="A1773" s="64">
        <v>43084</v>
      </c>
      <c r="B1773" s="95">
        <v>1.5</v>
      </c>
      <c r="C1773" s="95"/>
      <c r="D1773" s="95">
        <v>1.5</v>
      </c>
      <c r="E1773" s="95">
        <v>1.5</v>
      </c>
      <c r="F1773" s="95">
        <v>1.5</v>
      </c>
      <c r="G1773" s="97">
        <v>6203</v>
      </c>
      <c r="H1773" s="97">
        <v>40</v>
      </c>
      <c r="I1773" s="96">
        <v>120.764107</v>
      </c>
      <c r="J1773" s="95">
        <v>1.69</v>
      </c>
      <c r="K1773" s="95">
        <v>1.77</v>
      </c>
      <c r="L1773" s="95">
        <v>1.9450000000000001</v>
      </c>
      <c r="M1773" s="95">
        <v>1.5</v>
      </c>
      <c r="N1773" s="95">
        <v>1.502</v>
      </c>
      <c r="O1773" s="95">
        <v>1.5189999999999999</v>
      </c>
    </row>
    <row r="1774" spans="1:15">
      <c r="A1774" s="64">
        <v>43087</v>
      </c>
      <c r="B1774" s="95">
        <v>1.5</v>
      </c>
      <c r="C1774" s="95"/>
      <c r="D1774" s="95">
        <v>1.5</v>
      </c>
      <c r="E1774" s="95">
        <v>1.5</v>
      </c>
      <c r="F1774" s="95">
        <v>1.5</v>
      </c>
      <c r="G1774" s="97">
        <v>6577</v>
      </c>
      <c r="H1774" s="97">
        <v>47</v>
      </c>
      <c r="I1774" s="96">
        <v>120.77899600000001</v>
      </c>
      <c r="J1774" s="95">
        <v>1.71</v>
      </c>
      <c r="K1774" s="95">
        <v>1.79</v>
      </c>
      <c r="L1774" s="95">
        <v>1.98</v>
      </c>
      <c r="M1774" s="95">
        <v>1.4975000000000001</v>
      </c>
      <c r="N1774" s="95">
        <v>1.498</v>
      </c>
      <c r="O1774" s="95">
        <v>1.5150000000000001</v>
      </c>
    </row>
    <row r="1775" spans="1:15">
      <c r="A1775" s="64">
        <v>43088</v>
      </c>
      <c r="B1775" s="93">
        <v>1.5</v>
      </c>
      <c r="C1775" s="93"/>
      <c r="D1775" s="93">
        <v>1.5</v>
      </c>
      <c r="E1775" s="93">
        <v>1.5</v>
      </c>
      <c r="F1775" s="93">
        <v>1.5</v>
      </c>
      <c r="G1775" s="81">
        <v>9188</v>
      </c>
      <c r="H1775" s="81">
        <v>36</v>
      </c>
      <c r="I1775" s="80">
        <v>120.783959</v>
      </c>
      <c r="J1775" s="93">
        <v>1.69</v>
      </c>
      <c r="K1775" s="93">
        <v>1.7749999999999999</v>
      </c>
      <c r="L1775" s="93">
        <v>1.98</v>
      </c>
      <c r="M1775" s="93">
        <v>1.5004999999999999</v>
      </c>
      <c r="N1775" s="93">
        <v>1.5004999999999999</v>
      </c>
      <c r="O1775" s="93">
        <v>1.5165</v>
      </c>
    </row>
    <row r="1776" spans="1:15">
      <c r="A1776" s="64">
        <v>43089</v>
      </c>
      <c r="B1776" s="93">
        <v>1.5</v>
      </c>
      <c r="C1776" s="93"/>
      <c r="D1776" s="93">
        <v>1.5</v>
      </c>
      <c r="E1776" s="93">
        <v>1.5</v>
      </c>
      <c r="F1776" s="93">
        <v>1.5</v>
      </c>
      <c r="G1776" s="81">
        <v>7611</v>
      </c>
      <c r="H1776" s="81">
        <v>48</v>
      </c>
      <c r="I1776" s="80">
        <v>120.788923</v>
      </c>
      <c r="J1776" s="93">
        <v>1.71</v>
      </c>
      <c r="K1776" s="93">
        <v>1.7949999999999999</v>
      </c>
      <c r="L1776" s="93">
        <v>1.9950000000000001</v>
      </c>
      <c r="M1776" s="93">
        <v>1.5004999999999999</v>
      </c>
      <c r="N1776" s="93">
        <v>1.5004999999999999</v>
      </c>
      <c r="O1776" s="93">
        <v>1.5215000000000001</v>
      </c>
    </row>
    <row r="1777" spans="1:15">
      <c r="A1777" s="64">
        <v>43090</v>
      </c>
      <c r="B1777" s="93">
        <v>1.5</v>
      </c>
      <c r="C1777" s="93"/>
      <c r="D1777" s="93">
        <v>1.5</v>
      </c>
      <c r="E1777" s="93">
        <v>1.5</v>
      </c>
      <c r="F1777" s="93">
        <v>1.5</v>
      </c>
      <c r="G1777" s="81">
        <v>6479</v>
      </c>
      <c r="H1777" s="81">
        <v>38</v>
      </c>
      <c r="I1777" s="80">
        <v>120.793887</v>
      </c>
      <c r="J1777" s="93">
        <v>1.71</v>
      </c>
      <c r="K1777" s="93">
        <v>1.7949999999999999</v>
      </c>
      <c r="L1777" s="93">
        <v>1.99</v>
      </c>
      <c r="M1777" s="93">
        <v>1.4990000000000001</v>
      </c>
      <c r="N1777" s="93">
        <v>1.5049999999999999</v>
      </c>
      <c r="O1777" s="93">
        <v>1.5229999999999999</v>
      </c>
    </row>
    <row r="1778" spans="1:15">
      <c r="A1778" s="64">
        <v>43091</v>
      </c>
      <c r="B1778" s="93">
        <v>1.5</v>
      </c>
      <c r="C1778" s="93"/>
      <c r="D1778" s="93">
        <v>1.5</v>
      </c>
      <c r="E1778" s="93">
        <v>1.5</v>
      </c>
      <c r="F1778" s="93">
        <v>1.5</v>
      </c>
      <c r="G1778" s="81">
        <v>6677</v>
      </c>
      <c r="H1778" s="81">
        <v>38</v>
      </c>
      <c r="I1778" s="80">
        <v>120.798851</v>
      </c>
      <c r="J1778" s="93">
        <v>1.71</v>
      </c>
      <c r="K1778" s="93">
        <v>1.7949999999999999</v>
      </c>
      <c r="L1778" s="93">
        <v>1.9917</v>
      </c>
      <c r="M1778" s="93">
        <v>1.4990000000000001</v>
      </c>
      <c r="N1778" s="93">
        <v>1.5049999999999999</v>
      </c>
      <c r="O1778" s="93">
        <v>1.5249999999999999</v>
      </c>
    </row>
    <row r="1779" spans="1:15">
      <c r="A1779" s="64">
        <v>43096</v>
      </c>
      <c r="B1779" s="95">
        <v>1.5</v>
      </c>
      <c r="C1779" s="95"/>
      <c r="D1779" s="95">
        <v>1.5</v>
      </c>
      <c r="E1779" s="95">
        <v>1.5</v>
      </c>
      <c r="F1779" s="95">
        <v>1.5</v>
      </c>
      <c r="G1779" s="97">
        <v>6049</v>
      </c>
      <c r="H1779" s="97">
        <v>35</v>
      </c>
      <c r="I1779" s="96">
        <v>120.823673</v>
      </c>
      <c r="J1779" s="95">
        <v>1.72</v>
      </c>
      <c r="K1779" s="95">
        <v>1.8049999999999999</v>
      </c>
      <c r="L1779" s="95">
        <v>1.9950000000000001</v>
      </c>
      <c r="M1779" s="95">
        <v>1.4990000000000001</v>
      </c>
      <c r="N1779" s="95">
        <v>1.5030000000000001</v>
      </c>
      <c r="O1779" s="95">
        <v>1.526</v>
      </c>
    </row>
    <row r="1780" spans="1:15">
      <c r="A1780" s="64">
        <v>43097</v>
      </c>
      <c r="B1780" s="95">
        <v>1.5</v>
      </c>
      <c r="C1780" s="95"/>
      <c r="D1780" s="95">
        <v>1.5</v>
      </c>
      <c r="E1780" s="95">
        <v>1.5</v>
      </c>
      <c r="F1780" s="95">
        <v>1.5</v>
      </c>
      <c r="G1780" s="97">
        <v>6440</v>
      </c>
      <c r="H1780" s="97">
        <v>33</v>
      </c>
      <c r="I1780" s="96">
        <v>120.828638</v>
      </c>
      <c r="J1780" s="95">
        <v>1.7150000000000001</v>
      </c>
      <c r="K1780" s="95">
        <v>1.7949999999999999</v>
      </c>
      <c r="L1780" s="95">
        <v>1.9950000000000001</v>
      </c>
      <c r="M1780" s="95">
        <v>1.4990000000000001</v>
      </c>
      <c r="N1780" s="95">
        <v>1.5049999999999999</v>
      </c>
      <c r="O1780" s="95">
        <v>1.5269999999999999</v>
      </c>
    </row>
    <row r="1781" spans="1:15">
      <c r="A1781" s="64">
        <v>43098</v>
      </c>
      <c r="B1781" s="95">
        <v>1.5</v>
      </c>
      <c r="C1781" s="95"/>
      <c r="D1781" s="95">
        <v>1.5</v>
      </c>
      <c r="E1781" s="95">
        <v>1.5</v>
      </c>
      <c r="F1781" s="95">
        <v>1.5</v>
      </c>
      <c r="G1781" s="97">
        <v>5587</v>
      </c>
      <c r="H1781" s="97">
        <v>26</v>
      </c>
      <c r="I1781" s="96">
        <v>120.833603</v>
      </c>
      <c r="J1781" s="95">
        <v>1.71</v>
      </c>
      <c r="K1781" s="95">
        <v>1.7949999999999999</v>
      </c>
      <c r="L1781" s="95">
        <v>1.9983</v>
      </c>
      <c r="M1781" s="95">
        <v>1.5015000000000001</v>
      </c>
      <c r="N1781" s="95">
        <v>1.504</v>
      </c>
      <c r="O1781" s="95">
        <v>1.5230000000000001</v>
      </c>
    </row>
    <row r="1782" spans="1:15">
      <c r="A1782" s="64">
        <v>43102</v>
      </c>
      <c r="B1782" s="93">
        <v>1.5</v>
      </c>
      <c r="C1782" s="93"/>
      <c r="D1782" s="93">
        <v>1.5</v>
      </c>
      <c r="E1782" s="93">
        <v>1.5</v>
      </c>
      <c r="F1782" s="93">
        <v>1.5</v>
      </c>
      <c r="G1782" s="101">
        <v>4079</v>
      </c>
      <c r="H1782" s="101">
        <v>24</v>
      </c>
      <c r="I1782" s="92">
        <v>120.85346699999999</v>
      </c>
      <c r="J1782" s="93">
        <v>1.7050000000000001</v>
      </c>
      <c r="K1782" s="93">
        <v>1.79</v>
      </c>
      <c r="L1782" s="93">
        <v>1.99</v>
      </c>
      <c r="M1782" s="93">
        <v>1.5009999999999999</v>
      </c>
      <c r="N1782" s="93">
        <v>1.506</v>
      </c>
      <c r="O1782" s="93">
        <v>1.526</v>
      </c>
    </row>
    <row r="1783" spans="1:15">
      <c r="A1783" s="64">
        <v>43103</v>
      </c>
      <c r="B1783" s="95">
        <v>1.5</v>
      </c>
      <c r="C1783" s="95"/>
      <c r="D1783" s="95">
        <v>1.5</v>
      </c>
      <c r="E1783" s="95">
        <v>1.5</v>
      </c>
      <c r="F1783" s="95">
        <v>1.5</v>
      </c>
      <c r="G1783" s="97">
        <v>4219</v>
      </c>
      <c r="H1783" s="97">
        <v>33</v>
      </c>
      <c r="I1783" s="96">
        <v>120.85843300000001</v>
      </c>
      <c r="J1783" s="95">
        <v>1.71</v>
      </c>
      <c r="K1783" s="95">
        <v>1.79</v>
      </c>
      <c r="L1783" s="95">
        <v>1.99</v>
      </c>
      <c r="M1783" s="95">
        <v>1.5009999999999999</v>
      </c>
      <c r="N1783" s="95">
        <v>1.5030000000000001</v>
      </c>
      <c r="O1783" s="95">
        <v>1.5249999999999999</v>
      </c>
    </row>
    <row r="1784" spans="1:15">
      <c r="A1784" s="64">
        <v>43104</v>
      </c>
      <c r="B1784" s="93">
        <v>1.5</v>
      </c>
      <c r="C1784" s="93"/>
      <c r="D1784" s="93">
        <v>1.5</v>
      </c>
      <c r="E1784" s="93">
        <v>1.5</v>
      </c>
      <c r="F1784" s="93">
        <v>1.5</v>
      </c>
      <c r="G1784" s="81">
        <v>4963</v>
      </c>
      <c r="H1784" s="81">
        <v>28</v>
      </c>
      <c r="I1784" s="96">
        <v>120.8634</v>
      </c>
      <c r="J1784" s="93">
        <v>1.71</v>
      </c>
      <c r="K1784" s="93">
        <v>1.79</v>
      </c>
      <c r="L1784" s="93">
        <v>1.99</v>
      </c>
      <c r="M1784" s="93">
        <v>1.5009999999999999</v>
      </c>
      <c r="N1784" s="93">
        <v>1.5030000000000001</v>
      </c>
      <c r="O1784" s="93">
        <v>1.5209999999999999</v>
      </c>
    </row>
    <row r="1785" spans="1:15">
      <c r="A1785" s="64">
        <v>43105</v>
      </c>
      <c r="B1785" s="93">
        <v>1.5</v>
      </c>
      <c r="C1785" s="93"/>
      <c r="D1785" s="93">
        <v>1.5</v>
      </c>
      <c r="E1785" s="93">
        <v>1.5</v>
      </c>
      <c r="F1785" s="93">
        <v>1.5</v>
      </c>
      <c r="G1785" s="81">
        <v>4302</v>
      </c>
      <c r="H1785" s="81">
        <v>34</v>
      </c>
      <c r="I1785" s="96">
        <v>120.86836700000001</v>
      </c>
      <c r="J1785" s="93">
        <v>1.72</v>
      </c>
      <c r="K1785" s="93">
        <v>1.8049999999999999</v>
      </c>
      <c r="L1785" s="93">
        <v>1.99</v>
      </c>
      <c r="M1785" s="93">
        <v>1.5009999999999999</v>
      </c>
      <c r="N1785" s="93">
        <v>1.5030000000000001</v>
      </c>
      <c r="O1785" s="93">
        <v>1.522</v>
      </c>
    </row>
    <row r="1786" spans="1:15">
      <c r="A1786" s="64">
        <v>43108</v>
      </c>
      <c r="B1786" s="93">
        <v>1.5</v>
      </c>
      <c r="C1786" s="93"/>
      <c r="D1786" s="93">
        <v>1.5</v>
      </c>
      <c r="E1786" s="93">
        <v>1.5</v>
      </c>
      <c r="F1786" s="93">
        <v>1.5</v>
      </c>
      <c r="G1786" s="81">
        <v>5626</v>
      </c>
      <c r="H1786" s="81">
        <v>43</v>
      </c>
      <c r="I1786" s="92">
        <v>120.883268</v>
      </c>
      <c r="J1786" s="93">
        <v>1.7150000000000001</v>
      </c>
      <c r="K1786" s="93">
        <v>1.8049999999999999</v>
      </c>
      <c r="L1786" s="93">
        <v>1.9850000000000001</v>
      </c>
      <c r="M1786" s="93">
        <v>1.5004999999999999</v>
      </c>
      <c r="N1786" s="93">
        <v>1.5009999999999999</v>
      </c>
      <c r="O1786" s="93">
        <v>1.5165</v>
      </c>
    </row>
    <row r="1787" spans="1:15">
      <c r="A1787" s="64">
        <v>43109</v>
      </c>
      <c r="B1787" s="93">
        <v>1.5</v>
      </c>
      <c r="C1787" s="93"/>
      <c r="D1787" s="93">
        <v>1.5</v>
      </c>
      <c r="E1787" s="93">
        <v>1.5</v>
      </c>
      <c r="F1787" s="93">
        <v>1.5</v>
      </c>
      <c r="G1787" s="81">
        <v>3124</v>
      </c>
      <c r="H1787" s="81">
        <v>35</v>
      </c>
      <c r="I1787" s="92">
        <v>120.88823600000001</v>
      </c>
      <c r="J1787" s="93">
        <v>1.72</v>
      </c>
      <c r="K1787" s="93">
        <v>1.8149999999999999</v>
      </c>
      <c r="L1787" s="93">
        <v>1.9950000000000001</v>
      </c>
      <c r="M1787" s="93">
        <v>1.5004999999999999</v>
      </c>
      <c r="N1787" s="93">
        <v>1.5004999999999999</v>
      </c>
      <c r="O1787" s="93">
        <v>1.5205</v>
      </c>
    </row>
    <row r="1788" spans="1:15">
      <c r="A1788" s="64">
        <v>43110</v>
      </c>
      <c r="B1788" s="93">
        <v>1.5</v>
      </c>
      <c r="C1788" s="93"/>
      <c r="D1788" s="93">
        <v>1.5</v>
      </c>
      <c r="E1788" s="93">
        <v>1.5</v>
      </c>
      <c r="F1788" s="93">
        <v>1.5</v>
      </c>
      <c r="G1788" s="81">
        <v>2944</v>
      </c>
      <c r="H1788" s="81">
        <v>29</v>
      </c>
      <c r="I1788" s="92">
        <v>120.893204</v>
      </c>
      <c r="J1788" s="93">
        <v>1.7</v>
      </c>
      <c r="K1788" s="93">
        <v>1.8049999999999999</v>
      </c>
      <c r="L1788" s="93">
        <v>1.99</v>
      </c>
      <c r="M1788" s="93">
        <v>1.5015000000000001</v>
      </c>
      <c r="N1788" s="93">
        <v>1.5009999999999999</v>
      </c>
      <c r="O1788" s="93">
        <v>1.5230000000000001</v>
      </c>
    </row>
    <row r="1789" spans="1:15">
      <c r="A1789" s="64">
        <v>43111</v>
      </c>
      <c r="B1789" s="95">
        <v>1.5</v>
      </c>
      <c r="C1789" s="95"/>
      <c r="D1789" s="95">
        <v>1.5</v>
      </c>
      <c r="E1789" s="95">
        <v>1.5</v>
      </c>
      <c r="F1789" s="95">
        <v>1.5</v>
      </c>
      <c r="G1789" s="97">
        <v>5088</v>
      </c>
      <c r="H1789" s="97">
        <v>34</v>
      </c>
      <c r="I1789" s="96">
        <v>120.898172</v>
      </c>
      <c r="J1789" s="95">
        <v>1.71</v>
      </c>
      <c r="K1789" s="95">
        <v>1.81</v>
      </c>
      <c r="L1789" s="95">
        <v>1.99</v>
      </c>
      <c r="M1789" s="95">
        <v>1.5049999999999999</v>
      </c>
      <c r="N1789" s="95">
        <v>1.5049999999999999</v>
      </c>
      <c r="O1789" s="95">
        <v>1.5329999999999999</v>
      </c>
    </row>
    <row r="1790" spans="1:15">
      <c r="A1790" s="64">
        <v>43112</v>
      </c>
      <c r="B1790" s="95">
        <v>1.5</v>
      </c>
      <c r="C1790" s="95"/>
      <c r="D1790" s="95">
        <v>1.5</v>
      </c>
      <c r="E1790" s="95">
        <v>1.5</v>
      </c>
      <c r="F1790" s="95">
        <v>1.5</v>
      </c>
      <c r="G1790" s="97">
        <v>5179</v>
      </c>
      <c r="H1790" s="97">
        <v>50</v>
      </c>
      <c r="I1790" s="96">
        <v>120.90314100000001</v>
      </c>
      <c r="J1790" s="95">
        <v>1.69</v>
      </c>
      <c r="K1790" s="95">
        <v>1.79</v>
      </c>
      <c r="L1790" s="95">
        <v>1.97</v>
      </c>
      <c r="M1790" s="95">
        <v>1.5049999999999999</v>
      </c>
      <c r="N1790" s="95">
        <v>1.5049999999999999</v>
      </c>
      <c r="O1790" s="95">
        <v>1.5339999999999998</v>
      </c>
    </row>
    <row r="1791" spans="1:15">
      <c r="A1791" s="64">
        <v>43115</v>
      </c>
      <c r="B1791" s="95">
        <v>1.5</v>
      </c>
      <c r="C1791" s="95"/>
      <c r="D1791" s="95">
        <v>1.5</v>
      </c>
      <c r="E1791" s="95">
        <v>1.5</v>
      </c>
      <c r="F1791" s="95">
        <v>1.5</v>
      </c>
      <c r="G1791" s="97">
        <v>5606</v>
      </c>
      <c r="H1791" s="97">
        <v>46</v>
      </c>
      <c r="I1791" s="96">
        <v>120.918047</v>
      </c>
      <c r="J1791" s="95">
        <v>1.7</v>
      </c>
      <c r="K1791" s="95">
        <v>1.8</v>
      </c>
      <c r="L1791" s="95">
        <v>1.98</v>
      </c>
      <c r="M1791" s="95">
        <v>1.506</v>
      </c>
      <c r="N1791" s="95">
        <v>1.5044999999999999</v>
      </c>
      <c r="O1791" s="95">
        <v>1.5314999999999999</v>
      </c>
    </row>
    <row r="1792" spans="1:15">
      <c r="A1792" s="64">
        <v>43116</v>
      </c>
      <c r="B1792" s="95">
        <v>1.5</v>
      </c>
      <c r="C1792" s="95"/>
      <c r="D1792" s="95">
        <v>1.5</v>
      </c>
      <c r="E1792" s="95">
        <v>1.5</v>
      </c>
      <c r="F1792" s="95">
        <v>1.5</v>
      </c>
      <c r="G1792" s="97">
        <v>5813.4</v>
      </c>
      <c r="H1792" s="97">
        <v>38</v>
      </c>
      <c r="I1792" s="96">
        <v>120.923016</v>
      </c>
      <c r="J1792" s="95">
        <v>1.7</v>
      </c>
      <c r="K1792" s="95">
        <v>1.8</v>
      </c>
      <c r="L1792" s="95">
        <v>1.99</v>
      </c>
      <c r="M1792" s="95">
        <v>1.5049999999999999</v>
      </c>
      <c r="N1792" s="95">
        <v>1.504</v>
      </c>
      <c r="O1792" s="95">
        <v>1.536</v>
      </c>
    </row>
    <row r="1793" spans="1:15">
      <c r="A1793" s="64">
        <v>43117</v>
      </c>
      <c r="B1793" s="95">
        <v>1.5</v>
      </c>
      <c r="C1793" s="95"/>
      <c r="D1793" s="95">
        <v>1.5</v>
      </c>
      <c r="E1793" s="95">
        <v>1.5</v>
      </c>
      <c r="F1793" s="95">
        <v>1.5</v>
      </c>
      <c r="G1793" s="97">
        <v>6025</v>
      </c>
      <c r="H1793" s="97">
        <v>39</v>
      </c>
      <c r="I1793" s="96">
        <v>120.92798500000001</v>
      </c>
      <c r="J1793" s="95">
        <v>1.7</v>
      </c>
      <c r="K1793" s="95">
        <v>1.8</v>
      </c>
      <c r="L1793" s="95">
        <v>1.98</v>
      </c>
      <c r="M1793" s="95">
        <v>1.5049999999999999</v>
      </c>
      <c r="N1793" s="95">
        <v>1.5055000000000001</v>
      </c>
      <c r="O1793" s="95">
        <v>1.538</v>
      </c>
    </row>
    <row r="1794" spans="1:15">
      <c r="A1794" s="64">
        <v>43118</v>
      </c>
      <c r="B1794" s="93">
        <v>1.5</v>
      </c>
      <c r="C1794" s="93"/>
      <c r="D1794" s="93">
        <v>1.5</v>
      </c>
      <c r="E1794" s="93">
        <v>1.5</v>
      </c>
      <c r="F1794" s="93">
        <v>1.5</v>
      </c>
      <c r="G1794" s="81">
        <v>4028</v>
      </c>
      <c r="H1794" s="81">
        <v>34</v>
      </c>
      <c r="I1794" s="96">
        <v>120.93295500000001</v>
      </c>
      <c r="J1794" s="93">
        <v>1.69</v>
      </c>
      <c r="K1794" s="93">
        <v>1.7949999999999999</v>
      </c>
      <c r="L1794" s="93">
        <v>1.97</v>
      </c>
      <c r="M1794" s="93">
        <v>1.5024999999999999</v>
      </c>
      <c r="N1794" s="93">
        <v>1.5024999999999999</v>
      </c>
      <c r="O1794" s="93">
        <v>1.5350000000000001</v>
      </c>
    </row>
    <row r="1795" spans="1:15">
      <c r="A1795" s="64">
        <v>43119</v>
      </c>
      <c r="B1795" s="93">
        <v>1.5</v>
      </c>
      <c r="C1795" s="93"/>
      <c r="D1795" s="93">
        <v>1.5</v>
      </c>
      <c r="E1795" s="93">
        <v>1.5</v>
      </c>
      <c r="F1795" s="93">
        <v>1.5</v>
      </c>
      <c r="G1795" s="101">
        <v>5623</v>
      </c>
      <c r="H1795" s="101">
        <v>37</v>
      </c>
      <c r="I1795" s="92">
        <v>120.93792500000001</v>
      </c>
      <c r="J1795" s="93">
        <v>1.7</v>
      </c>
      <c r="K1795" s="93">
        <v>1.7949999999999999</v>
      </c>
      <c r="L1795" s="93">
        <v>1.9650000000000001</v>
      </c>
      <c r="M1795" s="93">
        <v>1.5024999999999999</v>
      </c>
      <c r="N1795" s="93">
        <v>1.5055000000000001</v>
      </c>
      <c r="O1795" s="93">
        <v>1.5389999999999999</v>
      </c>
    </row>
    <row r="1796" spans="1:15">
      <c r="A1796" s="64">
        <v>43122</v>
      </c>
      <c r="B1796" s="95">
        <v>1.5</v>
      </c>
      <c r="C1796" s="95"/>
      <c r="D1796" s="95">
        <v>1.5</v>
      </c>
      <c r="E1796" s="95">
        <v>1.5</v>
      </c>
      <c r="F1796" s="95">
        <v>1.5</v>
      </c>
      <c r="G1796" s="97">
        <v>6311</v>
      </c>
      <c r="H1796" s="97">
        <v>42</v>
      </c>
      <c r="I1796" s="96">
        <v>120.95283499999999</v>
      </c>
      <c r="J1796" s="95">
        <v>1.7050000000000001</v>
      </c>
      <c r="K1796" s="95">
        <v>1.7949999999999999</v>
      </c>
      <c r="L1796" s="95">
        <v>1.96</v>
      </c>
      <c r="M1796" s="95">
        <v>1.5024999999999999</v>
      </c>
      <c r="N1796" s="95">
        <v>1.504</v>
      </c>
      <c r="O1796" s="95">
        <v>1.5390000000000001</v>
      </c>
    </row>
    <row r="1797" spans="1:15">
      <c r="A1797" s="64">
        <v>43123</v>
      </c>
      <c r="B1797" s="95">
        <v>1.5</v>
      </c>
      <c r="C1797" s="95"/>
      <c r="D1797" s="95">
        <v>1.5</v>
      </c>
      <c r="E1797" s="95">
        <v>1.5</v>
      </c>
      <c r="F1797" s="95">
        <v>1.5</v>
      </c>
      <c r="G1797" s="97">
        <v>5010</v>
      </c>
      <c r="H1797" s="97">
        <v>34</v>
      </c>
      <c r="I1797" s="96">
        <v>120.95780600000001</v>
      </c>
      <c r="J1797" s="95">
        <v>1.6950000000000001</v>
      </c>
      <c r="K1797" s="95">
        <v>1.7849999999999999</v>
      </c>
      <c r="L1797" s="95">
        <v>1.9450000000000001</v>
      </c>
      <c r="M1797" s="95">
        <v>1.5024999999999999</v>
      </c>
      <c r="N1797" s="95">
        <v>1.5044999999999999</v>
      </c>
      <c r="O1797" s="95">
        <v>1.5365</v>
      </c>
    </row>
    <row r="1798" spans="1:15">
      <c r="A1798" s="64">
        <v>43124</v>
      </c>
      <c r="B1798" s="95">
        <v>1.5</v>
      </c>
      <c r="C1798" s="95"/>
      <c r="D1798" s="95">
        <v>1.5</v>
      </c>
      <c r="E1798" s="95">
        <v>1.5</v>
      </c>
      <c r="F1798" s="95">
        <v>1.5</v>
      </c>
      <c r="G1798" s="97">
        <v>3903</v>
      </c>
      <c r="H1798" s="97">
        <v>31</v>
      </c>
      <c r="I1798" s="96">
        <v>120.962777</v>
      </c>
      <c r="J1798" s="95">
        <v>1.6950000000000001</v>
      </c>
      <c r="K1798" s="95">
        <v>1.7849999999999999</v>
      </c>
      <c r="L1798" s="95">
        <v>1.9350000000000001</v>
      </c>
      <c r="M1798" s="95">
        <v>1.5024999999999999</v>
      </c>
      <c r="N1798" s="95">
        <v>1.504</v>
      </c>
      <c r="O1798" s="95">
        <v>1.5350000000000001</v>
      </c>
    </row>
    <row r="1799" spans="1:15">
      <c r="A1799" s="64">
        <v>43125</v>
      </c>
      <c r="B1799" s="95">
        <v>1.5</v>
      </c>
      <c r="C1799" s="95"/>
      <c r="D1799" s="95">
        <v>1.5</v>
      </c>
      <c r="E1799" s="95">
        <v>1.5</v>
      </c>
      <c r="F1799" s="95">
        <v>1.5</v>
      </c>
      <c r="G1799" s="97">
        <v>5657</v>
      </c>
      <c r="H1799" s="97">
        <v>39</v>
      </c>
      <c r="I1799" s="96">
        <v>120.967748</v>
      </c>
      <c r="J1799" s="95">
        <v>1.6950000000000001</v>
      </c>
      <c r="K1799" s="95">
        <v>1.7849999999999999</v>
      </c>
      <c r="L1799" s="95">
        <v>1.9350000000000001</v>
      </c>
      <c r="M1799" s="95">
        <v>1.5024999999999999</v>
      </c>
      <c r="N1799" s="95">
        <v>1.504</v>
      </c>
      <c r="O1799" s="95">
        <v>1.5350000000000001</v>
      </c>
    </row>
    <row r="1800" spans="1:15">
      <c r="A1800" s="64">
        <v>43129</v>
      </c>
      <c r="B1800" s="93">
        <v>1.5</v>
      </c>
      <c r="C1800" s="93"/>
      <c r="D1800" s="93">
        <v>1.5</v>
      </c>
      <c r="E1800" s="93">
        <v>1.5</v>
      </c>
      <c r="F1800" s="93">
        <v>1.5</v>
      </c>
      <c r="G1800" s="81">
        <v>3570</v>
      </c>
      <c r="H1800" s="81">
        <v>37</v>
      </c>
      <c r="I1800" s="92">
        <v>120.987633</v>
      </c>
      <c r="J1800" s="93">
        <v>1.6850000000000001</v>
      </c>
      <c r="K1800" s="93">
        <v>1.78</v>
      </c>
      <c r="L1800" s="93">
        <v>1.9350000000000001</v>
      </c>
      <c r="M1800" s="93">
        <v>1.5024999999999999</v>
      </c>
      <c r="N1800" s="93">
        <v>1.504</v>
      </c>
      <c r="O1800" s="93">
        <v>1.5350000000000001</v>
      </c>
    </row>
    <row r="1801" spans="1:15">
      <c r="A1801" s="64">
        <v>43130</v>
      </c>
      <c r="B1801" s="93">
        <v>1.5</v>
      </c>
      <c r="C1801" s="93"/>
      <c r="D1801" s="93">
        <v>1.5</v>
      </c>
      <c r="E1801" s="93">
        <v>1.5</v>
      </c>
      <c r="F1801" s="93">
        <v>1.5</v>
      </c>
      <c r="G1801" s="81">
        <v>5132</v>
      </c>
      <c r="H1801" s="81">
        <v>45</v>
      </c>
      <c r="I1801" s="80">
        <v>120.992605</v>
      </c>
      <c r="J1801" s="93">
        <v>1.69</v>
      </c>
      <c r="K1801" s="93">
        <v>1.7849999999999999</v>
      </c>
      <c r="L1801" s="93">
        <v>1.94</v>
      </c>
      <c r="M1801" s="93">
        <v>1.5024999999999999</v>
      </c>
      <c r="N1801" s="93">
        <v>1.504</v>
      </c>
      <c r="O1801" s="93">
        <v>1.54</v>
      </c>
    </row>
    <row r="1802" spans="1:15">
      <c r="A1802" s="64">
        <v>43131</v>
      </c>
      <c r="B1802" s="93">
        <v>1.5</v>
      </c>
      <c r="C1802" s="93"/>
      <c r="D1802" s="93">
        <v>1.5</v>
      </c>
      <c r="E1802" s="93">
        <v>1.5</v>
      </c>
      <c r="F1802" s="93">
        <v>1.5</v>
      </c>
      <c r="G1802" s="81">
        <v>4800</v>
      </c>
      <c r="H1802" s="81">
        <v>42</v>
      </c>
      <c r="I1802" s="80">
        <v>120.99757700000001</v>
      </c>
      <c r="J1802" s="93">
        <v>1.66</v>
      </c>
      <c r="K1802" s="93">
        <v>1.7549999999999999</v>
      </c>
      <c r="L1802" s="93">
        <v>1.91</v>
      </c>
      <c r="M1802" s="93">
        <v>1.5004999999999999</v>
      </c>
      <c r="N1802" s="93">
        <v>1.5024999999999999</v>
      </c>
      <c r="O1802" s="93">
        <v>1.52</v>
      </c>
    </row>
    <row r="1803" spans="1:15">
      <c r="A1803" s="64">
        <v>43132</v>
      </c>
      <c r="B1803" s="93">
        <v>1.5</v>
      </c>
      <c r="C1803" s="93"/>
      <c r="D1803" s="93">
        <v>1.5</v>
      </c>
      <c r="E1803" s="93">
        <v>1.5</v>
      </c>
      <c r="F1803" s="93">
        <v>1.5</v>
      </c>
      <c r="G1803" s="81">
        <v>4332</v>
      </c>
      <c r="H1803" s="81">
        <v>37</v>
      </c>
      <c r="I1803" s="80">
        <v>121.00255</v>
      </c>
      <c r="J1803" s="93">
        <v>1.68</v>
      </c>
      <c r="K1803" s="93">
        <v>1.77</v>
      </c>
      <c r="L1803" s="93">
        <v>1.915</v>
      </c>
      <c r="M1803" s="93">
        <v>1.5004999999999999</v>
      </c>
      <c r="N1803" s="93">
        <v>1.5015000000000001</v>
      </c>
      <c r="O1803" s="93">
        <v>1.5150000000000001</v>
      </c>
    </row>
    <row r="1804" spans="1:15">
      <c r="A1804" s="64">
        <v>43133</v>
      </c>
      <c r="B1804" s="93">
        <v>1.5</v>
      </c>
      <c r="C1804" s="93"/>
      <c r="D1804" s="93">
        <v>1.5</v>
      </c>
      <c r="E1804" s="93">
        <v>1.5</v>
      </c>
      <c r="F1804" s="93">
        <v>1.5</v>
      </c>
      <c r="G1804" s="81">
        <v>4045</v>
      </c>
      <c r="H1804" s="81">
        <v>35</v>
      </c>
      <c r="I1804" s="80">
        <v>121.00752199999999</v>
      </c>
      <c r="J1804" s="93">
        <v>1.675</v>
      </c>
      <c r="K1804" s="93">
        <v>1.7749999999999999</v>
      </c>
      <c r="L1804" s="93">
        <v>1.91</v>
      </c>
      <c r="M1804" s="93">
        <v>1.5015000000000001</v>
      </c>
      <c r="N1804" s="93">
        <v>1.5024999999999999</v>
      </c>
      <c r="O1804" s="93">
        <v>1.5179999999999998</v>
      </c>
    </row>
    <row r="1805" spans="1:15">
      <c r="A1805" s="64">
        <v>43136</v>
      </c>
      <c r="B1805" s="93">
        <v>1.5</v>
      </c>
      <c r="C1805" s="93"/>
      <c r="D1805" s="93">
        <v>1.5</v>
      </c>
      <c r="E1805" s="93">
        <v>1.5</v>
      </c>
      <c r="F1805" s="93">
        <v>1.5</v>
      </c>
      <c r="G1805" s="81">
        <v>4359</v>
      </c>
      <c r="H1805" s="81">
        <v>33</v>
      </c>
      <c r="I1805" s="92">
        <v>121.022441</v>
      </c>
      <c r="J1805" s="93">
        <v>1.675</v>
      </c>
      <c r="K1805" s="93">
        <v>1.77</v>
      </c>
      <c r="L1805" s="93">
        <v>1.91</v>
      </c>
      <c r="M1805" s="93">
        <v>1.5004999999999999</v>
      </c>
      <c r="N1805" s="93">
        <v>1.5029999999999999</v>
      </c>
      <c r="O1805" s="93">
        <v>1.5179999999999998</v>
      </c>
    </row>
    <row r="1806" spans="1:15">
      <c r="A1806" s="64">
        <v>43137</v>
      </c>
      <c r="B1806" s="93">
        <v>1.5</v>
      </c>
      <c r="C1806" s="93"/>
      <c r="D1806" s="93">
        <v>1.5</v>
      </c>
      <c r="E1806" s="93">
        <v>1.5</v>
      </c>
      <c r="F1806" s="93">
        <v>1.5</v>
      </c>
      <c r="G1806" s="81">
        <v>3178</v>
      </c>
      <c r="H1806" s="81">
        <v>37</v>
      </c>
      <c r="I1806" s="80">
        <v>121.027415</v>
      </c>
      <c r="J1806" s="93">
        <v>1.675</v>
      </c>
      <c r="K1806" s="93">
        <v>1.77</v>
      </c>
      <c r="L1806" s="93">
        <v>1.905</v>
      </c>
      <c r="M1806" s="93">
        <v>1.5004999999999999</v>
      </c>
      <c r="N1806" s="93">
        <v>1.4994999999999998</v>
      </c>
      <c r="O1806" s="93">
        <v>1.5129999999999999</v>
      </c>
    </row>
    <row r="1807" spans="1:15">
      <c r="A1807" s="64">
        <v>43138</v>
      </c>
      <c r="B1807" s="93">
        <v>1.5</v>
      </c>
      <c r="C1807" s="93"/>
      <c r="D1807" s="93">
        <v>1.5</v>
      </c>
      <c r="E1807" s="93">
        <v>1.5</v>
      </c>
      <c r="F1807" s="93">
        <v>1.5</v>
      </c>
      <c r="G1807" s="81">
        <v>4759</v>
      </c>
      <c r="H1807" s="81">
        <v>34</v>
      </c>
      <c r="I1807" s="80">
        <v>121.032388</v>
      </c>
      <c r="J1807" s="93">
        <v>1.675</v>
      </c>
      <c r="K1807" s="93">
        <v>1.77</v>
      </c>
      <c r="L1807" s="93">
        <v>1.905</v>
      </c>
      <c r="M1807" s="93">
        <v>1.5004999999999999</v>
      </c>
      <c r="N1807" s="93">
        <v>1.4994999999999998</v>
      </c>
      <c r="O1807" s="93">
        <v>1.5114999999999998</v>
      </c>
    </row>
    <row r="1808" spans="1:15">
      <c r="A1808" s="64">
        <v>43139</v>
      </c>
      <c r="B1808" s="93">
        <v>1.5</v>
      </c>
      <c r="C1808" s="93"/>
      <c r="D1808" s="93">
        <v>1.5</v>
      </c>
      <c r="E1808" s="93">
        <v>1.5</v>
      </c>
      <c r="F1808" s="93">
        <v>1.5</v>
      </c>
      <c r="G1808" s="81">
        <v>4553</v>
      </c>
      <c r="H1808" s="81">
        <v>34</v>
      </c>
      <c r="I1808" s="80">
        <v>121.037362</v>
      </c>
      <c r="J1808" s="93">
        <v>1.67</v>
      </c>
      <c r="K1808" s="93">
        <v>1.7649999999999999</v>
      </c>
      <c r="L1808" s="93">
        <v>1.9</v>
      </c>
      <c r="M1808" s="93">
        <v>1.5004999999999999</v>
      </c>
      <c r="N1808" s="93">
        <v>1.5</v>
      </c>
      <c r="O1808" s="93">
        <v>1.514</v>
      </c>
    </row>
    <row r="1809" spans="1:15">
      <c r="A1809" s="64">
        <v>43140</v>
      </c>
      <c r="B1809" s="93">
        <v>1.5</v>
      </c>
      <c r="C1809" s="93"/>
      <c r="D1809" s="93">
        <v>1.5</v>
      </c>
      <c r="E1809" s="93">
        <v>1.5</v>
      </c>
      <c r="F1809" s="93">
        <v>1.5</v>
      </c>
      <c r="G1809" s="81">
        <v>5961</v>
      </c>
      <c r="H1809" s="81">
        <v>40</v>
      </c>
      <c r="I1809" s="80">
        <v>121.04233600000001</v>
      </c>
      <c r="J1809" s="93">
        <v>1.66</v>
      </c>
      <c r="K1809" s="93">
        <v>1.75</v>
      </c>
      <c r="L1809" s="93">
        <v>1.885</v>
      </c>
      <c r="M1809" s="93">
        <v>1.5004999999999999</v>
      </c>
      <c r="N1809" s="93">
        <v>1.5004999999999999</v>
      </c>
      <c r="O1809" s="93">
        <v>1.5030000000000001</v>
      </c>
    </row>
    <row r="1810" spans="1:15">
      <c r="A1810" s="64">
        <v>43143</v>
      </c>
      <c r="B1810" s="93">
        <v>1.5</v>
      </c>
      <c r="C1810" s="93"/>
      <c r="D1810" s="93">
        <v>1.5</v>
      </c>
      <c r="E1810" s="93">
        <v>1.5</v>
      </c>
      <c r="F1810" s="93">
        <v>1.5</v>
      </c>
      <c r="G1810" s="81">
        <v>7081</v>
      </c>
      <c r="H1810" s="81">
        <v>43</v>
      </c>
      <c r="I1810" s="80">
        <v>121.05726</v>
      </c>
      <c r="J1810" s="93">
        <v>1.68</v>
      </c>
      <c r="K1810" s="93">
        <v>1.7749999999999999</v>
      </c>
      <c r="L1810" s="93">
        <v>1.91</v>
      </c>
      <c r="M1810" s="93">
        <v>1.5004999999999999</v>
      </c>
      <c r="N1810" s="93">
        <v>1.4990000000000001</v>
      </c>
      <c r="O1810" s="93">
        <v>1.5049999999999999</v>
      </c>
    </row>
    <row r="1811" spans="1:15">
      <c r="A1811" s="64">
        <v>43144</v>
      </c>
      <c r="B1811" s="93">
        <v>1.5</v>
      </c>
      <c r="C1811" s="93"/>
      <c r="D1811" s="93">
        <v>1.5</v>
      </c>
      <c r="E1811" s="93">
        <v>1.5</v>
      </c>
      <c r="F1811" s="93">
        <v>1.5</v>
      </c>
      <c r="G1811" s="81">
        <v>3779</v>
      </c>
      <c r="H1811" s="81">
        <v>35</v>
      </c>
      <c r="I1811" s="80">
        <v>121.062234</v>
      </c>
      <c r="J1811" s="93">
        <v>1.67</v>
      </c>
      <c r="K1811" s="93">
        <v>1.76</v>
      </c>
      <c r="L1811" s="93">
        <v>1.905</v>
      </c>
      <c r="M1811" s="93">
        <v>1.5004999999999999</v>
      </c>
      <c r="N1811" s="93">
        <v>1.5004999999999999</v>
      </c>
      <c r="O1811" s="93">
        <v>1.5089999999999999</v>
      </c>
    </row>
    <row r="1812" spans="1:15">
      <c r="A1812" s="64">
        <v>43145</v>
      </c>
      <c r="B1812" s="93">
        <v>1.5</v>
      </c>
      <c r="C1812" s="93"/>
      <c r="D1812" s="93">
        <v>1.5</v>
      </c>
      <c r="E1812" s="93">
        <v>1.5</v>
      </c>
      <c r="F1812" s="93">
        <v>1.5</v>
      </c>
      <c r="G1812" s="81">
        <v>6029</v>
      </c>
      <c r="H1812" s="81">
        <v>43</v>
      </c>
      <c r="I1812" s="80">
        <v>121.06721</v>
      </c>
      <c r="J1812" s="93">
        <v>1.67</v>
      </c>
      <c r="K1812" s="93">
        <v>1.76</v>
      </c>
      <c r="L1812" s="93">
        <v>1.905</v>
      </c>
      <c r="M1812" s="93">
        <v>1.5015000000000001</v>
      </c>
      <c r="N1812" s="93">
        <v>1.5015000000000001</v>
      </c>
      <c r="O1812" s="93">
        <v>1.5105</v>
      </c>
    </row>
    <row r="1813" spans="1:15">
      <c r="A1813" s="64">
        <v>43146</v>
      </c>
      <c r="B1813" s="93">
        <v>1.5</v>
      </c>
      <c r="C1813" s="93"/>
      <c r="D1813" s="93">
        <v>1.5</v>
      </c>
      <c r="E1813" s="93">
        <v>1.5</v>
      </c>
      <c r="F1813" s="93">
        <v>1.5</v>
      </c>
      <c r="G1813" s="81">
        <v>5783</v>
      </c>
      <c r="H1813" s="81">
        <v>42</v>
      </c>
      <c r="I1813" s="80">
        <v>121.072185</v>
      </c>
      <c r="J1813" s="93">
        <v>1.66</v>
      </c>
      <c r="K1813" s="93">
        <v>1.75</v>
      </c>
      <c r="L1813" s="93">
        <v>1.9</v>
      </c>
      <c r="M1813" s="93">
        <v>1.5004999999999999</v>
      </c>
      <c r="N1813" s="93">
        <v>1.5009999999999999</v>
      </c>
      <c r="O1813" s="93">
        <v>1.5099999999999998</v>
      </c>
    </row>
    <row r="1814" spans="1:15">
      <c r="A1814" s="64">
        <v>43147</v>
      </c>
      <c r="B1814" s="93">
        <v>1.5</v>
      </c>
      <c r="C1814" s="93"/>
      <c r="D1814" s="93">
        <v>1.5</v>
      </c>
      <c r="E1814" s="93">
        <v>1.5</v>
      </c>
      <c r="F1814" s="93">
        <v>1.5</v>
      </c>
      <c r="G1814" s="81">
        <v>7318</v>
      </c>
      <c r="H1814" s="81">
        <v>41</v>
      </c>
      <c r="I1814" s="80">
        <v>121.077161</v>
      </c>
      <c r="J1814" s="93">
        <v>1.67</v>
      </c>
      <c r="K1814" s="93">
        <v>1.7649999999999999</v>
      </c>
      <c r="L1814" s="93">
        <v>1.92</v>
      </c>
      <c r="M1814" s="93">
        <v>1.5004999999999999</v>
      </c>
      <c r="N1814" s="93">
        <v>1.5004999999999999</v>
      </c>
      <c r="O1814" s="93">
        <v>1.5150000000000001</v>
      </c>
    </row>
    <row r="1815" spans="1:15">
      <c r="A1815" s="64">
        <v>43150</v>
      </c>
      <c r="B1815" s="93">
        <v>1.5</v>
      </c>
      <c r="C1815" s="93"/>
      <c r="D1815" s="93">
        <v>1.5</v>
      </c>
      <c r="E1815" s="93">
        <v>1.5</v>
      </c>
      <c r="F1815" s="93">
        <v>1.5</v>
      </c>
      <c r="G1815" s="81">
        <v>6224</v>
      </c>
      <c r="H1815" s="81">
        <v>45</v>
      </c>
      <c r="I1815" s="80">
        <v>121.092088</v>
      </c>
      <c r="J1815" s="93">
        <v>1.67</v>
      </c>
      <c r="K1815" s="93">
        <v>1.7649999999999999</v>
      </c>
      <c r="L1815" s="93">
        <v>1.92</v>
      </c>
      <c r="M1815" s="93">
        <v>1.5009999999999999</v>
      </c>
      <c r="N1815" s="93">
        <v>1.5015000000000001</v>
      </c>
      <c r="O1815" s="93">
        <v>1.514</v>
      </c>
    </row>
    <row r="1816" spans="1:15">
      <c r="A1816" s="64">
        <v>43151</v>
      </c>
      <c r="B1816" s="93">
        <v>1.5</v>
      </c>
      <c r="C1816" s="93"/>
      <c r="D1816" s="93">
        <v>1.5</v>
      </c>
      <c r="E1816" s="93">
        <v>1.5</v>
      </c>
      <c r="F1816" s="93">
        <v>1.5</v>
      </c>
      <c r="G1816" s="81">
        <v>5949</v>
      </c>
      <c r="H1816" s="81">
        <v>42</v>
      </c>
      <c r="I1816" s="80">
        <v>121.097064</v>
      </c>
      <c r="J1816" s="93">
        <v>1.68</v>
      </c>
      <c r="K1816" s="93">
        <v>1.7749999999999999</v>
      </c>
      <c r="L1816" s="93">
        <v>1.93</v>
      </c>
      <c r="M1816" s="93">
        <v>1.5004999999999999</v>
      </c>
      <c r="N1816" s="93">
        <v>1.5004999999999999</v>
      </c>
      <c r="O1816" s="93">
        <v>1.5150000000000001</v>
      </c>
    </row>
    <row r="1817" spans="1:15">
      <c r="A1817" s="64">
        <v>43152</v>
      </c>
      <c r="B1817" s="93">
        <v>1.5</v>
      </c>
      <c r="C1817" s="93"/>
      <c r="D1817" s="93">
        <v>1.5</v>
      </c>
      <c r="E1817" s="93">
        <v>1.5</v>
      </c>
      <c r="F1817" s="93">
        <v>1.5</v>
      </c>
      <c r="G1817" s="81">
        <v>6096</v>
      </c>
      <c r="H1817" s="81">
        <v>39</v>
      </c>
      <c r="I1817" s="80">
        <v>121.102041</v>
      </c>
      <c r="J1817" s="93">
        <v>1.66</v>
      </c>
      <c r="K1817" s="93">
        <v>1.7549999999999999</v>
      </c>
      <c r="L1817" s="93">
        <v>1.92</v>
      </c>
      <c r="M1817" s="93">
        <v>1.5004999999999999</v>
      </c>
      <c r="N1817" s="93">
        <v>1.5004999999999999</v>
      </c>
      <c r="O1817" s="93">
        <v>1.5150000000000001</v>
      </c>
    </row>
    <row r="1818" spans="1:15">
      <c r="A1818" s="64">
        <v>43153</v>
      </c>
      <c r="B1818" s="93">
        <v>1.5</v>
      </c>
      <c r="C1818" s="93"/>
      <c r="D1818" s="93">
        <v>1.5</v>
      </c>
      <c r="E1818" s="93">
        <v>1.5</v>
      </c>
      <c r="F1818" s="93">
        <v>1.5</v>
      </c>
      <c r="G1818" s="81">
        <v>4121</v>
      </c>
      <c r="H1818" s="81">
        <v>33</v>
      </c>
      <c r="I1818" s="80">
        <v>121.107018</v>
      </c>
      <c r="J1818" s="93">
        <v>1.69</v>
      </c>
      <c r="K1818" s="93">
        <v>1.7649999999999999</v>
      </c>
      <c r="L1818" s="93">
        <v>1.94</v>
      </c>
      <c r="M1818" s="93">
        <v>1.4990000000000001</v>
      </c>
      <c r="N1818" s="93">
        <v>1.502</v>
      </c>
      <c r="O1818" s="93">
        <v>1.512</v>
      </c>
    </row>
    <row r="1819" spans="1:15">
      <c r="A1819" s="64">
        <v>43154</v>
      </c>
      <c r="B1819" s="93">
        <v>1.5</v>
      </c>
      <c r="C1819" s="93"/>
      <c r="D1819" s="93">
        <v>1.5</v>
      </c>
      <c r="E1819" s="93">
        <v>1.5</v>
      </c>
      <c r="F1819" s="93">
        <v>1.5</v>
      </c>
      <c r="G1819" s="81">
        <v>5391</v>
      </c>
      <c r="H1819" s="81">
        <v>40</v>
      </c>
      <c r="I1819" s="80">
        <v>121.11199499999999</v>
      </c>
      <c r="J1819" s="93">
        <v>1.67</v>
      </c>
      <c r="K1819" s="93">
        <v>1.7749999999999999</v>
      </c>
      <c r="L1819" s="93">
        <v>1.9450000000000001</v>
      </c>
      <c r="M1819" s="93">
        <v>1.5004999999999999</v>
      </c>
      <c r="N1819" s="93">
        <v>1.5005000000000002</v>
      </c>
      <c r="O1819" s="93">
        <v>1.5049999999999999</v>
      </c>
    </row>
    <row r="1820" spans="1:15">
      <c r="A1820" s="64">
        <v>43157</v>
      </c>
      <c r="B1820" s="93">
        <v>1.5</v>
      </c>
      <c r="C1820" s="93"/>
      <c r="D1820" s="93">
        <v>1.5</v>
      </c>
      <c r="E1820" s="93">
        <v>1.5</v>
      </c>
      <c r="F1820" s="93">
        <v>1.5</v>
      </c>
      <c r="G1820" s="81">
        <v>6508</v>
      </c>
      <c r="H1820" s="81">
        <v>42</v>
      </c>
      <c r="I1820" s="80">
        <v>121.126926</v>
      </c>
      <c r="J1820" s="93">
        <v>1.7</v>
      </c>
      <c r="K1820" s="93">
        <v>1.78</v>
      </c>
      <c r="L1820" s="93">
        <v>1.95</v>
      </c>
      <c r="M1820" s="93">
        <v>1.5</v>
      </c>
      <c r="N1820" s="93">
        <v>1.5005000000000002</v>
      </c>
      <c r="O1820" s="93">
        <v>1.5109999999999999</v>
      </c>
    </row>
    <row r="1821" spans="1:15">
      <c r="A1821" s="64">
        <v>43158</v>
      </c>
      <c r="B1821" s="93">
        <v>1.5</v>
      </c>
      <c r="C1821" s="93"/>
      <c r="D1821" s="93">
        <v>1.5</v>
      </c>
      <c r="E1821" s="93">
        <v>1.5</v>
      </c>
      <c r="F1821" s="93">
        <v>1.5</v>
      </c>
      <c r="G1821" s="81">
        <v>6445</v>
      </c>
      <c r="H1821" s="81">
        <v>33</v>
      </c>
      <c r="I1821" s="80">
        <v>121.13190400000001</v>
      </c>
      <c r="J1821" s="93">
        <v>1.7</v>
      </c>
      <c r="K1821" s="93">
        <v>1.7849999999999999</v>
      </c>
      <c r="L1821" s="93">
        <v>1.9450000000000001</v>
      </c>
      <c r="M1821" s="93">
        <v>1.5</v>
      </c>
      <c r="N1821" s="93">
        <v>1.5</v>
      </c>
      <c r="O1821" s="93">
        <v>1.5089999999999999</v>
      </c>
    </row>
    <row r="1822" spans="1:15">
      <c r="A1822" s="64">
        <v>43159</v>
      </c>
      <c r="B1822" s="93">
        <v>1.5</v>
      </c>
      <c r="C1822" s="93"/>
      <c r="D1822" s="93">
        <v>1.5</v>
      </c>
      <c r="E1822" s="93">
        <v>1.5</v>
      </c>
      <c r="F1822" s="93">
        <v>1.5</v>
      </c>
      <c r="G1822" s="81">
        <v>4677</v>
      </c>
      <c r="H1822" s="81">
        <v>32</v>
      </c>
      <c r="I1822" s="80">
        <v>121.136882</v>
      </c>
      <c r="J1822" s="93">
        <v>1.7050000000000001</v>
      </c>
      <c r="K1822" s="93">
        <v>1.7949999999999999</v>
      </c>
      <c r="L1822" s="93">
        <v>1.9550000000000001</v>
      </c>
      <c r="M1822" s="93">
        <v>1.5004999999999999</v>
      </c>
      <c r="N1822" s="93">
        <v>1.5004999999999999</v>
      </c>
      <c r="O1822" s="93">
        <v>1.5099999999999998</v>
      </c>
    </row>
    <row r="1823" spans="1:15">
      <c r="A1823" s="64">
        <v>43160</v>
      </c>
      <c r="B1823" s="93">
        <v>1.5</v>
      </c>
      <c r="C1823" s="93"/>
      <c r="D1823" s="93">
        <v>1.5</v>
      </c>
      <c r="E1823" s="93">
        <v>1.5</v>
      </c>
      <c r="F1823" s="93">
        <v>1.5</v>
      </c>
      <c r="G1823" s="81">
        <v>5122</v>
      </c>
      <c r="H1823" s="81">
        <v>33</v>
      </c>
      <c r="I1823" s="80">
        <v>121.14185999999999</v>
      </c>
      <c r="J1823" s="93">
        <v>1.7050000000000001</v>
      </c>
      <c r="K1823" s="93">
        <v>1.7949999999999999</v>
      </c>
      <c r="L1823" s="93">
        <v>1.96</v>
      </c>
      <c r="M1823" s="93">
        <v>1.5004999999999999</v>
      </c>
      <c r="N1823" s="93">
        <v>1.5004999999999999</v>
      </c>
      <c r="O1823" s="93">
        <v>1.508</v>
      </c>
    </row>
    <row r="1824" spans="1:15">
      <c r="A1824" s="64">
        <v>43161</v>
      </c>
      <c r="B1824" s="93">
        <v>1.5</v>
      </c>
      <c r="C1824" s="93"/>
      <c r="D1824" s="93">
        <v>1.5</v>
      </c>
      <c r="E1824" s="93">
        <v>1.5</v>
      </c>
      <c r="F1824" s="93">
        <v>1.5</v>
      </c>
      <c r="G1824" s="81">
        <v>5758</v>
      </c>
      <c r="H1824" s="81">
        <v>31</v>
      </c>
      <c r="I1824" s="80">
        <v>121.146839</v>
      </c>
      <c r="J1824" s="93">
        <v>1.7150000000000001</v>
      </c>
      <c r="K1824" s="93">
        <v>1.8049999999999999</v>
      </c>
      <c r="L1824" s="93">
        <v>1.97</v>
      </c>
      <c r="M1824" s="93">
        <v>1.5009999999999999</v>
      </c>
      <c r="N1824" s="93">
        <v>1.5009999999999999</v>
      </c>
      <c r="O1824" s="93">
        <v>1.5129999999999999</v>
      </c>
    </row>
    <row r="1825" spans="1:15">
      <c r="A1825" s="64">
        <v>43164</v>
      </c>
      <c r="B1825" s="93">
        <v>1.5</v>
      </c>
      <c r="C1825" s="93"/>
      <c r="D1825" s="93">
        <v>1.5</v>
      </c>
      <c r="E1825" s="93">
        <v>1.5</v>
      </c>
      <c r="F1825" s="93">
        <v>1.5</v>
      </c>
      <c r="G1825" s="81">
        <v>5291</v>
      </c>
      <c r="H1825" s="81">
        <v>34</v>
      </c>
      <c r="I1825" s="80">
        <v>121.16177500000001</v>
      </c>
      <c r="J1825" s="93">
        <v>1.7</v>
      </c>
      <c r="K1825" s="93">
        <v>1.82</v>
      </c>
      <c r="L1825" s="93">
        <v>1.9850000000000001</v>
      </c>
      <c r="M1825" s="93">
        <v>1.5009999999999999</v>
      </c>
      <c r="N1825" s="93">
        <v>1.5009999999999999</v>
      </c>
      <c r="O1825" s="93">
        <v>1.5114999999999998</v>
      </c>
    </row>
    <row r="1826" spans="1:15">
      <c r="A1826" s="64">
        <v>43165</v>
      </c>
      <c r="B1826" s="93">
        <v>1.5</v>
      </c>
      <c r="C1826" s="93"/>
      <c r="D1826" s="93">
        <v>1.5</v>
      </c>
      <c r="E1826" s="93">
        <v>1.5</v>
      </c>
      <c r="F1826" s="93">
        <v>1.5</v>
      </c>
      <c r="G1826" s="81">
        <v>5396</v>
      </c>
      <c r="H1826" s="81">
        <v>43</v>
      </c>
      <c r="I1826" s="80">
        <v>121.166754</v>
      </c>
      <c r="J1826" s="93">
        <v>1.7649999999999999</v>
      </c>
      <c r="K1826" s="93">
        <v>1.87</v>
      </c>
      <c r="L1826" s="93">
        <v>2.0049999999999999</v>
      </c>
      <c r="M1826" s="93">
        <v>1.4994999999999998</v>
      </c>
      <c r="N1826" s="93">
        <v>1.4990000000000001</v>
      </c>
      <c r="O1826" s="93">
        <v>1.5129999999999999</v>
      </c>
    </row>
    <row r="1827" spans="1:15">
      <c r="A1827" s="64">
        <v>43166</v>
      </c>
      <c r="B1827" s="93">
        <v>1.5</v>
      </c>
      <c r="C1827" s="93"/>
      <c r="D1827" s="93">
        <v>1.5</v>
      </c>
      <c r="E1827" s="93">
        <v>1.5</v>
      </c>
      <c r="F1827" s="93">
        <v>1.5</v>
      </c>
      <c r="G1827" s="81">
        <v>6346</v>
      </c>
      <c r="H1827" s="81">
        <v>43</v>
      </c>
      <c r="I1827" s="80">
        <v>121.171733</v>
      </c>
      <c r="J1827" s="93">
        <v>1.7350000000000001</v>
      </c>
      <c r="K1827" s="93">
        <v>1.855</v>
      </c>
      <c r="L1827" s="93">
        <v>1.9950000000000001</v>
      </c>
      <c r="M1827" s="93">
        <v>1.4994999999999998</v>
      </c>
      <c r="N1827" s="93">
        <v>1.4990000000000001</v>
      </c>
      <c r="O1827" s="93">
        <v>1.508</v>
      </c>
    </row>
    <row r="1828" spans="1:15">
      <c r="A1828" s="64">
        <v>43167</v>
      </c>
      <c r="B1828" s="95">
        <v>1.5</v>
      </c>
      <c r="C1828" s="95"/>
      <c r="D1828" s="95">
        <v>1.5</v>
      </c>
      <c r="E1828" s="95">
        <v>1.5</v>
      </c>
      <c r="F1828" s="95">
        <v>1.5</v>
      </c>
      <c r="G1828" s="97">
        <v>5116</v>
      </c>
      <c r="H1828" s="97">
        <v>35</v>
      </c>
      <c r="I1828" s="96">
        <v>121.17671300000001</v>
      </c>
      <c r="J1828" s="95">
        <v>1.77</v>
      </c>
      <c r="K1828" s="95">
        <v>1.89</v>
      </c>
      <c r="L1828" s="95">
        <v>2.0299999999999998</v>
      </c>
      <c r="M1828" s="95">
        <v>1.4994999999999998</v>
      </c>
      <c r="N1828" s="95">
        <v>1.4994999999999998</v>
      </c>
      <c r="O1828" s="95">
        <v>1.5129999999999999</v>
      </c>
    </row>
    <row r="1829" spans="1:15">
      <c r="A1829" s="64">
        <v>43168</v>
      </c>
      <c r="B1829" s="93">
        <v>1.5</v>
      </c>
      <c r="C1829" s="93"/>
      <c r="D1829" s="93">
        <v>1.5</v>
      </c>
      <c r="E1829" s="93">
        <v>1.5</v>
      </c>
      <c r="F1829" s="93">
        <v>1.5</v>
      </c>
      <c r="G1829" s="81">
        <v>3326</v>
      </c>
      <c r="H1829" s="81">
        <v>31</v>
      </c>
      <c r="I1829" s="96">
        <v>121.181693</v>
      </c>
      <c r="J1829" s="93">
        <v>1.76</v>
      </c>
      <c r="K1829" s="93">
        <v>1.915</v>
      </c>
      <c r="L1829" s="93">
        <v>2.0499999999999998</v>
      </c>
      <c r="M1829" s="93">
        <v>1.5005000000000002</v>
      </c>
      <c r="N1829" s="93">
        <v>1.5005000000000002</v>
      </c>
      <c r="O1829" s="93">
        <v>1.5129999999999999</v>
      </c>
    </row>
    <row r="1830" spans="1:15">
      <c r="A1830" s="64">
        <v>43171</v>
      </c>
      <c r="B1830" s="108">
        <v>1.5</v>
      </c>
      <c r="C1830" s="108"/>
      <c r="D1830" s="108">
        <v>1.5</v>
      </c>
      <c r="E1830" s="108">
        <v>1.5</v>
      </c>
      <c r="F1830" s="108">
        <v>1.5</v>
      </c>
      <c r="G1830" s="110">
        <v>5467</v>
      </c>
      <c r="H1830" s="110">
        <v>43</v>
      </c>
      <c r="I1830" s="109">
        <v>121.19663300000001</v>
      </c>
      <c r="J1830" s="108">
        <v>1.77</v>
      </c>
      <c r="K1830" s="108">
        <v>1.925</v>
      </c>
      <c r="L1830" s="108">
        <v>2.0699999999999998</v>
      </c>
      <c r="M1830" s="108">
        <v>1.5009999999999999</v>
      </c>
      <c r="N1830" s="108">
        <v>1.4994999999999998</v>
      </c>
      <c r="O1830" s="108">
        <v>1.5129999999999999</v>
      </c>
    </row>
    <row r="1831" spans="1:15">
      <c r="A1831" s="64">
        <v>43172</v>
      </c>
      <c r="B1831" s="95">
        <v>1.5</v>
      </c>
      <c r="C1831" s="95"/>
      <c r="D1831" s="95">
        <v>1.5</v>
      </c>
      <c r="E1831" s="95">
        <v>1.5</v>
      </c>
      <c r="F1831" s="95">
        <v>1.5</v>
      </c>
      <c r="G1831" s="97">
        <v>5057</v>
      </c>
      <c r="H1831" s="97">
        <v>46</v>
      </c>
      <c r="I1831" s="96">
        <v>121.20161400000001</v>
      </c>
      <c r="J1831" s="95">
        <v>1.77</v>
      </c>
      <c r="K1831" s="95">
        <v>1.925</v>
      </c>
      <c r="L1831" s="95">
        <v>2.0699999999999998</v>
      </c>
      <c r="M1831" s="95">
        <v>1.5009999999999999</v>
      </c>
      <c r="N1831" s="95">
        <v>1.4994999999999998</v>
      </c>
      <c r="O1831" s="95">
        <v>1.5129999999999999</v>
      </c>
    </row>
    <row r="1832" spans="1:15">
      <c r="A1832" s="64">
        <v>43173</v>
      </c>
      <c r="B1832" s="95">
        <v>1.5</v>
      </c>
      <c r="C1832" s="95"/>
      <c r="D1832" s="95">
        <v>1.5</v>
      </c>
      <c r="E1832" s="95">
        <v>1.5</v>
      </c>
      <c r="F1832" s="95">
        <v>1.5</v>
      </c>
      <c r="G1832" s="97">
        <v>4067</v>
      </c>
      <c r="H1832" s="97">
        <v>37</v>
      </c>
      <c r="I1832" s="96">
        <v>121.20659499999999</v>
      </c>
      <c r="J1832" s="95">
        <v>1.77</v>
      </c>
      <c r="K1832" s="95">
        <v>1.9350000000000001</v>
      </c>
      <c r="L1832" s="95">
        <v>2.0750000000000002</v>
      </c>
      <c r="M1832" s="95">
        <v>1.5009999999999999</v>
      </c>
      <c r="N1832" s="95">
        <v>1.4994999999999998</v>
      </c>
      <c r="O1832" s="95">
        <v>1.5129999999999999</v>
      </c>
    </row>
    <row r="1833" spans="1:15">
      <c r="A1833" s="64">
        <v>43174</v>
      </c>
      <c r="B1833" s="95">
        <v>1.5</v>
      </c>
      <c r="C1833" s="95"/>
      <c r="D1833" s="95">
        <v>1.5</v>
      </c>
      <c r="E1833" s="95">
        <v>1.5</v>
      </c>
      <c r="F1833" s="95">
        <v>1.5</v>
      </c>
      <c r="G1833" s="97">
        <v>5305</v>
      </c>
      <c r="H1833" s="97">
        <v>37</v>
      </c>
      <c r="I1833" s="96">
        <v>121.21157599999999</v>
      </c>
      <c r="J1833" s="95">
        <v>1.77</v>
      </c>
      <c r="K1833" s="95">
        <v>1.9450000000000001</v>
      </c>
      <c r="L1833" s="95">
        <v>2.0699999999999998</v>
      </c>
      <c r="M1833" s="95">
        <v>1.4994999999999998</v>
      </c>
      <c r="N1833" s="95">
        <v>1.4994999999999998</v>
      </c>
      <c r="O1833" s="95">
        <v>1.508</v>
      </c>
    </row>
    <row r="1834" spans="1:15">
      <c r="A1834" s="64">
        <v>43175</v>
      </c>
      <c r="B1834" s="95">
        <v>1.5</v>
      </c>
      <c r="C1834" s="95"/>
      <c r="D1834" s="95">
        <v>1.5</v>
      </c>
      <c r="E1834" s="95">
        <v>1.5</v>
      </c>
      <c r="F1834" s="95">
        <v>1.5</v>
      </c>
      <c r="G1834" s="97">
        <v>5536</v>
      </c>
      <c r="H1834" s="97">
        <v>37</v>
      </c>
      <c r="I1834" s="96">
        <v>121.21655699999999</v>
      </c>
      <c r="J1834" s="95">
        <v>1.77</v>
      </c>
      <c r="K1834" s="95">
        <v>1.9450000000000001</v>
      </c>
      <c r="L1834" s="95">
        <v>2.0750000000000002</v>
      </c>
      <c r="M1834" s="95">
        <v>1.5</v>
      </c>
      <c r="N1834" s="95">
        <v>1.4994999999999998</v>
      </c>
      <c r="O1834" s="95">
        <v>1.5049999999999999</v>
      </c>
    </row>
    <row r="1835" spans="1:15">
      <c r="A1835" s="64">
        <v>43178</v>
      </c>
      <c r="B1835" s="95">
        <v>1.5</v>
      </c>
      <c r="C1835" s="95"/>
      <c r="D1835" s="95">
        <v>1.5</v>
      </c>
      <c r="E1835" s="95">
        <v>1.5</v>
      </c>
      <c r="F1835" s="95">
        <v>1.5</v>
      </c>
      <c r="G1835" s="97">
        <v>6262</v>
      </c>
      <c r="H1835" s="97">
        <v>36</v>
      </c>
      <c r="I1835" s="96">
        <v>121.23150200000001</v>
      </c>
      <c r="J1835" s="95">
        <v>1.78</v>
      </c>
      <c r="K1835" s="95">
        <v>1.9650000000000001</v>
      </c>
      <c r="L1835" s="95">
        <v>2.0750000000000002</v>
      </c>
      <c r="M1835" s="95">
        <v>1.5</v>
      </c>
      <c r="N1835" s="95">
        <v>1.4994999999999998</v>
      </c>
      <c r="O1835" s="95">
        <v>1.5109999999999999</v>
      </c>
    </row>
    <row r="1836" spans="1:15">
      <c r="A1836" s="64">
        <v>43179</v>
      </c>
      <c r="B1836" s="95">
        <v>1.5</v>
      </c>
      <c r="C1836" s="95"/>
      <c r="D1836" s="95">
        <v>1.5</v>
      </c>
      <c r="E1836" s="95">
        <v>1.5</v>
      </c>
      <c r="F1836" s="95">
        <v>1.5</v>
      </c>
      <c r="G1836" s="97">
        <v>6114</v>
      </c>
      <c r="H1836" s="97">
        <v>30</v>
      </c>
      <c r="I1836" s="96">
        <v>121.236484</v>
      </c>
      <c r="J1836" s="95">
        <v>1.7749999999999999</v>
      </c>
      <c r="K1836" s="95">
        <v>1.96</v>
      </c>
      <c r="L1836" s="95">
        <v>2.0750000000000002</v>
      </c>
      <c r="M1836" s="95">
        <v>1.5</v>
      </c>
      <c r="N1836" s="95">
        <v>1.5</v>
      </c>
      <c r="O1836" s="95">
        <v>1.5049999999999999</v>
      </c>
    </row>
    <row r="1837" spans="1:15">
      <c r="A1837" s="64">
        <v>43180</v>
      </c>
      <c r="B1837" s="95">
        <v>1.5</v>
      </c>
      <c r="C1837" s="95"/>
      <c r="D1837" s="95">
        <v>1.5</v>
      </c>
      <c r="E1837" s="95">
        <v>1.5</v>
      </c>
      <c r="F1837" s="95">
        <v>1.5</v>
      </c>
      <c r="G1837" s="97">
        <v>5487</v>
      </c>
      <c r="H1837" s="97">
        <v>31</v>
      </c>
      <c r="I1837" s="96">
        <v>121.241466</v>
      </c>
      <c r="J1837" s="95">
        <v>1.7849999999999999</v>
      </c>
      <c r="K1837" s="95">
        <v>1.9750000000000001</v>
      </c>
      <c r="L1837" s="95">
        <v>2.0950000000000002</v>
      </c>
      <c r="M1837" s="95">
        <v>1.5</v>
      </c>
      <c r="N1837" s="95">
        <v>1.5</v>
      </c>
      <c r="O1837" s="95">
        <v>1.5099999999999998</v>
      </c>
    </row>
    <row r="1838" spans="1:15">
      <c r="A1838" s="64">
        <v>43181</v>
      </c>
      <c r="B1838" s="95">
        <v>1.5</v>
      </c>
      <c r="C1838" s="95"/>
      <c r="D1838" s="95">
        <v>1.5</v>
      </c>
      <c r="E1838" s="95">
        <v>1.5</v>
      </c>
      <c r="F1838" s="95">
        <v>1.5</v>
      </c>
      <c r="G1838" s="97">
        <v>6341</v>
      </c>
      <c r="H1838" s="97">
        <v>39</v>
      </c>
      <c r="I1838" s="96">
        <v>121.246449</v>
      </c>
      <c r="J1838" s="95">
        <v>1.79</v>
      </c>
      <c r="K1838" s="95">
        <v>1.9850000000000001</v>
      </c>
      <c r="L1838" s="95">
        <v>2.1150000000000002</v>
      </c>
      <c r="M1838" s="95">
        <v>1.5</v>
      </c>
      <c r="N1838" s="95">
        <v>1.5</v>
      </c>
      <c r="O1838" s="95">
        <v>1.5099999999999998</v>
      </c>
    </row>
    <row r="1839" spans="1:15">
      <c r="A1839" s="64">
        <v>43182</v>
      </c>
      <c r="B1839" s="95">
        <v>1.5</v>
      </c>
      <c r="C1839" s="95"/>
      <c r="D1839" s="95">
        <v>1.5</v>
      </c>
      <c r="E1839" s="95">
        <v>1.5</v>
      </c>
      <c r="F1839" s="95">
        <v>1.5</v>
      </c>
      <c r="G1839" s="97">
        <v>7013</v>
      </c>
      <c r="H1839" s="97">
        <v>38</v>
      </c>
      <c r="I1839" s="96">
        <v>121.251431</v>
      </c>
      <c r="J1839" s="95">
        <v>1.81</v>
      </c>
      <c r="K1839" s="95">
        <v>2.0049999999999999</v>
      </c>
      <c r="L1839" s="95">
        <v>2.12</v>
      </c>
      <c r="M1839" s="95">
        <v>1.5</v>
      </c>
      <c r="N1839" s="95">
        <v>1.4995000000000001</v>
      </c>
      <c r="O1839" s="95">
        <v>1.5089999999999999</v>
      </c>
    </row>
    <row r="1840" spans="1:15">
      <c r="A1840" s="64">
        <v>43185</v>
      </c>
      <c r="B1840" s="95">
        <v>1.5</v>
      </c>
      <c r="C1840" s="95"/>
      <c r="D1840" s="95">
        <v>1.5</v>
      </c>
      <c r="E1840" s="95">
        <v>1.5</v>
      </c>
      <c r="F1840" s="95">
        <v>1.5</v>
      </c>
      <c r="G1840" s="97">
        <v>5073</v>
      </c>
      <c r="H1840" s="97">
        <v>42</v>
      </c>
      <c r="I1840" s="96">
        <v>121.26638</v>
      </c>
      <c r="J1840" s="95">
        <v>1.8149999999999999</v>
      </c>
      <c r="K1840" s="95">
        <v>2.0049999999999999</v>
      </c>
      <c r="L1840" s="95">
        <v>2.14</v>
      </c>
      <c r="M1840" s="95">
        <v>1.5</v>
      </c>
      <c r="N1840" s="95">
        <v>1.5</v>
      </c>
      <c r="O1840" s="95">
        <v>1.5099999999999998</v>
      </c>
    </row>
    <row r="1841" spans="1:15">
      <c r="A1841" s="64">
        <v>43186</v>
      </c>
      <c r="B1841" s="95">
        <v>1.5</v>
      </c>
      <c r="C1841" s="95"/>
      <c r="D1841" s="95">
        <v>1.5</v>
      </c>
      <c r="E1841" s="95">
        <v>1.5</v>
      </c>
      <c r="F1841" s="95">
        <v>1.5</v>
      </c>
      <c r="G1841" s="97">
        <v>5714</v>
      </c>
      <c r="H1841" s="97">
        <v>38</v>
      </c>
      <c r="I1841" s="96">
        <v>121.27136400000001</v>
      </c>
      <c r="J1841" s="95">
        <v>1.8</v>
      </c>
      <c r="K1841" s="95">
        <v>2</v>
      </c>
      <c r="L1841" s="95">
        <v>2.125</v>
      </c>
      <c r="M1841" s="95">
        <v>1.5</v>
      </c>
      <c r="N1841" s="95">
        <v>1.5</v>
      </c>
      <c r="O1841" s="95">
        <v>1.5109999999999999</v>
      </c>
    </row>
    <row r="1842" spans="1:15">
      <c r="A1842" s="64">
        <v>43187</v>
      </c>
      <c r="B1842" s="95">
        <v>1.5</v>
      </c>
      <c r="C1842" s="95"/>
      <c r="D1842" s="95">
        <v>1.5</v>
      </c>
      <c r="E1842" s="95">
        <v>1.5</v>
      </c>
      <c r="F1842" s="95">
        <v>1.5</v>
      </c>
      <c r="G1842" s="97">
        <v>5156</v>
      </c>
      <c r="H1842" s="97">
        <v>36</v>
      </c>
      <c r="I1842" s="96">
        <v>121.276347</v>
      </c>
      <c r="J1842" s="95">
        <v>1.825</v>
      </c>
      <c r="K1842" s="95">
        <v>2.0150000000000001</v>
      </c>
      <c r="L1842" s="95">
        <v>2.1150000000000002</v>
      </c>
      <c r="M1842" s="95">
        <v>1.5</v>
      </c>
      <c r="N1842" s="95">
        <v>1.5</v>
      </c>
      <c r="O1842" s="95">
        <v>1.5065</v>
      </c>
    </row>
    <row r="1843" spans="1:15">
      <c r="A1843" s="64">
        <v>43188</v>
      </c>
      <c r="B1843" s="95">
        <v>1.5</v>
      </c>
      <c r="C1843" s="95"/>
      <c r="D1843" s="95">
        <v>1.5</v>
      </c>
      <c r="E1843" s="95">
        <v>1.5</v>
      </c>
      <c r="F1843" s="95">
        <v>1.5</v>
      </c>
      <c r="G1843" s="97">
        <v>7098</v>
      </c>
      <c r="H1843" s="97">
        <v>48</v>
      </c>
      <c r="I1843" s="96">
        <v>121.28133099999999</v>
      </c>
      <c r="J1843" s="95">
        <v>1.84</v>
      </c>
      <c r="K1843" s="95">
        <v>2.04</v>
      </c>
      <c r="L1843" s="95">
        <v>2.1349999999999998</v>
      </c>
      <c r="M1843" s="95">
        <v>1.5</v>
      </c>
      <c r="N1843" s="95">
        <v>1.5</v>
      </c>
      <c r="O1843" s="95">
        <v>1.5049999999999999</v>
      </c>
    </row>
    <row r="1844" spans="1:15">
      <c r="A1844" s="64">
        <v>43193</v>
      </c>
      <c r="B1844" s="105">
        <v>1.5</v>
      </c>
      <c r="C1844" s="105"/>
      <c r="D1844" s="105">
        <v>1.5</v>
      </c>
      <c r="E1844" s="105">
        <v>1.5</v>
      </c>
      <c r="F1844" s="105">
        <v>1.5</v>
      </c>
      <c r="G1844" s="107">
        <v>5128</v>
      </c>
      <c r="H1844" s="107">
        <v>49</v>
      </c>
      <c r="I1844" s="106">
        <v>121.306252</v>
      </c>
      <c r="J1844" s="105">
        <v>1.865</v>
      </c>
      <c r="K1844" s="105">
        <v>2.0649999999999999</v>
      </c>
      <c r="L1844" s="105">
        <v>2.16</v>
      </c>
      <c r="M1844" s="105">
        <v>1.5</v>
      </c>
      <c r="N1844" s="105">
        <v>1.5009999999999999</v>
      </c>
      <c r="O1844" s="105">
        <v>1.5089999999999999</v>
      </c>
    </row>
    <row r="1845" spans="1:15">
      <c r="A1845" s="64">
        <v>43194</v>
      </c>
      <c r="B1845" s="95">
        <v>1.5</v>
      </c>
      <c r="C1845" s="95"/>
      <c r="D1845" s="95">
        <v>1.5</v>
      </c>
      <c r="E1845" s="95">
        <v>1.5</v>
      </c>
      <c r="F1845" s="95">
        <v>1.5</v>
      </c>
      <c r="G1845" s="97">
        <v>5522</v>
      </c>
      <c r="H1845" s="97">
        <v>47</v>
      </c>
      <c r="I1845" s="96">
        <v>121.31123700000001</v>
      </c>
      <c r="J1845" s="95">
        <v>1.85</v>
      </c>
      <c r="K1845" s="95">
        <v>2.0499999999999998</v>
      </c>
      <c r="L1845" s="95">
        <v>2.16</v>
      </c>
      <c r="M1845" s="95">
        <v>1.5</v>
      </c>
      <c r="N1845" s="95">
        <v>1.5</v>
      </c>
      <c r="O1845" s="95">
        <v>1.508</v>
      </c>
    </row>
    <row r="1846" spans="1:15">
      <c r="A1846" s="64">
        <v>43195</v>
      </c>
      <c r="B1846" s="95">
        <v>1.5</v>
      </c>
      <c r="C1846" s="95"/>
      <c r="D1846" s="95">
        <v>1.5</v>
      </c>
      <c r="E1846" s="95">
        <v>1.5</v>
      </c>
      <c r="F1846" s="95">
        <v>1.5</v>
      </c>
      <c r="G1846" s="97">
        <v>5560</v>
      </c>
      <c r="H1846" s="97">
        <v>41</v>
      </c>
      <c r="I1846" s="96">
        <v>121.31622299999999</v>
      </c>
      <c r="J1846" s="95">
        <v>1.84</v>
      </c>
      <c r="K1846" s="95">
        <v>2.04</v>
      </c>
      <c r="L1846" s="95">
        <v>2.145</v>
      </c>
      <c r="M1846" s="95">
        <v>1.5</v>
      </c>
      <c r="N1846" s="95">
        <v>1.5</v>
      </c>
      <c r="O1846" s="95">
        <v>1.508</v>
      </c>
    </row>
    <row r="1847" spans="1:15">
      <c r="A1847" s="64">
        <v>43196</v>
      </c>
      <c r="B1847" s="102">
        <v>1.5</v>
      </c>
      <c r="C1847" s="102"/>
      <c r="D1847" s="102">
        <v>1.5</v>
      </c>
      <c r="E1847" s="102">
        <v>1.5</v>
      </c>
      <c r="F1847" s="102">
        <v>1.5</v>
      </c>
      <c r="G1847" s="104">
        <v>3971</v>
      </c>
      <c r="H1847" s="104">
        <v>32</v>
      </c>
      <c r="I1847" s="92">
        <v>121.321208</v>
      </c>
      <c r="J1847" s="102">
        <v>1.835</v>
      </c>
      <c r="K1847" s="102">
        <v>2.04</v>
      </c>
      <c r="L1847" s="102">
        <v>2.1349999999999998</v>
      </c>
      <c r="M1847" s="102">
        <v>1.5005000000000002</v>
      </c>
      <c r="N1847" s="102">
        <v>1.5005000000000002</v>
      </c>
      <c r="O1847" s="102">
        <v>1.508</v>
      </c>
    </row>
    <row r="1848" spans="1:15">
      <c r="A1848" s="64">
        <v>43199</v>
      </c>
      <c r="B1848" s="102">
        <v>1.5</v>
      </c>
      <c r="C1848" s="102"/>
      <c r="D1848" s="102">
        <v>1.5</v>
      </c>
      <c r="E1848" s="102">
        <v>1.5</v>
      </c>
      <c r="F1848" s="102">
        <v>1.5</v>
      </c>
      <c r="G1848" s="104">
        <v>4430</v>
      </c>
      <c r="H1848" s="104">
        <v>34</v>
      </c>
      <c r="I1848" s="103">
        <v>121.33616600000001</v>
      </c>
      <c r="J1848" s="102">
        <v>1.845</v>
      </c>
      <c r="K1848" s="102">
        <v>2.0449999999999999</v>
      </c>
      <c r="L1848" s="102">
        <v>2.14</v>
      </c>
      <c r="M1848" s="102">
        <v>1.5</v>
      </c>
      <c r="N1848" s="102">
        <v>1.5</v>
      </c>
      <c r="O1848" s="102">
        <v>1.508</v>
      </c>
    </row>
    <row r="1849" spans="1:15">
      <c r="A1849" s="64">
        <v>43200</v>
      </c>
      <c r="B1849" s="95">
        <v>1.5</v>
      </c>
      <c r="C1849" s="95"/>
      <c r="D1849" s="95">
        <v>1.5</v>
      </c>
      <c r="E1849" s="95">
        <v>1.5</v>
      </c>
      <c r="F1849" s="95">
        <v>1.5</v>
      </c>
      <c r="G1849" s="97">
        <v>4174</v>
      </c>
      <c r="H1849" s="97">
        <v>29</v>
      </c>
      <c r="I1849" s="96">
        <v>121.34115199999999</v>
      </c>
      <c r="J1849" s="95">
        <v>1.845</v>
      </c>
      <c r="K1849" s="95">
        <v>2.04</v>
      </c>
      <c r="L1849" s="95">
        <v>2.13</v>
      </c>
      <c r="M1849" s="95">
        <v>1.5</v>
      </c>
      <c r="N1849" s="95">
        <v>1.5005000000000002</v>
      </c>
      <c r="O1849" s="95">
        <v>1.5099999999999998</v>
      </c>
    </row>
    <row r="1850" spans="1:15">
      <c r="A1850" s="64">
        <v>43201</v>
      </c>
      <c r="B1850" s="95">
        <v>1.5</v>
      </c>
      <c r="C1850" s="95"/>
      <c r="D1850" s="95">
        <v>1.5</v>
      </c>
      <c r="E1850" s="95">
        <v>1.5</v>
      </c>
      <c r="F1850" s="95">
        <v>1.5</v>
      </c>
      <c r="G1850" s="97">
        <v>5042</v>
      </c>
      <c r="H1850" s="97">
        <v>33</v>
      </c>
      <c r="I1850" s="96">
        <v>121.34613899999999</v>
      </c>
      <c r="J1850" s="95">
        <v>1.85</v>
      </c>
      <c r="K1850" s="95">
        <v>2.0449999999999999</v>
      </c>
      <c r="L1850" s="95">
        <v>2.14</v>
      </c>
      <c r="M1850" s="95">
        <v>1.5005000000000002</v>
      </c>
      <c r="N1850" s="95">
        <v>1.4995000000000001</v>
      </c>
      <c r="O1850" s="95">
        <v>1.508</v>
      </c>
    </row>
    <row r="1851" spans="1:15">
      <c r="A1851" s="64">
        <v>43202</v>
      </c>
      <c r="B1851" s="95">
        <v>1.5</v>
      </c>
      <c r="C1851" s="95"/>
      <c r="D1851" s="95">
        <v>1.5</v>
      </c>
      <c r="E1851" s="95">
        <v>1.5</v>
      </c>
      <c r="F1851" s="95">
        <v>1.5</v>
      </c>
      <c r="G1851" s="97">
        <v>4044</v>
      </c>
      <c r="H1851" s="97">
        <v>32</v>
      </c>
      <c r="I1851" s="96">
        <v>121.35112599999999</v>
      </c>
      <c r="J1851" s="95">
        <v>1.87</v>
      </c>
      <c r="K1851" s="95">
        <v>2.0649999999999999</v>
      </c>
      <c r="L1851" s="95">
        <v>2.16</v>
      </c>
      <c r="M1851" s="95">
        <v>1.5005000000000002</v>
      </c>
      <c r="N1851" s="95">
        <v>1.5</v>
      </c>
      <c r="O1851" s="95">
        <v>1.508</v>
      </c>
    </row>
    <row r="1852" spans="1:15">
      <c r="A1852" s="64">
        <v>43203</v>
      </c>
      <c r="B1852" s="95">
        <v>1.5</v>
      </c>
      <c r="C1852" s="95"/>
      <c r="D1852" s="95">
        <v>1.5</v>
      </c>
      <c r="E1852" s="95">
        <v>1.5</v>
      </c>
      <c r="F1852" s="95">
        <v>1.5</v>
      </c>
      <c r="G1852" s="97">
        <v>3692</v>
      </c>
      <c r="H1852" s="97">
        <v>34</v>
      </c>
      <c r="I1852" s="96">
        <v>121.35611299999999</v>
      </c>
      <c r="J1852" s="95">
        <v>1.9</v>
      </c>
      <c r="K1852" s="95">
        <v>2.0950000000000002</v>
      </c>
      <c r="L1852" s="95">
        <v>2.19</v>
      </c>
      <c r="M1852" s="95">
        <v>1.5</v>
      </c>
      <c r="N1852" s="95">
        <v>1.5</v>
      </c>
      <c r="O1852" s="95">
        <v>1.5049999999999999</v>
      </c>
    </row>
    <row r="1853" spans="1:15">
      <c r="A1853" s="64">
        <v>43206</v>
      </c>
      <c r="B1853" s="95">
        <v>1.5</v>
      </c>
      <c r="C1853" s="95"/>
      <c r="D1853" s="95">
        <v>1.5</v>
      </c>
      <c r="E1853" s="95">
        <v>1.5</v>
      </c>
      <c r="F1853" s="95">
        <v>1.5</v>
      </c>
      <c r="G1853" s="97">
        <v>5936</v>
      </c>
      <c r="H1853" s="97">
        <v>39</v>
      </c>
      <c r="I1853" s="96">
        <v>121.37107399999999</v>
      </c>
      <c r="J1853" s="95">
        <v>1.89</v>
      </c>
      <c r="K1853" s="95">
        <v>2.09</v>
      </c>
      <c r="L1853" s="95">
        <v>2.19</v>
      </c>
      <c r="M1853" s="95">
        <v>1.5</v>
      </c>
      <c r="N1853" s="95">
        <v>1.5009999999999999</v>
      </c>
      <c r="O1853" s="95">
        <v>1.51</v>
      </c>
    </row>
    <row r="1854" spans="1:15">
      <c r="A1854" s="64">
        <v>43207</v>
      </c>
      <c r="B1854" s="95">
        <v>1.5</v>
      </c>
      <c r="C1854" s="95"/>
      <c r="D1854" s="95">
        <v>1.5</v>
      </c>
      <c r="E1854" s="95">
        <v>1.5</v>
      </c>
      <c r="F1854" s="95">
        <v>1.5</v>
      </c>
      <c r="G1854" s="97">
        <v>5155</v>
      </c>
      <c r="H1854" s="97">
        <v>38</v>
      </c>
      <c r="I1854" s="96">
        <v>121.376062</v>
      </c>
      <c r="J1854" s="95">
        <v>1.885</v>
      </c>
      <c r="K1854" s="95">
        <v>2.08</v>
      </c>
      <c r="L1854" s="95">
        <v>2.19</v>
      </c>
      <c r="M1854" s="95">
        <v>1.5</v>
      </c>
      <c r="N1854" s="95">
        <v>1.5005000000000002</v>
      </c>
      <c r="O1854" s="95">
        <v>1.5065</v>
      </c>
    </row>
    <row r="1855" spans="1:15">
      <c r="A1855" s="64">
        <v>43208</v>
      </c>
      <c r="B1855" s="95">
        <v>1.5</v>
      </c>
      <c r="C1855" s="95"/>
      <c r="D1855" s="95">
        <v>1.5</v>
      </c>
      <c r="E1855" s="95">
        <v>1.5</v>
      </c>
      <c r="F1855" s="95">
        <v>1.5</v>
      </c>
      <c r="G1855" s="97">
        <v>4934</v>
      </c>
      <c r="H1855" s="97">
        <v>35</v>
      </c>
      <c r="I1855" s="96">
        <v>121.38105</v>
      </c>
      <c r="J1855" s="95">
        <v>1.885</v>
      </c>
      <c r="K1855" s="95">
        <v>2.0699999999999998</v>
      </c>
      <c r="L1855" s="95">
        <v>2.165</v>
      </c>
      <c r="M1855" s="95">
        <v>1.5</v>
      </c>
      <c r="N1855" s="95">
        <v>1.5005000000000002</v>
      </c>
      <c r="O1855" s="95">
        <v>1.5049999999999999</v>
      </c>
    </row>
    <row r="1856" spans="1:15">
      <c r="A1856" s="64">
        <v>43209</v>
      </c>
      <c r="B1856" s="95">
        <v>1.5</v>
      </c>
      <c r="C1856" s="95"/>
      <c r="D1856" s="95">
        <v>1.5</v>
      </c>
      <c r="E1856" s="95">
        <v>1.5</v>
      </c>
      <c r="F1856" s="95">
        <v>1.5</v>
      </c>
      <c r="G1856" s="97">
        <v>4775</v>
      </c>
      <c r="H1856" s="97">
        <v>31</v>
      </c>
      <c r="I1856" s="96">
        <v>121.386039</v>
      </c>
      <c r="J1856" s="95">
        <v>1.88</v>
      </c>
      <c r="K1856" s="95">
        <v>2.0699999999999998</v>
      </c>
      <c r="L1856" s="95">
        <v>2.16</v>
      </c>
      <c r="M1856" s="95">
        <v>1.5</v>
      </c>
      <c r="N1856" s="95">
        <v>1.5005000000000002</v>
      </c>
      <c r="O1856" s="95">
        <v>1.5065</v>
      </c>
    </row>
    <row r="1857" spans="1:15">
      <c r="A1857" s="64">
        <v>43210</v>
      </c>
      <c r="B1857" s="95">
        <v>1.5</v>
      </c>
      <c r="C1857" s="95"/>
      <c r="D1857" s="95">
        <v>1.5</v>
      </c>
      <c r="E1857" s="95">
        <v>1.5</v>
      </c>
      <c r="F1857" s="95">
        <v>1.5</v>
      </c>
      <c r="G1857" s="97">
        <v>4201</v>
      </c>
      <c r="H1857" s="97">
        <v>35</v>
      </c>
      <c r="I1857" s="96">
        <v>121.39102699999999</v>
      </c>
      <c r="J1857" s="95">
        <v>1.9</v>
      </c>
      <c r="K1857" s="95">
        <v>2.0750000000000002</v>
      </c>
      <c r="L1857" s="95">
        <v>2.17</v>
      </c>
      <c r="M1857" s="95">
        <v>1.5005000000000002</v>
      </c>
      <c r="N1857" s="95">
        <v>1.5005000000000002</v>
      </c>
      <c r="O1857" s="95">
        <v>1.5049999999999999</v>
      </c>
    </row>
    <row r="1858" spans="1:15">
      <c r="A1858" s="64">
        <v>43213</v>
      </c>
      <c r="B1858" s="95">
        <v>1.5</v>
      </c>
      <c r="C1858" s="95"/>
      <c r="D1858" s="95">
        <v>1.5</v>
      </c>
      <c r="E1858" s="95">
        <v>1.5</v>
      </c>
      <c r="F1858" s="95">
        <v>1.5</v>
      </c>
      <c r="G1858" s="97">
        <v>6744</v>
      </c>
      <c r="H1858" s="97">
        <v>31</v>
      </c>
      <c r="I1858" s="96">
        <v>121.405993</v>
      </c>
      <c r="J1858" s="95">
        <v>1.9</v>
      </c>
      <c r="K1858" s="95">
        <v>2.0750000000000002</v>
      </c>
      <c r="L1858" s="95">
        <v>2.17</v>
      </c>
      <c r="M1858" s="95">
        <v>1.496</v>
      </c>
      <c r="N1858" s="95">
        <v>1.496</v>
      </c>
      <c r="O1858" s="95">
        <v>1.5049999999999999</v>
      </c>
    </row>
    <row r="1859" spans="1:15">
      <c r="A1859" s="64">
        <v>43214</v>
      </c>
      <c r="B1859" s="95">
        <v>1.5</v>
      </c>
      <c r="C1859" s="95"/>
      <c r="D1859" s="95">
        <v>1.5</v>
      </c>
      <c r="E1859" s="95">
        <v>1.5</v>
      </c>
      <c r="F1859" s="95">
        <v>1.5</v>
      </c>
      <c r="G1859" s="97">
        <v>4361</v>
      </c>
      <c r="H1859" s="97">
        <v>32</v>
      </c>
      <c r="I1859" s="96">
        <v>121.410982</v>
      </c>
      <c r="J1859" s="95">
        <v>1.875</v>
      </c>
      <c r="K1859" s="95">
        <v>2.0350000000000001</v>
      </c>
      <c r="L1859" s="95">
        <v>2.145</v>
      </c>
      <c r="M1859" s="95">
        <v>1.5005000000000002</v>
      </c>
      <c r="N1859" s="95">
        <v>1.5005000000000002</v>
      </c>
      <c r="O1859" s="95">
        <v>1.5049999999999999</v>
      </c>
    </row>
    <row r="1860" spans="1:15">
      <c r="A1860" s="64">
        <v>43216</v>
      </c>
      <c r="B1860" s="95">
        <v>1.5</v>
      </c>
      <c r="C1860" s="95"/>
      <c r="D1860" s="95">
        <v>1.5</v>
      </c>
      <c r="E1860" s="95">
        <v>1.5</v>
      </c>
      <c r="F1860" s="95">
        <v>1.5</v>
      </c>
      <c r="G1860" s="97">
        <v>4663</v>
      </c>
      <c r="H1860" s="97">
        <v>36</v>
      </c>
      <c r="I1860" s="96">
        <v>121.42096100000001</v>
      </c>
      <c r="J1860" s="95">
        <v>1.905</v>
      </c>
      <c r="K1860" s="95">
        <v>2.0649999999999999</v>
      </c>
      <c r="L1860" s="95">
        <v>2.165</v>
      </c>
      <c r="M1860" s="95">
        <v>1.4990000000000001</v>
      </c>
      <c r="N1860" s="95">
        <v>1.5009999999999999</v>
      </c>
      <c r="O1860" s="95">
        <v>1.5105</v>
      </c>
    </row>
    <row r="1861" spans="1:15">
      <c r="A1861" s="64">
        <v>43217</v>
      </c>
      <c r="B1861" s="93">
        <v>1.5</v>
      </c>
      <c r="C1861" s="93"/>
      <c r="D1861" s="93">
        <v>1.5</v>
      </c>
      <c r="E1861" s="93">
        <v>1.5</v>
      </c>
      <c r="F1861" s="93">
        <v>1.5</v>
      </c>
      <c r="G1861" s="101">
        <v>3924</v>
      </c>
      <c r="H1861" s="101">
        <v>39</v>
      </c>
      <c r="I1861" s="92">
        <v>121.425951</v>
      </c>
      <c r="J1861" s="93">
        <v>1.895</v>
      </c>
      <c r="K1861" s="93">
        <v>2.0449999999999999</v>
      </c>
      <c r="L1861" s="93">
        <v>2.15</v>
      </c>
      <c r="M1861" s="93">
        <v>1.5004999999999999</v>
      </c>
      <c r="N1861" s="93">
        <v>1.5</v>
      </c>
      <c r="O1861" s="93">
        <v>1.5065</v>
      </c>
    </row>
    <row r="1862" spans="1:15">
      <c r="A1862" s="64">
        <v>43220</v>
      </c>
      <c r="B1862" s="95">
        <v>1.5</v>
      </c>
      <c r="C1862" s="95"/>
      <c r="D1862" s="95">
        <v>1.5</v>
      </c>
      <c r="E1862" s="95">
        <v>1.5</v>
      </c>
      <c r="F1862" s="95">
        <v>1.5</v>
      </c>
      <c r="G1862" s="97">
        <v>4931</v>
      </c>
      <c r="H1862" s="97">
        <v>30</v>
      </c>
      <c r="I1862" s="96">
        <v>121.440922</v>
      </c>
      <c r="J1862" s="95">
        <v>1.885</v>
      </c>
      <c r="K1862" s="95">
        <v>2.0249999999999999</v>
      </c>
      <c r="L1862" s="95">
        <v>2.14</v>
      </c>
      <c r="M1862" s="95">
        <v>1.5</v>
      </c>
      <c r="N1862" s="95">
        <v>1.5004999999999999</v>
      </c>
      <c r="O1862" s="95">
        <v>1.5049999999999999</v>
      </c>
    </row>
    <row r="1863" spans="1:15">
      <c r="A1863" s="64">
        <v>43221</v>
      </c>
      <c r="B1863" s="95">
        <v>1.5</v>
      </c>
      <c r="C1863" s="95"/>
      <c r="D1863" s="95">
        <v>1.5</v>
      </c>
      <c r="E1863" s="95">
        <v>1.5</v>
      </c>
      <c r="F1863" s="95">
        <v>1.5</v>
      </c>
      <c r="G1863" s="97">
        <v>3784</v>
      </c>
      <c r="H1863" s="97">
        <v>31</v>
      </c>
      <c r="I1863" s="96">
        <v>121.44591200000001</v>
      </c>
      <c r="J1863" s="95">
        <v>1.895</v>
      </c>
      <c r="K1863" s="95">
        <v>2.0249999999999999</v>
      </c>
      <c r="L1863" s="95">
        <v>2.13</v>
      </c>
      <c r="M1863" s="95">
        <v>1.5005000000000002</v>
      </c>
      <c r="N1863" s="95">
        <v>1.5004999999999999</v>
      </c>
      <c r="O1863" s="95">
        <v>1.5049999999999999</v>
      </c>
    </row>
    <row r="1864" spans="1:15">
      <c r="A1864" s="64">
        <v>43222</v>
      </c>
      <c r="B1864" s="95">
        <v>1.5</v>
      </c>
      <c r="C1864" s="95"/>
      <c r="D1864" s="95">
        <v>1.5</v>
      </c>
      <c r="E1864" s="95">
        <v>1.5</v>
      </c>
      <c r="F1864" s="95">
        <v>1.5</v>
      </c>
      <c r="G1864" s="97">
        <v>5881</v>
      </c>
      <c r="H1864" s="97">
        <v>35</v>
      </c>
      <c r="I1864" s="96">
        <v>121.450903</v>
      </c>
      <c r="J1864" s="95">
        <v>1.905</v>
      </c>
      <c r="K1864" s="95">
        <v>2.0350000000000001</v>
      </c>
      <c r="L1864" s="95">
        <v>2.125</v>
      </c>
      <c r="M1864" s="95">
        <v>1.5</v>
      </c>
      <c r="N1864" s="95">
        <v>1.5004999999999999</v>
      </c>
      <c r="O1864" s="95">
        <v>1.5065</v>
      </c>
    </row>
    <row r="1865" spans="1:15">
      <c r="A1865" s="64">
        <v>43223</v>
      </c>
      <c r="B1865" s="95">
        <v>1.5</v>
      </c>
      <c r="C1865" s="95"/>
      <c r="D1865" s="95">
        <v>1.5</v>
      </c>
      <c r="E1865" s="95">
        <v>1.5</v>
      </c>
      <c r="F1865" s="95">
        <v>1.5</v>
      </c>
      <c r="G1865" s="97">
        <v>4397</v>
      </c>
      <c r="H1865" s="97">
        <v>31</v>
      </c>
      <c r="I1865" s="96">
        <v>121.455894</v>
      </c>
      <c r="J1865" s="95">
        <v>1.885</v>
      </c>
      <c r="K1865" s="95">
        <v>2.02</v>
      </c>
      <c r="L1865" s="95">
        <v>2.11</v>
      </c>
      <c r="M1865" s="95">
        <v>1.5</v>
      </c>
      <c r="N1865" s="95">
        <v>1.5</v>
      </c>
      <c r="O1865" s="95">
        <v>1.5049999999999999</v>
      </c>
    </row>
    <row r="1866" spans="1:15">
      <c r="A1866" s="64">
        <v>43224</v>
      </c>
      <c r="B1866" s="95">
        <v>1.5</v>
      </c>
      <c r="C1866" s="95"/>
      <c r="D1866" s="95">
        <v>1.5</v>
      </c>
      <c r="E1866" s="95">
        <v>1.5</v>
      </c>
      <c r="F1866" s="95">
        <v>1.5</v>
      </c>
      <c r="G1866" s="97">
        <v>4007</v>
      </c>
      <c r="H1866" s="97">
        <v>34</v>
      </c>
      <c r="I1866" s="96">
        <v>121.460886</v>
      </c>
      <c r="J1866" s="95">
        <v>1.895</v>
      </c>
      <c r="K1866" s="95">
        <v>2.0299999999999998</v>
      </c>
      <c r="L1866" s="95">
        <v>2.12</v>
      </c>
      <c r="M1866" s="95">
        <v>1.5005000000000002</v>
      </c>
      <c r="N1866" s="95">
        <v>1.5004999999999999</v>
      </c>
      <c r="O1866" s="95">
        <v>1.5049999999999999</v>
      </c>
    </row>
    <row r="1867" spans="1:15">
      <c r="A1867" s="64">
        <v>43227</v>
      </c>
      <c r="B1867" s="95">
        <v>1.5</v>
      </c>
      <c r="C1867" s="95"/>
      <c r="D1867" s="95">
        <v>1.5</v>
      </c>
      <c r="E1867" s="95">
        <v>1.5</v>
      </c>
      <c r="F1867" s="95">
        <v>1.5</v>
      </c>
      <c r="G1867" s="97">
        <v>3746</v>
      </c>
      <c r="H1867" s="97">
        <v>34</v>
      </c>
      <c r="I1867" s="96">
        <v>121.47586</v>
      </c>
      <c r="J1867" s="95">
        <v>1.875</v>
      </c>
      <c r="K1867" s="95">
        <v>1.9850000000000001</v>
      </c>
      <c r="L1867" s="95">
        <v>2.105</v>
      </c>
      <c r="M1867" s="95">
        <v>1.5005000000000002</v>
      </c>
      <c r="N1867" s="95">
        <v>1.5004999999999999</v>
      </c>
      <c r="O1867" s="95">
        <v>1.504</v>
      </c>
    </row>
    <row r="1868" spans="1:15">
      <c r="A1868" s="64">
        <v>43228</v>
      </c>
      <c r="B1868" s="95">
        <v>1.5</v>
      </c>
      <c r="C1868" s="95"/>
      <c r="D1868" s="95">
        <v>1.5</v>
      </c>
      <c r="E1868" s="95">
        <v>1.5</v>
      </c>
      <c r="F1868" s="95">
        <v>1.5</v>
      </c>
      <c r="G1868" s="97">
        <v>4904</v>
      </c>
      <c r="H1868" s="97">
        <v>35</v>
      </c>
      <c r="I1868" s="96">
        <v>121.480852</v>
      </c>
      <c r="J1868" s="95">
        <v>1.875</v>
      </c>
      <c r="K1868" s="95">
        <v>1.98</v>
      </c>
      <c r="L1868" s="95">
        <v>2.09</v>
      </c>
      <c r="M1868" s="95">
        <v>1.5005000000000002</v>
      </c>
      <c r="N1868" s="95">
        <v>1.5004999999999999</v>
      </c>
      <c r="O1868" s="95">
        <v>1.5049999999999999</v>
      </c>
    </row>
    <row r="1869" spans="1:15">
      <c r="A1869" s="64">
        <v>43229</v>
      </c>
      <c r="B1869" s="95">
        <v>1.5</v>
      </c>
      <c r="C1869" s="95"/>
      <c r="D1869" s="95">
        <v>1.5</v>
      </c>
      <c r="E1869" s="95">
        <v>1.5</v>
      </c>
      <c r="F1869" s="95">
        <v>1.5</v>
      </c>
      <c r="G1869" s="97">
        <v>5368</v>
      </c>
      <c r="H1869" s="97">
        <v>36</v>
      </c>
      <c r="I1869" s="96">
        <v>121.485845</v>
      </c>
      <c r="J1869" s="95">
        <v>1.845</v>
      </c>
      <c r="K1869" s="95">
        <v>1.9450000000000001</v>
      </c>
      <c r="L1869" s="95">
        <v>2.0649999999999999</v>
      </c>
      <c r="M1869" s="95">
        <v>1.5005000000000002</v>
      </c>
      <c r="N1869" s="95">
        <v>1.5004999999999999</v>
      </c>
      <c r="O1869" s="95">
        <v>1.5070000000000001</v>
      </c>
    </row>
    <row r="1870" spans="1:15">
      <c r="A1870" s="64">
        <v>43230</v>
      </c>
      <c r="B1870" s="95">
        <v>1.5</v>
      </c>
      <c r="C1870" s="95"/>
      <c r="D1870" s="95">
        <v>1.5</v>
      </c>
      <c r="E1870" s="95">
        <v>1.5</v>
      </c>
      <c r="F1870" s="95">
        <v>1.5</v>
      </c>
      <c r="G1870" s="97">
        <v>3572</v>
      </c>
      <c r="H1870" s="97">
        <v>35</v>
      </c>
      <c r="I1870" s="96">
        <v>121.490837</v>
      </c>
      <c r="J1870" s="95">
        <v>1.845</v>
      </c>
      <c r="K1870" s="95">
        <v>1.94</v>
      </c>
      <c r="L1870" s="95">
        <v>2.06</v>
      </c>
      <c r="M1870" s="95">
        <v>1.5</v>
      </c>
      <c r="N1870" s="95">
        <v>1.5004999999999999</v>
      </c>
      <c r="O1870" s="95">
        <v>1.504</v>
      </c>
    </row>
    <row r="1871" spans="1:15">
      <c r="A1871" s="64">
        <v>43231</v>
      </c>
      <c r="B1871" s="95">
        <v>1.5</v>
      </c>
      <c r="C1871" s="95"/>
      <c r="D1871" s="95">
        <v>1.5</v>
      </c>
      <c r="E1871" s="95">
        <v>1.5</v>
      </c>
      <c r="F1871" s="95">
        <v>1.5</v>
      </c>
      <c r="G1871" s="97">
        <v>3807</v>
      </c>
      <c r="H1871" s="97">
        <v>33</v>
      </c>
      <c r="I1871" s="96">
        <v>121.49583</v>
      </c>
      <c r="J1871" s="95">
        <v>1.83</v>
      </c>
      <c r="K1871" s="95">
        <v>1.92</v>
      </c>
      <c r="L1871" s="95">
        <v>2.0249999999999999</v>
      </c>
      <c r="M1871" s="95">
        <v>1.5</v>
      </c>
      <c r="N1871" s="95">
        <v>1.5004999999999999</v>
      </c>
      <c r="O1871" s="95">
        <v>1.506</v>
      </c>
    </row>
    <row r="1872" spans="1:15">
      <c r="A1872" s="64">
        <v>43234</v>
      </c>
      <c r="B1872" s="95">
        <v>1.5</v>
      </c>
      <c r="C1872" s="95"/>
      <c r="D1872" s="95">
        <v>1.5</v>
      </c>
      <c r="E1872" s="95">
        <v>1.5</v>
      </c>
      <c r="F1872" s="95">
        <v>1.5</v>
      </c>
      <c r="G1872" s="97">
        <v>4552</v>
      </c>
      <c r="H1872" s="97">
        <v>39</v>
      </c>
      <c r="I1872" s="96">
        <v>121.51080899999999</v>
      </c>
      <c r="J1872" s="95">
        <v>1.83</v>
      </c>
      <c r="K1872" s="95">
        <v>1.915</v>
      </c>
      <c r="L1872" s="95">
        <v>2.02</v>
      </c>
      <c r="M1872" s="95">
        <v>1.5</v>
      </c>
      <c r="N1872" s="95">
        <v>1.5004999999999999</v>
      </c>
      <c r="O1872" s="95">
        <v>1.5049999999999999</v>
      </c>
    </row>
    <row r="1873" spans="1:15">
      <c r="A1873" s="64">
        <v>43235</v>
      </c>
      <c r="B1873" s="95">
        <v>1.5</v>
      </c>
      <c r="C1873" s="95"/>
      <c r="D1873" s="95">
        <v>1.5</v>
      </c>
      <c r="E1873" s="95">
        <v>1.5</v>
      </c>
      <c r="F1873" s="95">
        <v>1.5</v>
      </c>
      <c r="G1873" s="97">
        <v>5249</v>
      </c>
      <c r="H1873" s="97">
        <v>38</v>
      </c>
      <c r="I1873" s="96">
        <v>121.51580300000001</v>
      </c>
      <c r="J1873" s="95">
        <v>1.83</v>
      </c>
      <c r="K1873" s="95">
        <v>1.91</v>
      </c>
      <c r="L1873" s="95">
        <v>2.02</v>
      </c>
      <c r="M1873" s="95">
        <v>1.5005000000000002</v>
      </c>
      <c r="N1873" s="95">
        <v>1.5</v>
      </c>
      <c r="O1873" s="95">
        <v>1.5049999999999999</v>
      </c>
    </row>
    <row r="1874" spans="1:15">
      <c r="A1874" s="64">
        <v>43236</v>
      </c>
      <c r="B1874" s="95">
        <v>1.5</v>
      </c>
      <c r="C1874" s="95"/>
      <c r="D1874" s="95">
        <v>1.5</v>
      </c>
      <c r="E1874" s="95">
        <v>1.5</v>
      </c>
      <c r="F1874" s="95">
        <v>1.5</v>
      </c>
      <c r="G1874" s="97">
        <v>4552</v>
      </c>
      <c r="H1874" s="97">
        <v>36</v>
      </c>
      <c r="I1874" s="96">
        <v>121.520796</v>
      </c>
      <c r="J1874" s="95">
        <v>1.83</v>
      </c>
      <c r="K1874" s="95">
        <v>1.91</v>
      </c>
      <c r="L1874" s="95">
        <v>2.0299999999999998</v>
      </c>
      <c r="M1874" s="95">
        <v>1.5</v>
      </c>
      <c r="N1874" s="95">
        <v>1.5</v>
      </c>
      <c r="O1874" s="95">
        <v>1.508</v>
      </c>
    </row>
    <row r="1875" spans="1:15">
      <c r="A1875" s="64">
        <v>43237</v>
      </c>
      <c r="B1875" s="95">
        <v>1.5</v>
      </c>
      <c r="C1875" s="95"/>
      <c r="D1875" s="95">
        <v>1.5</v>
      </c>
      <c r="E1875" s="95">
        <v>1.5</v>
      </c>
      <c r="F1875" s="95">
        <v>1.5</v>
      </c>
      <c r="G1875" s="97">
        <v>4292</v>
      </c>
      <c r="H1875" s="97">
        <v>30</v>
      </c>
      <c r="I1875" s="96">
        <v>121.52579</v>
      </c>
      <c r="J1875" s="95">
        <v>1.845</v>
      </c>
      <c r="K1875" s="95">
        <v>1.93</v>
      </c>
      <c r="L1875" s="95">
        <v>2.0499999999999998</v>
      </c>
      <c r="M1875" s="95">
        <v>1.5005000000000002</v>
      </c>
      <c r="N1875" s="95">
        <v>1.5005000000000002</v>
      </c>
      <c r="O1875" s="95">
        <v>1.5065</v>
      </c>
    </row>
    <row r="1876" spans="1:15">
      <c r="A1876" s="64">
        <v>43238</v>
      </c>
      <c r="B1876" s="95">
        <v>1.5</v>
      </c>
      <c r="C1876" s="95"/>
      <c r="D1876" s="95">
        <v>1.5</v>
      </c>
      <c r="E1876" s="95">
        <v>1.5</v>
      </c>
      <c r="F1876" s="95">
        <v>1.5</v>
      </c>
      <c r="G1876" s="97">
        <v>3914</v>
      </c>
      <c r="H1876" s="97">
        <v>34</v>
      </c>
      <c r="I1876" s="96">
        <v>121.53078499999999</v>
      </c>
      <c r="J1876" s="95">
        <v>1.83</v>
      </c>
      <c r="K1876" s="95">
        <v>1.925</v>
      </c>
      <c r="L1876" s="95">
        <v>2.0499999999999998</v>
      </c>
      <c r="M1876" s="95">
        <v>1.5005000000000002</v>
      </c>
      <c r="N1876" s="95">
        <v>1.5005000000000002</v>
      </c>
      <c r="O1876" s="95">
        <v>1.5049999999999999</v>
      </c>
    </row>
    <row r="1877" spans="1:15">
      <c r="A1877" s="64">
        <v>43241</v>
      </c>
      <c r="B1877" s="95">
        <v>1.5</v>
      </c>
      <c r="C1877" s="95"/>
      <c r="D1877" s="95">
        <v>1.5</v>
      </c>
      <c r="E1877" s="95">
        <v>1.5</v>
      </c>
      <c r="F1877" s="95">
        <v>1.5</v>
      </c>
      <c r="G1877" s="97">
        <v>4920</v>
      </c>
      <c r="H1877" s="97">
        <v>35</v>
      </c>
      <c r="I1877" s="96">
        <v>121.545768</v>
      </c>
      <c r="J1877" s="95">
        <v>1.8445</v>
      </c>
      <c r="K1877" s="95">
        <v>1.9341999999999999</v>
      </c>
      <c r="L1877" s="95">
        <v>2.06</v>
      </c>
      <c r="M1877" s="95">
        <v>1.5005000000000002</v>
      </c>
      <c r="N1877" s="95">
        <v>1.5</v>
      </c>
      <c r="O1877" s="95">
        <v>1.5049999999999999</v>
      </c>
    </row>
    <row r="1878" spans="1:15">
      <c r="A1878" s="64">
        <v>43242</v>
      </c>
      <c r="B1878" s="95">
        <v>1.5</v>
      </c>
      <c r="C1878" s="95"/>
      <c r="D1878" s="95">
        <v>1.5</v>
      </c>
      <c r="E1878" s="95">
        <v>1.5</v>
      </c>
      <c r="F1878" s="95">
        <v>1.5</v>
      </c>
      <c r="G1878" s="97">
        <v>4167</v>
      </c>
      <c r="H1878" s="97">
        <v>32</v>
      </c>
      <c r="I1878" s="96">
        <v>121.550763</v>
      </c>
      <c r="J1878" s="95">
        <v>1.845</v>
      </c>
      <c r="K1878" s="95">
        <v>1.9453</v>
      </c>
      <c r="L1878" s="95">
        <v>2.0634000000000001</v>
      </c>
      <c r="M1878" s="95">
        <v>1.5005000000000002</v>
      </c>
      <c r="N1878" s="95">
        <v>1.5009999999999999</v>
      </c>
      <c r="O1878" s="95">
        <v>1.5049999999999999</v>
      </c>
    </row>
    <row r="1879" spans="1:15">
      <c r="A1879" s="64">
        <v>43243</v>
      </c>
      <c r="B1879" s="95">
        <v>1.5</v>
      </c>
      <c r="C1879" s="95"/>
      <c r="D1879" s="95">
        <v>1.5</v>
      </c>
      <c r="E1879" s="95">
        <v>1.5</v>
      </c>
      <c r="F1879" s="95">
        <v>1.5</v>
      </c>
      <c r="G1879" s="97">
        <v>2950</v>
      </c>
      <c r="H1879" s="97">
        <v>26</v>
      </c>
      <c r="I1879" s="96">
        <v>121.555758</v>
      </c>
      <c r="J1879" s="95">
        <v>1.84</v>
      </c>
      <c r="K1879" s="95">
        <v>1.9459</v>
      </c>
      <c r="L1879" s="95">
        <v>2.0649999999999999</v>
      </c>
      <c r="M1879" s="95">
        <v>1.5005000000000002</v>
      </c>
      <c r="N1879" s="95">
        <v>1.5005000000000002</v>
      </c>
      <c r="O1879" s="95">
        <v>1.5074999999999998</v>
      </c>
    </row>
    <row r="1880" spans="1:15">
      <c r="A1880" s="64">
        <v>43244</v>
      </c>
      <c r="B1880" s="95">
        <v>1.5</v>
      </c>
      <c r="C1880" s="95"/>
      <c r="D1880" s="95">
        <v>1.5</v>
      </c>
      <c r="E1880" s="95">
        <v>1.5</v>
      </c>
      <c r="F1880" s="95">
        <v>1.5</v>
      </c>
      <c r="G1880" s="97">
        <v>3547</v>
      </c>
      <c r="H1880" s="97">
        <v>35</v>
      </c>
      <c r="I1880" s="96">
        <v>121.560754</v>
      </c>
      <c r="J1880" s="95">
        <v>1.845</v>
      </c>
      <c r="K1880" s="95">
        <v>1.94</v>
      </c>
      <c r="L1880" s="95">
        <v>2.0590000000000002</v>
      </c>
      <c r="M1880" s="95">
        <v>1.5005000000000002</v>
      </c>
      <c r="N1880" s="95">
        <v>1.5005000000000002</v>
      </c>
      <c r="O1880" s="95">
        <v>1.5049999999999999</v>
      </c>
    </row>
    <row r="1881" spans="1:15">
      <c r="A1881" s="64">
        <v>43245</v>
      </c>
      <c r="B1881" s="95">
        <v>1.5</v>
      </c>
      <c r="C1881" s="95"/>
      <c r="D1881" s="95">
        <v>1.5</v>
      </c>
      <c r="E1881" s="95">
        <v>1.5</v>
      </c>
      <c r="F1881" s="95">
        <v>1.5</v>
      </c>
      <c r="G1881" s="97">
        <v>6072</v>
      </c>
      <c r="H1881" s="97">
        <v>45</v>
      </c>
      <c r="I1881" s="96">
        <v>121.565749</v>
      </c>
      <c r="J1881" s="95">
        <v>1.845</v>
      </c>
      <c r="K1881" s="95">
        <v>1.9350000000000001</v>
      </c>
      <c r="L1881" s="95">
        <v>2.0611999999999999</v>
      </c>
      <c r="M1881" s="95">
        <v>1.5</v>
      </c>
      <c r="N1881" s="95">
        <v>1.5</v>
      </c>
      <c r="O1881" s="95">
        <v>1.508</v>
      </c>
    </row>
    <row r="1882" spans="1:15">
      <c r="A1882" s="64">
        <v>43248</v>
      </c>
      <c r="B1882" s="95">
        <v>1.5</v>
      </c>
      <c r="C1882" s="95"/>
      <c r="D1882" s="95">
        <v>1.5</v>
      </c>
      <c r="E1882" s="95">
        <v>1.5</v>
      </c>
      <c r="F1882" s="95">
        <v>1.5</v>
      </c>
      <c r="G1882" s="97">
        <v>3360</v>
      </c>
      <c r="H1882" s="97">
        <v>33</v>
      </c>
      <c r="I1882" s="96">
        <v>121.580737</v>
      </c>
      <c r="J1882" s="95">
        <v>1.8469</v>
      </c>
      <c r="K1882" s="95">
        <v>1.9350000000000001</v>
      </c>
      <c r="L1882" s="95">
        <v>2.0647000000000002</v>
      </c>
      <c r="M1882" s="95">
        <v>1.5005000000000002</v>
      </c>
      <c r="N1882" s="95">
        <v>1.5005000000000002</v>
      </c>
      <c r="O1882" s="95">
        <v>1.504</v>
      </c>
    </row>
    <row r="1883" spans="1:15">
      <c r="A1883" s="64">
        <v>43249</v>
      </c>
      <c r="B1883" s="95">
        <v>1.5</v>
      </c>
      <c r="C1883" s="95"/>
      <c r="D1883" s="95">
        <v>1.5</v>
      </c>
      <c r="E1883" s="95">
        <v>1.5</v>
      </c>
      <c r="F1883" s="95">
        <v>1.5</v>
      </c>
      <c r="G1883" s="97">
        <v>5527</v>
      </c>
      <c r="H1883" s="97">
        <v>40</v>
      </c>
      <c r="I1883" s="96">
        <v>121.585733</v>
      </c>
      <c r="J1883" s="95">
        <v>1.855</v>
      </c>
      <c r="K1883" s="95">
        <v>1.9517</v>
      </c>
      <c r="L1883" s="95">
        <v>2.0754999999999999</v>
      </c>
      <c r="M1883" s="95">
        <v>1.5005000000000002</v>
      </c>
      <c r="N1883" s="95">
        <v>1.5005000000000002</v>
      </c>
      <c r="O1883" s="95">
        <v>1.5030000000000001</v>
      </c>
    </row>
    <row r="1884" spans="1:15">
      <c r="A1884" s="64">
        <v>43250</v>
      </c>
      <c r="B1884" s="95">
        <v>1.5</v>
      </c>
      <c r="C1884" s="95"/>
      <c r="D1884" s="95">
        <v>1.5</v>
      </c>
      <c r="E1884" s="95">
        <v>1.5</v>
      </c>
      <c r="F1884" s="95">
        <v>1.5</v>
      </c>
      <c r="G1884" s="97">
        <v>5126</v>
      </c>
      <c r="H1884" s="97">
        <v>36</v>
      </c>
      <c r="I1884" s="96">
        <v>121.59072999999999</v>
      </c>
      <c r="J1884" s="95">
        <v>1.8507</v>
      </c>
      <c r="K1884" s="95">
        <v>1.9641999999999999</v>
      </c>
      <c r="L1884" s="95">
        <v>2.0748000000000002</v>
      </c>
      <c r="M1884" s="95">
        <v>1.4994999999999998</v>
      </c>
      <c r="N1884" s="95">
        <v>1.4994999999999998</v>
      </c>
      <c r="O1884" s="95">
        <v>1.5030000000000001</v>
      </c>
    </row>
    <row r="1885" spans="1:15">
      <c r="A1885" s="64">
        <v>43251</v>
      </c>
      <c r="B1885" s="95">
        <v>1.5</v>
      </c>
      <c r="C1885" s="95"/>
      <c r="D1885" s="95">
        <v>1.5</v>
      </c>
      <c r="E1885" s="95">
        <v>1.5</v>
      </c>
      <c r="F1885" s="95">
        <v>1.5</v>
      </c>
      <c r="G1885" s="97">
        <v>4951</v>
      </c>
      <c r="H1885" s="97">
        <v>47</v>
      </c>
      <c r="I1885" s="96">
        <v>121.595727</v>
      </c>
      <c r="J1885" s="95">
        <v>1.86</v>
      </c>
      <c r="K1885" s="95">
        <v>1.9798</v>
      </c>
      <c r="L1885" s="95">
        <v>2.0903999999999998</v>
      </c>
      <c r="M1885" s="95">
        <v>1.4994999999999998</v>
      </c>
      <c r="N1885" s="95">
        <v>1.4994999999999998</v>
      </c>
      <c r="O1885" s="95">
        <v>1.5030000000000001</v>
      </c>
    </row>
    <row r="1886" spans="1:15">
      <c r="A1886" s="64">
        <v>43252</v>
      </c>
      <c r="B1886" s="95">
        <v>1.5</v>
      </c>
      <c r="C1886" s="95"/>
      <c r="D1886" s="95">
        <v>1.5</v>
      </c>
      <c r="E1886" s="95">
        <v>1.5</v>
      </c>
      <c r="F1886" s="95">
        <v>1.5</v>
      </c>
      <c r="G1886" s="97">
        <v>4808</v>
      </c>
      <c r="H1886" s="97">
        <v>41</v>
      </c>
      <c r="I1886" s="96">
        <v>121.600724</v>
      </c>
      <c r="J1886" s="95">
        <v>1.86</v>
      </c>
      <c r="K1886" s="95">
        <v>1.9762999999999999</v>
      </c>
      <c r="L1886" s="95">
        <v>2.0929000000000002</v>
      </c>
      <c r="M1886" s="95">
        <v>1.4994999999999998</v>
      </c>
      <c r="N1886" s="95">
        <v>1.4990000000000001</v>
      </c>
      <c r="O1886" s="95">
        <v>1.504</v>
      </c>
    </row>
    <row r="1887" spans="1:15">
      <c r="A1887" s="64">
        <v>43255</v>
      </c>
      <c r="B1887" s="95">
        <v>1.5</v>
      </c>
      <c r="C1887" s="95"/>
      <c r="D1887" s="95">
        <v>1.5</v>
      </c>
      <c r="E1887" s="95">
        <v>1.5</v>
      </c>
      <c r="F1887" s="95">
        <v>1.5</v>
      </c>
      <c r="G1887" s="97">
        <v>4717</v>
      </c>
      <c r="H1887" s="97">
        <v>36</v>
      </c>
      <c r="I1887" s="96">
        <v>121.61571600000001</v>
      </c>
      <c r="J1887" s="95">
        <v>1.8907</v>
      </c>
      <c r="K1887" s="95">
        <v>2.0049999999999999</v>
      </c>
      <c r="L1887" s="95">
        <v>2.1225999999999998</v>
      </c>
      <c r="M1887" s="95">
        <v>1.4994999999999998</v>
      </c>
      <c r="N1887" s="95">
        <v>1.4994999999999998</v>
      </c>
      <c r="O1887" s="95">
        <v>1.504</v>
      </c>
    </row>
    <row r="1888" spans="1:15">
      <c r="A1888" s="64">
        <v>43256</v>
      </c>
      <c r="B1888" s="95">
        <v>1.5</v>
      </c>
      <c r="C1888" s="95"/>
      <c r="D1888" s="95">
        <v>1.5</v>
      </c>
      <c r="E1888" s="95">
        <v>1.5</v>
      </c>
      <c r="F1888" s="95">
        <v>1.5</v>
      </c>
      <c r="G1888" s="97">
        <v>5428</v>
      </c>
      <c r="H1888" s="97">
        <v>38</v>
      </c>
      <c r="I1888" s="96">
        <v>121.62071400000001</v>
      </c>
      <c r="J1888" s="95">
        <v>1.8527</v>
      </c>
      <c r="K1888" s="95">
        <v>1.9925999999999999</v>
      </c>
      <c r="L1888" s="95">
        <v>2.1116999999999999</v>
      </c>
      <c r="M1888" s="95">
        <v>1.4994999999999998</v>
      </c>
      <c r="N1888" s="95">
        <v>1.4994999999999998</v>
      </c>
      <c r="O1888" s="95">
        <v>1.504</v>
      </c>
    </row>
    <row r="1889" spans="1:15">
      <c r="A1889" s="64">
        <v>43257</v>
      </c>
      <c r="B1889" s="95">
        <v>1.5</v>
      </c>
      <c r="C1889" s="95"/>
      <c r="D1889" s="95">
        <v>1.5</v>
      </c>
      <c r="E1889" s="95">
        <v>1.5</v>
      </c>
      <c r="F1889" s="95">
        <v>1.5</v>
      </c>
      <c r="G1889" s="97">
        <v>4909</v>
      </c>
      <c r="H1889" s="97">
        <v>40</v>
      </c>
      <c r="I1889" s="96">
        <v>121.62571199999999</v>
      </c>
      <c r="J1889" s="95">
        <v>1.8873</v>
      </c>
      <c r="K1889" s="95">
        <v>2.04</v>
      </c>
      <c r="L1889" s="95">
        <v>2.15</v>
      </c>
      <c r="M1889" s="95">
        <v>1.4994999999999998</v>
      </c>
      <c r="N1889" s="95">
        <v>1.4994999999999998</v>
      </c>
      <c r="O1889" s="95">
        <v>1.504</v>
      </c>
    </row>
    <row r="1890" spans="1:15">
      <c r="A1890" s="64">
        <v>43258</v>
      </c>
      <c r="B1890" s="95">
        <v>1.5</v>
      </c>
      <c r="C1890" s="95"/>
      <c r="D1890" s="95">
        <v>1.5</v>
      </c>
      <c r="E1890" s="95">
        <v>1.5</v>
      </c>
      <c r="F1890" s="95">
        <v>1.5</v>
      </c>
      <c r="G1890" s="97">
        <v>4450</v>
      </c>
      <c r="H1890" s="97">
        <v>39</v>
      </c>
      <c r="I1890" s="96">
        <v>121.63070999999999</v>
      </c>
      <c r="J1890" s="95">
        <v>1.8789</v>
      </c>
      <c r="K1890" s="95">
        <v>2.04</v>
      </c>
      <c r="L1890" s="95">
        <v>2.1514000000000002</v>
      </c>
      <c r="M1890" s="95">
        <v>1.4994999999999998</v>
      </c>
      <c r="N1890" s="95">
        <v>1.5</v>
      </c>
      <c r="O1890" s="95">
        <v>1.504</v>
      </c>
    </row>
    <row r="1891" spans="1:15">
      <c r="A1891" s="64">
        <v>43259</v>
      </c>
      <c r="B1891" s="93">
        <v>1.5</v>
      </c>
      <c r="C1891" s="93"/>
      <c r="D1891" s="93">
        <v>1.5</v>
      </c>
      <c r="E1891" s="93">
        <v>1.5</v>
      </c>
      <c r="F1891" s="93">
        <v>1.5</v>
      </c>
      <c r="G1891" s="101">
        <v>3896</v>
      </c>
      <c r="H1891" s="101">
        <v>29</v>
      </c>
      <c r="I1891" s="92">
        <v>121.63570900000001</v>
      </c>
      <c r="J1891" s="93">
        <v>1.895</v>
      </c>
      <c r="K1891" s="93">
        <v>2.0550000000000002</v>
      </c>
      <c r="L1891" s="93">
        <v>2.1560000000000001</v>
      </c>
      <c r="M1891" s="93">
        <v>1.4994999999999998</v>
      </c>
      <c r="N1891" s="93">
        <v>1.4994999999999998</v>
      </c>
      <c r="O1891" s="93">
        <v>1.504</v>
      </c>
    </row>
    <row r="1892" spans="1:15">
      <c r="A1892" s="64">
        <v>43263</v>
      </c>
      <c r="B1892" s="93">
        <v>1.5</v>
      </c>
      <c r="C1892" s="93"/>
      <c r="D1892" s="93">
        <v>1.5</v>
      </c>
      <c r="E1892" s="93">
        <v>1.5</v>
      </c>
      <c r="F1892" s="93">
        <v>1.5</v>
      </c>
      <c r="G1892" s="101">
        <v>17501</v>
      </c>
      <c r="H1892" s="101">
        <v>47</v>
      </c>
      <c r="I1892" s="92">
        <v>121.655704</v>
      </c>
      <c r="J1892" s="93">
        <v>1.9124000000000001</v>
      </c>
      <c r="K1892" s="93">
        <v>2.0560999999999998</v>
      </c>
      <c r="L1892" s="93">
        <v>2.1684000000000001</v>
      </c>
      <c r="M1892" s="93">
        <v>1.4994999999999998</v>
      </c>
      <c r="N1892" s="93">
        <v>1.4994999999999998</v>
      </c>
      <c r="O1892" s="93">
        <v>1.504</v>
      </c>
    </row>
    <row r="1893" spans="1:15">
      <c r="A1893" s="64">
        <v>43264</v>
      </c>
      <c r="B1893" s="95">
        <v>1.5</v>
      </c>
      <c r="C1893" s="95"/>
      <c r="D1893" s="95">
        <v>1.5</v>
      </c>
      <c r="E1893" s="95">
        <v>1.5</v>
      </c>
      <c r="F1893" s="95">
        <v>1.5</v>
      </c>
      <c r="G1893" s="97">
        <v>4953</v>
      </c>
      <c r="H1893" s="97">
        <v>36</v>
      </c>
      <c r="I1893" s="96">
        <v>121.660703</v>
      </c>
      <c r="J1893" s="95">
        <v>1.9347000000000001</v>
      </c>
      <c r="K1893" s="95">
        <v>2.0750000000000002</v>
      </c>
      <c r="L1893" s="95">
        <v>2.1783000000000001</v>
      </c>
      <c r="M1893" s="95">
        <v>1.4994999999999998</v>
      </c>
      <c r="N1893" s="95">
        <v>1.4994999999999998</v>
      </c>
      <c r="O1893" s="95">
        <v>1.504</v>
      </c>
    </row>
    <row r="1894" spans="1:15">
      <c r="A1894" s="64">
        <v>43265</v>
      </c>
      <c r="B1894" s="95">
        <v>1.5</v>
      </c>
      <c r="C1894" s="95"/>
      <c r="D1894" s="95">
        <v>1.5</v>
      </c>
      <c r="E1894" s="95">
        <v>1.5</v>
      </c>
      <c r="F1894" s="95">
        <v>1.5</v>
      </c>
      <c r="G1894" s="97">
        <v>4442</v>
      </c>
      <c r="H1894" s="97">
        <v>39</v>
      </c>
      <c r="I1894" s="96">
        <v>121.66570299999999</v>
      </c>
      <c r="J1894" s="95">
        <v>1.92</v>
      </c>
      <c r="K1894" s="95">
        <v>2.0680999999999998</v>
      </c>
      <c r="L1894" s="95">
        <v>2.1692</v>
      </c>
      <c r="M1894" s="95">
        <v>1.4994999999999998</v>
      </c>
      <c r="N1894" s="95">
        <v>1.4994999999999998</v>
      </c>
      <c r="O1894" s="95">
        <v>1.504</v>
      </c>
    </row>
    <row r="1895" spans="1:15">
      <c r="A1895" s="64">
        <v>43266</v>
      </c>
      <c r="B1895" s="95">
        <v>1.5</v>
      </c>
      <c r="C1895" s="95"/>
      <c r="D1895" s="95">
        <v>1.5</v>
      </c>
      <c r="E1895" s="95">
        <v>1.5</v>
      </c>
      <c r="F1895" s="95">
        <v>1.5</v>
      </c>
      <c r="G1895" s="97">
        <v>2932</v>
      </c>
      <c r="H1895" s="97">
        <v>39</v>
      </c>
      <c r="I1895" s="96">
        <v>121.670703</v>
      </c>
      <c r="J1895" s="95">
        <v>1.915</v>
      </c>
      <c r="K1895" s="95">
        <v>2.0592000000000001</v>
      </c>
      <c r="L1895" s="95">
        <v>2.1644000000000001</v>
      </c>
      <c r="M1895" s="95">
        <v>1.4994999999999998</v>
      </c>
      <c r="N1895" s="95">
        <v>1.4994999999999998</v>
      </c>
      <c r="O1895" s="95">
        <v>1.504</v>
      </c>
    </row>
    <row r="1896" spans="1:15">
      <c r="A1896" s="64">
        <v>43269</v>
      </c>
      <c r="B1896" s="95">
        <v>1.5</v>
      </c>
      <c r="C1896" s="95"/>
      <c r="D1896" s="95">
        <v>1.5</v>
      </c>
      <c r="E1896" s="95">
        <v>1.5</v>
      </c>
      <c r="F1896" s="95">
        <v>1.5</v>
      </c>
      <c r="G1896" s="97">
        <v>5277</v>
      </c>
      <c r="H1896" s="97">
        <v>36</v>
      </c>
      <c r="I1896" s="96">
        <v>121.685703</v>
      </c>
      <c r="J1896" s="95">
        <v>1.915</v>
      </c>
      <c r="K1896" s="95">
        <v>2.0605000000000002</v>
      </c>
      <c r="L1896" s="95">
        <v>2.1663000000000001</v>
      </c>
      <c r="M1896" s="95">
        <v>1.4994999999999998</v>
      </c>
      <c r="N1896" s="95">
        <v>1.4994999999999998</v>
      </c>
      <c r="O1896" s="95">
        <v>1.504</v>
      </c>
    </row>
    <row r="1897" spans="1:15">
      <c r="A1897" s="64">
        <v>43270</v>
      </c>
      <c r="B1897" s="95">
        <v>1.5</v>
      </c>
      <c r="C1897" s="95"/>
      <c r="D1897" s="95">
        <v>1.5</v>
      </c>
      <c r="E1897" s="95">
        <v>1.5</v>
      </c>
      <c r="F1897" s="95">
        <v>1.5</v>
      </c>
      <c r="G1897" s="97">
        <v>4097</v>
      </c>
      <c r="H1897" s="97">
        <v>41</v>
      </c>
      <c r="I1897" s="96">
        <v>121.690704</v>
      </c>
      <c r="J1897" s="95">
        <v>1.9571000000000001</v>
      </c>
      <c r="K1897" s="95">
        <v>2.0933000000000002</v>
      </c>
      <c r="L1897" s="95">
        <v>2.2012999999999998</v>
      </c>
      <c r="M1897" s="95">
        <v>1.4994999999999998</v>
      </c>
      <c r="N1897" s="95">
        <v>1.4994999999999998</v>
      </c>
      <c r="O1897" s="95">
        <v>1.5015000000000001</v>
      </c>
    </row>
    <row r="1898" spans="1:15">
      <c r="A1898" s="64">
        <v>43271</v>
      </c>
      <c r="B1898" s="95">
        <v>1.5</v>
      </c>
      <c r="C1898" s="95"/>
      <c r="D1898" s="95">
        <v>1.5</v>
      </c>
      <c r="E1898" s="95">
        <v>1.5</v>
      </c>
      <c r="F1898" s="95">
        <v>1.5</v>
      </c>
      <c r="G1898" s="97">
        <v>4957</v>
      </c>
      <c r="H1898" s="97">
        <v>48</v>
      </c>
      <c r="I1898" s="96">
        <v>121.695705</v>
      </c>
      <c r="J1898" s="95">
        <v>1.9845999999999999</v>
      </c>
      <c r="K1898" s="95">
        <v>2.1126999999999998</v>
      </c>
      <c r="L1898" s="95">
        <v>2.2256</v>
      </c>
      <c r="M1898" s="95">
        <v>1.4994999999999998</v>
      </c>
      <c r="N1898" s="95">
        <v>1.4994999999999998</v>
      </c>
      <c r="O1898" s="95">
        <v>1.502</v>
      </c>
    </row>
    <row r="1899" spans="1:15">
      <c r="A1899" s="64">
        <v>43272</v>
      </c>
      <c r="B1899" s="95">
        <v>1.5</v>
      </c>
      <c r="C1899" s="95"/>
      <c r="D1899" s="95">
        <v>1.5</v>
      </c>
      <c r="E1899" s="95">
        <v>1.5</v>
      </c>
      <c r="F1899" s="95">
        <v>1.5</v>
      </c>
      <c r="G1899" s="97">
        <v>4285</v>
      </c>
      <c r="H1899" s="97">
        <v>32</v>
      </c>
      <c r="I1899" s="96">
        <v>121.700706</v>
      </c>
      <c r="J1899" s="95">
        <v>1.98</v>
      </c>
      <c r="K1899" s="95">
        <v>2.1084999999999998</v>
      </c>
      <c r="L1899" s="95">
        <v>2.2355999999999998</v>
      </c>
      <c r="M1899" s="95">
        <v>1.4994999999999998</v>
      </c>
      <c r="N1899" s="95">
        <v>1.4995000000000001</v>
      </c>
      <c r="O1899" s="95">
        <v>1.502</v>
      </c>
    </row>
    <row r="1900" spans="1:15">
      <c r="A1900" s="64">
        <v>43273</v>
      </c>
      <c r="B1900" s="95">
        <v>1.5</v>
      </c>
      <c r="C1900" s="95"/>
      <c r="D1900" s="95">
        <v>1.5</v>
      </c>
      <c r="E1900" s="95">
        <v>1.5</v>
      </c>
      <c r="F1900" s="95">
        <v>1.5</v>
      </c>
      <c r="G1900" s="97">
        <v>3841</v>
      </c>
      <c r="H1900" s="97">
        <v>33</v>
      </c>
      <c r="I1900" s="96">
        <v>121.705708</v>
      </c>
      <c r="J1900" s="95">
        <v>1.9896</v>
      </c>
      <c r="K1900" s="95">
        <v>2.0950000000000002</v>
      </c>
      <c r="L1900" s="95">
        <v>2.2063999999999999</v>
      </c>
      <c r="M1900" s="95">
        <v>1.4994999999999998</v>
      </c>
      <c r="N1900" s="95">
        <v>1.4994999999999998</v>
      </c>
      <c r="O1900" s="95">
        <v>1.502</v>
      </c>
    </row>
    <row r="1901" spans="1:15">
      <c r="A1901" s="64">
        <v>43276</v>
      </c>
      <c r="B1901" s="95">
        <v>1.5</v>
      </c>
      <c r="C1901" s="95"/>
      <c r="D1901" s="95">
        <v>1.5</v>
      </c>
      <c r="E1901" s="95">
        <v>1.5</v>
      </c>
      <c r="F1901" s="95">
        <v>1.5</v>
      </c>
      <c r="G1901" s="97">
        <v>3110</v>
      </c>
      <c r="H1901" s="97">
        <v>34</v>
      </c>
      <c r="I1901" s="96">
        <v>121.720713</v>
      </c>
      <c r="J1901" s="95">
        <v>2.0099999999999998</v>
      </c>
      <c r="K1901" s="95">
        <v>2.11</v>
      </c>
      <c r="L1901" s="95">
        <v>2.2259000000000002</v>
      </c>
      <c r="M1901" s="95">
        <v>1.4994999999999998</v>
      </c>
      <c r="N1901" s="95">
        <v>1.4994999999999998</v>
      </c>
      <c r="O1901" s="95">
        <v>1.502</v>
      </c>
    </row>
    <row r="1902" spans="1:15">
      <c r="A1902" s="64">
        <v>43277</v>
      </c>
      <c r="B1902" s="95">
        <v>1.5</v>
      </c>
      <c r="C1902" s="95"/>
      <c r="D1902" s="95">
        <v>1.5</v>
      </c>
      <c r="E1902" s="95">
        <v>1.5</v>
      </c>
      <c r="F1902" s="95">
        <v>1.5</v>
      </c>
      <c r="G1902" s="97">
        <v>5123</v>
      </c>
      <c r="H1902" s="97">
        <v>39</v>
      </c>
      <c r="I1902" s="96">
        <v>121.72571499999999</v>
      </c>
      <c r="J1902" s="95">
        <v>2.02</v>
      </c>
      <c r="K1902" s="95">
        <v>2.1276000000000002</v>
      </c>
      <c r="L1902" s="95">
        <v>2.2441</v>
      </c>
      <c r="M1902" s="95">
        <v>1.4994999999999998</v>
      </c>
      <c r="N1902" s="95">
        <v>1.4994999999999998</v>
      </c>
      <c r="O1902" s="95">
        <v>1.5015000000000001</v>
      </c>
    </row>
    <row r="1903" spans="1:15">
      <c r="A1903" s="64">
        <v>43278</v>
      </c>
      <c r="B1903" s="95">
        <v>1.5</v>
      </c>
      <c r="C1903" s="95"/>
      <c r="D1903" s="95">
        <v>1.5</v>
      </c>
      <c r="E1903" s="95">
        <v>1.5</v>
      </c>
      <c r="F1903" s="95">
        <v>1.5</v>
      </c>
      <c r="G1903" s="97">
        <v>3566</v>
      </c>
      <c r="H1903" s="97">
        <v>28</v>
      </c>
      <c r="I1903" s="96">
        <v>121.730717</v>
      </c>
      <c r="J1903" s="95">
        <v>2.0099999999999998</v>
      </c>
      <c r="K1903" s="95">
        <v>2.1143000000000001</v>
      </c>
      <c r="L1903" s="95">
        <v>2.2244999999999999</v>
      </c>
      <c r="M1903" s="95">
        <v>1.4994999999999998</v>
      </c>
      <c r="N1903" s="95">
        <v>1.4994999999999998</v>
      </c>
      <c r="O1903" s="95">
        <v>1.502</v>
      </c>
    </row>
    <row r="1904" spans="1:15">
      <c r="A1904" s="64">
        <v>43279</v>
      </c>
      <c r="B1904" s="95">
        <v>1.5</v>
      </c>
      <c r="C1904" s="95"/>
      <c r="D1904" s="95">
        <v>1.5</v>
      </c>
      <c r="E1904" s="95">
        <v>1.5</v>
      </c>
      <c r="F1904" s="95">
        <v>1.5</v>
      </c>
      <c r="G1904" s="97">
        <v>4716</v>
      </c>
      <c r="H1904" s="97">
        <v>34</v>
      </c>
      <c r="I1904" s="96">
        <v>121.73572</v>
      </c>
      <c r="J1904" s="95">
        <v>2.0150000000000001</v>
      </c>
      <c r="K1904" s="95">
        <v>2.1147999999999998</v>
      </c>
      <c r="L1904" s="95">
        <v>2.2219000000000002</v>
      </c>
      <c r="M1904" s="95">
        <v>1.4994999999999998</v>
      </c>
      <c r="N1904" s="95">
        <v>1.4994999999999998</v>
      </c>
      <c r="O1904" s="95">
        <v>1.502</v>
      </c>
    </row>
    <row r="1905" spans="1:15">
      <c r="A1905" s="64">
        <v>43280</v>
      </c>
      <c r="B1905" s="95">
        <v>1.5</v>
      </c>
      <c r="C1905" s="95"/>
      <c r="D1905" s="95">
        <v>1.5</v>
      </c>
      <c r="E1905" s="95">
        <v>1.5</v>
      </c>
      <c r="F1905" s="95">
        <v>1.5</v>
      </c>
      <c r="G1905" s="97">
        <v>5729</v>
      </c>
      <c r="H1905" s="97">
        <v>37</v>
      </c>
      <c r="I1905" s="96">
        <v>121.740723</v>
      </c>
      <c r="J1905" s="95">
        <v>2.0253999999999999</v>
      </c>
      <c r="K1905" s="95">
        <v>2.1204999999999998</v>
      </c>
      <c r="L1905" s="95">
        <v>2.2315</v>
      </c>
      <c r="M1905" s="95">
        <v>1.4994999999999998</v>
      </c>
      <c r="N1905" s="95">
        <v>1.4994999999999998</v>
      </c>
      <c r="O1905" s="95">
        <v>1.502</v>
      </c>
    </row>
    <row r="1906" spans="1:15">
      <c r="A1906" s="64">
        <v>43283</v>
      </c>
      <c r="B1906" s="95">
        <v>1.5</v>
      </c>
      <c r="C1906" s="95"/>
      <c r="D1906" s="95">
        <v>1.5</v>
      </c>
      <c r="E1906" s="95">
        <v>1.5</v>
      </c>
      <c r="F1906" s="95">
        <v>1.5</v>
      </c>
      <c r="G1906" s="97">
        <v>8307</v>
      </c>
      <c r="H1906" s="97">
        <v>41</v>
      </c>
      <c r="I1906" s="96">
        <v>121.75573199999999</v>
      </c>
      <c r="J1906" s="95">
        <v>1.9972000000000001</v>
      </c>
      <c r="K1906" s="95">
        <v>2.09</v>
      </c>
      <c r="L1906" s="95">
        <v>2.1949999999999998</v>
      </c>
      <c r="M1906" s="95">
        <v>1.4994999999999998</v>
      </c>
      <c r="N1906" s="95">
        <v>1.4994999999999998</v>
      </c>
      <c r="O1906" s="95">
        <v>1.5015000000000001</v>
      </c>
    </row>
    <row r="1907" spans="1:15">
      <c r="A1907" s="64">
        <v>43284</v>
      </c>
      <c r="B1907" s="95">
        <v>1.5</v>
      </c>
      <c r="C1907" s="95"/>
      <c r="D1907" s="95">
        <v>1.5</v>
      </c>
      <c r="E1907" s="95">
        <v>1.5</v>
      </c>
      <c r="F1907" s="95">
        <v>1.5</v>
      </c>
      <c r="G1907" s="97">
        <v>4827</v>
      </c>
      <c r="H1907" s="97">
        <v>35</v>
      </c>
      <c r="I1907" s="96">
        <v>121.760735</v>
      </c>
      <c r="J1907" s="95">
        <v>2.0081000000000002</v>
      </c>
      <c r="K1907" s="95">
        <v>2.1032000000000002</v>
      </c>
      <c r="L1907" s="95">
        <v>2.2107000000000001</v>
      </c>
      <c r="M1907" s="95">
        <v>1.4994999999999998</v>
      </c>
      <c r="N1907" s="95">
        <v>1.4994999999999998</v>
      </c>
      <c r="O1907" s="95">
        <v>1.502</v>
      </c>
    </row>
    <row r="1908" spans="1:15">
      <c r="A1908" s="64">
        <v>43285</v>
      </c>
      <c r="B1908" s="95">
        <v>1.5</v>
      </c>
      <c r="C1908" s="95"/>
      <c r="D1908" s="95">
        <v>1.5</v>
      </c>
      <c r="E1908" s="95">
        <v>1.5</v>
      </c>
      <c r="F1908" s="95">
        <v>1.5</v>
      </c>
      <c r="G1908" s="97">
        <v>4921</v>
      </c>
      <c r="H1908" s="97">
        <v>35</v>
      </c>
      <c r="I1908" s="96">
        <v>121.765739</v>
      </c>
      <c r="J1908" s="95">
        <v>1.99</v>
      </c>
      <c r="K1908" s="95">
        <v>2.0882000000000001</v>
      </c>
      <c r="L1908" s="95">
        <v>2.1947999999999999</v>
      </c>
      <c r="M1908" s="95">
        <v>1.4994999999999998</v>
      </c>
      <c r="N1908" s="95">
        <v>1.4994999999999998</v>
      </c>
      <c r="O1908" s="95">
        <v>1.502</v>
      </c>
    </row>
    <row r="1909" spans="1:15">
      <c r="A1909" s="64">
        <v>43286</v>
      </c>
      <c r="B1909" s="95">
        <v>1.5</v>
      </c>
      <c r="C1909" s="95"/>
      <c r="D1909" s="95">
        <v>1.5</v>
      </c>
      <c r="E1909" s="95">
        <v>1.5</v>
      </c>
      <c r="F1909" s="95">
        <v>1.5</v>
      </c>
      <c r="G1909" s="97">
        <v>5864</v>
      </c>
      <c r="H1909" s="97">
        <v>46</v>
      </c>
      <c r="I1909" s="96">
        <v>121.770743</v>
      </c>
      <c r="J1909" s="95">
        <v>1.98</v>
      </c>
      <c r="K1909" s="95">
        <v>2.06</v>
      </c>
      <c r="L1909" s="95">
        <v>2.1825000000000001</v>
      </c>
      <c r="M1909" s="95">
        <v>1.4994999999999998</v>
      </c>
      <c r="N1909" s="95">
        <v>1.4994999999999998</v>
      </c>
      <c r="O1909" s="95">
        <v>1.502</v>
      </c>
    </row>
    <row r="1910" spans="1:15">
      <c r="A1910" s="64">
        <v>43287</v>
      </c>
      <c r="B1910" s="95">
        <v>1.5</v>
      </c>
      <c r="C1910" s="95"/>
      <c r="D1910" s="95">
        <v>1.5</v>
      </c>
      <c r="E1910" s="95">
        <v>1.5</v>
      </c>
      <c r="F1910" s="95">
        <v>1.5</v>
      </c>
      <c r="G1910" s="97">
        <v>3871</v>
      </c>
      <c r="H1910" s="97">
        <v>38</v>
      </c>
      <c r="I1910" s="96">
        <v>121.77574799999999</v>
      </c>
      <c r="J1910" s="95">
        <v>1.99</v>
      </c>
      <c r="K1910" s="95">
        <v>2.0699999999999998</v>
      </c>
      <c r="L1910" s="95">
        <v>2.1937000000000002</v>
      </c>
      <c r="M1910" s="95">
        <v>1.4994999999999998</v>
      </c>
      <c r="N1910" s="95">
        <v>1.4994999999999998</v>
      </c>
      <c r="O1910" s="95">
        <v>1.502</v>
      </c>
    </row>
    <row r="1911" spans="1:15">
      <c r="A1911" s="64">
        <v>43290</v>
      </c>
      <c r="B1911" s="95">
        <v>1.5</v>
      </c>
      <c r="C1911" s="95"/>
      <c r="D1911" s="95">
        <v>1.5</v>
      </c>
      <c r="E1911" s="95">
        <v>1.5</v>
      </c>
      <c r="F1911" s="95">
        <v>1.5</v>
      </c>
      <c r="G1911" s="97">
        <v>3568</v>
      </c>
      <c r="H1911" s="97">
        <v>25</v>
      </c>
      <c r="I1911" s="96">
        <v>121.790761</v>
      </c>
      <c r="J1911" s="95">
        <v>2.0066000000000002</v>
      </c>
      <c r="K1911" s="95">
        <v>2.0804999999999998</v>
      </c>
      <c r="L1911" s="95">
        <v>2.2109000000000001</v>
      </c>
      <c r="M1911" s="95">
        <v>1.4994999999999998</v>
      </c>
      <c r="N1911" s="95">
        <v>1.4994999999999998</v>
      </c>
      <c r="O1911" s="95">
        <v>1.502</v>
      </c>
    </row>
    <row r="1912" spans="1:15">
      <c r="A1912" s="64">
        <v>43291</v>
      </c>
      <c r="B1912" s="95">
        <v>1.5</v>
      </c>
      <c r="C1912" s="95"/>
      <c r="D1912" s="95">
        <v>1.5</v>
      </c>
      <c r="E1912" s="95">
        <v>1.5</v>
      </c>
      <c r="F1912" s="95">
        <v>1.5</v>
      </c>
      <c r="G1912" s="97">
        <v>4255</v>
      </c>
      <c r="H1912" s="97">
        <v>31</v>
      </c>
      <c r="I1912" s="96">
        <v>121.795766</v>
      </c>
      <c r="J1912" s="95">
        <v>1.9842</v>
      </c>
      <c r="K1912" s="95">
        <v>2.0674999999999999</v>
      </c>
      <c r="L1912" s="95">
        <v>2.2103000000000002</v>
      </c>
      <c r="M1912" s="95">
        <v>1.4994999999999998</v>
      </c>
      <c r="N1912" s="95">
        <v>1.4994999999999998</v>
      </c>
      <c r="O1912" s="95">
        <v>1.5015000000000001</v>
      </c>
    </row>
    <row r="1913" spans="1:15">
      <c r="A1913" s="64">
        <v>43292</v>
      </c>
      <c r="B1913" s="95">
        <v>1.5</v>
      </c>
      <c r="C1913" s="95"/>
      <c r="D1913" s="95">
        <v>1.5</v>
      </c>
      <c r="E1913" s="95">
        <v>1.5</v>
      </c>
      <c r="F1913" s="95">
        <v>1.5</v>
      </c>
      <c r="G1913" s="97">
        <v>3107</v>
      </c>
      <c r="H1913" s="97">
        <v>34</v>
      </c>
      <c r="I1913" s="96">
        <v>121.80077199999999</v>
      </c>
      <c r="J1913" s="95">
        <v>1.9684999999999999</v>
      </c>
      <c r="K1913" s="95">
        <v>2.0421</v>
      </c>
      <c r="L1913" s="95">
        <v>2.1962000000000002</v>
      </c>
      <c r="M1913" s="95">
        <v>1.4994999999999998</v>
      </c>
      <c r="N1913" s="95">
        <v>1.4994999999999998</v>
      </c>
      <c r="O1913" s="95">
        <v>1.5015000000000001</v>
      </c>
    </row>
    <row r="1914" spans="1:15">
      <c r="A1914" s="64">
        <v>43293</v>
      </c>
      <c r="B1914" s="98">
        <v>1.5</v>
      </c>
      <c r="C1914" s="98"/>
      <c r="D1914" s="98">
        <v>1.5</v>
      </c>
      <c r="E1914" s="98">
        <v>1.5</v>
      </c>
      <c r="F1914" s="98">
        <v>1.5</v>
      </c>
      <c r="G1914" s="100">
        <v>5239</v>
      </c>
      <c r="H1914" s="100">
        <v>41</v>
      </c>
      <c r="I1914" s="99">
        <v>121.80577700000001</v>
      </c>
      <c r="J1914" s="98">
        <v>1.9543999999999999</v>
      </c>
      <c r="K1914" s="98">
        <v>2.02</v>
      </c>
      <c r="L1914" s="98">
        <v>2.17</v>
      </c>
      <c r="M1914" s="98">
        <v>1.4994999999999998</v>
      </c>
      <c r="N1914" s="98">
        <v>1.5</v>
      </c>
      <c r="O1914" s="98">
        <v>1.5024999999999999</v>
      </c>
    </row>
    <row r="1915" spans="1:15">
      <c r="A1915" s="64">
        <v>43294</v>
      </c>
      <c r="B1915" s="98">
        <v>1.5</v>
      </c>
      <c r="C1915" s="98"/>
      <c r="D1915" s="98">
        <v>1.5</v>
      </c>
      <c r="E1915" s="98">
        <v>1.5</v>
      </c>
      <c r="F1915" s="98">
        <v>1.5</v>
      </c>
      <c r="G1915" s="100">
        <v>3762</v>
      </c>
      <c r="H1915" s="100">
        <v>30</v>
      </c>
      <c r="I1915" s="99">
        <v>121.810783</v>
      </c>
      <c r="J1915" s="98">
        <v>1.9769000000000001</v>
      </c>
      <c r="K1915" s="98">
        <v>2.0419999999999998</v>
      </c>
      <c r="L1915" s="98">
        <v>2.1974</v>
      </c>
      <c r="M1915" s="98">
        <v>1.4994999999999998</v>
      </c>
      <c r="N1915" s="98">
        <v>1.4994999999999998</v>
      </c>
      <c r="O1915" s="98">
        <v>1.5015000000000001</v>
      </c>
    </row>
    <row r="1916" spans="1:15">
      <c r="A1916" s="64">
        <v>43297</v>
      </c>
      <c r="B1916" s="95">
        <v>1.5</v>
      </c>
      <c r="C1916" s="95"/>
      <c r="D1916" s="95">
        <v>1.5</v>
      </c>
      <c r="E1916" s="95">
        <v>1.5</v>
      </c>
      <c r="F1916" s="95">
        <v>1.5</v>
      </c>
      <c r="G1916" s="97">
        <v>3812</v>
      </c>
      <c r="H1916" s="97">
        <v>26</v>
      </c>
      <c r="I1916" s="96">
        <v>121.825801</v>
      </c>
      <c r="J1916" s="95">
        <v>1.9550000000000001</v>
      </c>
      <c r="K1916" s="95">
        <v>2.0232000000000001</v>
      </c>
      <c r="L1916" s="95">
        <v>2.1827999999999999</v>
      </c>
      <c r="M1916" s="95">
        <v>1.4994999999999998</v>
      </c>
      <c r="N1916" s="95">
        <v>1.4994999999999998</v>
      </c>
      <c r="O1916" s="95">
        <v>1.5004999999999999</v>
      </c>
    </row>
    <row r="1917" spans="1:15">
      <c r="A1917" s="64">
        <v>43298</v>
      </c>
      <c r="B1917" s="95">
        <v>1.5</v>
      </c>
      <c r="C1917" s="95"/>
      <c r="D1917" s="95">
        <v>1.5</v>
      </c>
      <c r="E1917" s="95">
        <v>1.5</v>
      </c>
      <c r="F1917" s="95">
        <v>1.5</v>
      </c>
      <c r="G1917" s="97">
        <v>3978</v>
      </c>
      <c r="H1917" s="97">
        <v>35</v>
      </c>
      <c r="I1917" s="96">
        <v>121.83080699999999</v>
      </c>
      <c r="J1917" s="95">
        <v>1.9469000000000001</v>
      </c>
      <c r="K1917" s="95">
        <v>2.0198999999999998</v>
      </c>
      <c r="L1917" s="95">
        <v>2.1919</v>
      </c>
      <c r="M1917" s="95">
        <v>1.4994999999999998</v>
      </c>
      <c r="N1917" s="95">
        <v>1.4994999999999998</v>
      </c>
      <c r="O1917" s="95">
        <v>1.5004999999999999</v>
      </c>
    </row>
    <row r="1918" spans="1:15">
      <c r="A1918" s="64">
        <v>43299</v>
      </c>
      <c r="B1918" s="95">
        <v>1.5</v>
      </c>
      <c r="C1918" s="95"/>
      <c r="D1918" s="95">
        <v>1.5</v>
      </c>
      <c r="E1918" s="95">
        <v>1.5</v>
      </c>
      <c r="F1918" s="95">
        <v>1.5</v>
      </c>
      <c r="G1918" s="97">
        <v>4562.00616438</v>
      </c>
      <c r="H1918" s="97">
        <v>37</v>
      </c>
      <c r="I1918" s="96">
        <v>121.835814</v>
      </c>
      <c r="J1918" s="95">
        <v>1.93</v>
      </c>
      <c r="K1918" s="95">
        <v>2</v>
      </c>
      <c r="L1918" s="95">
        <v>2.1675</v>
      </c>
      <c r="M1918" s="95">
        <v>1.4994999999999998</v>
      </c>
      <c r="N1918" s="95">
        <v>1.4994999999999998</v>
      </c>
      <c r="O1918" s="95">
        <v>1.5004999999999999</v>
      </c>
    </row>
    <row r="1919" spans="1:15">
      <c r="A1919" s="64">
        <v>43300</v>
      </c>
      <c r="B1919" s="95">
        <v>1.5</v>
      </c>
      <c r="C1919" s="95"/>
      <c r="D1919" s="95">
        <v>1.5</v>
      </c>
      <c r="E1919" s="95">
        <v>1.5</v>
      </c>
      <c r="F1919" s="95">
        <v>1.5</v>
      </c>
      <c r="G1919" s="97">
        <v>4330</v>
      </c>
      <c r="H1919" s="97">
        <v>36</v>
      </c>
      <c r="I1919" s="96">
        <v>121.84082100000001</v>
      </c>
      <c r="J1919" s="95">
        <v>1.94</v>
      </c>
      <c r="K1919" s="95">
        <v>2.0099999999999998</v>
      </c>
      <c r="L1919" s="95">
        <v>2.1787999999999998</v>
      </c>
      <c r="M1919" s="95">
        <v>1.4994999999999998</v>
      </c>
      <c r="N1919" s="95">
        <v>1.4994999999999998</v>
      </c>
      <c r="O1919" s="95">
        <v>1.502</v>
      </c>
    </row>
    <row r="1920" spans="1:15">
      <c r="A1920" s="64">
        <v>43301</v>
      </c>
      <c r="B1920" s="95">
        <v>1.5</v>
      </c>
      <c r="C1920" s="95"/>
      <c r="D1920" s="95">
        <v>1.5</v>
      </c>
      <c r="E1920" s="95">
        <v>1.5</v>
      </c>
      <c r="F1920" s="95">
        <v>1.5</v>
      </c>
      <c r="G1920" s="97">
        <v>5131</v>
      </c>
      <c r="H1920" s="97">
        <v>39</v>
      </c>
      <c r="I1920" s="96">
        <v>121.845828</v>
      </c>
      <c r="J1920" s="95">
        <v>1.925</v>
      </c>
      <c r="K1920" s="95">
        <v>1.9910000000000001</v>
      </c>
      <c r="L1920" s="95">
        <v>2.1688999999999998</v>
      </c>
      <c r="M1920" s="95">
        <v>1.4994999999999998</v>
      </c>
      <c r="N1920" s="95">
        <v>1.4990000000000001</v>
      </c>
      <c r="O1920" s="95">
        <v>1.5045000000000002</v>
      </c>
    </row>
    <row r="1921" spans="1:15">
      <c r="A1921" s="64">
        <v>43304</v>
      </c>
      <c r="B1921" s="95">
        <v>1.5</v>
      </c>
      <c r="C1921" s="95"/>
      <c r="D1921" s="95">
        <v>1.5</v>
      </c>
      <c r="E1921" s="95">
        <v>1.5</v>
      </c>
      <c r="F1921" s="95">
        <v>1.5</v>
      </c>
      <c r="G1921" s="97">
        <v>3838</v>
      </c>
      <c r="H1921" s="97">
        <v>39</v>
      </c>
      <c r="I1921" s="96">
        <v>121.86085</v>
      </c>
      <c r="J1921" s="95">
        <v>1.9195</v>
      </c>
      <c r="K1921" s="95">
        <v>1.9850000000000001</v>
      </c>
      <c r="L1921" s="95">
        <v>2.1657000000000002</v>
      </c>
      <c r="M1921" s="95">
        <v>1.4994999999999998</v>
      </c>
      <c r="N1921" s="95">
        <v>1.4994999999999998</v>
      </c>
      <c r="O1921" s="95">
        <v>1.5035000000000001</v>
      </c>
    </row>
    <row r="1922" spans="1:15">
      <c r="A1922" s="64">
        <v>43305</v>
      </c>
      <c r="B1922" s="95">
        <v>1.5</v>
      </c>
      <c r="C1922" s="95"/>
      <c r="D1922" s="95">
        <v>1.5</v>
      </c>
      <c r="E1922" s="95">
        <v>1.5</v>
      </c>
      <c r="F1922" s="95">
        <v>1.5</v>
      </c>
      <c r="G1922" s="97">
        <v>5638</v>
      </c>
      <c r="H1922" s="97">
        <v>40</v>
      </c>
      <c r="I1922" s="96">
        <v>121.865858</v>
      </c>
      <c r="J1922" s="95">
        <v>1.885</v>
      </c>
      <c r="K1922" s="95">
        <v>1.9681999999999999</v>
      </c>
      <c r="L1922" s="95">
        <v>2.1497999999999999</v>
      </c>
      <c r="M1922" s="95">
        <v>1.4994999999999998</v>
      </c>
      <c r="N1922" s="95">
        <v>1.5004999999999999</v>
      </c>
      <c r="O1922" s="95">
        <v>1.5045000000000002</v>
      </c>
    </row>
    <row r="1923" spans="1:15">
      <c r="A1923" s="64">
        <v>43306</v>
      </c>
      <c r="B1923" s="95">
        <v>1.5</v>
      </c>
      <c r="C1923" s="95"/>
      <c r="D1923" s="95">
        <v>1.5</v>
      </c>
      <c r="E1923" s="95">
        <v>1.5</v>
      </c>
      <c r="F1923" s="95">
        <v>1.5</v>
      </c>
      <c r="G1923" s="97">
        <v>4285</v>
      </c>
      <c r="H1923" s="97">
        <v>29</v>
      </c>
      <c r="I1923" s="96">
        <v>121.87086600000001</v>
      </c>
      <c r="J1923" s="95">
        <v>1.8678999999999999</v>
      </c>
      <c r="K1923" s="95">
        <v>1.956</v>
      </c>
      <c r="L1923" s="95">
        <v>2.1355</v>
      </c>
      <c r="M1923" s="95">
        <v>1.5</v>
      </c>
      <c r="N1923" s="95">
        <v>1.5</v>
      </c>
      <c r="O1923" s="95">
        <v>1.5049999999999999</v>
      </c>
    </row>
    <row r="1924" spans="1:15">
      <c r="A1924" s="64">
        <v>43307</v>
      </c>
      <c r="B1924" s="95">
        <v>1.5</v>
      </c>
      <c r="C1924" s="95"/>
      <c r="D1924" s="95">
        <v>1.5</v>
      </c>
      <c r="E1924" s="95">
        <v>1.5</v>
      </c>
      <c r="F1924" s="95">
        <v>1.5</v>
      </c>
      <c r="G1924" s="97">
        <v>3553</v>
      </c>
      <c r="H1924" s="97">
        <v>28</v>
      </c>
      <c r="I1924" s="96">
        <v>121.87587499999999</v>
      </c>
      <c r="J1924" s="95">
        <v>1.865</v>
      </c>
      <c r="K1924" s="95">
        <v>1.9550000000000001</v>
      </c>
      <c r="L1924" s="95">
        <v>2.13</v>
      </c>
      <c r="M1924" s="95">
        <v>1.4990000000000001</v>
      </c>
      <c r="N1924" s="95">
        <v>1.5009999999999999</v>
      </c>
      <c r="O1924" s="95">
        <v>1.506</v>
      </c>
    </row>
    <row r="1925" spans="1:15">
      <c r="A1925" s="64">
        <v>43308</v>
      </c>
      <c r="B1925" s="95">
        <v>1.5</v>
      </c>
      <c r="C1925" s="95"/>
      <c r="D1925" s="95">
        <v>1.5</v>
      </c>
      <c r="E1925" s="95">
        <v>1.5</v>
      </c>
      <c r="F1925" s="95">
        <v>1.5</v>
      </c>
      <c r="G1925" s="97">
        <v>3243</v>
      </c>
      <c r="H1925" s="97">
        <v>35</v>
      </c>
      <c r="I1925" s="96">
        <v>121.880883</v>
      </c>
      <c r="J1925" s="95">
        <v>1.87</v>
      </c>
      <c r="K1925" s="95">
        <v>1.9650000000000001</v>
      </c>
      <c r="L1925" s="95">
        <v>2.145</v>
      </c>
      <c r="M1925" s="95">
        <v>1.5</v>
      </c>
      <c r="N1925" s="95">
        <v>1.5</v>
      </c>
      <c r="O1925" s="95">
        <v>1.504</v>
      </c>
    </row>
    <row r="1926" spans="1:15">
      <c r="A1926" s="64">
        <v>43311</v>
      </c>
      <c r="B1926" s="95">
        <v>1.5</v>
      </c>
      <c r="C1926" s="95"/>
      <c r="D1926" s="95">
        <v>1.5</v>
      </c>
      <c r="E1926" s="95">
        <v>1.5</v>
      </c>
      <c r="F1926" s="95">
        <v>1.5</v>
      </c>
      <c r="G1926" s="97">
        <v>4414</v>
      </c>
      <c r="H1926" s="97">
        <v>44</v>
      </c>
      <c r="I1926" s="96">
        <v>121.89591</v>
      </c>
      <c r="J1926" s="95">
        <v>1.885</v>
      </c>
      <c r="K1926" s="95">
        <v>1.972</v>
      </c>
      <c r="L1926" s="95">
        <v>2.161</v>
      </c>
      <c r="M1926" s="95">
        <v>1.5</v>
      </c>
      <c r="N1926" s="95">
        <v>1.5</v>
      </c>
      <c r="O1926" s="95">
        <v>1.5055000000000001</v>
      </c>
    </row>
    <row r="1927" spans="1:15">
      <c r="A1927" s="64">
        <v>43312</v>
      </c>
      <c r="B1927" s="95">
        <v>1.5</v>
      </c>
      <c r="C1927" s="95"/>
      <c r="D1927" s="95">
        <v>1.5</v>
      </c>
      <c r="E1927" s="95">
        <v>1.5</v>
      </c>
      <c r="F1927" s="95">
        <v>1.5</v>
      </c>
      <c r="G1927" s="97">
        <v>4506</v>
      </c>
      <c r="H1927" s="97">
        <v>35</v>
      </c>
      <c r="I1927" s="96">
        <v>121.900919</v>
      </c>
      <c r="J1927" s="95">
        <v>1.885</v>
      </c>
      <c r="K1927" s="95">
        <v>1.9744999999999999</v>
      </c>
      <c r="L1927" s="95">
        <v>2.1587000000000001</v>
      </c>
      <c r="M1927" s="95">
        <v>1.5</v>
      </c>
      <c r="N1927" s="95">
        <v>1.5</v>
      </c>
      <c r="O1927" s="95">
        <v>1.504</v>
      </c>
    </row>
    <row r="1928" spans="1:15">
      <c r="A1928" s="64">
        <v>43313</v>
      </c>
      <c r="B1928" s="95">
        <v>1.5</v>
      </c>
      <c r="C1928" s="95"/>
      <c r="D1928" s="95">
        <v>1.5</v>
      </c>
      <c r="E1928" s="95">
        <v>1.5</v>
      </c>
      <c r="F1928" s="95">
        <v>1.5</v>
      </c>
      <c r="G1928" s="97">
        <v>5060</v>
      </c>
      <c r="H1928" s="97">
        <v>34</v>
      </c>
      <c r="I1928" s="96">
        <v>121.905929</v>
      </c>
      <c r="J1928" s="95">
        <v>1.8766</v>
      </c>
      <c r="K1928" s="95">
        <v>1.962</v>
      </c>
      <c r="L1928" s="95">
        <v>2.1511999999999998</v>
      </c>
      <c r="M1928" s="95">
        <v>1.5</v>
      </c>
      <c r="N1928" s="95">
        <v>1.5004999999999999</v>
      </c>
      <c r="O1928" s="95">
        <v>1.5049999999999999</v>
      </c>
    </row>
    <row r="1929" spans="1:15">
      <c r="A1929" s="64">
        <v>43314</v>
      </c>
      <c r="B1929" s="95">
        <v>1.5</v>
      </c>
      <c r="C1929" s="95"/>
      <c r="D1929" s="95">
        <v>1.5</v>
      </c>
      <c r="E1929" s="95">
        <v>1.5</v>
      </c>
      <c r="F1929" s="95">
        <v>1.5</v>
      </c>
      <c r="G1929" s="97">
        <v>4304</v>
      </c>
      <c r="H1929" s="97">
        <v>31</v>
      </c>
      <c r="I1929" s="96">
        <v>121.910938</v>
      </c>
      <c r="J1929" s="95">
        <v>1.895</v>
      </c>
      <c r="K1929" s="95">
        <v>1.9859</v>
      </c>
      <c r="L1929" s="95">
        <v>2.17</v>
      </c>
      <c r="M1929" s="95">
        <v>1.5</v>
      </c>
      <c r="N1929" s="95">
        <v>1.5009999999999999</v>
      </c>
      <c r="O1929" s="95">
        <v>1.504</v>
      </c>
    </row>
    <row r="1930" spans="1:15">
      <c r="A1930" s="64">
        <v>43315</v>
      </c>
      <c r="B1930" s="95">
        <v>1.5</v>
      </c>
      <c r="C1930" s="95"/>
      <c r="D1930" s="95">
        <v>1.5</v>
      </c>
      <c r="E1930" s="95">
        <v>1.5</v>
      </c>
      <c r="F1930" s="95">
        <v>1.5</v>
      </c>
      <c r="G1930" s="97">
        <v>4050</v>
      </c>
      <c r="H1930" s="97">
        <v>24</v>
      </c>
      <c r="I1930" s="96">
        <v>121.915948</v>
      </c>
      <c r="J1930" s="95">
        <v>1.8982000000000001</v>
      </c>
      <c r="K1930" s="95">
        <v>1.9785999999999999</v>
      </c>
      <c r="L1930" s="95">
        <v>2.165</v>
      </c>
      <c r="M1930" s="95">
        <v>1.5</v>
      </c>
      <c r="N1930" s="95">
        <v>1.5</v>
      </c>
      <c r="O1930" s="95">
        <v>1.5049999999999999</v>
      </c>
    </row>
    <row r="1931" spans="1:15">
      <c r="A1931" s="64">
        <v>43318</v>
      </c>
      <c r="B1931" s="95">
        <v>1.5</v>
      </c>
      <c r="C1931" s="95"/>
      <c r="D1931" s="95">
        <v>1.5</v>
      </c>
      <c r="E1931" s="95">
        <v>1.5</v>
      </c>
      <c r="F1931" s="95">
        <v>1.5</v>
      </c>
      <c r="G1931" s="97">
        <v>4428</v>
      </c>
      <c r="H1931" s="97">
        <v>28</v>
      </c>
      <c r="I1931" s="96">
        <v>121.93097899999999</v>
      </c>
      <c r="J1931" s="95"/>
      <c r="K1931" s="95"/>
      <c r="L1931" s="95"/>
      <c r="M1931" s="95">
        <v>1.5</v>
      </c>
      <c r="N1931" s="95">
        <v>1.5</v>
      </c>
      <c r="O1931" s="95">
        <v>1.5049999999999999</v>
      </c>
    </row>
    <row r="1932" spans="1:15">
      <c r="A1932" s="64">
        <v>43319</v>
      </c>
      <c r="B1932" s="95">
        <v>1.5</v>
      </c>
      <c r="C1932" s="95"/>
      <c r="D1932" s="95">
        <v>1.5</v>
      </c>
      <c r="E1932" s="95">
        <v>1.5</v>
      </c>
      <c r="F1932" s="95">
        <v>1.5</v>
      </c>
      <c r="G1932" s="97">
        <v>4284</v>
      </c>
      <c r="H1932" s="97">
        <v>33</v>
      </c>
      <c r="I1932" s="96">
        <v>121.93599</v>
      </c>
      <c r="J1932" s="95">
        <v>1.89</v>
      </c>
      <c r="K1932" s="95">
        <v>1.9663999999999999</v>
      </c>
      <c r="L1932" s="95">
        <v>2.1642000000000001</v>
      </c>
      <c r="M1932" s="95">
        <v>1.5</v>
      </c>
      <c r="N1932" s="95">
        <v>1.4990000000000001</v>
      </c>
      <c r="O1932" s="95">
        <v>1.5049999999999999</v>
      </c>
    </row>
    <row r="1933" spans="1:15">
      <c r="A1933" s="64">
        <v>43320</v>
      </c>
      <c r="B1933" s="95">
        <v>1.5</v>
      </c>
      <c r="C1933" s="95"/>
      <c r="D1933" s="95">
        <v>1.5</v>
      </c>
      <c r="E1933" s="95">
        <v>1.5</v>
      </c>
      <c r="F1933" s="95">
        <v>1.5</v>
      </c>
      <c r="G1933" s="97">
        <v>3688</v>
      </c>
      <c r="H1933" s="97">
        <v>26</v>
      </c>
      <c r="I1933" s="96">
        <v>121.941001</v>
      </c>
      <c r="J1933" s="95">
        <v>1.8931</v>
      </c>
      <c r="K1933" s="95">
        <v>1.9622999999999999</v>
      </c>
      <c r="L1933" s="95">
        <v>2.165</v>
      </c>
      <c r="M1933" s="95">
        <v>1.4994999999999998</v>
      </c>
      <c r="N1933" s="95">
        <v>1.5</v>
      </c>
      <c r="O1933" s="95">
        <v>1.504</v>
      </c>
    </row>
    <row r="1934" spans="1:15">
      <c r="A1934" s="64">
        <v>43321</v>
      </c>
      <c r="B1934" s="95">
        <v>1.5</v>
      </c>
      <c r="C1934" s="95"/>
      <c r="D1934" s="95">
        <v>1.5</v>
      </c>
      <c r="E1934" s="95">
        <v>1.5</v>
      </c>
      <c r="F1934" s="95">
        <v>1.5</v>
      </c>
      <c r="G1934" s="97">
        <v>3758</v>
      </c>
      <c r="H1934" s="97">
        <v>33</v>
      </c>
      <c r="I1934" s="96">
        <v>121.946012</v>
      </c>
      <c r="J1934" s="95">
        <v>1.8863000000000001</v>
      </c>
      <c r="K1934" s="95">
        <v>1.9672000000000001</v>
      </c>
      <c r="L1934" s="95">
        <v>2.165</v>
      </c>
      <c r="M1934" s="95">
        <v>1.5</v>
      </c>
      <c r="N1934" s="95">
        <v>1.5</v>
      </c>
      <c r="O1934" s="95">
        <v>1.504</v>
      </c>
    </row>
    <row r="1935" spans="1:15">
      <c r="A1935" s="64">
        <v>43322</v>
      </c>
      <c r="B1935" s="95">
        <v>1.5</v>
      </c>
      <c r="C1935" s="95"/>
      <c r="D1935" s="95">
        <v>1.5</v>
      </c>
      <c r="E1935" s="95">
        <v>1.5</v>
      </c>
      <c r="F1935" s="95">
        <v>1.5</v>
      </c>
      <c r="G1935" s="97">
        <v>4468</v>
      </c>
      <c r="H1935" s="97">
        <v>33</v>
      </c>
      <c r="I1935" s="96">
        <v>121.951024</v>
      </c>
      <c r="J1935" s="95">
        <v>1.89</v>
      </c>
      <c r="K1935" s="95">
        <v>1.97</v>
      </c>
      <c r="L1935" s="95">
        <v>2.1714000000000002</v>
      </c>
      <c r="M1935" s="95">
        <v>1.5</v>
      </c>
      <c r="N1935" s="95">
        <v>1.5</v>
      </c>
      <c r="O1935" s="95">
        <v>1.5049999999999999</v>
      </c>
    </row>
    <row r="1936" spans="1:15">
      <c r="A1936" s="64">
        <v>43325</v>
      </c>
      <c r="B1936" s="95">
        <v>1.5</v>
      </c>
      <c r="C1936" s="95"/>
      <c r="D1936" s="95">
        <v>1.5</v>
      </c>
      <c r="E1936" s="95">
        <v>1.5</v>
      </c>
      <c r="F1936" s="95">
        <v>1.5</v>
      </c>
      <c r="G1936" s="97">
        <v>3901</v>
      </c>
      <c r="H1936" s="97">
        <v>31</v>
      </c>
      <c r="I1936" s="96">
        <v>121.966059</v>
      </c>
      <c r="J1936" s="95">
        <v>1.8874</v>
      </c>
      <c r="K1936" s="95">
        <v>1.96</v>
      </c>
      <c r="L1936" s="95">
        <v>2.1629999999999998</v>
      </c>
      <c r="M1936" s="95">
        <v>1.5</v>
      </c>
      <c r="N1936" s="95">
        <v>1.5</v>
      </c>
      <c r="O1936" s="95">
        <v>1.504</v>
      </c>
    </row>
    <row r="1937" spans="1:15">
      <c r="A1937" s="64">
        <v>43326</v>
      </c>
      <c r="B1937" s="95">
        <v>1.5</v>
      </c>
      <c r="C1937" s="95"/>
      <c r="D1937" s="95">
        <v>1.5</v>
      </c>
      <c r="E1937" s="95">
        <v>1.5</v>
      </c>
      <c r="F1937" s="95">
        <v>1.5</v>
      </c>
      <c r="G1937" s="97">
        <v>3717.7</v>
      </c>
      <c r="H1937" s="97">
        <v>37</v>
      </c>
      <c r="I1937" s="96">
        <v>121.97107099999999</v>
      </c>
      <c r="J1937" s="95">
        <v>1.875</v>
      </c>
      <c r="K1937" s="95">
        <v>1.9450000000000001</v>
      </c>
      <c r="L1937" s="95">
        <v>2.1349999999999998</v>
      </c>
      <c r="M1937" s="95">
        <v>1.5</v>
      </c>
      <c r="N1937" s="95">
        <v>1.5</v>
      </c>
      <c r="O1937" s="95">
        <v>1.504</v>
      </c>
    </row>
    <row r="1938" spans="1:15">
      <c r="A1938" s="64">
        <v>43327</v>
      </c>
      <c r="B1938" s="95">
        <v>1.5</v>
      </c>
      <c r="C1938" s="95"/>
      <c r="D1938" s="95">
        <v>1.5</v>
      </c>
      <c r="E1938" s="95">
        <v>1.5</v>
      </c>
      <c r="F1938" s="95">
        <v>1.5</v>
      </c>
      <c r="G1938" s="97">
        <v>3995</v>
      </c>
      <c r="H1938" s="97">
        <v>30</v>
      </c>
      <c r="I1938" s="96">
        <v>121.976084</v>
      </c>
      <c r="J1938" s="95">
        <v>1.8847</v>
      </c>
      <c r="K1938" s="95">
        <v>1.9520999999999999</v>
      </c>
      <c r="L1938" s="95">
        <v>2.1379000000000001</v>
      </c>
      <c r="M1938" s="95">
        <v>1.5</v>
      </c>
      <c r="N1938" s="95">
        <v>1.5</v>
      </c>
      <c r="O1938" s="95">
        <v>1.504</v>
      </c>
    </row>
    <row r="1939" spans="1:15">
      <c r="A1939" s="64">
        <v>43328</v>
      </c>
      <c r="B1939" s="95">
        <v>1.5</v>
      </c>
      <c r="C1939" s="95"/>
      <c r="D1939" s="95">
        <v>1.5</v>
      </c>
      <c r="E1939" s="95">
        <v>1.5</v>
      </c>
      <c r="F1939" s="95">
        <v>1.5</v>
      </c>
      <c r="G1939" s="97">
        <v>3829</v>
      </c>
      <c r="H1939" s="97">
        <v>28</v>
      </c>
      <c r="I1939" s="96">
        <v>121.98109599999999</v>
      </c>
      <c r="J1939" s="95">
        <v>1.8797999999999999</v>
      </c>
      <c r="K1939" s="95">
        <v>1.9550000000000001</v>
      </c>
      <c r="L1939" s="95">
        <v>2.1392000000000002</v>
      </c>
      <c r="M1939" s="95">
        <v>1.5</v>
      </c>
      <c r="N1939" s="95">
        <v>1.5009999999999999</v>
      </c>
      <c r="O1939" s="95">
        <v>1.506</v>
      </c>
    </row>
    <row r="1940" spans="1:15">
      <c r="A1940" s="64">
        <v>43329</v>
      </c>
      <c r="B1940" s="95">
        <v>1.5</v>
      </c>
      <c r="C1940" s="95"/>
      <c r="D1940" s="95">
        <v>1.5</v>
      </c>
      <c r="E1940" s="95">
        <v>1.5</v>
      </c>
      <c r="F1940" s="95">
        <v>1.5</v>
      </c>
      <c r="G1940" s="97">
        <v>3692</v>
      </c>
      <c r="H1940" s="97">
        <v>34</v>
      </c>
      <c r="I1940" s="96">
        <v>121.986109</v>
      </c>
      <c r="J1940" s="95">
        <v>1.8524</v>
      </c>
      <c r="K1940" s="95">
        <v>1.94</v>
      </c>
      <c r="L1940" s="95">
        <v>2.13</v>
      </c>
      <c r="M1940" s="95">
        <v>1.5</v>
      </c>
      <c r="N1940" s="95">
        <v>1.5</v>
      </c>
      <c r="O1940" s="95">
        <v>1.5034999999999998</v>
      </c>
    </row>
    <row r="1941" spans="1:15">
      <c r="A1941" s="64">
        <v>43332</v>
      </c>
      <c r="B1941" s="95">
        <v>1.5</v>
      </c>
      <c r="C1941" s="95"/>
      <c r="D1941" s="95">
        <v>1.5</v>
      </c>
      <c r="E1941" s="95">
        <v>1.5</v>
      </c>
      <c r="F1941" s="95">
        <v>1.5</v>
      </c>
      <c r="G1941" s="97">
        <v>4564</v>
      </c>
      <c r="H1941" s="97">
        <v>35</v>
      </c>
      <c r="I1941" s="92">
        <v>122.001149</v>
      </c>
      <c r="J1941" s="95">
        <v>1.8549</v>
      </c>
      <c r="K1941" s="95">
        <v>1.9650000000000001</v>
      </c>
      <c r="L1941" s="95">
        <v>2.1501000000000001</v>
      </c>
      <c r="M1941" s="95">
        <v>1.5</v>
      </c>
      <c r="N1941" s="95">
        <v>1.5</v>
      </c>
      <c r="O1941" s="95">
        <v>1.5030000000000001</v>
      </c>
    </row>
    <row r="1942" spans="1:15">
      <c r="A1942" s="64">
        <v>43333</v>
      </c>
      <c r="B1942" s="95">
        <v>1.5</v>
      </c>
      <c r="C1942" s="95"/>
      <c r="D1942" s="95">
        <v>1.5</v>
      </c>
      <c r="E1942" s="95">
        <v>1.5</v>
      </c>
      <c r="F1942" s="95">
        <v>1.5</v>
      </c>
      <c r="G1942" s="97">
        <v>2846</v>
      </c>
      <c r="H1942" s="97">
        <v>27</v>
      </c>
      <c r="I1942" s="96">
        <v>122.006163</v>
      </c>
      <c r="J1942" s="95">
        <v>1.8626</v>
      </c>
      <c r="K1942" s="95">
        <v>1.9575</v>
      </c>
      <c r="L1942" s="95">
        <v>2.1545999999999998</v>
      </c>
      <c r="M1942" s="95">
        <v>1.5</v>
      </c>
      <c r="N1942" s="95">
        <v>1.5</v>
      </c>
      <c r="O1942" s="95">
        <v>1.504</v>
      </c>
    </row>
    <row r="1943" spans="1:15">
      <c r="A1943" s="64">
        <v>43334</v>
      </c>
      <c r="B1943" s="95">
        <v>1.5</v>
      </c>
      <c r="C1943" s="95"/>
      <c r="D1943" s="95">
        <v>1.5</v>
      </c>
      <c r="E1943" s="95">
        <v>1.5</v>
      </c>
      <c r="F1943" s="95">
        <v>1.5</v>
      </c>
      <c r="G1943" s="97">
        <v>4065</v>
      </c>
      <c r="H1943" s="97">
        <v>35</v>
      </c>
      <c r="I1943" s="96">
        <v>122.01117600000001</v>
      </c>
      <c r="J1943" s="95">
        <v>1.8599999999999999</v>
      </c>
      <c r="K1943" s="95">
        <v>1.9550000000000001</v>
      </c>
      <c r="L1943" s="95">
        <v>2.16</v>
      </c>
      <c r="M1943" s="95">
        <v>1.5</v>
      </c>
      <c r="N1943" s="95">
        <v>1.5</v>
      </c>
      <c r="O1943" s="95">
        <v>1.504</v>
      </c>
    </row>
    <row r="1944" spans="1:15">
      <c r="A1944" s="64">
        <v>43335</v>
      </c>
      <c r="B1944" s="95">
        <v>1.5</v>
      </c>
      <c r="C1944" s="95"/>
      <c r="D1944" s="95">
        <v>1.5</v>
      </c>
      <c r="E1944" s="95">
        <v>1.5</v>
      </c>
      <c r="F1944" s="95">
        <v>1.5</v>
      </c>
      <c r="G1944" s="97">
        <v>4095</v>
      </c>
      <c r="H1944" s="97">
        <v>27</v>
      </c>
      <c r="I1944" s="96">
        <v>122.01619100000001</v>
      </c>
      <c r="J1944" s="95">
        <v>1.85</v>
      </c>
      <c r="K1944" s="95">
        <v>1.9472</v>
      </c>
      <c r="L1944" s="95">
        <v>2.1480000000000001</v>
      </c>
      <c r="M1944" s="95">
        <v>1.5</v>
      </c>
      <c r="N1944" s="95">
        <v>1.5</v>
      </c>
      <c r="O1944" s="95">
        <v>1.5015000000000001</v>
      </c>
    </row>
    <row r="1945" spans="1:15">
      <c r="A1945" s="64">
        <v>43336</v>
      </c>
      <c r="B1945" s="95">
        <v>1.5</v>
      </c>
      <c r="C1945" s="95"/>
      <c r="D1945" s="95">
        <v>1.5</v>
      </c>
      <c r="E1945" s="95">
        <v>1.5</v>
      </c>
      <c r="F1945" s="95">
        <v>1.5</v>
      </c>
      <c r="G1945" s="97">
        <v>4688</v>
      </c>
      <c r="H1945" s="97">
        <v>32</v>
      </c>
      <c r="I1945" s="96">
        <v>122.02120499999999</v>
      </c>
      <c r="J1945" s="95">
        <v>1.8599999999999999</v>
      </c>
      <c r="K1945" s="95">
        <v>1.9542000000000002</v>
      </c>
      <c r="L1945" s="95">
        <v>2.15</v>
      </c>
      <c r="M1945" s="95">
        <v>1.5</v>
      </c>
      <c r="N1945" s="95">
        <v>1.5</v>
      </c>
      <c r="O1945" s="95">
        <v>1.5015000000000001</v>
      </c>
    </row>
    <row r="1946" spans="1:15">
      <c r="A1946" s="64">
        <v>43339</v>
      </c>
      <c r="B1946" s="95">
        <v>1.5</v>
      </c>
      <c r="C1946" s="95"/>
      <c r="D1946" s="95">
        <v>1.5</v>
      </c>
      <c r="E1946" s="95">
        <v>1.5</v>
      </c>
      <c r="F1946" s="95">
        <v>1.5</v>
      </c>
      <c r="G1946" s="97">
        <v>6156</v>
      </c>
      <c r="H1946" s="97">
        <v>35</v>
      </c>
      <c r="I1946" s="96">
        <v>122.036249</v>
      </c>
      <c r="J1946" s="95">
        <v>1.87</v>
      </c>
      <c r="K1946" s="95">
        <v>1.9637</v>
      </c>
      <c r="L1946" s="95">
        <v>2.1549999999999998</v>
      </c>
      <c r="M1946" s="95">
        <v>1.5</v>
      </c>
      <c r="N1946" s="95">
        <v>1.5</v>
      </c>
      <c r="O1946" s="95">
        <v>1.5030000000000001</v>
      </c>
    </row>
    <row r="1947" spans="1:15">
      <c r="A1947" s="64">
        <v>43340</v>
      </c>
      <c r="B1947" s="95">
        <v>1.5</v>
      </c>
      <c r="C1947" s="95"/>
      <c r="D1947" s="95">
        <v>1.5</v>
      </c>
      <c r="E1947" s="95">
        <v>1.5</v>
      </c>
      <c r="F1947" s="95">
        <v>1.5</v>
      </c>
      <c r="G1947" s="97">
        <v>4449</v>
      </c>
      <c r="H1947" s="97">
        <v>35</v>
      </c>
      <c r="I1947" s="96">
        <v>122.041264</v>
      </c>
      <c r="J1947" s="95">
        <v>1.8608</v>
      </c>
      <c r="K1947" s="95">
        <v>1.9550000000000001</v>
      </c>
      <c r="L1947" s="95">
        <v>2.1503000000000001</v>
      </c>
      <c r="M1947" s="95">
        <v>1.5</v>
      </c>
      <c r="N1947" s="95">
        <v>1.4990000000000001</v>
      </c>
      <c r="O1947" s="95">
        <v>1.5030000000000001</v>
      </c>
    </row>
    <row r="1948" spans="1:15">
      <c r="A1948" s="64">
        <v>43341</v>
      </c>
      <c r="B1948" s="95">
        <v>1.5</v>
      </c>
      <c r="C1948" s="95"/>
      <c r="D1948" s="95">
        <v>1.5</v>
      </c>
      <c r="E1948" s="95">
        <v>1.5</v>
      </c>
      <c r="F1948" s="95">
        <v>1.5</v>
      </c>
      <c r="G1948" s="97">
        <v>5548</v>
      </c>
      <c r="H1948" s="97">
        <v>44</v>
      </c>
      <c r="I1948" s="96">
        <v>122.046279</v>
      </c>
      <c r="J1948" s="95">
        <v>1.8665</v>
      </c>
      <c r="K1948" s="95">
        <v>1.9550000000000001</v>
      </c>
      <c r="L1948" s="95">
        <v>2.15</v>
      </c>
      <c r="M1948" s="95">
        <v>1.4990000000000001</v>
      </c>
      <c r="N1948" s="95">
        <v>1.5009999999999999</v>
      </c>
      <c r="O1948" s="95">
        <v>1.4990000000000001</v>
      </c>
    </row>
    <row r="1949" spans="1:15">
      <c r="A1949" s="64">
        <v>43342</v>
      </c>
      <c r="B1949" s="95">
        <v>1.5</v>
      </c>
      <c r="C1949" s="95"/>
      <c r="D1949" s="95">
        <v>1.5</v>
      </c>
      <c r="E1949" s="95">
        <v>1.5</v>
      </c>
      <c r="F1949" s="95">
        <v>1.5</v>
      </c>
      <c r="G1949" s="97">
        <v>2993</v>
      </c>
      <c r="H1949" s="97">
        <v>23</v>
      </c>
      <c r="I1949" s="96">
        <v>122.051295</v>
      </c>
      <c r="J1949" s="95">
        <v>1.8724000000000001</v>
      </c>
      <c r="K1949" s="95">
        <v>1.9619</v>
      </c>
      <c r="L1949" s="95">
        <v>2.16</v>
      </c>
      <c r="M1949" s="95">
        <v>1.4995000000000001</v>
      </c>
      <c r="N1949" s="95">
        <v>1.4995000000000001</v>
      </c>
      <c r="O1949" s="95">
        <v>1.5015000000000001</v>
      </c>
    </row>
    <row r="1950" spans="1:15">
      <c r="A1950" s="64">
        <v>43343</v>
      </c>
      <c r="B1950" s="95">
        <v>1.5</v>
      </c>
      <c r="C1950" s="95"/>
      <c r="D1950" s="95">
        <v>1.5</v>
      </c>
      <c r="E1950" s="95">
        <v>1.5</v>
      </c>
      <c r="F1950" s="95">
        <v>1.5</v>
      </c>
      <c r="G1950" s="97">
        <v>4721</v>
      </c>
      <c r="H1950" s="97">
        <v>36</v>
      </c>
      <c r="I1950" s="96">
        <v>122.05631099999999</v>
      </c>
      <c r="J1950" s="95">
        <v>1.8595999999999999</v>
      </c>
      <c r="K1950" s="95">
        <v>1.9449999999999998</v>
      </c>
      <c r="L1950" s="95">
        <v>2.14</v>
      </c>
      <c r="M1950" s="95">
        <v>1.4995000000000001</v>
      </c>
      <c r="N1950" s="95">
        <v>1.4995000000000001</v>
      </c>
      <c r="O1950" s="95">
        <v>1.5015000000000001</v>
      </c>
    </row>
    <row r="1951" spans="1:15">
      <c r="A1951" s="64">
        <v>43346</v>
      </c>
      <c r="B1951" s="95">
        <v>1.5</v>
      </c>
      <c r="C1951" s="95"/>
      <c r="D1951" s="95">
        <v>1.5</v>
      </c>
      <c r="E1951" s="95">
        <v>1.5</v>
      </c>
      <c r="F1951" s="95">
        <v>1.5</v>
      </c>
      <c r="G1951" s="97">
        <v>5817</v>
      </c>
      <c r="H1951" s="97">
        <v>44</v>
      </c>
      <c r="I1951" s="96">
        <v>122.071359</v>
      </c>
      <c r="J1951" s="95">
        <v>1.855</v>
      </c>
      <c r="K1951" s="95">
        <v>1.9483999999999999</v>
      </c>
      <c r="L1951" s="95">
        <v>2.14</v>
      </c>
      <c r="M1951" s="95">
        <v>1.4995000000000001</v>
      </c>
      <c r="N1951" s="95">
        <v>1.4995000000000001</v>
      </c>
      <c r="O1951" s="95">
        <v>1.5004999999999999</v>
      </c>
    </row>
    <row r="1952" spans="1:15">
      <c r="A1952" s="64">
        <v>43347</v>
      </c>
      <c r="B1952" s="95">
        <v>1.5</v>
      </c>
      <c r="C1952" s="95"/>
      <c r="D1952" s="95">
        <v>1.5</v>
      </c>
      <c r="E1952" s="95">
        <v>1.5</v>
      </c>
      <c r="F1952" s="95">
        <v>1.5</v>
      </c>
      <c r="G1952" s="97">
        <v>4955</v>
      </c>
      <c r="H1952" s="97">
        <v>27</v>
      </c>
      <c r="I1952" s="96">
        <v>122.076375</v>
      </c>
      <c r="J1952" s="95">
        <v>1.8646</v>
      </c>
      <c r="K1952" s="95">
        <v>1.9489999999999998</v>
      </c>
      <c r="L1952" s="95">
        <v>2.1429999999999998</v>
      </c>
      <c r="M1952" s="95">
        <v>1.4995000000000001</v>
      </c>
      <c r="N1952" s="95">
        <v>1.4990000000000001</v>
      </c>
      <c r="O1952" s="95">
        <v>1.5009999999999999</v>
      </c>
    </row>
    <row r="1953" spans="1:15">
      <c r="A1953" s="64">
        <v>43348</v>
      </c>
      <c r="B1953" s="95">
        <v>1.5</v>
      </c>
      <c r="C1953" s="95"/>
      <c r="D1953" s="95">
        <v>1.5</v>
      </c>
      <c r="E1953" s="95">
        <v>1.5</v>
      </c>
      <c r="F1953" s="95">
        <v>1.5</v>
      </c>
      <c r="G1953" s="97">
        <v>3954</v>
      </c>
      <c r="H1953" s="97">
        <v>39</v>
      </c>
      <c r="I1953" s="96">
        <v>122.08139199999999</v>
      </c>
      <c r="J1953" s="95">
        <v>1.8488</v>
      </c>
      <c r="K1953" s="95">
        <v>1.9367000000000001</v>
      </c>
      <c r="L1953" s="95">
        <v>2.1358999999999999</v>
      </c>
      <c r="M1953" s="95">
        <v>1.4995000000000001</v>
      </c>
      <c r="N1953" s="95">
        <v>1.4995000000000001</v>
      </c>
      <c r="O1953" s="95">
        <v>1.5009999999999999</v>
      </c>
    </row>
    <row r="1954" spans="1:15">
      <c r="A1954" s="64">
        <v>43349</v>
      </c>
      <c r="B1954" s="95">
        <v>1.5</v>
      </c>
      <c r="C1954" s="95"/>
      <c r="D1954" s="95">
        <v>1.5</v>
      </c>
      <c r="E1954" s="95">
        <v>1.5</v>
      </c>
      <c r="F1954" s="95">
        <v>1.5</v>
      </c>
      <c r="G1954" s="97">
        <v>4316</v>
      </c>
      <c r="H1954" s="97">
        <v>33</v>
      </c>
      <c r="I1954" s="96">
        <v>122.086409</v>
      </c>
      <c r="J1954" s="95">
        <v>1.855</v>
      </c>
      <c r="K1954" s="95">
        <v>1.9494</v>
      </c>
      <c r="L1954" s="95">
        <v>2.1372</v>
      </c>
      <c r="M1954" s="95">
        <v>1.4995000000000001</v>
      </c>
      <c r="N1954" s="95">
        <v>1.4995000000000001</v>
      </c>
      <c r="O1954" s="95">
        <v>1.5015000000000001</v>
      </c>
    </row>
    <row r="1955" spans="1:15">
      <c r="A1955" s="64">
        <v>43350</v>
      </c>
      <c r="B1955" s="95">
        <v>1.5</v>
      </c>
      <c r="C1955" s="95"/>
      <c r="D1955" s="95">
        <v>1.5</v>
      </c>
      <c r="E1955" s="95">
        <v>1.5</v>
      </c>
      <c r="F1955" s="95">
        <v>1.5</v>
      </c>
      <c r="G1955" s="97">
        <v>4949</v>
      </c>
      <c r="H1955" s="97">
        <v>27</v>
      </c>
      <c r="I1955" s="96">
        <v>122.091427</v>
      </c>
      <c r="J1955" s="95">
        <v>1.8387</v>
      </c>
      <c r="K1955" s="95">
        <v>1.9207000000000001</v>
      </c>
      <c r="L1955" s="95">
        <v>2.1114000000000002</v>
      </c>
      <c r="M1955" s="95">
        <v>1.4994999999999998</v>
      </c>
      <c r="N1955" s="95">
        <v>1.4994999999999998</v>
      </c>
      <c r="O1955" s="95">
        <v>1.502</v>
      </c>
    </row>
    <row r="1956" spans="1:15">
      <c r="A1956" s="64">
        <v>43353</v>
      </c>
      <c r="B1956" s="95">
        <v>1.5</v>
      </c>
      <c r="C1956" s="95"/>
      <c r="D1956" s="95">
        <v>1.5</v>
      </c>
      <c r="E1956" s="95">
        <v>1.5</v>
      </c>
      <c r="F1956" s="95">
        <v>1.5</v>
      </c>
      <c r="G1956" s="97">
        <v>3638</v>
      </c>
      <c r="H1956" s="97">
        <v>20</v>
      </c>
      <c r="I1956" s="92">
        <v>122.10647899999999</v>
      </c>
      <c r="J1956" s="95">
        <v>1.8399999999999999</v>
      </c>
      <c r="K1956" s="95">
        <v>1.9318</v>
      </c>
      <c r="L1956" s="95">
        <v>2.1118999999999999</v>
      </c>
      <c r="M1956" s="95">
        <v>1.4995000000000001</v>
      </c>
      <c r="N1956" s="95">
        <v>1.4995000000000001</v>
      </c>
      <c r="O1956" s="95">
        <v>1.502</v>
      </c>
    </row>
    <row r="1957" spans="1:15">
      <c r="A1957" s="64">
        <v>43354</v>
      </c>
      <c r="B1957" s="95">
        <v>1.5</v>
      </c>
      <c r="C1957" s="95"/>
      <c r="D1957" s="95">
        <v>1.5</v>
      </c>
      <c r="E1957" s="95">
        <v>1.5</v>
      </c>
      <c r="F1957" s="95">
        <v>1.5</v>
      </c>
      <c r="G1957" s="97">
        <v>3701</v>
      </c>
      <c r="H1957" s="97">
        <v>34</v>
      </c>
      <c r="I1957" s="96">
        <v>122.111497</v>
      </c>
      <c r="J1957" s="95">
        <v>1.8492999999999999</v>
      </c>
      <c r="K1957" s="95">
        <v>1.9304999999999999</v>
      </c>
      <c r="L1957" s="95">
        <v>2.1147999999999998</v>
      </c>
      <c r="M1957" s="95">
        <v>1.5</v>
      </c>
      <c r="N1957" s="95">
        <v>1.5009999999999999</v>
      </c>
      <c r="O1957" s="95">
        <v>1.5015000000000001</v>
      </c>
    </row>
    <row r="1958" spans="1:15">
      <c r="A1958" s="64">
        <v>43355</v>
      </c>
      <c r="B1958" s="95">
        <v>1.5</v>
      </c>
      <c r="C1958" s="95"/>
      <c r="D1958" s="95">
        <v>1.5</v>
      </c>
      <c r="E1958" s="95">
        <v>1.5</v>
      </c>
      <c r="F1958" s="95">
        <v>1.5</v>
      </c>
      <c r="G1958" s="97">
        <v>4016</v>
      </c>
      <c r="H1958" s="97">
        <v>36</v>
      </c>
      <c r="I1958" s="96">
        <v>122.11651500000001</v>
      </c>
      <c r="J1958" s="95">
        <v>1.85</v>
      </c>
      <c r="K1958" s="95">
        <v>1.9439</v>
      </c>
      <c r="L1958" s="95">
        <v>2.1215000000000002</v>
      </c>
      <c r="M1958" s="95">
        <v>1.4995000000000001</v>
      </c>
      <c r="N1958" s="95">
        <v>1.4990000000000001</v>
      </c>
      <c r="O1958" s="95">
        <v>1.5015000000000001</v>
      </c>
    </row>
    <row r="1959" spans="1:15">
      <c r="A1959" s="64">
        <v>43356</v>
      </c>
      <c r="B1959" s="95">
        <v>1.5</v>
      </c>
      <c r="C1959" s="95"/>
      <c r="D1959" s="95">
        <v>1.5</v>
      </c>
      <c r="E1959" s="95">
        <v>1.5</v>
      </c>
      <c r="F1959" s="95">
        <v>1.5</v>
      </c>
      <c r="G1959" s="97">
        <v>3972</v>
      </c>
      <c r="H1959" s="97">
        <v>40</v>
      </c>
      <c r="I1959" s="96">
        <v>122.121534</v>
      </c>
      <c r="J1959" s="95">
        <v>1.8544</v>
      </c>
      <c r="K1959" s="95">
        <v>1.9367000000000001</v>
      </c>
      <c r="L1959" s="95">
        <v>2.1158999999999999</v>
      </c>
      <c r="M1959" s="95">
        <v>1.4995000000000001</v>
      </c>
      <c r="N1959" s="95">
        <v>1.4995000000000001</v>
      </c>
      <c r="O1959" s="95">
        <v>1.5015000000000001</v>
      </c>
    </row>
    <row r="1960" spans="1:15">
      <c r="A1960" s="64">
        <v>43357</v>
      </c>
      <c r="B1960" s="95">
        <v>1.5</v>
      </c>
      <c r="C1960" s="95"/>
      <c r="D1960" s="95">
        <v>1.5</v>
      </c>
      <c r="E1960" s="95">
        <v>1.5</v>
      </c>
      <c r="F1960" s="95">
        <v>1.5</v>
      </c>
      <c r="G1960" s="97">
        <v>5665</v>
      </c>
      <c r="H1960" s="97">
        <v>39</v>
      </c>
      <c r="I1960" s="96">
        <v>122.126552</v>
      </c>
      <c r="J1960" s="95">
        <v>1.835</v>
      </c>
      <c r="K1960" s="95">
        <v>1.9159000000000002</v>
      </c>
      <c r="L1960" s="95">
        <v>2.1</v>
      </c>
      <c r="M1960" s="95">
        <v>1.4990000000000001</v>
      </c>
      <c r="N1960" s="95">
        <v>1.4990000000000001</v>
      </c>
      <c r="O1960" s="95">
        <v>1.5015000000000001</v>
      </c>
    </row>
    <row r="1961" spans="1:15">
      <c r="A1961" s="64">
        <v>43360</v>
      </c>
      <c r="B1961" s="95">
        <v>1.5</v>
      </c>
      <c r="C1961" s="95"/>
      <c r="D1961" s="95">
        <v>1.5</v>
      </c>
      <c r="E1961" s="95">
        <v>1.5</v>
      </c>
      <c r="F1961" s="95">
        <v>1.5</v>
      </c>
      <c r="G1961" s="97">
        <v>3369</v>
      </c>
      <c r="H1961" s="97">
        <v>33</v>
      </c>
      <c r="I1961" s="96">
        <v>122.141609</v>
      </c>
      <c r="J1961" s="95">
        <v>1.845</v>
      </c>
      <c r="K1961" s="95">
        <v>1.9334</v>
      </c>
      <c r="L1961" s="95">
        <v>2.1139999999999999</v>
      </c>
      <c r="M1961" s="95">
        <v>1.5</v>
      </c>
      <c r="N1961" s="95">
        <v>1.5</v>
      </c>
      <c r="O1961" s="95">
        <v>1.5015000000000001</v>
      </c>
    </row>
    <row r="1962" spans="1:15">
      <c r="A1962" s="64">
        <v>43361</v>
      </c>
      <c r="B1962" s="95">
        <v>1.5</v>
      </c>
      <c r="C1962" s="95"/>
      <c r="D1962" s="95">
        <v>1.5</v>
      </c>
      <c r="E1962" s="95">
        <v>1.5</v>
      </c>
      <c r="F1962" s="95">
        <v>1.5</v>
      </c>
      <c r="G1962" s="97">
        <v>4069</v>
      </c>
      <c r="H1962" s="97">
        <v>31</v>
      </c>
      <c r="I1962" s="96">
        <v>122.146629</v>
      </c>
      <c r="J1962" s="95">
        <v>1.8582000000000001</v>
      </c>
      <c r="K1962" s="95">
        <v>1.9414</v>
      </c>
      <c r="L1962" s="95">
        <v>2.1278000000000001</v>
      </c>
      <c r="M1962" s="95">
        <v>1.4995000000000001</v>
      </c>
      <c r="N1962" s="95">
        <v>1.4995000000000001</v>
      </c>
      <c r="O1962" s="95">
        <v>1.5034999999999998</v>
      </c>
    </row>
    <row r="1963" spans="1:15">
      <c r="A1963" s="64">
        <v>43362</v>
      </c>
      <c r="B1963" s="95">
        <v>1.5</v>
      </c>
      <c r="C1963" s="95"/>
      <c r="D1963" s="95">
        <v>1.5</v>
      </c>
      <c r="E1963" s="95">
        <v>1.5</v>
      </c>
      <c r="F1963" s="95">
        <v>1.5</v>
      </c>
      <c r="G1963" s="97">
        <v>4972</v>
      </c>
      <c r="H1963" s="97">
        <v>31</v>
      </c>
      <c r="I1963" s="96">
        <v>122.15164799999999</v>
      </c>
      <c r="J1963" s="95">
        <v>1.8399999999999999</v>
      </c>
      <c r="K1963" s="95">
        <v>1.9319999999999999</v>
      </c>
      <c r="L1963" s="95">
        <v>2.1219000000000001</v>
      </c>
      <c r="M1963" s="95">
        <v>1.5</v>
      </c>
      <c r="N1963" s="95">
        <v>1.5009999999999999</v>
      </c>
      <c r="O1963" s="95">
        <v>1.506</v>
      </c>
    </row>
    <row r="1964" spans="1:15">
      <c r="A1964" s="64">
        <v>43363</v>
      </c>
      <c r="B1964" s="95">
        <v>1.5</v>
      </c>
      <c r="C1964" s="95"/>
      <c r="D1964" s="95">
        <v>1.5</v>
      </c>
      <c r="E1964" s="95">
        <v>1.5</v>
      </c>
      <c r="F1964" s="95">
        <v>1.5</v>
      </c>
      <c r="G1964" s="97">
        <v>3280</v>
      </c>
      <c r="H1964" s="97">
        <v>29</v>
      </c>
      <c r="I1964" s="96">
        <v>122.156668</v>
      </c>
      <c r="J1964" s="95">
        <v>1.83</v>
      </c>
      <c r="K1964" s="95">
        <v>1.9100000000000001</v>
      </c>
      <c r="L1964" s="95">
        <v>2.1114999999999999</v>
      </c>
      <c r="M1964" s="95">
        <v>1.5</v>
      </c>
      <c r="N1964" s="95">
        <v>1.5009999999999999</v>
      </c>
      <c r="O1964" s="95">
        <v>1.506</v>
      </c>
    </row>
    <row r="1965" spans="1:15">
      <c r="A1965" s="64">
        <v>43364</v>
      </c>
      <c r="B1965" s="95">
        <v>1.5</v>
      </c>
      <c r="C1965" s="95"/>
      <c r="D1965" s="95">
        <v>1.5</v>
      </c>
      <c r="E1965" s="95">
        <v>1.5</v>
      </c>
      <c r="F1965" s="95">
        <v>1.5</v>
      </c>
      <c r="G1965" s="97">
        <v>3129</v>
      </c>
      <c r="H1965" s="97">
        <v>32</v>
      </c>
      <c r="I1965" s="96">
        <v>122.161688</v>
      </c>
      <c r="J1965" s="95">
        <v>1.8496000000000001</v>
      </c>
      <c r="K1965" s="95">
        <v>1.925</v>
      </c>
      <c r="L1965" s="95">
        <v>2.1233</v>
      </c>
      <c r="M1965" s="95">
        <v>1.4990000000000001</v>
      </c>
      <c r="N1965" s="95">
        <v>1.5009999999999999</v>
      </c>
      <c r="O1965" s="95">
        <v>1.5070000000000001</v>
      </c>
    </row>
    <row r="1966" spans="1:15">
      <c r="A1966" s="64">
        <v>43367</v>
      </c>
      <c r="B1966" s="95">
        <v>1.5</v>
      </c>
      <c r="C1966" s="95"/>
      <c r="D1966" s="95">
        <v>1.5</v>
      </c>
      <c r="E1966" s="95">
        <v>1.5</v>
      </c>
      <c r="F1966" s="95">
        <v>1.5</v>
      </c>
      <c r="G1966" s="97">
        <v>3770</v>
      </c>
      <c r="H1966" s="97">
        <v>38</v>
      </c>
      <c r="I1966" s="96">
        <v>122.176749</v>
      </c>
      <c r="J1966" s="95">
        <v>1.85</v>
      </c>
      <c r="K1966" s="95">
        <v>1.9350000000000001</v>
      </c>
      <c r="L1966" s="95">
        <v>2.13</v>
      </c>
      <c r="M1966" s="95">
        <v>1.4990000000000001</v>
      </c>
      <c r="N1966" s="95">
        <v>1.4995000000000001</v>
      </c>
      <c r="O1966" s="95">
        <v>1.504</v>
      </c>
    </row>
    <row r="1967" spans="1:15">
      <c r="A1967" s="64">
        <v>43368</v>
      </c>
      <c r="B1967" s="95">
        <v>1.5</v>
      </c>
      <c r="C1967" s="95"/>
      <c r="D1967" s="95">
        <v>1.5</v>
      </c>
      <c r="E1967" s="95">
        <v>1.5</v>
      </c>
      <c r="F1967" s="95">
        <v>1.5</v>
      </c>
      <c r="G1967" s="97">
        <v>5618</v>
      </c>
      <c r="H1967" s="97">
        <v>45</v>
      </c>
      <c r="I1967" s="96">
        <v>122.18177</v>
      </c>
      <c r="J1967" s="95">
        <v>1.8599999999999999</v>
      </c>
      <c r="K1967" s="95">
        <v>1.9435</v>
      </c>
      <c r="L1967" s="95">
        <v>2.1385999999999998</v>
      </c>
      <c r="M1967" s="95">
        <v>1.4990000000000001</v>
      </c>
      <c r="N1967" s="95">
        <v>1.4990000000000001</v>
      </c>
      <c r="O1967" s="95">
        <v>1.504</v>
      </c>
    </row>
    <row r="1968" spans="1:15">
      <c r="A1968" s="64">
        <v>43369</v>
      </c>
      <c r="B1968" s="95">
        <v>1.5</v>
      </c>
      <c r="C1968" s="95"/>
      <c r="D1968" s="95">
        <v>1.5</v>
      </c>
      <c r="E1968" s="95">
        <v>1.5</v>
      </c>
      <c r="F1968" s="95">
        <v>1.5</v>
      </c>
      <c r="G1968" s="97">
        <v>5337</v>
      </c>
      <c r="H1968" s="97">
        <v>30</v>
      </c>
      <c r="I1968" s="96">
        <v>122.186792</v>
      </c>
      <c r="J1968" s="95">
        <v>1.8498999999999999</v>
      </c>
      <c r="K1968" s="95">
        <v>1.9215</v>
      </c>
      <c r="L1968" s="95">
        <v>2.1149</v>
      </c>
      <c r="M1968" s="95">
        <v>1.4990000000000001</v>
      </c>
      <c r="N1968" s="95">
        <v>1.4990000000000001</v>
      </c>
      <c r="O1968" s="95">
        <v>1.504</v>
      </c>
    </row>
    <row r="1969" spans="1:15">
      <c r="A1969" s="64">
        <v>43370</v>
      </c>
      <c r="B1969" s="95">
        <v>1.5</v>
      </c>
      <c r="C1969" s="95"/>
      <c r="D1969" s="95">
        <v>1.5</v>
      </c>
      <c r="E1969" s="95">
        <v>1.5</v>
      </c>
      <c r="F1969" s="95">
        <v>1.5</v>
      </c>
      <c r="G1969" s="97">
        <v>3449</v>
      </c>
      <c r="H1969" s="97">
        <v>29</v>
      </c>
      <c r="I1969" s="96">
        <v>122.191813</v>
      </c>
      <c r="J1969" s="95">
        <v>1.8721999999999999</v>
      </c>
      <c r="K1969" s="95">
        <v>1.9478</v>
      </c>
      <c r="L1969" s="95">
        <v>2.1337999999999999</v>
      </c>
      <c r="M1969" s="95">
        <v>1.4990000000000001</v>
      </c>
      <c r="N1969" s="95">
        <v>1.4990000000000001</v>
      </c>
      <c r="O1969" s="95">
        <v>1.504</v>
      </c>
    </row>
    <row r="1970" spans="1:15">
      <c r="A1970" s="64">
        <v>43371</v>
      </c>
      <c r="B1970" s="95">
        <v>1.5</v>
      </c>
      <c r="C1970" s="95"/>
      <c r="D1970" s="95">
        <v>1.5</v>
      </c>
      <c r="E1970" s="95">
        <v>1.5</v>
      </c>
      <c r="F1970" s="95">
        <v>1.5</v>
      </c>
      <c r="G1970" s="97">
        <v>4857</v>
      </c>
      <c r="H1970" s="97">
        <v>25</v>
      </c>
      <c r="I1970" s="96">
        <v>122.19683499999999</v>
      </c>
      <c r="J1970" s="95">
        <v>1.8780999999999999</v>
      </c>
      <c r="K1970" s="95">
        <v>1.94</v>
      </c>
      <c r="L1970" s="95">
        <v>2.1364999999999998</v>
      </c>
      <c r="M1970" s="95">
        <v>1.4990000000000001</v>
      </c>
      <c r="N1970" s="95">
        <v>1.4990000000000001</v>
      </c>
      <c r="O1970" s="95">
        <v>1.504</v>
      </c>
    </row>
    <row r="1971" spans="1:15">
      <c r="A1971" s="64">
        <v>43374</v>
      </c>
      <c r="B1971" s="95">
        <v>1.5</v>
      </c>
      <c r="C1971" s="95"/>
      <c r="D1971" s="95">
        <v>1.5</v>
      </c>
      <c r="E1971" s="95">
        <v>1.5</v>
      </c>
      <c r="F1971" s="95">
        <v>1.5</v>
      </c>
      <c r="G1971" s="97">
        <v>4785</v>
      </c>
      <c r="H1971" s="97">
        <v>38</v>
      </c>
      <c r="I1971" s="96">
        <v>122.2119</v>
      </c>
      <c r="J1971" s="95"/>
      <c r="K1971" s="95"/>
      <c r="L1971" s="95"/>
      <c r="M1971" s="95">
        <v>1.4990000000000001</v>
      </c>
      <c r="N1971" s="95">
        <v>1.4990000000000001</v>
      </c>
      <c r="O1971" s="95">
        <v>1.504</v>
      </c>
    </row>
    <row r="1972" spans="1:15">
      <c r="A1972" s="64">
        <v>43375</v>
      </c>
      <c r="B1972" s="95">
        <v>1.5</v>
      </c>
      <c r="C1972" s="95"/>
      <c r="D1972" s="95">
        <v>1.5</v>
      </c>
      <c r="E1972" s="95">
        <v>1.5</v>
      </c>
      <c r="F1972" s="95">
        <v>1.5</v>
      </c>
      <c r="G1972" s="97">
        <v>7992</v>
      </c>
      <c r="H1972" s="97">
        <v>44</v>
      </c>
      <c r="I1972" s="96">
        <v>122.216922</v>
      </c>
      <c r="J1972" s="95">
        <v>1.85</v>
      </c>
      <c r="K1972" s="95">
        <v>1.9161000000000001</v>
      </c>
      <c r="L1972" s="95">
        <v>2.1015000000000001</v>
      </c>
      <c r="M1972" s="95">
        <v>1.4990000000000001</v>
      </c>
      <c r="N1972" s="95">
        <v>1.4990000000000001</v>
      </c>
      <c r="O1972" s="95">
        <v>1.504</v>
      </c>
    </row>
    <row r="1973" spans="1:15">
      <c r="A1973" s="64">
        <v>43376</v>
      </c>
      <c r="B1973" s="95">
        <v>1.5</v>
      </c>
      <c r="C1973" s="95"/>
      <c r="D1973" s="95">
        <v>1.5</v>
      </c>
      <c r="E1973" s="95">
        <v>1.5</v>
      </c>
      <c r="F1973" s="95">
        <v>1.5</v>
      </c>
      <c r="G1973" s="97">
        <v>4625</v>
      </c>
      <c r="H1973" s="97">
        <v>32</v>
      </c>
      <c r="I1973" s="96">
        <v>122.22194500000001</v>
      </c>
      <c r="J1973" s="95">
        <v>1.8723000000000001</v>
      </c>
      <c r="K1973" s="95">
        <v>1.9350000000000001</v>
      </c>
      <c r="L1973" s="95">
        <v>2.1158000000000001</v>
      </c>
      <c r="M1973" s="95">
        <v>1.4995000000000001</v>
      </c>
      <c r="N1973" s="95">
        <v>1.4995000000000001</v>
      </c>
      <c r="O1973" s="95">
        <v>1.504</v>
      </c>
    </row>
    <row r="1974" spans="1:15">
      <c r="A1974" s="64">
        <v>43377</v>
      </c>
      <c r="B1974" s="95">
        <v>1.5</v>
      </c>
      <c r="C1974" s="95"/>
      <c r="D1974" s="95">
        <v>1.5</v>
      </c>
      <c r="E1974" s="95">
        <v>1.5</v>
      </c>
      <c r="F1974" s="95">
        <v>1.5</v>
      </c>
      <c r="G1974" s="97">
        <v>4462</v>
      </c>
      <c r="H1974" s="97">
        <v>31</v>
      </c>
      <c r="I1974" s="96">
        <v>122.226968</v>
      </c>
      <c r="J1974" s="95">
        <v>1.865</v>
      </c>
      <c r="K1974" s="95">
        <v>1.9350000000000001</v>
      </c>
      <c r="L1974" s="95">
        <v>2.1131000000000002</v>
      </c>
      <c r="M1974" s="95">
        <v>1.4995000000000001</v>
      </c>
      <c r="N1974" s="95">
        <v>1.4995000000000001</v>
      </c>
      <c r="O1974" s="95">
        <v>1.5070000000000001</v>
      </c>
    </row>
    <row r="1975" spans="1:15">
      <c r="A1975" s="64">
        <v>43378</v>
      </c>
      <c r="B1975" s="95">
        <v>1.5</v>
      </c>
      <c r="C1975" s="95"/>
      <c r="D1975" s="95">
        <v>1.5</v>
      </c>
      <c r="E1975" s="95">
        <v>1.5</v>
      </c>
      <c r="F1975" s="95">
        <v>1.5</v>
      </c>
      <c r="G1975" s="97">
        <v>4209</v>
      </c>
      <c r="H1975" s="97">
        <v>35</v>
      </c>
      <c r="I1975" s="96">
        <v>122.23199099999999</v>
      </c>
      <c r="J1975" s="95">
        <v>1.8544</v>
      </c>
      <c r="K1975" s="95">
        <v>1.9146999999999998</v>
      </c>
      <c r="L1975" s="95">
        <v>2.0954000000000002</v>
      </c>
      <c r="M1975" s="95">
        <v>1.4995000000000001</v>
      </c>
      <c r="N1975" s="95">
        <v>1.4995000000000001</v>
      </c>
      <c r="O1975" s="95">
        <v>1.504</v>
      </c>
    </row>
    <row r="1976" spans="1:15">
      <c r="A1976" s="64">
        <v>43381</v>
      </c>
      <c r="B1976" s="95">
        <v>1.5</v>
      </c>
      <c r="C1976" s="95"/>
      <c r="D1976" s="95">
        <v>1.5</v>
      </c>
      <c r="E1976" s="95">
        <v>1.5</v>
      </c>
      <c r="F1976" s="95">
        <v>1.5</v>
      </c>
      <c r="G1976" s="97">
        <v>4156</v>
      </c>
      <c r="H1976" s="97">
        <v>35</v>
      </c>
      <c r="I1976" s="96">
        <v>122.24706</v>
      </c>
      <c r="J1976" s="95">
        <v>1.8740999999999999</v>
      </c>
      <c r="K1976" s="95">
        <v>1.9395</v>
      </c>
      <c r="L1976" s="95">
        <v>2.1097000000000001</v>
      </c>
      <c r="M1976" s="95">
        <v>1.4995000000000001</v>
      </c>
      <c r="N1976" s="95">
        <v>1.4995000000000001</v>
      </c>
      <c r="O1976" s="95">
        <v>1.504</v>
      </c>
    </row>
    <row r="1977" spans="1:15">
      <c r="A1977" s="64">
        <v>43382</v>
      </c>
      <c r="B1977" s="95">
        <v>1.5</v>
      </c>
      <c r="C1977" s="95"/>
      <c r="D1977" s="95">
        <v>1.5</v>
      </c>
      <c r="E1977" s="95">
        <v>1.5</v>
      </c>
      <c r="F1977" s="95">
        <v>1.5</v>
      </c>
      <c r="G1977" s="97">
        <v>3614</v>
      </c>
      <c r="H1977" s="97">
        <v>36</v>
      </c>
      <c r="I1977" s="96">
        <v>122.252084</v>
      </c>
      <c r="J1977" s="95">
        <v>1.87</v>
      </c>
      <c r="K1977" s="95">
        <v>1.9359</v>
      </c>
      <c r="L1977" s="95">
        <v>2.1162000000000001</v>
      </c>
      <c r="M1977" s="95">
        <v>1.4995000000000001</v>
      </c>
      <c r="N1977" s="95">
        <v>1.4995000000000001</v>
      </c>
      <c r="O1977" s="95">
        <v>1.504</v>
      </c>
    </row>
    <row r="1978" spans="1:15">
      <c r="A1978" s="64">
        <v>43383</v>
      </c>
      <c r="B1978" s="95">
        <v>1.5</v>
      </c>
      <c r="C1978" s="95"/>
      <c r="D1978" s="95">
        <v>1.5</v>
      </c>
      <c r="E1978" s="95">
        <v>1.5</v>
      </c>
      <c r="F1978" s="95">
        <v>1.5</v>
      </c>
      <c r="G1978" s="97">
        <v>2981</v>
      </c>
      <c r="H1978" s="97">
        <v>30</v>
      </c>
      <c r="I1978" s="96">
        <v>122.257108</v>
      </c>
      <c r="J1978" s="95">
        <v>1.8599999999999999</v>
      </c>
      <c r="K1978" s="95">
        <v>1.9298999999999999</v>
      </c>
      <c r="L1978" s="95">
        <v>2.1034000000000002</v>
      </c>
      <c r="M1978" s="95">
        <v>1.4995000000000001</v>
      </c>
      <c r="N1978" s="95">
        <v>1.4995000000000001</v>
      </c>
      <c r="O1978" s="95">
        <v>1.504</v>
      </c>
    </row>
    <row r="1979" spans="1:15">
      <c r="A1979" s="64">
        <v>43384</v>
      </c>
      <c r="B1979" s="95">
        <v>1.5</v>
      </c>
      <c r="C1979" s="95"/>
      <c r="D1979" s="95">
        <v>1.5</v>
      </c>
      <c r="E1979" s="95">
        <v>1.5</v>
      </c>
      <c r="F1979" s="95">
        <v>1.5</v>
      </c>
      <c r="G1979" s="97">
        <v>2763</v>
      </c>
      <c r="H1979" s="97">
        <v>30</v>
      </c>
      <c r="I1979" s="96">
        <v>122.26213300000001</v>
      </c>
      <c r="J1979" s="95">
        <v>1.8599999999999999</v>
      </c>
      <c r="K1979" s="95">
        <v>1.94</v>
      </c>
      <c r="L1979" s="95">
        <v>2.1021999999999998</v>
      </c>
      <c r="M1979" s="95">
        <v>1.4995000000000001</v>
      </c>
      <c r="N1979" s="95">
        <v>1.4995000000000001</v>
      </c>
      <c r="O1979" s="95">
        <v>1.504</v>
      </c>
    </row>
    <row r="1980" spans="1:15">
      <c r="A1980" s="64">
        <v>43385</v>
      </c>
      <c r="B1980" s="95">
        <v>1.5</v>
      </c>
      <c r="C1980" s="95"/>
      <c r="D1980" s="95">
        <v>1.5</v>
      </c>
      <c r="E1980" s="95">
        <v>1.5</v>
      </c>
      <c r="F1980" s="95">
        <v>1.5</v>
      </c>
      <c r="G1980" s="97">
        <v>4434</v>
      </c>
      <c r="H1980" s="97">
        <v>40</v>
      </c>
      <c r="I1980" s="96">
        <v>122.267157</v>
      </c>
      <c r="J1980" s="95">
        <v>1.8304</v>
      </c>
      <c r="K1980" s="95">
        <v>1.9379999999999999</v>
      </c>
      <c r="L1980" s="95">
        <v>2.1044999999999998</v>
      </c>
      <c r="M1980" s="95">
        <v>1.5</v>
      </c>
      <c r="N1980" s="95">
        <v>1.5009999999999999</v>
      </c>
      <c r="O1980" s="95">
        <v>1.5070000000000001</v>
      </c>
    </row>
    <row r="1981" spans="1:15">
      <c r="A1981" s="64">
        <v>43388</v>
      </c>
      <c r="B1981" s="95">
        <v>1.5</v>
      </c>
      <c r="C1981" s="95"/>
      <c r="D1981" s="95">
        <v>1.5</v>
      </c>
      <c r="E1981" s="95">
        <v>1.5</v>
      </c>
      <c r="F1981" s="95">
        <v>1.5</v>
      </c>
      <c r="G1981" s="97">
        <v>4556</v>
      </c>
      <c r="H1981" s="97">
        <v>37</v>
      </c>
      <c r="I1981" s="96">
        <v>122.282231</v>
      </c>
      <c r="J1981" s="95">
        <v>1.8599999999999999</v>
      </c>
      <c r="K1981" s="95">
        <v>1.95</v>
      </c>
      <c r="L1981" s="95">
        <v>2.1111</v>
      </c>
      <c r="M1981" s="95">
        <v>1.4995000000000001</v>
      </c>
      <c r="N1981" s="95">
        <v>1.5</v>
      </c>
      <c r="O1981" s="95">
        <v>1.504</v>
      </c>
    </row>
    <row r="1982" spans="1:15">
      <c r="A1982" s="64">
        <v>43389</v>
      </c>
      <c r="B1982" s="95">
        <v>1.5</v>
      </c>
      <c r="C1982" s="95"/>
      <c r="D1982" s="95">
        <v>1.5</v>
      </c>
      <c r="E1982" s="95">
        <v>1.5</v>
      </c>
      <c r="F1982" s="95">
        <v>1.5</v>
      </c>
      <c r="G1982" s="97">
        <v>2767</v>
      </c>
      <c r="H1982" s="97">
        <v>25</v>
      </c>
      <c r="I1982" s="96">
        <v>122.287256</v>
      </c>
      <c r="J1982" s="95">
        <v>1.85</v>
      </c>
      <c r="K1982" s="95">
        <v>1.9348999999999998</v>
      </c>
      <c r="L1982" s="95">
        <v>2.1027</v>
      </c>
      <c r="M1982" s="95">
        <v>1.5</v>
      </c>
      <c r="N1982" s="95">
        <v>1.5</v>
      </c>
      <c r="O1982" s="95">
        <v>1.504</v>
      </c>
    </row>
    <row r="1983" spans="1:15">
      <c r="A1983" s="64">
        <v>43390</v>
      </c>
      <c r="B1983" s="95">
        <v>1.5</v>
      </c>
      <c r="C1983" s="95"/>
      <c r="D1983" s="95">
        <v>1.5</v>
      </c>
      <c r="E1983" s="95">
        <v>1.5</v>
      </c>
      <c r="F1983" s="95">
        <v>1.5</v>
      </c>
      <c r="G1983" s="97">
        <v>2493</v>
      </c>
      <c r="H1983" s="97">
        <v>30</v>
      </c>
      <c r="I1983" s="96">
        <v>122.292282</v>
      </c>
      <c r="J1983" s="95">
        <v>1.85</v>
      </c>
      <c r="K1983" s="95">
        <v>1.9300000000000002</v>
      </c>
      <c r="L1983" s="95">
        <v>2.0966</v>
      </c>
      <c r="M1983" s="95">
        <v>1.5</v>
      </c>
      <c r="N1983" s="95">
        <v>1.5</v>
      </c>
      <c r="O1983" s="95">
        <v>1.504</v>
      </c>
    </row>
    <row r="1984" spans="1:15">
      <c r="A1984" s="64">
        <v>43391</v>
      </c>
      <c r="B1984" s="95">
        <v>1.5</v>
      </c>
      <c r="C1984" s="95"/>
      <c r="D1984" s="95">
        <v>1.5</v>
      </c>
      <c r="E1984" s="95">
        <v>1.5</v>
      </c>
      <c r="F1984" s="95">
        <v>1.5</v>
      </c>
      <c r="G1984" s="97">
        <v>3560</v>
      </c>
      <c r="H1984" s="97">
        <v>34</v>
      </c>
      <c r="I1984" s="96">
        <v>122.297308</v>
      </c>
      <c r="J1984" s="95">
        <v>1.8599999999999999</v>
      </c>
      <c r="K1984" s="95">
        <v>1.9426999999999999</v>
      </c>
      <c r="L1984" s="95">
        <v>2.0973999999999999</v>
      </c>
      <c r="M1984" s="95">
        <v>1.5</v>
      </c>
      <c r="N1984" s="95">
        <v>1.5</v>
      </c>
      <c r="O1984" s="95">
        <v>1.5065</v>
      </c>
    </row>
    <row r="1985" spans="1:15">
      <c r="A1985" s="64">
        <v>43392</v>
      </c>
      <c r="B1985" s="95">
        <v>1.5</v>
      </c>
      <c r="C1985" s="95"/>
      <c r="D1985" s="95">
        <v>1.5</v>
      </c>
      <c r="E1985" s="95">
        <v>1.5</v>
      </c>
      <c r="F1985" s="95">
        <v>1.5</v>
      </c>
      <c r="G1985" s="97">
        <v>3806</v>
      </c>
      <c r="H1985" s="97">
        <v>37</v>
      </c>
      <c r="I1985" s="96">
        <v>122.302334</v>
      </c>
      <c r="J1985" s="95">
        <v>1.85</v>
      </c>
      <c r="K1985" s="95">
        <v>1.9312</v>
      </c>
      <c r="L1985" s="95">
        <v>2.0950000000000002</v>
      </c>
      <c r="M1985" s="95">
        <v>1.5</v>
      </c>
      <c r="N1985" s="95">
        <v>1.5009999999999999</v>
      </c>
      <c r="O1985" s="95">
        <v>1.5070000000000001</v>
      </c>
    </row>
    <row r="1986" spans="1:15">
      <c r="A1986" s="64">
        <v>43395</v>
      </c>
      <c r="B1986" s="95">
        <v>1.5</v>
      </c>
      <c r="C1986" s="95"/>
      <c r="D1986" s="95">
        <v>1.5</v>
      </c>
      <c r="E1986" s="95">
        <v>1.5</v>
      </c>
      <c r="F1986" s="95">
        <v>1.5</v>
      </c>
      <c r="G1986" s="97">
        <v>3402</v>
      </c>
      <c r="H1986" s="97">
        <v>30</v>
      </c>
      <c r="I1986" s="96">
        <v>122.317412</v>
      </c>
      <c r="J1986" s="95">
        <v>1.85</v>
      </c>
      <c r="K1986" s="95">
        <v>1.9300000000000002</v>
      </c>
      <c r="L1986" s="95">
        <v>2.09</v>
      </c>
      <c r="M1986" s="95">
        <v>1.5</v>
      </c>
      <c r="N1986" s="95">
        <v>1.5</v>
      </c>
      <c r="O1986" s="95">
        <v>1.504</v>
      </c>
    </row>
    <row r="1987" spans="1:15">
      <c r="A1987" s="64">
        <v>43396</v>
      </c>
      <c r="B1987" s="95">
        <v>1.5</v>
      </c>
      <c r="C1987" s="95"/>
      <c r="D1987" s="95">
        <v>1.5</v>
      </c>
      <c r="E1987" s="95">
        <v>1.5</v>
      </c>
      <c r="F1987" s="95">
        <v>1.5</v>
      </c>
      <c r="G1987" s="97">
        <v>2443</v>
      </c>
      <c r="H1987" s="97">
        <v>31</v>
      </c>
      <c r="I1987" s="96">
        <v>122.322439</v>
      </c>
      <c r="J1987" s="95">
        <v>1.8498000000000001</v>
      </c>
      <c r="K1987" s="95">
        <v>1.9256</v>
      </c>
      <c r="L1987" s="95">
        <v>2.0865</v>
      </c>
      <c r="M1987" s="95">
        <v>1.5</v>
      </c>
      <c r="N1987" s="95">
        <v>1.5</v>
      </c>
      <c r="O1987" s="95">
        <v>1.504</v>
      </c>
    </row>
    <row r="1988" spans="1:15">
      <c r="A1988" s="64">
        <v>43397</v>
      </c>
      <c r="B1988" s="95">
        <v>1.5</v>
      </c>
      <c r="C1988" s="95"/>
      <c r="D1988" s="95">
        <v>1.5</v>
      </c>
      <c r="E1988" s="95">
        <v>1.5</v>
      </c>
      <c r="F1988" s="95">
        <v>1.5</v>
      </c>
      <c r="G1988" s="97">
        <v>3687</v>
      </c>
      <c r="H1988" s="97">
        <v>28</v>
      </c>
      <c r="I1988" s="96">
        <v>122.3274656</v>
      </c>
      <c r="J1988" s="95">
        <v>1.845</v>
      </c>
      <c r="K1988" s="95">
        <v>1.9234</v>
      </c>
      <c r="L1988" s="95">
        <v>2.0838000000000001</v>
      </c>
      <c r="M1988" s="95">
        <v>1.5</v>
      </c>
      <c r="N1988" s="95">
        <v>1.5</v>
      </c>
      <c r="O1988" s="95">
        <v>1.504</v>
      </c>
    </row>
    <row r="1989" spans="1:15">
      <c r="A1989" s="64">
        <v>43398</v>
      </c>
      <c r="B1989" s="95">
        <v>1.5</v>
      </c>
      <c r="C1989" s="95"/>
      <c r="D1989" s="95">
        <v>1.5</v>
      </c>
      <c r="E1989" s="95">
        <v>1.5</v>
      </c>
      <c r="F1989" s="95">
        <v>1.5</v>
      </c>
      <c r="G1989" s="97">
        <v>3819</v>
      </c>
      <c r="H1989" s="97">
        <v>38</v>
      </c>
      <c r="I1989" s="96">
        <v>122.332493</v>
      </c>
      <c r="J1989" s="95">
        <v>1.8515999999999999</v>
      </c>
      <c r="K1989" s="95">
        <v>1.92</v>
      </c>
      <c r="L1989" s="95">
        <v>2.0737999999999999</v>
      </c>
      <c r="M1989" s="95">
        <v>1.5</v>
      </c>
      <c r="N1989" s="95">
        <v>1.5</v>
      </c>
      <c r="O1989" s="95">
        <v>1.5055000000000001</v>
      </c>
    </row>
    <row r="1990" spans="1:15">
      <c r="A1990" s="64">
        <v>43399</v>
      </c>
      <c r="B1990" s="95">
        <v>1.5</v>
      </c>
      <c r="C1990" s="95"/>
      <c r="D1990" s="95">
        <v>1.5</v>
      </c>
      <c r="E1990" s="95">
        <v>1.5</v>
      </c>
      <c r="F1990" s="95">
        <v>1.5</v>
      </c>
      <c r="G1990" s="97">
        <v>3289</v>
      </c>
      <c r="H1990" s="97">
        <v>28</v>
      </c>
      <c r="I1990" s="96">
        <v>122.33752</v>
      </c>
      <c r="J1990" s="95">
        <v>1.845</v>
      </c>
      <c r="K1990" s="95">
        <v>1.9211</v>
      </c>
      <c r="L1990" s="95">
        <v>2.0731000000000002</v>
      </c>
      <c r="M1990" s="95">
        <v>1.5</v>
      </c>
      <c r="N1990" s="95">
        <v>1.5</v>
      </c>
      <c r="O1990" s="95">
        <v>1.5055000000000001</v>
      </c>
    </row>
    <row r="1991" spans="1:15">
      <c r="A1991" s="64">
        <v>43402</v>
      </c>
      <c r="B1991" s="95">
        <v>1.5</v>
      </c>
      <c r="C1991" s="95"/>
      <c r="D1991" s="95">
        <v>1.5</v>
      </c>
      <c r="E1991" s="95">
        <v>1.5</v>
      </c>
      <c r="F1991" s="95">
        <v>1.5</v>
      </c>
      <c r="G1991" s="97">
        <v>2681</v>
      </c>
      <c r="H1991" s="97">
        <v>22</v>
      </c>
      <c r="I1991" s="96">
        <v>122.352603</v>
      </c>
      <c r="J1991" s="95">
        <v>1.8374000000000001</v>
      </c>
      <c r="K1991" s="95">
        <v>1.905</v>
      </c>
      <c r="L1991" s="95">
        <v>2.0594000000000001</v>
      </c>
      <c r="M1991" s="95">
        <v>1.5</v>
      </c>
      <c r="N1991" s="95">
        <v>1.5</v>
      </c>
      <c r="O1991" s="95">
        <v>1.5044999999999999</v>
      </c>
    </row>
    <row r="1992" spans="1:15">
      <c r="A1992" s="64">
        <v>43403</v>
      </c>
      <c r="B1992" s="95">
        <v>1.5</v>
      </c>
      <c r="C1992" s="95"/>
      <c r="D1992" s="95">
        <v>1.5</v>
      </c>
      <c r="E1992" s="95">
        <v>1.5</v>
      </c>
      <c r="F1992" s="95">
        <v>1.5</v>
      </c>
      <c r="G1992" s="97">
        <v>4739</v>
      </c>
      <c r="H1992" s="97">
        <v>34</v>
      </c>
      <c r="I1992" s="96">
        <v>122.357631</v>
      </c>
      <c r="J1992" s="95">
        <v>1.85</v>
      </c>
      <c r="K1992" s="95">
        <v>1.915</v>
      </c>
      <c r="L1992" s="95">
        <v>2.0699999999999998</v>
      </c>
      <c r="M1992" s="95">
        <v>1.5</v>
      </c>
      <c r="N1992" s="95">
        <v>1.5</v>
      </c>
      <c r="O1992" s="95">
        <v>1.5044999999999999</v>
      </c>
    </row>
    <row r="1993" spans="1:15">
      <c r="A1993" s="64">
        <v>43404</v>
      </c>
      <c r="B1993" s="79">
        <v>1.5</v>
      </c>
      <c r="C1993" s="79" t="s">
        <v>194</v>
      </c>
      <c r="D1993" s="79">
        <v>1.5</v>
      </c>
      <c r="E1993" s="79">
        <v>1.5</v>
      </c>
      <c r="F1993" s="79">
        <v>1.5</v>
      </c>
      <c r="G1993" s="81">
        <v>4349</v>
      </c>
      <c r="H1993" s="81">
        <v>31</v>
      </c>
      <c r="I1993" s="80">
        <v>122.36265899999999</v>
      </c>
      <c r="J1993" s="79">
        <v>1.85</v>
      </c>
      <c r="K1993" s="79">
        <v>1.9100000000000001</v>
      </c>
      <c r="L1993" s="79">
        <v>2.0699999999999998</v>
      </c>
      <c r="M1993" s="79">
        <v>1.4990000000000001</v>
      </c>
      <c r="N1993" s="79">
        <v>1.4990000000000001</v>
      </c>
      <c r="O1993" s="79">
        <v>1.5024999999999999</v>
      </c>
    </row>
    <row r="1994" spans="1:15">
      <c r="A1994" s="87">
        <v>43405</v>
      </c>
      <c r="B1994" s="79">
        <v>1.5</v>
      </c>
      <c r="C1994" s="79" t="s">
        <v>194</v>
      </c>
      <c r="D1994" s="79">
        <v>1.5</v>
      </c>
      <c r="E1994" s="79">
        <v>1.5</v>
      </c>
      <c r="F1994" s="79">
        <v>1.5</v>
      </c>
      <c r="G1994" s="81">
        <v>3220</v>
      </c>
      <c r="H1994" s="81">
        <v>28</v>
      </c>
      <c r="I1994" s="80">
        <v>122.367688</v>
      </c>
      <c r="J1994" s="79">
        <v>1.8599999999999999</v>
      </c>
      <c r="K1994" s="79">
        <v>1.92</v>
      </c>
      <c r="L1994" s="79">
        <v>2.0768</v>
      </c>
      <c r="M1994" s="79">
        <v>1.4990000000000001</v>
      </c>
      <c r="N1994" s="79">
        <v>1.4990000000000001</v>
      </c>
      <c r="O1994" s="79">
        <v>1.5024999999999999</v>
      </c>
    </row>
    <row r="1995" spans="1:15">
      <c r="A1995" s="87">
        <v>43406</v>
      </c>
      <c r="B1995" s="79">
        <v>1.5</v>
      </c>
      <c r="C1995" s="79" t="s">
        <v>194</v>
      </c>
      <c r="D1995" s="79">
        <v>1.5</v>
      </c>
      <c r="E1995" s="79">
        <v>1.5</v>
      </c>
      <c r="F1995" s="79">
        <v>1.5</v>
      </c>
      <c r="G1995" s="81">
        <v>2884</v>
      </c>
      <c r="H1995" s="81">
        <v>31</v>
      </c>
      <c r="I1995" s="80">
        <v>122.37271699999999</v>
      </c>
      <c r="J1995" s="79">
        <v>1.8675000000000002</v>
      </c>
      <c r="K1995" s="79">
        <v>1.9258999999999999</v>
      </c>
      <c r="L1995" s="79">
        <v>2.0950000000000002</v>
      </c>
      <c r="M1995" s="79">
        <v>1.4990000000000001</v>
      </c>
      <c r="N1995" s="79">
        <v>1.4990000000000001</v>
      </c>
      <c r="O1995" s="79">
        <v>1.5030000000000001</v>
      </c>
    </row>
    <row r="1996" spans="1:15">
      <c r="A1996" s="87">
        <v>43409</v>
      </c>
      <c r="B1996" s="79">
        <v>1.5</v>
      </c>
      <c r="C1996" s="79" t="s">
        <v>194</v>
      </c>
      <c r="D1996" s="79">
        <v>1.5</v>
      </c>
      <c r="E1996" s="79">
        <v>1.5</v>
      </c>
      <c r="F1996" s="79">
        <v>1.5</v>
      </c>
      <c r="G1996" s="81">
        <v>4737</v>
      </c>
      <c r="H1996" s="81">
        <v>37</v>
      </c>
      <c r="I1996" s="80">
        <v>122.387804</v>
      </c>
      <c r="J1996" s="79">
        <v>1.875</v>
      </c>
      <c r="K1996" s="79">
        <v>1.94</v>
      </c>
      <c r="L1996" s="79">
        <v>2.1137000000000001</v>
      </c>
      <c r="M1996" s="79">
        <v>1.4990000000000001</v>
      </c>
      <c r="N1996" s="79">
        <v>1.4990000000000001</v>
      </c>
      <c r="O1996" s="79">
        <v>1.5034999999999998</v>
      </c>
    </row>
    <row r="1997" spans="1:15">
      <c r="A1997" s="87">
        <v>43410</v>
      </c>
      <c r="B1997" s="79">
        <v>1.5</v>
      </c>
      <c r="C1997" s="79" t="s">
        <v>194</v>
      </c>
      <c r="D1997" s="79">
        <v>1.5</v>
      </c>
      <c r="E1997" s="79">
        <v>1.5</v>
      </c>
      <c r="F1997" s="79">
        <v>1.5</v>
      </c>
      <c r="G1997" s="81">
        <v>4501</v>
      </c>
      <c r="H1997" s="81">
        <v>39</v>
      </c>
      <c r="I1997" s="80">
        <v>122.39283399999999</v>
      </c>
      <c r="J1997" s="79">
        <v>1.865</v>
      </c>
      <c r="K1997" s="79">
        <v>1.9409000000000001</v>
      </c>
      <c r="L1997" s="79">
        <v>2.1065</v>
      </c>
      <c r="M1997" s="79">
        <v>1.4995000000000001</v>
      </c>
      <c r="N1997" s="79">
        <v>1.4995000000000001</v>
      </c>
      <c r="O1997" s="79">
        <v>1.5044999999999999</v>
      </c>
    </row>
    <row r="1998" spans="1:15">
      <c r="A1998" s="87">
        <v>43411</v>
      </c>
      <c r="B1998" s="79">
        <v>1.5</v>
      </c>
      <c r="C1998" s="79" t="s">
        <v>194</v>
      </c>
      <c r="D1998" s="79">
        <v>1.5</v>
      </c>
      <c r="E1998" s="79">
        <v>1.5</v>
      </c>
      <c r="F1998" s="79">
        <v>1.5</v>
      </c>
      <c r="G1998" s="81">
        <v>3708</v>
      </c>
      <c r="H1998" s="81">
        <v>33</v>
      </c>
      <c r="I1998" s="80">
        <v>122.397863</v>
      </c>
      <c r="J1998" s="79">
        <v>1.87</v>
      </c>
      <c r="K1998" s="79">
        <v>1.94</v>
      </c>
      <c r="L1998" s="79">
        <v>2.1074000000000002</v>
      </c>
      <c r="M1998" s="79">
        <v>1.4995000000000001</v>
      </c>
      <c r="N1998" s="79">
        <v>1.5</v>
      </c>
      <c r="O1998" s="79">
        <v>1.5044999999999999</v>
      </c>
    </row>
    <row r="1999" spans="1:15">
      <c r="A1999" s="87">
        <v>43412</v>
      </c>
      <c r="B1999" s="79">
        <v>1.5</v>
      </c>
      <c r="C1999" s="79" t="s">
        <v>194</v>
      </c>
      <c r="D1999" s="79">
        <v>1.5</v>
      </c>
      <c r="E1999" s="79">
        <v>1.5</v>
      </c>
      <c r="F1999" s="79">
        <v>1.5</v>
      </c>
      <c r="G1999" s="81">
        <v>3563</v>
      </c>
      <c r="H1999" s="81">
        <v>34</v>
      </c>
      <c r="I1999" s="80">
        <v>122.40289300000001</v>
      </c>
      <c r="J1999" s="79">
        <v>1.8702000000000001</v>
      </c>
      <c r="K1999" s="79">
        <v>1.9411</v>
      </c>
      <c r="L1999" s="79">
        <v>2.1030000000000002</v>
      </c>
      <c r="M1999" s="79">
        <v>1.5</v>
      </c>
      <c r="N1999" s="79">
        <v>1.5</v>
      </c>
      <c r="O1999" s="79">
        <v>1.5044999999999999</v>
      </c>
    </row>
    <row r="2000" spans="1:15">
      <c r="A2000" s="87">
        <v>43413</v>
      </c>
      <c r="B2000" s="79">
        <v>1.5</v>
      </c>
      <c r="C2000" s="79" t="s">
        <v>194</v>
      </c>
      <c r="D2000" s="79">
        <v>1.5</v>
      </c>
      <c r="E2000" s="79">
        <v>1.5</v>
      </c>
      <c r="F2000" s="79">
        <v>1.5</v>
      </c>
      <c r="G2000" s="81">
        <v>3859</v>
      </c>
      <c r="H2000" s="81">
        <v>33</v>
      </c>
      <c r="I2000" s="80">
        <v>122.40792399999999</v>
      </c>
      <c r="J2000" s="79">
        <v>1.8601000000000001</v>
      </c>
      <c r="K2000" s="79">
        <v>1.9306999999999999</v>
      </c>
      <c r="L2000" s="79">
        <v>2.0996999999999999</v>
      </c>
      <c r="M2000" s="79">
        <v>1.5</v>
      </c>
      <c r="N2000" s="79">
        <v>1.5</v>
      </c>
      <c r="O2000" s="79">
        <v>1.5044999999999999</v>
      </c>
    </row>
    <row r="2001" spans="1:18">
      <c r="A2001" s="87">
        <v>43416</v>
      </c>
      <c r="B2001" s="79">
        <v>1.5</v>
      </c>
      <c r="C2001" s="79" t="s">
        <v>194</v>
      </c>
      <c r="D2001" s="79">
        <v>1.5</v>
      </c>
      <c r="E2001" s="79">
        <v>1.5</v>
      </c>
      <c r="F2001" s="79">
        <v>1.5</v>
      </c>
      <c r="G2001" s="81">
        <v>4143</v>
      </c>
      <c r="H2001" s="81">
        <v>35</v>
      </c>
      <c r="I2001" s="80">
        <v>122.42301500000001</v>
      </c>
      <c r="J2001" s="79">
        <v>1.87</v>
      </c>
      <c r="K2001" s="79">
        <v>1.9419</v>
      </c>
      <c r="L2001" s="79">
        <v>2.1073</v>
      </c>
      <c r="M2001" s="79">
        <v>1.5</v>
      </c>
      <c r="N2001" s="79">
        <v>1.502</v>
      </c>
      <c r="O2001" s="79">
        <v>1.508</v>
      </c>
    </row>
    <row r="2002" spans="1:18">
      <c r="A2002" s="87">
        <v>43417</v>
      </c>
      <c r="B2002" s="79">
        <v>1.5</v>
      </c>
      <c r="C2002" s="79" t="s">
        <v>194</v>
      </c>
      <c r="D2002" s="79">
        <v>1.5</v>
      </c>
      <c r="E2002" s="79">
        <v>1.5</v>
      </c>
      <c r="F2002" s="79">
        <v>1.5</v>
      </c>
      <c r="G2002" s="81">
        <v>2676</v>
      </c>
      <c r="H2002" s="81">
        <v>33</v>
      </c>
      <c r="I2002" s="80">
        <v>122.42804599999999</v>
      </c>
      <c r="J2002" s="79">
        <v>1.8794</v>
      </c>
      <c r="K2002" s="79">
        <v>1.9453</v>
      </c>
      <c r="L2002" s="79">
        <v>2.105</v>
      </c>
      <c r="M2002" s="79">
        <v>1.5</v>
      </c>
      <c r="N2002" s="79">
        <v>1.5</v>
      </c>
      <c r="O2002" s="79">
        <v>1.5065</v>
      </c>
    </row>
    <row r="2003" spans="1:18">
      <c r="A2003" s="87">
        <v>43418</v>
      </c>
      <c r="B2003" s="79">
        <v>1.5</v>
      </c>
      <c r="C2003" s="79" t="s">
        <v>194</v>
      </c>
      <c r="D2003" s="79">
        <v>1.5</v>
      </c>
      <c r="E2003" s="79">
        <v>1.5</v>
      </c>
      <c r="F2003" s="79">
        <v>1.5</v>
      </c>
      <c r="G2003" s="81">
        <v>2514</v>
      </c>
      <c r="H2003" s="81">
        <v>33</v>
      </c>
      <c r="I2003" s="80">
        <v>122.433077</v>
      </c>
      <c r="J2003" s="79">
        <v>1.87</v>
      </c>
      <c r="K2003" s="79">
        <v>1.94</v>
      </c>
      <c r="L2003" s="79">
        <v>2.1063000000000001</v>
      </c>
      <c r="M2003" s="79">
        <v>1.5</v>
      </c>
      <c r="N2003" s="79">
        <v>1.5004999999999999</v>
      </c>
      <c r="O2003" s="79">
        <v>1.5065</v>
      </c>
    </row>
    <row r="2004" spans="1:18">
      <c r="A2004" s="87">
        <v>43419</v>
      </c>
      <c r="B2004" s="79">
        <v>1.5</v>
      </c>
      <c r="C2004" s="79" t="s">
        <v>194</v>
      </c>
      <c r="D2004" s="79">
        <v>1.5</v>
      </c>
      <c r="E2004" s="79">
        <v>1.5</v>
      </c>
      <c r="F2004" s="79">
        <v>1.5</v>
      </c>
      <c r="G2004" s="81">
        <v>5181</v>
      </c>
      <c r="H2004" s="81">
        <v>40</v>
      </c>
      <c r="I2004" s="80">
        <v>122.438109</v>
      </c>
      <c r="J2004" s="79">
        <v>1.8582999999999998</v>
      </c>
      <c r="K2004" s="79">
        <v>1.94</v>
      </c>
      <c r="L2004" s="79">
        <v>2.1084999999999998</v>
      </c>
      <c r="M2004" s="79">
        <v>1.5</v>
      </c>
      <c r="N2004" s="79">
        <v>1.5004999999999999</v>
      </c>
      <c r="O2004" s="79">
        <v>1.5065</v>
      </c>
    </row>
    <row r="2005" spans="1:18">
      <c r="A2005" s="87">
        <v>43420</v>
      </c>
      <c r="B2005" s="79">
        <v>1.5</v>
      </c>
      <c r="C2005" s="79" t="s">
        <v>194</v>
      </c>
      <c r="D2005" s="79">
        <v>1.5</v>
      </c>
      <c r="E2005" s="79">
        <v>1.5</v>
      </c>
      <c r="F2005" s="79">
        <v>1.5</v>
      </c>
      <c r="G2005" s="81">
        <v>3577</v>
      </c>
      <c r="H2005" s="81">
        <v>33</v>
      </c>
      <c r="I2005" s="80">
        <v>122.443141</v>
      </c>
      <c r="J2005" s="79">
        <v>1.8355000000000001</v>
      </c>
      <c r="K2005" s="79">
        <v>1.9409999999999998</v>
      </c>
      <c r="L2005" s="79">
        <v>2.1162000000000001</v>
      </c>
      <c r="M2005" s="79">
        <v>1.5</v>
      </c>
      <c r="N2005" s="79">
        <v>1.5</v>
      </c>
      <c r="O2005" s="79">
        <v>1.5065</v>
      </c>
    </row>
    <row r="2006" spans="1:18">
      <c r="A2006" s="87">
        <v>43423</v>
      </c>
      <c r="B2006" s="79">
        <v>1.5</v>
      </c>
      <c r="C2006" s="79" t="s">
        <v>194</v>
      </c>
      <c r="D2006" s="79">
        <v>1.5</v>
      </c>
      <c r="E2006" s="79">
        <v>1.5</v>
      </c>
      <c r="F2006" s="79">
        <v>1.5</v>
      </c>
      <c r="G2006" s="81">
        <v>5116</v>
      </c>
      <c r="H2006" s="81">
        <v>36</v>
      </c>
      <c r="I2006" s="80">
        <v>122.458236</v>
      </c>
      <c r="J2006" s="79">
        <v>1.865</v>
      </c>
      <c r="K2006" s="79">
        <v>1.94</v>
      </c>
      <c r="L2006" s="79">
        <v>2.113</v>
      </c>
      <c r="M2006" s="79">
        <v>1.5</v>
      </c>
      <c r="N2006" s="79">
        <v>1.5004999999999999</v>
      </c>
      <c r="O2006" s="79">
        <v>1.5070000000000001</v>
      </c>
    </row>
    <row r="2007" spans="1:18">
      <c r="A2007" s="87">
        <v>43424</v>
      </c>
      <c r="B2007" s="79">
        <v>1.5</v>
      </c>
      <c r="C2007" s="79" t="s">
        <v>194</v>
      </c>
      <c r="D2007" s="79">
        <v>1.5</v>
      </c>
      <c r="E2007" s="79">
        <v>1.5</v>
      </c>
      <c r="F2007" s="79">
        <v>1.5</v>
      </c>
      <c r="G2007" s="81">
        <v>4738</v>
      </c>
      <c r="H2007" s="81">
        <v>41</v>
      </c>
      <c r="I2007" s="80">
        <v>122.463269</v>
      </c>
      <c r="J2007" s="79">
        <v>1.8604000000000001</v>
      </c>
      <c r="K2007" s="79">
        <v>1.94</v>
      </c>
      <c r="L2007" s="79">
        <v>2.1154999999999999</v>
      </c>
      <c r="M2007" s="79">
        <v>1.5</v>
      </c>
      <c r="N2007" s="79">
        <v>1.5</v>
      </c>
      <c r="O2007" s="79">
        <v>1.5065</v>
      </c>
    </row>
    <row r="2008" spans="1:18">
      <c r="A2008" s="87">
        <v>43425</v>
      </c>
      <c r="B2008" s="79">
        <v>1.5</v>
      </c>
      <c r="D2008" s="79">
        <v>1.5</v>
      </c>
      <c r="E2008" s="79">
        <v>1.5</v>
      </c>
      <c r="F2008" s="79">
        <v>1.5</v>
      </c>
      <c r="G2008" s="81">
        <v>4648</v>
      </c>
      <c r="H2008" s="81">
        <v>39</v>
      </c>
      <c r="I2008" s="80">
        <v>122.46830199999999</v>
      </c>
      <c r="J2008" s="79">
        <v>1.8693</v>
      </c>
      <c r="K2008" s="79">
        <v>1.94</v>
      </c>
      <c r="L2008" s="79">
        <v>2.1143999999999998</v>
      </c>
      <c r="M2008" s="79">
        <v>1.4990000000000001</v>
      </c>
      <c r="N2008" s="79">
        <v>1.502</v>
      </c>
      <c r="O2008" s="79">
        <v>1.5055000000000001</v>
      </c>
      <c r="P2008" s="79" t="s">
        <v>194</v>
      </c>
      <c r="Q2008" s="79" t="s">
        <v>194</v>
      </c>
      <c r="R2008" s="79" t="s">
        <v>194</v>
      </c>
    </row>
    <row r="2009" spans="1:18">
      <c r="A2009" s="87">
        <v>43426</v>
      </c>
      <c r="B2009" s="79">
        <v>1.5</v>
      </c>
      <c r="C2009" s="79" t="s">
        <v>194</v>
      </c>
      <c r="D2009" s="79">
        <v>1.5</v>
      </c>
      <c r="E2009" s="79">
        <v>1.5</v>
      </c>
      <c r="F2009" s="79">
        <v>1.5</v>
      </c>
      <c r="G2009" s="81">
        <v>5165</v>
      </c>
      <c r="H2009" s="81">
        <v>42</v>
      </c>
      <c r="I2009" s="80">
        <v>122.47333500000001</v>
      </c>
      <c r="J2009" s="79">
        <v>1.85</v>
      </c>
      <c r="K2009" s="79">
        <v>1.9332</v>
      </c>
      <c r="L2009" s="79">
        <v>2.1099000000000001</v>
      </c>
      <c r="M2009" s="79">
        <v>1.4990000000000001</v>
      </c>
      <c r="N2009" s="79">
        <v>1.502</v>
      </c>
      <c r="O2009" s="79">
        <v>1.5055000000000001</v>
      </c>
    </row>
    <row r="2010" spans="1:18">
      <c r="A2010" s="87">
        <v>43427</v>
      </c>
      <c r="B2010" s="79">
        <v>1.5</v>
      </c>
      <c r="C2010" s="79" t="s">
        <v>194</v>
      </c>
      <c r="D2010" s="79">
        <v>1.5</v>
      </c>
      <c r="E2010" s="79">
        <v>1.5</v>
      </c>
      <c r="F2010" s="79">
        <v>1.5</v>
      </c>
      <c r="G2010" s="81">
        <v>4932</v>
      </c>
      <c r="H2010" s="81">
        <v>43</v>
      </c>
      <c r="I2010" s="80">
        <v>122.478368</v>
      </c>
      <c r="J2010" s="79">
        <v>1.865</v>
      </c>
      <c r="K2010" s="79">
        <v>1.94</v>
      </c>
      <c r="L2010" s="79">
        <v>2.1179000000000001</v>
      </c>
      <c r="M2010" s="79">
        <v>1.4990000000000001</v>
      </c>
      <c r="N2010" s="79">
        <v>1.502</v>
      </c>
      <c r="O2010" s="79">
        <v>1.5055000000000001</v>
      </c>
    </row>
    <row r="2011" spans="1:18">
      <c r="A2011" s="87">
        <v>43430</v>
      </c>
      <c r="B2011" s="79">
        <v>1.5</v>
      </c>
      <c r="C2011" s="79" t="s">
        <v>194</v>
      </c>
      <c r="D2011" s="79">
        <v>1.5</v>
      </c>
      <c r="E2011" s="79">
        <v>1.5</v>
      </c>
      <c r="F2011" s="79">
        <v>1.5</v>
      </c>
      <c r="G2011" s="81">
        <v>4674</v>
      </c>
      <c r="H2011" s="81">
        <v>37</v>
      </c>
      <c r="I2011" s="80">
        <v>122.49346799999999</v>
      </c>
      <c r="J2011" s="79">
        <v>1.863</v>
      </c>
      <c r="K2011" s="79">
        <v>1.9441000000000002</v>
      </c>
      <c r="L2011" s="79">
        <v>2.1166999999999998</v>
      </c>
      <c r="M2011" s="79">
        <v>1.4990000000000001</v>
      </c>
      <c r="N2011" s="79">
        <v>1.502</v>
      </c>
      <c r="O2011" s="79">
        <v>1.5055000000000001</v>
      </c>
    </row>
    <row r="2012" spans="1:18">
      <c r="A2012" s="87">
        <v>43431</v>
      </c>
      <c r="B2012" s="79">
        <v>1.5</v>
      </c>
      <c r="C2012" s="79" t="s">
        <v>194</v>
      </c>
      <c r="D2012" s="79">
        <v>1.5</v>
      </c>
      <c r="E2012" s="79">
        <v>1.5</v>
      </c>
      <c r="F2012" s="79">
        <v>1.5</v>
      </c>
      <c r="G2012" s="81">
        <v>4067</v>
      </c>
      <c r="H2012" s="81">
        <v>35</v>
      </c>
      <c r="I2012" s="80">
        <v>122.498502</v>
      </c>
      <c r="J2012" s="79">
        <v>1.8658000000000001</v>
      </c>
      <c r="K2012" s="79">
        <v>1.9497</v>
      </c>
      <c r="L2012" s="79">
        <v>2.1221000000000001</v>
      </c>
      <c r="M2012" s="79">
        <v>1.5</v>
      </c>
      <c r="N2012" s="79">
        <v>1.5</v>
      </c>
      <c r="O2012" s="79">
        <v>1.5049999999999999</v>
      </c>
    </row>
    <row r="2013" spans="1:18">
      <c r="A2013" s="87">
        <v>43432</v>
      </c>
      <c r="B2013" s="79">
        <v>1.5</v>
      </c>
      <c r="D2013" s="79">
        <v>1.5</v>
      </c>
      <c r="E2013" s="79">
        <v>1.5</v>
      </c>
      <c r="F2013" s="79">
        <v>1.5</v>
      </c>
      <c r="G2013" s="81">
        <v>3057</v>
      </c>
      <c r="H2013" s="81">
        <v>26</v>
      </c>
      <c r="I2013" s="80">
        <v>122.503536</v>
      </c>
      <c r="J2013" s="79">
        <v>1.8574999999999999</v>
      </c>
      <c r="K2013" s="79">
        <v>1.9449999999999998</v>
      </c>
      <c r="L2013" s="79">
        <v>2.1236999999999999</v>
      </c>
      <c r="M2013" s="79">
        <v>1.5</v>
      </c>
      <c r="N2013" s="79">
        <v>1.5</v>
      </c>
      <c r="O2013" s="79">
        <v>1.5049999999999999</v>
      </c>
      <c r="P2013" s="79" t="s">
        <v>194</v>
      </c>
      <c r="Q2013" s="79" t="s">
        <v>194</v>
      </c>
      <c r="R2013" s="79" t="s">
        <v>194</v>
      </c>
    </row>
    <row r="2014" spans="1:18">
      <c r="A2014" s="87">
        <v>43433</v>
      </c>
      <c r="B2014" s="79">
        <v>1.5</v>
      </c>
      <c r="C2014" s="79" t="s">
        <v>194</v>
      </c>
      <c r="D2014" s="79">
        <v>1.5</v>
      </c>
      <c r="E2014" s="79">
        <v>1.5</v>
      </c>
      <c r="F2014" s="79">
        <v>1.5</v>
      </c>
      <c r="G2014" s="81">
        <v>3418</v>
      </c>
      <c r="H2014" s="81">
        <v>35</v>
      </c>
      <c r="I2014" s="80">
        <v>122.50857000000001</v>
      </c>
      <c r="J2014" s="79">
        <v>1.865</v>
      </c>
      <c r="K2014" s="79">
        <v>1.95</v>
      </c>
      <c r="L2014" s="79">
        <v>2.1244000000000001</v>
      </c>
      <c r="M2014" s="79">
        <v>1.5</v>
      </c>
      <c r="N2014" s="79">
        <v>1.5</v>
      </c>
      <c r="O2014" s="79">
        <v>1.5034999999999998</v>
      </c>
    </row>
    <row r="2015" spans="1:18">
      <c r="A2015" s="87">
        <v>43434</v>
      </c>
      <c r="B2015" s="79">
        <v>1.5</v>
      </c>
      <c r="C2015" s="79" t="s">
        <v>194</v>
      </c>
      <c r="D2015" s="79">
        <v>1.5</v>
      </c>
      <c r="E2015" s="79">
        <v>1.5</v>
      </c>
      <c r="F2015" s="79">
        <v>1.5</v>
      </c>
      <c r="G2015" s="81">
        <v>2853</v>
      </c>
      <c r="H2015" s="81">
        <v>27</v>
      </c>
      <c r="I2015" s="80">
        <v>122.513605</v>
      </c>
      <c r="J2015" s="79">
        <v>1.8681000000000001</v>
      </c>
      <c r="K2015" s="79">
        <v>1.94</v>
      </c>
      <c r="L2015" s="79">
        <v>2.12</v>
      </c>
      <c r="M2015" s="79">
        <v>1.5</v>
      </c>
      <c r="N2015" s="79">
        <v>1.5</v>
      </c>
      <c r="O2015" s="79">
        <v>1.5034999999999998</v>
      </c>
    </row>
    <row r="2016" spans="1:18">
      <c r="A2016" s="87">
        <v>43437</v>
      </c>
      <c r="B2016" s="79">
        <v>1.5</v>
      </c>
      <c r="C2016" s="79" t="s">
        <v>194</v>
      </c>
      <c r="D2016" s="79">
        <v>1.5</v>
      </c>
      <c r="E2016" s="79">
        <v>1.5</v>
      </c>
      <c r="F2016" s="79">
        <v>1.5</v>
      </c>
      <c r="G2016" s="81">
        <v>4611</v>
      </c>
      <c r="H2016" s="81">
        <v>37</v>
      </c>
      <c r="I2016" s="80">
        <v>122.52870900000001</v>
      </c>
      <c r="J2016" s="79">
        <v>1.88</v>
      </c>
      <c r="K2016" s="79">
        <v>1.9550000000000001</v>
      </c>
      <c r="L2016" s="79">
        <v>2.1379999999999999</v>
      </c>
      <c r="M2016" s="79">
        <v>1.5</v>
      </c>
      <c r="N2016" s="79">
        <v>1.5</v>
      </c>
      <c r="O2016" s="79">
        <v>1.504</v>
      </c>
    </row>
    <row r="2017" spans="1:18">
      <c r="A2017" s="87">
        <v>43438</v>
      </c>
      <c r="B2017" s="79">
        <v>1.5</v>
      </c>
      <c r="C2017" s="79" t="s">
        <v>194</v>
      </c>
      <c r="D2017" s="79">
        <v>1.5</v>
      </c>
      <c r="E2017" s="79">
        <v>1.5</v>
      </c>
      <c r="F2017" s="79">
        <v>1.5</v>
      </c>
      <c r="G2017" s="81">
        <v>4127</v>
      </c>
      <c r="H2017" s="81">
        <v>35</v>
      </c>
      <c r="I2017" s="80">
        <v>122.533745</v>
      </c>
      <c r="J2017" s="79">
        <v>1.8885000000000001</v>
      </c>
      <c r="K2017" s="79">
        <v>1.9668000000000001</v>
      </c>
      <c r="L2017" s="79">
        <v>2.1360999999999999</v>
      </c>
      <c r="M2017" s="79">
        <v>1.5</v>
      </c>
      <c r="N2017" s="79">
        <v>1.5</v>
      </c>
      <c r="O2017" s="79">
        <v>1.504</v>
      </c>
    </row>
    <row r="2018" spans="1:18">
      <c r="A2018" s="87">
        <v>43439</v>
      </c>
      <c r="B2018" s="79">
        <v>1.5</v>
      </c>
      <c r="C2018" s="79" t="s">
        <v>194</v>
      </c>
      <c r="D2018" s="79">
        <v>1.5</v>
      </c>
      <c r="E2018" s="79">
        <v>1.5</v>
      </c>
      <c r="F2018" s="79">
        <v>1.5</v>
      </c>
      <c r="G2018" s="81">
        <v>3906</v>
      </c>
      <c r="H2018" s="81">
        <v>27</v>
      </c>
      <c r="I2018" s="80">
        <v>122.53878</v>
      </c>
      <c r="J2018" s="79">
        <v>1.895</v>
      </c>
      <c r="K2018" s="79">
        <v>1.98</v>
      </c>
      <c r="L2018" s="79">
        <v>2.145</v>
      </c>
      <c r="M2018" s="79">
        <v>1.5009999999999999</v>
      </c>
      <c r="N2018" s="79">
        <v>1.5009999999999999</v>
      </c>
      <c r="O2018" s="79">
        <v>1.5030000000000001</v>
      </c>
    </row>
    <row r="2019" spans="1:18">
      <c r="A2019" s="87">
        <v>43440</v>
      </c>
      <c r="B2019" s="79">
        <v>1.5</v>
      </c>
      <c r="D2019" s="79">
        <v>1.5</v>
      </c>
      <c r="E2019" s="79">
        <v>1.5</v>
      </c>
      <c r="F2019" s="79">
        <v>1.5</v>
      </c>
      <c r="G2019" s="81">
        <v>3012</v>
      </c>
      <c r="H2019" s="81">
        <v>35</v>
      </c>
      <c r="I2019" s="80">
        <v>122.54381600000001</v>
      </c>
      <c r="J2019" s="79">
        <v>1.8900000000000001</v>
      </c>
      <c r="K2019" s="79">
        <v>1.98</v>
      </c>
      <c r="L2019" s="79">
        <v>2.1408</v>
      </c>
      <c r="M2019" s="79">
        <v>1.4950000000000001</v>
      </c>
      <c r="N2019" s="79">
        <v>1.4944999999999999</v>
      </c>
      <c r="O2019" s="79">
        <v>1.4950000000000001</v>
      </c>
      <c r="P2019" s="79" t="s">
        <v>194</v>
      </c>
      <c r="Q2019" s="79" t="s">
        <v>194</v>
      </c>
      <c r="R2019" s="79" t="s">
        <v>194</v>
      </c>
    </row>
    <row r="2020" spans="1:18">
      <c r="A2020" s="87">
        <v>43441</v>
      </c>
      <c r="B2020" s="79">
        <v>1.5</v>
      </c>
      <c r="C2020" s="79" t="s">
        <v>194</v>
      </c>
      <c r="D2020" s="79">
        <v>1.5</v>
      </c>
      <c r="E2020" s="79">
        <v>1.5</v>
      </c>
      <c r="F2020" s="79">
        <v>1.5</v>
      </c>
      <c r="G2020" s="81">
        <v>4376</v>
      </c>
      <c r="H2020" s="81">
        <v>34</v>
      </c>
      <c r="I2020" s="80">
        <v>122.548852</v>
      </c>
      <c r="J2020" s="79">
        <v>1.9</v>
      </c>
      <c r="K2020" s="79">
        <v>1.9849999999999999</v>
      </c>
      <c r="L2020" s="79">
        <v>2.1431</v>
      </c>
      <c r="M2020" s="79">
        <v>1.4975000000000001</v>
      </c>
      <c r="N2020" s="79">
        <v>1.4975000000000001</v>
      </c>
      <c r="O2020" s="79">
        <v>1.4975000000000001</v>
      </c>
    </row>
    <row r="2021" spans="1:18">
      <c r="A2021" s="87">
        <v>43444</v>
      </c>
      <c r="B2021" s="79">
        <v>1.5</v>
      </c>
      <c r="C2021" s="79" t="s">
        <v>194</v>
      </c>
      <c r="D2021" s="79">
        <v>1.5</v>
      </c>
      <c r="E2021" s="79">
        <v>1.5</v>
      </c>
      <c r="F2021" s="79">
        <v>1.5</v>
      </c>
      <c r="G2021" s="81">
        <v>5116</v>
      </c>
      <c r="H2021" s="81">
        <v>33</v>
      </c>
      <c r="I2021" s="80">
        <v>122.56396100000001</v>
      </c>
      <c r="J2021" s="79">
        <v>1.895</v>
      </c>
      <c r="K2021" s="79">
        <v>1.9854000000000001</v>
      </c>
      <c r="L2021" s="79">
        <v>2.1442999999999999</v>
      </c>
      <c r="M2021" s="79">
        <v>1.4975000000000001</v>
      </c>
      <c r="N2021" s="79">
        <v>1.4975000000000001</v>
      </c>
      <c r="O2021" s="79">
        <v>1.4929999999999999</v>
      </c>
    </row>
    <row r="2022" spans="1:18">
      <c r="A2022" s="87">
        <v>43445</v>
      </c>
      <c r="B2022" s="79">
        <v>1.5</v>
      </c>
      <c r="C2022" s="79" t="s">
        <v>194</v>
      </c>
      <c r="D2022" s="79">
        <v>1.5</v>
      </c>
      <c r="E2022" s="79">
        <v>1.5</v>
      </c>
      <c r="F2022" s="79">
        <v>1.5</v>
      </c>
      <c r="G2022" s="81">
        <v>4115</v>
      </c>
      <c r="H2022" s="81">
        <v>33</v>
      </c>
      <c r="I2022" s="80">
        <v>122.56899799999999</v>
      </c>
      <c r="J2022" s="79">
        <v>1.9114</v>
      </c>
      <c r="K2022" s="79">
        <v>1.9984</v>
      </c>
      <c r="L2022" s="79">
        <v>2.1577000000000002</v>
      </c>
      <c r="M2022" s="79">
        <v>1.4975000000000001</v>
      </c>
      <c r="N2022" s="79">
        <v>1.4975000000000001</v>
      </c>
      <c r="O2022" s="79">
        <v>1.4950000000000001</v>
      </c>
    </row>
    <row r="2023" spans="1:18">
      <c r="A2023" s="87">
        <v>43446</v>
      </c>
      <c r="B2023" s="79">
        <v>1.5</v>
      </c>
      <c r="C2023" s="79" t="s">
        <v>194</v>
      </c>
      <c r="D2023" s="79">
        <v>1.5</v>
      </c>
      <c r="E2023" s="79">
        <v>1.5</v>
      </c>
      <c r="F2023" s="79">
        <v>1.5</v>
      </c>
      <c r="G2023" s="81">
        <v>3853</v>
      </c>
      <c r="H2023" s="81">
        <v>30</v>
      </c>
      <c r="I2023" s="80">
        <v>122.57403499999999</v>
      </c>
      <c r="J2023" s="79">
        <v>1.905</v>
      </c>
      <c r="K2023" s="79">
        <v>2</v>
      </c>
      <c r="L2023" s="79">
        <v>2.1488999999999998</v>
      </c>
      <c r="M2023" s="79">
        <v>1.5</v>
      </c>
      <c r="N2023" s="79">
        <v>1.5009999999999999</v>
      </c>
      <c r="O2023" s="79">
        <v>1.498</v>
      </c>
    </row>
    <row r="2024" spans="1:18">
      <c r="A2024" s="87">
        <v>43447</v>
      </c>
      <c r="B2024" s="79">
        <v>1.5</v>
      </c>
      <c r="C2024" s="79" t="s">
        <v>194</v>
      </c>
      <c r="D2024" s="79">
        <v>1.5</v>
      </c>
      <c r="E2024" s="79">
        <v>1.5</v>
      </c>
      <c r="F2024" s="79">
        <v>1.5</v>
      </c>
      <c r="G2024" s="81">
        <v>3902</v>
      </c>
      <c r="H2024" s="81">
        <v>36</v>
      </c>
      <c r="I2024" s="80">
        <v>122.579072</v>
      </c>
      <c r="J2024" s="79">
        <v>1.8902999999999999</v>
      </c>
      <c r="K2024" s="79">
        <v>1.9898</v>
      </c>
      <c r="L2024" s="79">
        <v>2.1516999999999999</v>
      </c>
      <c r="M2024" s="79">
        <v>1.4950000000000001</v>
      </c>
      <c r="N2024" s="79">
        <v>1.4950000000000001</v>
      </c>
      <c r="O2024" s="79">
        <v>1.4950000000000001</v>
      </c>
    </row>
    <row r="2025" spans="1:18">
      <c r="A2025" s="87">
        <v>43448</v>
      </c>
      <c r="B2025" s="79">
        <v>1.5</v>
      </c>
      <c r="C2025" s="79" t="s">
        <v>194</v>
      </c>
      <c r="D2025" s="79">
        <v>1.5</v>
      </c>
      <c r="E2025" s="79">
        <v>1.5</v>
      </c>
      <c r="F2025" s="79">
        <v>1.5</v>
      </c>
      <c r="G2025" s="81">
        <v>3570</v>
      </c>
      <c r="H2025" s="81">
        <v>31</v>
      </c>
      <c r="I2025" s="80">
        <v>122.58411</v>
      </c>
      <c r="J2025" s="79">
        <v>1.9127999999999998</v>
      </c>
      <c r="K2025" s="79">
        <v>2.0165999999999999</v>
      </c>
      <c r="L2025" s="79">
        <v>2.1757</v>
      </c>
      <c r="M2025" s="79">
        <v>1.4950000000000001</v>
      </c>
      <c r="N2025" s="79">
        <v>1.4950000000000001</v>
      </c>
      <c r="O2025" s="79">
        <v>1.4950000000000001</v>
      </c>
    </row>
    <row r="2026" spans="1:18">
      <c r="A2026" s="87">
        <v>43451</v>
      </c>
      <c r="B2026" s="79">
        <v>1.5</v>
      </c>
      <c r="D2026" s="79">
        <v>1.5</v>
      </c>
      <c r="E2026" s="79">
        <v>1.5</v>
      </c>
      <c r="F2026" s="79">
        <v>1.5</v>
      </c>
      <c r="G2026" s="81">
        <v>3294</v>
      </c>
      <c r="H2026" s="81">
        <v>41</v>
      </c>
      <c r="I2026" s="80">
        <v>122.59922299999999</v>
      </c>
      <c r="J2026" s="79">
        <v>1.9433</v>
      </c>
      <c r="K2026" s="79">
        <v>2.02</v>
      </c>
      <c r="L2026" s="79">
        <v>2.1857000000000002</v>
      </c>
      <c r="M2026" s="79">
        <v>1.5</v>
      </c>
      <c r="N2026" s="79">
        <v>1.498</v>
      </c>
      <c r="O2026" s="79">
        <v>1.4950000000000001</v>
      </c>
      <c r="P2026" s="79" t="s">
        <v>194</v>
      </c>
      <c r="Q2026" s="79" t="s">
        <v>194</v>
      </c>
      <c r="R2026" s="79" t="s">
        <v>194</v>
      </c>
    </row>
    <row r="2027" spans="1:18">
      <c r="A2027" s="87">
        <v>43452</v>
      </c>
      <c r="B2027" s="79">
        <v>1.5</v>
      </c>
      <c r="C2027" s="79" t="s">
        <v>194</v>
      </c>
      <c r="D2027" s="79">
        <v>1.5</v>
      </c>
      <c r="E2027" s="79">
        <v>1.5</v>
      </c>
      <c r="F2027" s="79">
        <v>1.5</v>
      </c>
      <c r="G2027" s="81">
        <v>3343</v>
      </c>
      <c r="H2027" s="81">
        <v>34</v>
      </c>
      <c r="I2027" s="80">
        <v>122.60426099999999</v>
      </c>
      <c r="J2027" s="79">
        <v>1.9527000000000001</v>
      </c>
      <c r="K2027" s="79">
        <v>2.0327000000000002</v>
      </c>
      <c r="L2027" s="79">
        <v>2.1882999999999999</v>
      </c>
      <c r="M2027" s="79">
        <v>1.5</v>
      </c>
      <c r="N2027" s="79">
        <v>1.498</v>
      </c>
      <c r="O2027" s="79">
        <v>1.4950000000000001</v>
      </c>
    </row>
    <row r="2028" spans="1:18">
      <c r="A2028" s="87">
        <v>43453</v>
      </c>
      <c r="B2028" s="79">
        <v>1.5</v>
      </c>
      <c r="C2028" s="79" t="s">
        <v>194</v>
      </c>
      <c r="D2028" s="79">
        <v>1.5</v>
      </c>
      <c r="E2028" s="79">
        <v>1.5</v>
      </c>
      <c r="F2028" s="79">
        <v>1.5</v>
      </c>
      <c r="G2028" s="81">
        <v>3172</v>
      </c>
      <c r="H2028" s="81">
        <v>33</v>
      </c>
      <c r="I2028" s="80">
        <v>122.6093</v>
      </c>
      <c r="J2028" s="79">
        <v>1.9559</v>
      </c>
      <c r="K2028" s="79">
        <v>2.0316000000000001</v>
      </c>
      <c r="L2028" s="79">
        <v>2.1749999999999998</v>
      </c>
      <c r="M2028" s="79">
        <v>1.5</v>
      </c>
      <c r="N2028" s="79">
        <v>1.4969999999999999</v>
      </c>
      <c r="O2028" s="79">
        <v>1.4950000000000001</v>
      </c>
    </row>
    <row r="2029" spans="1:18">
      <c r="A2029" s="87">
        <v>43454</v>
      </c>
      <c r="B2029" s="79">
        <v>1.5</v>
      </c>
      <c r="C2029" s="79" t="s">
        <v>194</v>
      </c>
      <c r="D2029" s="79">
        <v>1.5</v>
      </c>
      <c r="E2029" s="79">
        <v>1.5</v>
      </c>
      <c r="F2029" s="79">
        <v>1.5</v>
      </c>
      <c r="G2029" s="81">
        <v>5097</v>
      </c>
      <c r="H2029" s="81">
        <v>41</v>
      </c>
      <c r="I2029" s="80">
        <v>122.614339</v>
      </c>
      <c r="J2029" s="79">
        <v>1.9954000000000001</v>
      </c>
      <c r="K2029" s="79">
        <v>2.0626000000000002</v>
      </c>
      <c r="L2029" s="79">
        <v>2.1884000000000001</v>
      </c>
      <c r="M2029" s="79">
        <v>1.5</v>
      </c>
      <c r="N2029" s="79">
        <v>1.498</v>
      </c>
      <c r="O2029" s="79">
        <v>1.4950000000000001</v>
      </c>
    </row>
    <row r="2030" spans="1:18">
      <c r="A2030" s="87">
        <v>43455</v>
      </c>
      <c r="B2030" s="79">
        <v>1.5</v>
      </c>
      <c r="D2030" s="79">
        <v>1.5</v>
      </c>
      <c r="E2030" s="79">
        <v>1.5</v>
      </c>
      <c r="F2030" s="79">
        <v>1.5</v>
      </c>
      <c r="G2030" s="81">
        <v>3774</v>
      </c>
      <c r="H2030" s="81">
        <v>30</v>
      </c>
      <c r="I2030" s="80">
        <v>122.619377</v>
      </c>
      <c r="J2030" s="79">
        <v>2.0234999999999999</v>
      </c>
      <c r="K2030" s="79">
        <v>2.0695999999999999</v>
      </c>
      <c r="L2030" s="79">
        <v>2.1993</v>
      </c>
      <c r="M2030" s="79">
        <v>1.4950000000000001</v>
      </c>
      <c r="N2030" s="79">
        <v>1.4935</v>
      </c>
      <c r="O2030" s="79">
        <v>1.492</v>
      </c>
      <c r="P2030" s="79" t="s">
        <v>194</v>
      </c>
      <c r="Q2030" s="79" t="s">
        <v>194</v>
      </c>
      <c r="R2030" s="79" t="s">
        <v>194</v>
      </c>
    </row>
    <row r="2031" spans="1:18">
      <c r="A2031" s="94">
        <v>43458</v>
      </c>
      <c r="B2031" s="79">
        <v>1.5</v>
      </c>
      <c r="D2031" s="79">
        <v>1.5</v>
      </c>
      <c r="E2031" s="79">
        <v>1.5</v>
      </c>
      <c r="F2031" s="79">
        <v>1.5</v>
      </c>
      <c r="G2031" s="81">
        <v>5425</v>
      </c>
      <c r="H2031" s="81">
        <v>39</v>
      </c>
      <c r="I2031" s="80">
        <v>122.634495</v>
      </c>
      <c r="J2031" s="93">
        <v>2.0249999999999999</v>
      </c>
      <c r="K2031" s="93">
        <v>2.08</v>
      </c>
      <c r="L2031" s="93">
        <v>2.2082000000000002</v>
      </c>
      <c r="M2031" s="93">
        <v>1.4950000000000001</v>
      </c>
      <c r="N2031" s="93">
        <v>1.494</v>
      </c>
      <c r="O2031" s="93">
        <v>1.488</v>
      </c>
    </row>
    <row r="2032" spans="1:18">
      <c r="A2032" s="94">
        <v>43461</v>
      </c>
      <c r="B2032" s="79">
        <v>1.5</v>
      </c>
      <c r="D2032" s="79">
        <v>1.5</v>
      </c>
      <c r="E2032" s="79">
        <v>1.5</v>
      </c>
      <c r="F2032" s="79">
        <v>1.5</v>
      </c>
      <c r="G2032" s="81">
        <v>3594</v>
      </c>
      <c r="H2032" s="81">
        <v>30</v>
      </c>
      <c r="I2032" s="80">
        <v>122.649614</v>
      </c>
      <c r="J2032" s="93">
        <v>2.0222000000000002</v>
      </c>
      <c r="K2032" s="93">
        <v>2.0771000000000002</v>
      </c>
      <c r="L2032" s="93">
        <v>2.2067000000000001</v>
      </c>
      <c r="M2032" s="93">
        <v>1.4950000000000001</v>
      </c>
      <c r="N2032" s="93">
        <v>1.4929999999999999</v>
      </c>
      <c r="O2032" s="93">
        <v>1.4889999999999999</v>
      </c>
    </row>
    <row r="2033" spans="1:18">
      <c r="A2033" s="82">
        <v>43462</v>
      </c>
      <c r="B2033" s="79">
        <v>1.5</v>
      </c>
      <c r="D2033" s="79">
        <v>1.5</v>
      </c>
      <c r="E2033" s="79">
        <v>1.5</v>
      </c>
      <c r="F2033" s="79">
        <v>1.5</v>
      </c>
      <c r="G2033" s="81">
        <v>6464</v>
      </c>
      <c r="H2033" s="81">
        <v>39</v>
      </c>
      <c r="I2033" s="80">
        <v>122.65465500000001</v>
      </c>
      <c r="J2033" s="93">
        <v>2.0455000000000001</v>
      </c>
      <c r="K2033" s="93">
        <v>2.093</v>
      </c>
      <c r="L2033" s="93">
        <v>2.2210000000000001</v>
      </c>
      <c r="M2033" s="93">
        <v>1.4950000000000001</v>
      </c>
      <c r="N2033" s="93">
        <v>1.4950000000000001</v>
      </c>
      <c r="O2033" s="93">
        <v>1.488</v>
      </c>
    </row>
    <row r="2034" spans="1:18">
      <c r="A2034" s="82">
        <v>43465</v>
      </c>
      <c r="B2034" s="79">
        <v>1.5</v>
      </c>
      <c r="D2034" s="79">
        <v>1.5</v>
      </c>
      <c r="E2034" s="79">
        <v>1.5</v>
      </c>
      <c r="F2034" s="79">
        <v>1.5</v>
      </c>
      <c r="G2034" s="81">
        <v>4861</v>
      </c>
      <c r="H2034" s="81">
        <v>37</v>
      </c>
      <c r="I2034" s="80">
        <v>122.669776</v>
      </c>
      <c r="J2034" s="93">
        <v>2.0449999999999999</v>
      </c>
      <c r="K2034" s="93">
        <v>2.09</v>
      </c>
      <c r="L2034" s="93">
        <v>2.2242000000000002</v>
      </c>
      <c r="M2034" s="93">
        <v>1.4950000000000001</v>
      </c>
      <c r="N2034" s="93">
        <v>1.4929999999999999</v>
      </c>
      <c r="O2034" s="93">
        <v>1.49</v>
      </c>
    </row>
    <row r="2035" spans="1:18">
      <c r="A2035" s="82">
        <v>43467</v>
      </c>
      <c r="B2035" s="79">
        <v>1.5</v>
      </c>
      <c r="D2035" s="79">
        <v>1.5</v>
      </c>
      <c r="E2035" s="79">
        <v>1.5</v>
      </c>
      <c r="F2035" s="79">
        <v>1.5</v>
      </c>
      <c r="G2035" s="81">
        <v>4847</v>
      </c>
      <c r="H2035" s="81">
        <v>31</v>
      </c>
      <c r="I2035" s="80">
        <v>122.6798589</v>
      </c>
      <c r="J2035" s="93">
        <v>2.0333999999999999</v>
      </c>
      <c r="K2035" s="93">
        <v>2.0724999999999998</v>
      </c>
      <c r="L2035" s="93">
        <v>2.2071999999999998</v>
      </c>
      <c r="M2035" s="93">
        <v>1.4950000000000001</v>
      </c>
      <c r="N2035" s="93">
        <v>1.4944999999999999</v>
      </c>
      <c r="O2035" s="93">
        <v>1.488</v>
      </c>
    </row>
    <row r="2036" spans="1:18">
      <c r="A2036" s="82">
        <v>43468</v>
      </c>
      <c r="B2036" s="79">
        <v>1.5</v>
      </c>
      <c r="D2036" s="79">
        <v>1.5</v>
      </c>
      <c r="E2036" s="79">
        <v>1.5</v>
      </c>
      <c r="F2036" s="79">
        <v>1.5</v>
      </c>
      <c r="G2036" s="81">
        <v>3409</v>
      </c>
      <c r="H2036" s="81">
        <v>32</v>
      </c>
      <c r="I2036" s="80">
        <v>122.684901</v>
      </c>
      <c r="J2036" s="93">
        <v>2.0459000000000001</v>
      </c>
      <c r="K2036" s="93">
        <v>2.0901999999999998</v>
      </c>
      <c r="L2036" s="93">
        <v>2.2269000000000001</v>
      </c>
      <c r="M2036" s="93">
        <v>1.4950000000000001</v>
      </c>
      <c r="N2036" s="93">
        <v>1.4944999999999999</v>
      </c>
      <c r="O2036" s="93">
        <v>1.4830000000000001</v>
      </c>
    </row>
    <row r="2037" spans="1:18">
      <c r="A2037" s="82">
        <v>43469</v>
      </c>
      <c r="B2037" s="79">
        <v>1.5</v>
      </c>
      <c r="D2037" s="79">
        <v>1.5</v>
      </c>
      <c r="E2037" s="79">
        <v>1.5</v>
      </c>
      <c r="F2037" s="79">
        <v>1.5</v>
      </c>
      <c r="G2037" s="81">
        <v>3042</v>
      </c>
      <c r="H2037" s="81">
        <v>26</v>
      </c>
      <c r="I2037" s="80">
        <v>122.689942</v>
      </c>
      <c r="J2037" s="93">
        <v>2.02</v>
      </c>
      <c r="K2037" s="93">
        <v>2.0750000000000002</v>
      </c>
      <c r="L2037" s="93">
        <v>2.1926000000000001</v>
      </c>
      <c r="M2037" s="93">
        <v>1.4950000000000001</v>
      </c>
      <c r="N2037" s="93">
        <v>1.49</v>
      </c>
      <c r="O2037" s="93">
        <v>1.48</v>
      </c>
    </row>
    <row r="2038" spans="1:18">
      <c r="A2038" s="87">
        <v>43472</v>
      </c>
      <c r="B2038" s="79">
        <v>1.5</v>
      </c>
      <c r="C2038" s="79" t="s">
        <v>194</v>
      </c>
      <c r="D2038" s="79">
        <v>1.5</v>
      </c>
      <c r="E2038" s="79">
        <v>1.5</v>
      </c>
      <c r="F2038" s="79">
        <v>1.5</v>
      </c>
      <c r="G2038" s="81">
        <v>2495</v>
      </c>
      <c r="H2038" s="81">
        <v>28</v>
      </c>
      <c r="I2038" s="80">
        <v>122.70506899999999</v>
      </c>
      <c r="J2038" s="79">
        <v>2.0131000000000001</v>
      </c>
      <c r="K2038" s="79">
        <v>2.06</v>
      </c>
      <c r="L2038" s="79">
        <v>2.1835</v>
      </c>
      <c r="M2038" s="79">
        <v>1.4950000000000001</v>
      </c>
      <c r="N2038" s="79">
        <v>1.4924999999999999</v>
      </c>
      <c r="O2038" s="79">
        <v>1.4790000000000001</v>
      </c>
    </row>
    <row r="2039" spans="1:18">
      <c r="A2039" s="87">
        <v>43473</v>
      </c>
      <c r="B2039" s="79">
        <v>1.5</v>
      </c>
      <c r="C2039" s="79" t="s">
        <v>194</v>
      </c>
      <c r="D2039" s="79">
        <v>1.5</v>
      </c>
      <c r="E2039" s="79">
        <v>1.5</v>
      </c>
      <c r="F2039" s="79">
        <v>1.5</v>
      </c>
      <c r="G2039" s="81">
        <v>3418</v>
      </c>
      <c r="H2039" s="81">
        <v>36</v>
      </c>
      <c r="I2039" s="80">
        <v>122.710111</v>
      </c>
      <c r="J2039" s="79">
        <v>2.0190999999999999</v>
      </c>
      <c r="K2039" s="79">
        <v>2.0685000000000002</v>
      </c>
      <c r="L2039" s="79">
        <v>2.1890000000000001</v>
      </c>
      <c r="M2039" s="79">
        <v>1.4950000000000001</v>
      </c>
      <c r="N2039" s="79">
        <v>1.4924999999999999</v>
      </c>
      <c r="O2039" s="79">
        <v>1.484</v>
      </c>
    </row>
    <row r="2040" spans="1:18">
      <c r="A2040" s="87">
        <v>43474</v>
      </c>
      <c r="B2040" s="79">
        <v>1.5</v>
      </c>
      <c r="C2040" s="79" t="s">
        <v>194</v>
      </c>
      <c r="D2040" s="79">
        <v>1.5</v>
      </c>
      <c r="E2040" s="79">
        <v>1.5</v>
      </c>
      <c r="F2040" s="79">
        <v>1.5</v>
      </c>
      <c r="G2040" s="81">
        <v>3459</v>
      </c>
      <c r="H2040" s="81">
        <v>32</v>
      </c>
      <c r="I2040" s="80">
        <v>122.715154</v>
      </c>
      <c r="J2040" s="79">
        <v>2.0083000000000002</v>
      </c>
      <c r="K2040" s="79">
        <v>2.0499999999999998</v>
      </c>
      <c r="L2040" s="79">
        <v>2.1768000000000001</v>
      </c>
      <c r="M2040" s="79">
        <v>1.5</v>
      </c>
      <c r="N2040" s="79">
        <v>1.494</v>
      </c>
      <c r="O2040" s="79">
        <v>1.484</v>
      </c>
    </row>
    <row r="2041" spans="1:18">
      <c r="A2041" s="87">
        <v>43475</v>
      </c>
      <c r="B2041" s="79">
        <v>1.5</v>
      </c>
      <c r="C2041" s="79" t="s">
        <v>194</v>
      </c>
      <c r="D2041" s="79">
        <v>1.5</v>
      </c>
      <c r="E2041" s="79">
        <v>1.5</v>
      </c>
      <c r="F2041" s="79">
        <v>1.5</v>
      </c>
      <c r="G2041" s="81">
        <v>3239</v>
      </c>
      <c r="H2041" s="81">
        <v>33</v>
      </c>
      <c r="I2041" s="80">
        <v>122.720197</v>
      </c>
      <c r="J2041" s="79">
        <v>2.02</v>
      </c>
      <c r="K2041" s="79">
        <v>2.0756999999999999</v>
      </c>
      <c r="L2041" s="79">
        <v>2.1943999999999999</v>
      </c>
      <c r="M2041" s="79">
        <v>1.5</v>
      </c>
      <c r="N2041" s="79">
        <v>1.494</v>
      </c>
      <c r="O2041" s="79">
        <v>1.484</v>
      </c>
    </row>
    <row r="2042" spans="1:18">
      <c r="A2042" s="87">
        <v>43476</v>
      </c>
      <c r="B2042" s="79">
        <v>1.5</v>
      </c>
      <c r="C2042" s="79" t="s">
        <v>194</v>
      </c>
      <c r="D2042" s="79">
        <v>1.5</v>
      </c>
      <c r="E2042" s="79">
        <v>1.5</v>
      </c>
      <c r="F2042" s="79">
        <v>1.5</v>
      </c>
      <c r="G2042" s="81">
        <v>3508</v>
      </c>
      <c r="H2042" s="81">
        <v>43</v>
      </c>
      <c r="I2042" s="80">
        <v>122.725241</v>
      </c>
      <c r="J2042" s="79">
        <v>1.9950000000000001</v>
      </c>
      <c r="K2042" s="79">
        <v>2.0499999999999998</v>
      </c>
      <c r="L2042" s="79">
        <v>2.17</v>
      </c>
      <c r="M2042" s="79">
        <v>1.5</v>
      </c>
      <c r="N2042" s="79">
        <v>1.494</v>
      </c>
      <c r="O2042" s="79">
        <v>1.484</v>
      </c>
    </row>
    <row r="2043" spans="1:18">
      <c r="A2043" s="87">
        <v>43479</v>
      </c>
      <c r="B2043" s="79">
        <v>1.5</v>
      </c>
      <c r="C2043" s="79" t="s">
        <v>194</v>
      </c>
      <c r="D2043" s="79">
        <v>1.5</v>
      </c>
      <c r="E2043" s="79">
        <v>1.5</v>
      </c>
      <c r="F2043" s="79">
        <v>1.5</v>
      </c>
      <c r="G2043" s="81">
        <v>2686</v>
      </c>
      <c r="H2043" s="81">
        <v>34</v>
      </c>
      <c r="I2043" s="80">
        <v>122.740371</v>
      </c>
      <c r="J2043" s="79">
        <v>2.0049999999999999</v>
      </c>
      <c r="K2043" s="79">
        <v>2.0627</v>
      </c>
      <c r="L2043" s="79">
        <v>2.1850000000000001</v>
      </c>
      <c r="M2043" s="79">
        <v>1.5</v>
      </c>
      <c r="N2043" s="79">
        <v>1.494</v>
      </c>
      <c r="O2043" s="79">
        <v>1.484</v>
      </c>
    </row>
    <row r="2044" spans="1:18">
      <c r="A2044" s="87">
        <v>43480</v>
      </c>
      <c r="B2044" s="79">
        <v>1.5</v>
      </c>
      <c r="C2044" s="79" t="s">
        <v>194</v>
      </c>
      <c r="D2044" s="79">
        <v>1.5</v>
      </c>
      <c r="E2044" s="79">
        <v>1.5</v>
      </c>
      <c r="F2044" s="79">
        <v>1.5</v>
      </c>
      <c r="G2044" s="81">
        <v>2911</v>
      </c>
      <c r="H2044" s="81">
        <v>31</v>
      </c>
      <c r="I2044" s="80">
        <v>122.74541499999999</v>
      </c>
      <c r="J2044" s="79">
        <v>1.9205999999999999</v>
      </c>
      <c r="K2044" s="79">
        <v>2.0747</v>
      </c>
      <c r="L2044" s="79">
        <v>2.1920999999999999</v>
      </c>
      <c r="M2044" s="79">
        <v>1.5</v>
      </c>
      <c r="N2044" s="79">
        <v>1.494</v>
      </c>
      <c r="O2044" s="79">
        <v>1.484</v>
      </c>
    </row>
    <row r="2045" spans="1:18">
      <c r="A2045" s="87">
        <v>43481</v>
      </c>
      <c r="B2045" s="79">
        <v>1.5</v>
      </c>
      <c r="D2045" s="79">
        <v>1.5</v>
      </c>
      <c r="E2045" s="79">
        <v>1.5</v>
      </c>
      <c r="F2045" s="79">
        <v>1.5</v>
      </c>
      <c r="G2045" s="81">
        <v>2912</v>
      </c>
      <c r="H2045" s="81">
        <v>29</v>
      </c>
      <c r="I2045" s="80">
        <v>122.75045900000001</v>
      </c>
      <c r="J2045" s="79">
        <v>2.0089999999999999</v>
      </c>
      <c r="K2045" s="79">
        <v>2.0648</v>
      </c>
      <c r="L2045" s="79">
        <v>2.1833</v>
      </c>
      <c r="M2045" s="79">
        <v>1.5</v>
      </c>
      <c r="N2045" s="79">
        <v>1.494</v>
      </c>
      <c r="O2045" s="79">
        <v>1.484</v>
      </c>
      <c r="P2045" s="79" t="s">
        <v>194</v>
      </c>
      <c r="Q2045" s="79" t="s">
        <v>194</v>
      </c>
      <c r="R2045" s="79" t="s">
        <v>194</v>
      </c>
    </row>
    <row r="2046" spans="1:18">
      <c r="A2046" s="87">
        <v>43482</v>
      </c>
      <c r="B2046" s="79">
        <v>1.5</v>
      </c>
      <c r="D2046" s="79">
        <v>1.5</v>
      </c>
      <c r="E2046" s="79">
        <v>1.5</v>
      </c>
      <c r="F2046" s="79">
        <v>1.5</v>
      </c>
      <c r="G2046" s="81">
        <v>3211</v>
      </c>
      <c r="H2046" s="81">
        <v>43</v>
      </c>
      <c r="I2046" s="80">
        <v>122.755504</v>
      </c>
      <c r="J2046" s="93">
        <v>2.0150000000000001</v>
      </c>
      <c r="K2046" s="93">
        <v>2.0712999999999999</v>
      </c>
      <c r="L2046" s="93">
        <v>2.1924999999999999</v>
      </c>
      <c r="M2046" s="93">
        <v>1.5</v>
      </c>
      <c r="N2046" s="93">
        <v>1.494</v>
      </c>
      <c r="O2046" s="93">
        <v>1.484</v>
      </c>
    </row>
    <row r="2047" spans="1:18">
      <c r="A2047" s="87">
        <v>43483</v>
      </c>
      <c r="B2047" s="79">
        <v>1.5</v>
      </c>
      <c r="C2047" s="79" t="s">
        <v>194</v>
      </c>
      <c r="D2047" s="79">
        <v>1.5</v>
      </c>
      <c r="E2047" s="79">
        <v>1.5</v>
      </c>
      <c r="F2047" s="79">
        <v>1.5</v>
      </c>
      <c r="G2047" s="81">
        <v>3298</v>
      </c>
      <c r="H2047" s="81">
        <v>27</v>
      </c>
      <c r="I2047" s="80">
        <v>122.760549</v>
      </c>
      <c r="J2047" s="79">
        <v>2.0099999999999998</v>
      </c>
      <c r="K2047" s="79">
        <v>2.0625</v>
      </c>
      <c r="L2047" s="79">
        <v>2.1829999999999998</v>
      </c>
      <c r="M2047" s="79">
        <v>1.5</v>
      </c>
      <c r="N2047" s="79">
        <v>1.494</v>
      </c>
      <c r="O2047" s="79">
        <v>1.484</v>
      </c>
    </row>
    <row r="2048" spans="1:18">
      <c r="A2048" s="87">
        <v>43486</v>
      </c>
      <c r="B2048" s="79">
        <v>1.5</v>
      </c>
      <c r="C2048" s="79" t="s">
        <v>194</v>
      </c>
      <c r="D2048" s="79">
        <v>1.5</v>
      </c>
      <c r="E2048" s="79">
        <v>1.5</v>
      </c>
      <c r="F2048" s="79">
        <v>1.5</v>
      </c>
      <c r="G2048" s="81">
        <v>2653</v>
      </c>
      <c r="H2048" s="81">
        <v>33</v>
      </c>
      <c r="I2048" s="80">
        <v>122.775684</v>
      </c>
      <c r="J2048" s="79">
        <v>2.0249999999999999</v>
      </c>
      <c r="K2048" s="79">
        <v>2.0838000000000001</v>
      </c>
      <c r="L2048" s="79">
        <v>2.2000000000000002</v>
      </c>
      <c r="M2048" s="79">
        <v>1.4950000000000001</v>
      </c>
      <c r="N2048" s="79">
        <v>1.4864999999999999</v>
      </c>
      <c r="O2048" s="79">
        <v>1.4729999999999999</v>
      </c>
    </row>
    <row r="2049" spans="1:18">
      <c r="A2049" s="87">
        <v>43487</v>
      </c>
      <c r="B2049" s="79">
        <v>1.5</v>
      </c>
      <c r="D2049" s="79">
        <v>1.5</v>
      </c>
      <c r="E2049" s="79">
        <v>1.5</v>
      </c>
      <c r="F2049" s="79">
        <v>1.5</v>
      </c>
      <c r="G2049" s="81">
        <v>3765</v>
      </c>
      <c r="H2049" s="81">
        <v>33</v>
      </c>
      <c r="I2049" s="80">
        <v>122.78072899999999</v>
      </c>
      <c r="J2049" s="79">
        <v>2.0251000000000001</v>
      </c>
      <c r="K2049" s="79">
        <v>2.0817999999999999</v>
      </c>
      <c r="L2049" s="79">
        <v>2.1926000000000001</v>
      </c>
      <c r="M2049" s="79">
        <v>1.4950000000000001</v>
      </c>
      <c r="N2049" s="79">
        <v>1.4875</v>
      </c>
      <c r="O2049" s="79">
        <v>1.4715</v>
      </c>
      <c r="P2049" s="79" t="s">
        <v>194</v>
      </c>
      <c r="Q2049" s="79" t="s">
        <v>194</v>
      </c>
      <c r="R2049" s="79" t="s">
        <v>194</v>
      </c>
    </row>
    <row r="2050" spans="1:18">
      <c r="A2050" s="87">
        <v>43488</v>
      </c>
      <c r="B2050" s="79">
        <v>1.5</v>
      </c>
      <c r="C2050" s="79" t="s">
        <v>194</v>
      </c>
      <c r="D2050" s="79">
        <v>1.5</v>
      </c>
      <c r="E2050" s="79">
        <v>1.5</v>
      </c>
      <c r="F2050" s="79">
        <v>1.5</v>
      </c>
      <c r="G2050" s="81">
        <v>3274</v>
      </c>
      <c r="H2050" s="81">
        <v>23</v>
      </c>
      <c r="I2050" s="80">
        <v>122.785775</v>
      </c>
      <c r="J2050" s="79">
        <v>2.0150000000000001</v>
      </c>
      <c r="K2050" s="79">
        <v>2.0853999999999999</v>
      </c>
      <c r="L2050" s="79">
        <v>2.1905000000000001</v>
      </c>
      <c r="M2050" s="79">
        <v>1.4950000000000001</v>
      </c>
      <c r="N2050" s="79">
        <v>1.4875</v>
      </c>
      <c r="O2050" s="79">
        <v>1.47</v>
      </c>
    </row>
    <row r="2051" spans="1:18">
      <c r="A2051" s="87">
        <v>43489</v>
      </c>
      <c r="B2051" s="79">
        <v>1.5</v>
      </c>
      <c r="C2051" s="79" t="s">
        <v>194</v>
      </c>
      <c r="D2051" s="79">
        <v>1.5</v>
      </c>
      <c r="E2051" s="79">
        <v>1.5</v>
      </c>
      <c r="F2051" s="79">
        <v>1.5</v>
      </c>
      <c r="G2051" s="81">
        <v>3612</v>
      </c>
      <c r="H2051" s="81">
        <v>30</v>
      </c>
      <c r="I2051" s="80">
        <v>122.79082099999999</v>
      </c>
      <c r="J2051" s="79">
        <v>2.0133000000000001</v>
      </c>
      <c r="K2051" s="79">
        <v>2.0710999999999999</v>
      </c>
      <c r="L2051" s="79">
        <v>2.1823000000000001</v>
      </c>
      <c r="M2051" s="79">
        <v>1.494</v>
      </c>
      <c r="N2051" s="79">
        <v>1.4904999999999999</v>
      </c>
      <c r="O2051" s="79">
        <v>1.4750000000000001</v>
      </c>
    </row>
    <row r="2052" spans="1:18">
      <c r="A2052" s="87">
        <v>43490</v>
      </c>
      <c r="B2052" s="79">
        <v>1.5</v>
      </c>
      <c r="C2052" s="79" t="s">
        <v>194</v>
      </c>
      <c r="D2052" s="79">
        <v>1.5</v>
      </c>
      <c r="E2052" s="79">
        <v>1.5</v>
      </c>
      <c r="F2052" s="79">
        <v>1.5</v>
      </c>
      <c r="G2052" s="81">
        <v>2157</v>
      </c>
      <c r="H2052" s="81">
        <v>32</v>
      </c>
      <c r="I2052" s="80">
        <v>122.795867</v>
      </c>
      <c r="J2052" s="79">
        <v>2.0150000000000001</v>
      </c>
      <c r="K2052" s="79">
        <v>2.0695000000000001</v>
      </c>
      <c r="L2052" s="79">
        <v>2.1819000000000002</v>
      </c>
      <c r="M2052" s="79">
        <v>1.4929999999999999</v>
      </c>
      <c r="N2052" s="79">
        <v>1.4895</v>
      </c>
      <c r="O2052" s="79">
        <v>1.47</v>
      </c>
    </row>
    <row r="2053" spans="1:18">
      <c r="A2053" s="87">
        <v>43494</v>
      </c>
      <c r="B2053" s="79">
        <v>1.5</v>
      </c>
      <c r="C2053" s="79" t="s">
        <v>194</v>
      </c>
      <c r="D2053" s="79">
        <v>1.5</v>
      </c>
      <c r="E2053" s="79">
        <v>1.5</v>
      </c>
      <c r="F2053" s="79">
        <v>1.5</v>
      </c>
      <c r="G2053" s="81">
        <v>4739</v>
      </c>
      <c r="H2053" s="81">
        <v>42</v>
      </c>
      <c r="I2053" s="80">
        <v>122.816053</v>
      </c>
      <c r="J2053" s="79">
        <v>2.0150000000000001</v>
      </c>
      <c r="K2053" s="79">
        <v>2.0741999999999998</v>
      </c>
      <c r="L2053" s="79">
        <v>2.19</v>
      </c>
      <c r="M2053" s="79">
        <v>1.4929999999999999</v>
      </c>
      <c r="N2053" s="79">
        <v>1.4849999999999999</v>
      </c>
      <c r="O2053" s="79">
        <v>1.4650000000000001</v>
      </c>
    </row>
    <row r="2054" spans="1:18">
      <c r="A2054" s="87">
        <v>43495</v>
      </c>
      <c r="B2054" s="79">
        <v>1.5</v>
      </c>
      <c r="C2054" s="79" t="s">
        <v>194</v>
      </c>
      <c r="D2054" s="79">
        <v>1.5</v>
      </c>
      <c r="E2054" s="79">
        <v>1.5</v>
      </c>
      <c r="F2054" s="79">
        <v>1.5</v>
      </c>
      <c r="G2054" s="81">
        <v>3321</v>
      </c>
      <c r="H2054" s="81">
        <v>31</v>
      </c>
      <c r="I2054" s="80">
        <v>122.8211</v>
      </c>
      <c r="J2054" s="79">
        <v>2.0249999999999999</v>
      </c>
      <c r="K2054" s="79">
        <v>2.0823999999999998</v>
      </c>
      <c r="L2054" s="79">
        <v>2.1979000000000002</v>
      </c>
      <c r="M2054" s="79">
        <v>1.494</v>
      </c>
      <c r="N2054" s="79">
        <v>1.4944999999999999</v>
      </c>
      <c r="O2054" s="79">
        <v>1.48</v>
      </c>
    </row>
    <row r="2055" spans="1:18">
      <c r="A2055" s="87">
        <v>43496</v>
      </c>
      <c r="B2055" s="79">
        <v>1.5</v>
      </c>
      <c r="C2055" s="79" t="s">
        <v>194</v>
      </c>
      <c r="D2055" s="79">
        <v>1.5</v>
      </c>
      <c r="E2055" s="79">
        <v>1.5</v>
      </c>
      <c r="F2055" s="79">
        <v>1.5</v>
      </c>
      <c r="G2055" s="81">
        <v>3607</v>
      </c>
      <c r="H2055" s="81">
        <v>33</v>
      </c>
      <c r="I2055" s="80">
        <v>122.82614700000001</v>
      </c>
      <c r="J2055" s="79">
        <v>2.0226999999999999</v>
      </c>
      <c r="K2055" s="79">
        <v>2.0758000000000001</v>
      </c>
      <c r="L2055" s="79">
        <v>2.1972</v>
      </c>
      <c r="M2055" s="79">
        <v>1.4950000000000001</v>
      </c>
      <c r="N2055" s="79">
        <v>1.494</v>
      </c>
      <c r="O2055" s="79">
        <v>1.4830000000000001</v>
      </c>
    </row>
    <row r="2056" spans="1:18">
      <c r="A2056" s="87">
        <v>43497</v>
      </c>
      <c r="B2056" s="79">
        <v>1.5</v>
      </c>
      <c r="C2056" s="79" t="s">
        <v>194</v>
      </c>
      <c r="D2056" s="79">
        <v>1.5</v>
      </c>
      <c r="E2056" s="79">
        <v>1.5</v>
      </c>
      <c r="F2056" s="79">
        <v>1.5</v>
      </c>
      <c r="G2056" s="81">
        <v>3556</v>
      </c>
      <c r="H2056" s="81">
        <v>35</v>
      </c>
      <c r="I2056" s="80">
        <v>122.83119499999999</v>
      </c>
      <c r="J2056" s="79">
        <v>2.0049999999999999</v>
      </c>
      <c r="K2056" s="79">
        <v>2.04</v>
      </c>
      <c r="L2056" s="79">
        <v>2.1629999999999998</v>
      </c>
      <c r="M2056" s="79">
        <v>1.498</v>
      </c>
      <c r="N2056" s="79">
        <v>1.4950000000000001</v>
      </c>
      <c r="O2056" s="79">
        <v>1.4809999999999999</v>
      </c>
    </row>
    <row r="2057" spans="1:18">
      <c r="A2057" s="87">
        <v>43500</v>
      </c>
      <c r="B2057" s="79">
        <v>1.5</v>
      </c>
      <c r="C2057" s="79" t="s">
        <v>194</v>
      </c>
      <c r="D2057" s="79">
        <v>1.5</v>
      </c>
      <c r="E2057" s="79">
        <v>1.5</v>
      </c>
      <c r="F2057" s="79">
        <v>1.5</v>
      </c>
      <c r="G2057" s="81">
        <v>3305</v>
      </c>
      <c r="H2057" s="81">
        <v>36</v>
      </c>
      <c r="I2057" s="80">
        <v>122.846339</v>
      </c>
      <c r="J2057" s="79">
        <v>2.02</v>
      </c>
      <c r="K2057" s="79">
        <v>2.0499999999999998</v>
      </c>
      <c r="L2057" s="79">
        <v>2.1715</v>
      </c>
      <c r="M2057" s="79">
        <v>1.498</v>
      </c>
      <c r="N2057" s="79">
        <v>1.4950000000000001</v>
      </c>
      <c r="O2057" s="79">
        <v>1.4790000000000001</v>
      </c>
    </row>
    <row r="2058" spans="1:18">
      <c r="A2058" s="87">
        <v>43501</v>
      </c>
      <c r="B2058" s="79">
        <v>1.5</v>
      </c>
      <c r="C2058" s="79" t="s">
        <v>194</v>
      </c>
      <c r="D2058" s="79">
        <v>1.5</v>
      </c>
      <c r="E2058" s="79">
        <v>1.5</v>
      </c>
      <c r="F2058" s="79">
        <v>1.5</v>
      </c>
      <c r="G2058" s="81">
        <v>3378</v>
      </c>
      <c r="H2058" s="81">
        <v>35</v>
      </c>
      <c r="I2058" s="80">
        <v>122.851387</v>
      </c>
      <c r="J2058" s="79">
        <v>2</v>
      </c>
      <c r="K2058" s="79">
        <v>2.0282</v>
      </c>
      <c r="L2058" s="79">
        <v>2.1492</v>
      </c>
      <c r="M2058" s="79">
        <v>1.4950000000000001</v>
      </c>
      <c r="N2058" s="79">
        <v>1.494</v>
      </c>
      <c r="O2058" s="79">
        <v>1.48</v>
      </c>
    </row>
    <row r="2059" spans="1:18">
      <c r="A2059" s="87">
        <v>43502</v>
      </c>
      <c r="B2059" s="79">
        <v>1.5</v>
      </c>
      <c r="C2059" s="79" t="s">
        <v>194</v>
      </c>
      <c r="D2059" s="79">
        <v>1.5</v>
      </c>
      <c r="E2059" s="79">
        <v>1.5</v>
      </c>
      <c r="F2059" s="79">
        <v>1.5</v>
      </c>
      <c r="G2059" s="81">
        <v>3093</v>
      </c>
      <c r="H2059" s="81">
        <v>31</v>
      </c>
      <c r="I2059" s="80">
        <v>122.856436</v>
      </c>
      <c r="J2059" s="79">
        <v>1.9995000000000001</v>
      </c>
      <c r="K2059" s="79">
        <v>2.0099999999999998</v>
      </c>
      <c r="L2059" s="79">
        <v>2.1375999999999999</v>
      </c>
      <c r="M2059" s="79">
        <v>1.4950000000000001</v>
      </c>
      <c r="N2059" s="79">
        <v>1.49</v>
      </c>
      <c r="O2059" s="79">
        <v>1.4615</v>
      </c>
    </row>
    <row r="2060" spans="1:18">
      <c r="A2060" s="87">
        <v>43503</v>
      </c>
      <c r="B2060" s="79">
        <v>1.5</v>
      </c>
      <c r="C2060" s="79" t="s">
        <v>194</v>
      </c>
      <c r="D2060" s="79">
        <v>1.5</v>
      </c>
      <c r="E2060" s="79">
        <v>1.5</v>
      </c>
      <c r="F2060" s="79">
        <v>1.5</v>
      </c>
      <c r="G2060" s="81">
        <v>3694</v>
      </c>
      <c r="H2060" s="81">
        <v>31</v>
      </c>
      <c r="I2060" s="80">
        <v>122.861485</v>
      </c>
      <c r="J2060" s="79">
        <v>2.0093999999999999</v>
      </c>
      <c r="K2060" s="79">
        <v>2.0183</v>
      </c>
      <c r="L2060" s="79">
        <v>2.1396999999999999</v>
      </c>
      <c r="M2060" s="79">
        <v>1.5</v>
      </c>
      <c r="N2060" s="79">
        <v>1.4889999999999999</v>
      </c>
      <c r="O2060" s="79">
        <v>1.464</v>
      </c>
    </row>
    <row r="2061" spans="1:18">
      <c r="A2061" s="87">
        <v>43504</v>
      </c>
      <c r="B2061" s="79">
        <v>1.5</v>
      </c>
      <c r="C2061" s="79" t="s">
        <v>194</v>
      </c>
      <c r="D2061" s="79">
        <v>1.5</v>
      </c>
      <c r="E2061" s="79">
        <v>1.5</v>
      </c>
      <c r="F2061" s="79">
        <v>1.5</v>
      </c>
      <c r="G2061" s="81">
        <v>3094</v>
      </c>
      <c r="H2061" s="81">
        <v>34</v>
      </c>
      <c r="I2061" s="80">
        <v>122.866534</v>
      </c>
      <c r="J2061" s="79">
        <v>1.9750000000000001</v>
      </c>
      <c r="K2061" s="79">
        <v>1.9954000000000001</v>
      </c>
      <c r="L2061" s="79">
        <v>2.1160000000000001</v>
      </c>
      <c r="M2061" s="79">
        <v>1.4950000000000001</v>
      </c>
      <c r="N2061" s="79">
        <v>1.4824999999999999</v>
      </c>
      <c r="O2061" s="79">
        <v>1.458</v>
      </c>
    </row>
    <row r="2062" spans="1:18">
      <c r="A2062" s="87">
        <v>43507</v>
      </c>
      <c r="B2062" s="79">
        <v>1.5</v>
      </c>
      <c r="D2062" s="79">
        <v>1.5</v>
      </c>
      <c r="E2062" s="79">
        <v>1.5</v>
      </c>
      <c r="F2062" s="79">
        <v>1.5</v>
      </c>
      <c r="G2062" s="81">
        <v>3687</v>
      </c>
      <c r="H2062" s="81">
        <v>31</v>
      </c>
      <c r="I2062" s="80">
        <v>122.881682</v>
      </c>
      <c r="J2062" s="79">
        <v>1.9849999999999999</v>
      </c>
      <c r="K2062" s="79">
        <v>2.0036</v>
      </c>
      <c r="L2062" s="79">
        <v>2.11</v>
      </c>
      <c r="M2062" s="79">
        <v>1.4950000000000001</v>
      </c>
      <c r="N2062" s="79">
        <v>1.4875</v>
      </c>
      <c r="O2062" s="79">
        <v>1.4650000000000001</v>
      </c>
      <c r="P2062" s="79" t="s">
        <v>194</v>
      </c>
      <c r="Q2062" s="79" t="s">
        <v>194</v>
      </c>
      <c r="R2062" s="79" t="s">
        <v>194</v>
      </c>
    </row>
    <row r="2063" spans="1:18">
      <c r="A2063" s="87">
        <v>43508</v>
      </c>
      <c r="B2063" s="79">
        <v>1.5</v>
      </c>
      <c r="C2063" s="79" t="s">
        <v>194</v>
      </c>
      <c r="D2063" s="79">
        <v>1.5</v>
      </c>
      <c r="E2063" s="79">
        <v>1.5</v>
      </c>
      <c r="F2063" s="79">
        <v>1.5</v>
      </c>
      <c r="G2063" s="81">
        <v>4471</v>
      </c>
      <c r="H2063" s="81">
        <v>46</v>
      </c>
      <c r="I2063" s="80">
        <v>122.88673199999999</v>
      </c>
      <c r="J2063" s="79">
        <v>1.9849999999999999</v>
      </c>
      <c r="K2063" s="79">
        <v>2</v>
      </c>
      <c r="L2063" s="79">
        <v>2.1107</v>
      </c>
      <c r="M2063" s="79">
        <v>1.4950000000000001</v>
      </c>
      <c r="N2063" s="79">
        <v>1.4864999999999999</v>
      </c>
      <c r="O2063" s="79">
        <v>1.4664999999999999</v>
      </c>
    </row>
    <row r="2064" spans="1:18">
      <c r="A2064" s="87">
        <v>43509</v>
      </c>
      <c r="B2064" s="79">
        <v>1.5</v>
      </c>
      <c r="C2064" s="79" t="s">
        <v>194</v>
      </c>
      <c r="D2064" s="79">
        <v>1.5</v>
      </c>
      <c r="E2064" s="79">
        <v>1.5</v>
      </c>
      <c r="F2064" s="79">
        <v>1.5</v>
      </c>
      <c r="G2064" s="81">
        <v>2474</v>
      </c>
      <c r="H2064" s="81">
        <v>33</v>
      </c>
      <c r="I2064" s="80">
        <v>122.89178200000001</v>
      </c>
      <c r="J2064" s="79">
        <v>1.9822</v>
      </c>
      <c r="K2064" s="79">
        <v>1.9950000000000001</v>
      </c>
      <c r="L2064" s="79">
        <v>2.1145</v>
      </c>
      <c r="M2064" s="79">
        <v>1.4950000000000001</v>
      </c>
      <c r="N2064" s="79">
        <v>1.4864999999999999</v>
      </c>
      <c r="O2064" s="79">
        <v>1.47</v>
      </c>
    </row>
    <row r="2065" spans="1:15">
      <c r="A2065" s="87">
        <v>43510</v>
      </c>
      <c r="B2065" s="79">
        <v>1.5</v>
      </c>
      <c r="C2065" s="79" t="s">
        <v>194</v>
      </c>
      <c r="D2065" s="79">
        <v>1.5</v>
      </c>
      <c r="E2065" s="79">
        <v>1.5</v>
      </c>
      <c r="F2065" s="79">
        <v>1.5</v>
      </c>
      <c r="G2065" s="81">
        <v>3369</v>
      </c>
      <c r="H2065" s="81">
        <v>39</v>
      </c>
      <c r="I2065" s="80">
        <v>122.896832</v>
      </c>
      <c r="J2065" s="79">
        <v>1.9697</v>
      </c>
      <c r="K2065" s="79">
        <v>1.99</v>
      </c>
      <c r="L2065" s="79">
        <v>2.1150000000000002</v>
      </c>
      <c r="M2065" s="79">
        <v>1.4950000000000001</v>
      </c>
      <c r="N2065" s="79">
        <v>1.4875</v>
      </c>
      <c r="O2065" s="79">
        <v>1.47</v>
      </c>
    </row>
    <row r="2066" spans="1:15">
      <c r="A2066" s="87">
        <v>43511</v>
      </c>
      <c r="B2066" s="79">
        <v>1.5</v>
      </c>
      <c r="C2066" s="79" t="s">
        <v>194</v>
      </c>
      <c r="D2066" s="79">
        <v>1.5</v>
      </c>
      <c r="E2066" s="79">
        <v>1.5</v>
      </c>
      <c r="F2066" s="79">
        <v>1.5</v>
      </c>
      <c r="G2066" s="81">
        <v>3654</v>
      </c>
      <c r="H2066" s="81">
        <v>31</v>
      </c>
      <c r="I2066" s="80">
        <v>122.901883</v>
      </c>
      <c r="J2066" s="79">
        <v>1.9452</v>
      </c>
      <c r="K2066" s="79">
        <v>1.9708999999999999</v>
      </c>
      <c r="L2066" s="79">
        <v>2.1017999999999999</v>
      </c>
      <c r="M2066" s="79">
        <v>1.4950000000000001</v>
      </c>
      <c r="N2066" s="79">
        <v>1.4849999999999999</v>
      </c>
      <c r="O2066" s="79">
        <v>1.46</v>
      </c>
    </row>
    <row r="2067" spans="1:15">
      <c r="A2067" s="87">
        <v>43514</v>
      </c>
      <c r="B2067" s="79">
        <v>1.5</v>
      </c>
      <c r="C2067" s="79" t="s">
        <v>194</v>
      </c>
      <c r="D2067" s="79">
        <v>1.5</v>
      </c>
      <c r="E2067" s="79">
        <v>1.5</v>
      </c>
      <c r="F2067" s="79">
        <v>1.5</v>
      </c>
      <c r="G2067" s="81">
        <v>2970</v>
      </c>
      <c r="H2067" s="81">
        <v>27</v>
      </c>
      <c r="I2067" s="80">
        <v>122.917035</v>
      </c>
      <c r="J2067" s="79">
        <v>1.9254</v>
      </c>
      <c r="K2067" s="79">
        <v>1.95</v>
      </c>
      <c r="L2067" s="79">
        <v>2.085</v>
      </c>
      <c r="M2067" s="79">
        <v>1.4950000000000001</v>
      </c>
      <c r="N2067" s="79">
        <v>1.484</v>
      </c>
      <c r="O2067" s="79">
        <v>1.464</v>
      </c>
    </row>
    <row r="2068" spans="1:15">
      <c r="A2068" s="87">
        <v>43515</v>
      </c>
      <c r="B2068" s="79">
        <v>1.5</v>
      </c>
      <c r="C2068" s="79" t="s">
        <v>194</v>
      </c>
      <c r="D2068" s="79">
        <v>1.5</v>
      </c>
      <c r="E2068" s="79">
        <v>1.5</v>
      </c>
      <c r="F2068" s="79">
        <v>1.5</v>
      </c>
      <c r="G2068" s="81">
        <v>3764</v>
      </c>
      <c r="H2068" s="81">
        <v>32</v>
      </c>
      <c r="I2068" s="80">
        <v>122.92208599999999</v>
      </c>
      <c r="J2068" s="79">
        <v>1.9</v>
      </c>
      <c r="K2068" s="79">
        <v>1.9296</v>
      </c>
      <c r="L2068" s="79">
        <v>2.0539000000000001</v>
      </c>
      <c r="M2068" s="79">
        <v>1.4969999999999999</v>
      </c>
      <c r="N2068" s="79">
        <v>1.486</v>
      </c>
      <c r="O2068" s="79">
        <v>1.464</v>
      </c>
    </row>
    <row r="2069" spans="1:15">
      <c r="A2069" s="87">
        <v>43516</v>
      </c>
      <c r="B2069" s="79">
        <v>1.5</v>
      </c>
      <c r="C2069" s="79" t="s">
        <v>194</v>
      </c>
      <c r="D2069" s="79">
        <v>1.5</v>
      </c>
      <c r="E2069" s="79">
        <v>1.5</v>
      </c>
      <c r="F2069" s="79">
        <v>1.5</v>
      </c>
      <c r="G2069" s="81">
        <v>3080</v>
      </c>
      <c r="H2069" s="81">
        <v>27</v>
      </c>
      <c r="I2069" s="80">
        <v>122.927138</v>
      </c>
      <c r="J2069" s="79">
        <v>1.8854</v>
      </c>
      <c r="K2069" s="79">
        <v>1.9100000000000001</v>
      </c>
      <c r="L2069" s="79">
        <v>2.0400999999999998</v>
      </c>
      <c r="M2069" s="79">
        <v>1.4950000000000001</v>
      </c>
      <c r="N2069" s="79">
        <v>1.4855</v>
      </c>
      <c r="O2069" s="79">
        <v>1.458</v>
      </c>
    </row>
    <row r="2070" spans="1:15">
      <c r="A2070" s="87">
        <v>43517</v>
      </c>
      <c r="B2070" s="79">
        <v>1.5</v>
      </c>
      <c r="C2070" s="79" t="s">
        <v>194</v>
      </c>
      <c r="D2070" s="79">
        <v>1.5</v>
      </c>
      <c r="E2070" s="79">
        <v>1.5</v>
      </c>
      <c r="F2070" s="79">
        <v>1.5</v>
      </c>
      <c r="G2070" s="81">
        <v>3653</v>
      </c>
      <c r="H2070" s="81">
        <v>28</v>
      </c>
      <c r="I2070" s="80">
        <v>122.93219000000001</v>
      </c>
      <c r="J2070" s="79">
        <v>1.88</v>
      </c>
      <c r="K2070" s="79">
        <v>1.9094</v>
      </c>
      <c r="L2070" s="79">
        <v>2.0303</v>
      </c>
      <c r="M2070" s="79">
        <v>1.4950000000000001</v>
      </c>
      <c r="N2070" s="79">
        <v>1.4855</v>
      </c>
      <c r="O2070" s="79">
        <v>1.4550000000000001</v>
      </c>
    </row>
    <row r="2071" spans="1:15">
      <c r="A2071" s="87">
        <v>43518</v>
      </c>
      <c r="B2071" s="79">
        <v>1.5</v>
      </c>
      <c r="C2071" s="79" t="s">
        <v>194</v>
      </c>
      <c r="D2071" s="79">
        <v>1.5</v>
      </c>
      <c r="E2071" s="79">
        <v>1.5</v>
      </c>
      <c r="F2071" s="79">
        <v>1.5</v>
      </c>
      <c r="G2071" s="81">
        <v>2879</v>
      </c>
      <c r="H2071" s="81">
        <v>24</v>
      </c>
      <c r="I2071" s="80">
        <v>122.937242</v>
      </c>
      <c r="J2071" s="79">
        <v>1.8601000000000001</v>
      </c>
      <c r="K2071" s="79">
        <v>1.8946000000000001</v>
      </c>
      <c r="L2071" s="79">
        <v>2.0118</v>
      </c>
      <c r="M2071" s="79">
        <v>1.4950000000000001</v>
      </c>
      <c r="N2071" s="79">
        <v>1.484</v>
      </c>
      <c r="O2071" s="79">
        <v>1.4550000000000001</v>
      </c>
    </row>
    <row r="2072" spans="1:15">
      <c r="A2072" s="87">
        <v>43521</v>
      </c>
      <c r="B2072" s="79">
        <v>1.5</v>
      </c>
      <c r="C2072" s="79" t="s">
        <v>194</v>
      </c>
      <c r="D2072" s="79">
        <v>1.5</v>
      </c>
      <c r="E2072" s="79">
        <v>1.5</v>
      </c>
      <c r="F2072" s="79">
        <v>1.5</v>
      </c>
      <c r="G2072" s="81">
        <v>3433</v>
      </c>
      <c r="H2072" s="81">
        <v>33</v>
      </c>
      <c r="I2072" s="80">
        <v>122.952398</v>
      </c>
      <c r="J2072" s="79">
        <v>1.8552</v>
      </c>
      <c r="K2072" s="79">
        <v>1.8911</v>
      </c>
      <c r="L2072" s="79">
        <v>2.0105</v>
      </c>
      <c r="M2072" s="79">
        <v>1.4950000000000001</v>
      </c>
      <c r="N2072" s="79">
        <v>1.4844999999999999</v>
      </c>
      <c r="O2072" s="79">
        <v>1.46</v>
      </c>
    </row>
    <row r="2073" spans="1:15">
      <c r="A2073" s="87">
        <v>43522</v>
      </c>
      <c r="B2073" s="79">
        <v>1.5</v>
      </c>
      <c r="C2073" s="79" t="s">
        <v>194</v>
      </c>
      <c r="D2073" s="79">
        <v>1.5</v>
      </c>
      <c r="E2073" s="79">
        <v>1.5</v>
      </c>
      <c r="F2073" s="79">
        <v>1.5</v>
      </c>
      <c r="G2073" s="81">
        <v>10105</v>
      </c>
      <c r="H2073" s="81">
        <v>37</v>
      </c>
      <c r="I2073" s="80">
        <v>122.95745100000001</v>
      </c>
      <c r="J2073" s="79">
        <v>1.8505</v>
      </c>
      <c r="K2073" s="79">
        <v>1.8789</v>
      </c>
      <c r="L2073" s="79">
        <v>1.9990999999999999</v>
      </c>
      <c r="M2073" s="79">
        <v>1.4950000000000001</v>
      </c>
      <c r="N2073" s="79">
        <v>1.4849999999999999</v>
      </c>
      <c r="O2073" s="79">
        <v>1.46</v>
      </c>
    </row>
    <row r="2074" spans="1:15">
      <c r="A2074" s="87">
        <v>43523</v>
      </c>
      <c r="B2074" s="79">
        <v>1.5</v>
      </c>
      <c r="C2074" s="79" t="s">
        <v>194</v>
      </c>
      <c r="D2074" s="79">
        <v>1.5</v>
      </c>
      <c r="E2074" s="79">
        <v>1.5</v>
      </c>
      <c r="F2074" s="79">
        <v>1.5</v>
      </c>
      <c r="G2074" s="81">
        <v>3482</v>
      </c>
      <c r="H2074" s="81">
        <v>36</v>
      </c>
      <c r="I2074" s="80">
        <v>122.962504</v>
      </c>
      <c r="J2074" s="79">
        <v>1.8418999999999999</v>
      </c>
      <c r="K2074" s="79">
        <v>1.87</v>
      </c>
      <c r="L2074" s="79">
        <v>1.9941</v>
      </c>
      <c r="M2074" s="79">
        <v>1.4950000000000001</v>
      </c>
      <c r="N2074" s="79">
        <v>1.4824999999999999</v>
      </c>
      <c r="O2074" s="79">
        <v>1.454</v>
      </c>
    </row>
    <row r="2075" spans="1:15">
      <c r="A2075" s="87">
        <v>43524</v>
      </c>
      <c r="B2075" s="79">
        <v>1.5</v>
      </c>
      <c r="C2075" s="79" t="s">
        <v>194</v>
      </c>
      <c r="D2075" s="79">
        <v>1.5</v>
      </c>
      <c r="E2075" s="79">
        <v>1.5</v>
      </c>
      <c r="F2075" s="79">
        <v>1.5</v>
      </c>
      <c r="G2075" s="81">
        <v>2881</v>
      </c>
      <c r="H2075" s="81">
        <v>30</v>
      </c>
      <c r="I2075" s="80">
        <v>122.967558</v>
      </c>
      <c r="J2075" s="79">
        <v>1.8407</v>
      </c>
      <c r="K2075" s="79">
        <v>1.8691</v>
      </c>
      <c r="L2075" s="79">
        <v>1.9950000000000001</v>
      </c>
      <c r="M2075" s="79">
        <v>1.4950000000000001</v>
      </c>
      <c r="N2075" s="79">
        <v>1.48</v>
      </c>
      <c r="O2075" s="79">
        <v>1.45</v>
      </c>
    </row>
    <row r="2076" spans="1:15">
      <c r="A2076" s="87">
        <v>43525</v>
      </c>
      <c r="B2076" s="79">
        <v>1.5</v>
      </c>
      <c r="C2076" s="79" t="s">
        <v>194</v>
      </c>
      <c r="D2076" s="79">
        <v>1.5</v>
      </c>
      <c r="E2076" s="79">
        <v>1.5</v>
      </c>
      <c r="F2076" s="79">
        <v>1.5</v>
      </c>
      <c r="G2076" s="81">
        <v>4271</v>
      </c>
      <c r="H2076" s="81">
        <v>35</v>
      </c>
      <c r="I2076" s="80">
        <v>122.972611</v>
      </c>
      <c r="J2076" s="79">
        <v>1.8317999999999999</v>
      </c>
      <c r="K2076" s="79">
        <v>1.8606</v>
      </c>
      <c r="L2076" s="79">
        <v>1.9818</v>
      </c>
      <c r="M2076" s="79">
        <v>1.4950000000000001</v>
      </c>
      <c r="N2076" s="79">
        <v>1.48</v>
      </c>
      <c r="O2076" s="79">
        <v>1.4490000000000001</v>
      </c>
    </row>
    <row r="2077" spans="1:15">
      <c r="A2077" s="87">
        <v>43528</v>
      </c>
      <c r="B2077" s="79">
        <v>1.5</v>
      </c>
      <c r="C2077" s="79" t="s">
        <v>194</v>
      </c>
      <c r="D2077" s="79">
        <v>1.5</v>
      </c>
      <c r="E2077" s="79">
        <v>1.5</v>
      </c>
      <c r="F2077" s="79">
        <v>1.5</v>
      </c>
      <c r="G2077" s="81">
        <v>4627</v>
      </c>
      <c r="H2077" s="81">
        <v>28</v>
      </c>
      <c r="I2077" s="80">
        <v>122.98777200000001</v>
      </c>
      <c r="J2077" s="79">
        <v>1.8336000000000001</v>
      </c>
      <c r="K2077" s="79">
        <v>1.8809</v>
      </c>
      <c r="L2077" s="79">
        <v>1.99</v>
      </c>
      <c r="M2077" s="79">
        <v>1.4950000000000001</v>
      </c>
      <c r="N2077" s="79">
        <v>1.48</v>
      </c>
      <c r="O2077" s="79">
        <v>1.4450000000000001</v>
      </c>
    </row>
    <row r="2078" spans="1:15">
      <c r="A2078" s="87">
        <v>43529</v>
      </c>
      <c r="B2078" s="79">
        <v>1.5</v>
      </c>
      <c r="C2078" s="79" t="s">
        <v>194</v>
      </c>
      <c r="D2078" s="79">
        <v>1.5</v>
      </c>
      <c r="E2078" s="79">
        <v>1.5</v>
      </c>
      <c r="F2078" s="79">
        <v>1.5</v>
      </c>
      <c r="G2078" s="81">
        <v>3471</v>
      </c>
      <c r="H2078" s="81">
        <v>31</v>
      </c>
      <c r="I2078" s="80">
        <v>122.99282599999999</v>
      </c>
      <c r="J2078" s="79">
        <v>1.8399999999999999</v>
      </c>
      <c r="K2078" s="79">
        <v>1.8738000000000001</v>
      </c>
      <c r="L2078" s="79">
        <v>1.9863</v>
      </c>
      <c r="M2078" s="79">
        <v>1.4950000000000001</v>
      </c>
      <c r="N2078" s="79">
        <v>1.474</v>
      </c>
      <c r="O2078" s="79">
        <v>1.4379999999999999</v>
      </c>
    </row>
    <row r="2079" spans="1:15">
      <c r="A2079" s="87">
        <v>43530</v>
      </c>
      <c r="B2079" s="79">
        <v>1.5</v>
      </c>
      <c r="C2079" s="79" t="s">
        <v>194</v>
      </c>
      <c r="D2079" s="79">
        <v>1.5</v>
      </c>
      <c r="E2079" s="79">
        <v>1.5</v>
      </c>
      <c r="F2079" s="79">
        <v>1.5</v>
      </c>
      <c r="G2079" s="81">
        <v>3763</v>
      </c>
      <c r="H2079" s="81">
        <v>33</v>
      </c>
      <c r="I2079" s="80">
        <v>122.99788100000001</v>
      </c>
      <c r="J2079" s="79">
        <v>1.8129999999999999</v>
      </c>
      <c r="K2079" s="79">
        <v>1.8399999999999999</v>
      </c>
      <c r="L2079" s="79">
        <v>1.9560999999999999</v>
      </c>
      <c r="M2079" s="79">
        <v>1.4950000000000001</v>
      </c>
      <c r="N2079" s="79">
        <v>1.47</v>
      </c>
      <c r="O2079" s="79">
        <v>1.41</v>
      </c>
    </row>
    <row r="2080" spans="1:15">
      <c r="A2080" s="87">
        <v>43531</v>
      </c>
      <c r="B2080" s="79">
        <v>1.5</v>
      </c>
      <c r="C2080" s="79" t="s">
        <v>194</v>
      </c>
      <c r="D2080" s="79">
        <v>1.5</v>
      </c>
      <c r="E2080" s="79">
        <v>1.5</v>
      </c>
      <c r="F2080" s="79">
        <v>1.5</v>
      </c>
      <c r="G2080" s="81">
        <v>3704</v>
      </c>
      <c r="H2080" s="81">
        <v>29</v>
      </c>
      <c r="I2080" s="80">
        <v>123.00293600000001</v>
      </c>
      <c r="J2080" s="79">
        <v>1.8599999999999999</v>
      </c>
      <c r="K2080" s="79">
        <v>1.8733</v>
      </c>
      <c r="L2080" s="79">
        <v>1.9729000000000001</v>
      </c>
      <c r="M2080" s="79">
        <v>1.4950000000000001</v>
      </c>
      <c r="N2080" s="79">
        <v>1.4689999999999999</v>
      </c>
      <c r="O2080" s="79">
        <v>1.41</v>
      </c>
    </row>
    <row r="2081" spans="1:15">
      <c r="A2081" s="87">
        <v>43532</v>
      </c>
      <c r="B2081" s="79">
        <v>1.5</v>
      </c>
      <c r="C2081" s="79" t="s">
        <v>194</v>
      </c>
      <c r="D2081" s="79">
        <v>1.5</v>
      </c>
      <c r="E2081" s="79">
        <v>1.5</v>
      </c>
      <c r="F2081" s="79">
        <v>1.5</v>
      </c>
      <c r="G2081" s="81">
        <v>3683</v>
      </c>
      <c r="H2081" s="81">
        <v>33</v>
      </c>
      <c r="I2081" s="80">
        <v>123.00799000000001</v>
      </c>
      <c r="J2081" s="79">
        <v>1.8391999999999999</v>
      </c>
      <c r="K2081" s="79">
        <v>1.8399999999999999</v>
      </c>
      <c r="L2081" s="79">
        <v>1.94</v>
      </c>
      <c r="M2081" s="79">
        <v>1.4929999999999999</v>
      </c>
      <c r="N2081" s="79">
        <v>1.46</v>
      </c>
      <c r="O2081" s="79">
        <v>1.393</v>
      </c>
    </row>
    <row r="2082" spans="1:15">
      <c r="A2082" s="87">
        <v>43535</v>
      </c>
      <c r="B2082" s="79">
        <v>1.5</v>
      </c>
      <c r="C2082" s="79" t="s">
        <v>194</v>
      </c>
      <c r="D2082" s="79">
        <v>1.5</v>
      </c>
      <c r="E2082" s="79">
        <v>1.5</v>
      </c>
      <c r="F2082" s="79">
        <v>1.5</v>
      </c>
      <c r="G2082" s="81">
        <v>3018</v>
      </c>
      <c r="H2082" s="81">
        <v>31</v>
      </c>
      <c r="I2082" s="80">
        <v>123.023156</v>
      </c>
      <c r="J2082" s="79">
        <v>1.8599999999999999</v>
      </c>
      <c r="K2082" s="79">
        <v>1.87</v>
      </c>
      <c r="L2082" s="79">
        <v>1.9651999999999998</v>
      </c>
      <c r="M2082" s="79">
        <v>1.4929999999999999</v>
      </c>
      <c r="N2082" s="79">
        <v>1.458</v>
      </c>
      <c r="O2082" s="79">
        <v>1.393</v>
      </c>
    </row>
    <row r="2083" spans="1:15">
      <c r="A2083" s="87">
        <v>43536</v>
      </c>
      <c r="B2083" s="79">
        <v>1.5</v>
      </c>
      <c r="C2083" s="79" t="s">
        <v>194</v>
      </c>
      <c r="D2083" s="79">
        <v>1.5</v>
      </c>
      <c r="E2083" s="79">
        <v>1.5</v>
      </c>
      <c r="F2083" s="79">
        <v>1.5</v>
      </c>
      <c r="G2083" s="81">
        <v>2929</v>
      </c>
      <c r="H2083" s="81">
        <v>31</v>
      </c>
      <c r="I2083" s="80">
        <v>123.028212</v>
      </c>
      <c r="J2083" s="79">
        <v>1.845</v>
      </c>
      <c r="K2083" s="79">
        <v>1.8593999999999999</v>
      </c>
      <c r="L2083" s="79">
        <v>1.9422000000000001</v>
      </c>
      <c r="M2083" s="79">
        <v>1.4950000000000001</v>
      </c>
      <c r="N2083" s="79">
        <v>1.464</v>
      </c>
      <c r="O2083" s="79">
        <v>1.395</v>
      </c>
    </row>
    <row r="2084" spans="1:15">
      <c r="A2084" s="87">
        <v>43537</v>
      </c>
      <c r="B2084" s="79">
        <v>1.5</v>
      </c>
      <c r="C2084" s="79" t="s">
        <v>194</v>
      </c>
      <c r="D2084" s="79">
        <v>1.5</v>
      </c>
      <c r="E2084" s="79">
        <v>1.5</v>
      </c>
      <c r="F2084" s="79">
        <v>1.5</v>
      </c>
      <c r="G2084" s="81">
        <v>3646</v>
      </c>
      <c r="H2084" s="81">
        <v>40</v>
      </c>
      <c r="I2084" s="80">
        <v>123.03326800000001</v>
      </c>
      <c r="J2084" s="79">
        <v>1.8338000000000001</v>
      </c>
      <c r="K2084" s="79">
        <v>1.8471</v>
      </c>
      <c r="L2084" s="79">
        <v>1.9277</v>
      </c>
      <c r="M2084" s="79">
        <v>1.49</v>
      </c>
      <c r="N2084" s="79">
        <v>1.4515</v>
      </c>
      <c r="O2084" s="79">
        <v>1.375</v>
      </c>
    </row>
    <row r="2085" spans="1:15">
      <c r="A2085" s="87">
        <v>43538</v>
      </c>
      <c r="B2085" s="79">
        <v>1.5</v>
      </c>
      <c r="C2085" s="79" t="s">
        <v>194</v>
      </c>
      <c r="D2085" s="79">
        <v>1.5</v>
      </c>
      <c r="E2085" s="79">
        <v>1.5</v>
      </c>
      <c r="F2085" s="79">
        <v>1.5</v>
      </c>
      <c r="G2085" s="81">
        <v>3561</v>
      </c>
      <c r="H2085" s="81">
        <v>41</v>
      </c>
      <c r="I2085" s="80">
        <v>123.038324</v>
      </c>
      <c r="J2085" s="79">
        <v>1.819</v>
      </c>
      <c r="K2085" s="79">
        <v>1.8199999999999998</v>
      </c>
      <c r="L2085" s="79">
        <v>1.909</v>
      </c>
      <c r="M2085" s="79">
        <v>1.49</v>
      </c>
      <c r="N2085" s="79">
        <v>1.4415</v>
      </c>
      <c r="O2085" s="79">
        <v>1.3679999999999999</v>
      </c>
    </row>
    <row r="2086" spans="1:15">
      <c r="A2086" s="87">
        <v>43539</v>
      </c>
      <c r="B2086" s="79">
        <v>1.5</v>
      </c>
      <c r="C2086" s="79" t="s">
        <v>194</v>
      </c>
      <c r="D2086" s="79">
        <v>1.5</v>
      </c>
      <c r="E2086" s="79">
        <v>1.5</v>
      </c>
      <c r="F2086" s="79">
        <v>1.5</v>
      </c>
      <c r="G2086" s="81">
        <v>4041</v>
      </c>
      <c r="H2086" s="81">
        <v>40</v>
      </c>
      <c r="I2086" s="80">
        <v>123.04338</v>
      </c>
      <c r="J2086" s="79">
        <v>1.845</v>
      </c>
      <c r="K2086" s="79">
        <v>1.8439000000000001</v>
      </c>
      <c r="L2086" s="79">
        <v>1.9241000000000001</v>
      </c>
      <c r="M2086" s="79">
        <v>1.49</v>
      </c>
      <c r="N2086" s="79">
        <v>1.4475</v>
      </c>
      <c r="O2086" s="79">
        <v>1.3679999999999999</v>
      </c>
    </row>
    <row r="2087" spans="1:15">
      <c r="A2087" s="87">
        <v>43542</v>
      </c>
      <c r="B2087" s="79">
        <v>1.5</v>
      </c>
      <c r="C2087" s="79" t="s">
        <v>194</v>
      </c>
      <c r="D2087" s="79">
        <v>1.5</v>
      </c>
      <c r="E2087" s="79">
        <v>1.5</v>
      </c>
      <c r="F2087" s="79">
        <v>1.5</v>
      </c>
      <c r="G2087" s="81">
        <v>4688</v>
      </c>
      <c r="H2087" s="81">
        <v>39</v>
      </c>
      <c r="I2087" s="80">
        <v>123.05855</v>
      </c>
      <c r="J2087" s="79">
        <v>1.8411</v>
      </c>
      <c r="K2087" s="79">
        <v>1.835</v>
      </c>
      <c r="L2087" s="79">
        <v>1.9140999999999999</v>
      </c>
      <c r="M2087" s="79">
        <v>1.488</v>
      </c>
      <c r="N2087" s="79">
        <v>1.448</v>
      </c>
      <c r="O2087" s="79">
        <v>1.37</v>
      </c>
    </row>
    <row r="2088" spans="1:15">
      <c r="A2088" s="87">
        <v>43543</v>
      </c>
      <c r="B2088" s="79">
        <v>1.5</v>
      </c>
      <c r="C2088" s="79" t="s">
        <v>194</v>
      </c>
      <c r="D2088" s="79">
        <v>1.5</v>
      </c>
      <c r="E2088" s="79">
        <v>1.5</v>
      </c>
      <c r="F2088" s="79">
        <v>1.5</v>
      </c>
      <c r="G2088" s="81">
        <v>2814</v>
      </c>
      <c r="H2088" s="81">
        <v>31</v>
      </c>
      <c r="I2088" s="80">
        <v>123.063607</v>
      </c>
      <c r="J2088" s="79">
        <v>1.8277999999999999</v>
      </c>
      <c r="K2088" s="79">
        <v>1.8130999999999999</v>
      </c>
      <c r="L2088" s="79">
        <v>1.8907</v>
      </c>
      <c r="M2088" s="79">
        <v>1.4849999999999999</v>
      </c>
      <c r="N2088" s="79">
        <v>1.4490000000000001</v>
      </c>
      <c r="O2088" s="79">
        <v>1.373</v>
      </c>
    </row>
    <row r="2089" spans="1:15">
      <c r="A2089" s="87">
        <v>43544</v>
      </c>
      <c r="B2089" s="79">
        <v>1.5</v>
      </c>
      <c r="C2089" s="79" t="s">
        <v>194</v>
      </c>
      <c r="D2089" s="79">
        <v>1.5</v>
      </c>
      <c r="E2089" s="79">
        <v>1.5</v>
      </c>
      <c r="F2089" s="79">
        <v>1.5</v>
      </c>
      <c r="G2089" s="81">
        <v>3084</v>
      </c>
      <c r="H2089" s="81">
        <v>34</v>
      </c>
      <c r="I2089" s="80">
        <v>123.068664</v>
      </c>
      <c r="J2089" s="79">
        <v>1.8307</v>
      </c>
      <c r="K2089" s="79">
        <v>1.8199999999999998</v>
      </c>
      <c r="L2089" s="79">
        <v>1.88</v>
      </c>
      <c r="M2089" s="79">
        <v>1.4849999999999999</v>
      </c>
      <c r="N2089" s="79">
        <v>1.4475</v>
      </c>
      <c r="O2089" s="79">
        <v>1.365</v>
      </c>
    </row>
    <row r="2090" spans="1:15">
      <c r="A2090" s="87">
        <v>43545</v>
      </c>
      <c r="B2090" s="79">
        <v>1.5</v>
      </c>
      <c r="C2090" s="79" t="s">
        <v>194</v>
      </c>
      <c r="D2090" s="79">
        <v>1.5</v>
      </c>
      <c r="E2090" s="79">
        <v>1.5</v>
      </c>
      <c r="F2090" s="79">
        <v>1.5</v>
      </c>
      <c r="G2090" s="81">
        <v>4213</v>
      </c>
      <c r="H2090" s="81">
        <v>29</v>
      </c>
      <c r="I2090" s="80">
        <v>123.073722</v>
      </c>
      <c r="J2090" s="79">
        <v>1.8431999999999999</v>
      </c>
      <c r="K2090" s="79">
        <v>1.8287</v>
      </c>
      <c r="L2090" s="79">
        <v>1.8929</v>
      </c>
      <c r="M2090" s="79">
        <v>1.4950000000000001</v>
      </c>
      <c r="N2090" s="79">
        <v>1.47</v>
      </c>
      <c r="O2090" s="79">
        <v>1.4</v>
      </c>
    </row>
    <row r="2091" spans="1:15">
      <c r="A2091" s="87">
        <v>43546</v>
      </c>
      <c r="B2091" s="79">
        <v>1.5</v>
      </c>
      <c r="C2091" s="79" t="s">
        <v>194</v>
      </c>
      <c r="D2091" s="79">
        <v>1.5</v>
      </c>
      <c r="E2091" s="79">
        <v>1.5</v>
      </c>
      <c r="F2091" s="79">
        <v>1.5</v>
      </c>
      <c r="G2091" s="81">
        <v>3056</v>
      </c>
      <c r="H2091" s="81">
        <v>30</v>
      </c>
      <c r="I2091" s="80">
        <v>123.07877999999999</v>
      </c>
      <c r="J2091" s="79">
        <v>1.8149999999999999</v>
      </c>
      <c r="K2091" s="79">
        <v>1.81</v>
      </c>
      <c r="L2091" s="79">
        <v>1.8768</v>
      </c>
      <c r="M2091" s="79">
        <v>1.4950000000000001</v>
      </c>
      <c r="N2091" s="79">
        <v>1.4715</v>
      </c>
      <c r="O2091" s="79">
        <v>1.395</v>
      </c>
    </row>
    <row r="2092" spans="1:15">
      <c r="A2092" s="87">
        <v>43549</v>
      </c>
      <c r="B2092" s="79">
        <v>1.5</v>
      </c>
      <c r="C2092" s="79" t="s">
        <v>194</v>
      </c>
      <c r="D2092" s="79">
        <v>1.5</v>
      </c>
      <c r="E2092" s="79">
        <v>1.5</v>
      </c>
      <c r="F2092" s="79">
        <v>1.5</v>
      </c>
      <c r="G2092" s="81">
        <v>3410</v>
      </c>
      <c r="H2092" s="81">
        <v>25</v>
      </c>
      <c r="I2092" s="80">
        <v>123.093954</v>
      </c>
      <c r="J2092" s="79">
        <v>1.806</v>
      </c>
      <c r="K2092" s="79">
        <v>1.8</v>
      </c>
      <c r="L2092" s="79">
        <v>1.8597999999999999</v>
      </c>
      <c r="M2092" s="79">
        <v>1.4950000000000001</v>
      </c>
      <c r="N2092" s="79">
        <v>1.468</v>
      </c>
      <c r="O2092" s="79">
        <v>1.385</v>
      </c>
    </row>
    <row r="2093" spans="1:15">
      <c r="A2093" s="87">
        <v>43550</v>
      </c>
      <c r="B2093" s="79">
        <v>1.5</v>
      </c>
      <c r="C2093" s="79" t="s">
        <v>194</v>
      </c>
      <c r="D2093" s="79">
        <v>1.5</v>
      </c>
      <c r="E2093" s="79">
        <v>1.5</v>
      </c>
      <c r="F2093" s="79">
        <v>1.5</v>
      </c>
      <c r="G2093" s="81">
        <v>2982</v>
      </c>
      <c r="H2093" s="81">
        <v>29</v>
      </c>
      <c r="I2093" s="80">
        <v>123.099013</v>
      </c>
      <c r="J2093" s="79">
        <v>1.835</v>
      </c>
      <c r="K2093" s="79">
        <v>1.8254000000000001</v>
      </c>
      <c r="L2093" s="79">
        <v>1.8874</v>
      </c>
      <c r="M2093" s="79">
        <v>1.4950000000000001</v>
      </c>
      <c r="N2093" s="79">
        <v>1.468</v>
      </c>
      <c r="O2093" s="79">
        <v>1.3980000000000001</v>
      </c>
    </row>
    <row r="2094" spans="1:15">
      <c r="A2094" s="87">
        <v>43551</v>
      </c>
      <c r="B2094" s="79">
        <v>1.5</v>
      </c>
      <c r="C2094" s="79" t="s">
        <v>194</v>
      </c>
      <c r="D2094" s="79">
        <v>1.5</v>
      </c>
      <c r="E2094" s="79">
        <v>1.5</v>
      </c>
      <c r="F2094" s="79">
        <v>1.5</v>
      </c>
      <c r="G2094" s="81">
        <v>2926</v>
      </c>
      <c r="H2094" s="81">
        <v>30</v>
      </c>
      <c r="I2094" s="80">
        <v>123.104071</v>
      </c>
      <c r="J2094" s="79">
        <v>1.7723</v>
      </c>
      <c r="K2094" s="79">
        <v>1.76</v>
      </c>
      <c r="L2094" s="79">
        <v>1.83</v>
      </c>
      <c r="M2094" s="79">
        <v>1.4950000000000001</v>
      </c>
      <c r="N2094" s="79">
        <v>1.448</v>
      </c>
      <c r="O2094" s="79">
        <v>1.3599999999999999</v>
      </c>
    </row>
    <row r="2095" spans="1:15">
      <c r="A2095" s="87">
        <v>43552</v>
      </c>
      <c r="B2095" s="79">
        <v>1.5</v>
      </c>
      <c r="C2095" s="79" t="s">
        <v>194</v>
      </c>
      <c r="D2095" s="79">
        <v>1.5</v>
      </c>
      <c r="E2095" s="79">
        <v>1.5</v>
      </c>
      <c r="F2095" s="79">
        <v>1.48</v>
      </c>
      <c r="G2095" s="81">
        <v>4062</v>
      </c>
      <c r="H2095" s="81">
        <v>29</v>
      </c>
      <c r="I2095" s="80">
        <v>123.109131</v>
      </c>
      <c r="J2095" s="79">
        <v>1.8056999999999999</v>
      </c>
      <c r="K2095" s="79">
        <v>1.7749999999999999</v>
      </c>
      <c r="L2095" s="79">
        <v>1.8384</v>
      </c>
      <c r="M2095" s="79">
        <v>1.49</v>
      </c>
      <c r="N2095" s="79">
        <v>1.4450000000000001</v>
      </c>
      <c r="O2095" s="79">
        <v>1.3580000000000001</v>
      </c>
    </row>
    <row r="2096" spans="1:15">
      <c r="A2096" s="87">
        <v>43553</v>
      </c>
      <c r="B2096" s="79">
        <v>1.5</v>
      </c>
      <c r="C2096" s="79" t="s">
        <v>194</v>
      </c>
      <c r="D2096" s="79">
        <v>1.5</v>
      </c>
      <c r="E2096" s="79">
        <v>1.5</v>
      </c>
      <c r="F2096" s="79">
        <v>1.5</v>
      </c>
      <c r="G2096" s="81">
        <v>9707</v>
      </c>
      <c r="H2096" s="81">
        <v>40</v>
      </c>
      <c r="I2096" s="80">
        <v>123.11418999999999</v>
      </c>
      <c r="J2096" s="79">
        <v>1.8065</v>
      </c>
      <c r="K2096" s="79">
        <v>1.7805</v>
      </c>
      <c r="L2096" s="79">
        <v>1.845</v>
      </c>
      <c r="M2096" s="79">
        <v>1.4929999999999999</v>
      </c>
      <c r="N2096" s="79">
        <v>1.4450000000000001</v>
      </c>
      <c r="O2096" s="79">
        <v>1.365</v>
      </c>
    </row>
    <row r="2097" spans="1:15">
      <c r="A2097" s="87">
        <v>43556</v>
      </c>
      <c r="B2097" s="79">
        <v>1.5</v>
      </c>
      <c r="D2097" s="79">
        <v>1.5</v>
      </c>
      <c r="E2097" s="79">
        <v>1.5</v>
      </c>
      <c r="F2097" s="79">
        <v>1.5</v>
      </c>
      <c r="G2097" s="81">
        <v>4843</v>
      </c>
      <c r="H2097" s="81">
        <v>38</v>
      </c>
      <c r="I2097" s="80">
        <v>123.129368</v>
      </c>
      <c r="J2097" s="79">
        <v>1.7896000000000001</v>
      </c>
      <c r="K2097" s="79">
        <v>1.7765</v>
      </c>
      <c r="L2097" s="79">
        <v>1.8427</v>
      </c>
      <c r="M2097" s="79">
        <v>1.4929999999999999</v>
      </c>
      <c r="N2097" s="79">
        <v>1.4550000000000001</v>
      </c>
      <c r="O2097" s="79">
        <v>1.375</v>
      </c>
    </row>
    <row r="2098" spans="1:15">
      <c r="A2098" s="87">
        <v>43557</v>
      </c>
      <c r="B2098" s="79">
        <v>1.5</v>
      </c>
      <c r="C2098" s="79" t="s">
        <v>194</v>
      </c>
      <c r="D2098" s="79">
        <v>1.5</v>
      </c>
      <c r="E2098" s="79">
        <v>1.5</v>
      </c>
      <c r="F2098" s="79">
        <v>1.5</v>
      </c>
      <c r="G2098" s="81">
        <v>3372</v>
      </c>
      <c r="H2098" s="81">
        <v>35</v>
      </c>
      <c r="I2098" s="80">
        <v>123.134428</v>
      </c>
      <c r="J2098" s="79">
        <v>1.7330000000000001</v>
      </c>
      <c r="K2098" s="79">
        <v>1.7273000000000001</v>
      </c>
      <c r="L2098" s="79">
        <v>1.7968999999999999</v>
      </c>
      <c r="M2098" s="79">
        <v>1.4950000000000001</v>
      </c>
      <c r="N2098" s="79">
        <v>1.4450000000000001</v>
      </c>
      <c r="O2098" s="79">
        <v>1.353</v>
      </c>
    </row>
    <row r="2099" spans="1:15">
      <c r="A2099" s="87">
        <v>43558</v>
      </c>
      <c r="B2099" s="79">
        <v>1.5</v>
      </c>
      <c r="C2099" s="79" t="s">
        <v>194</v>
      </c>
      <c r="D2099" s="79">
        <v>1.5</v>
      </c>
      <c r="E2099" s="79">
        <v>1.5</v>
      </c>
      <c r="F2099" s="79">
        <v>1.5</v>
      </c>
      <c r="G2099" s="81">
        <v>3543</v>
      </c>
      <c r="H2099" s="81">
        <v>36</v>
      </c>
      <c r="I2099" s="80">
        <v>123.139489</v>
      </c>
      <c r="J2099" s="79">
        <v>1.7949999999999999</v>
      </c>
      <c r="K2099" s="79">
        <v>1.7850000000000001</v>
      </c>
      <c r="L2099" s="79">
        <v>1.8454999999999999</v>
      </c>
      <c r="M2099" s="79">
        <v>1.4950000000000001</v>
      </c>
      <c r="N2099" s="79">
        <v>1.448</v>
      </c>
      <c r="O2099" s="79">
        <v>1.3599999999999999</v>
      </c>
    </row>
    <row r="2100" spans="1:15">
      <c r="A2100" s="87">
        <v>43559</v>
      </c>
      <c r="B2100" s="79">
        <v>1.5</v>
      </c>
      <c r="C2100" s="79" t="s">
        <v>194</v>
      </c>
      <c r="D2100" s="79">
        <v>1.5</v>
      </c>
      <c r="E2100" s="79">
        <v>1.5</v>
      </c>
      <c r="F2100" s="79">
        <v>1.5</v>
      </c>
      <c r="G2100" s="81">
        <v>3029</v>
      </c>
      <c r="H2100" s="81">
        <v>29</v>
      </c>
      <c r="I2100" s="80">
        <v>123.144549</v>
      </c>
      <c r="J2100" s="79">
        <v>1.7452999999999999</v>
      </c>
      <c r="K2100" s="79">
        <v>1.73</v>
      </c>
      <c r="L2100" s="79">
        <v>1.8029999999999999</v>
      </c>
      <c r="M2100" s="79">
        <v>1.5004999999999999</v>
      </c>
      <c r="N2100" s="79">
        <v>1.448</v>
      </c>
      <c r="O2100" s="79">
        <v>1.3599999999999999</v>
      </c>
    </row>
    <row r="2101" spans="1:15">
      <c r="A2101" s="87">
        <v>43560</v>
      </c>
      <c r="B2101" s="79">
        <v>1.5</v>
      </c>
      <c r="C2101" s="79" t="s">
        <v>194</v>
      </c>
      <c r="D2101" s="79">
        <v>1.5</v>
      </c>
      <c r="E2101" s="79">
        <v>1.5</v>
      </c>
      <c r="F2101" s="79">
        <v>1.5</v>
      </c>
      <c r="G2101" s="81">
        <v>4320</v>
      </c>
      <c r="H2101" s="81">
        <v>36</v>
      </c>
      <c r="I2101" s="80">
        <v>123.14961</v>
      </c>
      <c r="J2101" s="79">
        <v>1.74</v>
      </c>
      <c r="K2101" s="79">
        <v>1.7299</v>
      </c>
      <c r="L2101" s="79">
        <v>1.7986</v>
      </c>
      <c r="M2101" s="79">
        <v>1.5009999999999999</v>
      </c>
      <c r="N2101" s="79">
        <v>1.4450000000000001</v>
      </c>
      <c r="O2101" s="79">
        <v>1.3679999999999999</v>
      </c>
    </row>
    <row r="2102" spans="1:15">
      <c r="A2102" s="87">
        <v>43563</v>
      </c>
      <c r="B2102" s="79">
        <v>1.5</v>
      </c>
      <c r="C2102" s="79" t="s">
        <v>194</v>
      </c>
      <c r="D2102" s="79">
        <v>1.5</v>
      </c>
      <c r="E2102" s="79">
        <v>1.5</v>
      </c>
      <c r="F2102" s="79">
        <v>1.5</v>
      </c>
      <c r="G2102" s="81">
        <v>5032</v>
      </c>
      <c r="H2102" s="81">
        <v>33</v>
      </c>
      <c r="I2102" s="80">
        <v>123.164793</v>
      </c>
      <c r="J2102" s="79">
        <v>1.722</v>
      </c>
      <c r="K2102" s="79">
        <v>1.7134</v>
      </c>
      <c r="L2102" s="79">
        <v>1.7719</v>
      </c>
      <c r="M2102" s="79">
        <v>1.4950000000000001</v>
      </c>
      <c r="N2102" s="79">
        <v>1.44</v>
      </c>
      <c r="O2102" s="79">
        <v>1.3620000000000001</v>
      </c>
    </row>
    <row r="2103" spans="1:15">
      <c r="A2103" s="87">
        <v>43564</v>
      </c>
      <c r="B2103" s="79">
        <v>1.5</v>
      </c>
      <c r="C2103" s="79" t="s">
        <v>194</v>
      </c>
      <c r="D2103" s="79">
        <v>1.5</v>
      </c>
      <c r="E2103" s="79">
        <v>1.5</v>
      </c>
      <c r="F2103" s="79">
        <v>1.5</v>
      </c>
      <c r="G2103" s="81">
        <v>3394</v>
      </c>
      <c r="H2103" s="81">
        <v>30</v>
      </c>
      <c r="I2103" s="80">
        <v>123.169854</v>
      </c>
      <c r="J2103" s="79">
        <v>1.724</v>
      </c>
      <c r="K2103" s="79">
        <v>1.7222</v>
      </c>
      <c r="L2103" s="79">
        <v>1.7848000000000002</v>
      </c>
      <c r="M2103" s="79">
        <v>1.4950000000000001</v>
      </c>
      <c r="N2103" s="79">
        <v>1.4430000000000001</v>
      </c>
      <c r="O2103" s="79">
        <v>1.3679999999999999</v>
      </c>
    </row>
    <row r="2104" spans="1:15">
      <c r="A2104" s="87">
        <v>43565</v>
      </c>
      <c r="B2104" s="79">
        <v>1.5</v>
      </c>
      <c r="C2104" s="79" t="s">
        <v>194</v>
      </c>
      <c r="D2104" s="79">
        <v>1.5</v>
      </c>
      <c r="E2104" s="79">
        <v>1.5</v>
      </c>
      <c r="F2104" s="79">
        <v>1.5</v>
      </c>
      <c r="G2104" s="81">
        <v>4935</v>
      </c>
      <c r="H2104" s="81">
        <v>39</v>
      </c>
      <c r="I2104" s="80">
        <v>123.174916</v>
      </c>
      <c r="J2104" s="79">
        <v>1.7341</v>
      </c>
      <c r="K2104" s="79">
        <v>1.7122000000000002</v>
      </c>
      <c r="L2104" s="79">
        <v>1.7907</v>
      </c>
      <c r="M2104" s="79">
        <v>1.4950000000000001</v>
      </c>
      <c r="N2104" s="79">
        <v>1.4530000000000001</v>
      </c>
      <c r="O2104" s="79">
        <v>1.38</v>
      </c>
    </row>
    <row r="2105" spans="1:15">
      <c r="A2105" s="87">
        <v>43566</v>
      </c>
      <c r="B2105" s="79">
        <v>1.5</v>
      </c>
      <c r="C2105" s="79" t="s">
        <v>194</v>
      </c>
      <c r="D2105" s="79">
        <v>1.5</v>
      </c>
      <c r="E2105" s="79">
        <v>1.5</v>
      </c>
      <c r="F2105" s="79">
        <v>1.5</v>
      </c>
      <c r="G2105" s="81">
        <v>3524</v>
      </c>
      <c r="H2105" s="81">
        <v>29</v>
      </c>
      <c r="I2105" s="80">
        <v>123.17997800000001</v>
      </c>
      <c r="J2105" s="79">
        <v>1.7093</v>
      </c>
      <c r="K2105" s="79">
        <v>1.7037</v>
      </c>
      <c r="L2105" s="79">
        <v>1.7770000000000001</v>
      </c>
      <c r="M2105" s="79">
        <v>1.4950000000000001</v>
      </c>
      <c r="N2105" s="79">
        <v>1.4550000000000001</v>
      </c>
      <c r="O2105" s="79">
        <v>1.383</v>
      </c>
    </row>
    <row r="2106" spans="1:15">
      <c r="A2106" s="87">
        <v>43567</v>
      </c>
      <c r="B2106" s="79">
        <v>1.5</v>
      </c>
      <c r="C2106" s="79" t="s">
        <v>194</v>
      </c>
      <c r="D2106" s="79">
        <v>1.5</v>
      </c>
      <c r="E2106" s="79">
        <v>1.5</v>
      </c>
      <c r="F2106" s="79">
        <v>1.5</v>
      </c>
      <c r="G2106" s="81">
        <v>3724</v>
      </c>
      <c r="H2106" s="81">
        <v>33</v>
      </c>
      <c r="I2106" s="80">
        <v>123.18504</v>
      </c>
      <c r="J2106" s="79">
        <v>1.6949999999999998</v>
      </c>
      <c r="K2106" s="79">
        <v>1.69</v>
      </c>
      <c r="L2106" s="79">
        <v>1.7730999999999999</v>
      </c>
      <c r="M2106" s="79">
        <v>1.49</v>
      </c>
      <c r="N2106" s="79">
        <v>1.4515</v>
      </c>
      <c r="O2106" s="79">
        <v>1.385</v>
      </c>
    </row>
    <row r="2107" spans="1:15">
      <c r="A2107" s="87">
        <v>43570</v>
      </c>
      <c r="B2107" s="79">
        <v>1.5</v>
      </c>
      <c r="C2107" s="79" t="s">
        <v>194</v>
      </c>
      <c r="D2107" s="79">
        <v>1.5</v>
      </c>
      <c r="E2107" s="79">
        <v>1.5</v>
      </c>
      <c r="F2107" s="79">
        <v>1.5</v>
      </c>
      <c r="G2107" s="81">
        <v>4513</v>
      </c>
      <c r="H2107" s="81">
        <v>42</v>
      </c>
      <c r="I2107" s="80">
        <v>123.200228</v>
      </c>
      <c r="J2107" s="79">
        <v>1.6958</v>
      </c>
      <c r="K2107" s="79">
        <v>1.6947999999999999</v>
      </c>
      <c r="L2107" s="79">
        <v>1.7724</v>
      </c>
      <c r="M2107" s="79">
        <v>1.4929999999999999</v>
      </c>
      <c r="N2107" s="79">
        <v>1.4550000000000001</v>
      </c>
      <c r="O2107" s="79">
        <v>1.3900000000000001</v>
      </c>
    </row>
    <row r="2108" spans="1:15">
      <c r="A2108" s="87">
        <v>43571</v>
      </c>
      <c r="B2108" s="79">
        <v>1.5</v>
      </c>
      <c r="C2108" s="79" t="s">
        <v>194</v>
      </c>
      <c r="D2108" s="79">
        <v>1.5</v>
      </c>
      <c r="E2108" s="79">
        <v>1.5</v>
      </c>
      <c r="F2108" s="79">
        <v>1.5</v>
      </c>
      <c r="G2108" s="81">
        <v>2471</v>
      </c>
      <c r="H2108" s="81">
        <v>28</v>
      </c>
      <c r="I2108" s="80">
        <v>123.205291</v>
      </c>
      <c r="J2108" s="79">
        <v>1.6922999999999999</v>
      </c>
      <c r="K2108" s="79">
        <v>1.6804999999999999</v>
      </c>
      <c r="L2108" s="79">
        <v>1.7614000000000001</v>
      </c>
      <c r="M2108" s="79">
        <v>1.49</v>
      </c>
      <c r="N2108" s="79">
        <v>1.4430000000000001</v>
      </c>
      <c r="O2108" s="79">
        <v>1.375</v>
      </c>
    </row>
    <row r="2109" spans="1:15">
      <c r="A2109" s="87">
        <v>43572</v>
      </c>
      <c r="B2109" s="79">
        <v>1.5</v>
      </c>
      <c r="C2109" s="79" t="s">
        <v>194</v>
      </c>
      <c r="D2109" s="79">
        <v>1.5</v>
      </c>
      <c r="E2109" s="79">
        <v>1.5</v>
      </c>
      <c r="F2109" s="79">
        <v>1.5</v>
      </c>
      <c r="G2109" s="81">
        <v>4901</v>
      </c>
      <c r="H2109" s="81">
        <v>35</v>
      </c>
      <c r="I2109" s="80">
        <v>123.210354</v>
      </c>
      <c r="J2109" s="79">
        <v>1.69</v>
      </c>
      <c r="K2109" s="79">
        <v>1.6823000000000001</v>
      </c>
      <c r="L2109" s="79">
        <v>1.76</v>
      </c>
      <c r="M2109" s="79">
        <v>1.488</v>
      </c>
      <c r="N2109" s="79">
        <v>1.4430000000000001</v>
      </c>
      <c r="O2109" s="79">
        <v>1.373</v>
      </c>
    </row>
    <row r="2110" spans="1:15">
      <c r="A2110" s="87">
        <v>43573</v>
      </c>
      <c r="B2110" s="79">
        <v>1.5</v>
      </c>
      <c r="C2110" s="79" t="s">
        <v>194</v>
      </c>
      <c r="D2110" s="79">
        <v>1.5</v>
      </c>
      <c r="E2110" s="79">
        <v>1.5</v>
      </c>
      <c r="F2110" s="79">
        <v>1.5</v>
      </c>
      <c r="G2110" s="81">
        <v>5546</v>
      </c>
      <c r="H2110" s="81">
        <v>40</v>
      </c>
      <c r="I2110" s="80">
        <v>123.215417</v>
      </c>
      <c r="J2110" s="79">
        <v>1.7055</v>
      </c>
      <c r="K2110" s="79">
        <v>1.6968999999999999</v>
      </c>
      <c r="L2110" s="79">
        <v>1.7656000000000001</v>
      </c>
      <c r="M2110" s="79">
        <v>1.49</v>
      </c>
      <c r="N2110" s="79">
        <v>1.45</v>
      </c>
      <c r="O2110" s="79">
        <v>1.375</v>
      </c>
    </row>
    <row r="2111" spans="1:15">
      <c r="A2111" s="87">
        <v>43578</v>
      </c>
      <c r="B2111" s="79">
        <v>1.5</v>
      </c>
      <c r="C2111" s="79" t="s">
        <v>194</v>
      </c>
      <c r="D2111" s="79">
        <v>1.5</v>
      </c>
      <c r="E2111" s="79">
        <v>1.5</v>
      </c>
      <c r="F2111" s="79">
        <v>1.5</v>
      </c>
      <c r="G2111" s="81">
        <v>4006</v>
      </c>
      <c r="H2111" s="81">
        <v>34</v>
      </c>
      <c r="I2111" s="80">
        <v>123.240735</v>
      </c>
      <c r="J2111" s="79">
        <v>1.6773</v>
      </c>
      <c r="K2111" s="79">
        <v>1.6762000000000001</v>
      </c>
      <c r="L2111" s="79">
        <v>1.746</v>
      </c>
      <c r="M2111" s="79">
        <v>1.4849999999999999</v>
      </c>
      <c r="N2111" s="79">
        <v>1.448</v>
      </c>
      <c r="O2111" s="79">
        <v>1.37</v>
      </c>
    </row>
    <row r="2112" spans="1:15">
      <c r="A2112" s="87">
        <v>43579</v>
      </c>
      <c r="B2112" s="79">
        <v>1.5</v>
      </c>
      <c r="C2112" s="79" t="s">
        <v>194</v>
      </c>
      <c r="D2112" s="79">
        <v>1.5</v>
      </c>
      <c r="E2112" s="79">
        <v>1.5</v>
      </c>
      <c r="F2112" s="79">
        <v>1.5</v>
      </c>
      <c r="G2112" s="81">
        <v>4689</v>
      </c>
      <c r="H2112" s="81">
        <v>32</v>
      </c>
      <c r="I2112" s="80">
        <v>123.2458</v>
      </c>
      <c r="J2112" s="79">
        <v>1.5</v>
      </c>
      <c r="K2112" s="79">
        <v>1.4975000000000001</v>
      </c>
      <c r="L2112" s="79">
        <v>1.5676999999999999</v>
      </c>
      <c r="M2112" s="79">
        <v>1.4</v>
      </c>
      <c r="N2112" s="79">
        <v>1.3049999999999999</v>
      </c>
      <c r="O2112" s="79">
        <v>1.2150000000000001</v>
      </c>
    </row>
    <row r="2113" spans="1:15">
      <c r="A2113" s="87">
        <v>43581</v>
      </c>
      <c r="B2113" s="79">
        <v>1.5</v>
      </c>
      <c r="C2113" s="79" t="s">
        <v>194</v>
      </c>
      <c r="D2113" s="79">
        <v>1.5</v>
      </c>
      <c r="E2113" s="79">
        <v>1.5</v>
      </c>
      <c r="F2113" s="79">
        <v>1.5</v>
      </c>
      <c r="G2113" s="81">
        <v>4824</v>
      </c>
      <c r="H2113" s="81">
        <v>38</v>
      </c>
      <c r="I2113" s="80">
        <v>123.25593000000001</v>
      </c>
      <c r="J2113" s="79">
        <v>1.6023000000000001</v>
      </c>
      <c r="K2113" s="79">
        <v>1.5577999999999999</v>
      </c>
      <c r="L2113" s="79">
        <v>1.6129</v>
      </c>
      <c r="M2113" s="79">
        <v>1.413</v>
      </c>
      <c r="N2113" s="79">
        <v>1.325</v>
      </c>
      <c r="O2113" s="79">
        <v>1.23</v>
      </c>
    </row>
    <row r="2114" spans="1:15">
      <c r="A2114" s="87">
        <v>43584</v>
      </c>
      <c r="B2114" s="79">
        <v>1.5</v>
      </c>
      <c r="C2114" s="79" t="s">
        <v>194</v>
      </c>
      <c r="D2114" s="79">
        <v>1.5</v>
      </c>
      <c r="E2114" s="79">
        <v>1.5</v>
      </c>
      <c r="F2114" s="79">
        <v>1.5</v>
      </c>
      <c r="G2114" s="81">
        <v>2837</v>
      </c>
      <c r="H2114" s="81">
        <v>25</v>
      </c>
      <c r="I2114" s="80">
        <v>123.271126</v>
      </c>
      <c r="J2114" s="79">
        <v>1.6099999999999999</v>
      </c>
      <c r="K2114" s="79">
        <v>1.5699999999999998</v>
      </c>
      <c r="L2114" s="79">
        <v>1.6242000000000001</v>
      </c>
      <c r="M2114" s="79">
        <v>1.4179999999999999</v>
      </c>
      <c r="N2114" s="79">
        <v>1.327</v>
      </c>
      <c r="O2114" s="79">
        <v>1.23</v>
      </c>
    </row>
    <row r="2115" spans="1:15">
      <c r="A2115" s="87">
        <v>43585</v>
      </c>
      <c r="B2115" s="79">
        <v>1.5</v>
      </c>
      <c r="C2115" s="79" t="s">
        <v>194</v>
      </c>
      <c r="D2115" s="79">
        <v>1.5</v>
      </c>
      <c r="E2115" s="79">
        <v>1.5</v>
      </c>
      <c r="F2115" s="79">
        <v>1.5</v>
      </c>
      <c r="G2115" s="81">
        <v>3581</v>
      </c>
      <c r="H2115" s="81">
        <v>29</v>
      </c>
      <c r="I2115" s="80">
        <v>123.27619199999999</v>
      </c>
      <c r="J2115" s="79">
        <v>1.5996000000000001</v>
      </c>
      <c r="K2115" s="79">
        <v>1.5632999999999999</v>
      </c>
      <c r="L2115" s="79">
        <v>1.6179000000000001</v>
      </c>
      <c r="M2115" s="79">
        <v>1.41</v>
      </c>
      <c r="N2115" s="79">
        <v>1.325</v>
      </c>
      <c r="O2115" s="79">
        <v>1.2250000000000001</v>
      </c>
    </row>
    <row r="2116" spans="1:15">
      <c r="A2116" s="87">
        <v>43586</v>
      </c>
      <c r="B2116" s="79">
        <v>1.5</v>
      </c>
      <c r="C2116" s="79" t="s">
        <v>194</v>
      </c>
      <c r="D2116" s="79">
        <v>1.5</v>
      </c>
      <c r="E2116" s="79">
        <v>1.5</v>
      </c>
      <c r="F2116" s="79">
        <v>1.5</v>
      </c>
      <c r="G2116" s="81">
        <v>2763</v>
      </c>
      <c r="H2116" s="81">
        <v>23</v>
      </c>
      <c r="I2116" s="80">
        <v>123.28125799999999</v>
      </c>
      <c r="J2116" s="79">
        <v>1.5986</v>
      </c>
      <c r="K2116" s="79">
        <v>1.5649999999999999</v>
      </c>
      <c r="L2116" s="79">
        <v>1.6059999999999999</v>
      </c>
      <c r="M2116" s="79">
        <v>1.405</v>
      </c>
      <c r="N2116" s="79">
        <v>1.325</v>
      </c>
      <c r="O2116" s="79">
        <v>1.2250000000000001</v>
      </c>
    </row>
    <row r="2117" spans="1:15">
      <c r="A2117" s="87">
        <v>43587</v>
      </c>
      <c r="B2117" s="79">
        <v>1.5</v>
      </c>
      <c r="C2117" s="79" t="s">
        <v>194</v>
      </c>
      <c r="D2117" s="79">
        <v>1.5</v>
      </c>
      <c r="E2117" s="79">
        <v>1.5</v>
      </c>
      <c r="F2117" s="79">
        <v>1.5</v>
      </c>
      <c r="G2117" s="81">
        <v>2614</v>
      </c>
      <c r="H2117" s="81">
        <v>25</v>
      </c>
      <c r="I2117" s="80">
        <v>123.28632399999999</v>
      </c>
      <c r="J2117" s="79">
        <v>1.6</v>
      </c>
      <c r="K2117" s="79">
        <v>1.56</v>
      </c>
      <c r="L2117" s="79">
        <v>1.6108</v>
      </c>
      <c r="M2117" s="79">
        <v>1.405</v>
      </c>
      <c r="N2117" s="79">
        <v>1.325</v>
      </c>
      <c r="O2117" s="79">
        <v>1.23</v>
      </c>
    </row>
    <row r="2118" spans="1:15">
      <c r="A2118" s="87">
        <v>43588</v>
      </c>
      <c r="B2118" s="79">
        <v>1.5</v>
      </c>
      <c r="C2118" s="79" t="s">
        <v>194</v>
      </c>
      <c r="D2118" s="79">
        <v>1.5</v>
      </c>
      <c r="E2118" s="79">
        <v>1.5</v>
      </c>
      <c r="F2118" s="79">
        <v>1.5</v>
      </c>
      <c r="G2118" s="81">
        <v>4487</v>
      </c>
      <c r="H2118" s="81">
        <v>38</v>
      </c>
      <c r="I2118" s="80">
        <v>123.291391</v>
      </c>
      <c r="J2118" s="79">
        <v>1.5699999999999998</v>
      </c>
      <c r="K2118" s="79">
        <v>1.55</v>
      </c>
      <c r="L2118" s="79">
        <v>1.595</v>
      </c>
      <c r="M2118" s="79">
        <v>1.3879999999999999</v>
      </c>
      <c r="N2118" s="79">
        <v>1.3180000000000001</v>
      </c>
      <c r="O2118" s="79">
        <v>1.22</v>
      </c>
    </row>
    <row r="2119" spans="1:15">
      <c r="A2119" s="87">
        <v>43591</v>
      </c>
      <c r="B2119" s="79">
        <v>1.5</v>
      </c>
      <c r="C2119" s="79" t="s">
        <v>194</v>
      </c>
      <c r="D2119" s="79">
        <v>1.5</v>
      </c>
      <c r="E2119" s="79">
        <v>1.5</v>
      </c>
      <c r="F2119" s="79">
        <v>1.5</v>
      </c>
      <c r="G2119" s="81">
        <v>4931</v>
      </c>
      <c r="H2119" s="81">
        <v>34</v>
      </c>
      <c r="I2119" s="80">
        <v>123.306591</v>
      </c>
      <c r="J2119" s="79">
        <v>1.56</v>
      </c>
      <c r="K2119" s="79">
        <v>1.5390999999999999</v>
      </c>
      <c r="L2119" s="79">
        <v>1.5784</v>
      </c>
      <c r="M2119" s="79">
        <v>1.365</v>
      </c>
      <c r="N2119" s="79">
        <v>1.3080000000000001</v>
      </c>
      <c r="O2119" s="79">
        <v>1.204</v>
      </c>
    </row>
    <row r="2120" spans="1:15">
      <c r="A2120" s="87">
        <v>43592</v>
      </c>
      <c r="B2120" s="79">
        <v>1.5</v>
      </c>
      <c r="C2120" s="79" t="s">
        <v>194</v>
      </c>
      <c r="D2120" s="79">
        <v>1.5</v>
      </c>
      <c r="E2120" s="79">
        <v>1.5</v>
      </c>
      <c r="F2120" s="79">
        <v>1.5</v>
      </c>
      <c r="G2120" s="81">
        <v>3428</v>
      </c>
      <c r="H2120" s="81">
        <v>33</v>
      </c>
      <c r="I2120" s="80">
        <v>123.31165900000001</v>
      </c>
      <c r="J2120" s="79">
        <v>1.7</v>
      </c>
      <c r="K2120" s="79">
        <v>1.675</v>
      </c>
      <c r="L2120" s="79">
        <v>1.7181</v>
      </c>
      <c r="M2120" s="79">
        <v>1.4929999999999999</v>
      </c>
      <c r="N2120" s="79">
        <v>1.4390000000000001</v>
      </c>
      <c r="O2120" s="79">
        <v>1.345</v>
      </c>
    </row>
    <row r="2121" spans="1:15">
      <c r="A2121" s="87">
        <v>43593</v>
      </c>
      <c r="B2121" s="79">
        <v>1.5</v>
      </c>
      <c r="C2121" s="79" t="s">
        <v>194</v>
      </c>
      <c r="D2121" s="79">
        <v>1.5</v>
      </c>
      <c r="E2121" s="79">
        <v>1.5</v>
      </c>
      <c r="F2121" s="79">
        <v>1.5</v>
      </c>
      <c r="G2121" s="81">
        <v>2914</v>
      </c>
      <c r="H2121" s="81">
        <v>28</v>
      </c>
      <c r="I2121" s="80">
        <v>123.316726</v>
      </c>
      <c r="J2121" s="79">
        <v>1.6766000000000001</v>
      </c>
      <c r="K2121" s="79">
        <v>1.6531</v>
      </c>
      <c r="L2121" s="79">
        <v>1.6842000000000001</v>
      </c>
      <c r="M2121" s="79">
        <v>1.49</v>
      </c>
      <c r="N2121" s="79">
        <v>1.427</v>
      </c>
      <c r="O2121" s="79">
        <v>1.325</v>
      </c>
    </row>
    <row r="2122" spans="1:15">
      <c r="A2122" s="87">
        <v>43594</v>
      </c>
      <c r="B2122" s="79">
        <v>1.5</v>
      </c>
      <c r="C2122" s="79" t="s">
        <v>194</v>
      </c>
      <c r="D2122" s="79">
        <v>1.5</v>
      </c>
      <c r="E2122" s="79">
        <v>1.5</v>
      </c>
      <c r="F2122" s="79">
        <v>1.5</v>
      </c>
      <c r="G2122" s="81">
        <v>2862</v>
      </c>
      <c r="H2122" s="81">
        <v>30</v>
      </c>
      <c r="I2122" s="80">
        <v>123.321794</v>
      </c>
      <c r="J2122" s="79">
        <v>1.6731</v>
      </c>
      <c r="K2122" s="79">
        <v>1.65</v>
      </c>
      <c r="L2122" s="79">
        <v>1.6758</v>
      </c>
      <c r="M2122" s="79">
        <v>1.4889999999999999</v>
      </c>
      <c r="N2122" s="79">
        <v>1.413</v>
      </c>
      <c r="O2122" s="79">
        <v>1.3105</v>
      </c>
    </row>
    <row r="2123" spans="1:15">
      <c r="A2123" s="87">
        <v>43595</v>
      </c>
      <c r="B2123" s="79">
        <v>1.5</v>
      </c>
      <c r="C2123" s="79" t="s">
        <v>194</v>
      </c>
      <c r="D2123" s="79">
        <v>1.5</v>
      </c>
      <c r="E2123" s="79">
        <v>1.5</v>
      </c>
      <c r="F2123" s="79">
        <v>1.5</v>
      </c>
      <c r="G2123" s="81">
        <v>2383</v>
      </c>
      <c r="H2123" s="81">
        <v>31</v>
      </c>
      <c r="I2123" s="80">
        <v>123.32686200000001</v>
      </c>
      <c r="J2123" s="79">
        <v>1.67</v>
      </c>
      <c r="K2123" s="79">
        <v>1.6482000000000001</v>
      </c>
      <c r="L2123" s="79">
        <v>1.6686000000000001</v>
      </c>
      <c r="M2123" s="79">
        <v>1.488</v>
      </c>
      <c r="N2123" s="79">
        <v>1.413</v>
      </c>
      <c r="O2123" s="79">
        <v>1.3105</v>
      </c>
    </row>
    <row r="2124" spans="1:15">
      <c r="A2124" s="87">
        <v>43598</v>
      </c>
      <c r="B2124" s="79">
        <v>1.5</v>
      </c>
      <c r="C2124" s="79" t="s">
        <v>194</v>
      </c>
      <c r="D2124" s="79">
        <v>1.5</v>
      </c>
      <c r="E2124" s="79">
        <v>1.5</v>
      </c>
      <c r="F2124" s="79">
        <v>1.5</v>
      </c>
      <c r="G2124" s="81">
        <v>3749</v>
      </c>
      <c r="H2124" s="81">
        <v>33</v>
      </c>
      <c r="I2124" s="80">
        <v>123.342067</v>
      </c>
      <c r="J2124" s="79">
        <v>1.6686999999999999</v>
      </c>
      <c r="K2124" s="79">
        <v>1.6400000000000001</v>
      </c>
      <c r="L2124" s="79">
        <v>1.67</v>
      </c>
      <c r="M2124" s="79">
        <v>1.4769999999999999</v>
      </c>
      <c r="N2124" s="79">
        <v>1.3900000000000001</v>
      </c>
      <c r="O2124" s="79">
        <v>1.2849999999999999</v>
      </c>
    </row>
    <row r="2125" spans="1:15">
      <c r="A2125" s="87">
        <v>43599</v>
      </c>
      <c r="B2125" s="79">
        <v>1.5</v>
      </c>
      <c r="C2125" s="79" t="s">
        <v>194</v>
      </c>
      <c r="D2125" s="79">
        <v>1.5</v>
      </c>
      <c r="E2125" s="79">
        <v>1.5</v>
      </c>
      <c r="F2125" s="79">
        <v>1.5</v>
      </c>
      <c r="G2125" s="81">
        <v>2016</v>
      </c>
      <c r="H2125" s="81">
        <v>20</v>
      </c>
      <c r="I2125" s="80">
        <v>123.34713600000001</v>
      </c>
      <c r="J2125" s="79">
        <v>1.645</v>
      </c>
      <c r="K2125" s="79">
        <v>1.62</v>
      </c>
      <c r="L2125" s="79">
        <v>1.6383000000000001</v>
      </c>
      <c r="M2125" s="79">
        <v>1.4670000000000001</v>
      </c>
      <c r="N2125" s="79">
        <v>1.37</v>
      </c>
      <c r="O2125" s="79">
        <v>1.258</v>
      </c>
    </row>
    <row r="2126" spans="1:15">
      <c r="A2126" s="87">
        <v>43600</v>
      </c>
      <c r="B2126" s="79">
        <v>1.5</v>
      </c>
      <c r="C2126" s="79" t="s">
        <v>194</v>
      </c>
      <c r="D2126" s="79">
        <v>1.5</v>
      </c>
      <c r="E2126" s="79">
        <v>1.5</v>
      </c>
      <c r="F2126" s="79">
        <v>1.5</v>
      </c>
      <c r="G2126" s="81">
        <v>2812</v>
      </c>
      <c r="H2126" s="81">
        <v>26</v>
      </c>
      <c r="I2126" s="80">
        <v>123.352205</v>
      </c>
      <c r="J2126" s="79">
        <v>1.6463000000000001</v>
      </c>
      <c r="K2126" s="79">
        <v>1.6383999999999999</v>
      </c>
      <c r="L2126" s="79">
        <v>1.6400000000000001</v>
      </c>
      <c r="M2126" s="79">
        <v>1.4630000000000001</v>
      </c>
      <c r="N2126" s="79">
        <v>1.3614999999999999</v>
      </c>
      <c r="O2126" s="79">
        <v>1.248</v>
      </c>
    </row>
    <row r="2127" spans="1:15">
      <c r="A2127" s="87">
        <v>43601</v>
      </c>
      <c r="B2127" s="79">
        <v>1.5</v>
      </c>
      <c r="C2127" s="79" t="s">
        <v>194</v>
      </c>
      <c r="D2127" s="79">
        <v>1.5</v>
      </c>
      <c r="E2127" s="79">
        <v>1.5</v>
      </c>
      <c r="F2127" s="79">
        <v>1.5</v>
      </c>
      <c r="G2127" s="81">
        <v>3653</v>
      </c>
      <c r="H2127" s="81">
        <v>28</v>
      </c>
      <c r="I2127" s="80">
        <v>123.357274</v>
      </c>
      <c r="J2127" s="79">
        <v>1.5874000000000001</v>
      </c>
      <c r="K2127" s="79">
        <v>1.575</v>
      </c>
      <c r="L2127" s="79">
        <v>1.5767</v>
      </c>
      <c r="M2127" s="79">
        <v>1.44</v>
      </c>
      <c r="N2127" s="79">
        <v>1.3214999999999999</v>
      </c>
      <c r="O2127" s="79">
        <v>1.2050000000000001</v>
      </c>
    </row>
    <row r="2128" spans="1:15">
      <c r="A2128" s="87">
        <v>43602</v>
      </c>
      <c r="B2128" s="79">
        <v>1.5</v>
      </c>
      <c r="C2128" s="79" t="s">
        <v>194</v>
      </c>
      <c r="D2128" s="79">
        <v>1.5</v>
      </c>
      <c r="E2128" s="79">
        <v>1.5</v>
      </c>
      <c r="F2128" s="79">
        <v>1.5</v>
      </c>
      <c r="G2128" s="81">
        <v>3862</v>
      </c>
      <c r="H2128" s="81">
        <v>28</v>
      </c>
      <c r="I2128" s="80">
        <v>123.362343</v>
      </c>
      <c r="J2128" s="79">
        <v>1.58</v>
      </c>
      <c r="K2128" s="79">
        <v>1.5603</v>
      </c>
      <c r="L2128" s="79">
        <v>1.56</v>
      </c>
      <c r="M2128" s="79">
        <v>1.4039999999999999</v>
      </c>
      <c r="N2128" s="79">
        <v>1.2849999999999999</v>
      </c>
      <c r="O2128" s="79">
        <v>1.1679999999999999</v>
      </c>
    </row>
    <row r="2129" spans="1:15">
      <c r="A2129" s="87">
        <v>43605</v>
      </c>
      <c r="B2129" s="79">
        <v>1.5</v>
      </c>
      <c r="C2129" s="79" t="s">
        <v>194</v>
      </c>
      <c r="D2129" s="79">
        <v>1.5</v>
      </c>
      <c r="E2129" s="79">
        <v>1.5</v>
      </c>
      <c r="F2129" s="79">
        <v>1.5</v>
      </c>
      <c r="G2129" s="81">
        <v>3426</v>
      </c>
      <c r="H2129" s="81">
        <v>24</v>
      </c>
      <c r="I2129" s="80">
        <v>123.37755199999999</v>
      </c>
      <c r="J2129" s="79">
        <v>1.5899999999999999</v>
      </c>
      <c r="K2129" s="79">
        <v>1.5699999999999998</v>
      </c>
      <c r="L2129" s="79">
        <v>1.5699999999999998</v>
      </c>
      <c r="M2129" s="79">
        <v>1.415</v>
      </c>
      <c r="N2129" s="79">
        <v>1.3129999999999999</v>
      </c>
      <c r="O2129" s="79">
        <v>1.2150000000000001</v>
      </c>
    </row>
    <row r="2130" spans="1:15">
      <c r="A2130" s="87">
        <v>43606</v>
      </c>
      <c r="B2130" s="79">
        <v>1.5</v>
      </c>
      <c r="C2130" s="79" t="s">
        <v>194</v>
      </c>
      <c r="D2130" s="79">
        <v>1.5</v>
      </c>
      <c r="E2130" s="79">
        <v>1.5</v>
      </c>
      <c r="F2130" s="79">
        <v>1.5</v>
      </c>
      <c r="G2130" s="81">
        <v>2495</v>
      </c>
      <c r="H2130" s="81">
        <v>23</v>
      </c>
      <c r="I2130" s="80">
        <v>123.382623</v>
      </c>
      <c r="J2130" s="79">
        <v>1.48</v>
      </c>
      <c r="K2130" s="79">
        <v>1.4765999999999999</v>
      </c>
      <c r="L2130" s="79">
        <v>1.4739</v>
      </c>
      <c r="M2130" s="79">
        <v>1.37</v>
      </c>
      <c r="N2130" s="79">
        <v>1.26</v>
      </c>
      <c r="O2130" s="79">
        <v>1.1599999999999999</v>
      </c>
    </row>
    <row r="2131" spans="1:15">
      <c r="A2131" s="87">
        <v>43607</v>
      </c>
      <c r="B2131" s="79">
        <v>1.5</v>
      </c>
      <c r="C2131" s="79" t="s">
        <v>194</v>
      </c>
      <c r="D2131" s="79">
        <v>1.5</v>
      </c>
      <c r="E2131" s="79">
        <v>1.5</v>
      </c>
      <c r="F2131" s="79">
        <v>1.5</v>
      </c>
      <c r="G2131" s="81">
        <v>3590</v>
      </c>
      <c r="H2131" s="81">
        <v>29</v>
      </c>
      <c r="I2131" s="80">
        <v>123.387693</v>
      </c>
      <c r="J2131" s="79">
        <v>1.48</v>
      </c>
      <c r="K2131" s="79">
        <v>1.48</v>
      </c>
      <c r="L2131" s="79">
        <v>1.4701</v>
      </c>
      <c r="M2131" s="79">
        <v>1.363</v>
      </c>
      <c r="N2131" s="79">
        <v>1.24</v>
      </c>
      <c r="O2131" s="79">
        <v>1.135</v>
      </c>
    </row>
    <row r="2132" spans="1:15">
      <c r="A2132" s="87">
        <v>43608</v>
      </c>
      <c r="B2132" s="79">
        <v>1.5</v>
      </c>
      <c r="C2132" s="79" t="s">
        <v>194</v>
      </c>
      <c r="D2132" s="79">
        <v>1.5</v>
      </c>
      <c r="E2132" s="79">
        <v>1.5</v>
      </c>
      <c r="F2132" s="79">
        <v>1.5</v>
      </c>
      <c r="G2132" s="81">
        <v>3086</v>
      </c>
      <c r="H2132" s="81">
        <v>30</v>
      </c>
      <c r="I2132" s="80">
        <v>123.392764</v>
      </c>
      <c r="J2132" s="79">
        <v>1.4950000000000001</v>
      </c>
      <c r="K2132" s="79">
        <v>1.4849999999999999</v>
      </c>
      <c r="L2132" s="79">
        <v>1.4724999999999999</v>
      </c>
      <c r="M2132" s="79">
        <v>1.3540000000000001</v>
      </c>
      <c r="N2132" s="79">
        <v>1.2150000000000001</v>
      </c>
      <c r="O2132" s="79">
        <v>1.115</v>
      </c>
    </row>
    <row r="2133" spans="1:15">
      <c r="A2133" s="87">
        <v>43609</v>
      </c>
      <c r="B2133" s="79">
        <v>1.5</v>
      </c>
      <c r="C2133" s="79" t="s">
        <v>194</v>
      </c>
      <c r="D2133" s="79">
        <v>1.5</v>
      </c>
      <c r="E2133" s="79">
        <v>1.5</v>
      </c>
      <c r="F2133" s="79">
        <v>1.5</v>
      </c>
      <c r="G2133" s="81">
        <v>4401</v>
      </c>
      <c r="H2133" s="81">
        <v>29</v>
      </c>
      <c r="I2133" s="80">
        <v>123.397835</v>
      </c>
      <c r="J2133" s="79">
        <v>1.4550000000000001</v>
      </c>
      <c r="K2133" s="79">
        <v>1.4328000000000001</v>
      </c>
      <c r="L2133" s="79">
        <v>1.4338</v>
      </c>
      <c r="M2133" s="79">
        <v>1.323</v>
      </c>
      <c r="N2133" s="79">
        <v>1.1915</v>
      </c>
      <c r="O2133" s="79">
        <v>1.0825</v>
      </c>
    </row>
    <row r="2134" spans="1:15">
      <c r="A2134" s="87">
        <v>43612</v>
      </c>
      <c r="B2134" s="79">
        <v>1.5</v>
      </c>
      <c r="C2134" s="79" t="s">
        <v>194</v>
      </c>
      <c r="D2134" s="79">
        <v>1.5</v>
      </c>
      <c r="E2134" s="79">
        <v>1.5</v>
      </c>
      <c r="F2134" s="79">
        <v>1.5</v>
      </c>
      <c r="G2134" s="81">
        <v>3775</v>
      </c>
      <c r="H2134" s="81">
        <v>31</v>
      </c>
      <c r="I2134" s="80">
        <v>123.413048</v>
      </c>
      <c r="J2134" s="79">
        <v>1.45</v>
      </c>
      <c r="K2134" s="79">
        <v>1.4341999999999999</v>
      </c>
      <c r="L2134" s="79">
        <v>1.4350000000000001</v>
      </c>
      <c r="M2134" s="79">
        <v>1.32</v>
      </c>
      <c r="N2134" s="79">
        <v>1.2</v>
      </c>
      <c r="O2134" s="79">
        <v>1.095</v>
      </c>
    </row>
    <row r="2135" spans="1:15">
      <c r="A2135" s="87">
        <v>43613</v>
      </c>
      <c r="B2135" s="79">
        <v>1.5</v>
      </c>
      <c r="C2135" s="79" t="s">
        <v>194</v>
      </c>
      <c r="D2135" s="79">
        <v>1.5</v>
      </c>
      <c r="E2135" s="79">
        <v>1.5</v>
      </c>
      <c r="F2135" s="79">
        <v>1.5</v>
      </c>
      <c r="G2135" s="81">
        <v>3229</v>
      </c>
      <c r="H2135" s="81">
        <v>27</v>
      </c>
      <c r="I2135" s="80">
        <v>123.41812</v>
      </c>
      <c r="J2135" s="79">
        <v>1.4450000000000001</v>
      </c>
      <c r="K2135" s="79">
        <v>1.4408000000000001</v>
      </c>
      <c r="L2135" s="79">
        <v>1.4395</v>
      </c>
      <c r="M2135" s="79">
        <v>1.3080000000000001</v>
      </c>
      <c r="N2135" s="79">
        <v>1.1850000000000001</v>
      </c>
      <c r="O2135" s="79">
        <v>1.085</v>
      </c>
    </row>
    <row r="2136" spans="1:15">
      <c r="A2136" s="87">
        <v>43614</v>
      </c>
      <c r="B2136" s="79">
        <v>1.5</v>
      </c>
      <c r="C2136" s="79" t="s">
        <v>194</v>
      </c>
      <c r="D2136" s="79">
        <v>1.5</v>
      </c>
      <c r="E2136" s="79">
        <v>1.5</v>
      </c>
      <c r="F2136" s="79">
        <v>1.5</v>
      </c>
      <c r="G2136" s="81">
        <v>4122</v>
      </c>
      <c r="H2136" s="81">
        <v>25</v>
      </c>
      <c r="I2136" s="80">
        <v>123.423192</v>
      </c>
      <c r="J2136" s="79">
        <v>1.4350000000000001</v>
      </c>
      <c r="K2136" s="79">
        <v>1.4240999999999999</v>
      </c>
      <c r="L2136" s="79">
        <v>1.4180999999999999</v>
      </c>
      <c r="M2136" s="79">
        <v>1.3029999999999999</v>
      </c>
      <c r="N2136" s="79">
        <v>1.173</v>
      </c>
      <c r="O2136" s="79">
        <v>1.071</v>
      </c>
    </row>
    <row r="2137" spans="1:15">
      <c r="A2137" s="87">
        <v>43615</v>
      </c>
      <c r="B2137" s="79">
        <v>1.5</v>
      </c>
      <c r="C2137" s="79" t="s">
        <v>194</v>
      </c>
      <c r="D2137" s="79">
        <v>1.5</v>
      </c>
      <c r="E2137" s="79">
        <v>1.5</v>
      </c>
      <c r="F2137" s="79">
        <v>1.5</v>
      </c>
      <c r="G2137" s="81">
        <v>2813</v>
      </c>
      <c r="H2137" s="81">
        <v>26</v>
      </c>
      <c r="I2137" s="80">
        <v>123.428264</v>
      </c>
      <c r="J2137" s="79">
        <v>1.42</v>
      </c>
      <c r="K2137" s="79">
        <v>1.425</v>
      </c>
      <c r="L2137" s="79">
        <v>1.415</v>
      </c>
      <c r="M2137" s="79">
        <v>1.2949999999999999</v>
      </c>
      <c r="N2137" s="79">
        <v>1.18</v>
      </c>
      <c r="O2137" s="79">
        <v>1.083</v>
      </c>
    </row>
    <row r="2138" spans="1:15">
      <c r="A2138" s="87">
        <v>43616</v>
      </c>
      <c r="B2138" s="79">
        <v>1.5</v>
      </c>
      <c r="C2138" s="79" t="s">
        <v>194</v>
      </c>
      <c r="D2138" s="79">
        <v>1.5</v>
      </c>
      <c r="E2138" s="79">
        <v>1.5</v>
      </c>
      <c r="F2138" s="79">
        <v>1.5</v>
      </c>
      <c r="G2138" s="81">
        <v>3428</v>
      </c>
      <c r="H2138" s="81">
        <v>38</v>
      </c>
      <c r="I2138" s="80">
        <v>123.43333699999999</v>
      </c>
      <c r="J2138" s="79">
        <v>1.41</v>
      </c>
      <c r="K2138" s="79">
        <v>1.415</v>
      </c>
      <c r="L2138" s="79">
        <v>1.4136</v>
      </c>
      <c r="M2138" s="79">
        <v>1.25</v>
      </c>
      <c r="N2138" s="79">
        <v>1.155</v>
      </c>
      <c r="O2138" s="79">
        <v>1.0649999999999999</v>
      </c>
    </row>
    <row r="2139" spans="1:15">
      <c r="A2139" s="87">
        <v>43619</v>
      </c>
      <c r="B2139" s="79">
        <v>1.5</v>
      </c>
      <c r="C2139" s="79" t="s">
        <v>194</v>
      </c>
      <c r="D2139" s="79">
        <v>1.5</v>
      </c>
      <c r="E2139" s="79">
        <v>1.5</v>
      </c>
      <c r="F2139" s="79">
        <v>1.5</v>
      </c>
      <c r="G2139" s="81">
        <v>4908</v>
      </c>
      <c r="H2139" s="81">
        <v>32</v>
      </c>
      <c r="I2139" s="80">
        <v>123.448554</v>
      </c>
      <c r="J2139" s="79">
        <v>1.3996999999999999</v>
      </c>
      <c r="K2139" s="79">
        <v>1.4</v>
      </c>
      <c r="L2139" s="79">
        <v>1.3985000000000001</v>
      </c>
      <c r="M2139" s="79">
        <v>1.2429999999999999</v>
      </c>
      <c r="N2139" s="79">
        <v>1.145</v>
      </c>
      <c r="O2139" s="79">
        <v>1.0549999999999999</v>
      </c>
    </row>
    <row r="2140" spans="1:15">
      <c r="A2140" s="87">
        <v>43620</v>
      </c>
      <c r="B2140" s="79">
        <v>1.5</v>
      </c>
      <c r="C2140" s="79" t="s">
        <v>194</v>
      </c>
      <c r="D2140" s="79">
        <v>1.5</v>
      </c>
      <c r="E2140" s="79">
        <v>1.5</v>
      </c>
      <c r="F2140" s="79">
        <v>1.5</v>
      </c>
      <c r="G2140" s="81">
        <v>3757</v>
      </c>
      <c r="H2140" s="81">
        <v>33</v>
      </c>
      <c r="I2140" s="80">
        <v>123.45362799999999</v>
      </c>
      <c r="J2140" s="79">
        <v>1.395</v>
      </c>
      <c r="K2140" s="79">
        <v>1.4003999999999999</v>
      </c>
      <c r="L2140" s="79">
        <v>1.4001999999999999</v>
      </c>
      <c r="M2140" s="79">
        <v>1.2450000000000001</v>
      </c>
      <c r="N2140" s="79">
        <v>1.1499999999999999</v>
      </c>
      <c r="O2140" s="79">
        <v>1.06</v>
      </c>
    </row>
    <row r="2141" spans="1:15">
      <c r="A2141" s="87">
        <v>43621</v>
      </c>
      <c r="B2141" s="79">
        <v>1.25</v>
      </c>
      <c r="C2141" s="79">
        <v>-0.25</v>
      </c>
      <c r="D2141" s="79">
        <v>1.25</v>
      </c>
      <c r="E2141" s="79">
        <v>1.25</v>
      </c>
      <c r="F2141" s="79">
        <v>1.25</v>
      </c>
      <c r="G2141" s="81">
        <v>4935</v>
      </c>
      <c r="H2141" s="81">
        <v>40</v>
      </c>
      <c r="I2141" s="80">
        <v>123.458701</v>
      </c>
      <c r="J2141" s="79">
        <v>1.385</v>
      </c>
      <c r="K2141" s="79">
        <v>1.3900000000000001</v>
      </c>
      <c r="L2141" s="79">
        <v>1.3900000000000001</v>
      </c>
      <c r="M2141" s="79">
        <v>1.2349999999999999</v>
      </c>
      <c r="N2141" s="79">
        <v>1.1499999999999999</v>
      </c>
      <c r="O2141" s="79">
        <v>1.0549999999999999</v>
      </c>
    </row>
    <row r="2142" spans="1:15">
      <c r="A2142" s="87">
        <v>43622</v>
      </c>
      <c r="B2142" s="79">
        <v>1.25</v>
      </c>
      <c r="C2142" s="79" t="s">
        <v>194</v>
      </c>
      <c r="D2142" s="79">
        <v>1.25</v>
      </c>
      <c r="E2142" s="79">
        <v>1.25</v>
      </c>
      <c r="F2142" s="79">
        <v>1.25</v>
      </c>
      <c r="G2142" s="81">
        <v>3435</v>
      </c>
      <c r="H2142" s="81">
        <v>37</v>
      </c>
      <c r="I2142" s="80">
        <v>123.462929</v>
      </c>
      <c r="J2142" s="79">
        <v>1.365</v>
      </c>
      <c r="K2142" s="79">
        <v>1.3660999999999999</v>
      </c>
      <c r="L2142" s="79">
        <v>1.3669</v>
      </c>
      <c r="M2142" s="79">
        <v>1.228</v>
      </c>
      <c r="N2142" s="79">
        <v>1.1080000000000001</v>
      </c>
      <c r="O2142" s="79">
        <v>1.008</v>
      </c>
    </row>
    <row r="2143" spans="1:15">
      <c r="A2143" s="87">
        <v>43623</v>
      </c>
      <c r="B2143" s="79">
        <v>1.25</v>
      </c>
      <c r="C2143" s="79" t="s">
        <v>194</v>
      </c>
      <c r="D2143" s="79">
        <v>1.25</v>
      </c>
      <c r="E2143" s="79">
        <v>1.25</v>
      </c>
      <c r="F2143" s="79">
        <v>1.25</v>
      </c>
      <c r="G2143" s="81">
        <v>3935</v>
      </c>
      <c r="H2143" s="81">
        <v>41</v>
      </c>
      <c r="I2143" s="80">
        <v>123.467157</v>
      </c>
      <c r="J2143" s="79">
        <v>1.3883000000000001</v>
      </c>
      <c r="K2143" s="79">
        <v>1.3788</v>
      </c>
      <c r="L2143" s="79">
        <v>1.3757999999999999</v>
      </c>
      <c r="M2143" s="79">
        <v>1.2130000000000001</v>
      </c>
      <c r="N2143" s="79">
        <v>1.0980000000000001</v>
      </c>
      <c r="O2143" s="79">
        <v>1</v>
      </c>
    </row>
    <row r="2144" spans="1:15">
      <c r="A2144" s="87">
        <v>43627</v>
      </c>
      <c r="B2144" s="79">
        <v>1.25</v>
      </c>
      <c r="C2144" s="79" t="s">
        <v>194</v>
      </c>
      <c r="D2144" s="79">
        <v>1.25</v>
      </c>
      <c r="E2144" s="79">
        <v>1.25</v>
      </c>
      <c r="F2144" s="79">
        <v>1.25</v>
      </c>
      <c r="G2144" s="81">
        <v>3305</v>
      </c>
      <c r="H2144" s="81">
        <v>40</v>
      </c>
      <c r="I2144" s="80">
        <v>123.484071</v>
      </c>
      <c r="J2144" s="79">
        <v>1.3576999999999999</v>
      </c>
      <c r="K2144" s="79">
        <v>1.3563000000000001</v>
      </c>
      <c r="L2144" s="79">
        <v>1.3571</v>
      </c>
      <c r="M2144" s="79">
        <v>1.21</v>
      </c>
      <c r="N2144" s="79">
        <v>1.1040000000000001</v>
      </c>
      <c r="O2144" s="79">
        <v>1.0004999999999999</v>
      </c>
    </row>
    <row r="2145" spans="1:15">
      <c r="A2145" s="87">
        <v>43628</v>
      </c>
      <c r="B2145" s="79">
        <v>1.25</v>
      </c>
      <c r="C2145" s="79" t="s">
        <v>194</v>
      </c>
      <c r="D2145" s="79">
        <v>1.25</v>
      </c>
      <c r="E2145" s="79">
        <v>1.25</v>
      </c>
      <c r="F2145" s="79">
        <v>1.25</v>
      </c>
      <c r="G2145" s="81">
        <v>4466</v>
      </c>
      <c r="H2145" s="81">
        <v>39</v>
      </c>
      <c r="I2145" s="80">
        <v>123.4883</v>
      </c>
      <c r="J2145" s="79">
        <v>1.3723000000000001</v>
      </c>
      <c r="K2145" s="79">
        <v>1.3541000000000001</v>
      </c>
      <c r="L2145" s="79">
        <v>1.355</v>
      </c>
      <c r="M2145" s="79">
        <v>1.2</v>
      </c>
      <c r="N2145" s="79">
        <v>1.0980000000000001</v>
      </c>
      <c r="O2145" s="79">
        <v>1.0004999999999999</v>
      </c>
    </row>
    <row r="2146" spans="1:15">
      <c r="A2146" s="87">
        <v>43629</v>
      </c>
      <c r="B2146" s="79">
        <v>1.25</v>
      </c>
      <c r="C2146" s="79" t="s">
        <v>194</v>
      </c>
      <c r="D2146" s="79">
        <v>1.25</v>
      </c>
      <c r="E2146" s="79">
        <v>1.25</v>
      </c>
      <c r="F2146" s="79">
        <v>1.25</v>
      </c>
      <c r="G2146" s="81">
        <v>4229</v>
      </c>
      <c r="H2146" s="81">
        <v>29</v>
      </c>
      <c r="I2146" s="80">
        <v>123.492529</v>
      </c>
      <c r="J2146" s="79">
        <v>1.3</v>
      </c>
      <c r="K2146" s="79">
        <v>1.2959000000000001</v>
      </c>
      <c r="L2146" s="79">
        <v>1.2842</v>
      </c>
      <c r="M2146" s="79">
        <v>1.175</v>
      </c>
      <c r="N2146" s="79">
        <v>1.0489999999999999</v>
      </c>
      <c r="O2146" s="79">
        <v>0.94499999999999995</v>
      </c>
    </row>
    <row r="2147" spans="1:15">
      <c r="A2147" s="87">
        <v>43630</v>
      </c>
      <c r="B2147" s="79">
        <v>1.25</v>
      </c>
      <c r="C2147" s="79" t="s">
        <v>194</v>
      </c>
      <c r="D2147" s="79">
        <v>1.25</v>
      </c>
      <c r="E2147" s="79">
        <v>1.25</v>
      </c>
      <c r="F2147" s="79">
        <v>1.25</v>
      </c>
      <c r="G2147" s="81">
        <v>3669</v>
      </c>
      <c r="H2147" s="81">
        <v>39</v>
      </c>
      <c r="I2147" s="80">
        <v>123.496758</v>
      </c>
      <c r="J2147" s="79">
        <v>1.32</v>
      </c>
      <c r="K2147" s="79">
        <v>1.3025</v>
      </c>
      <c r="L2147" s="79">
        <v>1.3014999999999999</v>
      </c>
      <c r="M2147" s="79">
        <v>1.1779999999999999</v>
      </c>
      <c r="N2147" s="79">
        <v>1.06</v>
      </c>
      <c r="O2147" s="79">
        <v>0.95499999999999996</v>
      </c>
    </row>
    <row r="2148" spans="1:15">
      <c r="A2148" s="87">
        <v>43633</v>
      </c>
      <c r="B2148" s="79">
        <v>1.25</v>
      </c>
      <c r="C2148" s="79" t="s">
        <v>194</v>
      </c>
      <c r="D2148" s="79">
        <v>1.25</v>
      </c>
      <c r="E2148" s="79">
        <v>1.25</v>
      </c>
      <c r="F2148" s="79">
        <v>1.25</v>
      </c>
      <c r="G2148" s="81">
        <v>4377</v>
      </c>
      <c r="H2148" s="81">
        <v>31</v>
      </c>
      <c r="I2148" s="80">
        <v>123.509446</v>
      </c>
      <c r="J2148" s="79">
        <v>1.3107</v>
      </c>
      <c r="K2148" s="79">
        <v>1.3004</v>
      </c>
      <c r="L2148" s="79">
        <v>1.2888999999999999</v>
      </c>
      <c r="M2148" s="79">
        <v>1.19</v>
      </c>
      <c r="N2148" s="79">
        <v>1.083</v>
      </c>
      <c r="O2148" s="79">
        <v>0.97499999999999998</v>
      </c>
    </row>
    <row r="2149" spans="1:15">
      <c r="A2149" s="87">
        <v>43634</v>
      </c>
      <c r="B2149" s="79">
        <v>1.25</v>
      </c>
      <c r="C2149" s="79" t="s">
        <v>194</v>
      </c>
      <c r="D2149" s="79">
        <v>1.25</v>
      </c>
      <c r="E2149" s="79">
        <v>1.25</v>
      </c>
      <c r="F2149" s="79">
        <v>1.25</v>
      </c>
      <c r="G2149" s="81">
        <v>2779</v>
      </c>
      <c r="H2149" s="81">
        <v>30</v>
      </c>
      <c r="I2149" s="80">
        <v>123.513676</v>
      </c>
      <c r="J2149" s="79">
        <v>1.2749999999999999</v>
      </c>
      <c r="K2149" s="79">
        <v>1.2673000000000001</v>
      </c>
      <c r="L2149" s="79">
        <v>1.2707999999999999</v>
      </c>
      <c r="M2149" s="79">
        <v>1.1830000000000001</v>
      </c>
      <c r="N2149" s="79">
        <v>1.08</v>
      </c>
      <c r="O2149" s="79">
        <v>0.97499999999999998</v>
      </c>
    </row>
    <row r="2150" spans="1:15">
      <c r="A2150" s="87">
        <v>43635</v>
      </c>
      <c r="B2150" s="79">
        <v>1.25</v>
      </c>
      <c r="C2150" s="79" t="s">
        <v>194</v>
      </c>
      <c r="D2150" s="79">
        <v>1.25</v>
      </c>
      <c r="E2150" s="79">
        <v>1.25</v>
      </c>
      <c r="F2150" s="79">
        <v>1.25</v>
      </c>
      <c r="G2150" s="81">
        <v>3938</v>
      </c>
      <c r="H2150" s="81">
        <v>39</v>
      </c>
      <c r="I2150" s="80">
        <v>123.517906</v>
      </c>
      <c r="J2150" s="79">
        <v>1.2749999999999999</v>
      </c>
      <c r="K2150" s="79">
        <v>1.2610000000000001</v>
      </c>
      <c r="L2150" s="79">
        <v>1.2674000000000001</v>
      </c>
      <c r="M2150" s="79">
        <v>1.173</v>
      </c>
      <c r="N2150" s="79">
        <v>1.0705</v>
      </c>
      <c r="O2150" s="79">
        <v>0.97</v>
      </c>
    </row>
    <row r="2151" spans="1:15">
      <c r="A2151" s="87">
        <v>43636</v>
      </c>
      <c r="B2151" s="79">
        <v>1.25</v>
      </c>
      <c r="C2151" s="79" t="s">
        <v>194</v>
      </c>
      <c r="D2151" s="79">
        <v>1.25</v>
      </c>
      <c r="E2151" s="79">
        <v>1.25</v>
      </c>
      <c r="F2151" s="79">
        <v>1.25</v>
      </c>
      <c r="G2151" s="81">
        <v>4455</v>
      </c>
      <c r="H2151" s="81">
        <v>33</v>
      </c>
      <c r="I2151" s="80">
        <v>123.522136</v>
      </c>
      <c r="J2151" s="79">
        <v>1.24</v>
      </c>
      <c r="K2151" s="79">
        <v>1.2349999999999999</v>
      </c>
      <c r="L2151" s="79">
        <v>1.2349999999999999</v>
      </c>
      <c r="M2151" s="79">
        <v>1.1299999999999999</v>
      </c>
      <c r="N2151" s="79">
        <v>1.02</v>
      </c>
      <c r="O2151" s="79">
        <v>0.92</v>
      </c>
    </row>
    <row r="2152" spans="1:15">
      <c r="A2152" s="87">
        <v>43637</v>
      </c>
      <c r="B2152" s="79">
        <v>1.25</v>
      </c>
      <c r="C2152" s="79" t="s">
        <v>194</v>
      </c>
      <c r="D2152" s="79">
        <v>1.25</v>
      </c>
      <c r="E2152" s="79">
        <v>1.25</v>
      </c>
      <c r="F2152" s="79">
        <v>1.25</v>
      </c>
      <c r="G2152" s="81">
        <v>3443</v>
      </c>
      <c r="H2152" s="81">
        <v>37</v>
      </c>
      <c r="I2152" s="80">
        <v>123.526366</v>
      </c>
      <c r="J2152" s="79">
        <v>1.1950000000000001</v>
      </c>
      <c r="K2152" s="79">
        <v>1.175</v>
      </c>
      <c r="L2152" s="79">
        <v>1.1760999999999999</v>
      </c>
      <c r="M2152" s="79">
        <v>1.103</v>
      </c>
      <c r="N2152" s="79">
        <v>0.99399999999999999</v>
      </c>
      <c r="O2152" s="79">
        <v>0.89200000000000002</v>
      </c>
    </row>
    <row r="2153" spans="1:15">
      <c r="A2153" s="87">
        <v>43640</v>
      </c>
      <c r="B2153" s="79">
        <v>1.25</v>
      </c>
      <c r="C2153" s="79" t="s">
        <v>194</v>
      </c>
      <c r="D2153" s="79">
        <v>1.25</v>
      </c>
      <c r="E2153" s="79">
        <v>1.25</v>
      </c>
      <c r="F2153" s="79">
        <v>1.25</v>
      </c>
      <c r="G2153" s="81">
        <v>2650</v>
      </c>
      <c r="H2153" s="81">
        <v>27</v>
      </c>
      <c r="I2153" s="80">
        <v>123.539057</v>
      </c>
      <c r="J2153" s="79">
        <v>1.1850000000000001</v>
      </c>
      <c r="K2153" s="79">
        <v>1.165</v>
      </c>
      <c r="L2153" s="79">
        <v>1.165</v>
      </c>
      <c r="M2153" s="79">
        <v>1.0880000000000001</v>
      </c>
      <c r="N2153" s="79">
        <v>0.98</v>
      </c>
      <c r="O2153" s="79">
        <v>0.878</v>
      </c>
    </row>
    <row r="2154" spans="1:15">
      <c r="A2154" s="87">
        <v>43641</v>
      </c>
      <c r="B2154" s="79">
        <v>1.25</v>
      </c>
      <c r="C2154" s="79" t="s">
        <v>194</v>
      </c>
      <c r="D2154" s="79">
        <v>1.25</v>
      </c>
      <c r="E2154" s="79">
        <v>1.25</v>
      </c>
      <c r="F2154" s="79">
        <v>1.25</v>
      </c>
      <c r="G2154" s="81">
        <v>4192</v>
      </c>
      <c r="H2154" s="81">
        <v>35</v>
      </c>
      <c r="I2154" s="80">
        <v>123.543288</v>
      </c>
      <c r="J2154" s="79">
        <v>1.2046999999999999</v>
      </c>
      <c r="K2154" s="79">
        <v>1.1807000000000001</v>
      </c>
      <c r="L2154" s="79">
        <v>1.1819999999999999</v>
      </c>
      <c r="M2154" s="79">
        <v>1.085</v>
      </c>
      <c r="N2154" s="79">
        <v>0.98</v>
      </c>
      <c r="O2154" s="79">
        <v>0.875</v>
      </c>
    </row>
    <row r="2155" spans="1:15">
      <c r="A2155" s="87">
        <v>43642</v>
      </c>
      <c r="B2155" s="79">
        <v>1.25</v>
      </c>
      <c r="C2155" s="79" t="s">
        <v>194</v>
      </c>
      <c r="D2155" s="79">
        <v>1.25</v>
      </c>
      <c r="E2155" s="79">
        <v>1.25</v>
      </c>
      <c r="F2155" s="79">
        <v>1.25</v>
      </c>
      <c r="G2155" s="81">
        <v>5434</v>
      </c>
      <c r="H2155" s="81">
        <v>39</v>
      </c>
      <c r="I2155" s="80">
        <v>123.54751899999999</v>
      </c>
      <c r="J2155" s="79">
        <v>1.2050000000000001</v>
      </c>
      <c r="K2155" s="79">
        <v>1.1934</v>
      </c>
      <c r="L2155" s="79">
        <v>1.1950000000000001</v>
      </c>
      <c r="M2155" s="79">
        <v>1.0880000000000001</v>
      </c>
      <c r="N2155" s="79">
        <v>0.99250000000000005</v>
      </c>
      <c r="O2155" s="79">
        <v>0.89500000000000002</v>
      </c>
    </row>
    <row r="2156" spans="1:15">
      <c r="A2156" s="87">
        <v>43643</v>
      </c>
      <c r="B2156" s="79">
        <v>1.25</v>
      </c>
      <c r="C2156" s="79" t="s">
        <v>194</v>
      </c>
      <c r="D2156" s="79">
        <v>1.25</v>
      </c>
      <c r="E2156" s="79">
        <v>1.25</v>
      </c>
      <c r="F2156" s="79">
        <v>1.25</v>
      </c>
      <c r="G2156" s="81">
        <v>3477</v>
      </c>
      <c r="H2156" s="81">
        <v>43</v>
      </c>
      <c r="I2156" s="80">
        <v>123.55175</v>
      </c>
      <c r="J2156" s="79">
        <v>1.2250000000000001</v>
      </c>
      <c r="K2156" s="79">
        <v>1.2073</v>
      </c>
      <c r="L2156" s="79">
        <v>1.2204999999999999</v>
      </c>
      <c r="M2156" s="79">
        <v>1.105</v>
      </c>
      <c r="N2156" s="79">
        <v>1.0075000000000001</v>
      </c>
      <c r="O2156" s="79">
        <v>0.91800000000000004</v>
      </c>
    </row>
    <row r="2157" spans="1:15">
      <c r="A2157" s="87">
        <v>43644</v>
      </c>
      <c r="B2157" s="79">
        <v>1.25</v>
      </c>
      <c r="C2157" s="79" t="s">
        <v>194</v>
      </c>
      <c r="D2157" s="79">
        <v>1.25</v>
      </c>
      <c r="E2157" s="79">
        <v>1.25</v>
      </c>
      <c r="F2157" s="79">
        <v>1.25</v>
      </c>
      <c r="G2157" s="81">
        <v>3507</v>
      </c>
      <c r="H2157" s="81">
        <v>41</v>
      </c>
      <c r="I2157" s="80">
        <v>123.555981</v>
      </c>
      <c r="J2157" s="79">
        <v>1.22</v>
      </c>
      <c r="K2157" s="79">
        <v>1.2046000000000001</v>
      </c>
      <c r="L2157" s="79">
        <v>1.2190000000000001</v>
      </c>
      <c r="M2157" s="79">
        <v>1.083</v>
      </c>
      <c r="N2157" s="79">
        <v>1</v>
      </c>
      <c r="O2157" s="79">
        <v>0.91</v>
      </c>
    </row>
    <row r="2158" spans="1:15">
      <c r="A2158" s="87">
        <v>43647</v>
      </c>
      <c r="B2158" s="79">
        <v>1.25</v>
      </c>
      <c r="C2158" s="79" t="s">
        <v>194</v>
      </c>
      <c r="D2158" s="79">
        <v>1.25</v>
      </c>
      <c r="E2158" s="79">
        <v>1.25</v>
      </c>
      <c r="F2158" s="79">
        <v>1.25</v>
      </c>
      <c r="G2158" s="81">
        <v>4336</v>
      </c>
      <c r="H2158" s="81">
        <v>31</v>
      </c>
      <c r="I2158" s="80">
        <v>123.568675</v>
      </c>
      <c r="J2158" s="79">
        <v>1.1950000000000001</v>
      </c>
      <c r="K2158" s="79">
        <v>1.19</v>
      </c>
      <c r="L2158" s="79">
        <v>1.2150000000000001</v>
      </c>
      <c r="M2158" s="79">
        <v>1.06</v>
      </c>
      <c r="N2158" s="79">
        <v>0.98650000000000004</v>
      </c>
      <c r="O2158" s="79">
        <v>0.90049999999999997</v>
      </c>
    </row>
    <row r="2159" spans="1:15">
      <c r="A2159" s="87">
        <v>43648</v>
      </c>
      <c r="B2159" s="79">
        <v>1.25</v>
      </c>
      <c r="C2159" s="79" t="s">
        <v>194</v>
      </c>
      <c r="D2159" s="79">
        <v>1.25</v>
      </c>
      <c r="E2159" s="79">
        <v>1.25</v>
      </c>
      <c r="F2159" s="79">
        <v>1.25</v>
      </c>
      <c r="G2159" s="81">
        <v>4365</v>
      </c>
      <c r="H2159" s="81">
        <v>30</v>
      </c>
      <c r="I2159" s="80">
        <v>123.572907</v>
      </c>
      <c r="J2159" s="79">
        <v>1.1950000000000001</v>
      </c>
      <c r="K2159" s="79">
        <v>1.1966000000000001</v>
      </c>
      <c r="L2159" s="79">
        <v>1.2058</v>
      </c>
      <c r="M2159" s="79">
        <v>1.0009999999999999</v>
      </c>
      <c r="N2159" s="79">
        <v>0.95599999999999996</v>
      </c>
      <c r="O2159" s="79">
        <v>0.89100000000000001</v>
      </c>
    </row>
    <row r="2160" spans="1:15">
      <c r="A2160" s="87">
        <v>43649</v>
      </c>
      <c r="B2160" s="79">
        <v>1</v>
      </c>
      <c r="C2160" s="79">
        <v>-0.25</v>
      </c>
      <c r="D2160" s="79">
        <v>1</v>
      </c>
      <c r="E2160" s="79">
        <v>1</v>
      </c>
      <c r="F2160" s="79">
        <v>1</v>
      </c>
      <c r="G2160" s="81">
        <v>2487</v>
      </c>
      <c r="H2160" s="81">
        <v>28</v>
      </c>
      <c r="I2160" s="80">
        <v>123.577139</v>
      </c>
      <c r="J2160" s="79">
        <v>1.125</v>
      </c>
      <c r="K2160" s="79">
        <v>1.1320000000000001</v>
      </c>
      <c r="L2160" s="79">
        <v>1.1767000000000001</v>
      </c>
      <c r="M2160" s="79">
        <v>1</v>
      </c>
      <c r="N2160" s="79">
        <v>0.95050000000000001</v>
      </c>
      <c r="O2160" s="79">
        <v>0.878</v>
      </c>
    </row>
    <row r="2161" spans="1:15">
      <c r="A2161" s="87">
        <v>43650</v>
      </c>
      <c r="B2161" s="79">
        <v>1</v>
      </c>
      <c r="D2161" s="79">
        <v>1</v>
      </c>
      <c r="E2161" s="79">
        <v>1</v>
      </c>
      <c r="F2161" s="79">
        <v>1</v>
      </c>
      <c r="G2161" s="81">
        <v>4744</v>
      </c>
      <c r="H2161" s="81">
        <v>33</v>
      </c>
      <c r="I2161" s="80">
        <v>123.580524</v>
      </c>
      <c r="J2161" s="79">
        <v>1.1299999999999999</v>
      </c>
      <c r="K2161" s="79">
        <v>1.1365000000000001</v>
      </c>
      <c r="L2161" s="79">
        <v>1.1740999999999999</v>
      </c>
      <c r="M2161" s="79">
        <v>1.0009999999999999</v>
      </c>
      <c r="N2161" s="79">
        <v>0.94799999999999995</v>
      </c>
      <c r="O2161" s="79">
        <v>0.88300000000000001</v>
      </c>
    </row>
    <row r="2162" spans="1:15">
      <c r="A2162" s="87">
        <v>43651</v>
      </c>
      <c r="B2162" s="79">
        <v>1</v>
      </c>
      <c r="C2162" s="79" t="s">
        <v>194</v>
      </c>
      <c r="D2162" s="79">
        <v>1</v>
      </c>
      <c r="E2162" s="79">
        <v>1</v>
      </c>
      <c r="F2162" s="79">
        <v>1</v>
      </c>
      <c r="G2162" s="81">
        <v>2555</v>
      </c>
      <c r="H2162" s="81">
        <v>30</v>
      </c>
      <c r="I2162" s="80">
        <v>123.58391</v>
      </c>
      <c r="J2162" s="79">
        <v>1.125</v>
      </c>
      <c r="K2162" s="79">
        <v>1.1287</v>
      </c>
      <c r="L2162" s="79">
        <v>1.165</v>
      </c>
      <c r="M2162" s="79">
        <v>0.998</v>
      </c>
      <c r="N2162" s="79">
        <v>0.94499999999999995</v>
      </c>
      <c r="O2162" s="79">
        <v>0.88149999999999995</v>
      </c>
    </row>
    <row r="2163" spans="1:15">
      <c r="A2163" s="87">
        <v>43654</v>
      </c>
      <c r="B2163" s="79">
        <v>1</v>
      </c>
      <c r="C2163" s="79" t="s">
        <v>194</v>
      </c>
      <c r="D2163" s="79">
        <v>1</v>
      </c>
      <c r="E2163" s="79">
        <v>1</v>
      </c>
      <c r="F2163" s="79">
        <v>1</v>
      </c>
      <c r="G2163" s="81">
        <v>4551</v>
      </c>
      <c r="H2163" s="81">
        <v>31</v>
      </c>
      <c r="I2163" s="80">
        <v>123.59406799999999</v>
      </c>
      <c r="J2163" s="79">
        <v>1.1174999999999999</v>
      </c>
      <c r="K2163" s="79">
        <v>1.1209</v>
      </c>
      <c r="L2163" s="79">
        <v>1.1597999999999999</v>
      </c>
      <c r="M2163" s="79">
        <v>0.998</v>
      </c>
      <c r="N2163" s="79">
        <v>0.95499999999999996</v>
      </c>
      <c r="O2163" s="79">
        <v>0.89</v>
      </c>
    </row>
    <row r="2164" spans="1:15">
      <c r="A2164" s="87">
        <v>43655</v>
      </c>
      <c r="B2164" s="79">
        <v>1</v>
      </c>
      <c r="C2164" s="79" t="s">
        <v>194</v>
      </c>
      <c r="D2164" s="79">
        <v>1</v>
      </c>
      <c r="E2164" s="79">
        <v>1</v>
      </c>
      <c r="F2164" s="79">
        <v>1</v>
      </c>
      <c r="G2164" s="81">
        <v>4574</v>
      </c>
      <c r="H2164" s="81">
        <v>28</v>
      </c>
      <c r="I2164" s="80">
        <v>123.597454</v>
      </c>
      <c r="J2164" s="79">
        <v>1.115</v>
      </c>
      <c r="K2164" s="79">
        <v>1.1244000000000001</v>
      </c>
      <c r="L2164" s="79">
        <v>1.1658999999999999</v>
      </c>
      <c r="M2164" s="79">
        <v>0.995</v>
      </c>
      <c r="N2164" s="79">
        <v>0.95499999999999996</v>
      </c>
      <c r="O2164" s="79">
        <v>0.89300000000000002</v>
      </c>
    </row>
    <row r="2165" spans="1:15">
      <c r="A2165" s="87">
        <v>43656</v>
      </c>
      <c r="B2165" s="79">
        <v>1</v>
      </c>
      <c r="C2165" s="79" t="s">
        <v>194</v>
      </c>
      <c r="D2165" s="79">
        <v>1</v>
      </c>
      <c r="E2165" s="79">
        <v>1</v>
      </c>
      <c r="F2165" s="79">
        <v>1</v>
      </c>
      <c r="G2165" s="81">
        <v>3647</v>
      </c>
      <c r="H2165" s="81">
        <v>30</v>
      </c>
      <c r="I2165" s="80">
        <v>123.60084000000001</v>
      </c>
      <c r="J2165" s="79">
        <v>1.135</v>
      </c>
      <c r="K2165" s="79">
        <v>1.1375</v>
      </c>
      <c r="L2165" s="79">
        <v>1.1791</v>
      </c>
      <c r="M2165" s="79">
        <v>0.995</v>
      </c>
      <c r="N2165" s="79">
        <v>0.96</v>
      </c>
      <c r="O2165" s="79">
        <v>0.9</v>
      </c>
    </row>
    <row r="2166" spans="1:15">
      <c r="A2166" s="87">
        <v>43657</v>
      </c>
      <c r="B2166" s="79">
        <v>1</v>
      </c>
      <c r="C2166" s="79" t="s">
        <v>194</v>
      </c>
      <c r="D2166" s="79">
        <v>1</v>
      </c>
      <c r="E2166" s="79">
        <v>1</v>
      </c>
      <c r="F2166" s="79">
        <v>1</v>
      </c>
      <c r="G2166" s="81">
        <v>3701</v>
      </c>
      <c r="H2166" s="81">
        <v>31</v>
      </c>
      <c r="I2166" s="80">
        <v>123.604226</v>
      </c>
      <c r="J2166" s="79">
        <v>1.125</v>
      </c>
      <c r="K2166" s="79">
        <v>1.1269</v>
      </c>
      <c r="L2166" s="79">
        <v>1.1599999999999999</v>
      </c>
      <c r="M2166" s="79">
        <v>0.99299999999999999</v>
      </c>
      <c r="N2166" s="79">
        <v>0.95</v>
      </c>
      <c r="O2166" s="79">
        <v>0.88500000000000001</v>
      </c>
    </row>
    <row r="2167" spans="1:15">
      <c r="A2167" s="87">
        <v>43658</v>
      </c>
      <c r="B2167" s="79">
        <v>1</v>
      </c>
      <c r="C2167" s="79" t="s">
        <v>194</v>
      </c>
      <c r="D2167" s="79">
        <v>1</v>
      </c>
      <c r="E2167" s="79">
        <v>1</v>
      </c>
      <c r="F2167" s="79">
        <v>1</v>
      </c>
      <c r="G2167" s="81">
        <v>2515</v>
      </c>
      <c r="H2167" s="81">
        <v>32</v>
      </c>
      <c r="I2167" s="80">
        <v>123.607613</v>
      </c>
      <c r="J2167" s="79">
        <v>1.125</v>
      </c>
      <c r="K2167" s="79">
        <v>1.1288</v>
      </c>
      <c r="L2167" s="79">
        <v>1.173</v>
      </c>
      <c r="M2167" s="79">
        <v>0.98499999999999999</v>
      </c>
      <c r="N2167" s="79">
        <v>0.95</v>
      </c>
      <c r="O2167" s="79">
        <v>0.89</v>
      </c>
    </row>
    <row r="2168" spans="1:15">
      <c r="A2168" s="87">
        <v>43661</v>
      </c>
      <c r="B2168" s="79">
        <v>1</v>
      </c>
      <c r="C2168" s="79" t="s">
        <v>194</v>
      </c>
      <c r="D2168" s="79">
        <v>1</v>
      </c>
      <c r="E2168" s="79">
        <v>1</v>
      </c>
      <c r="F2168" s="79">
        <v>1</v>
      </c>
      <c r="G2168" s="81">
        <v>6082</v>
      </c>
      <c r="H2168" s="81">
        <v>42</v>
      </c>
      <c r="I2168" s="80">
        <v>123.617772</v>
      </c>
      <c r="J2168" s="79">
        <v>1.1291</v>
      </c>
      <c r="K2168" s="79">
        <v>1.125</v>
      </c>
      <c r="L2168" s="79">
        <v>1.169</v>
      </c>
      <c r="M2168" s="79">
        <v>0.98799999999999999</v>
      </c>
      <c r="N2168" s="79">
        <v>0.95</v>
      </c>
      <c r="O2168" s="79">
        <v>0.88800000000000001</v>
      </c>
    </row>
    <row r="2169" spans="1:15">
      <c r="A2169" s="87">
        <v>43662</v>
      </c>
      <c r="B2169" s="79">
        <v>1</v>
      </c>
      <c r="C2169" s="79" t="s">
        <v>194</v>
      </c>
      <c r="D2169" s="79">
        <v>1</v>
      </c>
      <c r="E2169" s="79">
        <v>1</v>
      </c>
      <c r="F2169" s="79">
        <v>1</v>
      </c>
      <c r="G2169" s="81">
        <v>3870</v>
      </c>
      <c r="H2169" s="81">
        <v>36</v>
      </c>
      <c r="I2169" s="80">
        <v>123.62115900000001</v>
      </c>
      <c r="J2169" s="79">
        <v>1.115</v>
      </c>
      <c r="K2169" s="79">
        <v>1.1146</v>
      </c>
      <c r="L2169" s="79">
        <v>1.1555</v>
      </c>
      <c r="M2169" s="79">
        <v>0.98499999999999999</v>
      </c>
      <c r="N2169" s="79">
        <v>0.94</v>
      </c>
      <c r="O2169" s="79">
        <v>0.875</v>
      </c>
    </row>
    <row r="2170" spans="1:15">
      <c r="A2170" s="87">
        <v>43663</v>
      </c>
      <c r="B2170" s="79">
        <v>1</v>
      </c>
      <c r="C2170" s="79" t="s">
        <v>194</v>
      </c>
      <c r="D2170" s="79">
        <v>1</v>
      </c>
      <c r="E2170" s="79">
        <v>1</v>
      </c>
      <c r="F2170" s="79">
        <v>1</v>
      </c>
      <c r="G2170" s="81">
        <v>3626</v>
      </c>
      <c r="H2170" s="81">
        <v>35</v>
      </c>
      <c r="I2170" s="80">
        <v>123.624546</v>
      </c>
      <c r="J2170" s="79">
        <v>1.125</v>
      </c>
      <c r="K2170" s="79">
        <v>1.1200000000000001</v>
      </c>
      <c r="L2170" s="79">
        <v>1.1599999999999999</v>
      </c>
      <c r="M2170" s="79">
        <v>0.98299999999999998</v>
      </c>
      <c r="N2170" s="79">
        <v>0.93799999999999994</v>
      </c>
      <c r="O2170" s="79">
        <v>0.86550000000000005</v>
      </c>
    </row>
    <row r="2171" spans="1:15">
      <c r="A2171" s="87">
        <v>43664</v>
      </c>
      <c r="B2171" s="79">
        <v>1</v>
      </c>
      <c r="C2171" s="79" t="s">
        <v>194</v>
      </c>
      <c r="D2171" s="79">
        <v>1</v>
      </c>
      <c r="E2171" s="79">
        <v>1</v>
      </c>
      <c r="F2171" s="79">
        <v>1</v>
      </c>
      <c r="G2171" s="81">
        <v>4111</v>
      </c>
      <c r="H2171" s="81">
        <v>37</v>
      </c>
      <c r="I2171" s="80">
        <v>123.627933</v>
      </c>
      <c r="J2171" s="79">
        <v>1.155</v>
      </c>
      <c r="K2171" s="79">
        <v>1.1514</v>
      </c>
      <c r="L2171" s="79">
        <v>1.1950000000000001</v>
      </c>
      <c r="M2171" s="79">
        <v>0.98799999999999999</v>
      </c>
      <c r="N2171" s="79">
        <v>0.93500000000000005</v>
      </c>
      <c r="O2171" s="79">
        <v>0.85550000000000004</v>
      </c>
    </row>
    <row r="2172" spans="1:15">
      <c r="A2172" s="87">
        <v>43665</v>
      </c>
      <c r="B2172" s="79">
        <v>1</v>
      </c>
      <c r="C2172" s="79" t="s">
        <v>194</v>
      </c>
      <c r="D2172" s="79">
        <v>1</v>
      </c>
      <c r="E2172" s="79">
        <v>1</v>
      </c>
      <c r="F2172" s="79">
        <v>1</v>
      </c>
      <c r="G2172" s="81">
        <v>3504</v>
      </c>
      <c r="H2172" s="81">
        <v>35</v>
      </c>
      <c r="I2172" s="80">
        <v>123.63132</v>
      </c>
      <c r="J2172" s="79">
        <v>1.125</v>
      </c>
      <c r="K2172" s="79">
        <v>1.1200000000000001</v>
      </c>
      <c r="L2172" s="79">
        <v>1.1768000000000001</v>
      </c>
      <c r="M2172" s="79">
        <v>0.97799999999999998</v>
      </c>
      <c r="N2172" s="79">
        <v>0.92249999999999999</v>
      </c>
      <c r="O2172" s="79">
        <v>0.84550000000000003</v>
      </c>
    </row>
    <row r="2173" spans="1:15">
      <c r="A2173" s="87">
        <v>43668</v>
      </c>
      <c r="B2173" s="79">
        <v>1</v>
      </c>
      <c r="C2173" s="79" t="s">
        <v>194</v>
      </c>
      <c r="D2173" s="79">
        <v>1</v>
      </c>
      <c r="E2173" s="79">
        <v>1</v>
      </c>
      <c r="F2173" s="79">
        <v>1</v>
      </c>
      <c r="G2173" s="81">
        <v>4992</v>
      </c>
      <c r="H2173" s="81">
        <v>37</v>
      </c>
      <c r="I2173" s="80">
        <v>123.641482</v>
      </c>
      <c r="J2173" s="79">
        <v>1.1100000000000001</v>
      </c>
      <c r="K2173" s="79">
        <v>1.1137999999999999</v>
      </c>
      <c r="L2173" s="79">
        <v>1.1666000000000001</v>
      </c>
      <c r="M2173" s="79">
        <v>0.97799999999999998</v>
      </c>
      <c r="N2173" s="79">
        <v>0.91800000000000004</v>
      </c>
      <c r="O2173" s="79">
        <v>0.83750000000000002</v>
      </c>
    </row>
    <row r="2174" spans="1:15">
      <c r="A2174" s="87">
        <v>43669</v>
      </c>
      <c r="B2174" s="79">
        <v>1</v>
      </c>
      <c r="C2174" s="79" t="s">
        <v>194</v>
      </c>
      <c r="D2174" s="79">
        <v>1</v>
      </c>
      <c r="E2174" s="79">
        <v>1</v>
      </c>
      <c r="F2174" s="79">
        <v>1</v>
      </c>
      <c r="G2174" s="81">
        <v>5288</v>
      </c>
      <c r="H2174" s="81">
        <v>32</v>
      </c>
      <c r="I2174" s="80">
        <v>123.644869</v>
      </c>
      <c r="J2174" s="79">
        <v>1.1073</v>
      </c>
      <c r="K2174" s="79">
        <v>1.105</v>
      </c>
      <c r="L2174" s="79">
        <v>1.1589</v>
      </c>
      <c r="M2174" s="79">
        <v>0.97299999999999998</v>
      </c>
      <c r="N2174" s="79">
        <v>0.91749999999999998</v>
      </c>
      <c r="O2174" s="79">
        <v>0.83250000000000002</v>
      </c>
    </row>
    <row r="2175" spans="1:15">
      <c r="A2175" s="87">
        <v>43670</v>
      </c>
      <c r="B2175" s="79">
        <v>1</v>
      </c>
      <c r="C2175" s="79" t="s">
        <v>194</v>
      </c>
      <c r="D2175" s="79">
        <v>1</v>
      </c>
      <c r="E2175" s="79">
        <v>1</v>
      </c>
      <c r="F2175" s="79">
        <v>1</v>
      </c>
      <c r="G2175" s="81">
        <v>3686</v>
      </c>
      <c r="H2175" s="81">
        <v>33</v>
      </c>
      <c r="I2175" s="80">
        <v>123.648257</v>
      </c>
      <c r="J2175" s="79">
        <v>1.0674999999999999</v>
      </c>
      <c r="K2175" s="79">
        <v>1.0579000000000001</v>
      </c>
      <c r="L2175" s="79">
        <v>1.1142000000000001</v>
      </c>
      <c r="M2175" s="79">
        <v>0.97299999999999998</v>
      </c>
      <c r="N2175" s="79">
        <v>0.90249999999999997</v>
      </c>
      <c r="O2175" s="79">
        <v>0.8105</v>
      </c>
    </row>
    <row r="2176" spans="1:15">
      <c r="A2176" s="87">
        <v>43671</v>
      </c>
      <c r="B2176" s="79">
        <v>1</v>
      </c>
      <c r="C2176" s="79" t="s">
        <v>194</v>
      </c>
      <c r="D2176" s="79">
        <v>1</v>
      </c>
      <c r="E2176" s="79">
        <v>1</v>
      </c>
      <c r="F2176" s="79">
        <v>1</v>
      </c>
      <c r="G2176" s="81">
        <v>3380</v>
      </c>
      <c r="H2176" s="81">
        <v>24</v>
      </c>
      <c r="I2176" s="80">
        <v>123.651644</v>
      </c>
      <c r="J2176" s="79">
        <v>1.0449999999999999</v>
      </c>
      <c r="K2176" s="79">
        <v>1.04</v>
      </c>
      <c r="L2176" s="79">
        <v>1.08</v>
      </c>
      <c r="M2176" s="79">
        <v>0.96799999999999997</v>
      </c>
      <c r="N2176" s="79">
        <v>0.87749999999999995</v>
      </c>
      <c r="O2176" s="79">
        <v>0.77249999999999996</v>
      </c>
    </row>
    <row r="2177" spans="1:18">
      <c r="A2177" s="87">
        <v>43672</v>
      </c>
      <c r="B2177" s="79">
        <v>1</v>
      </c>
      <c r="C2177" s="79" t="s">
        <v>194</v>
      </c>
      <c r="D2177" s="79">
        <v>1</v>
      </c>
      <c r="E2177" s="79">
        <v>1</v>
      </c>
      <c r="F2177" s="79">
        <v>1</v>
      </c>
      <c r="G2177" s="81">
        <v>2689</v>
      </c>
      <c r="H2177" s="81">
        <v>20</v>
      </c>
      <c r="I2177" s="80">
        <v>123.65503200000001</v>
      </c>
      <c r="J2177" s="79">
        <v>1.02</v>
      </c>
      <c r="K2177" s="79">
        <v>1.02</v>
      </c>
      <c r="L2177" s="79">
        <v>1.05</v>
      </c>
      <c r="M2177" s="79">
        <v>0.96299999999999997</v>
      </c>
      <c r="N2177" s="79">
        <v>0.87549999999999994</v>
      </c>
      <c r="O2177" s="79">
        <v>0.76749999999999996</v>
      </c>
    </row>
    <row r="2178" spans="1:18">
      <c r="A2178" s="87">
        <v>43675</v>
      </c>
      <c r="B2178" s="79">
        <v>1</v>
      </c>
      <c r="C2178" s="79" t="s">
        <v>194</v>
      </c>
      <c r="D2178" s="79">
        <v>1</v>
      </c>
      <c r="E2178" s="79">
        <v>1</v>
      </c>
      <c r="F2178" s="79">
        <v>1</v>
      </c>
      <c r="G2178" s="81">
        <v>4387</v>
      </c>
      <c r="H2178" s="81">
        <v>29</v>
      </c>
      <c r="I2178" s="80">
        <v>123.665195</v>
      </c>
      <c r="J2178" s="79">
        <v>1.04</v>
      </c>
      <c r="K2178" s="79">
        <v>1.0382</v>
      </c>
      <c r="L2178" s="79">
        <v>1.0690999999999999</v>
      </c>
      <c r="M2178" s="79">
        <v>0.95499999999999996</v>
      </c>
      <c r="N2178" s="79">
        <v>0.86250000000000004</v>
      </c>
      <c r="O2178" s="79">
        <v>0.75749999999999995</v>
      </c>
    </row>
    <row r="2179" spans="1:18">
      <c r="A2179" s="87">
        <v>43676</v>
      </c>
      <c r="B2179" s="79">
        <v>1</v>
      </c>
      <c r="C2179" s="79" t="s">
        <v>194</v>
      </c>
      <c r="D2179" s="79">
        <v>1</v>
      </c>
      <c r="E2179" s="79">
        <v>1</v>
      </c>
      <c r="F2179" s="79">
        <v>1</v>
      </c>
      <c r="G2179" s="81">
        <v>3555</v>
      </c>
      <c r="H2179" s="81">
        <v>32</v>
      </c>
      <c r="I2179" s="80">
        <v>123.668583</v>
      </c>
      <c r="J2179" s="79">
        <v>1.0049999999999999</v>
      </c>
      <c r="K2179" s="79">
        <v>0.99160000000000004</v>
      </c>
      <c r="L2179" s="79">
        <v>1.02</v>
      </c>
      <c r="M2179" s="79">
        <v>0.94499999999999995</v>
      </c>
      <c r="N2179" s="79">
        <v>0.84850000000000003</v>
      </c>
      <c r="O2179" s="79">
        <v>0.74550000000000005</v>
      </c>
    </row>
    <row r="2180" spans="1:18">
      <c r="A2180" s="87">
        <v>43677</v>
      </c>
      <c r="B2180" s="79">
        <v>1</v>
      </c>
      <c r="C2180" s="79" t="s">
        <v>194</v>
      </c>
      <c r="D2180" s="79">
        <v>1</v>
      </c>
      <c r="E2180" s="79">
        <v>1</v>
      </c>
      <c r="F2180" s="79">
        <v>1</v>
      </c>
      <c r="G2180" s="81">
        <v>3749</v>
      </c>
      <c r="H2180" s="81">
        <v>32</v>
      </c>
      <c r="I2180" s="80">
        <v>123.671972</v>
      </c>
      <c r="J2180" s="79">
        <v>1.0349999999999999</v>
      </c>
      <c r="K2180" s="79">
        <v>1.0249999999999999</v>
      </c>
      <c r="L2180" s="79">
        <v>1.0449999999999999</v>
      </c>
      <c r="M2180" s="79">
        <v>0.98299999999999998</v>
      </c>
      <c r="N2180" s="79">
        <v>0.89049999999999996</v>
      </c>
      <c r="O2180" s="79">
        <v>0.78249999999999997</v>
      </c>
    </row>
    <row r="2181" spans="1:18">
      <c r="A2181" s="87">
        <v>43678</v>
      </c>
      <c r="B2181" s="79">
        <v>1</v>
      </c>
      <c r="C2181" s="79" t="s">
        <v>194</v>
      </c>
      <c r="D2181" s="79">
        <v>1</v>
      </c>
      <c r="E2181" s="79">
        <v>1</v>
      </c>
      <c r="F2181" s="79">
        <v>1</v>
      </c>
      <c r="G2181" s="81">
        <v>2921</v>
      </c>
      <c r="H2181" s="81">
        <v>23</v>
      </c>
      <c r="I2181" s="80">
        <v>123.67536</v>
      </c>
      <c r="J2181" s="79">
        <v>1.05</v>
      </c>
      <c r="K2181" s="79">
        <v>1.0349999999999999</v>
      </c>
      <c r="L2181" s="79">
        <v>1.06</v>
      </c>
      <c r="M2181" s="79">
        <v>0.99299999999999999</v>
      </c>
      <c r="N2181" s="79">
        <v>0.92049999999999998</v>
      </c>
      <c r="O2181" s="79">
        <v>0.8175</v>
      </c>
    </row>
    <row r="2182" spans="1:18">
      <c r="A2182" s="87">
        <v>43679</v>
      </c>
      <c r="B2182" s="79">
        <v>1</v>
      </c>
      <c r="C2182" s="79" t="s">
        <v>194</v>
      </c>
      <c r="D2182" s="79">
        <v>1</v>
      </c>
      <c r="E2182" s="79">
        <v>1</v>
      </c>
      <c r="F2182" s="79">
        <v>1</v>
      </c>
      <c r="G2182" s="81">
        <v>3146</v>
      </c>
      <c r="H2182" s="81">
        <v>18</v>
      </c>
      <c r="I2182" s="80">
        <v>123.678748</v>
      </c>
      <c r="J2182" s="79">
        <v>1.0427999999999999</v>
      </c>
      <c r="K2182" s="79">
        <v>1.01</v>
      </c>
      <c r="L2182" s="79">
        <v>1.0449999999999999</v>
      </c>
      <c r="M2182" s="79">
        <v>0.97799999999999998</v>
      </c>
      <c r="N2182" s="79">
        <v>0.89049999999999996</v>
      </c>
      <c r="O2182" s="79">
        <v>0.78249999999999997</v>
      </c>
      <c r="P2182" s="79" t="s">
        <v>194</v>
      </c>
      <c r="Q2182" s="79" t="s">
        <v>194</v>
      </c>
      <c r="R2182" s="79" t="s">
        <v>194</v>
      </c>
    </row>
    <row r="2183" spans="1:18">
      <c r="A2183" s="87">
        <v>43682</v>
      </c>
      <c r="B2183" s="79">
        <v>1</v>
      </c>
      <c r="D2183" s="79">
        <v>1</v>
      </c>
      <c r="E2183" s="79">
        <v>1</v>
      </c>
      <c r="F2183" s="79">
        <v>1</v>
      </c>
      <c r="G2183" s="81">
        <v>3285</v>
      </c>
      <c r="H2183" s="81">
        <v>23</v>
      </c>
      <c r="I2183" s="80">
        <v>123.688914</v>
      </c>
      <c r="M2183" s="79">
        <v>0.97799999999999998</v>
      </c>
      <c r="N2183" s="79">
        <v>0.89049999999999996</v>
      </c>
      <c r="O2183" s="79">
        <v>0.78249999999999997</v>
      </c>
    </row>
    <row r="2184" spans="1:18">
      <c r="A2184" s="87">
        <v>43683</v>
      </c>
      <c r="B2184" s="79">
        <v>1</v>
      </c>
      <c r="C2184" s="79" t="s">
        <v>194</v>
      </c>
      <c r="D2184" s="79">
        <v>1</v>
      </c>
      <c r="E2184" s="79">
        <v>1</v>
      </c>
      <c r="F2184" s="79">
        <v>1</v>
      </c>
      <c r="G2184" s="81">
        <v>4591</v>
      </c>
      <c r="H2184" s="81">
        <v>36</v>
      </c>
      <c r="I2184" s="80">
        <v>123.692302</v>
      </c>
      <c r="J2184" s="79">
        <v>1.0249999999999999</v>
      </c>
      <c r="K2184" s="79">
        <v>0.98860000000000003</v>
      </c>
      <c r="L2184" s="79">
        <v>1</v>
      </c>
      <c r="M2184" s="79">
        <v>0.98099999999999998</v>
      </c>
      <c r="N2184" s="79">
        <v>0.87549999999999994</v>
      </c>
      <c r="O2184" s="79">
        <v>0.75049999999999994</v>
      </c>
    </row>
    <row r="2185" spans="1:18">
      <c r="A2185" s="87">
        <v>43684</v>
      </c>
      <c r="B2185" s="79">
        <v>1</v>
      </c>
      <c r="C2185" s="79" t="s">
        <v>194</v>
      </c>
      <c r="D2185" s="79">
        <v>1</v>
      </c>
      <c r="E2185" s="79">
        <v>1</v>
      </c>
      <c r="F2185" s="79">
        <v>1</v>
      </c>
      <c r="G2185" s="81">
        <v>2664</v>
      </c>
      <c r="H2185" s="81">
        <v>37</v>
      </c>
      <c r="I2185" s="80">
        <v>123.695691</v>
      </c>
      <c r="J2185" s="79">
        <v>0.99</v>
      </c>
      <c r="K2185" s="79">
        <v>0.95479999999999998</v>
      </c>
      <c r="L2185" s="79">
        <v>0.95520000000000005</v>
      </c>
      <c r="M2185" s="79">
        <v>0.97299999999999998</v>
      </c>
      <c r="N2185" s="79">
        <v>0.83299999999999996</v>
      </c>
      <c r="O2185" s="79">
        <v>0.69550000000000001</v>
      </c>
    </row>
    <row r="2186" spans="1:18">
      <c r="A2186" s="87">
        <v>43685</v>
      </c>
      <c r="B2186" s="79">
        <v>1</v>
      </c>
      <c r="C2186" s="79" t="s">
        <v>194</v>
      </c>
      <c r="D2186" s="79">
        <v>1</v>
      </c>
      <c r="E2186" s="79">
        <v>1</v>
      </c>
      <c r="F2186" s="79">
        <v>1</v>
      </c>
      <c r="G2186" s="81">
        <v>3199</v>
      </c>
      <c r="H2186" s="81">
        <v>33</v>
      </c>
      <c r="I2186" s="80">
        <v>123.69908</v>
      </c>
      <c r="J2186" s="79">
        <v>1.0608</v>
      </c>
      <c r="K2186" s="79">
        <v>0.99</v>
      </c>
      <c r="L2186" s="79">
        <v>0.99509999999999998</v>
      </c>
      <c r="M2186" s="79">
        <v>0.97499999999999998</v>
      </c>
      <c r="N2186" s="79">
        <v>0.83750000000000002</v>
      </c>
      <c r="O2186" s="79">
        <v>0.71050000000000002</v>
      </c>
    </row>
    <row r="2187" spans="1:18">
      <c r="A2187" s="87">
        <v>43686</v>
      </c>
      <c r="B2187" s="79">
        <v>1</v>
      </c>
      <c r="C2187" s="79" t="s">
        <v>194</v>
      </c>
      <c r="D2187" s="79">
        <v>1</v>
      </c>
      <c r="E2187" s="79">
        <v>1</v>
      </c>
      <c r="F2187" s="79">
        <v>1</v>
      </c>
      <c r="G2187" s="81">
        <v>3687</v>
      </c>
      <c r="H2187" s="81">
        <v>31</v>
      </c>
      <c r="I2187" s="80">
        <v>123.70246899999999</v>
      </c>
      <c r="J2187" s="79">
        <v>1.0149999999999999</v>
      </c>
      <c r="K2187" s="79">
        <v>0.94589999999999996</v>
      </c>
      <c r="L2187" s="79">
        <v>0.94499999999999995</v>
      </c>
      <c r="M2187" s="79">
        <v>0.97</v>
      </c>
      <c r="N2187" s="79">
        <v>0.84899999999999998</v>
      </c>
      <c r="O2187" s="79">
        <v>0.71399999999999997</v>
      </c>
    </row>
    <row r="2188" spans="1:18">
      <c r="A2188" s="87">
        <v>43689</v>
      </c>
      <c r="B2188" s="79">
        <v>1</v>
      </c>
      <c r="C2188" s="79" t="s">
        <v>194</v>
      </c>
      <c r="D2188" s="79">
        <v>1</v>
      </c>
      <c r="E2188" s="79">
        <v>1</v>
      </c>
      <c r="F2188" s="79">
        <v>1</v>
      </c>
      <c r="G2188" s="81">
        <v>6668</v>
      </c>
      <c r="H2188" s="81">
        <v>45</v>
      </c>
      <c r="I2188" s="80">
        <v>123.712636</v>
      </c>
      <c r="J2188" s="79">
        <v>1.0472999999999999</v>
      </c>
      <c r="K2188" s="79">
        <v>0.96499999999999997</v>
      </c>
      <c r="L2188" s="79">
        <v>0.96240000000000003</v>
      </c>
      <c r="M2188" s="79">
        <v>0.96499999999999997</v>
      </c>
      <c r="N2188" s="79">
        <v>0.83750000000000002</v>
      </c>
      <c r="O2188" s="79">
        <v>0.70650000000000002</v>
      </c>
    </row>
    <row r="2189" spans="1:18">
      <c r="A2189" s="87">
        <v>43690</v>
      </c>
      <c r="B2189" s="79">
        <v>1</v>
      </c>
      <c r="C2189" s="79" t="s">
        <v>194</v>
      </c>
      <c r="D2189" s="79">
        <v>1</v>
      </c>
      <c r="E2189" s="79">
        <v>1</v>
      </c>
      <c r="F2189" s="79">
        <v>1</v>
      </c>
      <c r="G2189" s="81">
        <v>3912</v>
      </c>
      <c r="H2189" s="81">
        <v>34</v>
      </c>
      <c r="I2189" s="80">
        <v>123.716026</v>
      </c>
      <c r="J2189" s="79">
        <v>1.0391999999999999</v>
      </c>
      <c r="K2189" s="79">
        <v>0.95389999999999997</v>
      </c>
      <c r="L2189" s="79">
        <v>0.94710000000000005</v>
      </c>
      <c r="M2189" s="79">
        <v>0.95499999999999996</v>
      </c>
      <c r="N2189" s="79">
        <v>0.83250000000000002</v>
      </c>
      <c r="O2189" s="79">
        <v>0.6925</v>
      </c>
    </row>
    <row r="2190" spans="1:18">
      <c r="A2190" s="87">
        <v>43691</v>
      </c>
      <c r="B2190" s="79">
        <v>1</v>
      </c>
      <c r="C2190" s="79" t="s">
        <v>194</v>
      </c>
      <c r="D2190" s="79">
        <v>1</v>
      </c>
      <c r="E2190" s="79">
        <v>1</v>
      </c>
      <c r="F2190" s="79">
        <v>1</v>
      </c>
      <c r="G2190" s="81">
        <v>2623</v>
      </c>
      <c r="H2190" s="81">
        <v>27</v>
      </c>
      <c r="I2190" s="80">
        <v>123.719415</v>
      </c>
      <c r="J2190" s="79">
        <v>1.0318000000000001</v>
      </c>
      <c r="K2190" s="79">
        <v>0.95979999999999999</v>
      </c>
      <c r="L2190" s="79">
        <v>0.95230000000000004</v>
      </c>
      <c r="M2190" s="79">
        <v>0.96</v>
      </c>
      <c r="N2190" s="79">
        <v>0.84299999999999997</v>
      </c>
      <c r="O2190" s="79">
        <v>0.70050000000000001</v>
      </c>
    </row>
    <row r="2191" spans="1:18">
      <c r="A2191" s="87">
        <v>43692</v>
      </c>
      <c r="B2191" s="79">
        <v>1</v>
      </c>
      <c r="C2191" s="79" t="s">
        <v>194</v>
      </c>
      <c r="D2191" s="79">
        <v>1</v>
      </c>
      <c r="E2191" s="79">
        <v>1</v>
      </c>
      <c r="F2191" s="79">
        <v>1</v>
      </c>
      <c r="G2191" s="81">
        <v>3993</v>
      </c>
      <c r="H2191" s="81">
        <v>36</v>
      </c>
      <c r="I2191" s="80">
        <v>123.72280499999999</v>
      </c>
      <c r="J2191" s="79">
        <v>1.07</v>
      </c>
      <c r="K2191" s="79">
        <v>0.98499999999999999</v>
      </c>
      <c r="L2191" s="79">
        <v>0.98429999999999995</v>
      </c>
      <c r="M2191" s="79">
        <v>0.97799999999999998</v>
      </c>
      <c r="N2191" s="79">
        <v>0.86050000000000004</v>
      </c>
      <c r="O2191" s="79">
        <v>0.71550000000000002</v>
      </c>
    </row>
    <row r="2192" spans="1:18">
      <c r="A2192" s="87">
        <v>43693</v>
      </c>
      <c r="B2192" s="79">
        <v>1</v>
      </c>
      <c r="C2192" s="79" t="s">
        <v>194</v>
      </c>
      <c r="D2192" s="79">
        <v>1</v>
      </c>
      <c r="E2192" s="79">
        <v>1</v>
      </c>
      <c r="F2192" s="79">
        <v>1</v>
      </c>
      <c r="G2192" s="81">
        <v>3215</v>
      </c>
      <c r="H2192" s="81">
        <v>29</v>
      </c>
      <c r="I2192" s="80">
        <v>123.726195</v>
      </c>
      <c r="J2192" s="79">
        <v>1.0449999999999999</v>
      </c>
      <c r="K2192" s="79">
        <v>0.96499999999999997</v>
      </c>
      <c r="L2192" s="79">
        <v>0.96930000000000005</v>
      </c>
      <c r="M2192" s="79">
        <v>0.97299999999999998</v>
      </c>
      <c r="N2192" s="79">
        <v>0.85299999999999998</v>
      </c>
      <c r="O2192" s="79">
        <v>0.70750000000000002</v>
      </c>
    </row>
    <row r="2193" spans="1:15">
      <c r="A2193" s="87">
        <v>43696</v>
      </c>
      <c r="B2193" s="79">
        <v>1</v>
      </c>
      <c r="C2193" s="79" t="s">
        <v>194</v>
      </c>
      <c r="D2193" s="79">
        <v>1</v>
      </c>
      <c r="E2193" s="79">
        <v>1</v>
      </c>
      <c r="F2193" s="79">
        <v>1</v>
      </c>
      <c r="G2193" s="81">
        <v>3952</v>
      </c>
      <c r="H2193" s="81">
        <v>33</v>
      </c>
      <c r="I2193" s="80">
        <v>123.73636399999999</v>
      </c>
      <c r="J2193" s="79">
        <v>1.04</v>
      </c>
      <c r="K2193" s="79">
        <v>0.97</v>
      </c>
      <c r="L2193" s="79">
        <v>0.96899999999999997</v>
      </c>
      <c r="M2193" s="79">
        <v>0.97499999999999998</v>
      </c>
      <c r="N2193" s="79">
        <v>0.86</v>
      </c>
      <c r="O2193" s="79">
        <v>0.72</v>
      </c>
    </row>
    <row r="2194" spans="1:15">
      <c r="A2194" s="87">
        <v>43697</v>
      </c>
      <c r="B2194" s="79">
        <v>1</v>
      </c>
      <c r="C2194" s="79" t="s">
        <v>194</v>
      </c>
      <c r="D2194" s="79">
        <v>1</v>
      </c>
      <c r="E2194" s="79">
        <v>1</v>
      </c>
      <c r="F2194" s="79">
        <v>1</v>
      </c>
      <c r="G2194" s="81">
        <v>4696</v>
      </c>
      <c r="H2194" s="81">
        <v>38</v>
      </c>
      <c r="I2194" s="80">
        <v>123.739754</v>
      </c>
      <c r="J2194" s="79">
        <v>1.0606</v>
      </c>
      <c r="K2194" s="79">
        <v>0.99550000000000005</v>
      </c>
      <c r="L2194" s="79">
        <v>0.99909999999999999</v>
      </c>
      <c r="M2194" s="79">
        <v>0.98299999999999998</v>
      </c>
      <c r="N2194" s="79">
        <v>0.88049999999999995</v>
      </c>
      <c r="O2194" s="79">
        <v>0.74250000000000005</v>
      </c>
    </row>
    <row r="2195" spans="1:15">
      <c r="A2195" s="87">
        <v>43698</v>
      </c>
      <c r="B2195" s="79">
        <v>1</v>
      </c>
      <c r="C2195" s="79" t="s">
        <v>194</v>
      </c>
      <c r="D2195" s="79">
        <v>1</v>
      </c>
      <c r="E2195" s="79">
        <v>1</v>
      </c>
      <c r="F2195" s="79">
        <v>1</v>
      </c>
      <c r="G2195" s="81">
        <v>2657</v>
      </c>
      <c r="H2195" s="81">
        <v>34</v>
      </c>
      <c r="I2195" s="80">
        <v>123.743144</v>
      </c>
      <c r="J2195" s="79">
        <v>1.0449999999999999</v>
      </c>
      <c r="K2195" s="79">
        <v>0.98329999999999995</v>
      </c>
      <c r="L2195" s="79">
        <v>0.98919999999999997</v>
      </c>
      <c r="M2195" s="79">
        <v>0.98499999999999999</v>
      </c>
      <c r="N2195" s="79">
        <v>0.88</v>
      </c>
      <c r="O2195" s="79">
        <v>0.74050000000000005</v>
      </c>
    </row>
    <row r="2196" spans="1:15">
      <c r="A2196" s="87">
        <v>43699</v>
      </c>
      <c r="B2196" s="79">
        <v>1</v>
      </c>
      <c r="C2196" s="79" t="s">
        <v>194</v>
      </c>
      <c r="D2196" s="79">
        <v>1</v>
      </c>
      <c r="E2196" s="79">
        <v>1</v>
      </c>
      <c r="F2196" s="79">
        <v>1</v>
      </c>
      <c r="G2196" s="81">
        <v>2711</v>
      </c>
      <c r="H2196" s="81">
        <v>36</v>
      </c>
      <c r="I2196" s="80">
        <v>123.746534</v>
      </c>
      <c r="J2196" s="79">
        <v>1.0449999999999999</v>
      </c>
      <c r="K2196" s="79">
        <v>0.98929999999999996</v>
      </c>
      <c r="L2196" s="79">
        <v>0.99299999999999999</v>
      </c>
      <c r="M2196" s="79">
        <v>0.98499999999999999</v>
      </c>
      <c r="N2196" s="79">
        <v>0.876</v>
      </c>
      <c r="O2196" s="79">
        <v>0.746</v>
      </c>
    </row>
    <row r="2197" spans="1:15">
      <c r="A2197" s="87">
        <v>43700</v>
      </c>
      <c r="B2197" s="79">
        <v>1</v>
      </c>
      <c r="C2197" s="79" t="s">
        <v>194</v>
      </c>
      <c r="D2197" s="79">
        <v>1</v>
      </c>
      <c r="E2197" s="79">
        <v>1</v>
      </c>
      <c r="F2197" s="79">
        <v>1</v>
      </c>
      <c r="G2197" s="81">
        <v>4062</v>
      </c>
      <c r="H2197" s="81">
        <v>30</v>
      </c>
      <c r="I2197" s="80">
        <v>123.749925</v>
      </c>
      <c r="J2197" s="79">
        <v>1.0349999999999999</v>
      </c>
      <c r="K2197" s="79">
        <v>0.97909999999999997</v>
      </c>
      <c r="L2197" s="79">
        <v>0.9859</v>
      </c>
      <c r="M2197" s="79">
        <v>0.98299999999999998</v>
      </c>
      <c r="N2197" s="79">
        <v>0.875</v>
      </c>
      <c r="O2197" s="79">
        <v>0.755</v>
      </c>
    </row>
    <row r="2198" spans="1:15">
      <c r="A2198" s="87">
        <v>43703</v>
      </c>
      <c r="B2198" s="79">
        <v>1</v>
      </c>
      <c r="C2198" s="79" t="s">
        <v>194</v>
      </c>
      <c r="D2198" s="79">
        <v>1</v>
      </c>
      <c r="E2198" s="79">
        <v>1</v>
      </c>
      <c r="F2198" s="79">
        <v>1</v>
      </c>
      <c r="G2198" s="81">
        <v>4952</v>
      </c>
      <c r="H2198" s="81">
        <v>39</v>
      </c>
      <c r="I2198" s="80">
        <v>123.760096</v>
      </c>
      <c r="J2198" s="79">
        <v>1.038</v>
      </c>
      <c r="K2198" s="79">
        <v>0.96419999999999995</v>
      </c>
      <c r="L2198" s="79">
        <v>0.95760000000000001</v>
      </c>
      <c r="M2198" s="79">
        <v>0.97</v>
      </c>
      <c r="N2198" s="79">
        <v>0.85</v>
      </c>
      <c r="O2198" s="79">
        <v>0.71799999999999997</v>
      </c>
    </row>
    <row r="2199" spans="1:15">
      <c r="A2199" s="87">
        <v>43704</v>
      </c>
      <c r="B2199" s="79">
        <v>1</v>
      </c>
      <c r="C2199" s="79" t="s">
        <v>194</v>
      </c>
      <c r="D2199" s="79">
        <v>1</v>
      </c>
      <c r="E2199" s="79">
        <v>1</v>
      </c>
      <c r="F2199" s="79">
        <v>1</v>
      </c>
      <c r="G2199" s="81">
        <v>3264</v>
      </c>
      <c r="H2199" s="81">
        <v>32</v>
      </c>
      <c r="I2199" s="80">
        <v>123.763486</v>
      </c>
      <c r="J2199" s="79">
        <v>1.0397000000000001</v>
      </c>
      <c r="K2199" s="79">
        <v>0.96509999999999996</v>
      </c>
      <c r="L2199" s="79">
        <v>0.96930000000000005</v>
      </c>
      <c r="M2199" s="79">
        <v>0.98</v>
      </c>
      <c r="N2199" s="79">
        <v>0.85250000000000004</v>
      </c>
      <c r="O2199" s="79">
        <v>0.73050000000000004</v>
      </c>
    </row>
    <row r="2200" spans="1:15">
      <c r="A2200" s="87">
        <v>43705</v>
      </c>
      <c r="B2200" s="79">
        <v>1</v>
      </c>
      <c r="C2200" s="79" t="s">
        <v>194</v>
      </c>
      <c r="D2200" s="79">
        <v>1</v>
      </c>
      <c r="E2200" s="79">
        <v>1</v>
      </c>
      <c r="F2200" s="79">
        <v>1</v>
      </c>
      <c r="G2200" s="81">
        <v>3494</v>
      </c>
      <c r="H2200" s="81">
        <v>27</v>
      </c>
      <c r="I2200" s="80">
        <v>123.76687699999999</v>
      </c>
      <c r="J2200" s="79">
        <v>1.0387</v>
      </c>
      <c r="K2200" s="79">
        <v>0.95</v>
      </c>
      <c r="L2200" s="79">
        <v>0.95579999999999998</v>
      </c>
      <c r="M2200" s="79">
        <v>0.97499999999999998</v>
      </c>
      <c r="N2200" s="79">
        <v>0.84750000000000003</v>
      </c>
      <c r="O2200" s="79">
        <v>0.72050000000000003</v>
      </c>
    </row>
    <row r="2201" spans="1:15">
      <c r="A2201" s="87">
        <v>43706</v>
      </c>
      <c r="B2201" s="79">
        <v>1</v>
      </c>
      <c r="C2201" s="79" t="s">
        <v>194</v>
      </c>
      <c r="D2201" s="79">
        <v>1</v>
      </c>
      <c r="E2201" s="79">
        <v>1</v>
      </c>
      <c r="F2201" s="79">
        <v>1</v>
      </c>
      <c r="G2201" s="81">
        <v>5451</v>
      </c>
      <c r="H2201" s="81">
        <v>37</v>
      </c>
      <c r="I2201" s="80">
        <v>123.770268</v>
      </c>
      <c r="J2201" s="79">
        <v>1.0449999999999999</v>
      </c>
      <c r="K2201" s="79">
        <v>0.96650000000000003</v>
      </c>
      <c r="L2201" s="79">
        <v>0.96499999999999997</v>
      </c>
      <c r="M2201" s="79">
        <v>0.98</v>
      </c>
      <c r="N2201" s="79">
        <v>0.84299999999999997</v>
      </c>
      <c r="O2201" s="79">
        <v>0.71299999999999997</v>
      </c>
    </row>
    <row r="2202" spans="1:15">
      <c r="A2202" s="87">
        <v>43707</v>
      </c>
      <c r="B2202" s="79">
        <v>1</v>
      </c>
      <c r="C2202" s="79" t="s">
        <v>194</v>
      </c>
      <c r="D2202" s="79">
        <v>1</v>
      </c>
      <c r="E2202" s="79">
        <v>1</v>
      </c>
      <c r="F2202" s="79">
        <v>1</v>
      </c>
      <c r="G2202" s="81">
        <v>3740</v>
      </c>
      <c r="H2202" s="81">
        <v>28</v>
      </c>
      <c r="I2202" s="80">
        <v>123.77365899999999</v>
      </c>
      <c r="J2202" s="79">
        <v>1.0590999999999999</v>
      </c>
      <c r="K2202" s="79">
        <v>0.98280000000000001</v>
      </c>
      <c r="L2202" s="79">
        <v>0.997</v>
      </c>
      <c r="M2202" s="79">
        <v>0.97</v>
      </c>
      <c r="N2202" s="79">
        <v>0.83499999999999996</v>
      </c>
      <c r="O2202" s="79">
        <v>0.71550000000000002</v>
      </c>
    </row>
    <row r="2203" spans="1:15">
      <c r="A2203" s="87">
        <v>43710</v>
      </c>
      <c r="B2203" s="79">
        <v>1</v>
      </c>
      <c r="C2203" s="79" t="s">
        <v>194</v>
      </c>
      <c r="D2203" s="79">
        <v>1</v>
      </c>
      <c r="E2203" s="79">
        <v>1</v>
      </c>
      <c r="F2203" s="79">
        <v>1</v>
      </c>
      <c r="G2203" s="81">
        <v>3938</v>
      </c>
      <c r="H2203" s="81">
        <v>35</v>
      </c>
      <c r="I2203" s="80">
        <v>123.783832</v>
      </c>
      <c r="J2203" s="79">
        <v>1.0642</v>
      </c>
      <c r="K2203" s="79">
        <v>0.97</v>
      </c>
      <c r="L2203" s="79">
        <v>0.995</v>
      </c>
      <c r="M2203" s="79">
        <v>0.96299999999999997</v>
      </c>
      <c r="N2203" s="79">
        <v>0.82499999999999996</v>
      </c>
      <c r="O2203" s="79">
        <v>0.70499999999999996</v>
      </c>
    </row>
    <row r="2204" spans="1:15">
      <c r="A2204" s="87">
        <v>43711</v>
      </c>
      <c r="B2204" s="79">
        <v>1</v>
      </c>
      <c r="C2204" s="79" t="s">
        <v>194</v>
      </c>
      <c r="D2204" s="79">
        <v>1</v>
      </c>
      <c r="E2204" s="79">
        <v>1</v>
      </c>
      <c r="F2204" s="79">
        <v>1</v>
      </c>
      <c r="G2204" s="81">
        <v>3966</v>
      </c>
      <c r="H2204" s="81">
        <v>33</v>
      </c>
      <c r="I2204" s="80">
        <v>123.78722399999999</v>
      </c>
      <c r="J2204" s="79">
        <v>1.0741000000000001</v>
      </c>
      <c r="K2204" s="79">
        <v>0.98129999999999995</v>
      </c>
      <c r="L2204" s="79">
        <v>1.0041</v>
      </c>
      <c r="M2204" s="79">
        <v>0.99</v>
      </c>
      <c r="N2204" s="79">
        <v>0.85499999999999998</v>
      </c>
      <c r="O2204" s="79">
        <v>0.73299999999999998</v>
      </c>
    </row>
    <row r="2205" spans="1:15">
      <c r="A2205" s="87">
        <v>43712</v>
      </c>
      <c r="B2205" s="79">
        <v>1</v>
      </c>
      <c r="C2205" s="79" t="s">
        <v>194</v>
      </c>
      <c r="D2205" s="79">
        <v>1</v>
      </c>
      <c r="E2205" s="79">
        <v>1</v>
      </c>
      <c r="F2205" s="79">
        <v>1</v>
      </c>
      <c r="G2205" s="81">
        <v>3546</v>
      </c>
      <c r="H2205" s="81">
        <v>32</v>
      </c>
      <c r="I2205" s="80">
        <v>123.790615</v>
      </c>
      <c r="J2205" s="79">
        <v>1.0747</v>
      </c>
      <c r="K2205" s="79">
        <v>0.99709999999999999</v>
      </c>
      <c r="L2205" s="79">
        <v>1.0128999999999999</v>
      </c>
      <c r="M2205" s="79">
        <v>0.97799999999999998</v>
      </c>
      <c r="N2205" s="79">
        <v>0.86750000000000005</v>
      </c>
      <c r="O2205" s="79">
        <v>0.74750000000000005</v>
      </c>
    </row>
    <row r="2206" spans="1:15">
      <c r="A2206" s="87">
        <v>43713</v>
      </c>
      <c r="B2206" s="79">
        <v>1</v>
      </c>
      <c r="C2206" s="79" t="s">
        <v>194</v>
      </c>
      <c r="D2206" s="79">
        <v>1</v>
      </c>
      <c r="E2206" s="79">
        <v>1</v>
      </c>
      <c r="F2206" s="79">
        <v>1</v>
      </c>
      <c r="G2206" s="81">
        <v>2906</v>
      </c>
      <c r="H2206" s="81">
        <v>30</v>
      </c>
      <c r="I2206" s="80">
        <v>123.79400699999999</v>
      </c>
      <c r="J2206" s="79">
        <v>1.04</v>
      </c>
      <c r="K2206" s="79">
        <v>0.98729999999999996</v>
      </c>
      <c r="L2206" s="79">
        <v>1.0152000000000001</v>
      </c>
      <c r="M2206" s="79">
        <v>0.97799999999999998</v>
      </c>
      <c r="N2206" s="79">
        <v>0.86750000000000005</v>
      </c>
      <c r="O2206" s="79">
        <v>0.75549999999999995</v>
      </c>
    </row>
    <row r="2207" spans="1:15">
      <c r="A2207" s="87">
        <v>43714</v>
      </c>
      <c r="B2207" s="79">
        <v>1</v>
      </c>
      <c r="C2207" s="79" t="s">
        <v>194</v>
      </c>
      <c r="D2207" s="79">
        <v>1</v>
      </c>
      <c r="E2207" s="79">
        <v>1</v>
      </c>
      <c r="F2207" s="79">
        <v>1</v>
      </c>
      <c r="G2207" s="81">
        <v>4355</v>
      </c>
      <c r="H2207" s="81">
        <v>34</v>
      </c>
      <c r="I2207" s="80">
        <v>123.797398</v>
      </c>
      <c r="J2207" s="79">
        <v>1.0451999999999999</v>
      </c>
      <c r="K2207" s="79">
        <v>0.99299999999999999</v>
      </c>
      <c r="L2207" s="79">
        <v>1.0458000000000001</v>
      </c>
      <c r="M2207" s="79">
        <v>0.97299999999999998</v>
      </c>
      <c r="N2207" s="79">
        <v>0.86499999999999999</v>
      </c>
      <c r="O2207" s="79">
        <v>0.76249999999999996</v>
      </c>
    </row>
    <row r="2208" spans="1:15">
      <c r="A2208" s="87">
        <v>43717</v>
      </c>
      <c r="B2208" s="79">
        <v>1</v>
      </c>
      <c r="C2208" s="79" t="s">
        <v>194</v>
      </c>
      <c r="D2208" s="79">
        <v>1</v>
      </c>
      <c r="E2208" s="79">
        <v>1</v>
      </c>
      <c r="F2208" s="79">
        <v>1</v>
      </c>
      <c r="G2208" s="81">
        <v>5172</v>
      </c>
      <c r="H2208" s="81">
        <v>35</v>
      </c>
      <c r="I2208" s="80">
        <v>123.807573</v>
      </c>
      <c r="J2208" s="79">
        <v>1.0611999999999999</v>
      </c>
      <c r="K2208" s="79">
        <v>1.0179</v>
      </c>
      <c r="L2208" s="79">
        <v>1.0672999999999999</v>
      </c>
      <c r="M2208" s="79">
        <v>0.97299999999999998</v>
      </c>
      <c r="N2208" s="79">
        <v>0.86799999999999999</v>
      </c>
      <c r="O2208" s="79">
        <v>0.77</v>
      </c>
    </row>
    <row r="2209" spans="1:15">
      <c r="A2209" s="87">
        <v>43718</v>
      </c>
      <c r="B2209" s="79">
        <v>1</v>
      </c>
      <c r="C2209" s="79" t="s">
        <v>194</v>
      </c>
      <c r="D2209" s="79">
        <v>1</v>
      </c>
      <c r="E2209" s="79">
        <v>1</v>
      </c>
      <c r="F2209" s="79">
        <v>1</v>
      </c>
      <c r="G2209" s="81">
        <v>3424</v>
      </c>
      <c r="H2209" s="81">
        <v>23</v>
      </c>
      <c r="I2209" s="80">
        <v>123.810965</v>
      </c>
      <c r="J2209" s="79">
        <v>1.0369999999999999</v>
      </c>
      <c r="K2209" s="79">
        <v>0.99239999999999995</v>
      </c>
      <c r="L2209" s="79">
        <v>1.0548</v>
      </c>
      <c r="M2209" s="79">
        <v>0.97299999999999998</v>
      </c>
      <c r="N2209" s="79">
        <v>0.873</v>
      </c>
      <c r="O2209" s="79">
        <v>0.77800000000000002</v>
      </c>
    </row>
    <row r="2210" spans="1:15">
      <c r="A2210" s="87">
        <v>43719</v>
      </c>
      <c r="B2210" s="79">
        <v>1</v>
      </c>
      <c r="C2210" s="79" t="s">
        <v>194</v>
      </c>
      <c r="D2210" s="79">
        <v>1</v>
      </c>
      <c r="E2210" s="79">
        <v>1</v>
      </c>
      <c r="F2210" s="79">
        <v>1</v>
      </c>
      <c r="G2210" s="81">
        <v>3388</v>
      </c>
      <c r="H2210" s="81">
        <v>34</v>
      </c>
      <c r="I2210" s="80">
        <v>123.814357</v>
      </c>
      <c r="J2210" s="79">
        <v>1.0449999999999999</v>
      </c>
      <c r="K2210" s="79">
        <v>1.0049999999999999</v>
      </c>
      <c r="L2210" s="79">
        <v>1.0822000000000001</v>
      </c>
      <c r="M2210" s="79">
        <v>0.97050000000000003</v>
      </c>
      <c r="N2210" s="79">
        <v>0.88049999999999995</v>
      </c>
      <c r="O2210" s="79">
        <v>0.78749999999999998</v>
      </c>
    </row>
    <row r="2211" spans="1:15">
      <c r="A2211" s="87">
        <v>43720</v>
      </c>
      <c r="B2211" s="79">
        <v>1</v>
      </c>
      <c r="C2211" s="79" t="s">
        <v>194</v>
      </c>
      <c r="D2211" s="79">
        <v>1</v>
      </c>
      <c r="E2211" s="79">
        <v>1</v>
      </c>
      <c r="F2211" s="79">
        <v>1</v>
      </c>
      <c r="G2211" s="81">
        <v>3149</v>
      </c>
      <c r="H2211" s="81">
        <v>37</v>
      </c>
      <c r="I2211" s="80">
        <v>123.81775</v>
      </c>
      <c r="J2211" s="79">
        <v>1.0549999999999999</v>
      </c>
      <c r="K2211" s="79">
        <v>1.02</v>
      </c>
      <c r="L2211" s="79">
        <v>1.1016999999999999</v>
      </c>
      <c r="M2211" s="79">
        <v>0.97499999999999998</v>
      </c>
      <c r="N2211" s="79">
        <v>0.89</v>
      </c>
      <c r="O2211" s="79">
        <v>0.80500000000000005</v>
      </c>
    </row>
    <row r="2212" spans="1:15">
      <c r="A2212" s="87">
        <v>43721</v>
      </c>
      <c r="B2212" s="79">
        <v>1</v>
      </c>
      <c r="C2212" s="79" t="s">
        <v>194</v>
      </c>
      <c r="D2212" s="79">
        <v>1</v>
      </c>
      <c r="E2212" s="79">
        <v>1</v>
      </c>
      <c r="F2212" s="79">
        <v>1</v>
      </c>
      <c r="G2212" s="81">
        <v>7341</v>
      </c>
      <c r="H2212" s="81">
        <v>35</v>
      </c>
      <c r="I2212" s="80">
        <v>123.82114199999999</v>
      </c>
      <c r="J2212" s="79">
        <v>1.0831</v>
      </c>
      <c r="K2212" s="79">
        <v>1.0507</v>
      </c>
      <c r="L2212" s="79">
        <v>1.1288</v>
      </c>
      <c r="M2212" s="79">
        <v>0.97</v>
      </c>
      <c r="N2212" s="79">
        <v>0.88500000000000001</v>
      </c>
      <c r="O2212" s="79">
        <v>0.80500000000000005</v>
      </c>
    </row>
    <row r="2213" spans="1:15">
      <c r="A2213" s="87">
        <v>43724</v>
      </c>
      <c r="B2213" s="79">
        <v>1</v>
      </c>
      <c r="C2213" s="79" t="s">
        <v>194</v>
      </c>
      <c r="D2213" s="79">
        <v>1</v>
      </c>
      <c r="E2213" s="79">
        <v>1</v>
      </c>
      <c r="F2213" s="79">
        <v>1</v>
      </c>
      <c r="G2213" s="81">
        <v>4286</v>
      </c>
      <c r="H2213" s="81">
        <v>40</v>
      </c>
      <c r="I2213" s="80">
        <v>123.83131899999999</v>
      </c>
      <c r="J2213" s="79">
        <v>1.06</v>
      </c>
      <c r="K2213" s="79">
        <v>1.0349999999999999</v>
      </c>
      <c r="L2213" s="79">
        <v>1.1358999999999999</v>
      </c>
      <c r="M2213" s="79">
        <v>0.97</v>
      </c>
      <c r="N2213" s="79">
        <v>0.88800000000000001</v>
      </c>
      <c r="O2213" s="79">
        <v>0.81499999999999995</v>
      </c>
    </row>
    <row r="2214" spans="1:15">
      <c r="A2214" s="87">
        <v>43725</v>
      </c>
      <c r="B2214" s="79">
        <v>1</v>
      </c>
      <c r="C2214" s="79" t="s">
        <v>194</v>
      </c>
      <c r="D2214" s="79">
        <v>1</v>
      </c>
      <c r="E2214" s="79">
        <v>1</v>
      </c>
      <c r="F2214" s="79">
        <v>1</v>
      </c>
      <c r="G2214" s="81">
        <v>3396</v>
      </c>
      <c r="H2214" s="81">
        <v>30</v>
      </c>
      <c r="I2214" s="80">
        <v>123.834712</v>
      </c>
      <c r="J2214" s="79">
        <v>1.03</v>
      </c>
      <c r="K2214" s="79">
        <v>1.0062</v>
      </c>
      <c r="L2214" s="79">
        <v>1.1078000000000001</v>
      </c>
      <c r="M2214" s="79">
        <v>0.95299999999999996</v>
      </c>
      <c r="N2214" s="79">
        <v>0.85799999999999998</v>
      </c>
      <c r="O2214" s="79">
        <v>0.78</v>
      </c>
    </row>
    <row r="2215" spans="1:15">
      <c r="A2215" s="87">
        <v>43726</v>
      </c>
      <c r="B2215" s="79">
        <v>1</v>
      </c>
      <c r="C2215" s="79" t="s">
        <v>194</v>
      </c>
      <c r="D2215" s="79">
        <v>1</v>
      </c>
      <c r="E2215" s="79">
        <v>1</v>
      </c>
      <c r="F2215" s="79">
        <v>1</v>
      </c>
      <c r="G2215" s="81">
        <v>3853</v>
      </c>
      <c r="H2215" s="81">
        <v>32</v>
      </c>
      <c r="I2215" s="80">
        <v>123.838104</v>
      </c>
      <c r="J2215" s="79">
        <v>1.075</v>
      </c>
      <c r="K2215" s="79">
        <v>1.0117</v>
      </c>
      <c r="L2215" s="79">
        <v>1.1213</v>
      </c>
      <c r="M2215" s="79">
        <v>0.93799999999999994</v>
      </c>
      <c r="N2215" s="79">
        <v>0.84</v>
      </c>
      <c r="O2215" s="79">
        <v>0.76049999999999995</v>
      </c>
    </row>
    <row r="2216" spans="1:15">
      <c r="A2216" s="87">
        <v>43727</v>
      </c>
      <c r="B2216" s="79">
        <v>1</v>
      </c>
      <c r="C2216" s="79" t="s">
        <v>194</v>
      </c>
      <c r="D2216" s="79">
        <v>1</v>
      </c>
      <c r="E2216" s="79">
        <v>1</v>
      </c>
      <c r="F2216" s="79">
        <v>1</v>
      </c>
      <c r="G2216" s="81">
        <v>4017</v>
      </c>
      <c r="H2216" s="81">
        <v>34</v>
      </c>
      <c r="I2216" s="80">
        <v>123.841497</v>
      </c>
      <c r="J2216" s="79">
        <v>0.98</v>
      </c>
      <c r="K2216" s="79">
        <v>0.92300000000000004</v>
      </c>
      <c r="L2216" s="79">
        <v>1.0224</v>
      </c>
      <c r="M2216" s="79">
        <v>0.878</v>
      </c>
      <c r="N2216" s="79">
        <v>0.77049999999999996</v>
      </c>
      <c r="O2216" s="79">
        <v>0.6905</v>
      </c>
    </row>
    <row r="2217" spans="1:15">
      <c r="A2217" s="87">
        <v>43728</v>
      </c>
      <c r="B2217" s="79">
        <v>1</v>
      </c>
      <c r="C2217" s="79" t="s">
        <v>194</v>
      </c>
      <c r="D2217" s="79">
        <v>1</v>
      </c>
      <c r="E2217" s="79">
        <v>1</v>
      </c>
      <c r="F2217" s="79">
        <v>1</v>
      </c>
      <c r="G2217" s="81">
        <v>3063</v>
      </c>
      <c r="H2217" s="81">
        <v>33</v>
      </c>
      <c r="I2217" s="80">
        <v>123.84489000000001</v>
      </c>
      <c r="J2217" s="79">
        <v>1</v>
      </c>
      <c r="K2217" s="79">
        <v>0.91</v>
      </c>
      <c r="L2217" s="79">
        <v>1.0138</v>
      </c>
      <c r="M2217" s="79">
        <v>0.85299999999999998</v>
      </c>
      <c r="N2217" s="79">
        <v>0.748</v>
      </c>
      <c r="O2217" s="79">
        <v>0.67</v>
      </c>
    </row>
    <row r="2218" spans="1:15">
      <c r="A2218" s="87">
        <v>43731</v>
      </c>
      <c r="B2218" s="79">
        <v>1</v>
      </c>
      <c r="C2218" s="79" t="s">
        <v>194</v>
      </c>
      <c r="D2218" s="79">
        <v>1</v>
      </c>
      <c r="E2218" s="79">
        <v>1</v>
      </c>
      <c r="F2218" s="79">
        <v>1</v>
      </c>
      <c r="G2218" s="81">
        <v>3670</v>
      </c>
      <c r="H2218" s="81">
        <v>32</v>
      </c>
      <c r="I2218" s="80">
        <v>123.855069</v>
      </c>
      <c r="J2218" s="79">
        <v>1.0078</v>
      </c>
      <c r="K2218" s="79">
        <v>0.92500000000000004</v>
      </c>
      <c r="L2218" s="79">
        <v>1.0386</v>
      </c>
      <c r="M2218" s="79">
        <v>0.85499999999999998</v>
      </c>
      <c r="N2218" s="79">
        <v>0.75</v>
      </c>
      <c r="O2218" s="79">
        <v>0.67500000000000004</v>
      </c>
    </row>
    <row r="2219" spans="1:15">
      <c r="A2219" s="87">
        <v>43732</v>
      </c>
      <c r="B2219" s="79">
        <v>1</v>
      </c>
      <c r="C2219" s="79" t="s">
        <v>194</v>
      </c>
      <c r="D2219" s="79">
        <v>1</v>
      </c>
      <c r="E2219" s="79">
        <v>1</v>
      </c>
      <c r="F2219" s="79">
        <v>1</v>
      </c>
      <c r="G2219" s="81">
        <v>3195</v>
      </c>
      <c r="H2219" s="81">
        <v>29</v>
      </c>
      <c r="I2219" s="80">
        <v>123.858462</v>
      </c>
      <c r="J2219" s="79">
        <v>1.0150999999999999</v>
      </c>
      <c r="K2219" s="79">
        <v>0.92910000000000004</v>
      </c>
      <c r="L2219" s="79">
        <v>1.0387</v>
      </c>
      <c r="M2219" s="79">
        <v>0.85499999999999998</v>
      </c>
      <c r="N2219" s="79">
        <v>0.75049999999999994</v>
      </c>
      <c r="O2219" s="79">
        <v>0.6855</v>
      </c>
    </row>
    <row r="2220" spans="1:15">
      <c r="A2220" s="87">
        <v>43733</v>
      </c>
      <c r="B2220" s="79">
        <v>1</v>
      </c>
      <c r="C2220" s="79" t="s">
        <v>194</v>
      </c>
      <c r="D2220" s="79">
        <v>1</v>
      </c>
      <c r="E2220" s="79">
        <v>1</v>
      </c>
      <c r="F2220" s="79">
        <v>1</v>
      </c>
      <c r="G2220" s="81">
        <v>4713</v>
      </c>
      <c r="H2220" s="81">
        <v>35</v>
      </c>
      <c r="I2220" s="80">
        <v>123.861856</v>
      </c>
      <c r="J2220" s="79">
        <v>1.02</v>
      </c>
      <c r="K2220" s="79">
        <v>0.94</v>
      </c>
      <c r="L2220" s="79">
        <v>1.0496000000000001</v>
      </c>
      <c r="M2220" s="79">
        <v>0.85</v>
      </c>
      <c r="N2220" s="79">
        <v>0.75049999999999994</v>
      </c>
      <c r="O2220" s="79">
        <v>0.67749999999999999</v>
      </c>
    </row>
    <row r="2221" spans="1:15">
      <c r="A2221" s="87">
        <v>43734</v>
      </c>
      <c r="B2221" s="79">
        <v>1</v>
      </c>
      <c r="C2221" s="79" t="s">
        <v>194</v>
      </c>
      <c r="D2221" s="79">
        <v>1</v>
      </c>
      <c r="E2221" s="79">
        <v>1</v>
      </c>
      <c r="F2221" s="79">
        <v>1</v>
      </c>
      <c r="G2221" s="81">
        <v>2865</v>
      </c>
      <c r="H2221" s="81">
        <v>27</v>
      </c>
      <c r="I2221" s="80">
        <v>123.86524900000001</v>
      </c>
      <c r="J2221" s="79">
        <v>1.0197000000000001</v>
      </c>
      <c r="K2221" s="79">
        <v>0.94</v>
      </c>
      <c r="L2221" s="79">
        <v>1.0408999999999999</v>
      </c>
      <c r="M2221" s="79">
        <v>0.83799999999999997</v>
      </c>
      <c r="N2221" s="79">
        <v>0.73650000000000004</v>
      </c>
      <c r="O2221" s="79">
        <v>0.67049999999999998</v>
      </c>
    </row>
    <row r="2222" spans="1:15">
      <c r="A2222" s="87">
        <v>43735</v>
      </c>
      <c r="B2222" s="79">
        <v>1</v>
      </c>
      <c r="C2222" s="79" t="s">
        <v>194</v>
      </c>
      <c r="D2222" s="79">
        <v>1</v>
      </c>
      <c r="E2222" s="79">
        <v>1</v>
      </c>
      <c r="F2222" s="79">
        <v>1</v>
      </c>
      <c r="G2222" s="81">
        <v>2435</v>
      </c>
      <c r="H2222" s="81">
        <v>32</v>
      </c>
      <c r="I2222" s="80">
        <v>123.86864300000001</v>
      </c>
      <c r="J2222" s="79">
        <v>1.03</v>
      </c>
      <c r="K2222" s="79">
        <v>0.96</v>
      </c>
      <c r="L2222" s="79">
        <v>1.0662</v>
      </c>
      <c r="M2222" s="79">
        <v>0.81899999999999995</v>
      </c>
      <c r="N2222" s="79">
        <v>0.72550000000000003</v>
      </c>
      <c r="O2222" s="79">
        <v>0.66049999999999998</v>
      </c>
    </row>
    <row r="2223" spans="1:15">
      <c r="A2223" s="87">
        <v>43738</v>
      </c>
      <c r="B2223" s="79">
        <v>1</v>
      </c>
      <c r="C2223" s="79" t="s">
        <v>194</v>
      </c>
      <c r="D2223" s="79">
        <v>1</v>
      </c>
      <c r="E2223" s="79">
        <v>1</v>
      </c>
      <c r="F2223" s="79">
        <v>1</v>
      </c>
      <c r="G2223" s="81">
        <v>3593</v>
      </c>
      <c r="H2223" s="81">
        <v>39</v>
      </c>
      <c r="I2223" s="80">
        <v>123.87882399999999</v>
      </c>
      <c r="J2223" s="79">
        <v>1.01</v>
      </c>
      <c r="K2223" s="79">
        <v>0.94499999999999995</v>
      </c>
      <c r="L2223" s="79">
        <v>1.0497000000000001</v>
      </c>
      <c r="M2223" s="79">
        <v>0.81299999999999994</v>
      </c>
      <c r="N2223" s="79">
        <v>0.72299999999999998</v>
      </c>
      <c r="O2223" s="79">
        <v>0.65800000000000003</v>
      </c>
    </row>
    <row r="2224" spans="1:15">
      <c r="A2224" s="87">
        <v>43739</v>
      </c>
      <c r="B2224" s="79">
        <v>1</v>
      </c>
      <c r="C2224" s="79" t="s">
        <v>194</v>
      </c>
      <c r="D2224" s="79">
        <v>1</v>
      </c>
      <c r="E2224" s="79">
        <v>1</v>
      </c>
      <c r="F2224" s="79">
        <v>1</v>
      </c>
      <c r="G2224" s="81">
        <v>4381</v>
      </c>
      <c r="H2224" s="81">
        <v>27</v>
      </c>
      <c r="I2224" s="80">
        <v>123.88221799999999</v>
      </c>
      <c r="J2224" s="79">
        <v>0.9425</v>
      </c>
      <c r="K2224" s="79">
        <v>0.875</v>
      </c>
      <c r="L2224" s="79">
        <v>0.99450000000000005</v>
      </c>
      <c r="M2224" s="79">
        <v>0.75</v>
      </c>
      <c r="N2224" s="79">
        <v>0.66800000000000004</v>
      </c>
      <c r="O2224" s="79">
        <v>0.6</v>
      </c>
    </row>
    <row r="2225" spans="1:18">
      <c r="A2225" s="87">
        <v>43740</v>
      </c>
      <c r="B2225" s="79">
        <v>0.75</v>
      </c>
      <c r="C2225" s="79">
        <v>-0.25</v>
      </c>
      <c r="D2225" s="79">
        <v>0.75</v>
      </c>
      <c r="E2225" s="79">
        <v>0.75</v>
      </c>
      <c r="F2225" s="79">
        <v>0.75</v>
      </c>
      <c r="G2225" s="81">
        <v>2481</v>
      </c>
      <c r="H2225" s="81">
        <v>26</v>
      </c>
      <c r="I2225" s="80">
        <v>123.88561199999999</v>
      </c>
      <c r="J2225" s="79">
        <v>0.90169999999999995</v>
      </c>
      <c r="K2225" s="79">
        <v>0.85</v>
      </c>
      <c r="L2225" s="79">
        <v>0.96450000000000002</v>
      </c>
      <c r="M2225" s="79">
        <v>0.748</v>
      </c>
      <c r="N2225" s="79">
        <v>0.65300000000000002</v>
      </c>
      <c r="O2225" s="79">
        <v>0.57999999999999996</v>
      </c>
    </row>
    <row r="2226" spans="1:18">
      <c r="A2226" s="87">
        <v>43741</v>
      </c>
      <c r="B2226" s="79">
        <v>0.75</v>
      </c>
      <c r="C2226" s="79" t="s">
        <v>194</v>
      </c>
      <c r="D2226" s="79">
        <v>0.75</v>
      </c>
      <c r="E2226" s="79">
        <v>0.75</v>
      </c>
      <c r="F2226" s="79">
        <v>0.75</v>
      </c>
      <c r="G2226" s="81">
        <v>4151</v>
      </c>
      <c r="H2226" s="81">
        <v>27</v>
      </c>
      <c r="I2226" s="80">
        <v>123.88815700000001</v>
      </c>
      <c r="J2226" s="79">
        <v>0.89100000000000001</v>
      </c>
      <c r="K2226" s="79">
        <v>0.84</v>
      </c>
      <c r="L2226" s="79">
        <v>0.9536</v>
      </c>
      <c r="M2226" s="79">
        <v>0.748</v>
      </c>
      <c r="N2226" s="79">
        <v>0.64500000000000002</v>
      </c>
      <c r="O2226" s="79">
        <v>0.56799999999999995</v>
      </c>
    </row>
    <row r="2227" spans="1:18">
      <c r="A2227" s="87">
        <v>43742</v>
      </c>
      <c r="B2227" s="79">
        <v>0.75</v>
      </c>
      <c r="D2227" s="79">
        <v>0.75</v>
      </c>
      <c r="E2227" s="79">
        <v>0.75</v>
      </c>
      <c r="F2227" s="79">
        <v>0.75</v>
      </c>
      <c r="G2227" s="81">
        <v>3895</v>
      </c>
      <c r="H2227" s="81">
        <v>26</v>
      </c>
      <c r="I2227" s="80">
        <v>123.89070295939101</v>
      </c>
      <c r="J2227" s="79">
        <v>0.90969999999999995</v>
      </c>
      <c r="K2227" s="79">
        <v>0.84670000000000001</v>
      </c>
      <c r="L2227" s="79">
        <v>0.9587</v>
      </c>
      <c r="M2227" s="79">
        <v>0.74299999999999999</v>
      </c>
      <c r="N2227" s="79">
        <v>0.63800000000000001</v>
      </c>
      <c r="O2227" s="79">
        <v>0.56000000000000005</v>
      </c>
    </row>
    <row r="2228" spans="1:18">
      <c r="A2228" s="87">
        <v>43745</v>
      </c>
      <c r="B2228" s="79">
        <v>0.75</v>
      </c>
      <c r="D2228" s="79">
        <v>0.75</v>
      </c>
      <c r="E2228" s="79">
        <v>0.75</v>
      </c>
      <c r="F2228" s="79">
        <v>0.75</v>
      </c>
      <c r="G2228" s="81">
        <v>4468</v>
      </c>
      <c r="H2228" s="81">
        <v>26</v>
      </c>
      <c r="I2228" s="80">
        <v>123.89834</v>
      </c>
      <c r="M2228" s="79">
        <v>0.74299999999999999</v>
      </c>
      <c r="N2228" s="79">
        <v>0.63800000000000001</v>
      </c>
      <c r="O2228" s="79">
        <v>0.56000000000000005</v>
      </c>
      <c r="P2228" s="79" t="s">
        <v>194</v>
      </c>
      <c r="Q2228" s="79" t="s">
        <v>194</v>
      </c>
      <c r="R2228" s="79" t="s">
        <v>194</v>
      </c>
    </row>
    <row r="2229" spans="1:18">
      <c r="A2229" s="87">
        <v>43746</v>
      </c>
      <c r="B2229" s="79">
        <v>0.75</v>
      </c>
      <c r="C2229" s="79" t="s">
        <v>194</v>
      </c>
      <c r="D2229" s="79">
        <v>0.75</v>
      </c>
      <c r="E2229" s="79">
        <v>0.75</v>
      </c>
      <c r="F2229" s="79">
        <v>0.75</v>
      </c>
      <c r="G2229" s="81">
        <v>4311</v>
      </c>
      <c r="H2229" s="81">
        <v>35</v>
      </c>
      <c r="I2229" s="80">
        <v>123.900886</v>
      </c>
      <c r="J2229" s="79">
        <v>0.91539999999999999</v>
      </c>
      <c r="K2229" s="79">
        <v>0.84840000000000004</v>
      </c>
      <c r="L2229" s="79">
        <v>0.95479999999999998</v>
      </c>
      <c r="M2229" s="79">
        <v>0.73299999999999998</v>
      </c>
      <c r="N2229" s="79">
        <v>0.63500000000000001</v>
      </c>
      <c r="O2229" s="79">
        <v>0.55800000000000005</v>
      </c>
    </row>
    <row r="2230" spans="1:18">
      <c r="A2230" s="87">
        <v>43747</v>
      </c>
      <c r="B2230" s="79">
        <v>0.75</v>
      </c>
      <c r="C2230" s="79" t="s">
        <v>194</v>
      </c>
      <c r="D2230" s="79">
        <v>0.75</v>
      </c>
      <c r="E2230" s="79">
        <v>0.75</v>
      </c>
      <c r="F2230" s="79">
        <v>0.75</v>
      </c>
      <c r="G2230" s="81">
        <v>4436</v>
      </c>
      <c r="H2230" s="81">
        <v>37</v>
      </c>
      <c r="I2230" s="80">
        <v>123.903432</v>
      </c>
      <c r="J2230" s="79">
        <v>0.89270000000000005</v>
      </c>
      <c r="K2230" s="79">
        <v>0.83</v>
      </c>
      <c r="L2230" s="79">
        <v>0.9345</v>
      </c>
      <c r="M2230" s="79">
        <v>0.73250000000000004</v>
      </c>
      <c r="N2230" s="79">
        <v>0.63049999999999995</v>
      </c>
      <c r="O2230" s="79">
        <v>0.54749999999999999</v>
      </c>
    </row>
    <row r="2231" spans="1:18">
      <c r="A2231" s="87">
        <v>43748</v>
      </c>
      <c r="B2231" s="79">
        <v>0.75</v>
      </c>
      <c r="C2231" s="79" t="s">
        <v>194</v>
      </c>
      <c r="D2231" s="79">
        <v>0.75</v>
      </c>
      <c r="E2231" s="79">
        <v>0.75</v>
      </c>
      <c r="F2231" s="79">
        <v>0.75</v>
      </c>
      <c r="G2231" s="81">
        <v>3984</v>
      </c>
      <c r="H2231" s="81">
        <v>35</v>
      </c>
      <c r="I2231" s="80">
        <v>123.905978</v>
      </c>
      <c r="J2231" s="79">
        <v>0.88149999999999995</v>
      </c>
      <c r="K2231" s="79">
        <v>0.83</v>
      </c>
      <c r="L2231" s="79">
        <v>0.91690000000000005</v>
      </c>
      <c r="M2231" s="79">
        <v>0.73</v>
      </c>
      <c r="N2231" s="79">
        <v>0.62250000000000005</v>
      </c>
      <c r="O2231" s="79">
        <v>0.54249999999999998</v>
      </c>
    </row>
    <row r="2232" spans="1:18">
      <c r="A2232" s="87">
        <v>43749</v>
      </c>
      <c r="B2232" s="79">
        <v>0.75</v>
      </c>
      <c r="C2232" s="79" t="s">
        <v>194</v>
      </c>
      <c r="D2232" s="79">
        <v>0.75</v>
      </c>
      <c r="E2232" s="79">
        <v>0.75</v>
      </c>
      <c r="F2232" s="79">
        <v>0.75</v>
      </c>
      <c r="G2232" s="81">
        <v>3602</v>
      </c>
      <c r="H2232" s="81">
        <v>32</v>
      </c>
      <c r="I2232" s="80">
        <v>123.908524</v>
      </c>
      <c r="J2232" s="79">
        <v>0.90920000000000001</v>
      </c>
      <c r="K2232" s="79">
        <v>0.85170000000000001</v>
      </c>
      <c r="L2232" s="79">
        <v>0.94499999999999995</v>
      </c>
      <c r="M2232" s="79">
        <v>0.72299999999999998</v>
      </c>
      <c r="N2232" s="79">
        <v>0.63249999999999995</v>
      </c>
      <c r="O2232" s="79">
        <v>0.5655</v>
      </c>
    </row>
    <row r="2233" spans="1:18">
      <c r="A2233" s="87">
        <v>43752</v>
      </c>
      <c r="B2233" s="79">
        <v>0.75</v>
      </c>
      <c r="C2233" s="79" t="s">
        <v>194</v>
      </c>
      <c r="D2233" s="79">
        <v>0.75</v>
      </c>
      <c r="E2233" s="79">
        <v>0.75</v>
      </c>
      <c r="F2233" s="79">
        <v>0.75</v>
      </c>
      <c r="G2233" s="81">
        <v>3293</v>
      </c>
      <c r="H2233" s="81">
        <v>38</v>
      </c>
      <c r="I2233" s="80">
        <v>123.916162</v>
      </c>
      <c r="J2233" s="79">
        <v>0.89</v>
      </c>
      <c r="K2233" s="79">
        <v>0.84499999999999997</v>
      </c>
      <c r="L2233" s="79">
        <v>0.94730000000000003</v>
      </c>
      <c r="M2233" s="79">
        <v>0.72</v>
      </c>
      <c r="N2233" s="79">
        <v>0.63</v>
      </c>
      <c r="O2233" s="79">
        <v>0.56200000000000006</v>
      </c>
    </row>
    <row r="2234" spans="1:18">
      <c r="A2234" s="87">
        <v>43753</v>
      </c>
      <c r="B2234" s="79">
        <v>0.75</v>
      </c>
      <c r="C2234" s="79" t="s">
        <v>194</v>
      </c>
      <c r="D2234" s="79">
        <v>0.75</v>
      </c>
      <c r="E2234" s="79">
        <v>0.75</v>
      </c>
      <c r="F2234" s="79">
        <v>0.75</v>
      </c>
      <c r="G2234" s="81">
        <v>5663</v>
      </c>
      <c r="H2234" s="81">
        <v>38</v>
      </c>
      <c r="I2234" s="80">
        <v>123.918708</v>
      </c>
      <c r="J2234" s="79">
        <v>0.89410000000000001</v>
      </c>
      <c r="K2234" s="79">
        <v>0.8478</v>
      </c>
      <c r="L2234" s="79">
        <v>0.94879999999999998</v>
      </c>
      <c r="M2234" s="79">
        <v>0.71199999999999997</v>
      </c>
      <c r="N2234" s="79">
        <v>0.628</v>
      </c>
      <c r="O2234" s="79">
        <v>0.56100000000000005</v>
      </c>
    </row>
    <row r="2235" spans="1:18">
      <c r="A2235" s="87">
        <v>43754</v>
      </c>
      <c r="B2235" s="79">
        <v>0.75</v>
      </c>
      <c r="C2235" s="79" t="s">
        <v>194</v>
      </c>
      <c r="D2235" s="79">
        <v>0.75</v>
      </c>
      <c r="E2235" s="79">
        <v>0.75</v>
      </c>
      <c r="F2235" s="79">
        <v>0.75</v>
      </c>
      <c r="G2235" s="81">
        <v>3799</v>
      </c>
      <c r="H2235" s="81">
        <v>31</v>
      </c>
      <c r="I2235" s="80">
        <v>123.921254</v>
      </c>
      <c r="J2235" s="79">
        <v>0.90480000000000005</v>
      </c>
      <c r="K2235" s="79">
        <v>0.85170000000000001</v>
      </c>
      <c r="L2235" s="79">
        <v>0.95909999999999995</v>
      </c>
      <c r="M2235" s="79">
        <v>0.71299999999999997</v>
      </c>
      <c r="N2235" s="79">
        <v>0.63100000000000001</v>
      </c>
      <c r="O2235" s="79">
        <v>0.56699999999999995</v>
      </c>
    </row>
    <row r="2236" spans="1:18">
      <c r="A2236" s="87">
        <v>43755</v>
      </c>
      <c r="B2236" s="79">
        <v>0.75</v>
      </c>
      <c r="C2236" s="79" t="s">
        <v>194</v>
      </c>
      <c r="D2236" s="79">
        <v>0.75</v>
      </c>
      <c r="E2236" s="79">
        <v>0.75</v>
      </c>
      <c r="F2236" s="79">
        <v>0.75</v>
      </c>
      <c r="G2236" s="81">
        <v>5750</v>
      </c>
      <c r="H2236" s="81">
        <v>35</v>
      </c>
      <c r="I2236" s="80">
        <v>123.923801</v>
      </c>
      <c r="J2236" s="79">
        <v>0.94</v>
      </c>
      <c r="K2236" s="79">
        <v>0.90500000000000003</v>
      </c>
      <c r="L2236" s="79">
        <v>1.0049999999999999</v>
      </c>
      <c r="M2236" s="79">
        <v>0.72799999999999998</v>
      </c>
      <c r="N2236" s="79">
        <v>0.66249999999999998</v>
      </c>
      <c r="O2236" s="79">
        <v>0.59099999999999997</v>
      </c>
    </row>
    <row r="2237" spans="1:18">
      <c r="A2237" s="87">
        <v>43756</v>
      </c>
      <c r="B2237" s="79">
        <v>0.75</v>
      </c>
      <c r="C2237" s="79" t="s">
        <v>194</v>
      </c>
      <c r="D2237" s="79">
        <v>0.75</v>
      </c>
      <c r="E2237" s="79">
        <v>0.75</v>
      </c>
      <c r="F2237" s="79">
        <v>0.75</v>
      </c>
      <c r="G2237" s="81">
        <v>4069</v>
      </c>
      <c r="H2237" s="81">
        <v>26</v>
      </c>
      <c r="I2237" s="80">
        <v>123.92634700000001</v>
      </c>
      <c r="J2237" s="79">
        <v>0.92689999999999995</v>
      </c>
      <c r="K2237" s="79">
        <v>0.9</v>
      </c>
      <c r="L2237" s="79">
        <v>1.0065</v>
      </c>
      <c r="M2237" s="79">
        <v>0.72899999999999998</v>
      </c>
      <c r="N2237" s="79">
        <v>0.66200000000000003</v>
      </c>
      <c r="O2237" s="79">
        <v>0.60099999999999998</v>
      </c>
    </row>
    <row r="2238" spans="1:18">
      <c r="A2238" s="87">
        <v>43759</v>
      </c>
      <c r="B2238" s="79">
        <v>0.75</v>
      </c>
      <c r="C2238" s="79" t="s">
        <v>194</v>
      </c>
      <c r="D2238" s="79">
        <v>0.75</v>
      </c>
      <c r="E2238" s="79">
        <v>0.75</v>
      </c>
      <c r="F2238" s="79">
        <v>0.75</v>
      </c>
      <c r="G2238" s="81">
        <v>4398</v>
      </c>
      <c r="H2238" s="81">
        <v>39</v>
      </c>
      <c r="I2238" s="80">
        <v>123.933986</v>
      </c>
      <c r="J2238" s="79">
        <v>0.92</v>
      </c>
      <c r="K2238" s="79">
        <v>0.90500000000000003</v>
      </c>
      <c r="L2238" s="79">
        <v>1.0123</v>
      </c>
      <c r="M2238" s="79">
        <v>0.72699999999999998</v>
      </c>
      <c r="N2238" s="79">
        <v>0.66700000000000004</v>
      </c>
      <c r="O2238" s="79">
        <v>0.60799999999999998</v>
      </c>
    </row>
    <row r="2239" spans="1:18">
      <c r="A2239" s="87">
        <v>43760</v>
      </c>
      <c r="B2239" s="79">
        <v>0.75</v>
      </c>
      <c r="C2239" s="79" t="s">
        <v>194</v>
      </c>
      <c r="D2239" s="79">
        <v>0.75</v>
      </c>
      <c r="E2239" s="79">
        <v>0.75</v>
      </c>
      <c r="F2239" s="79">
        <v>0.75</v>
      </c>
      <c r="G2239" s="81">
        <v>3916</v>
      </c>
      <c r="H2239" s="81">
        <v>36</v>
      </c>
      <c r="I2239" s="80">
        <v>123.936533</v>
      </c>
      <c r="J2239" s="79">
        <v>0.91539999999999999</v>
      </c>
      <c r="K2239" s="79">
        <v>0.9</v>
      </c>
      <c r="L2239" s="79">
        <v>1.0049999999999999</v>
      </c>
      <c r="M2239" s="79">
        <v>0.72799999999999998</v>
      </c>
      <c r="N2239" s="79">
        <v>0.67149999999999999</v>
      </c>
      <c r="O2239" s="79">
        <v>0.61050000000000004</v>
      </c>
    </row>
    <row r="2240" spans="1:18">
      <c r="A2240" s="87">
        <v>43761</v>
      </c>
      <c r="B2240" s="79">
        <v>0.75</v>
      </c>
      <c r="C2240" s="79" t="s">
        <v>194</v>
      </c>
      <c r="D2240" s="79">
        <v>0.75</v>
      </c>
      <c r="E2240" s="79">
        <v>0.75</v>
      </c>
      <c r="F2240" s="79">
        <v>0.75</v>
      </c>
      <c r="G2240" s="81">
        <v>4778</v>
      </c>
      <c r="H2240" s="81">
        <v>31</v>
      </c>
      <c r="I2240" s="80">
        <v>123.93908</v>
      </c>
      <c r="J2240" s="79">
        <v>0.90090000000000003</v>
      </c>
      <c r="K2240" s="79">
        <v>0.89070000000000005</v>
      </c>
      <c r="L2240" s="79">
        <v>0.98750000000000004</v>
      </c>
      <c r="M2240" s="79">
        <v>0.72299999999999998</v>
      </c>
      <c r="N2240" s="79">
        <v>0.66049999999999998</v>
      </c>
      <c r="O2240" s="79">
        <v>0.59250000000000003</v>
      </c>
    </row>
    <row r="2241" spans="1:15">
      <c r="A2241" s="87">
        <v>43762</v>
      </c>
      <c r="B2241" s="79">
        <v>0.75</v>
      </c>
      <c r="C2241" s="79" t="s">
        <v>194</v>
      </c>
      <c r="D2241" s="79">
        <v>0.75</v>
      </c>
      <c r="E2241" s="79">
        <v>0.75</v>
      </c>
      <c r="F2241" s="79">
        <v>0.75</v>
      </c>
      <c r="G2241" s="81">
        <v>5024</v>
      </c>
      <c r="H2241" s="81">
        <v>34</v>
      </c>
      <c r="I2241" s="80">
        <v>123.941626</v>
      </c>
      <c r="J2241" s="79">
        <v>0.90910000000000002</v>
      </c>
      <c r="K2241" s="79">
        <v>0.88329999999999997</v>
      </c>
      <c r="L2241" s="79">
        <v>0.97550000000000003</v>
      </c>
      <c r="M2241" s="79">
        <v>0.71899999999999997</v>
      </c>
      <c r="N2241" s="79">
        <v>0.66249999999999998</v>
      </c>
      <c r="O2241" s="79">
        <v>0.59550000000000003</v>
      </c>
    </row>
    <row r="2242" spans="1:15">
      <c r="A2242" s="87">
        <v>43763</v>
      </c>
      <c r="B2242" s="79">
        <v>0.75</v>
      </c>
      <c r="C2242" s="79" t="s">
        <v>194</v>
      </c>
      <c r="D2242" s="79">
        <v>0.75</v>
      </c>
      <c r="E2242" s="79">
        <v>0.75</v>
      </c>
      <c r="F2242" s="79">
        <v>0.75</v>
      </c>
      <c r="G2242" s="81">
        <v>3829</v>
      </c>
      <c r="H2242" s="81">
        <v>32</v>
      </c>
      <c r="I2242" s="80">
        <v>123.94417300000001</v>
      </c>
      <c r="J2242" s="79">
        <v>0.90910000000000002</v>
      </c>
      <c r="K2242" s="79">
        <v>0.88329999999999997</v>
      </c>
      <c r="L2242" s="79">
        <v>0.97550000000000003</v>
      </c>
      <c r="M2242" s="79">
        <v>0.71399999999999997</v>
      </c>
      <c r="N2242" s="79">
        <v>0.65400000000000003</v>
      </c>
      <c r="O2242" s="79">
        <v>0.59299999999999997</v>
      </c>
    </row>
    <row r="2243" spans="1:15">
      <c r="A2243" s="87">
        <v>43766</v>
      </c>
      <c r="B2243" s="79">
        <v>0.75</v>
      </c>
      <c r="C2243" s="79" t="s">
        <v>194</v>
      </c>
      <c r="D2243" s="79">
        <v>0.75</v>
      </c>
      <c r="E2243" s="79">
        <v>0.75</v>
      </c>
      <c r="F2243" s="79">
        <v>0.75</v>
      </c>
      <c r="G2243" s="81">
        <v>3464</v>
      </c>
      <c r="H2243" s="81">
        <v>32</v>
      </c>
      <c r="I2243" s="80">
        <v>123.951814</v>
      </c>
      <c r="J2243" s="79">
        <v>0.88500000000000001</v>
      </c>
      <c r="K2243" s="79">
        <v>0.88500000000000001</v>
      </c>
      <c r="L2243" s="79">
        <v>0.98</v>
      </c>
      <c r="M2243" s="79">
        <v>0.71299999999999997</v>
      </c>
      <c r="N2243" s="79">
        <v>0.65500000000000003</v>
      </c>
      <c r="O2243" s="79">
        <v>0.60050000000000003</v>
      </c>
    </row>
    <row r="2244" spans="1:15">
      <c r="A2244" s="87">
        <v>43767</v>
      </c>
      <c r="B2244" s="79">
        <v>0.75</v>
      </c>
      <c r="C2244" s="79" t="s">
        <v>194</v>
      </c>
      <c r="D2244" s="79">
        <v>0.75</v>
      </c>
      <c r="E2244" s="79">
        <v>0.75</v>
      </c>
      <c r="F2244" s="79">
        <v>0.75</v>
      </c>
      <c r="G2244" s="81">
        <v>2931</v>
      </c>
      <c r="H2244" s="81">
        <v>31</v>
      </c>
      <c r="I2244" s="80">
        <v>123.95436100000001</v>
      </c>
      <c r="J2244" s="79">
        <v>0.93</v>
      </c>
      <c r="K2244" s="79">
        <v>0.91979999999999995</v>
      </c>
      <c r="L2244" s="79">
        <v>1.0293000000000001</v>
      </c>
      <c r="M2244" s="79">
        <v>0.72499999999999998</v>
      </c>
      <c r="N2244" s="79">
        <v>0.68049999999999999</v>
      </c>
      <c r="O2244" s="79">
        <v>0.63249999999999995</v>
      </c>
    </row>
    <row r="2245" spans="1:15">
      <c r="A2245" s="87">
        <v>43768</v>
      </c>
      <c r="B2245" s="79">
        <v>0.75</v>
      </c>
      <c r="C2245" s="79" t="s">
        <v>194</v>
      </c>
      <c r="D2245" s="79">
        <v>0.75</v>
      </c>
      <c r="E2245" s="79">
        <v>0.75</v>
      </c>
      <c r="F2245" s="79">
        <v>0.75</v>
      </c>
      <c r="G2245" s="81">
        <v>3272</v>
      </c>
      <c r="H2245" s="81">
        <v>33</v>
      </c>
      <c r="I2245" s="80">
        <v>123.956908</v>
      </c>
      <c r="J2245" s="79">
        <v>0.92</v>
      </c>
      <c r="K2245" s="79">
        <v>0.92789999999999995</v>
      </c>
      <c r="L2245" s="79">
        <v>1.0362</v>
      </c>
      <c r="M2245" s="79">
        <v>0.74</v>
      </c>
      <c r="N2245" s="79">
        <v>0.6925</v>
      </c>
      <c r="O2245" s="79">
        <v>0.64049999999999996</v>
      </c>
    </row>
    <row r="2246" spans="1:15">
      <c r="A2246" s="87">
        <v>43769</v>
      </c>
      <c r="B2246" s="79">
        <v>0.75</v>
      </c>
      <c r="C2246" s="79" t="s">
        <v>194</v>
      </c>
      <c r="D2246" s="79">
        <v>0.75</v>
      </c>
      <c r="E2246" s="79">
        <v>0.75</v>
      </c>
      <c r="F2246" s="79">
        <v>0.75</v>
      </c>
      <c r="G2246" s="81">
        <v>2859</v>
      </c>
      <c r="H2246" s="81">
        <v>33</v>
      </c>
      <c r="I2246" s="80">
        <v>123.95945500000001</v>
      </c>
      <c r="J2246" s="79">
        <v>0.93200000000000005</v>
      </c>
      <c r="K2246" s="79">
        <v>0.93500000000000005</v>
      </c>
      <c r="L2246" s="79">
        <v>1.04</v>
      </c>
      <c r="M2246" s="79">
        <v>0.74250000000000005</v>
      </c>
      <c r="N2246" s="79">
        <v>0.71050000000000002</v>
      </c>
      <c r="O2246" s="79">
        <v>0.66749999999999998</v>
      </c>
    </row>
    <row r="2247" spans="1:15">
      <c r="A2247" s="87">
        <v>43770</v>
      </c>
      <c r="B2247" s="79">
        <v>0.75</v>
      </c>
      <c r="C2247" s="79" t="s">
        <v>194</v>
      </c>
      <c r="D2247" s="79">
        <v>0.75</v>
      </c>
      <c r="E2247" s="79">
        <v>0.75</v>
      </c>
      <c r="F2247" s="79">
        <v>0.75</v>
      </c>
      <c r="G2247" s="81">
        <v>3786</v>
      </c>
      <c r="H2247" s="81">
        <v>32</v>
      </c>
      <c r="I2247" s="80">
        <v>123.962002</v>
      </c>
      <c r="J2247" s="79">
        <v>0.91930000000000001</v>
      </c>
      <c r="K2247" s="79">
        <v>0.93</v>
      </c>
      <c r="L2247" s="79">
        <v>1.0284</v>
      </c>
      <c r="M2247" s="79">
        <v>0.73499999999999999</v>
      </c>
      <c r="N2247" s="79">
        <v>0.70299999999999996</v>
      </c>
      <c r="O2247" s="79">
        <v>0.65500000000000003</v>
      </c>
    </row>
    <row r="2248" spans="1:15">
      <c r="A2248" s="87">
        <v>43773</v>
      </c>
      <c r="B2248" s="79">
        <v>0.75</v>
      </c>
      <c r="C2248" s="79" t="s">
        <v>194</v>
      </c>
      <c r="D2248" s="79">
        <v>0.75</v>
      </c>
      <c r="E2248" s="79">
        <v>0.75</v>
      </c>
      <c r="F2248" s="79">
        <v>0.75</v>
      </c>
      <c r="G2248" s="81">
        <v>5096</v>
      </c>
      <c r="H2248" s="81">
        <v>33</v>
      </c>
      <c r="I2248" s="80">
        <v>123.969643</v>
      </c>
      <c r="J2248" s="79">
        <v>0.92290000000000005</v>
      </c>
      <c r="K2248" s="79">
        <v>0.92689999999999995</v>
      </c>
      <c r="L2248" s="79">
        <v>1.0307999999999999</v>
      </c>
      <c r="M2248" s="79">
        <v>0.73299999999999998</v>
      </c>
      <c r="N2248" s="79">
        <v>0.70250000000000001</v>
      </c>
      <c r="O2248" s="79">
        <v>0.66249999999999998</v>
      </c>
    </row>
    <row r="2249" spans="1:15">
      <c r="A2249" s="87">
        <v>43774</v>
      </c>
      <c r="B2249" s="79">
        <v>0.75</v>
      </c>
      <c r="C2249" s="79" t="s">
        <v>194</v>
      </c>
      <c r="D2249" s="79">
        <v>0.75</v>
      </c>
      <c r="E2249" s="79">
        <v>0.75</v>
      </c>
      <c r="F2249" s="79">
        <v>0.75</v>
      </c>
      <c r="G2249" s="81">
        <v>4845</v>
      </c>
      <c r="H2249" s="81">
        <v>33</v>
      </c>
      <c r="I2249" s="80">
        <v>123.972191</v>
      </c>
      <c r="J2249" s="79">
        <v>0.9446</v>
      </c>
      <c r="K2249" s="79">
        <v>0.94830000000000003</v>
      </c>
      <c r="L2249" s="79">
        <v>1.0559000000000001</v>
      </c>
      <c r="M2249" s="79">
        <v>0.748</v>
      </c>
      <c r="N2249" s="79">
        <v>0.71299999999999997</v>
      </c>
      <c r="O2249" s="79">
        <v>0.67549999999999999</v>
      </c>
    </row>
    <row r="2250" spans="1:15">
      <c r="A2250" s="87">
        <v>43775</v>
      </c>
      <c r="B2250" s="79">
        <v>0.75</v>
      </c>
      <c r="C2250" s="79" t="s">
        <v>194</v>
      </c>
      <c r="D2250" s="79">
        <v>0.75</v>
      </c>
      <c r="E2250" s="79">
        <v>0.75</v>
      </c>
      <c r="F2250" s="79">
        <v>0.75</v>
      </c>
      <c r="G2250" s="81">
        <v>3649</v>
      </c>
      <c r="H2250" s="81">
        <v>38</v>
      </c>
      <c r="I2250" s="80">
        <v>123.974738</v>
      </c>
      <c r="J2250" s="79">
        <v>0.94</v>
      </c>
      <c r="K2250" s="79">
        <v>0.95</v>
      </c>
      <c r="L2250" s="79">
        <v>1.0549999999999999</v>
      </c>
      <c r="M2250" s="79">
        <v>0.745</v>
      </c>
      <c r="N2250" s="79">
        <v>0.71299999999999997</v>
      </c>
      <c r="O2250" s="79">
        <v>0.67749999999999999</v>
      </c>
    </row>
    <row r="2251" spans="1:15">
      <c r="A2251" s="87">
        <v>43776</v>
      </c>
      <c r="B2251" s="79">
        <v>0.75</v>
      </c>
      <c r="C2251" s="79" t="s">
        <v>194</v>
      </c>
      <c r="D2251" s="79">
        <v>0.75</v>
      </c>
      <c r="E2251" s="79">
        <v>0.75</v>
      </c>
      <c r="F2251" s="79">
        <v>0.75</v>
      </c>
      <c r="G2251" s="81">
        <v>3272</v>
      </c>
      <c r="H2251" s="81">
        <v>32</v>
      </c>
      <c r="I2251" s="80">
        <v>123.97728499999999</v>
      </c>
      <c r="J2251" s="79">
        <v>0.89810000000000001</v>
      </c>
      <c r="K2251" s="79">
        <v>0.92330000000000001</v>
      </c>
      <c r="L2251" s="79">
        <v>1.0383</v>
      </c>
      <c r="M2251" s="79">
        <v>0.745</v>
      </c>
      <c r="N2251" s="79">
        <v>0.71499999999999997</v>
      </c>
      <c r="O2251" s="79">
        <v>0.67</v>
      </c>
    </row>
    <row r="2252" spans="1:15">
      <c r="A2252" s="87">
        <v>43777</v>
      </c>
      <c r="B2252" s="79">
        <v>0.75</v>
      </c>
      <c r="C2252" s="79" t="s">
        <v>194</v>
      </c>
      <c r="D2252" s="79">
        <v>0.75</v>
      </c>
      <c r="E2252" s="79">
        <v>0.75</v>
      </c>
      <c r="F2252" s="79">
        <v>0.75</v>
      </c>
      <c r="G2252" s="81">
        <v>3430</v>
      </c>
      <c r="H2252" s="81">
        <v>32</v>
      </c>
      <c r="I2252" s="80">
        <v>123.979833</v>
      </c>
      <c r="J2252" s="79">
        <v>0.88329999999999997</v>
      </c>
      <c r="K2252" s="79">
        <v>0.92449999999999999</v>
      </c>
      <c r="L2252" s="79">
        <v>1.0410999999999999</v>
      </c>
      <c r="M2252" s="79">
        <v>0.745</v>
      </c>
      <c r="N2252" s="79">
        <v>0.71499999999999997</v>
      </c>
      <c r="O2252" s="79">
        <v>0.67049999999999998</v>
      </c>
    </row>
    <row r="2253" spans="1:15">
      <c r="A2253" s="87">
        <v>43780</v>
      </c>
      <c r="B2253" s="79">
        <v>0.75</v>
      </c>
      <c r="C2253" s="79" t="s">
        <v>194</v>
      </c>
      <c r="D2253" s="79">
        <v>0.75</v>
      </c>
      <c r="E2253" s="79">
        <v>0.75</v>
      </c>
      <c r="F2253" s="79">
        <v>0.75</v>
      </c>
      <c r="G2253" s="81">
        <v>5338</v>
      </c>
      <c r="H2253" s="81">
        <v>46</v>
      </c>
      <c r="I2253" s="80">
        <v>123.987475</v>
      </c>
      <c r="J2253" s="79">
        <v>0.88</v>
      </c>
      <c r="K2253" s="79">
        <v>0.92</v>
      </c>
      <c r="L2253" s="79">
        <v>1.03</v>
      </c>
      <c r="M2253" s="79">
        <v>0.74299999999999999</v>
      </c>
      <c r="N2253" s="79">
        <v>0.71799999999999997</v>
      </c>
      <c r="O2253" s="79">
        <v>0.67</v>
      </c>
    </row>
    <row r="2254" spans="1:15">
      <c r="A2254" s="87">
        <v>43781</v>
      </c>
      <c r="B2254" s="79">
        <v>0.75</v>
      </c>
      <c r="C2254" s="79" t="s">
        <v>194</v>
      </c>
      <c r="D2254" s="79">
        <v>0.75</v>
      </c>
      <c r="E2254" s="79">
        <v>0.75</v>
      </c>
      <c r="F2254" s="79">
        <v>0.75</v>
      </c>
      <c r="G2254" s="81">
        <v>2680</v>
      </c>
      <c r="H2254" s="81">
        <v>31</v>
      </c>
      <c r="I2254" s="80">
        <v>123.99002299999999</v>
      </c>
      <c r="J2254" s="79">
        <v>0.88249999999999995</v>
      </c>
      <c r="K2254" s="79">
        <v>0.93259999999999998</v>
      </c>
      <c r="L2254" s="79">
        <v>1.0328999999999999</v>
      </c>
      <c r="M2254" s="79">
        <v>0.73799999999999999</v>
      </c>
      <c r="N2254" s="79">
        <v>0.71050000000000002</v>
      </c>
      <c r="O2254" s="79">
        <v>0.66249999999999998</v>
      </c>
    </row>
    <row r="2255" spans="1:15">
      <c r="A2255" s="87">
        <v>43782</v>
      </c>
      <c r="B2255" s="79">
        <v>0.75</v>
      </c>
      <c r="C2255" s="79" t="s">
        <v>194</v>
      </c>
      <c r="D2255" s="79">
        <v>0.75</v>
      </c>
      <c r="E2255" s="79">
        <v>0.75</v>
      </c>
      <c r="F2255" s="79">
        <v>0.75</v>
      </c>
      <c r="G2255" s="81">
        <v>4429</v>
      </c>
      <c r="H2255" s="81">
        <v>41</v>
      </c>
      <c r="I2255" s="80">
        <v>123.992571</v>
      </c>
      <c r="J2255" s="79">
        <v>0.91620000000000001</v>
      </c>
      <c r="K2255" s="79">
        <v>0.95109999999999995</v>
      </c>
      <c r="L2255" s="79">
        <v>1.046</v>
      </c>
      <c r="M2255" s="79">
        <v>0.74</v>
      </c>
      <c r="N2255" s="79">
        <v>0.71799999999999997</v>
      </c>
      <c r="O2255" s="79">
        <v>0.66800000000000004</v>
      </c>
    </row>
    <row r="2256" spans="1:15">
      <c r="A2256" s="87">
        <v>43783</v>
      </c>
      <c r="B2256" s="79">
        <v>0.75</v>
      </c>
      <c r="C2256" s="79" t="s">
        <v>194</v>
      </c>
      <c r="D2256" s="79">
        <v>0.75</v>
      </c>
      <c r="E2256" s="79">
        <v>0.75</v>
      </c>
      <c r="F2256" s="79">
        <v>0.75</v>
      </c>
      <c r="G2256" s="81">
        <v>5168</v>
      </c>
      <c r="H2256" s="81">
        <v>33</v>
      </c>
      <c r="I2256" s="80">
        <v>123.995119</v>
      </c>
      <c r="J2256" s="79">
        <v>0.83830000000000005</v>
      </c>
      <c r="K2256" s="79">
        <v>0.88690000000000002</v>
      </c>
      <c r="L2256" s="79">
        <v>0.98380000000000001</v>
      </c>
      <c r="M2256" s="79">
        <v>0.72499999999999998</v>
      </c>
      <c r="N2256" s="79">
        <v>0.68300000000000005</v>
      </c>
      <c r="O2256" s="79">
        <v>0.62250000000000005</v>
      </c>
    </row>
    <row r="2257" spans="1:15">
      <c r="A2257" s="87">
        <v>43784</v>
      </c>
      <c r="B2257" s="79">
        <v>0.75</v>
      </c>
      <c r="C2257" s="79" t="s">
        <v>194</v>
      </c>
      <c r="D2257" s="79">
        <v>0.75</v>
      </c>
      <c r="E2257" s="79">
        <v>0.75</v>
      </c>
      <c r="F2257" s="79">
        <v>0.75</v>
      </c>
      <c r="G2257" s="81">
        <v>5651</v>
      </c>
      <c r="H2257" s="81">
        <v>33</v>
      </c>
      <c r="I2257" s="80">
        <v>123.997666</v>
      </c>
      <c r="J2257" s="79">
        <v>0.87619999999999998</v>
      </c>
      <c r="K2257" s="79">
        <v>0.9244</v>
      </c>
      <c r="L2257" s="79">
        <v>1</v>
      </c>
      <c r="M2257" s="79">
        <v>0.72499999999999998</v>
      </c>
      <c r="N2257" s="79">
        <v>0.69</v>
      </c>
      <c r="O2257" s="79">
        <v>0.63049999999999995</v>
      </c>
    </row>
    <row r="2258" spans="1:15">
      <c r="A2258" s="87">
        <v>43787</v>
      </c>
      <c r="B2258" s="79">
        <v>0.75</v>
      </c>
      <c r="C2258" s="79" t="s">
        <v>194</v>
      </c>
      <c r="D2258" s="79">
        <v>0.75</v>
      </c>
      <c r="E2258" s="79">
        <v>0.75</v>
      </c>
      <c r="F2258" s="79">
        <v>0.75</v>
      </c>
      <c r="G2258" s="81">
        <v>4819</v>
      </c>
      <c r="H2258" s="81">
        <v>39</v>
      </c>
      <c r="I2258" s="80">
        <v>124.00530999999999</v>
      </c>
      <c r="J2258" s="79">
        <v>0.85499999999999998</v>
      </c>
      <c r="K2258" s="79">
        <v>0.91169999999999995</v>
      </c>
      <c r="L2258" s="79">
        <v>0.995</v>
      </c>
      <c r="M2258" s="79">
        <v>0.72499999999999998</v>
      </c>
      <c r="N2258" s="79">
        <v>0.6865</v>
      </c>
      <c r="O2258" s="79">
        <v>0.62749999999999995</v>
      </c>
    </row>
    <row r="2259" spans="1:15">
      <c r="A2259" s="87">
        <v>43788</v>
      </c>
      <c r="B2259" s="79">
        <v>0.75</v>
      </c>
      <c r="C2259" s="79" t="s">
        <v>194</v>
      </c>
      <c r="D2259" s="79">
        <v>0.75</v>
      </c>
      <c r="E2259" s="79">
        <v>0.75</v>
      </c>
      <c r="F2259" s="79">
        <v>0.75</v>
      </c>
      <c r="G2259" s="81">
        <v>3685</v>
      </c>
      <c r="H2259" s="81">
        <v>31</v>
      </c>
      <c r="I2259" s="80">
        <v>124.007858</v>
      </c>
      <c r="J2259" s="79">
        <v>0.81499999999999995</v>
      </c>
      <c r="K2259" s="79">
        <v>0.86980000000000002</v>
      </c>
      <c r="L2259" s="79">
        <v>0.95089999999999997</v>
      </c>
      <c r="M2259" s="79">
        <v>0.71</v>
      </c>
      <c r="N2259" s="79">
        <v>0.66500000000000004</v>
      </c>
      <c r="O2259" s="79">
        <v>0.60750000000000004</v>
      </c>
    </row>
    <row r="2260" spans="1:15">
      <c r="A2260" s="87">
        <v>43789</v>
      </c>
      <c r="B2260" s="79">
        <v>0.75</v>
      </c>
      <c r="C2260" s="79" t="s">
        <v>194</v>
      </c>
      <c r="D2260" s="79">
        <v>0.75</v>
      </c>
      <c r="E2260" s="79">
        <v>0.75</v>
      </c>
      <c r="F2260" s="79">
        <v>0.75</v>
      </c>
      <c r="G2260" s="81">
        <v>3394</v>
      </c>
      <c r="H2260" s="81">
        <v>33</v>
      </c>
      <c r="I2260" s="80">
        <v>124.010406</v>
      </c>
      <c r="J2260" s="79">
        <v>0.8417</v>
      </c>
      <c r="K2260" s="79">
        <v>0.88449999999999995</v>
      </c>
      <c r="L2260" s="79">
        <v>0.96</v>
      </c>
      <c r="M2260" s="79">
        <v>0.71299999999999997</v>
      </c>
      <c r="N2260" s="79">
        <v>0.67500000000000004</v>
      </c>
      <c r="O2260" s="79">
        <v>0.60750000000000004</v>
      </c>
    </row>
    <row r="2261" spans="1:15">
      <c r="A2261" s="87">
        <v>43790</v>
      </c>
      <c r="B2261" s="79">
        <v>0.75</v>
      </c>
      <c r="C2261" s="79" t="s">
        <v>194</v>
      </c>
      <c r="D2261" s="79">
        <v>0.75</v>
      </c>
      <c r="E2261" s="79">
        <v>0.75</v>
      </c>
      <c r="F2261" s="79">
        <v>0.75</v>
      </c>
      <c r="G2261" s="81">
        <v>2998</v>
      </c>
      <c r="H2261" s="81">
        <v>29</v>
      </c>
      <c r="I2261" s="80">
        <v>124.01295399999999</v>
      </c>
      <c r="J2261" s="79">
        <v>0.83499999999999996</v>
      </c>
      <c r="K2261" s="79">
        <v>0.88</v>
      </c>
      <c r="L2261" s="79">
        <v>0.96899999999999997</v>
      </c>
      <c r="M2261" s="79">
        <v>0.71</v>
      </c>
      <c r="N2261" s="79">
        <v>0.67300000000000004</v>
      </c>
      <c r="O2261" s="79">
        <v>0.61</v>
      </c>
    </row>
    <row r="2262" spans="1:15">
      <c r="A2262" s="87">
        <v>43791</v>
      </c>
      <c r="B2262" s="79">
        <v>0.75</v>
      </c>
      <c r="C2262" s="79" t="s">
        <v>194</v>
      </c>
      <c r="D2262" s="79">
        <v>0.75</v>
      </c>
      <c r="E2262" s="79">
        <v>0.75</v>
      </c>
      <c r="F2262" s="79">
        <v>0.75</v>
      </c>
      <c r="G2262" s="81">
        <v>3561</v>
      </c>
      <c r="H2262" s="81">
        <v>31</v>
      </c>
      <c r="I2262" s="80">
        <v>124.015503</v>
      </c>
      <c r="J2262" s="79">
        <v>0.84499999999999997</v>
      </c>
      <c r="K2262" s="79">
        <v>0.89419999999999999</v>
      </c>
      <c r="L2262" s="79">
        <v>0.97370000000000001</v>
      </c>
      <c r="M2262" s="79">
        <v>0.71</v>
      </c>
      <c r="N2262" s="79">
        <v>0.67300000000000004</v>
      </c>
      <c r="O2262" s="79">
        <v>0.61</v>
      </c>
    </row>
    <row r="2263" spans="1:15">
      <c r="A2263" s="87">
        <v>43794</v>
      </c>
      <c r="B2263" s="79">
        <v>0.75</v>
      </c>
      <c r="C2263" s="79" t="s">
        <v>194</v>
      </c>
      <c r="D2263" s="79">
        <v>0.75</v>
      </c>
      <c r="E2263" s="79">
        <v>0.75</v>
      </c>
      <c r="F2263" s="79">
        <v>0.75</v>
      </c>
      <c r="G2263" s="81">
        <v>5816</v>
      </c>
      <c r="H2263" s="81">
        <v>44</v>
      </c>
      <c r="I2263" s="80">
        <v>124.02314699999999</v>
      </c>
      <c r="J2263" s="79">
        <v>0.84</v>
      </c>
      <c r="K2263" s="79">
        <v>0.88429999999999997</v>
      </c>
      <c r="L2263" s="79">
        <v>0.96499999999999997</v>
      </c>
      <c r="M2263" s="79">
        <v>0.71</v>
      </c>
      <c r="N2263" s="79">
        <v>0.67500000000000004</v>
      </c>
      <c r="O2263" s="79">
        <v>0.61250000000000004</v>
      </c>
    </row>
    <row r="2264" spans="1:15">
      <c r="A2264" s="87">
        <v>43795</v>
      </c>
      <c r="B2264" s="79">
        <v>0.75</v>
      </c>
      <c r="C2264" s="79" t="s">
        <v>194</v>
      </c>
      <c r="D2264" s="79">
        <v>0.75</v>
      </c>
      <c r="E2264" s="79">
        <v>0.75</v>
      </c>
      <c r="F2264" s="79">
        <v>0.75</v>
      </c>
      <c r="G2264" s="81">
        <v>1712</v>
      </c>
      <c r="H2264" s="81">
        <v>25</v>
      </c>
      <c r="I2264" s="80">
        <v>124.025696</v>
      </c>
      <c r="J2264" s="79">
        <v>0.83499999999999996</v>
      </c>
      <c r="K2264" s="79">
        <v>0.87960000000000005</v>
      </c>
      <c r="L2264" s="79">
        <v>0.96</v>
      </c>
      <c r="M2264" s="79">
        <v>0.71299999999999997</v>
      </c>
      <c r="N2264" s="79">
        <v>0.67300000000000004</v>
      </c>
      <c r="O2264" s="79">
        <v>0.60750000000000004</v>
      </c>
    </row>
    <row r="2265" spans="1:15">
      <c r="A2265" s="87">
        <v>43796</v>
      </c>
      <c r="B2265" s="79">
        <v>0.75</v>
      </c>
      <c r="C2265" s="79" t="s">
        <v>194</v>
      </c>
      <c r="D2265" s="79">
        <v>0.75</v>
      </c>
      <c r="E2265" s="79">
        <v>0.75</v>
      </c>
      <c r="F2265" s="79">
        <v>0.75</v>
      </c>
      <c r="G2265" s="81">
        <v>4296</v>
      </c>
      <c r="H2265" s="81">
        <v>40</v>
      </c>
      <c r="I2265" s="80">
        <v>124.028244</v>
      </c>
      <c r="J2265" s="79">
        <v>0.84499999999999997</v>
      </c>
      <c r="K2265" s="79">
        <v>0.89859999999999995</v>
      </c>
      <c r="L2265" s="79">
        <v>0.97</v>
      </c>
      <c r="M2265" s="79">
        <v>0.72499999999999998</v>
      </c>
      <c r="N2265" s="79">
        <v>0.68300000000000005</v>
      </c>
      <c r="O2265" s="79">
        <v>0.59499999999999997</v>
      </c>
    </row>
    <row r="2266" spans="1:15">
      <c r="A2266" s="87">
        <v>43797</v>
      </c>
      <c r="B2266" s="79">
        <v>0.75</v>
      </c>
      <c r="C2266" s="79" t="s">
        <v>194</v>
      </c>
      <c r="D2266" s="79">
        <v>0.75</v>
      </c>
      <c r="E2266" s="79">
        <v>0.75</v>
      </c>
      <c r="F2266" s="79">
        <v>0.75</v>
      </c>
      <c r="G2266" s="81">
        <v>4603</v>
      </c>
      <c r="H2266" s="81">
        <v>36</v>
      </c>
      <c r="I2266" s="80">
        <v>124.030793</v>
      </c>
      <c r="J2266" s="79">
        <v>0.81540000000000001</v>
      </c>
      <c r="K2266" s="79">
        <v>0.87709999999999999</v>
      </c>
      <c r="L2266" s="79">
        <v>0.94950000000000001</v>
      </c>
      <c r="M2266" s="79">
        <v>0.72499999999999998</v>
      </c>
      <c r="N2266" s="79">
        <v>0.68300000000000005</v>
      </c>
      <c r="O2266" s="79">
        <v>0.59299999999999997</v>
      </c>
    </row>
    <row r="2267" spans="1:15">
      <c r="A2267" s="87">
        <v>43798</v>
      </c>
      <c r="B2267" s="79">
        <v>0.75</v>
      </c>
      <c r="C2267" s="79" t="s">
        <v>194</v>
      </c>
      <c r="D2267" s="79">
        <v>0.75</v>
      </c>
      <c r="E2267" s="79">
        <v>0.75</v>
      </c>
      <c r="F2267" s="79">
        <v>0.75</v>
      </c>
      <c r="G2267" s="81">
        <v>4935</v>
      </c>
      <c r="H2267" s="81">
        <v>34</v>
      </c>
      <c r="I2267" s="80">
        <v>124.03334099999999</v>
      </c>
      <c r="J2267" s="79">
        <v>0.82410000000000005</v>
      </c>
      <c r="K2267" s="79">
        <v>0.88500000000000001</v>
      </c>
      <c r="L2267" s="79">
        <v>0.95099999999999996</v>
      </c>
      <c r="M2267" s="79">
        <v>0.72499999999999998</v>
      </c>
      <c r="N2267" s="79">
        <v>0.68500000000000005</v>
      </c>
      <c r="O2267" s="79">
        <v>0.59499999999999997</v>
      </c>
    </row>
    <row r="2268" spans="1:15">
      <c r="A2268" s="87">
        <v>43801</v>
      </c>
      <c r="B2268" s="79">
        <v>0.75</v>
      </c>
      <c r="C2268" s="79" t="s">
        <v>194</v>
      </c>
      <c r="D2268" s="79">
        <v>0.75</v>
      </c>
      <c r="E2268" s="79">
        <v>0.75</v>
      </c>
      <c r="F2268" s="79">
        <v>0.75</v>
      </c>
      <c r="G2268" s="81">
        <v>4489</v>
      </c>
      <c r="H2268" s="81">
        <v>35</v>
      </c>
      <c r="I2268" s="80">
        <v>124.040987</v>
      </c>
      <c r="J2268" s="79">
        <v>0.83</v>
      </c>
      <c r="K2268" s="79">
        <v>0.88500000000000001</v>
      </c>
      <c r="L2268" s="79">
        <v>0.94199999999999995</v>
      </c>
      <c r="M2268" s="79">
        <v>0.72750000000000004</v>
      </c>
      <c r="N2268" s="79">
        <v>0.68500000000000005</v>
      </c>
      <c r="O2268" s="79">
        <v>0.59799999999999998</v>
      </c>
    </row>
    <row r="2269" spans="1:15">
      <c r="A2269" s="87">
        <v>43802</v>
      </c>
      <c r="B2269" s="79">
        <v>0.75</v>
      </c>
      <c r="C2269" s="79" t="s">
        <v>194</v>
      </c>
      <c r="D2269" s="79">
        <v>0.75</v>
      </c>
      <c r="E2269" s="79">
        <v>0.75</v>
      </c>
      <c r="F2269" s="79">
        <v>0.75</v>
      </c>
      <c r="G2269" s="81">
        <v>5047</v>
      </c>
      <c r="H2269" s="81">
        <v>44</v>
      </c>
      <c r="I2269" s="80">
        <v>124.043536</v>
      </c>
      <c r="J2269" s="79">
        <v>0.84609999999999996</v>
      </c>
      <c r="K2269" s="79">
        <v>0.90600000000000003</v>
      </c>
      <c r="L2269" s="79">
        <v>0.97030000000000005</v>
      </c>
      <c r="M2269" s="79">
        <v>0.75</v>
      </c>
      <c r="N2269" s="79">
        <v>0.70499999999999996</v>
      </c>
      <c r="O2269" s="79">
        <v>0.62749999999999995</v>
      </c>
    </row>
    <row r="2270" spans="1:15">
      <c r="A2270" s="87">
        <v>43803</v>
      </c>
      <c r="B2270" s="79">
        <v>0.75</v>
      </c>
      <c r="C2270" s="79" t="s">
        <v>194</v>
      </c>
      <c r="D2270" s="79">
        <v>0.75</v>
      </c>
      <c r="E2270" s="79">
        <v>0.75</v>
      </c>
      <c r="F2270" s="79">
        <v>0.75</v>
      </c>
      <c r="G2270" s="81">
        <v>3935</v>
      </c>
      <c r="H2270" s="81">
        <v>44</v>
      </c>
      <c r="I2270" s="80">
        <v>124.04608500000001</v>
      </c>
      <c r="J2270" s="79">
        <v>0.82499999999999996</v>
      </c>
      <c r="K2270" s="79">
        <v>0.89039999999999997</v>
      </c>
      <c r="L2270" s="79">
        <v>0.95230000000000004</v>
      </c>
      <c r="M2270" s="79">
        <v>0.75</v>
      </c>
      <c r="N2270" s="79">
        <v>0.69299999999999995</v>
      </c>
      <c r="O2270" s="79">
        <v>0.60250000000000004</v>
      </c>
    </row>
    <row r="2271" spans="1:15">
      <c r="A2271" s="87">
        <v>43804</v>
      </c>
      <c r="B2271" s="79">
        <v>0.75</v>
      </c>
      <c r="C2271" s="79" t="s">
        <v>194</v>
      </c>
      <c r="D2271" s="79">
        <v>0.75</v>
      </c>
      <c r="E2271" s="79">
        <v>0.75</v>
      </c>
      <c r="F2271" s="79">
        <v>0.75</v>
      </c>
      <c r="G2271" s="81">
        <v>5124</v>
      </c>
      <c r="H2271" s="81">
        <v>33</v>
      </c>
      <c r="I2271" s="80">
        <v>124.04863400000001</v>
      </c>
      <c r="J2271" s="79">
        <v>0.82</v>
      </c>
      <c r="K2271" s="79">
        <v>0.88939999999999997</v>
      </c>
      <c r="L2271" s="79">
        <v>0.95199999999999996</v>
      </c>
      <c r="M2271" s="79">
        <v>0.75</v>
      </c>
      <c r="N2271" s="79">
        <v>0.69</v>
      </c>
      <c r="O2271" s="79">
        <v>0.59250000000000003</v>
      </c>
    </row>
    <row r="2272" spans="1:15">
      <c r="A2272" s="87">
        <v>43805</v>
      </c>
      <c r="B2272" s="79">
        <v>0.75</v>
      </c>
      <c r="C2272" s="79" t="s">
        <v>194</v>
      </c>
      <c r="D2272" s="79">
        <v>0.75</v>
      </c>
      <c r="E2272" s="79">
        <v>0.75</v>
      </c>
      <c r="F2272" s="79">
        <v>0.75</v>
      </c>
      <c r="G2272" s="81">
        <v>3601</v>
      </c>
      <c r="H2272" s="81">
        <v>28</v>
      </c>
      <c r="I2272" s="80">
        <v>124.05118299999999</v>
      </c>
      <c r="J2272" s="79">
        <v>0.84</v>
      </c>
      <c r="K2272" s="79">
        <v>0.90239999999999998</v>
      </c>
      <c r="L2272" s="79">
        <v>0.96589999999999998</v>
      </c>
      <c r="M2272" s="79">
        <v>0.75</v>
      </c>
      <c r="N2272" s="79">
        <v>0.68300000000000005</v>
      </c>
      <c r="O2272" s="79">
        <v>0.59250000000000003</v>
      </c>
    </row>
    <row r="2273" spans="1:15">
      <c r="A2273" s="87">
        <v>43808</v>
      </c>
      <c r="B2273" s="79">
        <v>0.75</v>
      </c>
      <c r="C2273" s="79" t="s">
        <v>194</v>
      </c>
      <c r="D2273" s="79">
        <v>0.75</v>
      </c>
      <c r="E2273" s="79">
        <v>0.75</v>
      </c>
      <c r="F2273" s="79">
        <v>0.75</v>
      </c>
      <c r="G2273" s="81">
        <v>3929</v>
      </c>
      <c r="H2273" s="81">
        <v>37</v>
      </c>
      <c r="I2273" s="80">
        <v>124.05883</v>
      </c>
      <c r="J2273" s="79">
        <v>0.83499999999999996</v>
      </c>
      <c r="K2273" s="79">
        <v>0.8911</v>
      </c>
      <c r="L2273" s="79">
        <v>0.95599999999999996</v>
      </c>
      <c r="M2273" s="79">
        <v>0.75</v>
      </c>
      <c r="N2273" s="79">
        <v>0.68500000000000005</v>
      </c>
      <c r="O2273" s="79">
        <v>0.59750000000000003</v>
      </c>
    </row>
    <row r="2274" spans="1:15">
      <c r="A2274" s="87">
        <v>43809</v>
      </c>
      <c r="B2274" s="79">
        <v>0.75</v>
      </c>
      <c r="C2274" s="79" t="s">
        <v>194</v>
      </c>
      <c r="D2274" s="79">
        <v>0.75</v>
      </c>
      <c r="E2274" s="79">
        <v>0.75</v>
      </c>
      <c r="F2274" s="79">
        <v>0.75</v>
      </c>
      <c r="G2274" s="81">
        <v>5646</v>
      </c>
      <c r="H2274" s="81">
        <v>43</v>
      </c>
      <c r="I2274" s="80">
        <v>124.061379</v>
      </c>
      <c r="J2274" s="79">
        <v>0.85499999999999998</v>
      </c>
      <c r="K2274" s="79">
        <v>0.90880000000000005</v>
      </c>
      <c r="L2274" s="79">
        <v>0.97629999999999995</v>
      </c>
      <c r="M2274" s="79">
        <v>0.75</v>
      </c>
      <c r="N2274" s="79">
        <v>0.68400000000000005</v>
      </c>
      <c r="O2274" s="79">
        <v>0.59299999999999997</v>
      </c>
    </row>
    <row r="2275" spans="1:15">
      <c r="A2275" s="87">
        <v>43810</v>
      </c>
      <c r="B2275" s="79">
        <v>0.75</v>
      </c>
      <c r="C2275" s="79" t="s">
        <v>194</v>
      </c>
      <c r="D2275" s="79">
        <v>0.75</v>
      </c>
      <c r="E2275" s="79">
        <v>0.75</v>
      </c>
      <c r="F2275" s="79">
        <v>0.75</v>
      </c>
      <c r="G2275" s="81">
        <v>5733</v>
      </c>
      <c r="H2275" s="81">
        <v>40</v>
      </c>
      <c r="I2275" s="80">
        <v>124.063928</v>
      </c>
      <c r="J2275" s="79">
        <v>0.84499999999999997</v>
      </c>
      <c r="K2275" s="79">
        <v>0.89500000000000002</v>
      </c>
      <c r="L2275" s="79">
        <v>0.96</v>
      </c>
      <c r="M2275" s="79">
        <v>0.75</v>
      </c>
      <c r="N2275" s="79">
        <v>0.68500000000000005</v>
      </c>
      <c r="O2275" s="79">
        <v>0.60550000000000004</v>
      </c>
    </row>
    <row r="2276" spans="1:15">
      <c r="A2276" s="87">
        <v>43811</v>
      </c>
      <c r="B2276" s="79">
        <v>0.75</v>
      </c>
      <c r="C2276" s="79" t="s">
        <v>194</v>
      </c>
      <c r="D2276" s="79">
        <v>0.75</v>
      </c>
      <c r="E2276" s="79">
        <v>0.75</v>
      </c>
      <c r="F2276" s="79">
        <v>0.75</v>
      </c>
      <c r="G2276" s="81">
        <v>5356</v>
      </c>
      <c r="H2276" s="81">
        <v>46</v>
      </c>
      <c r="I2276" s="80">
        <v>124.06647700000001</v>
      </c>
      <c r="J2276" s="79">
        <v>0.83499999999999996</v>
      </c>
      <c r="K2276" s="79">
        <v>0.8881</v>
      </c>
      <c r="L2276" s="79">
        <v>0.95830000000000004</v>
      </c>
      <c r="M2276" s="79">
        <v>0.75</v>
      </c>
      <c r="N2276" s="79">
        <v>0.6825</v>
      </c>
      <c r="O2276" s="79">
        <v>0.59550000000000003</v>
      </c>
    </row>
    <row r="2277" spans="1:15">
      <c r="A2277" s="87">
        <v>43812</v>
      </c>
      <c r="B2277" s="79">
        <v>0.75</v>
      </c>
      <c r="C2277" s="79" t="s">
        <v>194</v>
      </c>
      <c r="D2277" s="79">
        <v>0.75</v>
      </c>
      <c r="E2277" s="79">
        <v>0.75</v>
      </c>
      <c r="F2277" s="79">
        <v>0.75</v>
      </c>
      <c r="G2277" s="81">
        <v>4960</v>
      </c>
      <c r="H2277" s="81">
        <v>41</v>
      </c>
      <c r="I2277" s="80">
        <v>124.06902700000001</v>
      </c>
      <c r="J2277" s="79">
        <v>0.84499999999999997</v>
      </c>
      <c r="K2277" s="79">
        <v>0.90600000000000003</v>
      </c>
      <c r="L2277" s="79">
        <v>1.0042</v>
      </c>
      <c r="M2277" s="79">
        <v>0.75</v>
      </c>
      <c r="N2277" s="79">
        <v>0.70499999999999996</v>
      </c>
      <c r="O2277" s="79">
        <v>0.63200000000000001</v>
      </c>
    </row>
    <row r="2278" spans="1:15">
      <c r="A2278" s="87">
        <v>43815</v>
      </c>
      <c r="B2278" s="79">
        <v>0.75</v>
      </c>
      <c r="C2278" s="79" t="s">
        <v>194</v>
      </c>
      <c r="D2278" s="79">
        <v>0.75</v>
      </c>
      <c r="E2278" s="79">
        <v>0.75</v>
      </c>
      <c r="F2278" s="79">
        <v>0.75</v>
      </c>
      <c r="G2278" s="81">
        <v>5405</v>
      </c>
      <c r="H2278" s="81">
        <v>49</v>
      </c>
      <c r="I2278" s="80">
        <v>124.07667499999999</v>
      </c>
      <c r="J2278" s="79">
        <v>0.83960000000000001</v>
      </c>
      <c r="K2278" s="79">
        <v>0.88500000000000001</v>
      </c>
      <c r="L2278" s="79">
        <v>0.9758</v>
      </c>
      <c r="M2278" s="79">
        <v>0.75</v>
      </c>
      <c r="N2278" s="79">
        <v>0.69499999999999995</v>
      </c>
      <c r="O2278" s="79">
        <v>0.61750000000000005</v>
      </c>
    </row>
    <row r="2279" spans="1:15">
      <c r="A2279" s="87">
        <v>43816</v>
      </c>
      <c r="B2279" s="79">
        <v>0.75</v>
      </c>
      <c r="C2279" s="79" t="s">
        <v>194</v>
      </c>
      <c r="D2279" s="79">
        <v>0.75</v>
      </c>
      <c r="E2279" s="79">
        <v>0.75</v>
      </c>
      <c r="F2279" s="79">
        <v>0.75</v>
      </c>
      <c r="G2279" s="81">
        <v>4491</v>
      </c>
      <c r="H2279" s="81">
        <v>40</v>
      </c>
      <c r="I2279" s="80">
        <v>124.079224</v>
      </c>
      <c r="J2279" s="79">
        <v>0.79</v>
      </c>
      <c r="K2279" s="79">
        <v>0.85029999999999994</v>
      </c>
      <c r="L2279" s="79">
        <v>0.94230000000000003</v>
      </c>
      <c r="M2279" s="79">
        <v>0.75</v>
      </c>
      <c r="N2279" s="79">
        <v>0.67149999999999999</v>
      </c>
      <c r="O2279" s="79">
        <v>0.58650000000000002</v>
      </c>
    </row>
    <row r="2280" spans="1:15">
      <c r="A2280" s="87">
        <v>43817</v>
      </c>
      <c r="B2280" s="79">
        <v>0.75</v>
      </c>
      <c r="C2280" s="79" t="s">
        <v>194</v>
      </c>
      <c r="D2280" s="79">
        <v>0.75</v>
      </c>
      <c r="E2280" s="79">
        <v>0.75</v>
      </c>
      <c r="F2280" s="79">
        <v>0.75</v>
      </c>
      <c r="G2280" s="81">
        <v>4526</v>
      </c>
      <c r="H2280" s="81">
        <v>40</v>
      </c>
      <c r="I2280" s="80">
        <v>124.081774</v>
      </c>
      <c r="J2280" s="79">
        <v>0.85229999999999995</v>
      </c>
      <c r="K2280" s="79">
        <v>0.89180000000000004</v>
      </c>
      <c r="L2280" s="79">
        <v>0.97560000000000002</v>
      </c>
      <c r="M2280" s="79">
        <v>0.75</v>
      </c>
      <c r="N2280" s="79">
        <v>0.67300000000000004</v>
      </c>
      <c r="O2280" s="79">
        <v>0.59050000000000002</v>
      </c>
    </row>
    <row r="2281" spans="1:15">
      <c r="A2281" s="87">
        <v>43818</v>
      </c>
      <c r="B2281" s="79">
        <v>0.75</v>
      </c>
      <c r="C2281" s="79" t="s">
        <v>194</v>
      </c>
      <c r="D2281" s="79">
        <v>0.75</v>
      </c>
      <c r="E2281" s="79">
        <v>0.75</v>
      </c>
      <c r="F2281" s="79">
        <v>0.75</v>
      </c>
      <c r="G2281" s="81">
        <v>3798</v>
      </c>
      <c r="H2281" s="81">
        <v>45</v>
      </c>
      <c r="I2281" s="80">
        <v>124.084324</v>
      </c>
      <c r="J2281" s="79">
        <v>0.8931</v>
      </c>
      <c r="K2281" s="79">
        <v>0.94</v>
      </c>
      <c r="L2281" s="79">
        <v>1.0310999999999999</v>
      </c>
      <c r="M2281" s="79">
        <v>0.75</v>
      </c>
      <c r="N2281" s="79">
        <v>0.69</v>
      </c>
      <c r="O2281" s="79">
        <v>0.62050000000000005</v>
      </c>
    </row>
    <row r="2282" spans="1:15">
      <c r="A2282" s="87">
        <v>43819</v>
      </c>
      <c r="B2282" s="79">
        <v>0.75</v>
      </c>
      <c r="C2282" s="79" t="s">
        <v>194</v>
      </c>
      <c r="D2282" s="79">
        <v>0.75</v>
      </c>
      <c r="E2282" s="79">
        <v>0.75</v>
      </c>
      <c r="F2282" s="79">
        <v>0.75</v>
      </c>
      <c r="G2282" s="81">
        <v>4383</v>
      </c>
      <c r="H2282" s="81">
        <v>41</v>
      </c>
      <c r="I2282" s="80">
        <v>124.086873</v>
      </c>
      <c r="J2282" s="79">
        <v>0.86</v>
      </c>
      <c r="K2282" s="79">
        <v>0.92410000000000003</v>
      </c>
      <c r="L2282" s="79">
        <v>1.0188999999999999</v>
      </c>
      <c r="M2282" s="79">
        <v>0.75</v>
      </c>
      <c r="N2282" s="79">
        <v>0.69499999999999995</v>
      </c>
      <c r="O2282" s="79">
        <v>0.63249999999999995</v>
      </c>
    </row>
    <row r="2283" spans="1:15">
      <c r="A2283" s="87">
        <v>43822</v>
      </c>
      <c r="B2283" s="79">
        <v>0.75</v>
      </c>
      <c r="C2283" s="79" t="s">
        <v>194</v>
      </c>
      <c r="D2283" s="79">
        <v>0.75</v>
      </c>
      <c r="E2283" s="79">
        <v>0.75</v>
      </c>
      <c r="F2283" s="79">
        <v>0.75</v>
      </c>
      <c r="G2283" s="81">
        <v>4695</v>
      </c>
      <c r="H2283" s="81">
        <v>47</v>
      </c>
      <c r="I2283" s="80">
        <v>124.094522</v>
      </c>
      <c r="J2283" s="79">
        <v>0.86829999999999996</v>
      </c>
      <c r="K2283" s="79">
        <v>0.93210000000000004</v>
      </c>
      <c r="L2283" s="79">
        <v>1.0249999999999999</v>
      </c>
      <c r="M2283" s="79">
        <v>0.748</v>
      </c>
      <c r="N2283" s="79">
        <v>0.7</v>
      </c>
      <c r="O2283" s="79">
        <v>0.64749999999999996</v>
      </c>
    </row>
    <row r="2284" spans="1:15">
      <c r="A2284" s="87">
        <v>43823</v>
      </c>
      <c r="B2284" s="79">
        <v>0.75</v>
      </c>
      <c r="C2284" s="79" t="s">
        <v>194</v>
      </c>
      <c r="D2284" s="79">
        <v>0.75</v>
      </c>
      <c r="E2284" s="79">
        <v>0.75</v>
      </c>
      <c r="F2284" s="79">
        <v>0.75</v>
      </c>
      <c r="G2284" s="81">
        <v>3230</v>
      </c>
      <c r="H2284" s="81">
        <v>32</v>
      </c>
      <c r="I2284" s="80">
        <v>124.097072</v>
      </c>
      <c r="J2284" s="79">
        <v>0.85</v>
      </c>
      <c r="K2284" s="79">
        <v>0.91339999999999999</v>
      </c>
      <c r="L2284" s="79">
        <v>1.0194000000000001</v>
      </c>
      <c r="M2284" s="79">
        <v>0.748</v>
      </c>
      <c r="N2284" s="79">
        <v>0.69299999999999995</v>
      </c>
      <c r="O2284" s="79">
        <v>0.63749999999999996</v>
      </c>
    </row>
    <row r="2285" spans="1:15">
      <c r="A2285" s="87">
        <v>43826</v>
      </c>
      <c r="B2285" s="79">
        <v>0.75</v>
      </c>
      <c r="C2285" s="79" t="s">
        <v>194</v>
      </c>
      <c r="D2285" s="79">
        <v>0.75</v>
      </c>
      <c r="E2285" s="79">
        <v>0.75</v>
      </c>
      <c r="F2285" s="79">
        <v>0.75</v>
      </c>
      <c r="G2285" s="81">
        <v>3691</v>
      </c>
      <c r="H2285" s="81">
        <v>39</v>
      </c>
      <c r="I2285" s="80">
        <v>124.104722</v>
      </c>
      <c r="J2285" s="79">
        <v>0.875</v>
      </c>
      <c r="K2285" s="79">
        <v>0.93</v>
      </c>
      <c r="L2285" s="79">
        <v>1.032</v>
      </c>
      <c r="M2285" s="79">
        <v>0.748</v>
      </c>
      <c r="N2285" s="79">
        <v>0.68300000000000005</v>
      </c>
      <c r="O2285" s="79">
        <v>0.63549999999999995</v>
      </c>
    </row>
    <row r="2286" spans="1:15">
      <c r="A2286" s="87">
        <v>43829</v>
      </c>
      <c r="B2286" s="79">
        <v>0.75</v>
      </c>
      <c r="C2286" s="79" t="s">
        <v>194</v>
      </c>
      <c r="D2286" s="79">
        <v>0.75</v>
      </c>
      <c r="E2286" s="79">
        <v>0.75</v>
      </c>
      <c r="F2286" s="79">
        <v>0.75</v>
      </c>
      <c r="G2286" s="81">
        <v>4552</v>
      </c>
      <c r="H2286" s="81">
        <v>49</v>
      </c>
      <c r="I2286" s="80">
        <v>124.11237199999999</v>
      </c>
      <c r="J2286" s="79">
        <v>0.87</v>
      </c>
      <c r="K2286" s="79">
        <v>0.92</v>
      </c>
      <c r="L2286" s="79">
        <v>1.0254000000000001</v>
      </c>
      <c r="M2286" s="79">
        <v>0.748</v>
      </c>
      <c r="N2286" s="79">
        <v>0.68</v>
      </c>
      <c r="O2286" s="79">
        <v>0.63049999999999995</v>
      </c>
    </row>
    <row r="2287" spans="1:15">
      <c r="A2287" s="87">
        <v>43830</v>
      </c>
      <c r="B2287" s="79">
        <v>0.75</v>
      </c>
      <c r="C2287" s="79" t="s">
        <v>194</v>
      </c>
      <c r="D2287" s="79">
        <v>0.75</v>
      </c>
      <c r="E2287" s="79">
        <v>0.75</v>
      </c>
      <c r="F2287" s="79">
        <v>0.75</v>
      </c>
      <c r="G2287" s="81">
        <v>3357</v>
      </c>
      <c r="H2287" s="81">
        <v>34</v>
      </c>
      <c r="I2287" s="80">
        <v>124.114923</v>
      </c>
      <c r="J2287" s="79">
        <v>0.88</v>
      </c>
      <c r="K2287" s="79">
        <v>0.93240000000000001</v>
      </c>
      <c r="L2287" s="79">
        <v>1.0426</v>
      </c>
      <c r="M2287" s="79">
        <v>0.75</v>
      </c>
      <c r="N2287" s="79">
        <v>0.68300000000000005</v>
      </c>
      <c r="O2287" s="79">
        <v>0.63249999999999995</v>
      </c>
    </row>
    <row r="2288" spans="1:15">
      <c r="A2288" s="87">
        <v>43832</v>
      </c>
      <c r="B2288" s="79">
        <v>0.75</v>
      </c>
      <c r="C2288" s="79" t="s">
        <v>194</v>
      </c>
      <c r="D2288" s="79">
        <v>0.75</v>
      </c>
      <c r="E2288" s="88">
        <v>0.75</v>
      </c>
      <c r="F2288" s="88">
        <v>0.75</v>
      </c>
      <c r="G2288" s="90">
        <v>3278</v>
      </c>
      <c r="H2288" s="90">
        <v>37</v>
      </c>
      <c r="I2288" s="80">
        <v>124.120023</v>
      </c>
      <c r="J2288" s="79">
        <v>0.86</v>
      </c>
      <c r="K2288" s="79">
        <v>0.91739999999999999</v>
      </c>
      <c r="L2288" s="79">
        <v>1.0290999999999999</v>
      </c>
      <c r="M2288" s="79">
        <v>0.75</v>
      </c>
      <c r="N2288" s="79">
        <v>0.67800000000000005</v>
      </c>
      <c r="O2288" s="79">
        <v>0.63049999999999995</v>
      </c>
    </row>
    <row r="2289" spans="1:15">
      <c r="A2289" s="87">
        <v>43833</v>
      </c>
      <c r="B2289" s="79">
        <v>0.75</v>
      </c>
      <c r="C2289" s="79" t="s">
        <v>194</v>
      </c>
      <c r="D2289" s="79">
        <v>0.75</v>
      </c>
      <c r="E2289" s="88">
        <v>0.75</v>
      </c>
      <c r="F2289" s="88">
        <v>0.75</v>
      </c>
      <c r="G2289" s="90">
        <v>3349</v>
      </c>
      <c r="H2289" s="90">
        <v>33</v>
      </c>
      <c r="I2289" s="80">
        <v>124.122574</v>
      </c>
      <c r="J2289" s="79">
        <v>0.86</v>
      </c>
      <c r="K2289" s="79">
        <v>0.91</v>
      </c>
      <c r="L2289" s="79">
        <v>1.0228999999999999</v>
      </c>
      <c r="M2289" s="79">
        <v>0.748</v>
      </c>
      <c r="N2289" s="79">
        <v>0.67300000000000004</v>
      </c>
      <c r="O2289" s="79">
        <v>0.62749999999999995</v>
      </c>
    </row>
    <row r="2290" spans="1:15">
      <c r="A2290" s="87">
        <v>43836</v>
      </c>
      <c r="B2290" s="79">
        <v>0.75</v>
      </c>
      <c r="C2290" s="79" t="s">
        <v>194</v>
      </c>
      <c r="D2290" s="79">
        <v>0.75</v>
      </c>
      <c r="E2290" s="88">
        <v>0.75</v>
      </c>
      <c r="F2290" s="88">
        <v>0.75</v>
      </c>
      <c r="G2290" s="90">
        <v>3932</v>
      </c>
      <c r="H2290" s="90">
        <v>29</v>
      </c>
      <c r="I2290" s="80">
        <v>124.130225</v>
      </c>
      <c r="J2290" s="79">
        <v>0.88249999999999995</v>
      </c>
      <c r="K2290" s="79">
        <v>0.92500000000000004</v>
      </c>
      <c r="L2290" s="79">
        <v>1.0122</v>
      </c>
      <c r="M2290" s="79">
        <v>0.74</v>
      </c>
      <c r="N2290" s="79">
        <v>0.65</v>
      </c>
      <c r="O2290" s="79">
        <v>0.59050000000000002</v>
      </c>
    </row>
    <row r="2291" spans="1:15">
      <c r="A2291" s="87">
        <v>43837</v>
      </c>
      <c r="B2291" s="79">
        <v>0.75</v>
      </c>
      <c r="C2291" s="79" t="s">
        <v>194</v>
      </c>
      <c r="D2291" s="79">
        <v>0.75</v>
      </c>
      <c r="E2291" s="88">
        <v>0.75</v>
      </c>
      <c r="F2291" s="88">
        <v>0.75</v>
      </c>
      <c r="G2291" s="90">
        <v>3941</v>
      </c>
      <c r="H2291" s="90">
        <v>36</v>
      </c>
      <c r="I2291" s="80">
        <v>124.13277600000001</v>
      </c>
      <c r="J2291" s="79">
        <v>0.87790000000000001</v>
      </c>
      <c r="K2291" s="79">
        <v>0.9143</v>
      </c>
      <c r="L2291" s="79">
        <v>0.99790000000000001</v>
      </c>
      <c r="M2291" s="79">
        <v>0.72799999999999998</v>
      </c>
      <c r="N2291" s="79">
        <v>0.63900000000000001</v>
      </c>
      <c r="O2291" s="79">
        <v>0.57899999999999996</v>
      </c>
    </row>
    <row r="2292" spans="1:15">
      <c r="A2292" s="87">
        <v>43838</v>
      </c>
      <c r="B2292" s="79">
        <v>0.75</v>
      </c>
      <c r="C2292" s="79" t="s">
        <v>194</v>
      </c>
      <c r="D2292" s="79">
        <v>0.75</v>
      </c>
      <c r="E2292" s="88">
        <v>0.75</v>
      </c>
      <c r="F2292" s="88">
        <v>0.75</v>
      </c>
      <c r="G2292" s="90">
        <v>3990</v>
      </c>
      <c r="H2292" s="90">
        <v>34</v>
      </c>
      <c r="I2292" s="80">
        <v>124.13532600000001</v>
      </c>
      <c r="J2292" s="79">
        <v>0.86499999999999999</v>
      </c>
      <c r="K2292" s="79">
        <v>0.90159999999999996</v>
      </c>
      <c r="L2292" s="79">
        <v>0.99550000000000005</v>
      </c>
      <c r="M2292" s="79">
        <v>0.72799999999999998</v>
      </c>
      <c r="N2292" s="79">
        <v>0.63900000000000001</v>
      </c>
      <c r="O2292" s="79">
        <v>0.57899999999999996</v>
      </c>
    </row>
    <row r="2293" spans="1:15">
      <c r="A2293" s="87">
        <v>43839</v>
      </c>
      <c r="B2293" s="79">
        <v>0.75</v>
      </c>
      <c r="C2293" s="79" t="s">
        <v>194</v>
      </c>
      <c r="D2293" s="79">
        <v>0.75</v>
      </c>
      <c r="E2293" s="88">
        <v>0.75</v>
      </c>
      <c r="F2293" s="88">
        <v>0.75</v>
      </c>
      <c r="G2293" s="90">
        <v>2270</v>
      </c>
      <c r="H2293" s="90">
        <v>34</v>
      </c>
      <c r="I2293" s="80">
        <v>124.137877</v>
      </c>
      <c r="J2293" s="79">
        <v>0.875</v>
      </c>
      <c r="K2293" s="79">
        <v>0.91610000000000003</v>
      </c>
      <c r="L2293" s="79">
        <v>1.0089999999999999</v>
      </c>
      <c r="M2293" s="79">
        <v>0.72799999999999998</v>
      </c>
      <c r="N2293" s="79">
        <v>0.63900000000000001</v>
      </c>
      <c r="O2293" s="79">
        <v>0.57899999999999996</v>
      </c>
    </row>
    <row r="2294" spans="1:15">
      <c r="A2294" s="87">
        <v>43840</v>
      </c>
      <c r="B2294" s="79">
        <v>0.75</v>
      </c>
      <c r="C2294" s="79" t="s">
        <v>194</v>
      </c>
      <c r="D2294" s="79">
        <v>0.75</v>
      </c>
      <c r="E2294" s="88">
        <v>0.75</v>
      </c>
      <c r="F2294" s="88">
        <v>0.75</v>
      </c>
      <c r="G2294" s="90">
        <v>2746</v>
      </c>
      <c r="H2294" s="90">
        <v>35</v>
      </c>
      <c r="I2294" s="80">
        <v>124.140428</v>
      </c>
      <c r="J2294" s="79">
        <v>0.87</v>
      </c>
      <c r="K2294" s="79">
        <v>0.91500000000000004</v>
      </c>
      <c r="L2294" s="79">
        <v>1.0074000000000001</v>
      </c>
      <c r="M2294" s="79">
        <v>0.72799999999999998</v>
      </c>
      <c r="N2294" s="79">
        <v>0.63900000000000001</v>
      </c>
      <c r="O2294" s="79">
        <v>0.57899999999999996</v>
      </c>
    </row>
    <row r="2295" spans="1:15">
      <c r="A2295" s="87">
        <v>43843</v>
      </c>
      <c r="B2295" s="79">
        <v>0.75</v>
      </c>
      <c r="C2295" s="79" t="s">
        <v>194</v>
      </c>
      <c r="D2295" s="79">
        <v>0.75</v>
      </c>
      <c r="E2295" s="88">
        <v>0.75</v>
      </c>
      <c r="F2295" s="88">
        <v>0.75</v>
      </c>
      <c r="G2295" s="90">
        <v>3964</v>
      </c>
      <c r="H2295" s="90">
        <v>32</v>
      </c>
      <c r="I2295" s="80">
        <v>124.14807999999999</v>
      </c>
      <c r="J2295" s="79">
        <v>0.85</v>
      </c>
      <c r="K2295" s="79">
        <v>0.89500000000000002</v>
      </c>
      <c r="L2295" s="79">
        <v>0.99570000000000003</v>
      </c>
      <c r="M2295" s="79">
        <v>0.72799999999999998</v>
      </c>
      <c r="N2295" s="79">
        <v>0.63900000000000001</v>
      </c>
      <c r="O2295" s="79">
        <v>0.57899999999999996</v>
      </c>
    </row>
    <row r="2296" spans="1:15">
      <c r="A2296" s="87">
        <v>43844</v>
      </c>
      <c r="B2296" s="79">
        <v>0.75</v>
      </c>
      <c r="C2296" s="79" t="s">
        <v>194</v>
      </c>
      <c r="D2296" s="79">
        <v>0.75</v>
      </c>
      <c r="E2296" s="88">
        <v>0.75</v>
      </c>
      <c r="F2296" s="88">
        <v>0.75</v>
      </c>
      <c r="G2296" s="90">
        <v>4127</v>
      </c>
      <c r="H2296" s="90">
        <v>31</v>
      </c>
      <c r="I2296" s="80">
        <v>124.150631</v>
      </c>
      <c r="J2296" s="79">
        <v>0.86150000000000004</v>
      </c>
      <c r="K2296" s="79">
        <v>0.9</v>
      </c>
      <c r="L2296" s="79">
        <v>1.0019</v>
      </c>
      <c r="M2296" s="79">
        <v>0.71</v>
      </c>
      <c r="N2296" s="79">
        <v>0.64800000000000002</v>
      </c>
      <c r="O2296" s="79">
        <v>0.60250000000000004</v>
      </c>
    </row>
    <row r="2297" spans="1:15">
      <c r="A2297" s="87">
        <v>43845</v>
      </c>
      <c r="B2297" s="79">
        <v>0.75</v>
      </c>
      <c r="C2297" s="79" t="s">
        <v>194</v>
      </c>
      <c r="D2297" s="79">
        <v>0.75</v>
      </c>
      <c r="E2297" s="88">
        <v>0.75</v>
      </c>
      <c r="F2297" s="88">
        <v>0.75</v>
      </c>
      <c r="G2297" s="90">
        <v>3647</v>
      </c>
      <c r="H2297" s="90">
        <v>36</v>
      </c>
      <c r="I2297" s="80">
        <v>124.153182</v>
      </c>
      <c r="J2297" s="79">
        <v>0.83</v>
      </c>
      <c r="K2297" s="79">
        <v>0.87670000000000003</v>
      </c>
      <c r="L2297" s="79">
        <v>0.97019999999999995</v>
      </c>
      <c r="M2297" s="79">
        <v>0.70299999999999996</v>
      </c>
      <c r="N2297" s="79">
        <v>0.63300000000000001</v>
      </c>
      <c r="O2297" s="79">
        <v>0.58750000000000002</v>
      </c>
    </row>
    <row r="2298" spans="1:15">
      <c r="A2298" s="87">
        <v>43846</v>
      </c>
      <c r="B2298" s="79">
        <v>0.75</v>
      </c>
      <c r="C2298" s="79" t="s">
        <v>194</v>
      </c>
      <c r="D2298" s="79">
        <v>0.75</v>
      </c>
      <c r="E2298" s="88">
        <v>0.75</v>
      </c>
      <c r="F2298" s="88">
        <v>0.75</v>
      </c>
      <c r="G2298" s="90">
        <v>3540</v>
      </c>
      <c r="H2298" s="90">
        <v>37</v>
      </c>
      <c r="I2298" s="80">
        <v>124.155733</v>
      </c>
      <c r="J2298" s="79">
        <v>0.8417</v>
      </c>
      <c r="K2298" s="79">
        <v>0.87660000000000005</v>
      </c>
      <c r="L2298" s="79">
        <v>0.96870000000000001</v>
      </c>
      <c r="M2298" s="79">
        <v>0.69799999999999995</v>
      </c>
      <c r="N2298" s="79">
        <v>0.625</v>
      </c>
      <c r="O2298" s="79">
        <v>0.57550000000000001</v>
      </c>
    </row>
    <row r="2299" spans="1:15">
      <c r="A2299" s="87">
        <v>43847</v>
      </c>
      <c r="B2299" s="79">
        <v>0.75</v>
      </c>
      <c r="C2299" s="79" t="s">
        <v>194</v>
      </c>
      <c r="D2299" s="79">
        <v>0.75</v>
      </c>
      <c r="E2299" s="88">
        <v>0.75</v>
      </c>
      <c r="F2299" s="88">
        <v>0.75</v>
      </c>
      <c r="G2299" s="90">
        <v>2972</v>
      </c>
      <c r="H2299" s="90">
        <v>34</v>
      </c>
      <c r="I2299" s="80">
        <v>124.15828500000001</v>
      </c>
      <c r="J2299" s="79">
        <v>0.83</v>
      </c>
      <c r="K2299" s="79">
        <v>0.87170000000000003</v>
      </c>
      <c r="L2299" s="79">
        <v>0.95640000000000003</v>
      </c>
      <c r="M2299" s="79">
        <v>0.68500000000000005</v>
      </c>
      <c r="N2299" s="79">
        <v>0.61799999999999999</v>
      </c>
      <c r="O2299" s="79">
        <v>0.56299999999999994</v>
      </c>
    </row>
    <row r="2300" spans="1:15">
      <c r="A2300" s="87">
        <v>43850</v>
      </c>
      <c r="B2300" s="79">
        <v>0.75</v>
      </c>
      <c r="C2300" s="79" t="s">
        <v>194</v>
      </c>
      <c r="D2300" s="79">
        <v>0.75</v>
      </c>
      <c r="E2300" s="88">
        <v>0.75</v>
      </c>
      <c r="F2300" s="88">
        <v>0.75</v>
      </c>
      <c r="G2300" s="90">
        <v>3054</v>
      </c>
      <c r="H2300" s="90">
        <v>29</v>
      </c>
      <c r="I2300" s="80">
        <v>124.165938</v>
      </c>
      <c r="J2300" s="79">
        <v>0.80669999999999997</v>
      </c>
      <c r="K2300" s="79">
        <v>0.85</v>
      </c>
      <c r="L2300" s="79">
        <v>0.94620000000000004</v>
      </c>
      <c r="M2300" s="79">
        <v>0.68</v>
      </c>
      <c r="N2300" s="79">
        <v>0.61499999999999999</v>
      </c>
      <c r="O2300" s="79">
        <v>0.5605</v>
      </c>
    </row>
    <row r="2301" spans="1:15">
      <c r="A2301" s="87">
        <v>43851</v>
      </c>
      <c r="B2301" s="79">
        <v>0.75</v>
      </c>
      <c r="C2301" s="79" t="s">
        <v>194</v>
      </c>
      <c r="D2301" s="79">
        <v>0.75</v>
      </c>
      <c r="E2301" s="88">
        <v>0.75</v>
      </c>
      <c r="F2301" s="88">
        <v>0.75</v>
      </c>
      <c r="G2301" s="90">
        <v>4182</v>
      </c>
      <c r="H2301" s="90">
        <v>39</v>
      </c>
      <c r="I2301" s="80">
        <v>124.16849000000001</v>
      </c>
      <c r="J2301" s="79">
        <v>0.79</v>
      </c>
      <c r="K2301" s="79">
        <v>0.84</v>
      </c>
      <c r="L2301" s="79">
        <v>0.92090000000000005</v>
      </c>
      <c r="M2301" s="79">
        <v>0.67800000000000005</v>
      </c>
      <c r="N2301" s="79">
        <v>0.62</v>
      </c>
      <c r="O2301" s="79">
        <v>0.5625</v>
      </c>
    </row>
    <row r="2302" spans="1:15">
      <c r="A2302" s="87">
        <v>43852</v>
      </c>
      <c r="B2302" s="79">
        <v>0.75</v>
      </c>
      <c r="C2302" s="79" t="s">
        <v>194</v>
      </c>
      <c r="D2302" s="79">
        <v>0.75</v>
      </c>
      <c r="E2302" s="88">
        <v>0.75</v>
      </c>
      <c r="F2302" s="88">
        <v>0.75</v>
      </c>
      <c r="G2302" s="90">
        <v>2561</v>
      </c>
      <c r="H2302" s="90">
        <v>35</v>
      </c>
      <c r="I2302" s="80">
        <v>124.171041</v>
      </c>
      <c r="J2302" s="79">
        <v>0.78520000000000001</v>
      </c>
      <c r="K2302" s="79">
        <v>0.84</v>
      </c>
      <c r="L2302" s="79">
        <v>0.91539999999999999</v>
      </c>
      <c r="M2302" s="79">
        <v>0.66300000000000003</v>
      </c>
      <c r="N2302" s="79">
        <v>0.60799999999999998</v>
      </c>
      <c r="O2302" s="79">
        <v>0.55049999999999999</v>
      </c>
    </row>
    <row r="2303" spans="1:15">
      <c r="A2303" s="87">
        <v>43853</v>
      </c>
      <c r="B2303" s="79">
        <v>0.75</v>
      </c>
      <c r="C2303" s="79" t="s">
        <v>194</v>
      </c>
      <c r="D2303" s="79">
        <v>0.75</v>
      </c>
      <c r="E2303" s="88">
        <v>0.75</v>
      </c>
      <c r="F2303" s="88">
        <v>0.75</v>
      </c>
      <c r="G2303" s="90">
        <v>2991</v>
      </c>
      <c r="H2303" s="90">
        <v>34</v>
      </c>
      <c r="I2303" s="80">
        <v>124.173592</v>
      </c>
      <c r="J2303" s="79">
        <v>0.84499999999999997</v>
      </c>
      <c r="K2303" s="79">
        <v>0.9</v>
      </c>
      <c r="L2303" s="79">
        <v>0.97419999999999995</v>
      </c>
      <c r="M2303" s="79">
        <v>0.71</v>
      </c>
      <c r="N2303" s="79">
        <v>0.66900000000000004</v>
      </c>
      <c r="O2303" s="79">
        <v>0.60350000000000004</v>
      </c>
    </row>
    <row r="2304" spans="1:15">
      <c r="A2304" s="87">
        <v>43854</v>
      </c>
      <c r="B2304" s="79">
        <v>0.75</v>
      </c>
      <c r="C2304" s="79" t="s">
        <v>194</v>
      </c>
      <c r="D2304" s="79">
        <v>0.75</v>
      </c>
      <c r="E2304" s="88">
        <v>0.75</v>
      </c>
      <c r="F2304" s="88">
        <v>0.75</v>
      </c>
      <c r="G2304" s="90">
        <v>4103</v>
      </c>
      <c r="H2304" s="90">
        <v>36</v>
      </c>
      <c r="I2304" s="80">
        <v>124.17614399999999</v>
      </c>
      <c r="J2304" s="79">
        <v>0.82</v>
      </c>
      <c r="K2304" s="79">
        <v>0.9</v>
      </c>
      <c r="L2304" s="79">
        <v>0.96930000000000005</v>
      </c>
      <c r="M2304" s="79">
        <v>0.71499999999999997</v>
      </c>
      <c r="N2304" s="79">
        <v>0.67500000000000004</v>
      </c>
      <c r="O2304" s="79">
        <v>0.60550000000000004</v>
      </c>
    </row>
    <row r="2305" spans="1:15">
      <c r="A2305" s="87">
        <v>43858</v>
      </c>
      <c r="B2305" s="79">
        <v>0.75</v>
      </c>
      <c r="C2305" s="79" t="s">
        <v>194</v>
      </c>
      <c r="D2305" s="79">
        <v>0.75</v>
      </c>
      <c r="E2305" s="88">
        <v>0.75</v>
      </c>
      <c r="F2305" s="88">
        <v>0.75</v>
      </c>
      <c r="G2305" s="90">
        <v>3925</v>
      </c>
      <c r="H2305" s="90">
        <v>38</v>
      </c>
      <c r="I2305" s="80">
        <v>124.18635</v>
      </c>
      <c r="J2305" s="79">
        <v>0.78</v>
      </c>
      <c r="K2305" s="79">
        <v>0.86409999999999998</v>
      </c>
      <c r="L2305" s="79">
        <v>0.91049999999999998</v>
      </c>
      <c r="M2305" s="79">
        <v>0.69299999999999995</v>
      </c>
      <c r="N2305" s="79">
        <v>0.63500000000000001</v>
      </c>
      <c r="O2305" s="79">
        <v>0.55549999999999999</v>
      </c>
    </row>
    <row r="2306" spans="1:15">
      <c r="A2306" s="87">
        <v>43859</v>
      </c>
      <c r="B2306" s="79">
        <v>0.75</v>
      </c>
      <c r="C2306" s="79" t="s">
        <v>194</v>
      </c>
      <c r="D2306" s="79">
        <v>0.75</v>
      </c>
      <c r="E2306" s="88">
        <v>0.75</v>
      </c>
      <c r="F2306" s="88">
        <v>0.75</v>
      </c>
      <c r="G2306" s="90">
        <v>3792</v>
      </c>
      <c r="H2306" s="90">
        <v>30</v>
      </c>
      <c r="I2306" s="80">
        <v>124.188902</v>
      </c>
      <c r="J2306" s="79">
        <v>0.82620000000000005</v>
      </c>
      <c r="K2306" s="79">
        <v>0.90090000000000003</v>
      </c>
      <c r="L2306" s="79">
        <v>0.93130000000000002</v>
      </c>
      <c r="M2306" s="79">
        <v>0.73</v>
      </c>
      <c r="N2306" s="79">
        <v>0.67500000000000004</v>
      </c>
      <c r="O2306" s="79">
        <v>0.59750000000000003</v>
      </c>
    </row>
    <row r="2307" spans="1:15">
      <c r="A2307" s="87">
        <v>43860</v>
      </c>
      <c r="B2307" s="79">
        <v>0.75</v>
      </c>
      <c r="C2307" s="79" t="s">
        <v>194</v>
      </c>
      <c r="D2307" s="79">
        <v>0.75</v>
      </c>
      <c r="E2307" s="88">
        <v>0.75</v>
      </c>
      <c r="F2307" s="88">
        <v>0.75</v>
      </c>
      <c r="G2307" s="90">
        <v>3185</v>
      </c>
      <c r="H2307" s="90">
        <v>29</v>
      </c>
      <c r="I2307" s="80">
        <v>124.19145399999999</v>
      </c>
      <c r="J2307" s="79">
        <v>0.79830000000000001</v>
      </c>
      <c r="K2307" s="79">
        <v>0.88</v>
      </c>
      <c r="L2307" s="79">
        <v>0.90300000000000002</v>
      </c>
      <c r="M2307" s="79">
        <v>0.72</v>
      </c>
      <c r="N2307" s="79">
        <v>0.65900000000000003</v>
      </c>
      <c r="O2307" s="79">
        <v>0.57650000000000001</v>
      </c>
    </row>
    <row r="2308" spans="1:15">
      <c r="A2308" s="87">
        <v>43861</v>
      </c>
      <c r="B2308" s="79">
        <v>0.75</v>
      </c>
      <c r="C2308" s="79" t="s">
        <v>194</v>
      </c>
      <c r="D2308" s="79">
        <v>0.75</v>
      </c>
      <c r="E2308" s="88">
        <v>0.75</v>
      </c>
      <c r="F2308" s="88">
        <v>0.75</v>
      </c>
      <c r="G2308" s="90">
        <v>4580</v>
      </c>
      <c r="H2308" s="90">
        <v>30</v>
      </c>
      <c r="I2308" s="80">
        <v>124.194006</v>
      </c>
      <c r="J2308" s="79">
        <v>0.8</v>
      </c>
      <c r="K2308" s="79">
        <v>0.88</v>
      </c>
      <c r="L2308" s="79">
        <v>0.90090000000000003</v>
      </c>
      <c r="M2308" s="79">
        <v>0.72</v>
      </c>
      <c r="N2308" s="79">
        <v>0.65300000000000002</v>
      </c>
      <c r="O2308" s="79">
        <v>0.57750000000000001</v>
      </c>
    </row>
    <row r="2309" spans="1:15">
      <c r="A2309" s="87">
        <v>43864</v>
      </c>
      <c r="B2309" s="79">
        <v>0.75</v>
      </c>
      <c r="C2309" s="79" t="s">
        <v>194</v>
      </c>
      <c r="D2309" s="79">
        <v>0.75</v>
      </c>
      <c r="E2309" s="88">
        <v>0.75</v>
      </c>
      <c r="F2309" s="88">
        <v>0.75</v>
      </c>
      <c r="G2309" s="90">
        <v>3720</v>
      </c>
      <c r="H2309" s="90">
        <v>33</v>
      </c>
      <c r="I2309" s="80">
        <v>124.201661</v>
      </c>
      <c r="J2309" s="79">
        <v>0.79620000000000002</v>
      </c>
      <c r="K2309" s="79">
        <v>0.86360000000000003</v>
      </c>
      <c r="L2309" s="79">
        <v>0.89159999999999995</v>
      </c>
      <c r="M2309" s="79">
        <v>0.67900000000000005</v>
      </c>
      <c r="N2309" s="79">
        <v>0.61250000000000004</v>
      </c>
      <c r="O2309" s="79">
        <v>0.53049999999999997</v>
      </c>
    </row>
    <row r="2310" spans="1:15">
      <c r="A2310" s="87">
        <v>43865</v>
      </c>
      <c r="B2310" s="79">
        <v>0.75</v>
      </c>
      <c r="C2310" s="79" t="s">
        <v>194</v>
      </c>
      <c r="D2310" s="79">
        <v>0.75</v>
      </c>
      <c r="E2310" s="88">
        <v>0.75</v>
      </c>
      <c r="F2310" s="88">
        <v>0.75</v>
      </c>
      <c r="G2310" s="90">
        <v>3575</v>
      </c>
      <c r="H2310" s="90">
        <v>32</v>
      </c>
      <c r="I2310" s="80">
        <v>124.20421399999999</v>
      </c>
      <c r="J2310" s="79">
        <v>0.85</v>
      </c>
      <c r="K2310" s="79">
        <v>0.91549999999999998</v>
      </c>
      <c r="L2310" s="79">
        <v>0.94259999999999999</v>
      </c>
      <c r="M2310" s="79">
        <v>0.748</v>
      </c>
      <c r="N2310" s="79">
        <v>0.67500000000000004</v>
      </c>
      <c r="O2310" s="79">
        <v>0.58499999999999996</v>
      </c>
    </row>
    <row r="2311" spans="1:15">
      <c r="A2311" s="87">
        <v>43866</v>
      </c>
      <c r="B2311" s="79">
        <v>0.75</v>
      </c>
      <c r="C2311" s="79" t="s">
        <v>194</v>
      </c>
      <c r="D2311" s="79">
        <v>0.75</v>
      </c>
      <c r="E2311" s="88">
        <v>0.75</v>
      </c>
      <c r="F2311" s="88">
        <v>0.75</v>
      </c>
      <c r="G2311" s="90">
        <v>4025</v>
      </c>
      <c r="H2311" s="90">
        <v>32</v>
      </c>
      <c r="I2311" s="80">
        <v>124.206766</v>
      </c>
      <c r="J2311" s="79">
        <v>0.84530000000000005</v>
      </c>
      <c r="K2311" s="79">
        <v>0.92330000000000001</v>
      </c>
      <c r="L2311" s="79">
        <v>0.97089999999999999</v>
      </c>
      <c r="M2311" s="79">
        <v>0.748</v>
      </c>
      <c r="N2311" s="79">
        <v>0.70799999999999996</v>
      </c>
      <c r="O2311" s="79">
        <v>0.64</v>
      </c>
    </row>
    <row r="2312" spans="1:15">
      <c r="A2312" s="87">
        <v>43867</v>
      </c>
      <c r="B2312" s="79">
        <v>0.75</v>
      </c>
      <c r="C2312" s="79" t="s">
        <v>194</v>
      </c>
      <c r="D2312" s="79">
        <v>0.75</v>
      </c>
      <c r="E2312" s="88">
        <v>0.75</v>
      </c>
      <c r="F2312" s="88">
        <v>0.75</v>
      </c>
      <c r="G2312" s="90">
        <v>4307</v>
      </c>
      <c r="H2312" s="90">
        <v>44</v>
      </c>
      <c r="I2312" s="80">
        <v>124.209318</v>
      </c>
      <c r="J2312" s="79">
        <v>0.84499999999999997</v>
      </c>
      <c r="K2312" s="79">
        <v>0.94499999999999995</v>
      </c>
      <c r="L2312" s="79">
        <v>1.0042</v>
      </c>
      <c r="M2312" s="79">
        <v>0.748</v>
      </c>
      <c r="N2312" s="79">
        <v>0.72499999999999998</v>
      </c>
      <c r="O2312" s="79">
        <v>0.67049999999999998</v>
      </c>
    </row>
    <row r="2313" spans="1:15">
      <c r="A2313" s="87">
        <v>43868</v>
      </c>
      <c r="B2313" s="79">
        <v>0.75</v>
      </c>
      <c r="C2313" s="79" t="s">
        <v>194</v>
      </c>
      <c r="D2313" s="79">
        <v>0.75</v>
      </c>
      <c r="E2313" s="88">
        <v>0.75</v>
      </c>
      <c r="F2313" s="88">
        <v>0.75</v>
      </c>
      <c r="G2313" s="90">
        <v>4568</v>
      </c>
      <c r="H2313" s="90">
        <v>37</v>
      </c>
      <c r="I2313" s="80">
        <v>124.21187</v>
      </c>
      <c r="J2313" s="79">
        <v>0.80500000000000005</v>
      </c>
      <c r="K2313" s="79">
        <v>0.91</v>
      </c>
      <c r="L2313" s="79">
        <v>0.97330000000000005</v>
      </c>
      <c r="M2313" s="79">
        <v>0.745</v>
      </c>
      <c r="N2313" s="79">
        <v>0.71499999999999997</v>
      </c>
      <c r="O2313" s="79">
        <v>0.65049999999999997</v>
      </c>
    </row>
    <row r="2314" spans="1:15">
      <c r="A2314" s="87">
        <v>43871</v>
      </c>
      <c r="B2314" s="79">
        <v>0.75</v>
      </c>
      <c r="C2314" s="79" t="s">
        <v>194</v>
      </c>
      <c r="D2314" s="79">
        <v>0.75</v>
      </c>
      <c r="E2314" s="88">
        <v>0.75</v>
      </c>
      <c r="F2314" s="88">
        <v>0.75</v>
      </c>
      <c r="G2314" s="90">
        <v>3299</v>
      </c>
      <c r="H2314" s="90">
        <v>34</v>
      </c>
      <c r="I2314" s="80">
        <v>124.219527</v>
      </c>
      <c r="J2314" s="79">
        <v>0.82</v>
      </c>
      <c r="K2314" s="79">
        <v>0.92</v>
      </c>
      <c r="L2314" s="79">
        <v>0.97</v>
      </c>
      <c r="M2314" s="79">
        <v>0.745</v>
      </c>
      <c r="N2314" s="79">
        <v>0.71499999999999997</v>
      </c>
      <c r="O2314" s="79">
        <v>0.65049999999999997</v>
      </c>
    </row>
    <row r="2315" spans="1:15">
      <c r="A2315" s="87">
        <v>43872</v>
      </c>
      <c r="B2315" s="79">
        <v>0.75</v>
      </c>
      <c r="C2315" s="79" t="s">
        <v>194</v>
      </c>
      <c r="D2315" s="79">
        <v>0.75</v>
      </c>
      <c r="E2315" s="88">
        <v>0.75</v>
      </c>
      <c r="F2315" s="88">
        <v>0.75</v>
      </c>
      <c r="G2315" s="90">
        <v>3556</v>
      </c>
      <c r="H2315" s="90">
        <v>34</v>
      </c>
      <c r="I2315" s="80">
        <v>124.22208000000001</v>
      </c>
      <c r="J2315" s="79">
        <v>0.82</v>
      </c>
      <c r="K2315" s="79">
        <v>0.91869999999999996</v>
      </c>
      <c r="L2315" s="79">
        <v>0.9708</v>
      </c>
      <c r="M2315" s="79">
        <v>0.745</v>
      </c>
      <c r="N2315" s="79">
        <v>0.72</v>
      </c>
      <c r="O2315" s="79">
        <v>0.65249999999999997</v>
      </c>
    </row>
    <row r="2316" spans="1:15">
      <c r="A2316" s="87">
        <v>43873</v>
      </c>
      <c r="B2316" s="79">
        <v>0.75</v>
      </c>
      <c r="C2316" s="79" t="s">
        <v>194</v>
      </c>
      <c r="D2316" s="79">
        <v>0.75</v>
      </c>
      <c r="E2316" s="88">
        <v>0.75</v>
      </c>
      <c r="F2316" s="88">
        <v>0.75</v>
      </c>
      <c r="G2316" s="90">
        <v>2785</v>
      </c>
      <c r="H2316" s="90">
        <v>32</v>
      </c>
      <c r="I2316" s="80">
        <v>124.224632</v>
      </c>
      <c r="J2316" s="79">
        <v>0.82630000000000003</v>
      </c>
      <c r="K2316" s="79">
        <v>0.92669999999999997</v>
      </c>
      <c r="L2316" s="79">
        <v>0.97189999999999999</v>
      </c>
      <c r="M2316" s="79">
        <v>0.745</v>
      </c>
      <c r="N2316" s="79">
        <v>0.72299999999999998</v>
      </c>
      <c r="O2316" s="79">
        <v>0.66049999999999998</v>
      </c>
    </row>
    <row r="2317" spans="1:15">
      <c r="A2317" s="87">
        <v>43874</v>
      </c>
      <c r="B2317" s="79">
        <v>0.75</v>
      </c>
      <c r="C2317" s="79" t="s">
        <v>194</v>
      </c>
      <c r="D2317" s="79">
        <v>0.75</v>
      </c>
      <c r="E2317" s="88">
        <v>0.75</v>
      </c>
      <c r="F2317" s="88">
        <v>0.75</v>
      </c>
      <c r="G2317" s="90">
        <v>4657</v>
      </c>
      <c r="H2317" s="90">
        <v>44</v>
      </c>
      <c r="I2317" s="80">
        <v>124.22718500000001</v>
      </c>
      <c r="J2317" s="79">
        <v>0.79630000000000001</v>
      </c>
      <c r="K2317" s="79">
        <v>0.90639999999999998</v>
      </c>
      <c r="L2317" s="79">
        <v>0.9637</v>
      </c>
      <c r="M2317" s="79">
        <v>0.745</v>
      </c>
      <c r="N2317" s="79">
        <v>0.72</v>
      </c>
      <c r="O2317" s="79">
        <v>0.66249999999999998</v>
      </c>
    </row>
    <row r="2318" spans="1:15">
      <c r="A2318" s="87">
        <v>43875</v>
      </c>
      <c r="B2318" s="79">
        <v>0.75</v>
      </c>
      <c r="D2318" s="79">
        <v>0.75</v>
      </c>
      <c r="E2318" s="88">
        <v>0.75</v>
      </c>
      <c r="F2318" s="88">
        <v>0.75</v>
      </c>
      <c r="G2318" s="90">
        <v>4418</v>
      </c>
      <c r="H2318" s="90">
        <v>49</v>
      </c>
      <c r="I2318" s="80">
        <v>124.229737</v>
      </c>
      <c r="J2318" s="79">
        <v>0.80500000000000005</v>
      </c>
      <c r="K2318" s="79">
        <v>0.91769999999999996</v>
      </c>
      <c r="L2318" s="79">
        <v>0.95909999999999995</v>
      </c>
      <c r="M2318" s="79">
        <v>0.74</v>
      </c>
      <c r="N2318" s="79">
        <v>0.71799999999999997</v>
      </c>
      <c r="O2318" s="79">
        <v>0.66049999999999998</v>
      </c>
    </row>
    <row r="2319" spans="1:15">
      <c r="A2319" s="87">
        <v>43878</v>
      </c>
      <c r="B2319" s="79">
        <v>0.75</v>
      </c>
      <c r="D2319" s="79">
        <v>0.75</v>
      </c>
      <c r="E2319" s="88">
        <v>0.75</v>
      </c>
      <c r="F2319" s="88">
        <v>0.75</v>
      </c>
      <c r="G2319" s="90">
        <v>5418</v>
      </c>
      <c r="H2319" s="90">
        <v>33</v>
      </c>
      <c r="I2319" s="80">
        <v>124.23739500000001</v>
      </c>
      <c r="J2319" s="79">
        <v>0.79500000000000004</v>
      </c>
      <c r="K2319" s="79">
        <v>0.89659999999999995</v>
      </c>
      <c r="L2319" s="79">
        <v>0.95</v>
      </c>
      <c r="M2319" s="79">
        <v>0.74299999999999999</v>
      </c>
      <c r="N2319" s="79">
        <v>0.71499999999999997</v>
      </c>
      <c r="O2319" s="79">
        <v>0.66049999999999998</v>
      </c>
    </row>
    <row r="2320" spans="1:15">
      <c r="A2320" s="87">
        <v>43879</v>
      </c>
      <c r="B2320" s="79">
        <v>0.75</v>
      </c>
      <c r="D2320" s="79">
        <v>0.75</v>
      </c>
      <c r="E2320" s="88">
        <v>0.75</v>
      </c>
      <c r="F2320" s="88">
        <v>0.75</v>
      </c>
      <c r="G2320" s="90">
        <v>5529</v>
      </c>
      <c r="H2320" s="90">
        <v>36</v>
      </c>
      <c r="I2320" s="80">
        <v>124.239948</v>
      </c>
      <c r="J2320" s="79">
        <v>0.79500000000000004</v>
      </c>
      <c r="K2320" s="79">
        <v>0.89</v>
      </c>
      <c r="L2320" s="79">
        <v>0.93489999999999995</v>
      </c>
      <c r="M2320" s="79">
        <v>0.74</v>
      </c>
      <c r="N2320" s="79">
        <v>0.71299999999999997</v>
      </c>
      <c r="O2320" s="79">
        <v>0.65549999999999997</v>
      </c>
    </row>
    <row r="2321" spans="1:15">
      <c r="A2321" s="87">
        <v>43880</v>
      </c>
      <c r="B2321" s="79">
        <v>0.75</v>
      </c>
      <c r="D2321" s="79">
        <v>0.75</v>
      </c>
      <c r="E2321" s="88">
        <v>0.75</v>
      </c>
      <c r="F2321" s="88">
        <v>0.75</v>
      </c>
      <c r="G2321" s="90">
        <v>4165</v>
      </c>
      <c r="H2321" s="90">
        <v>33</v>
      </c>
      <c r="I2321" s="80">
        <v>124.242501</v>
      </c>
      <c r="J2321" s="79">
        <v>0.80500000000000005</v>
      </c>
      <c r="K2321" s="79">
        <v>0.90480000000000005</v>
      </c>
      <c r="L2321" s="79">
        <v>0.93820000000000003</v>
      </c>
      <c r="M2321" s="79">
        <v>0.74</v>
      </c>
      <c r="N2321" s="79">
        <v>0.71</v>
      </c>
      <c r="O2321" s="79">
        <v>0.65249999999999997</v>
      </c>
    </row>
    <row r="2322" spans="1:15">
      <c r="A2322" s="87">
        <v>43881</v>
      </c>
      <c r="B2322" s="79">
        <v>0.75</v>
      </c>
      <c r="C2322" s="79" t="s">
        <v>194</v>
      </c>
      <c r="D2322" s="79">
        <v>0.75</v>
      </c>
      <c r="E2322" s="88">
        <v>0.75</v>
      </c>
      <c r="F2322" s="88">
        <v>0.75</v>
      </c>
      <c r="G2322" s="90">
        <v>4066</v>
      </c>
      <c r="H2322" s="90">
        <v>41</v>
      </c>
      <c r="I2322" s="80">
        <v>124.245054</v>
      </c>
      <c r="J2322" s="79">
        <v>0.78100000000000003</v>
      </c>
      <c r="K2322" s="79">
        <v>0.88529999999999998</v>
      </c>
      <c r="L2322" s="79">
        <v>0.91890000000000005</v>
      </c>
      <c r="M2322" s="79">
        <v>0.73799999999999999</v>
      </c>
      <c r="N2322" s="79">
        <v>0.7</v>
      </c>
      <c r="O2322" s="79">
        <v>0.63249999999999995</v>
      </c>
    </row>
    <row r="2323" spans="1:15">
      <c r="A2323" s="87">
        <v>43882</v>
      </c>
      <c r="B2323" s="79">
        <v>0.75</v>
      </c>
      <c r="C2323" s="79" t="s">
        <v>194</v>
      </c>
      <c r="D2323" s="79">
        <v>0.75</v>
      </c>
      <c r="E2323" s="88">
        <v>0.75</v>
      </c>
      <c r="F2323" s="88">
        <v>0.75</v>
      </c>
      <c r="G2323" s="90">
        <v>5029</v>
      </c>
      <c r="H2323" s="90">
        <v>42</v>
      </c>
      <c r="I2323" s="80">
        <v>124.247607</v>
      </c>
      <c r="J2323" s="79">
        <v>0.80500000000000005</v>
      </c>
      <c r="K2323" s="79">
        <v>0.88719999999999999</v>
      </c>
      <c r="L2323" s="79">
        <v>0.90839999999999999</v>
      </c>
      <c r="M2323" s="79">
        <v>0.74</v>
      </c>
      <c r="N2323" s="79">
        <v>0.68899999999999995</v>
      </c>
      <c r="O2323" s="79">
        <v>0.61050000000000004</v>
      </c>
    </row>
    <row r="2324" spans="1:15">
      <c r="A2324" s="87">
        <v>43885</v>
      </c>
      <c r="B2324" s="79">
        <v>0.75</v>
      </c>
      <c r="C2324" s="79" t="s">
        <v>194</v>
      </c>
      <c r="D2324" s="79">
        <v>0.75</v>
      </c>
      <c r="E2324" s="88">
        <v>0.75</v>
      </c>
      <c r="F2324" s="88">
        <v>0.75</v>
      </c>
      <c r="G2324" s="90">
        <v>3463</v>
      </c>
      <c r="H2324" s="90">
        <v>30</v>
      </c>
      <c r="I2324" s="80">
        <v>124.25526600000001</v>
      </c>
      <c r="J2324" s="79">
        <v>0.80500000000000005</v>
      </c>
      <c r="K2324" s="79">
        <v>0.875</v>
      </c>
      <c r="L2324" s="79">
        <v>0.88500000000000001</v>
      </c>
      <c r="M2324" s="79">
        <v>0.73499999999999999</v>
      </c>
      <c r="N2324" s="79">
        <v>0.67800000000000005</v>
      </c>
      <c r="O2324" s="79">
        <v>0.60050000000000003</v>
      </c>
    </row>
    <row r="2325" spans="1:15">
      <c r="A2325" s="87">
        <v>43886</v>
      </c>
      <c r="B2325" s="79">
        <v>0.75</v>
      </c>
      <c r="D2325" s="79">
        <v>0.75</v>
      </c>
      <c r="E2325" s="88">
        <v>0.75</v>
      </c>
      <c r="F2325" s="88">
        <v>0.75</v>
      </c>
      <c r="G2325" s="90">
        <v>5787</v>
      </c>
      <c r="H2325" s="90">
        <v>38</v>
      </c>
      <c r="I2325" s="80">
        <v>124.257819</v>
      </c>
      <c r="J2325" s="79">
        <v>0.80500000000000005</v>
      </c>
      <c r="K2325" s="79">
        <v>0.86570000000000003</v>
      </c>
      <c r="L2325" s="79">
        <v>0.87519999999999998</v>
      </c>
      <c r="M2325" s="79">
        <v>0.73499999999999999</v>
      </c>
      <c r="N2325" s="79">
        <v>0.67800000000000005</v>
      </c>
      <c r="O2325" s="79">
        <v>0.60050000000000003</v>
      </c>
    </row>
    <row r="2326" spans="1:15">
      <c r="A2326" s="87">
        <v>43887</v>
      </c>
      <c r="B2326" s="79">
        <v>0.75</v>
      </c>
      <c r="D2326" s="79">
        <v>0.75</v>
      </c>
      <c r="E2326" s="88">
        <v>0.75</v>
      </c>
      <c r="F2326" s="88">
        <v>0.75</v>
      </c>
      <c r="G2326" s="90">
        <v>5202</v>
      </c>
      <c r="H2326" s="90">
        <v>38</v>
      </c>
      <c r="I2326" s="80">
        <v>124.260372</v>
      </c>
      <c r="J2326" s="79">
        <v>0.78500000000000003</v>
      </c>
      <c r="K2326" s="79">
        <v>0.84319999999999995</v>
      </c>
      <c r="L2326" s="79">
        <v>0.85660000000000003</v>
      </c>
      <c r="M2326" s="79">
        <v>0.73299999999999998</v>
      </c>
      <c r="N2326" s="79">
        <v>0.66749999999999998</v>
      </c>
      <c r="O2326" s="79">
        <v>0.58550000000000002</v>
      </c>
    </row>
    <row r="2327" spans="1:15">
      <c r="A2327" s="87">
        <v>43888</v>
      </c>
      <c r="B2327" s="79">
        <v>0.75</v>
      </c>
      <c r="C2327" s="79" t="s">
        <v>194</v>
      </c>
      <c r="D2327" s="79">
        <v>0.75</v>
      </c>
      <c r="E2327" s="88">
        <v>0.75</v>
      </c>
      <c r="F2327" s="88">
        <v>0.75</v>
      </c>
      <c r="G2327" s="90">
        <v>5222</v>
      </c>
      <c r="H2327" s="90">
        <v>43</v>
      </c>
      <c r="I2327" s="80">
        <v>124.26292599999999</v>
      </c>
      <c r="J2327" s="79">
        <v>0.77500000000000002</v>
      </c>
      <c r="K2327" s="79">
        <v>0.82509999999999994</v>
      </c>
      <c r="L2327" s="79">
        <v>0.83020000000000005</v>
      </c>
      <c r="M2327" s="79">
        <v>0.73</v>
      </c>
      <c r="N2327" s="79">
        <v>0.65549999999999997</v>
      </c>
      <c r="O2327" s="79">
        <v>0.5655</v>
      </c>
    </row>
    <row r="2328" spans="1:15">
      <c r="A2328" s="87">
        <v>43889</v>
      </c>
      <c r="B2328" s="79">
        <v>0.75</v>
      </c>
      <c r="C2328" s="79" t="s">
        <v>194</v>
      </c>
      <c r="D2328" s="79">
        <v>0.75</v>
      </c>
      <c r="E2328" s="88">
        <v>0.75</v>
      </c>
      <c r="F2328" s="88">
        <v>0.75</v>
      </c>
      <c r="G2328" s="90">
        <v>5396</v>
      </c>
      <c r="H2328" s="90">
        <v>47</v>
      </c>
      <c r="I2328" s="80">
        <v>124.265479</v>
      </c>
      <c r="J2328" s="79">
        <v>0.77500000000000002</v>
      </c>
      <c r="K2328" s="79">
        <v>0.8</v>
      </c>
      <c r="L2328" s="79">
        <v>0.82</v>
      </c>
      <c r="M2328" s="79">
        <v>0.71</v>
      </c>
      <c r="N2328" s="79">
        <v>0.61250000000000004</v>
      </c>
      <c r="O2328" s="79">
        <v>0.52049999999999996</v>
      </c>
    </row>
    <row r="2329" spans="1:15">
      <c r="A2329" s="87">
        <v>43892</v>
      </c>
      <c r="B2329" s="79">
        <v>0.75</v>
      </c>
      <c r="C2329" s="79" t="s">
        <v>194</v>
      </c>
      <c r="D2329" s="79">
        <v>0.75</v>
      </c>
      <c r="E2329" s="88">
        <v>0.75</v>
      </c>
      <c r="F2329" s="88">
        <v>0.75</v>
      </c>
      <c r="G2329" s="90">
        <v>4207</v>
      </c>
      <c r="H2329" s="90">
        <v>34</v>
      </c>
      <c r="I2329" s="80">
        <v>124.273139</v>
      </c>
      <c r="J2329" s="79">
        <v>0.63329999999999997</v>
      </c>
      <c r="K2329" s="79">
        <v>0.61919999999999997</v>
      </c>
      <c r="L2329" s="79">
        <v>0.59</v>
      </c>
      <c r="M2329" s="79">
        <v>0.46500000000000002</v>
      </c>
      <c r="N2329" s="79">
        <v>0.36499999999999999</v>
      </c>
      <c r="O2329" s="79">
        <v>0.30499999999999999</v>
      </c>
    </row>
    <row r="2330" spans="1:15">
      <c r="A2330" s="87">
        <v>43893</v>
      </c>
      <c r="B2330" s="79">
        <v>0.75</v>
      </c>
      <c r="C2330" s="79" t="s">
        <v>194</v>
      </c>
      <c r="D2330" s="79">
        <v>0.75</v>
      </c>
      <c r="E2330" s="88">
        <v>0.75</v>
      </c>
      <c r="F2330" s="88">
        <v>0.75</v>
      </c>
      <c r="G2330" s="90">
        <v>3659</v>
      </c>
      <c r="H2330" s="90">
        <v>31</v>
      </c>
      <c r="I2330" s="80">
        <v>124.275693</v>
      </c>
      <c r="J2330" s="79">
        <v>0.59499999999999997</v>
      </c>
      <c r="K2330" s="79">
        <v>0.59350000000000003</v>
      </c>
      <c r="L2330" s="79">
        <v>0.62180000000000002</v>
      </c>
      <c r="M2330" s="79">
        <v>0.5</v>
      </c>
      <c r="N2330" s="79">
        <v>0.379</v>
      </c>
      <c r="O2330" s="79">
        <v>0.32250000000000001</v>
      </c>
    </row>
    <row r="2331" spans="1:15">
      <c r="A2331" s="87">
        <v>43894</v>
      </c>
      <c r="B2331" s="79">
        <v>0.5</v>
      </c>
      <c r="C2331" s="79">
        <v>-0.25</v>
      </c>
      <c r="D2331" s="79">
        <v>0.5</v>
      </c>
      <c r="E2331" s="88">
        <v>0.5</v>
      </c>
      <c r="F2331" s="88">
        <v>0.5</v>
      </c>
      <c r="G2331" s="90">
        <v>4567</v>
      </c>
      <c r="H2331" s="90">
        <v>32</v>
      </c>
      <c r="I2331" s="80">
        <v>124.278246</v>
      </c>
      <c r="J2331" s="79">
        <v>0.59860000000000002</v>
      </c>
      <c r="K2331" s="79">
        <v>0.56499999999999995</v>
      </c>
      <c r="L2331" s="79">
        <v>0.59</v>
      </c>
      <c r="M2331" s="79">
        <v>0.45800000000000002</v>
      </c>
      <c r="N2331" s="79">
        <v>0.33050000000000002</v>
      </c>
      <c r="O2331" s="79">
        <v>0.27250000000000002</v>
      </c>
    </row>
    <row r="2332" spans="1:15">
      <c r="A2332" s="87">
        <v>43895</v>
      </c>
      <c r="B2332" s="79">
        <v>0.5</v>
      </c>
      <c r="C2332" s="79" t="s">
        <v>194</v>
      </c>
      <c r="D2332" s="79">
        <v>0.5</v>
      </c>
      <c r="E2332" s="88">
        <v>0.5</v>
      </c>
      <c r="F2332" s="88">
        <v>0.5</v>
      </c>
      <c r="G2332" s="90">
        <v>6241</v>
      </c>
      <c r="H2332" s="90">
        <v>55</v>
      </c>
      <c r="I2332" s="80">
        <v>124.279949</v>
      </c>
      <c r="J2332" s="79">
        <v>0.58199999999999996</v>
      </c>
      <c r="K2332" s="79">
        <v>0.55700000000000005</v>
      </c>
      <c r="L2332" s="79">
        <v>0.58730000000000004</v>
      </c>
      <c r="M2332" s="79">
        <v>0.48</v>
      </c>
      <c r="N2332" s="79">
        <v>0.34549999999999997</v>
      </c>
      <c r="O2332" s="79">
        <v>0.28749999999999998</v>
      </c>
    </row>
    <row r="2333" spans="1:15">
      <c r="A2333" s="87">
        <v>43896</v>
      </c>
      <c r="B2333" s="79">
        <v>0.5</v>
      </c>
      <c r="C2333" s="79" t="s">
        <v>194</v>
      </c>
      <c r="D2333" s="79">
        <v>0.5</v>
      </c>
      <c r="E2333" s="88">
        <v>0.5</v>
      </c>
      <c r="F2333" s="88">
        <v>0.5</v>
      </c>
      <c r="G2333" s="90">
        <v>4320</v>
      </c>
      <c r="H2333" s="90">
        <v>35</v>
      </c>
      <c r="I2333" s="80">
        <v>124.281651</v>
      </c>
      <c r="J2333" s="79">
        <v>0.62309999999999999</v>
      </c>
      <c r="K2333" s="79">
        <v>0.59319999999999995</v>
      </c>
      <c r="L2333" s="79">
        <v>0.6331</v>
      </c>
      <c r="M2333" s="79">
        <v>0.45750000000000002</v>
      </c>
      <c r="N2333" s="79">
        <v>0.32250000000000001</v>
      </c>
      <c r="O2333" s="79">
        <v>0.27250000000000002</v>
      </c>
    </row>
    <row r="2334" spans="1:15">
      <c r="A2334" s="87">
        <v>43899</v>
      </c>
      <c r="B2334" s="79">
        <v>0.5</v>
      </c>
      <c r="C2334" s="79" t="s">
        <v>194</v>
      </c>
      <c r="D2334" s="79">
        <v>0.5</v>
      </c>
      <c r="E2334" s="88">
        <v>0.5</v>
      </c>
      <c r="F2334" s="88">
        <v>0.5</v>
      </c>
      <c r="G2334" s="90">
        <v>4232</v>
      </c>
      <c r="H2334" s="90">
        <v>31</v>
      </c>
      <c r="I2334" s="80">
        <v>124.286759</v>
      </c>
      <c r="J2334" s="79">
        <v>0.58450000000000002</v>
      </c>
      <c r="K2334" s="79">
        <v>0.55330000000000001</v>
      </c>
      <c r="L2334" s="79">
        <v>0.61029999999999995</v>
      </c>
      <c r="M2334" s="79">
        <v>0.41</v>
      </c>
      <c r="N2334" s="79">
        <v>0.29249999999999998</v>
      </c>
      <c r="O2334" s="79">
        <v>0.2505</v>
      </c>
    </row>
    <row r="2335" spans="1:15">
      <c r="A2335" s="87">
        <v>43900</v>
      </c>
      <c r="B2335" s="79">
        <v>0.5</v>
      </c>
      <c r="C2335" s="79" t="s">
        <v>194</v>
      </c>
      <c r="D2335" s="79">
        <v>0.5</v>
      </c>
      <c r="E2335" s="88">
        <v>0.5</v>
      </c>
      <c r="F2335" s="88">
        <v>0.5</v>
      </c>
      <c r="G2335" s="90">
        <v>4994</v>
      </c>
      <c r="H2335" s="90">
        <v>34</v>
      </c>
      <c r="I2335" s="80">
        <v>124.288461</v>
      </c>
      <c r="J2335" s="79">
        <v>0.59</v>
      </c>
      <c r="K2335" s="79">
        <v>0.5665</v>
      </c>
      <c r="L2335" s="79">
        <v>0.63190000000000002</v>
      </c>
      <c r="M2335" s="79">
        <v>0.435</v>
      </c>
      <c r="N2335" s="79">
        <v>0.32150000000000001</v>
      </c>
      <c r="O2335" s="79">
        <v>0.26750000000000002</v>
      </c>
    </row>
    <row r="2336" spans="1:15">
      <c r="A2336" s="87">
        <v>43901</v>
      </c>
      <c r="B2336" s="79">
        <v>0.5</v>
      </c>
      <c r="C2336" s="79" t="s">
        <v>194</v>
      </c>
      <c r="D2336" s="79">
        <v>0.5</v>
      </c>
      <c r="E2336" s="88">
        <v>0.5</v>
      </c>
      <c r="F2336" s="88">
        <v>0.5</v>
      </c>
      <c r="G2336" s="90">
        <v>4287</v>
      </c>
      <c r="H2336" s="90">
        <v>32</v>
      </c>
      <c r="I2336" s="80">
        <v>124.290164</v>
      </c>
      <c r="J2336" s="79">
        <v>0.60440000000000005</v>
      </c>
      <c r="K2336" s="79">
        <v>0.57299999999999995</v>
      </c>
      <c r="L2336" s="79">
        <v>0.6603</v>
      </c>
      <c r="M2336" s="79">
        <v>0.438</v>
      </c>
      <c r="N2336" s="79">
        <v>0.308</v>
      </c>
      <c r="O2336" s="79">
        <v>0.25750000000000001</v>
      </c>
    </row>
    <row r="2337" spans="1:15">
      <c r="A2337" s="87">
        <v>43902</v>
      </c>
      <c r="B2337" s="79">
        <v>0.5</v>
      </c>
      <c r="C2337" s="79" t="s">
        <v>194</v>
      </c>
      <c r="D2337" s="79">
        <v>0.5</v>
      </c>
      <c r="E2337" s="88">
        <v>0.5</v>
      </c>
      <c r="F2337" s="88">
        <v>0.5</v>
      </c>
      <c r="G2337" s="90">
        <v>4404</v>
      </c>
      <c r="H2337" s="90">
        <v>30</v>
      </c>
      <c r="I2337" s="80">
        <v>124.291866</v>
      </c>
      <c r="J2337" s="79">
        <v>0.59330000000000005</v>
      </c>
      <c r="K2337" s="79">
        <v>0.56069999999999998</v>
      </c>
      <c r="L2337" s="79">
        <v>0.64170000000000005</v>
      </c>
      <c r="M2337" s="79">
        <v>0.38500000000000001</v>
      </c>
      <c r="N2337" s="79">
        <v>0.26750000000000002</v>
      </c>
      <c r="O2337" s="79">
        <v>0.23549999999999999</v>
      </c>
    </row>
    <row r="2338" spans="1:15">
      <c r="A2338" s="87">
        <v>43903</v>
      </c>
      <c r="B2338" s="79">
        <v>0.5</v>
      </c>
      <c r="C2338" s="79" t="s">
        <v>194</v>
      </c>
      <c r="D2338" s="79">
        <v>0.5</v>
      </c>
      <c r="E2338" s="88">
        <v>0.5</v>
      </c>
      <c r="F2338" s="88">
        <v>0.5</v>
      </c>
      <c r="G2338" s="90">
        <v>3255</v>
      </c>
      <c r="H2338" s="90">
        <v>32</v>
      </c>
      <c r="I2338" s="80">
        <v>124.29356900000001</v>
      </c>
      <c r="J2338" s="79">
        <v>0.66639999999999999</v>
      </c>
      <c r="K2338" s="79">
        <v>0.64</v>
      </c>
      <c r="L2338" s="79">
        <v>0.75170000000000003</v>
      </c>
      <c r="M2338" s="79">
        <v>0.34</v>
      </c>
      <c r="N2338" s="79">
        <v>0.25</v>
      </c>
      <c r="O2338" s="79">
        <v>0.22</v>
      </c>
    </row>
    <row r="2339" spans="1:15">
      <c r="A2339" s="87">
        <v>43906</v>
      </c>
      <c r="B2339" s="79">
        <v>0.5</v>
      </c>
      <c r="C2339" s="79" t="s">
        <v>194</v>
      </c>
      <c r="D2339" s="79">
        <v>0.5</v>
      </c>
      <c r="E2339" s="88">
        <v>0.5</v>
      </c>
      <c r="F2339" s="88">
        <v>0.5</v>
      </c>
      <c r="G2339" s="90">
        <v>6079</v>
      </c>
      <c r="H2339" s="90">
        <v>46</v>
      </c>
      <c r="I2339" s="80">
        <v>124.298677</v>
      </c>
      <c r="J2339" s="79">
        <v>0.59509999999999996</v>
      </c>
      <c r="K2339" s="79">
        <v>0.60329999999999995</v>
      </c>
      <c r="L2339" s="79">
        <v>0.73329999999999995</v>
      </c>
      <c r="M2339" s="79">
        <v>0.253</v>
      </c>
      <c r="N2339" s="79">
        <v>0.20799999999999999</v>
      </c>
      <c r="O2339" s="79">
        <v>0.193</v>
      </c>
    </row>
    <row r="2340" spans="1:15">
      <c r="A2340" s="87">
        <v>43907</v>
      </c>
      <c r="B2340" s="79">
        <v>0.5</v>
      </c>
      <c r="C2340" s="79" t="s">
        <v>194</v>
      </c>
      <c r="D2340" s="79">
        <v>0.5</v>
      </c>
      <c r="E2340" s="88">
        <v>0.5</v>
      </c>
      <c r="F2340" s="88">
        <v>0.5</v>
      </c>
      <c r="G2340" s="90">
        <v>1650</v>
      </c>
      <c r="H2340" s="90">
        <v>18</v>
      </c>
      <c r="I2340" s="80">
        <v>124.30038</v>
      </c>
      <c r="J2340" s="79">
        <v>0.5917</v>
      </c>
      <c r="K2340" s="79">
        <v>0.56100000000000005</v>
      </c>
      <c r="L2340" s="79">
        <v>0.70269999999999999</v>
      </c>
      <c r="M2340" s="79">
        <v>0.23300000000000001</v>
      </c>
      <c r="N2340" s="79">
        <v>0.2</v>
      </c>
      <c r="O2340" s="79">
        <v>0.185</v>
      </c>
    </row>
    <row r="2341" spans="1:15">
      <c r="A2341" s="87">
        <v>43908</v>
      </c>
      <c r="B2341" s="79">
        <v>0.5</v>
      </c>
      <c r="C2341" s="79" t="s">
        <v>194</v>
      </c>
      <c r="D2341" s="79">
        <v>0.5</v>
      </c>
      <c r="E2341" s="88">
        <v>0.5</v>
      </c>
      <c r="F2341" s="88">
        <v>0.5</v>
      </c>
      <c r="G2341" s="90">
        <v>2057</v>
      </c>
      <c r="H2341" s="90">
        <v>14</v>
      </c>
      <c r="I2341" s="80">
        <v>124.302083</v>
      </c>
      <c r="J2341" s="79">
        <v>0.61980000000000002</v>
      </c>
      <c r="K2341" s="79">
        <v>0.60270000000000001</v>
      </c>
      <c r="L2341" s="79">
        <v>0.73450000000000004</v>
      </c>
      <c r="M2341" s="79">
        <v>0.20300000000000001</v>
      </c>
      <c r="N2341" s="79">
        <v>0.17799999999999999</v>
      </c>
      <c r="O2341" s="79">
        <v>0.16800000000000001</v>
      </c>
    </row>
    <row r="2342" spans="1:15">
      <c r="A2342" s="87">
        <v>43909</v>
      </c>
      <c r="B2342" s="79">
        <v>0.5</v>
      </c>
      <c r="D2342" s="79">
        <v>0.5</v>
      </c>
      <c r="E2342" s="88">
        <v>0.5</v>
      </c>
      <c r="F2342" s="88">
        <v>0.5</v>
      </c>
      <c r="G2342" s="90">
        <v>1202</v>
      </c>
      <c r="H2342" s="90">
        <v>12</v>
      </c>
      <c r="I2342" s="80">
        <v>124.303785</v>
      </c>
      <c r="J2342" s="79">
        <v>0.5917</v>
      </c>
      <c r="K2342" s="79">
        <v>0.60050000000000003</v>
      </c>
      <c r="L2342" s="79">
        <v>0.72</v>
      </c>
      <c r="M2342" s="79">
        <v>0.23499999999999999</v>
      </c>
      <c r="N2342" s="79">
        <v>0.218</v>
      </c>
      <c r="O2342" s="79">
        <v>0.19800000000000001</v>
      </c>
    </row>
    <row r="2343" spans="1:15">
      <c r="A2343" s="87">
        <v>43910</v>
      </c>
      <c r="B2343" s="79">
        <v>0.25</v>
      </c>
      <c r="C2343" s="79">
        <v>-0.25</v>
      </c>
      <c r="D2343" s="79">
        <v>0.25</v>
      </c>
      <c r="E2343" s="88">
        <v>0.25</v>
      </c>
      <c r="F2343" s="88">
        <v>0.25</v>
      </c>
      <c r="G2343" s="90">
        <v>2221</v>
      </c>
      <c r="H2343" s="90">
        <v>19</v>
      </c>
      <c r="I2343" s="80">
        <v>124.305488</v>
      </c>
      <c r="J2343" s="79">
        <v>0.54449999999999998</v>
      </c>
      <c r="K2343" s="79">
        <v>0.54</v>
      </c>
      <c r="L2343" s="79">
        <v>0.71519999999999995</v>
      </c>
      <c r="M2343" s="79">
        <v>0.23</v>
      </c>
      <c r="N2343" s="79">
        <v>0.20799999999999999</v>
      </c>
      <c r="O2343" s="79">
        <v>0.19500000000000001</v>
      </c>
    </row>
    <row r="2344" spans="1:15">
      <c r="A2344" s="87">
        <v>43913</v>
      </c>
      <c r="B2344" s="79">
        <v>0.25</v>
      </c>
      <c r="C2344" s="79" t="s">
        <v>194</v>
      </c>
      <c r="D2344" s="79">
        <v>0.25</v>
      </c>
      <c r="E2344" s="88">
        <v>0.25</v>
      </c>
      <c r="F2344" s="88">
        <v>0.25</v>
      </c>
      <c r="G2344" s="90">
        <v>1520</v>
      </c>
      <c r="H2344" s="90">
        <v>21</v>
      </c>
      <c r="I2344" s="80">
        <v>124.308042</v>
      </c>
      <c r="J2344" s="79">
        <v>0.48170000000000002</v>
      </c>
      <c r="K2344" s="79">
        <v>0.4829</v>
      </c>
      <c r="L2344" s="79">
        <v>0.64500000000000002</v>
      </c>
      <c r="M2344" s="79">
        <v>0.20799999999999999</v>
      </c>
      <c r="N2344" s="79">
        <v>0.19</v>
      </c>
      <c r="O2344" s="79">
        <v>0.184</v>
      </c>
    </row>
    <row r="2345" spans="1:15">
      <c r="A2345" s="87">
        <v>43914</v>
      </c>
      <c r="B2345" s="79">
        <v>0.25</v>
      </c>
      <c r="C2345" s="79" t="s">
        <v>194</v>
      </c>
      <c r="D2345" s="79">
        <v>0.25</v>
      </c>
      <c r="E2345" s="88">
        <v>0.25</v>
      </c>
      <c r="F2345" s="88">
        <v>0.25</v>
      </c>
      <c r="G2345" s="90">
        <v>1487</v>
      </c>
      <c r="H2345" s="90">
        <v>12</v>
      </c>
      <c r="I2345" s="80">
        <v>124.308894</v>
      </c>
      <c r="J2345" s="79">
        <v>0.47689999999999999</v>
      </c>
      <c r="K2345" s="79">
        <v>0.47520000000000001</v>
      </c>
      <c r="L2345" s="79">
        <v>0.63480000000000003</v>
      </c>
      <c r="M2345" s="79">
        <v>0.20499999999999999</v>
      </c>
      <c r="N2345" s="79">
        <v>0.188</v>
      </c>
      <c r="O2345" s="79">
        <v>0.18099999999999999</v>
      </c>
    </row>
    <row r="2346" spans="1:15">
      <c r="A2346" s="87">
        <v>43915</v>
      </c>
      <c r="B2346" s="79">
        <v>0.25</v>
      </c>
      <c r="C2346" s="79" t="s">
        <v>194</v>
      </c>
      <c r="D2346" s="79">
        <v>0.24</v>
      </c>
      <c r="E2346" s="88">
        <v>0.25</v>
      </c>
      <c r="F2346" s="88">
        <v>0.2</v>
      </c>
      <c r="G2346" s="90">
        <v>674</v>
      </c>
      <c r="H2346" s="90">
        <v>6</v>
      </c>
      <c r="I2346" s="80">
        <v>124.30974500000001</v>
      </c>
      <c r="J2346" s="79">
        <v>0.44940000000000002</v>
      </c>
      <c r="K2346" s="79">
        <v>0.4486</v>
      </c>
      <c r="L2346" s="79">
        <v>0.62280000000000002</v>
      </c>
      <c r="M2346" s="79">
        <v>0.188</v>
      </c>
      <c r="N2346" s="79">
        <v>0.17299999999999999</v>
      </c>
      <c r="O2346" s="79">
        <v>0.16500000000000001</v>
      </c>
    </row>
    <row r="2347" spans="1:15">
      <c r="A2347" s="87">
        <v>43916</v>
      </c>
      <c r="B2347" s="79">
        <v>0.25</v>
      </c>
      <c r="C2347" s="79" t="s">
        <v>194</v>
      </c>
      <c r="D2347" s="79">
        <v>0.23</v>
      </c>
      <c r="E2347" s="88">
        <v>0.25</v>
      </c>
      <c r="F2347" s="88">
        <v>0.2</v>
      </c>
      <c r="G2347" s="90">
        <v>1522</v>
      </c>
      <c r="H2347" s="90">
        <v>16</v>
      </c>
      <c r="I2347" s="80">
        <v>124.310563</v>
      </c>
      <c r="J2347" s="79">
        <v>0.43290000000000001</v>
      </c>
      <c r="K2347" s="79">
        <v>0.43680000000000002</v>
      </c>
      <c r="L2347" s="79">
        <v>0.61960000000000004</v>
      </c>
      <c r="M2347" s="79">
        <v>0.17499999999999999</v>
      </c>
      <c r="N2347" s="79">
        <v>0.155</v>
      </c>
      <c r="O2347" s="79">
        <v>0.15</v>
      </c>
    </row>
    <row r="2348" spans="1:15">
      <c r="A2348" s="87">
        <v>43917</v>
      </c>
      <c r="B2348" s="79">
        <v>0.25</v>
      </c>
      <c r="C2348" s="79" t="s">
        <v>194</v>
      </c>
      <c r="D2348" s="79">
        <v>0.22</v>
      </c>
      <c r="E2348" s="88">
        <v>0.25</v>
      </c>
      <c r="F2348" s="88">
        <v>0.1</v>
      </c>
      <c r="G2348" s="90">
        <v>1786</v>
      </c>
      <c r="H2348" s="90">
        <v>18</v>
      </c>
      <c r="I2348" s="80">
        <v>124.311346</v>
      </c>
      <c r="J2348" s="79">
        <v>0.4078</v>
      </c>
      <c r="K2348" s="79">
        <v>0.4178</v>
      </c>
      <c r="L2348" s="79">
        <v>0.5948</v>
      </c>
      <c r="M2348" s="79">
        <v>0.16800000000000001</v>
      </c>
      <c r="N2348" s="79">
        <v>0.14899999999999999</v>
      </c>
      <c r="O2348" s="79">
        <v>0.14499999999999999</v>
      </c>
    </row>
    <row r="2349" spans="1:15">
      <c r="A2349" s="87">
        <v>43920</v>
      </c>
      <c r="B2349" s="79">
        <v>0.25</v>
      </c>
      <c r="C2349" s="79" t="s">
        <v>194</v>
      </c>
      <c r="D2349" s="79">
        <v>0.23</v>
      </c>
      <c r="E2349" s="88">
        <v>0.25</v>
      </c>
      <c r="F2349" s="88">
        <v>0.2</v>
      </c>
      <c r="G2349" s="90">
        <v>1061</v>
      </c>
      <c r="H2349" s="90">
        <v>12</v>
      </c>
      <c r="I2349" s="80">
        <v>124.31359399999999</v>
      </c>
      <c r="J2349" s="79">
        <v>0.3725</v>
      </c>
      <c r="K2349" s="79">
        <v>0.4017</v>
      </c>
      <c r="L2349" s="79">
        <v>0.58399999999999996</v>
      </c>
      <c r="M2349" s="79">
        <v>0.14799999999999999</v>
      </c>
      <c r="N2349" s="79">
        <v>0.14000000000000001</v>
      </c>
      <c r="O2349" s="79">
        <v>0.14299999999999999</v>
      </c>
    </row>
    <row r="2350" spans="1:15">
      <c r="A2350" s="87">
        <v>43921</v>
      </c>
      <c r="B2350" s="79">
        <v>0.25</v>
      </c>
      <c r="C2350" s="79" t="s">
        <v>194</v>
      </c>
      <c r="D2350" s="79">
        <v>0.2</v>
      </c>
      <c r="E2350" s="88">
        <v>0.25</v>
      </c>
      <c r="F2350" s="88">
        <v>0.17</v>
      </c>
      <c r="G2350" s="90">
        <v>945</v>
      </c>
      <c r="H2350" s="90">
        <v>11</v>
      </c>
      <c r="I2350" s="80">
        <v>124.31437699999999</v>
      </c>
      <c r="J2350" s="79">
        <v>0.34200000000000003</v>
      </c>
      <c r="K2350" s="79">
        <v>0.36330000000000001</v>
      </c>
      <c r="L2350" s="79">
        <v>0.53410000000000002</v>
      </c>
      <c r="M2350" s="79">
        <v>0.16300000000000001</v>
      </c>
      <c r="N2350" s="79">
        <v>0.15</v>
      </c>
      <c r="O2350" s="79">
        <v>0.15</v>
      </c>
    </row>
    <row r="2351" spans="1:15">
      <c r="A2351" s="87">
        <v>43922</v>
      </c>
      <c r="B2351" s="79">
        <v>0.25</v>
      </c>
      <c r="C2351" s="79" t="s">
        <v>194</v>
      </c>
      <c r="D2351" s="79">
        <v>0.2</v>
      </c>
      <c r="E2351" s="88">
        <v>0.25</v>
      </c>
      <c r="F2351" s="88">
        <v>0.18</v>
      </c>
      <c r="G2351" s="90">
        <v>715</v>
      </c>
      <c r="H2351" s="90">
        <v>9</v>
      </c>
      <c r="I2351" s="80">
        <v>124.31505799999999</v>
      </c>
      <c r="J2351" s="79">
        <v>0.3367</v>
      </c>
      <c r="K2351" s="79">
        <v>0.34129999999999999</v>
      </c>
      <c r="L2351" s="79">
        <v>0.51639999999999997</v>
      </c>
      <c r="M2351" s="79">
        <v>0.14499999999999999</v>
      </c>
      <c r="N2351" s="79">
        <v>0.14000000000000001</v>
      </c>
      <c r="O2351" s="79">
        <v>0.14000000000000001</v>
      </c>
    </row>
    <row r="2352" spans="1:15">
      <c r="A2352" s="87">
        <v>43923</v>
      </c>
      <c r="B2352" s="79">
        <v>0.25</v>
      </c>
      <c r="C2352" s="79" t="s">
        <v>194</v>
      </c>
      <c r="D2352" s="79">
        <v>0.19</v>
      </c>
      <c r="E2352" s="88">
        <v>0.25</v>
      </c>
      <c r="F2352" s="88">
        <v>0.18</v>
      </c>
      <c r="G2352" s="90">
        <v>891</v>
      </c>
      <c r="H2352" s="90">
        <v>11</v>
      </c>
      <c r="I2352" s="80">
        <v>124.31573899999999</v>
      </c>
      <c r="J2352" s="79">
        <v>0.30830000000000002</v>
      </c>
      <c r="K2352" s="79">
        <v>0.31719999999999998</v>
      </c>
      <c r="L2352" s="79">
        <v>0.47439999999999999</v>
      </c>
      <c r="M2352" s="79">
        <v>0.14499999999999999</v>
      </c>
      <c r="N2352" s="79">
        <v>0.14499999999999999</v>
      </c>
      <c r="O2352" s="79">
        <v>0.14000000000000001</v>
      </c>
    </row>
    <row r="2353" spans="1:15">
      <c r="A2353" s="87">
        <v>43924</v>
      </c>
      <c r="B2353" s="79">
        <v>0.25</v>
      </c>
      <c r="C2353" s="79" t="s">
        <v>194</v>
      </c>
      <c r="D2353" s="79">
        <v>0.18</v>
      </c>
      <c r="E2353" s="88">
        <v>0.25</v>
      </c>
      <c r="F2353" s="88">
        <v>0.17</v>
      </c>
      <c r="G2353" s="90">
        <v>1528</v>
      </c>
      <c r="H2353" s="90">
        <v>15</v>
      </c>
      <c r="I2353" s="80">
        <v>124.31638700000001</v>
      </c>
      <c r="J2353" s="79">
        <v>0.25330000000000003</v>
      </c>
      <c r="K2353" s="79">
        <v>0.25559999999999999</v>
      </c>
      <c r="L2353" s="79">
        <v>0.41020000000000001</v>
      </c>
      <c r="M2353" s="79">
        <v>0.14000000000000001</v>
      </c>
      <c r="N2353" s="79">
        <v>0.14000000000000001</v>
      </c>
      <c r="O2353" s="79">
        <v>0.14000000000000001</v>
      </c>
    </row>
    <row r="2354" spans="1:15">
      <c r="A2354" s="87">
        <v>43927</v>
      </c>
      <c r="B2354" s="79">
        <v>0.25</v>
      </c>
      <c r="C2354" s="79" t="s">
        <v>194</v>
      </c>
      <c r="D2354" s="79">
        <v>0.18</v>
      </c>
      <c r="E2354" s="88">
        <v>0.25</v>
      </c>
      <c r="F2354" s="88">
        <v>0.17</v>
      </c>
      <c r="G2354" s="90">
        <v>921</v>
      </c>
      <c r="H2354" s="90">
        <v>10</v>
      </c>
      <c r="I2354" s="80">
        <v>124.318226</v>
      </c>
      <c r="J2354" s="79">
        <v>0.25</v>
      </c>
      <c r="K2354" s="79">
        <v>0.25</v>
      </c>
      <c r="L2354" s="79">
        <v>0.36330000000000001</v>
      </c>
      <c r="M2354" s="79">
        <v>0.14000000000000001</v>
      </c>
      <c r="N2354" s="79">
        <v>0.14000000000000001</v>
      </c>
      <c r="O2354" s="79">
        <v>0.14000000000000001</v>
      </c>
    </row>
    <row r="2355" spans="1:15">
      <c r="A2355" s="87">
        <v>43928</v>
      </c>
      <c r="B2355" s="79">
        <v>0.25</v>
      </c>
      <c r="C2355" s="79" t="s">
        <v>194</v>
      </c>
      <c r="D2355" s="79">
        <v>0.17</v>
      </c>
      <c r="E2355" s="88" t="s">
        <v>195</v>
      </c>
      <c r="F2355" s="88" t="s">
        <v>195</v>
      </c>
      <c r="G2355" s="90">
        <v>862</v>
      </c>
      <c r="H2355" s="90" t="s">
        <v>195</v>
      </c>
      <c r="I2355" s="80">
        <v>124.318839</v>
      </c>
      <c r="J2355" s="79">
        <v>0.22670000000000001</v>
      </c>
      <c r="K2355" s="79">
        <v>0.22850000000000001</v>
      </c>
      <c r="L2355" s="79">
        <v>0.3357</v>
      </c>
      <c r="M2355" s="79">
        <v>0.14499999999999999</v>
      </c>
      <c r="N2355" s="79">
        <v>0.153</v>
      </c>
      <c r="O2355" s="79">
        <v>0.155</v>
      </c>
    </row>
    <row r="2356" spans="1:15">
      <c r="A2356" s="87">
        <v>43929</v>
      </c>
      <c r="B2356" s="79">
        <v>0.25</v>
      </c>
      <c r="C2356" s="79" t="s">
        <v>194</v>
      </c>
      <c r="D2356" s="79">
        <v>0.17</v>
      </c>
      <c r="E2356" s="88">
        <v>0.18</v>
      </c>
      <c r="F2356" s="88">
        <v>0.17</v>
      </c>
      <c r="G2356" s="90">
        <v>1112</v>
      </c>
      <c r="H2356" s="90">
        <v>10</v>
      </c>
      <c r="I2356" s="80">
        <v>124.319418</v>
      </c>
      <c r="J2356" s="79">
        <v>0.2208</v>
      </c>
      <c r="K2356" s="79">
        <v>0.22</v>
      </c>
      <c r="L2356" s="79">
        <v>0.34250000000000003</v>
      </c>
      <c r="M2356" s="79">
        <v>0.153</v>
      </c>
      <c r="N2356" s="79">
        <v>0.155</v>
      </c>
      <c r="O2356" s="79">
        <v>0.155</v>
      </c>
    </row>
    <row r="2357" spans="1:15">
      <c r="A2357" s="87">
        <v>43930</v>
      </c>
      <c r="B2357" s="79">
        <v>0.25</v>
      </c>
      <c r="C2357" s="79" t="s">
        <v>194</v>
      </c>
      <c r="D2357" s="79">
        <v>0.17</v>
      </c>
      <c r="E2357" s="88">
        <v>0.18</v>
      </c>
      <c r="F2357" s="88">
        <v>0.16</v>
      </c>
      <c r="G2357" s="90">
        <v>1145</v>
      </c>
      <c r="H2357" s="90">
        <v>10</v>
      </c>
      <c r="I2357" s="80">
        <v>124.319997</v>
      </c>
      <c r="J2357" s="79">
        <v>0.19670000000000001</v>
      </c>
      <c r="K2357" s="79">
        <v>0.20760000000000001</v>
      </c>
      <c r="L2357" s="79">
        <v>0.32500000000000001</v>
      </c>
      <c r="M2357" s="79">
        <v>0.15</v>
      </c>
      <c r="N2357" s="79">
        <v>0.153</v>
      </c>
      <c r="O2357" s="79">
        <v>0.153</v>
      </c>
    </row>
    <row r="2358" spans="1:15">
      <c r="A2358" s="87">
        <v>43935</v>
      </c>
      <c r="B2358" s="79">
        <v>0.25</v>
      </c>
      <c r="C2358" s="79" t="s">
        <v>194</v>
      </c>
      <c r="D2358" s="79">
        <v>0.17</v>
      </c>
      <c r="E2358" s="88">
        <v>0.18</v>
      </c>
      <c r="F2358" s="88">
        <v>0.16</v>
      </c>
      <c r="G2358" s="90">
        <v>1176</v>
      </c>
      <c r="H2358" s="90">
        <v>13</v>
      </c>
      <c r="I2358" s="80">
        <v>124.322892</v>
      </c>
      <c r="J2358" s="79">
        <v>0.14910000000000001</v>
      </c>
      <c r="K2358" s="79">
        <v>0.16520000000000001</v>
      </c>
      <c r="L2358" s="79">
        <v>0.2858</v>
      </c>
      <c r="M2358" s="79">
        <v>0.155</v>
      </c>
      <c r="N2358" s="79">
        <v>0.155</v>
      </c>
      <c r="O2358" s="79">
        <v>0.155</v>
      </c>
    </row>
    <row r="2359" spans="1:15">
      <c r="A2359" s="87">
        <v>43936</v>
      </c>
      <c r="B2359" s="79">
        <v>0.25</v>
      </c>
      <c r="C2359" s="79" t="s">
        <v>194</v>
      </c>
      <c r="D2359" s="79">
        <v>0.16</v>
      </c>
      <c r="E2359" s="88">
        <v>0.17</v>
      </c>
      <c r="F2359" s="88">
        <v>0.15</v>
      </c>
      <c r="G2359" s="90">
        <v>1243</v>
      </c>
      <c r="H2359" s="90">
        <v>13</v>
      </c>
      <c r="I2359" s="80">
        <v>124.323471</v>
      </c>
      <c r="J2359" s="79">
        <v>0.13250000000000001</v>
      </c>
      <c r="K2359" s="79">
        <v>0.14430000000000001</v>
      </c>
      <c r="L2359" s="79">
        <v>0.23519999999999999</v>
      </c>
      <c r="M2359" s="79">
        <v>0.15</v>
      </c>
      <c r="N2359" s="79">
        <v>0.15</v>
      </c>
      <c r="O2359" s="79">
        <v>0.15</v>
      </c>
    </row>
    <row r="2360" spans="1:15">
      <c r="A2360" s="87">
        <v>43937</v>
      </c>
      <c r="B2360" s="79">
        <v>0.25</v>
      </c>
      <c r="C2360" s="79" t="s">
        <v>194</v>
      </c>
      <c r="D2360" s="79">
        <v>0.15</v>
      </c>
      <c r="E2360" s="88">
        <v>0.16</v>
      </c>
      <c r="F2360" s="88">
        <v>0.15</v>
      </c>
      <c r="G2360" s="90">
        <v>929</v>
      </c>
      <c r="H2360" s="90">
        <v>9</v>
      </c>
      <c r="I2360" s="80">
        <v>124.324016</v>
      </c>
      <c r="J2360" s="79">
        <v>0.1474</v>
      </c>
      <c r="K2360" s="79">
        <v>0.15</v>
      </c>
      <c r="L2360" s="79">
        <v>0.21659999999999999</v>
      </c>
      <c r="M2360" s="79">
        <v>0.15</v>
      </c>
      <c r="N2360" s="79">
        <v>0.14499999999999999</v>
      </c>
      <c r="O2360" s="79">
        <v>0.14499999999999999</v>
      </c>
    </row>
    <row r="2361" spans="1:15">
      <c r="A2361" s="87">
        <v>43938</v>
      </c>
      <c r="B2361" s="79">
        <v>0.25</v>
      </c>
      <c r="C2361" s="79" t="s">
        <v>194</v>
      </c>
      <c r="D2361" s="79">
        <v>0.15</v>
      </c>
      <c r="E2361" s="88">
        <v>0.16</v>
      </c>
      <c r="F2361" s="88">
        <v>0.14000000000000001</v>
      </c>
      <c r="G2361" s="90">
        <v>678</v>
      </c>
      <c r="H2361" s="90">
        <v>8</v>
      </c>
      <c r="I2361" s="80">
        <v>124.324527</v>
      </c>
      <c r="J2361" s="79">
        <v>0.125</v>
      </c>
      <c r="K2361" s="79">
        <v>0.1283</v>
      </c>
      <c r="L2361" s="79">
        <v>0.1976</v>
      </c>
      <c r="M2361" s="79">
        <v>0.13800000000000001</v>
      </c>
      <c r="N2361" s="79">
        <v>0.13650000000000001</v>
      </c>
      <c r="O2361" s="79">
        <v>0.13500000000000001</v>
      </c>
    </row>
    <row r="2362" spans="1:15">
      <c r="A2362" s="87">
        <v>43941</v>
      </c>
      <c r="B2362" s="79">
        <v>0.25</v>
      </c>
      <c r="C2362" s="79" t="s">
        <v>194</v>
      </c>
      <c r="D2362" s="79">
        <v>0.15</v>
      </c>
      <c r="E2362" s="88">
        <v>0.25</v>
      </c>
      <c r="F2362" s="88">
        <v>0.14000000000000001</v>
      </c>
      <c r="G2362" s="90">
        <v>1500</v>
      </c>
      <c r="H2362" s="90">
        <v>11</v>
      </c>
      <c r="I2362" s="80">
        <v>124.32606</v>
      </c>
      <c r="J2362" s="79">
        <v>9.3399999999999997E-2</v>
      </c>
      <c r="K2362" s="79">
        <v>0.115</v>
      </c>
      <c r="L2362" s="79">
        <v>0.1729</v>
      </c>
      <c r="M2362" s="79">
        <v>0.125</v>
      </c>
      <c r="N2362" s="79">
        <v>0.125</v>
      </c>
      <c r="O2362" s="79">
        <v>0.13300000000000001</v>
      </c>
    </row>
    <row r="2363" spans="1:15">
      <c r="A2363" s="87">
        <v>43942</v>
      </c>
      <c r="B2363" s="79">
        <v>0.25</v>
      </c>
      <c r="C2363" s="79" t="s">
        <v>194</v>
      </c>
      <c r="D2363" s="79">
        <v>0.14000000000000001</v>
      </c>
      <c r="E2363" s="88">
        <v>0.25</v>
      </c>
      <c r="F2363" s="88">
        <v>0.14000000000000001</v>
      </c>
      <c r="G2363" s="90">
        <v>2851</v>
      </c>
      <c r="H2363" s="90">
        <v>16</v>
      </c>
      <c r="I2363" s="80">
        <v>124.326571</v>
      </c>
      <c r="J2363" s="79">
        <v>0.13</v>
      </c>
      <c r="K2363" s="79">
        <v>0.1366</v>
      </c>
      <c r="L2363" s="79">
        <v>0.1946</v>
      </c>
      <c r="M2363" s="79">
        <v>0.128</v>
      </c>
      <c r="N2363" s="79">
        <v>0.13</v>
      </c>
      <c r="O2363" s="79">
        <v>0.13100000000000001</v>
      </c>
    </row>
    <row r="2364" spans="1:15">
      <c r="A2364" s="87">
        <v>43943</v>
      </c>
      <c r="B2364" s="79">
        <v>0.25</v>
      </c>
      <c r="C2364" s="79" t="s">
        <v>194</v>
      </c>
      <c r="D2364" s="79">
        <v>0.14000000000000001</v>
      </c>
      <c r="E2364" s="88">
        <v>0.25</v>
      </c>
      <c r="F2364" s="88">
        <v>0.14000000000000001</v>
      </c>
      <c r="G2364" s="90">
        <v>1193</v>
      </c>
      <c r="H2364" s="90">
        <v>12</v>
      </c>
      <c r="I2364" s="80">
        <v>124.32704699999999</v>
      </c>
      <c r="J2364" s="79">
        <v>0.10580000000000001</v>
      </c>
      <c r="K2364" s="79">
        <v>0.11</v>
      </c>
      <c r="L2364" s="79">
        <v>0.1817</v>
      </c>
      <c r="M2364" s="79">
        <v>0.125</v>
      </c>
      <c r="N2364" s="79">
        <v>0.128</v>
      </c>
      <c r="O2364" s="79">
        <v>0.13</v>
      </c>
    </row>
    <row r="2365" spans="1:15">
      <c r="A2365" s="87">
        <v>43944</v>
      </c>
      <c r="B2365" s="79">
        <v>0.25</v>
      </c>
      <c r="C2365" s="79" t="s">
        <v>194</v>
      </c>
      <c r="D2365" s="79">
        <v>0.14000000000000001</v>
      </c>
      <c r="E2365" s="88">
        <v>0.14000000000000001</v>
      </c>
      <c r="F2365" s="88">
        <v>0.14000000000000001</v>
      </c>
      <c r="G2365" s="90">
        <v>643</v>
      </c>
      <c r="H2365" s="90">
        <v>7</v>
      </c>
      <c r="I2365" s="80">
        <v>124.327524</v>
      </c>
      <c r="J2365" s="79">
        <v>0.10970000000000001</v>
      </c>
      <c r="K2365" s="79">
        <v>0.12</v>
      </c>
      <c r="L2365" s="79">
        <v>0.19</v>
      </c>
      <c r="M2365" s="79">
        <v>0.12</v>
      </c>
      <c r="N2365" s="79">
        <v>0.125</v>
      </c>
      <c r="O2365" s="79">
        <v>0.128</v>
      </c>
    </row>
    <row r="2366" spans="1:15">
      <c r="A2366" s="87">
        <v>43945</v>
      </c>
      <c r="B2366" s="79">
        <v>0.25</v>
      </c>
      <c r="C2366" s="79" t="s">
        <v>194</v>
      </c>
      <c r="D2366" s="79">
        <v>0.14000000000000001</v>
      </c>
      <c r="E2366" s="88">
        <v>0.2</v>
      </c>
      <c r="F2366" s="88">
        <v>0.13</v>
      </c>
      <c r="G2366" s="90">
        <v>839</v>
      </c>
      <c r="H2366" s="90">
        <v>11</v>
      </c>
      <c r="I2366" s="80">
        <v>124.328001</v>
      </c>
      <c r="J2366" s="79">
        <v>0.11</v>
      </c>
      <c r="K2366" s="79">
        <v>0.115</v>
      </c>
      <c r="L2366" s="79">
        <v>0.18</v>
      </c>
      <c r="M2366" s="79">
        <v>0.125</v>
      </c>
      <c r="N2366" s="79">
        <v>0.125</v>
      </c>
      <c r="O2366" s="79">
        <v>0.125</v>
      </c>
    </row>
    <row r="2367" spans="1:15">
      <c r="A2367" s="87">
        <v>43948</v>
      </c>
      <c r="B2367" s="79">
        <v>0.25</v>
      </c>
      <c r="C2367" s="79" t="s">
        <v>194</v>
      </c>
      <c r="D2367" s="79">
        <v>0.13</v>
      </c>
      <c r="E2367" s="88">
        <v>0.14000000000000001</v>
      </c>
      <c r="F2367" s="88">
        <v>0.13</v>
      </c>
      <c r="G2367" s="90">
        <v>525</v>
      </c>
      <c r="H2367" s="90">
        <v>7</v>
      </c>
      <c r="I2367" s="80">
        <v>124.329432</v>
      </c>
      <c r="J2367" s="79">
        <v>0.1042</v>
      </c>
      <c r="K2367" s="79">
        <v>0.11310000000000001</v>
      </c>
      <c r="L2367" s="79">
        <v>0.17879999999999999</v>
      </c>
      <c r="M2367" s="79">
        <v>0.128</v>
      </c>
      <c r="N2367" s="79">
        <v>0.128</v>
      </c>
      <c r="O2367" s="79">
        <v>0.13</v>
      </c>
    </row>
    <row r="2368" spans="1:15">
      <c r="A2368" s="87">
        <v>43949</v>
      </c>
      <c r="B2368" s="79">
        <v>0.25</v>
      </c>
      <c r="C2368" s="79" t="s">
        <v>194</v>
      </c>
      <c r="D2368" s="79">
        <v>0.13</v>
      </c>
      <c r="E2368" s="88">
        <v>0.14000000000000001</v>
      </c>
      <c r="F2368" s="88">
        <v>0.13</v>
      </c>
      <c r="G2368" s="90">
        <v>554</v>
      </c>
      <c r="H2368" s="90">
        <v>7</v>
      </c>
      <c r="I2368" s="80">
        <v>124.329875</v>
      </c>
      <c r="J2368" s="79">
        <v>9.8299999999999998E-2</v>
      </c>
      <c r="K2368" s="79">
        <v>0.1094</v>
      </c>
      <c r="L2368" s="79">
        <v>0.17799999999999999</v>
      </c>
      <c r="M2368" s="79">
        <v>0.12</v>
      </c>
      <c r="N2368" s="79">
        <v>0.12</v>
      </c>
      <c r="O2368" s="79">
        <v>0.123</v>
      </c>
    </row>
    <row r="2369" spans="1:15">
      <c r="A2369" s="87">
        <v>43950</v>
      </c>
      <c r="B2369" s="79">
        <v>0.25</v>
      </c>
      <c r="C2369" s="79" t="s">
        <v>194</v>
      </c>
      <c r="D2369" s="79">
        <v>0.13</v>
      </c>
      <c r="E2369" s="88">
        <v>0.13</v>
      </c>
      <c r="F2369" s="88">
        <v>0.13</v>
      </c>
      <c r="G2369" s="90">
        <v>721</v>
      </c>
      <c r="H2369" s="90">
        <v>8</v>
      </c>
      <c r="I2369" s="80">
        <v>124.33031699999999</v>
      </c>
      <c r="J2369" s="79">
        <v>9.5000000000000001E-2</v>
      </c>
      <c r="K2369" s="79">
        <v>0.1002</v>
      </c>
      <c r="L2369" s="79">
        <v>0.16700000000000001</v>
      </c>
      <c r="M2369" s="79">
        <v>0.1225</v>
      </c>
      <c r="N2369" s="79">
        <v>0.11799999999999999</v>
      </c>
      <c r="O2369" s="79">
        <v>0.11799999999999999</v>
      </c>
    </row>
    <row r="2370" spans="1:15">
      <c r="A2370" s="87">
        <v>43951</v>
      </c>
      <c r="B2370" s="79">
        <v>0.25</v>
      </c>
      <c r="C2370" s="79" t="s">
        <v>194</v>
      </c>
      <c r="D2370" s="79">
        <v>0.14000000000000001</v>
      </c>
      <c r="E2370" s="88">
        <v>0.2</v>
      </c>
      <c r="F2370" s="88">
        <v>0.13</v>
      </c>
      <c r="G2370" s="90">
        <v>1312</v>
      </c>
      <c r="H2370" s="90">
        <v>12</v>
      </c>
      <c r="I2370" s="80">
        <v>124.33076</v>
      </c>
      <c r="J2370" s="79">
        <v>9.8299999999999998E-2</v>
      </c>
      <c r="K2370" s="79">
        <v>9.8299999999999998E-2</v>
      </c>
      <c r="L2370" s="79">
        <v>0.17330000000000001</v>
      </c>
      <c r="M2370" s="79">
        <v>0.115</v>
      </c>
      <c r="N2370" s="79">
        <v>0.115</v>
      </c>
      <c r="O2370" s="79">
        <v>0.115</v>
      </c>
    </row>
    <row r="2371" spans="1:15">
      <c r="A2371" s="87">
        <v>43952</v>
      </c>
      <c r="B2371" s="79">
        <v>0.25</v>
      </c>
      <c r="C2371" s="79" t="s">
        <v>194</v>
      </c>
      <c r="D2371" s="79">
        <v>0.14000000000000001</v>
      </c>
      <c r="E2371" s="88">
        <v>0.14000000000000001</v>
      </c>
      <c r="F2371" s="88">
        <v>0.13</v>
      </c>
      <c r="G2371" s="90">
        <v>1393</v>
      </c>
      <c r="H2371" s="90">
        <v>11</v>
      </c>
      <c r="I2371" s="80">
        <v>124.331237</v>
      </c>
      <c r="J2371" s="79">
        <v>0.1023</v>
      </c>
      <c r="K2371" s="79">
        <v>9.5000000000000001E-2</v>
      </c>
      <c r="L2371" s="79">
        <v>0.17</v>
      </c>
      <c r="M2371" s="79">
        <v>0.115</v>
      </c>
      <c r="N2371" s="79">
        <v>0.115</v>
      </c>
      <c r="O2371" s="79">
        <v>0.115</v>
      </c>
    </row>
    <row r="2372" spans="1:15">
      <c r="A2372" s="87">
        <v>43955</v>
      </c>
      <c r="B2372" s="79">
        <v>0.25</v>
      </c>
      <c r="C2372" s="79" t="s">
        <v>194</v>
      </c>
      <c r="D2372" s="79">
        <v>0.14000000000000001</v>
      </c>
      <c r="E2372" s="88">
        <v>0.14000000000000001</v>
      </c>
      <c r="F2372" s="88">
        <v>0.13</v>
      </c>
      <c r="G2372" s="90">
        <v>819</v>
      </c>
      <c r="H2372" s="90">
        <v>11</v>
      </c>
      <c r="I2372" s="80">
        <v>124.332668</v>
      </c>
      <c r="J2372" s="79">
        <v>9.5000000000000001E-2</v>
      </c>
      <c r="K2372" s="79">
        <v>9.5299999999999996E-2</v>
      </c>
      <c r="L2372" s="79">
        <v>0.16650000000000001</v>
      </c>
      <c r="M2372" s="79">
        <v>0.125</v>
      </c>
      <c r="N2372" s="79">
        <v>0.125</v>
      </c>
      <c r="O2372" s="79">
        <v>0.125</v>
      </c>
    </row>
    <row r="2373" spans="1:15">
      <c r="A2373" s="87">
        <v>43956</v>
      </c>
      <c r="B2373" s="79">
        <v>0.25</v>
      </c>
      <c r="C2373" s="79" t="s">
        <v>194</v>
      </c>
      <c r="D2373" s="79">
        <v>0.14000000000000001</v>
      </c>
      <c r="E2373" s="88">
        <v>0.14000000000000001</v>
      </c>
      <c r="F2373" s="88">
        <v>0.13</v>
      </c>
      <c r="G2373" s="90">
        <v>277</v>
      </c>
      <c r="H2373" s="90">
        <v>4</v>
      </c>
      <c r="I2373" s="80">
        <v>124.333145</v>
      </c>
      <c r="J2373" s="79">
        <v>9.5000000000000001E-2</v>
      </c>
      <c r="K2373" s="79">
        <v>9.9000000000000005E-2</v>
      </c>
      <c r="L2373" s="79">
        <v>0.1658</v>
      </c>
      <c r="M2373" s="79">
        <v>0.1305</v>
      </c>
      <c r="N2373" s="79">
        <v>0.1305</v>
      </c>
      <c r="O2373" s="79">
        <v>0.1275</v>
      </c>
    </row>
    <row r="2374" spans="1:15">
      <c r="A2374" s="87">
        <v>43957</v>
      </c>
      <c r="B2374" s="79">
        <v>0.25</v>
      </c>
      <c r="C2374" s="79" t="s">
        <v>194</v>
      </c>
      <c r="D2374" s="79">
        <v>0.14000000000000001</v>
      </c>
      <c r="E2374" s="88">
        <v>0.14000000000000001</v>
      </c>
      <c r="F2374" s="88">
        <v>0.13</v>
      </c>
      <c r="G2374" s="90">
        <v>685</v>
      </c>
      <c r="H2374" s="90">
        <v>7</v>
      </c>
      <c r="I2374" s="80">
        <v>124.33362200000001</v>
      </c>
      <c r="J2374" s="79">
        <v>0.105</v>
      </c>
      <c r="K2374" s="79">
        <v>0.1154</v>
      </c>
      <c r="L2374" s="79">
        <v>0.18</v>
      </c>
      <c r="M2374" s="79">
        <v>0.128</v>
      </c>
      <c r="N2374" s="79">
        <v>0.128</v>
      </c>
      <c r="O2374" s="79">
        <v>0.128</v>
      </c>
    </row>
    <row r="2375" spans="1:15">
      <c r="A2375" s="87">
        <v>43958</v>
      </c>
      <c r="B2375" s="79">
        <v>0.25</v>
      </c>
      <c r="C2375" s="79" t="s">
        <v>194</v>
      </c>
      <c r="D2375" s="79">
        <v>0.14000000000000001</v>
      </c>
      <c r="E2375" s="88" t="s">
        <v>195</v>
      </c>
      <c r="F2375" s="88" t="s">
        <v>195</v>
      </c>
      <c r="G2375" s="90">
        <v>335</v>
      </c>
      <c r="H2375" s="90" t="s">
        <v>195</v>
      </c>
      <c r="I2375" s="80">
        <v>124.33409899999999</v>
      </c>
      <c r="J2375" s="79">
        <v>9.5000000000000001E-2</v>
      </c>
      <c r="K2375" s="79">
        <v>9.5000000000000001E-2</v>
      </c>
      <c r="L2375" s="79">
        <v>0.17</v>
      </c>
      <c r="M2375" s="79">
        <v>0.13300000000000001</v>
      </c>
      <c r="N2375" s="79">
        <v>0.13</v>
      </c>
      <c r="O2375" s="79">
        <v>0.13</v>
      </c>
    </row>
    <row r="2376" spans="1:15">
      <c r="A2376" s="87">
        <v>43959</v>
      </c>
      <c r="B2376" s="79">
        <v>0.25</v>
      </c>
      <c r="C2376" s="79" t="s">
        <v>194</v>
      </c>
      <c r="D2376" s="79">
        <v>0.14000000000000001</v>
      </c>
      <c r="E2376" s="88">
        <v>0.14000000000000001</v>
      </c>
      <c r="F2376" s="88">
        <v>0.13</v>
      </c>
      <c r="G2376" s="90">
        <v>723</v>
      </c>
      <c r="H2376" s="90">
        <v>8</v>
      </c>
      <c r="I2376" s="80">
        <v>124.334575</v>
      </c>
      <c r="J2376" s="79">
        <v>7.4999999999999997E-2</v>
      </c>
      <c r="K2376" s="79">
        <v>7.4999999999999997E-2</v>
      </c>
      <c r="L2376" s="79">
        <v>0.15</v>
      </c>
      <c r="M2376" s="79">
        <v>0.13</v>
      </c>
      <c r="N2376" s="79">
        <v>0.128</v>
      </c>
      <c r="O2376" s="79">
        <v>0.128</v>
      </c>
    </row>
    <row r="2377" spans="1:15">
      <c r="A2377" s="87">
        <v>43962</v>
      </c>
      <c r="B2377" s="79">
        <v>0.25</v>
      </c>
      <c r="C2377" s="79" t="s">
        <v>194</v>
      </c>
      <c r="D2377" s="79">
        <v>0.14000000000000001</v>
      </c>
      <c r="E2377" s="88">
        <v>0.14000000000000001</v>
      </c>
      <c r="F2377" s="88">
        <v>0.14000000000000001</v>
      </c>
      <c r="G2377" s="90">
        <v>127</v>
      </c>
      <c r="H2377" s="90">
        <v>4</v>
      </c>
      <c r="I2377" s="80">
        <v>124.336006</v>
      </c>
      <c r="J2377" s="79">
        <v>9.1700000000000004E-2</v>
      </c>
      <c r="K2377" s="79">
        <v>9.6199999999999994E-2</v>
      </c>
      <c r="L2377" s="79">
        <v>0.15</v>
      </c>
      <c r="M2377" s="79">
        <v>0.128</v>
      </c>
      <c r="N2377" s="79">
        <v>0.125</v>
      </c>
      <c r="O2377" s="79">
        <v>0.125</v>
      </c>
    </row>
    <row r="2378" spans="1:15">
      <c r="A2378" s="87">
        <v>43963</v>
      </c>
      <c r="B2378" s="79">
        <v>0.25</v>
      </c>
      <c r="C2378" s="79" t="s">
        <v>194</v>
      </c>
      <c r="D2378" s="79">
        <v>0.14000000000000001</v>
      </c>
      <c r="E2378" s="88" t="s">
        <v>195</v>
      </c>
      <c r="F2378" s="88" t="s">
        <v>195</v>
      </c>
      <c r="G2378" s="90">
        <v>42</v>
      </c>
      <c r="H2378" s="90" t="s">
        <v>195</v>
      </c>
      <c r="I2378" s="80">
        <v>124.336483</v>
      </c>
      <c r="J2378" s="79">
        <v>0.09</v>
      </c>
      <c r="K2378" s="79">
        <v>0.09</v>
      </c>
      <c r="L2378" s="79">
        <v>0.155</v>
      </c>
      <c r="M2378" s="79">
        <v>0.128</v>
      </c>
      <c r="N2378" s="79">
        <v>0.125</v>
      </c>
      <c r="O2378" s="79">
        <v>0.125</v>
      </c>
    </row>
    <row r="2379" spans="1:15">
      <c r="A2379" s="87">
        <v>43964</v>
      </c>
      <c r="B2379" s="79">
        <v>0.25</v>
      </c>
      <c r="C2379" s="79" t="s">
        <v>194</v>
      </c>
      <c r="D2379" s="79">
        <v>0.14000000000000001</v>
      </c>
      <c r="E2379" s="88">
        <v>0.16</v>
      </c>
      <c r="F2379" s="88">
        <v>0.13</v>
      </c>
      <c r="G2379" s="90">
        <v>357</v>
      </c>
      <c r="H2379" s="90">
        <v>6</v>
      </c>
      <c r="I2379" s="80">
        <v>124.33696</v>
      </c>
      <c r="J2379" s="79">
        <v>0.08</v>
      </c>
      <c r="K2379" s="79">
        <v>0.08</v>
      </c>
      <c r="L2379" s="79">
        <v>0.14000000000000001</v>
      </c>
      <c r="M2379" s="79">
        <v>0.128</v>
      </c>
      <c r="N2379" s="79">
        <v>0.123</v>
      </c>
      <c r="O2379" s="79">
        <v>0.123</v>
      </c>
    </row>
    <row r="2380" spans="1:15">
      <c r="A2380" s="87">
        <v>43965</v>
      </c>
      <c r="B2380" s="79">
        <v>0.25</v>
      </c>
      <c r="C2380" s="79" t="s">
        <v>194</v>
      </c>
      <c r="D2380" s="79">
        <v>0.13</v>
      </c>
      <c r="E2380" s="88">
        <v>0.14000000000000001</v>
      </c>
      <c r="F2380" s="88">
        <v>0.13</v>
      </c>
      <c r="G2380" s="90">
        <v>965</v>
      </c>
      <c r="H2380" s="90">
        <v>7</v>
      </c>
      <c r="I2380" s="80">
        <v>124.33743699999999</v>
      </c>
      <c r="J2380" s="79">
        <v>0.09</v>
      </c>
      <c r="K2380" s="79">
        <v>0.09</v>
      </c>
      <c r="L2380" s="79">
        <v>0.15</v>
      </c>
      <c r="M2380" s="79">
        <v>0.13</v>
      </c>
      <c r="N2380" s="79">
        <v>0.127</v>
      </c>
      <c r="O2380" s="79">
        <v>0.125</v>
      </c>
    </row>
    <row r="2381" spans="1:15">
      <c r="A2381" s="87">
        <v>43966</v>
      </c>
      <c r="B2381" s="79">
        <v>0.25</v>
      </c>
      <c r="C2381" s="79" t="s">
        <v>194</v>
      </c>
      <c r="D2381" s="79">
        <v>0.13</v>
      </c>
      <c r="E2381" s="88">
        <v>0.14000000000000001</v>
      </c>
      <c r="F2381" s="88">
        <v>0.13</v>
      </c>
      <c r="G2381" s="90">
        <v>1062</v>
      </c>
      <c r="H2381" s="90">
        <v>9</v>
      </c>
      <c r="I2381" s="80">
        <v>124.33788</v>
      </c>
      <c r="J2381" s="79">
        <v>0.1</v>
      </c>
      <c r="K2381" s="79">
        <v>0.1079</v>
      </c>
      <c r="L2381" s="79">
        <v>0.16</v>
      </c>
      <c r="M2381" s="79">
        <v>0.1275</v>
      </c>
      <c r="N2381" s="79">
        <v>0.12</v>
      </c>
      <c r="O2381" s="79">
        <v>0.11749999999999999</v>
      </c>
    </row>
    <row r="2382" spans="1:15">
      <c r="A2382" s="87">
        <v>43969</v>
      </c>
      <c r="B2382" s="79">
        <v>0.25</v>
      </c>
      <c r="C2382" s="79" t="s">
        <v>194</v>
      </c>
      <c r="D2382" s="79">
        <v>0.13</v>
      </c>
      <c r="E2382" s="88">
        <v>0.14000000000000001</v>
      </c>
      <c r="F2382" s="88">
        <v>0.13</v>
      </c>
      <c r="G2382" s="90">
        <v>625</v>
      </c>
      <c r="H2382" s="90">
        <v>8</v>
      </c>
      <c r="I2382" s="80">
        <v>124.339208</v>
      </c>
      <c r="J2382" s="79">
        <v>0.09</v>
      </c>
      <c r="K2382" s="79">
        <v>9.7799999999999998E-2</v>
      </c>
      <c r="L2382" s="79">
        <v>0.15</v>
      </c>
      <c r="M2382" s="79">
        <v>0.1305</v>
      </c>
      <c r="N2382" s="79">
        <v>0.1255</v>
      </c>
      <c r="O2382" s="79">
        <v>0.1225</v>
      </c>
    </row>
    <row r="2383" spans="1:15">
      <c r="A2383" s="87">
        <v>43970</v>
      </c>
      <c r="B2383" s="79">
        <v>0.25</v>
      </c>
      <c r="C2383" s="79" t="s">
        <v>194</v>
      </c>
      <c r="D2383" s="79">
        <v>0.13</v>
      </c>
      <c r="E2383" s="88" t="s">
        <v>195</v>
      </c>
      <c r="F2383" s="88" t="s">
        <v>195</v>
      </c>
      <c r="G2383" s="90">
        <v>292</v>
      </c>
      <c r="H2383" s="90" t="s">
        <v>195</v>
      </c>
      <c r="I2383" s="80">
        <v>124.339651</v>
      </c>
      <c r="J2383" s="79">
        <v>0.09</v>
      </c>
      <c r="K2383" s="79">
        <v>9.6500000000000002E-2</v>
      </c>
      <c r="L2383" s="79">
        <v>0.15379999999999999</v>
      </c>
      <c r="M2383" s="79">
        <v>0.1305</v>
      </c>
      <c r="N2383" s="79">
        <v>0.1275</v>
      </c>
      <c r="O2383" s="79">
        <v>0.1205</v>
      </c>
    </row>
    <row r="2384" spans="1:15">
      <c r="A2384" s="87">
        <v>43971</v>
      </c>
      <c r="B2384" s="79">
        <v>0.25</v>
      </c>
      <c r="C2384" s="79" t="s">
        <v>194</v>
      </c>
      <c r="D2384" s="79">
        <v>0.13</v>
      </c>
      <c r="E2384" s="88" t="s">
        <v>195</v>
      </c>
      <c r="F2384" s="88" t="s">
        <v>195</v>
      </c>
      <c r="G2384" s="90">
        <v>355</v>
      </c>
      <c r="H2384" s="90" t="s">
        <v>195</v>
      </c>
      <c r="I2384" s="80">
        <v>124.34009399999999</v>
      </c>
      <c r="J2384" s="79">
        <v>8.8900000000000007E-2</v>
      </c>
      <c r="K2384" s="79">
        <v>0.09</v>
      </c>
      <c r="L2384" s="79">
        <v>0.16</v>
      </c>
      <c r="M2384" s="79">
        <v>0.13</v>
      </c>
      <c r="N2384" s="79">
        <v>0.128</v>
      </c>
      <c r="O2384" s="79">
        <v>0.123</v>
      </c>
    </row>
    <row r="2385" spans="1:15">
      <c r="A2385" s="87">
        <v>43972</v>
      </c>
      <c r="B2385" s="79">
        <v>0.25</v>
      </c>
      <c r="C2385" s="79" t="s">
        <v>194</v>
      </c>
      <c r="D2385" s="79">
        <v>0.13</v>
      </c>
      <c r="E2385" s="88" t="s">
        <v>195</v>
      </c>
      <c r="F2385" s="88" t="s">
        <v>195</v>
      </c>
      <c r="G2385" s="90">
        <v>820</v>
      </c>
      <c r="H2385" s="90" t="s">
        <v>195</v>
      </c>
      <c r="I2385" s="80">
        <v>124.340537</v>
      </c>
      <c r="J2385" s="79">
        <v>0.09</v>
      </c>
      <c r="K2385" s="79">
        <v>0.09</v>
      </c>
      <c r="L2385" s="79">
        <v>0.16</v>
      </c>
      <c r="M2385" s="79">
        <v>0.13</v>
      </c>
      <c r="N2385" s="79">
        <v>0.128</v>
      </c>
      <c r="O2385" s="79">
        <v>0.127</v>
      </c>
    </row>
    <row r="2386" spans="1:15">
      <c r="A2386" s="87">
        <v>43973</v>
      </c>
      <c r="B2386" s="79">
        <v>0.25</v>
      </c>
      <c r="C2386" s="79" t="s">
        <v>194</v>
      </c>
      <c r="D2386" s="79">
        <v>0.13</v>
      </c>
      <c r="E2386" s="88">
        <v>0.16</v>
      </c>
      <c r="F2386" s="88">
        <v>0.13</v>
      </c>
      <c r="G2386" s="90">
        <v>555</v>
      </c>
      <c r="H2386" s="90">
        <v>6</v>
      </c>
      <c r="I2386" s="80">
        <v>124.34098</v>
      </c>
      <c r="J2386" s="79">
        <v>0.1087</v>
      </c>
      <c r="K2386" s="79">
        <v>0.1168</v>
      </c>
      <c r="L2386" s="79">
        <v>0.18</v>
      </c>
      <c r="M2386" s="79">
        <v>0.14050000000000001</v>
      </c>
      <c r="N2386" s="79">
        <v>0.14050000000000001</v>
      </c>
      <c r="O2386" s="79">
        <v>0.14050000000000001</v>
      </c>
    </row>
    <row r="2387" spans="1:15">
      <c r="A2387" s="87">
        <v>43976</v>
      </c>
      <c r="B2387" s="79">
        <v>0.25</v>
      </c>
      <c r="C2387" s="79" t="s">
        <v>194</v>
      </c>
      <c r="D2387" s="79">
        <v>0.13</v>
      </c>
      <c r="E2387" s="88">
        <v>0.13</v>
      </c>
      <c r="F2387" s="88">
        <v>0.13</v>
      </c>
      <c r="G2387" s="90">
        <v>644</v>
      </c>
      <c r="H2387" s="90">
        <v>8</v>
      </c>
      <c r="I2387" s="80">
        <v>124.342308</v>
      </c>
      <c r="J2387" s="79">
        <v>8.09E-2</v>
      </c>
      <c r="K2387" s="79">
        <v>8.8599999999999998E-2</v>
      </c>
      <c r="L2387" s="79">
        <v>0.16</v>
      </c>
      <c r="M2387" s="79">
        <v>0.14050000000000001</v>
      </c>
      <c r="N2387" s="79">
        <v>0.14050000000000001</v>
      </c>
      <c r="O2387" s="79">
        <v>0.14050000000000001</v>
      </c>
    </row>
    <row r="2388" spans="1:15">
      <c r="A2388" s="87">
        <v>43977</v>
      </c>
      <c r="B2388" s="79">
        <v>0.25</v>
      </c>
      <c r="C2388" s="79" t="s">
        <v>194</v>
      </c>
      <c r="D2388" s="79">
        <v>0.13</v>
      </c>
      <c r="E2388" s="88">
        <v>0.13</v>
      </c>
      <c r="F2388" s="88">
        <v>0.13</v>
      </c>
      <c r="G2388" s="90">
        <v>1184</v>
      </c>
      <c r="H2388" s="90">
        <v>8</v>
      </c>
      <c r="I2388" s="80">
        <v>124.34275100000001</v>
      </c>
      <c r="J2388" s="79">
        <v>9.0200000000000002E-2</v>
      </c>
      <c r="K2388" s="79">
        <v>9.5000000000000001E-2</v>
      </c>
      <c r="L2388" s="79">
        <v>0.1696</v>
      </c>
      <c r="M2388" s="79">
        <v>0.14050000000000001</v>
      </c>
      <c r="N2388" s="79">
        <v>0.14050000000000001</v>
      </c>
      <c r="O2388" s="79">
        <v>0.14050000000000001</v>
      </c>
    </row>
    <row r="2389" spans="1:15">
      <c r="A2389" s="87">
        <v>43978</v>
      </c>
      <c r="B2389" s="79">
        <v>0.25</v>
      </c>
      <c r="C2389" s="79" t="s">
        <v>194</v>
      </c>
      <c r="D2389" s="79">
        <v>0.13</v>
      </c>
      <c r="E2389" s="88">
        <v>0.25</v>
      </c>
      <c r="F2389" s="88">
        <v>0.13</v>
      </c>
      <c r="G2389" s="90">
        <v>1128</v>
      </c>
      <c r="H2389" s="90">
        <v>14</v>
      </c>
      <c r="I2389" s="80">
        <v>124.343194</v>
      </c>
      <c r="J2389" s="79">
        <v>8.8599999999999998E-2</v>
      </c>
      <c r="K2389" s="79">
        <v>0.1008</v>
      </c>
      <c r="L2389" s="79">
        <v>0.16500000000000001</v>
      </c>
      <c r="M2389" s="79">
        <v>0.14050000000000001</v>
      </c>
      <c r="N2389" s="79">
        <v>0.14050000000000001</v>
      </c>
      <c r="O2389" s="79">
        <v>0.14050000000000001</v>
      </c>
    </row>
    <row r="2390" spans="1:15">
      <c r="A2390" s="87">
        <v>43979</v>
      </c>
      <c r="B2390" s="79">
        <v>0.25</v>
      </c>
      <c r="C2390" s="79" t="s">
        <v>194</v>
      </c>
      <c r="D2390" s="79">
        <v>0.14000000000000001</v>
      </c>
      <c r="E2390" s="88">
        <v>0.14000000000000001</v>
      </c>
      <c r="F2390" s="88">
        <v>0.13</v>
      </c>
      <c r="G2390" s="90">
        <v>1055</v>
      </c>
      <c r="H2390" s="90">
        <v>8</v>
      </c>
      <c r="I2390" s="80">
        <v>124.343637</v>
      </c>
      <c r="J2390" s="79">
        <v>0.09</v>
      </c>
      <c r="K2390" s="79">
        <v>0.1016</v>
      </c>
      <c r="L2390" s="79">
        <v>0.16500000000000001</v>
      </c>
      <c r="M2390" s="79">
        <v>0.13250000000000001</v>
      </c>
      <c r="N2390" s="79">
        <v>0.13550000000000001</v>
      </c>
      <c r="O2390" s="79">
        <v>0.14050000000000001</v>
      </c>
    </row>
    <row r="2391" spans="1:15">
      <c r="A2391" s="87">
        <v>43980</v>
      </c>
      <c r="B2391" s="79">
        <v>0.25</v>
      </c>
      <c r="C2391" s="79" t="s">
        <v>194</v>
      </c>
      <c r="D2391" s="79">
        <v>0.14000000000000001</v>
      </c>
      <c r="E2391" s="88">
        <v>0.25</v>
      </c>
      <c r="F2391" s="88">
        <v>0.13</v>
      </c>
      <c r="G2391" s="90">
        <v>1592</v>
      </c>
      <c r="H2391" s="90">
        <v>16</v>
      </c>
      <c r="I2391" s="80">
        <v>124.344114</v>
      </c>
      <c r="J2391" s="79">
        <v>0.09</v>
      </c>
      <c r="K2391" s="79">
        <v>9.5000000000000001E-2</v>
      </c>
      <c r="L2391" s="79">
        <v>0.16500000000000001</v>
      </c>
      <c r="M2391" s="79">
        <v>0.14249999999999999</v>
      </c>
      <c r="N2391" s="79">
        <v>0.14249999999999999</v>
      </c>
      <c r="O2391" s="79">
        <v>0.14749999999999999</v>
      </c>
    </row>
    <row r="2392" spans="1:15">
      <c r="A2392" s="87">
        <v>43983</v>
      </c>
      <c r="B2392" s="79">
        <v>0.25</v>
      </c>
      <c r="C2392" s="79" t="s">
        <v>194</v>
      </c>
      <c r="D2392" s="79">
        <v>0.15</v>
      </c>
      <c r="E2392" s="88">
        <v>0.25</v>
      </c>
      <c r="F2392" s="88">
        <v>0.13</v>
      </c>
      <c r="G2392" s="90">
        <v>851</v>
      </c>
      <c r="H2392" s="90">
        <v>12</v>
      </c>
      <c r="I2392" s="80">
        <v>124.345545</v>
      </c>
      <c r="J2392" s="79">
        <v>9.2999999999999999E-2</v>
      </c>
      <c r="K2392" s="79">
        <v>9.5000000000000001E-2</v>
      </c>
      <c r="L2392" s="79">
        <v>0.16</v>
      </c>
      <c r="M2392" s="79">
        <v>0.14899999999999999</v>
      </c>
      <c r="N2392" s="79">
        <v>0.14799999999999999</v>
      </c>
      <c r="O2392" s="79">
        <v>0.14899999999999999</v>
      </c>
    </row>
    <row r="2393" spans="1:15">
      <c r="A2393" s="87">
        <v>43984</v>
      </c>
      <c r="B2393" s="79">
        <v>0.25</v>
      </c>
      <c r="C2393" s="79" t="s">
        <v>194</v>
      </c>
      <c r="D2393" s="79">
        <v>0.15</v>
      </c>
      <c r="E2393" s="88">
        <v>0.25</v>
      </c>
      <c r="F2393" s="88">
        <v>0.13</v>
      </c>
      <c r="G2393" s="90">
        <v>1371</v>
      </c>
      <c r="H2393" s="90">
        <v>12</v>
      </c>
      <c r="I2393" s="80">
        <v>124.346056</v>
      </c>
      <c r="J2393" s="79">
        <v>7.5499999999999998E-2</v>
      </c>
      <c r="K2393" s="79">
        <v>8.72E-2</v>
      </c>
      <c r="L2393" s="79">
        <v>0.1454</v>
      </c>
      <c r="M2393" s="79">
        <v>0.14299999999999999</v>
      </c>
      <c r="N2393" s="79">
        <v>0.14499999999999999</v>
      </c>
      <c r="O2393" s="79">
        <v>0.14749999999999999</v>
      </c>
    </row>
    <row r="2394" spans="1:15">
      <c r="A2394" s="87">
        <v>43985</v>
      </c>
      <c r="B2394" s="79">
        <v>0.25</v>
      </c>
      <c r="C2394" s="79" t="s">
        <v>194</v>
      </c>
      <c r="D2394" s="79">
        <v>0.14000000000000001</v>
      </c>
      <c r="E2394" s="88">
        <v>0.16</v>
      </c>
      <c r="F2394" s="88">
        <v>0.13</v>
      </c>
      <c r="G2394" s="90">
        <v>1040</v>
      </c>
      <c r="H2394" s="90">
        <v>12</v>
      </c>
      <c r="I2394" s="80">
        <v>124.34656699999999</v>
      </c>
      <c r="J2394" s="79">
        <v>0.1</v>
      </c>
      <c r="K2394" s="79">
        <v>0.11</v>
      </c>
      <c r="L2394" s="79">
        <v>0.17</v>
      </c>
      <c r="M2394" s="79">
        <v>0.14799999999999999</v>
      </c>
      <c r="N2394" s="79">
        <v>0.14799999999999999</v>
      </c>
      <c r="O2394" s="79">
        <v>0.15</v>
      </c>
    </row>
    <row r="2395" spans="1:15">
      <c r="A2395" s="87">
        <v>43986</v>
      </c>
      <c r="B2395" s="79">
        <v>0.25</v>
      </c>
      <c r="C2395" s="79" t="s">
        <v>194</v>
      </c>
      <c r="D2395" s="79">
        <v>0.14000000000000001</v>
      </c>
      <c r="E2395" s="88">
        <v>0.16</v>
      </c>
      <c r="F2395" s="88">
        <v>0.13</v>
      </c>
      <c r="G2395" s="90">
        <v>1026</v>
      </c>
      <c r="H2395" s="90">
        <v>14</v>
      </c>
      <c r="I2395" s="80">
        <v>124.347044</v>
      </c>
      <c r="J2395" s="79">
        <v>8.5000000000000006E-2</v>
      </c>
      <c r="K2395" s="79">
        <v>0.1</v>
      </c>
      <c r="L2395" s="79">
        <v>0.16500000000000001</v>
      </c>
      <c r="M2395" s="79">
        <v>0.14749999999999999</v>
      </c>
      <c r="N2395" s="79">
        <v>0.14749999999999999</v>
      </c>
      <c r="O2395" s="79">
        <v>0.15049999999999999</v>
      </c>
    </row>
    <row r="2396" spans="1:15">
      <c r="A2396" s="87">
        <v>43987</v>
      </c>
      <c r="B2396" s="79">
        <v>0.25</v>
      </c>
      <c r="C2396" s="79" t="s">
        <v>194</v>
      </c>
      <c r="D2396" s="79">
        <v>0.14000000000000001</v>
      </c>
      <c r="E2396" s="88">
        <v>0.14000000000000001</v>
      </c>
      <c r="F2396" s="88">
        <v>0.13</v>
      </c>
      <c r="G2396" s="90">
        <v>3669</v>
      </c>
      <c r="H2396" s="90">
        <v>18</v>
      </c>
      <c r="I2396" s="80">
        <v>124.34752</v>
      </c>
      <c r="J2396" s="79">
        <v>8.5000000000000006E-2</v>
      </c>
      <c r="K2396" s="79">
        <v>0.1</v>
      </c>
      <c r="L2396" s="79">
        <v>0.16950000000000001</v>
      </c>
      <c r="M2396" s="79">
        <v>0.14499999999999999</v>
      </c>
      <c r="N2396" s="79">
        <v>0.14699999999999999</v>
      </c>
      <c r="O2396" s="79">
        <v>0.152</v>
      </c>
    </row>
    <row r="2397" spans="1:15">
      <c r="A2397" s="87">
        <v>43991</v>
      </c>
      <c r="B2397" s="79">
        <v>0.25</v>
      </c>
      <c r="C2397" s="79" t="s">
        <v>194</v>
      </c>
      <c r="D2397" s="79">
        <v>0.14000000000000001</v>
      </c>
      <c r="E2397" s="88">
        <v>0.14000000000000001</v>
      </c>
      <c r="F2397" s="88">
        <v>0.13</v>
      </c>
      <c r="G2397" s="90">
        <v>460</v>
      </c>
      <c r="H2397" s="90">
        <v>7</v>
      </c>
      <c r="I2397" s="80">
        <v>124.349428</v>
      </c>
      <c r="J2397" s="79">
        <v>8.8099999999999998E-2</v>
      </c>
      <c r="K2397" s="79">
        <v>0.10059999999999999</v>
      </c>
      <c r="L2397" s="79">
        <v>0.17230000000000001</v>
      </c>
      <c r="M2397" s="79">
        <v>0.15</v>
      </c>
      <c r="N2397" s="79">
        <v>0.15</v>
      </c>
      <c r="O2397" s="79">
        <v>0.153</v>
      </c>
    </row>
    <row r="2398" spans="1:15">
      <c r="A2398" s="87">
        <v>43992</v>
      </c>
      <c r="B2398" s="79">
        <v>0.25</v>
      </c>
      <c r="C2398" s="79" t="s">
        <v>194</v>
      </c>
      <c r="D2398" s="79">
        <v>0.14000000000000001</v>
      </c>
      <c r="E2398" s="88" t="s">
        <v>195</v>
      </c>
      <c r="F2398" s="88" t="s">
        <v>195</v>
      </c>
      <c r="G2398" s="90">
        <v>285</v>
      </c>
      <c r="H2398" s="90" t="s">
        <v>195</v>
      </c>
      <c r="I2398" s="80">
        <v>124.34990500000001</v>
      </c>
      <c r="J2398" s="79">
        <v>7.0000000000000007E-2</v>
      </c>
      <c r="K2398" s="79">
        <v>0.08</v>
      </c>
      <c r="L2398" s="79">
        <v>0.15</v>
      </c>
      <c r="M2398" s="79">
        <v>0.15</v>
      </c>
      <c r="N2398" s="79">
        <v>0.15</v>
      </c>
      <c r="O2398" s="79">
        <v>0.155</v>
      </c>
    </row>
    <row r="2399" spans="1:15">
      <c r="A2399" s="87">
        <v>43993</v>
      </c>
      <c r="B2399" s="79">
        <v>0.25</v>
      </c>
      <c r="C2399" s="79" t="s">
        <v>194</v>
      </c>
      <c r="D2399" s="79">
        <v>0.14000000000000001</v>
      </c>
      <c r="E2399" s="88">
        <v>0.13</v>
      </c>
      <c r="F2399" s="88">
        <v>0.13</v>
      </c>
      <c r="G2399" s="90">
        <v>303</v>
      </c>
      <c r="H2399" s="90">
        <v>6</v>
      </c>
      <c r="I2399" s="80">
        <v>124.350382</v>
      </c>
      <c r="J2399" s="79">
        <v>0.09</v>
      </c>
      <c r="K2399" s="79">
        <v>0.1014</v>
      </c>
      <c r="L2399" s="79">
        <v>0.17</v>
      </c>
      <c r="M2399" s="79">
        <v>0.15</v>
      </c>
      <c r="N2399" s="79">
        <v>0.15</v>
      </c>
      <c r="O2399" s="79">
        <v>0.155</v>
      </c>
    </row>
    <row r="2400" spans="1:15">
      <c r="A2400" s="87">
        <v>43994</v>
      </c>
      <c r="B2400" s="79">
        <v>0.25</v>
      </c>
      <c r="C2400" s="79" t="s">
        <v>194</v>
      </c>
      <c r="D2400" s="79">
        <v>0.14000000000000001</v>
      </c>
      <c r="E2400" s="88">
        <v>0.14000000000000001</v>
      </c>
      <c r="F2400" s="88">
        <v>0.13</v>
      </c>
      <c r="G2400" s="90">
        <v>327</v>
      </c>
      <c r="H2400" s="90">
        <v>6</v>
      </c>
      <c r="I2400" s="80">
        <v>124.350859</v>
      </c>
      <c r="J2400" s="79">
        <v>0.09</v>
      </c>
      <c r="K2400" s="79">
        <v>0.1037</v>
      </c>
      <c r="L2400" s="79">
        <v>0.17</v>
      </c>
      <c r="M2400" s="79">
        <v>0.14499999999999999</v>
      </c>
      <c r="N2400" s="79">
        <v>0.15</v>
      </c>
      <c r="O2400" s="79">
        <v>0.155</v>
      </c>
    </row>
    <row r="2401" spans="1:15">
      <c r="A2401" s="87">
        <v>43997</v>
      </c>
      <c r="B2401" s="79">
        <v>0.25</v>
      </c>
      <c r="C2401" s="79" t="s">
        <v>194</v>
      </c>
      <c r="D2401" s="79">
        <v>0.13</v>
      </c>
      <c r="E2401" s="88">
        <v>0.14000000000000001</v>
      </c>
      <c r="F2401" s="88">
        <v>0.13</v>
      </c>
      <c r="G2401" s="90">
        <v>275</v>
      </c>
      <c r="H2401" s="90">
        <v>5</v>
      </c>
      <c r="I2401" s="92">
        <v>124.35229</v>
      </c>
      <c r="J2401" s="79">
        <v>0.08</v>
      </c>
      <c r="K2401" s="79">
        <v>0.09</v>
      </c>
      <c r="L2401" s="79">
        <v>0.16</v>
      </c>
      <c r="M2401" s="79">
        <v>0.14499999999999999</v>
      </c>
      <c r="N2401" s="79">
        <v>0.15</v>
      </c>
      <c r="O2401" s="79">
        <v>0.153</v>
      </c>
    </row>
    <row r="2402" spans="1:15">
      <c r="A2402" s="87">
        <v>43998</v>
      </c>
      <c r="B2402" s="79">
        <v>0.25</v>
      </c>
      <c r="C2402" s="79" t="s">
        <v>194</v>
      </c>
      <c r="D2402" s="79">
        <v>0.13</v>
      </c>
      <c r="E2402" s="88">
        <v>0.13</v>
      </c>
      <c r="F2402" s="88">
        <v>0.13</v>
      </c>
      <c r="G2402" s="90">
        <v>1085</v>
      </c>
      <c r="H2402" s="90">
        <v>9</v>
      </c>
      <c r="I2402" s="80">
        <v>124.352733</v>
      </c>
      <c r="J2402" s="79">
        <v>0.09</v>
      </c>
      <c r="K2402" s="79">
        <v>0.1032</v>
      </c>
      <c r="L2402" s="79">
        <v>0.17080000000000001</v>
      </c>
      <c r="M2402" s="79">
        <v>0.14499999999999999</v>
      </c>
      <c r="N2402" s="79">
        <v>0.14499999999999999</v>
      </c>
      <c r="O2402" s="79">
        <v>0.14799999999999999</v>
      </c>
    </row>
    <row r="2403" spans="1:15">
      <c r="A2403" s="87">
        <v>43999</v>
      </c>
      <c r="B2403" s="79">
        <v>0.25</v>
      </c>
      <c r="C2403" s="79" t="s">
        <v>194</v>
      </c>
      <c r="D2403" s="79">
        <v>0.13</v>
      </c>
      <c r="E2403" s="88">
        <v>0.13</v>
      </c>
      <c r="F2403" s="88">
        <v>0.13</v>
      </c>
      <c r="G2403" s="90">
        <v>1067</v>
      </c>
      <c r="H2403" s="90">
        <v>11</v>
      </c>
      <c r="I2403" s="80">
        <v>124.353176</v>
      </c>
      <c r="J2403" s="79">
        <v>0.09</v>
      </c>
      <c r="K2403" s="79">
        <v>0.1</v>
      </c>
      <c r="L2403" s="79">
        <v>0.17929999999999999</v>
      </c>
      <c r="M2403" s="79">
        <v>0.13600000000000001</v>
      </c>
      <c r="N2403" s="79">
        <v>0.13900000000000001</v>
      </c>
      <c r="O2403" s="79">
        <v>0.14000000000000001</v>
      </c>
    </row>
    <row r="2404" spans="1:15">
      <c r="A2404" s="87">
        <v>44000</v>
      </c>
      <c r="B2404" s="79">
        <v>0.25</v>
      </c>
      <c r="C2404" s="79" t="s">
        <v>194</v>
      </c>
      <c r="D2404" s="79">
        <v>0.13</v>
      </c>
      <c r="E2404" s="88">
        <v>0.13</v>
      </c>
      <c r="F2404" s="88">
        <v>0.13</v>
      </c>
      <c r="G2404" s="90">
        <v>725</v>
      </c>
      <c r="H2404" s="90">
        <v>6</v>
      </c>
      <c r="I2404" s="92">
        <v>124.35361899999999</v>
      </c>
      <c r="J2404" s="79">
        <v>0.09</v>
      </c>
      <c r="K2404" s="79">
        <v>0.105</v>
      </c>
      <c r="L2404" s="79">
        <v>0.16500000000000001</v>
      </c>
      <c r="M2404" s="79">
        <v>0.14000000000000001</v>
      </c>
      <c r="N2404" s="79">
        <v>0.14000000000000001</v>
      </c>
      <c r="O2404" s="79">
        <v>0.14299999999999999</v>
      </c>
    </row>
    <row r="2405" spans="1:15">
      <c r="A2405" s="87">
        <v>44001</v>
      </c>
      <c r="B2405" s="79">
        <v>0.25</v>
      </c>
      <c r="C2405" s="79" t="s">
        <v>194</v>
      </c>
      <c r="D2405" s="79">
        <v>0.13</v>
      </c>
      <c r="E2405" s="88">
        <v>0.13</v>
      </c>
      <c r="F2405" s="88">
        <v>0.13</v>
      </c>
      <c r="G2405" s="90">
        <v>1034</v>
      </c>
      <c r="H2405" s="90">
        <v>9</v>
      </c>
      <c r="I2405" s="80">
        <v>124.354062</v>
      </c>
      <c r="J2405" s="79">
        <v>0.09</v>
      </c>
      <c r="K2405" s="79">
        <v>0.105</v>
      </c>
      <c r="L2405" s="79">
        <v>0.16500000000000001</v>
      </c>
      <c r="M2405" s="79">
        <v>0.13800000000000001</v>
      </c>
      <c r="N2405" s="79">
        <v>0.13800000000000001</v>
      </c>
      <c r="O2405" s="79">
        <v>0.14000000000000001</v>
      </c>
    </row>
    <row r="2406" spans="1:15">
      <c r="A2406" s="87">
        <v>44004</v>
      </c>
      <c r="B2406" s="79">
        <v>0.25</v>
      </c>
      <c r="C2406" s="79" t="s">
        <v>194</v>
      </c>
      <c r="D2406" s="79">
        <v>0.13</v>
      </c>
      <c r="E2406" s="88">
        <v>0.13</v>
      </c>
      <c r="F2406" s="88">
        <v>0.13</v>
      </c>
      <c r="G2406" s="90">
        <v>902</v>
      </c>
      <c r="H2406" s="90">
        <v>7</v>
      </c>
      <c r="I2406" s="80">
        <v>124.35539</v>
      </c>
      <c r="J2406" s="79">
        <v>0.09</v>
      </c>
      <c r="K2406" s="79">
        <v>0.10489999999999999</v>
      </c>
      <c r="L2406" s="79">
        <v>0.16500000000000001</v>
      </c>
      <c r="M2406" s="79">
        <v>0.13800000000000001</v>
      </c>
      <c r="N2406" s="79">
        <v>0.13800000000000001</v>
      </c>
      <c r="O2406" s="79">
        <v>0.13800000000000001</v>
      </c>
    </row>
    <row r="2407" spans="1:15">
      <c r="A2407" s="87">
        <v>44005</v>
      </c>
      <c r="B2407" s="79">
        <v>0.25</v>
      </c>
      <c r="C2407" s="79" t="s">
        <v>194</v>
      </c>
      <c r="D2407" s="79">
        <v>0.13</v>
      </c>
      <c r="E2407" s="88">
        <v>0.13</v>
      </c>
      <c r="F2407" s="88">
        <v>0.13</v>
      </c>
      <c r="G2407" s="90">
        <v>841</v>
      </c>
      <c r="H2407" s="90">
        <v>10</v>
      </c>
      <c r="I2407" s="80">
        <v>124.355833</v>
      </c>
      <c r="J2407" s="79">
        <v>0.09</v>
      </c>
      <c r="K2407" s="79">
        <v>0.105</v>
      </c>
      <c r="L2407" s="79">
        <v>0.17519999999999999</v>
      </c>
      <c r="M2407" s="79">
        <v>0.13800000000000001</v>
      </c>
      <c r="N2407" s="79">
        <v>0.13800000000000001</v>
      </c>
      <c r="O2407" s="79">
        <v>0.14000000000000001</v>
      </c>
    </row>
    <row r="2408" spans="1:15">
      <c r="A2408" s="87">
        <v>44006</v>
      </c>
      <c r="B2408" s="79">
        <v>0.25</v>
      </c>
      <c r="C2408" s="79" t="s">
        <v>194</v>
      </c>
      <c r="D2408" s="79">
        <v>0.13</v>
      </c>
      <c r="E2408" s="88">
        <v>0.13</v>
      </c>
      <c r="F2408" s="88">
        <v>0.13</v>
      </c>
      <c r="G2408" s="90">
        <v>775</v>
      </c>
      <c r="H2408" s="90">
        <v>10</v>
      </c>
      <c r="I2408" s="80">
        <v>124.35627599999999</v>
      </c>
      <c r="J2408" s="79">
        <v>0.09</v>
      </c>
      <c r="K2408" s="79">
        <v>0.1036</v>
      </c>
      <c r="L2408" s="79">
        <v>0.16500000000000001</v>
      </c>
      <c r="M2408" s="79">
        <v>0.14000000000000001</v>
      </c>
      <c r="N2408" s="79">
        <v>0.14000000000000001</v>
      </c>
      <c r="O2408" s="79">
        <v>0.14000000000000001</v>
      </c>
    </row>
    <row r="2409" spans="1:15">
      <c r="A2409" s="87">
        <v>44007</v>
      </c>
      <c r="B2409" s="79">
        <v>0.25</v>
      </c>
      <c r="C2409" s="79" t="s">
        <v>194</v>
      </c>
      <c r="D2409" s="79">
        <v>0.13</v>
      </c>
      <c r="E2409" s="88">
        <v>0.13</v>
      </c>
      <c r="F2409" s="88">
        <v>0.13</v>
      </c>
      <c r="G2409" s="90">
        <v>2161</v>
      </c>
      <c r="H2409" s="90">
        <v>15</v>
      </c>
      <c r="I2409" s="80">
        <v>124.356719</v>
      </c>
      <c r="J2409" s="79">
        <v>0.09</v>
      </c>
      <c r="K2409" s="79">
        <v>0.10489999999999999</v>
      </c>
      <c r="L2409" s="79">
        <v>0.1633</v>
      </c>
      <c r="M2409" s="79">
        <v>0.13800000000000001</v>
      </c>
      <c r="N2409" s="79">
        <v>0.13800000000000001</v>
      </c>
      <c r="O2409" s="79">
        <v>0.14000000000000001</v>
      </c>
    </row>
    <row r="2410" spans="1:15">
      <c r="A2410" s="87">
        <v>44008</v>
      </c>
      <c r="B2410" s="79">
        <v>0.25</v>
      </c>
      <c r="C2410" s="79" t="s">
        <v>194</v>
      </c>
      <c r="D2410" s="79">
        <v>0.13</v>
      </c>
      <c r="E2410" s="88">
        <v>0.16</v>
      </c>
      <c r="F2410" s="88">
        <v>0.13</v>
      </c>
      <c r="G2410" s="90">
        <v>701</v>
      </c>
      <c r="H2410" s="90">
        <v>10</v>
      </c>
      <c r="I2410" s="80">
        <v>124.357162</v>
      </c>
      <c r="J2410" s="79">
        <v>0.09</v>
      </c>
      <c r="K2410" s="79">
        <v>0.1</v>
      </c>
      <c r="L2410" s="79">
        <v>0.16</v>
      </c>
      <c r="M2410" s="79">
        <v>0.13800000000000001</v>
      </c>
      <c r="N2410" s="79">
        <v>0.13800000000000001</v>
      </c>
      <c r="O2410" s="79">
        <v>0.13800000000000001</v>
      </c>
    </row>
    <row r="2411" spans="1:15">
      <c r="A2411" s="87">
        <v>44011</v>
      </c>
      <c r="B2411" s="79">
        <v>0.25</v>
      </c>
      <c r="C2411" s="79" t="s">
        <v>194</v>
      </c>
      <c r="D2411" s="79">
        <v>0.13</v>
      </c>
      <c r="E2411" s="88">
        <v>0.13</v>
      </c>
      <c r="F2411" s="88">
        <v>0.13</v>
      </c>
      <c r="G2411" s="90">
        <v>720</v>
      </c>
      <c r="H2411" s="90">
        <v>7</v>
      </c>
      <c r="I2411" s="80">
        <v>124.358491</v>
      </c>
      <c r="J2411" s="79">
        <v>0.09</v>
      </c>
      <c r="K2411" s="79">
        <v>0.1</v>
      </c>
      <c r="L2411" s="79">
        <v>0.16</v>
      </c>
      <c r="M2411" s="79">
        <v>0.13800000000000001</v>
      </c>
      <c r="N2411" s="79">
        <v>0.13800000000000001</v>
      </c>
      <c r="O2411" s="79">
        <v>0.14050000000000001</v>
      </c>
    </row>
    <row r="2412" spans="1:15">
      <c r="A2412" s="87">
        <v>44012</v>
      </c>
      <c r="B2412" s="79">
        <v>0.25</v>
      </c>
      <c r="C2412" s="79" t="s">
        <v>194</v>
      </c>
      <c r="D2412" s="79">
        <v>0.14000000000000001</v>
      </c>
      <c r="E2412" s="88">
        <v>0.16</v>
      </c>
      <c r="F2412" s="88">
        <v>0.13</v>
      </c>
      <c r="G2412" s="90">
        <v>535</v>
      </c>
      <c r="H2412" s="90">
        <v>7</v>
      </c>
      <c r="I2412" s="80">
        <v>124.35893364412084</v>
      </c>
      <c r="J2412" s="79">
        <v>9.2899999999999996E-2</v>
      </c>
      <c r="K2412" s="79">
        <v>0.10150000000000001</v>
      </c>
      <c r="L2412" s="79">
        <v>0.1605</v>
      </c>
      <c r="M2412" s="79">
        <v>0.13300000000000001</v>
      </c>
      <c r="N2412" s="79">
        <v>0.13500000000000001</v>
      </c>
      <c r="O2412" s="79">
        <v>0.13800000000000001</v>
      </c>
    </row>
    <row r="2413" spans="1:15">
      <c r="A2413" s="87">
        <v>44013</v>
      </c>
      <c r="B2413" s="79">
        <v>0.25</v>
      </c>
      <c r="C2413" s="79" t="s">
        <v>194</v>
      </c>
      <c r="D2413" s="79">
        <v>0.14000000000000001</v>
      </c>
      <c r="E2413" s="88" t="s">
        <v>195</v>
      </c>
      <c r="F2413" s="88" t="s">
        <v>195</v>
      </c>
      <c r="G2413" s="90">
        <v>103</v>
      </c>
      <c r="H2413" s="90" t="s">
        <v>195</v>
      </c>
      <c r="I2413" s="80">
        <v>124.35941099999999</v>
      </c>
      <c r="J2413" s="79">
        <v>0.09</v>
      </c>
      <c r="K2413" s="79">
        <v>0.1</v>
      </c>
      <c r="L2413" s="79">
        <v>0.15</v>
      </c>
      <c r="M2413" s="79">
        <v>0.13800000000000001</v>
      </c>
      <c r="N2413" s="79">
        <v>0.13800000000000001</v>
      </c>
      <c r="O2413" s="79">
        <v>0.14000000000000001</v>
      </c>
    </row>
    <row r="2414" spans="1:15">
      <c r="A2414" s="87">
        <v>44014</v>
      </c>
      <c r="B2414" s="79">
        <v>0.25</v>
      </c>
      <c r="C2414" s="79" t="s">
        <v>194</v>
      </c>
      <c r="D2414" s="79">
        <v>0.14000000000000001</v>
      </c>
      <c r="E2414" s="88">
        <v>0.14000000000000001</v>
      </c>
      <c r="F2414" s="88">
        <v>0.13</v>
      </c>
      <c r="G2414" s="90">
        <v>370</v>
      </c>
      <c r="H2414" s="90">
        <v>5</v>
      </c>
      <c r="I2414" s="80">
        <v>124.359888</v>
      </c>
      <c r="J2414" s="79">
        <v>0.1</v>
      </c>
      <c r="K2414" s="79">
        <v>0.1</v>
      </c>
      <c r="L2414" s="79">
        <v>0.155</v>
      </c>
      <c r="M2414" s="79">
        <v>0.13800000000000001</v>
      </c>
      <c r="N2414" s="79">
        <v>0.13800000000000001</v>
      </c>
      <c r="O2414" s="79">
        <v>0.13750000000000001</v>
      </c>
    </row>
    <row r="2415" spans="1:15">
      <c r="A2415" s="87">
        <v>44015</v>
      </c>
      <c r="B2415" s="79">
        <v>0.25</v>
      </c>
      <c r="C2415" s="79" t="s">
        <v>194</v>
      </c>
      <c r="D2415" s="79">
        <v>0.13</v>
      </c>
      <c r="E2415" s="88">
        <v>0.14000000000000001</v>
      </c>
      <c r="F2415" s="88">
        <v>0.13</v>
      </c>
      <c r="G2415" s="90">
        <v>953</v>
      </c>
      <c r="H2415" s="90">
        <v>9</v>
      </c>
      <c r="I2415" s="80">
        <v>124.360365</v>
      </c>
      <c r="J2415" s="79">
        <v>9.1700000000000004E-2</v>
      </c>
      <c r="K2415" s="79">
        <v>0.1</v>
      </c>
      <c r="L2415" s="79">
        <v>0.155</v>
      </c>
      <c r="M2415" s="79">
        <v>0.13800000000000001</v>
      </c>
      <c r="N2415" s="79">
        <v>0.13800000000000001</v>
      </c>
      <c r="O2415" s="79">
        <v>0.13800000000000001</v>
      </c>
    </row>
    <row r="2416" spans="1:15">
      <c r="A2416" s="87">
        <v>44018</v>
      </c>
      <c r="B2416" s="79">
        <v>0.25</v>
      </c>
      <c r="C2416" s="79" t="s">
        <v>194</v>
      </c>
      <c r="D2416" s="79">
        <v>0.13</v>
      </c>
      <c r="E2416" s="88" t="s">
        <v>195</v>
      </c>
      <c r="F2416" s="88" t="s">
        <v>195</v>
      </c>
      <c r="G2416" s="90">
        <v>484</v>
      </c>
      <c r="H2416" s="90" t="s">
        <v>195</v>
      </c>
      <c r="I2416" s="80">
        <v>124.361693</v>
      </c>
      <c r="J2416" s="79">
        <v>0.09</v>
      </c>
      <c r="K2416" s="79">
        <v>0.1</v>
      </c>
      <c r="L2416" s="79">
        <v>0.1593</v>
      </c>
      <c r="M2416" s="79">
        <v>0.13300000000000001</v>
      </c>
      <c r="N2416" s="79">
        <v>0.13500000000000001</v>
      </c>
      <c r="O2416" s="79">
        <v>0.13800000000000001</v>
      </c>
    </row>
    <row r="2417" spans="1:15">
      <c r="A2417" s="87">
        <v>44019</v>
      </c>
      <c r="B2417" s="79">
        <v>0.25</v>
      </c>
      <c r="C2417" s="79" t="s">
        <v>194</v>
      </c>
      <c r="D2417" s="79">
        <v>0.13</v>
      </c>
      <c r="E2417" s="88">
        <v>0.13</v>
      </c>
      <c r="F2417" s="88">
        <v>0.13</v>
      </c>
      <c r="G2417" s="90">
        <v>516</v>
      </c>
      <c r="H2417" s="90">
        <v>8</v>
      </c>
      <c r="I2417" s="80">
        <v>124.36213600000001</v>
      </c>
      <c r="J2417" s="79">
        <v>0.09</v>
      </c>
      <c r="K2417" s="79">
        <v>0.1024</v>
      </c>
      <c r="L2417" s="79">
        <v>0.16569999999999999</v>
      </c>
      <c r="M2417" s="79">
        <v>0.13300000000000001</v>
      </c>
      <c r="N2417" s="79">
        <v>0.13500000000000001</v>
      </c>
      <c r="O2417" s="79">
        <v>0.13500000000000001</v>
      </c>
    </row>
    <row r="2418" spans="1:15">
      <c r="A2418" s="87">
        <v>44020</v>
      </c>
      <c r="B2418" s="79">
        <v>0.25</v>
      </c>
      <c r="C2418" s="79" t="s">
        <v>194</v>
      </c>
      <c r="D2418" s="79">
        <v>0.13</v>
      </c>
      <c r="E2418" s="88">
        <v>0.13</v>
      </c>
      <c r="F2418" s="88">
        <v>0.13</v>
      </c>
      <c r="G2418" s="90">
        <v>372</v>
      </c>
      <c r="H2418" s="90">
        <v>5</v>
      </c>
      <c r="I2418" s="80">
        <v>124.362579</v>
      </c>
      <c r="J2418" s="79">
        <v>0.09</v>
      </c>
      <c r="K2418" s="79">
        <v>0.1008</v>
      </c>
      <c r="L2418" s="79">
        <v>0.17</v>
      </c>
      <c r="M2418" s="79">
        <v>0.13300000000000001</v>
      </c>
      <c r="N2418" s="79">
        <v>0.13500000000000001</v>
      </c>
      <c r="O2418" s="79">
        <v>0.13500000000000001</v>
      </c>
    </row>
    <row r="2419" spans="1:15">
      <c r="A2419" s="87">
        <v>44021</v>
      </c>
      <c r="B2419" s="79">
        <v>0.25</v>
      </c>
      <c r="C2419" s="79" t="s">
        <v>194</v>
      </c>
      <c r="D2419" s="79">
        <v>0.13</v>
      </c>
      <c r="E2419" s="88">
        <v>0.13</v>
      </c>
      <c r="F2419" s="88">
        <v>0.13</v>
      </c>
      <c r="G2419" s="90">
        <v>679</v>
      </c>
      <c r="H2419" s="90">
        <v>10</v>
      </c>
      <c r="I2419" s="80">
        <v>124.36302221200712</v>
      </c>
      <c r="J2419" s="79">
        <v>0.09</v>
      </c>
      <c r="K2419" s="79">
        <v>0.1012</v>
      </c>
      <c r="L2419" s="79">
        <v>0.16500000000000001</v>
      </c>
      <c r="M2419" s="79">
        <v>0.13300000000000001</v>
      </c>
      <c r="N2419" s="79">
        <v>0.13300000000000001</v>
      </c>
      <c r="O2419" s="79">
        <v>0.13300000000000001</v>
      </c>
    </row>
    <row r="2420" spans="1:15">
      <c r="A2420" s="87">
        <v>44022</v>
      </c>
      <c r="B2420" s="79">
        <v>0.25</v>
      </c>
      <c r="C2420" s="79" t="s">
        <v>194</v>
      </c>
      <c r="D2420" s="79">
        <v>0.13</v>
      </c>
      <c r="E2420" s="88">
        <v>0.13</v>
      </c>
      <c r="F2420" s="88">
        <v>0.13</v>
      </c>
      <c r="G2420" s="90">
        <v>1201</v>
      </c>
      <c r="H2420" s="90">
        <v>15</v>
      </c>
      <c r="I2420" s="80">
        <v>124.36346500000001</v>
      </c>
      <c r="J2420" s="79">
        <v>9.4600000000000004E-2</v>
      </c>
      <c r="K2420" s="79">
        <v>0.1</v>
      </c>
      <c r="L2420" s="79">
        <v>0.16500000000000001</v>
      </c>
      <c r="M2420" s="79">
        <v>0.13300000000000001</v>
      </c>
      <c r="N2420" s="79">
        <v>0.13500000000000001</v>
      </c>
      <c r="O2420" s="79">
        <v>0.13500000000000001</v>
      </c>
    </row>
    <row r="2421" spans="1:15">
      <c r="A2421" s="87">
        <v>44025</v>
      </c>
      <c r="B2421" s="79">
        <v>0.25</v>
      </c>
      <c r="C2421" s="79" t="s">
        <v>194</v>
      </c>
      <c r="D2421" s="79">
        <v>0.13</v>
      </c>
      <c r="E2421" s="88">
        <v>0.13</v>
      </c>
      <c r="F2421" s="88">
        <v>0.13</v>
      </c>
      <c r="G2421" s="90">
        <v>566</v>
      </c>
      <c r="H2421" s="90">
        <v>5</v>
      </c>
      <c r="I2421" s="80">
        <v>124.364794</v>
      </c>
      <c r="J2421" s="79">
        <v>0.1</v>
      </c>
      <c r="K2421" s="79">
        <v>0.11559999999999999</v>
      </c>
      <c r="L2421" s="79">
        <v>0.17499999999999999</v>
      </c>
      <c r="M2421" s="79">
        <v>0.13300000000000001</v>
      </c>
      <c r="N2421" s="79">
        <v>0.13300000000000001</v>
      </c>
      <c r="O2421" s="79">
        <v>0.13300000000000001</v>
      </c>
    </row>
    <row r="2422" spans="1:15">
      <c r="A2422" s="87">
        <v>44026</v>
      </c>
      <c r="B2422" s="79">
        <v>0.25</v>
      </c>
      <c r="C2422" s="79" t="s">
        <v>194</v>
      </c>
      <c r="D2422" s="79">
        <v>0.13</v>
      </c>
      <c r="E2422" s="88">
        <v>0.13</v>
      </c>
      <c r="F2422" s="88">
        <v>0.13</v>
      </c>
      <c r="G2422" s="90">
        <v>737</v>
      </c>
      <c r="H2422" s="90">
        <v>4</v>
      </c>
      <c r="I2422" s="80">
        <v>124.36523699999999</v>
      </c>
      <c r="J2422" s="79">
        <v>0.09</v>
      </c>
      <c r="K2422" s="79">
        <v>0.1041</v>
      </c>
      <c r="L2422" s="79">
        <v>0.17019999999999999</v>
      </c>
      <c r="M2422" s="79">
        <v>0.13300000000000001</v>
      </c>
      <c r="N2422" s="79">
        <v>0.13300000000000001</v>
      </c>
      <c r="O2422" s="79">
        <v>0.13300000000000001</v>
      </c>
    </row>
    <row r="2423" spans="1:15">
      <c r="A2423" s="87">
        <v>44027</v>
      </c>
      <c r="B2423" s="79">
        <v>0.25</v>
      </c>
      <c r="C2423" s="79" t="s">
        <v>194</v>
      </c>
      <c r="D2423" s="79">
        <v>0.13</v>
      </c>
      <c r="E2423" s="88">
        <v>0.13</v>
      </c>
      <c r="F2423" s="88">
        <v>0.13</v>
      </c>
      <c r="G2423" s="90">
        <v>268</v>
      </c>
      <c r="H2423" s="90">
        <v>4</v>
      </c>
      <c r="I2423" s="80">
        <v>124.36568</v>
      </c>
      <c r="J2423" s="79">
        <v>0.09</v>
      </c>
      <c r="K2423" s="79">
        <v>0.10249999999999999</v>
      </c>
      <c r="L2423" s="79">
        <v>0.17699999999999999</v>
      </c>
      <c r="M2423" s="79">
        <v>0.13300000000000001</v>
      </c>
      <c r="N2423" s="79">
        <v>0.13300000000000001</v>
      </c>
      <c r="O2423" s="79">
        <v>0.13300000000000001</v>
      </c>
    </row>
    <row r="2424" spans="1:15">
      <c r="A2424" s="87">
        <v>44028</v>
      </c>
      <c r="B2424" s="79">
        <v>0.25</v>
      </c>
      <c r="C2424" s="79" t="s">
        <v>194</v>
      </c>
      <c r="D2424" s="79">
        <v>0.13</v>
      </c>
      <c r="E2424" s="88" t="s">
        <v>195</v>
      </c>
      <c r="F2424" s="88" t="s">
        <v>195</v>
      </c>
      <c r="G2424" s="90">
        <v>243</v>
      </c>
      <c r="H2424" s="90" t="s">
        <v>195</v>
      </c>
      <c r="I2424" s="80">
        <v>124.366123</v>
      </c>
      <c r="J2424" s="79">
        <v>0.09</v>
      </c>
      <c r="K2424" s="79">
        <v>0.1</v>
      </c>
      <c r="L2424" s="79">
        <v>0.17499999999999999</v>
      </c>
      <c r="M2424" s="79">
        <v>0.13300000000000001</v>
      </c>
      <c r="N2424" s="79">
        <v>0.13300000000000001</v>
      </c>
      <c r="O2424" s="79">
        <v>0.13300000000000001</v>
      </c>
    </row>
    <row r="2425" spans="1:15">
      <c r="A2425" s="87">
        <v>44029</v>
      </c>
      <c r="B2425" s="79">
        <v>0.25</v>
      </c>
      <c r="C2425" s="79" t="s">
        <v>194</v>
      </c>
      <c r="D2425" s="79">
        <v>0.13</v>
      </c>
      <c r="E2425" s="88">
        <v>0.13</v>
      </c>
      <c r="F2425" s="88">
        <v>0.13</v>
      </c>
      <c r="G2425" s="90">
        <v>605</v>
      </c>
      <c r="H2425" s="90">
        <v>7</v>
      </c>
      <c r="I2425" s="80">
        <v>124.36656600000001</v>
      </c>
      <c r="J2425" s="79">
        <v>9.2299999999999993E-2</v>
      </c>
      <c r="K2425" s="79">
        <v>0.1</v>
      </c>
      <c r="L2425" s="79">
        <v>0.17499999999999999</v>
      </c>
      <c r="M2425" s="79">
        <v>0.13300000000000001</v>
      </c>
      <c r="N2425" s="79">
        <v>0.13300000000000001</v>
      </c>
      <c r="O2425" s="79">
        <v>0.13300000000000001</v>
      </c>
    </row>
    <row r="2426" spans="1:15">
      <c r="A2426" s="87">
        <v>44032</v>
      </c>
      <c r="B2426" s="79">
        <v>0.25</v>
      </c>
      <c r="C2426" s="79" t="s">
        <v>194</v>
      </c>
      <c r="D2426" s="79">
        <v>0.13</v>
      </c>
      <c r="E2426" s="88">
        <v>0.13</v>
      </c>
      <c r="F2426" s="88">
        <v>0.13</v>
      </c>
      <c r="G2426" s="90">
        <v>544</v>
      </c>
      <c r="H2426" s="90">
        <v>7</v>
      </c>
      <c r="I2426" s="92">
        <v>124.367895</v>
      </c>
      <c r="J2426" s="79">
        <v>0.09</v>
      </c>
      <c r="K2426" s="79">
        <v>0.10489999999999999</v>
      </c>
      <c r="L2426" s="79">
        <v>0.17330000000000001</v>
      </c>
      <c r="M2426" s="79">
        <v>0.13400000000000001</v>
      </c>
      <c r="N2426" s="79">
        <v>0.13300000000000001</v>
      </c>
      <c r="O2426" s="79">
        <v>0.13400000000000001</v>
      </c>
    </row>
    <row r="2427" spans="1:15">
      <c r="A2427" s="87">
        <v>44033</v>
      </c>
      <c r="B2427" s="79">
        <v>0.25</v>
      </c>
      <c r="C2427" s="79" t="s">
        <v>194</v>
      </c>
      <c r="D2427" s="79">
        <v>0.13</v>
      </c>
      <c r="E2427" s="88">
        <v>0.13</v>
      </c>
      <c r="F2427" s="88">
        <v>0.13</v>
      </c>
      <c r="G2427" s="90">
        <v>399</v>
      </c>
      <c r="H2427" s="90">
        <v>7</v>
      </c>
      <c r="I2427" s="80">
        <v>124.36833799999999</v>
      </c>
      <c r="J2427" s="79">
        <v>9.2399999999999996E-2</v>
      </c>
      <c r="K2427" s="79">
        <v>0.1023</v>
      </c>
      <c r="L2427" s="79">
        <v>0.1789</v>
      </c>
      <c r="M2427" s="79">
        <v>0.13300000000000001</v>
      </c>
      <c r="N2427" s="79">
        <v>0.13300000000000001</v>
      </c>
      <c r="O2427" s="79">
        <v>0.13300000000000001</v>
      </c>
    </row>
    <row r="2428" spans="1:15">
      <c r="A2428" s="87">
        <v>44034</v>
      </c>
      <c r="B2428" s="79">
        <v>0.25</v>
      </c>
      <c r="C2428" s="79" t="s">
        <v>194</v>
      </c>
      <c r="D2428" s="79">
        <v>0.13</v>
      </c>
      <c r="E2428" s="88">
        <v>0.13</v>
      </c>
      <c r="F2428" s="88">
        <v>0.13</v>
      </c>
      <c r="G2428" s="90">
        <v>282</v>
      </c>
      <c r="H2428" s="90">
        <v>6</v>
      </c>
      <c r="I2428" s="80">
        <v>124.368781</v>
      </c>
      <c r="J2428" s="79">
        <v>9.2700000000000005E-2</v>
      </c>
      <c r="K2428" s="79">
        <v>0.1061</v>
      </c>
      <c r="L2428" s="79">
        <v>0.17929999999999999</v>
      </c>
      <c r="M2428" s="79">
        <v>0.13300000000000001</v>
      </c>
      <c r="N2428" s="79">
        <v>0.13300000000000001</v>
      </c>
      <c r="O2428" s="79">
        <v>0.13300000000000001</v>
      </c>
    </row>
    <row r="2429" spans="1:15">
      <c r="A2429" s="87">
        <v>44035</v>
      </c>
      <c r="B2429" s="79">
        <v>0.25</v>
      </c>
      <c r="C2429" s="79" t="s">
        <v>194</v>
      </c>
      <c r="D2429" s="79">
        <v>0.13</v>
      </c>
      <c r="E2429" s="88" t="s">
        <v>195</v>
      </c>
      <c r="F2429" s="88" t="s">
        <v>195</v>
      </c>
      <c r="G2429" s="90">
        <v>123</v>
      </c>
      <c r="H2429" s="90" t="s">
        <v>195</v>
      </c>
      <c r="I2429" s="80">
        <v>124.36922300000001</v>
      </c>
      <c r="J2429" s="79">
        <v>0.09</v>
      </c>
      <c r="K2429" s="79">
        <v>0.1012</v>
      </c>
      <c r="L2429" s="79">
        <v>0.17480000000000001</v>
      </c>
      <c r="M2429" s="79">
        <v>0.13</v>
      </c>
      <c r="N2429" s="79">
        <v>0.13300000000000001</v>
      </c>
      <c r="O2429" s="79">
        <v>0.13300000000000001</v>
      </c>
    </row>
    <row r="2430" spans="1:15">
      <c r="A2430" s="87">
        <v>44036</v>
      </c>
      <c r="B2430" s="79">
        <v>0.25</v>
      </c>
      <c r="C2430" s="79" t="s">
        <v>194</v>
      </c>
      <c r="D2430" s="79">
        <v>0.13</v>
      </c>
      <c r="E2430" s="88">
        <v>0.13</v>
      </c>
      <c r="F2430" s="88">
        <v>0.13</v>
      </c>
      <c r="G2430" s="90">
        <v>689</v>
      </c>
      <c r="H2430" s="90">
        <v>9</v>
      </c>
      <c r="I2430" s="92">
        <v>124.369666</v>
      </c>
      <c r="J2430" s="79">
        <v>0.09</v>
      </c>
      <c r="K2430" s="79">
        <v>0.1008</v>
      </c>
      <c r="L2430" s="79">
        <v>0.17549999999999999</v>
      </c>
      <c r="M2430" s="79">
        <v>0.13</v>
      </c>
      <c r="N2430" s="79">
        <v>0.13</v>
      </c>
      <c r="O2430" s="79">
        <v>0.13</v>
      </c>
    </row>
    <row r="2431" spans="1:15">
      <c r="A2431" s="87">
        <v>44039</v>
      </c>
      <c r="B2431" s="79">
        <v>0.25</v>
      </c>
      <c r="C2431" s="79" t="s">
        <v>194</v>
      </c>
      <c r="D2431" s="79">
        <v>0.13</v>
      </c>
      <c r="E2431" s="88">
        <v>0.13</v>
      </c>
      <c r="F2431" s="88">
        <v>0.13</v>
      </c>
      <c r="G2431" s="90">
        <v>492</v>
      </c>
      <c r="H2431" s="90">
        <v>7</v>
      </c>
      <c r="I2431" s="80">
        <v>124.37099499999999</v>
      </c>
      <c r="J2431" s="79">
        <v>0.09</v>
      </c>
      <c r="K2431" s="79">
        <v>0.1021</v>
      </c>
      <c r="L2431" s="79">
        <v>0.17</v>
      </c>
      <c r="M2431" s="79">
        <v>0.128</v>
      </c>
      <c r="N2431" s="79">
        <v>0.128</v>
      </c>
      <c r="O2431" s="79">
        <v>0.13</v>
      </c>
    </row>
    <row r="2432" spans="1:15">
      <c r="A2432" s="87">
        <v>44040</v>
      </c>
      <c r="B2432" s="79">
        <v>0.25</v>
      </c>
      <c r="C2432" s="79" t="s">
        <v>194</v>
      </c>
      <c r="D2432" s="79">
        <v>0.13</v>
      </c>
      <c r="E2432" s="88">
        <v>0.13</v>
      </c>
      <c r="F2432" s="88">
        <v>0.13</v>
      </c>
      <c r="G2432" s="90">
        <v>370</v>
      </c>
      <c r="H2432" s="90">
        <v>6</v>
      </c>
      <c r="I2432" s="92">
        <v>124.371438</v>
      </c>
      <c r="J2432" s="79">
        <v>0.09</v>
      </c>
      <c r="K2432" s="79">
        <v>0.1</v>
      </c>
      <c r="L2432" s="79">
        <v>0.1709</v>
      </c>
      <c r="M2432" s="79">
        <v>0.128</v>
      </c>
      <c r="N2432" s="79">
        <v>0.128</v>
      </c>
      <c r="O2432" s="79">
        <v>0.128</v>
      </c>
    </row>
    <row r="2433" spans="1:18">
      <c r="A2433" s="87">
        <v>44041</v>
      </c>
      <c r="B2433" s="79">
        <v>0.25</v>
      </c>
      <c r="C2433" s="79" t="s">
        <v>194</v>
      </c>
      <c r="D2433" s="79">
        <v>0.13</v>
      </c>
      <c r="E2433" s="88" t="s">
        <v>195</v>
      </c>
      <c r="F2433" s="88" t="s">
        <v>195</v>
      </c>
      <c r="G2433" s="90">
        <v>373</v>
      </c>
      <c r="H2433" s="90" t="s">
        <v>195</v>
      </c>
      <c r="I2433" s="80">
        <v>124.371881</v>
      </c>
      <c r="J2433" s="79">
        <v>0.09</v>
      </c>
      <c r="K2433" s="79">
        <v>0.1</v>
      </c>
      <c r="L2433" s="79">
        <v>0.17449999999999999</v>
      </c>
      <c r="M2433" s="79">
        <v>0.128</v>
      </c>
      <c r="N2433" s="79">
        <v>0.128</v>
      </c>
      <c r="O2433" s="79">
        <v>0.128</v>
      </c>
    </row>
    <row r="2434" spans="1:18">
      <c r="A2434" s="87">
        <v>44042</v>
      </c>
      <c r="B2434" s="79">
        <v>0.25</v>
      </c>
      <c r="C2434" s="79" t="s">
        <v>194</v>
      </c>
      <c r="D2434" s="79">
        <v>0.13</v>
      </c>
      <c r="E2434" s="88">
        <v>0.13</v>
      </c>
      <c r="F2434" s="88">
        <v>0.13</v>
      </c>
      <c r="G2434" s="90">
        <v>401</v>
      </c>
      <c r="H2434" s="90">
        <v>8</v>
      </c>
      <c r="I2434" s="80">
        <v>124.37232400000001</v>
      </c>
      <c r="J2434" s="79">
        <v>0.09</v>
      </c>
      <c r="K2434" s="79">
        <v>0.1</v>
      </c>
      <c r="L2434" s="79">
        <v>0.17050000000000001</v>
      </c>
      <c r="M2434" s="79">
        <v>0.128</v>
      </c>
      <c r="N2434" s="79">
        <v>0.128</v>
      </c>
      <c r="O2434" s="79">
        <v>0.128</v>
      </c>
    </row>
    <row r="2435" spans="1:18">
      <c r="A2435" s="87">
        <v>44043</v>
      </c>
      <c r="B2435" s="79">
        <v>0.25</v>
      </c>
      <c r="C2435" s="79" t="s">
        <v>194</v>
      </c>
      <c r="D2435" s="79">
        <v>0.13</v>
      </c>
      <c r="E2435" s="88" t="s">
        <v>195</v>
      </c>
      <c r="F2435" s="88" t="s">
        <v>195</v>
      </c>
      <c r="G2435" s="90">
        <v>130</v>
      </c>
      <c r="H2435" s="90" t="s">
        <v>195</v>
      </c>
      <c r="I2435" s="80">
        <v>124.372767</v>
      </c>
      <c r="J2435" s="79">
        <v>0.09</v>
      </c>
      <c r="K2435" s="79">
        <v>0.1</v>
      </c>
      <c r="L2435" s="79">
        <v>0.1757</v>
      </c>
      <c r="M2435" s="79">
        <v>0.128</v>
      </c>
      <c r="N2435" s="79">
        <v>0.128</v>
      </c>
      <c r="O2435" s="79">
        <v>0.128</v>
      </c>
    </row>
    <row r="2436" spans="1:18">
      <c r="A2436" s="87">
        <v>44046</v>
      </c>
      <c r="B2436" s="79">
        <v>0.25</v>
      </c>
      <c r="C2436" s="79" t="s">
        <v>194</v>
      </c>
      <c r="D2436" s="79">
        <v>0.13</v>
      </c>
      <c r="E2436" s="88" t="s">
        <v>195</v>
      </c>
      <c r="F2436" s="88" t="s">
        <v>195</v>
      </c>
      <c r="G2436" s="90">
        <v>425</v>
      </c>
      <c r="H2436" s="90" t="s">
        <v>195</v>
      </c>
      <c r="I2436" s="92">
        <v>124.37409599999999</v>
      </c>
      <c r="J2436" s="79" t="s">
        <v>194</v>
      </c>
      <c r="K2436" s="79" t="s">
        <v>194</v>
      </c>
      <c r="L2436" s="79" t="s">
        <v>194</v>
      </c>
      <c r="M2436" s="79">
        <v>0.13</v>
      </c>
      <c r="N2436" s="79">
        <v>0.13</v>
      </c>
      <c r="O2436" s="79">
        <v>0.13</v>
      </c>
      <c r="P2436" s="79" t="s">
        <v>194</v>
      </c>
      <c r="Q2436" s="79" t="s">
        <v>194</v>
      </c>
      <c r="R2436" s="79" t="s">
        <v>194</v>
      </c>
    </row>
    <row r="2437" spans="1:18">
      <c r="A2437" s="87">
        <v>44047</v>
      </c>
      <c r="B2437" s="79">
        <v>0.25</v>
      </c>
      <c r="C2437" s="79" t="s">
        <v>194</v>
      </c>
      <c r="D2437" s="79">
        <v>0.13</v>
      </c>
      <c r="E2437" s="88">
        <v>0.16</v>
      </c>
      <c r="F2437" s="88">
        <v>0.13</v>
      </c>
      <c r="G2437" s="90">
        <v>1049</v>
      </c>
      <c r="H2437" s="90">
        <v>12</v>
      </c>
      <c r="I2437" s="80">
        <v>124.374539</v>
      </c>
      <c r="J2437" s="79">
        <v>0.09</v>
      </c>
      <c r="K2437" s="79">
        <v>0.1</v>
      </c>
      <c r="L2437" s="79">
        <v>0.17610000000000001</v>
      </c>
      <c r="M2437" s="79">
        <v>0.125</v>
      </c>
      <c r="N2437" s="79">
        <v>0.123</v>
      </c>
      <c r="O2437" s="79">
        <v>0.123</v>
      </c>
    </row>
    <row r="2438" spans="1:18">
      <c r="A2438" s="87">
        <v>44048</v>
      </c>
      <c r="B2438" s="79">
        <v>0.25</v>
      </c>
      <c r="C2438" s="79" t="s">
        <v>194</v>
      </c>
      <c r="D2438" s="79">
        <v>0.14000000000000001</v>
      </c>
      <c r="E2438" s="88">
        <v>0.17</v>
      </c>
      <c r="F2438" s="88">
        <v>0.13</v>
      </c>
      <c r="G2438" s="90">
        <v>926</v>
      </c>
      <c r="H2438" s="90">
        <v>11</v>
      </c>
      <c r="I2438" s="80">
        <v>124.374982</v>
      </c>
      <c r="J2438" s="79">
        <v>0.09</v>
      </c>
      <c r="K2438" s="79">
        <v>0.1</v>
      </c>
      <c r="L2438" s="79">
        <v>0.16500000000000001</v>
      </c>
      <c r="M2438" s="79">
        <v>0.123</v>
      </c>
      <c r="N2438" s="79">
        <v>0.123</v>
      </c>
      <c r="O2438" s="79">
        <v>0.123</v>
      </c>
    </row>
    <row r="2439" spans="1:18">
      <c r="A2439" s="87">
        <v>44049</v>
      </c>
      <c r="B2439" s="79">
        <v>0.25</v>
      </c>
      <c r="C2439" s="79" t="s">
        <v>194</v>
      </c>
      <c r="D2439" s="79">
        <v>0.14000000000000001</v>
      </c>
      <c r="E2439" s="88">
        <v>0.17</v>
      </c>
      <c r="F2439" s="88">
        <v>0.13</v>
      </c>
      <c r="G2439" s="90">
        <v>615</v>
      </c>
      <c r="H2439" s="90">
        <v>11</v>
      </c>
      <c r="I2439" s="80">
        <v>124.37545900000001</v>
      </c>
      <c r="J2439" s="79">
        <v>0.09</v>
      </c>
      <c r="K2439" s="79">
        <v>0.1</v>
      </c>
      <c r="L2439" s="79">
        <v>0.16500000000000001</v>
      </c>
      <c r="M2439" s="79">
        <v>0.128</v>
      </c>
      <c r="N2439" s="79">
        <v>0.128</v>
      </c>
      <c r="O2439" s="79">
        <v>0.128</v>
      </c>
    </row>
    <row r="2440" spans="1:18">
      <c r="A2440" s="87">
        <v>44050</v>
      </c>
      <c r="B2440" s="79">
        <v>0.25</v>
      </c>
      <c r="C2440" s="79" t="s">
        <v>194</v>
      </c>
      <c r="D2440" s="79">
        <v>0.14000000000000001</v>
      </c>
      <c r="E2440" s="88">
        <v>0.14000000000000001</v>
      </c>
      <c r="F2440" s="88">
        <v>0.13</v>
      </c>
      <c r="G2440" s="90">
        <v>470</v>
      </c>
      <c r="H2440" s="90">
        <v>7</v>
      </c>
      <c r="I2440" s="80">
        <v>124.375936</v>
      </c>
      <c r="J2440" s="79">
        <v>0.09</v>
      </c>
      <c r="K2440" s="79">
        <v>0.1</v>
      </c>
      <c r="L2440" s="79">
        <v>0.16919999999999999</v>
      </c>
      <c r="M2440" s="79">
        <v>0.128</v>
      </c>
      <c r="N2440" s="79">
        <v>0.128</v>
      </c>
      <c r="O2440" s="79">
        <v>0.125</v>
      </c>
    </row>
    <row r="2441" spans="1:18">
      <c r="A2441" s="87">
        <v>44053</v>
      </c>
      <c r="B2441" s="79">
        <v>0.25</v>
      </c>
      <c r="C2441" s="79" t="s">
        <v>194</v>
      </c>
      <c r="D2441" s="79">
        <v>0.13</v>
      </c>
      <c r="E2441" s="88">
        <v>0.13</v>
      </c>
      <c r="F2441" s="88">
        <v>0.13</v>
      </c>
      <c r="G2441" s="90">
        <v>1070</v>
      </c>
      <c r="H2441" s="90">
        <v>10</v>
      </c>
      <c r="I2441" s="80">
        <v>124.37736700000001</v>
      </c>
      <c r="J2441" s="79">
        <v>0.09</v>
      </c>
      <c r="K2441" s="79">
        <v>0.1021</v>
      </c>
      <c r="L2441" s="79">
        <v>0.16830000000000001</v>
      </c>
      <c r="M2441" s="79">
        <v>0.13300000000000001</v>
      </c>
      <c r="N2441" s="79">
        <v>0.128</v>
      </c>
      <c r="O2441" s="79">
        <v>0.125</v>
      </c>
    </row>
    <row r="2442" spans="1:18">
      <c r="A2442" s="87">
        <v>44054</v>
      </c>
      <c r="B2442" s="79">
        <v>0.25</v>
      </c>
      <c r="C2442" s="79" t="s">
        <v>194</v>
      </c>
      <c r="D2442" s="79">
        <v>0.13</v>
      </c>
      <c r="E2442" s="88">
        <v>0.17</v>
      </c>
      <c r="F2442" s="88">
        <v>0.13</v>
      </c>
      <c r="G2442" s="90">
        <v>1388</v>
      </c>
      <c r="H2442" s="90">
        <v>14</v>
      </c>
      <c r="I2442" s="80">
        <v>124.37781</v>
      </c>
      <c r="J2442" s="79">
        <v>0.09</v>
      </c>
      <c r="K2442" s="79">
        <v>0.1004</v>
      </c>
      <c r="L2442" s="79">
        <v>0.1661</v>
      </c>
      <c r="M2442" s="79">
        <v>0.128</v>
      </c>
      <c r="N2442" s="79">
        <v>0.125</v>
      </c>
      <c r="O2442" s="79">
        <v>0.125</v>
      </c>
    </row>
    <row r="2443" spans="1:18">
      <c r="A2443" s="87">
        <v>44055</v>
      </c>
      <c r="B2443" s="79">
        <v>0.25</v>
      </c>
      <c r="C2443" s="79" t="s">
        <v>194</v>
      </c>
      <c r="D2443" s="79">
        <v>0.13</v>
      </c>
      <c r="E2443" s="88">
        <v>0.13</v>
      </c>
      <c r="F2443" s="88">
        <v>0.13</v>
      </c>
      <c r="G2443" s="90">
        <v>419</v>
      </c>
      <c r="H2443" s="90">
        <v>5</v>
      </c>
      <c r="I2443" s="80">
        <v>124.378253</v>
      </c>
      <c r="J2443" s="79">
        <v>0.09</v>
      </c>
      <c r="K2443" s="79">
        <v>0.1</v>
      </c>
      <c r="L2443" s="79">
        <v>0.16500000000000001</v>
      </c>
      <c r="M2443" s="79">
        <v>0.128</v>
      </c>
      <c r="N2443" s="79">
        <v>0.128</v>
      </c>
      <c r="O2443" s="79">
        <v>0.125</v>
      </c>
    </row>
    <row r="2444" spans="1:18">
      <c r="A2444" s="87">
        <v>44056</v>
      </c>
      <c r="B2444" s="79">
        <v>0.25</v>
      </c>
      <c r="C2444" s="79" t="s">
        <v>194</v>
      </c>
      <c r="D2444" s="79">
        <v>0.13</v>
      </c>
      <c r="E2444" s="88">
        <v>0.13</v>
      </c>
      <c r="F2444" s="88">
        <v>0.13</v>
      </c>
      <c r="G2444" s="90">
        <v>392</v>
      </c>
      <c r="H2444" s="90">
        <v>6</v>
      </c>
      <c r="I2444" s="80">
        <v>124.37869600000001</v>
      </c>
      <c r="J2444" s="79">
        <v>0.09</v>
      </c>
      <c r="K2444" s="79">
        <v>0.1</v>
      </c>
      <c r="L2444" s="79">
        <v>0.16500000000000001</v>
      </c>
      <c r="M2444" s="79">
        <v>0.128</v>
      </c>
      <c r="N2444" s="79">
        <v>0.125</v>
      </c>
      <c r="O2444" s="79">
        <v>0.125</v>
      </c>
    </row>
    <row r="2445" spans="1:18">
      <c r="A2445" s="87">
        <v>44057</v>
      </c>
      <c r="B2445" s="79">
        <v>0.25</v>
      </c>
      <c r="C2445" s="79" t="s">
        <v>194</v>
      </c>
      <c r="D2445" s="79">
        <v>0.13</v>
      </c>
      <c r="E2445" s="88" t="s">
        <v>195</v>
      </c>
      <c r="F2445" s="88" t="s">
        <v>195</v>
      </c>
      <c r="G2445" s="90">
        <v>320</v>
      </c>
      <c r="H2445" s="90" t="s">
        <v>195</v>
      </c>
      <c r="I2445" s="80">
        <v>124.379139</v>
      </c>
      <c r="J2445" s="79">
        <v>0.09</v>
      </c>
      <c r="K2445" s="79">
        <v>0.1</v>
      </c>
      <c r="L2445" s="79">
        <v>0.16</v>
      </c>
      <c r="M2445" s="79">
        <v>0.128</v>
      </c>
      <c r="N2445" s="79">
        <v>0.125</v>
      </c>
      <c r="O2445" s="79">
        <v>0.125</v>
      </c>
    </row>
    <row r="2446" spans="1:18">
      <c r="A2446" s="87">
        <v>44060</v>
      </c>
      <c r="B2446" s="79">
        <v>0.25</v>
      </c>
      <c r="C2446" s="79" t="s">
        <v>194</v>
      </c>
      <c r="D2446" s="79">
        <v>0.13</v>
      </c>
      <c r="E2446" s="88" t="s">
        <v>195</v>
      </c>
      <c r="F2446" s="88" t="s">
        <v>195</v>
      </c>
      <c r="G2446" s="90">
        <v>220</v>
      </c>
      <c r="H2446" s="90" t="s">
        <v>195</v>
      </c>
      <c r="I2446" s="80">
        <v>124.38046799999999</v>
      </c>
      <c r="J2446" s="79">
        <v>0.09</v>
      </c>
      <c r="K2446" s="79">
        <v>0.1</v>
      </c>
      <c r="L2446" s="79">
        <v>0.16139999999999999</v>
      </c>
      <c r="M2446" s="79">
        <v>0.128</v>
      </c>
      <c r="N2446" s="79">
        <v>0.125</v>
      </c>
      <c r="O2446" s="79">
        <v>0.125</v>
      </c>
    </row>
    <row r="2447" spans="1:18">
      <c r="A2447" s="87">
        <v>44061</v>
      </c>
      <c r="B2447" s="79">
        <v>0.25</v>
      </c>
      <c r="C2447" s="79" t="s">
        <v>194</v>
      </c>
      <c r="D2447" s="79">
        <v>0.13</v>
      </c>
      <c r="E2447" s="88" t="s">
        <v>195</v>
      </c>
      <c r="F2447" s="88" t="s">
        <v>195</v>
      </c>
      <c r="G2447" s="90">
        <v>103</v>
      </c>
      <c r="H2447" s="90" t="s">
        <v>195</v>
      </c>
      <c r="I2447" s="80">
        <v>124.380911</v>
      </c>
      <c r="J2447" s="79">
        <v>0.09</v>
      </c>
      <c r="K2447" s="79">
        <v>0.1013</v>
      </c>
      <c r="L2447" s="79">
        <v>0.16520000000000001</v>
      </c>
      <c r="M2447" s="79">
        <v>0.125</v>
      </c>
      <c r="N2447" s="79">
        <v>0.129</v>
      </c>
      <c r="O2447" s="79">
        <v>0.125</v>
      </c>
    </row>
    <row r="2448" spans="1:18">
      <c r="A2448" s="87">
        <v>44062</v>
      </c>
      <c r="B2448" s="79">
        <v>0.25</v>
      </c>
      <c r="C2448" s="79" t="s">
        <v>194</v>
      </c>
      <c r="D2448" s="79">
        <v>0.13</v>
      </c>
      <c r="E2448" s="88" t="s">
        <v>195</v>
      </c>
      <c r="F2448" s="88" t="s">
        <v>195</v>
      </c>
      <c r="G2448" s="90">
        <v>211</v>
      </c>
      <c r="H2448" s="90" t="s">
        <v>195</v>
      </c>
      <c r="I2448" s="80">
        <v>124.381354</v>
      </c>
      <c r="J2448" s="79">
        <v>0.09</v>
      </c>
      <c r="K2448" s="79">
        <v>0.10199999999999999</v>
      </c>
      <c r="L2448" s="79">
        <v>0.1646</v>
      </c>
      <c r="M2448" s="79">
        <v>0.125</v>
      </c>
      <c r="N2448" s="79">
        <v>0.125</v>
      </c>
      <c r="O2448" s="79">
        <v>0.125</v>
      </c>
    </row>
    <row r="2449" spans="1:15">
      <c r="A2449" s="87">
        <v>44063</v>
      </c>
      <c r="B2449" s="79">
        <v>0.25</v>
      </c>
      <c r="C2449" s="79" t="s">
        <v>194</v>
      </c>
      <c r="D2449" s="79">
        <v>0.13</v>
      </c>
      <c r="E2449" s="88">
        <v>0.15</v>
      </c>
      <c r="F2449" s="88">
        <v>0.13</v>
      </c>
      <c r="G2449" s="90">
        <v>545</v>
      </c>
      <c r="H2449" s="90">
        <v>6</v>
      </c>
      <c r="I2449" s="80">
        <v>124.38179700000001</v>
      </c>
      <c r="J2449" s="79">
        <v>0.09</v>
      </c>
      <c r="K2449" s="79">
        <v>0.10199999999999999</v>
      </c>
      <c r="L2449" s="79">
        <v>0.1646</v>
      </c>
      <c r="M2449" s="79">
        <v>0.123</v>
      </c>
      <c r="N2449" s="79">
        <v>0.125</v>
      </c>
      <c r="O2449" s="79">
        <v>0.123</v>
      </c>
    </row>
    <row r="2450" spans="1:15">
      <c r="A2450" s="87">
        <v>44064</v>
      </c>
      <c r="B2450" s="79">
        <v>0.25</v>
      </c>
      <c r="C2450" s="79" t="s">
        <v>194</v>
      </c>
      <c r="D2450" s="79">
        <v>0.13</v>
      </c>
      <c r="E2450" s="88">
        <v>0.17</v>
      </c>
      <c r="F2450" s="88">
        <v>0.13</v>
      </c>
      <c r="G2450" s="90">
        <v>1020</v>
      </c>
      <c r="H2450" s="90">
        <v>6</v>
      </c>
      <c r="I2450" s="80">
        <v>124.38224</v>
      </c>
      <c r="J2450" s="79">
        <v>0.09</v>
      </c>
      <c r="K2450" s="79">
        <v>9.8500000000000004E-2</v>
      </c>
      <c r="L2450" s="79">
        <v>0.16109999999999999</v>
      </c>
      <c r="M2450" s="79">
        <v>0.125</v>
      </c>
      <c r="N2450" s="79">
        <v>0.124</v>
      </c>
      <c r="O2450" s="79">
        <v>0.123</v>
      </c>
    </row>
    <row r="2451" spans="1:15">
      <c r="A2451" s="87">
        <v>44067</v>
      </c>
      <c r="B2451" s="79">
        <v>0.25</v>
      </c>
      <c r="C2451" s="79" t="s">
        <v>194</v>
      </c>
      <c r="D2451" s="79">
        <v>0.13</v>
      </c>
      <c r="E2451" s="88">
        <v>0.13</v>
      </c>
      <c r="F2451" s="88">
        <v>0.13</v>
      </c>
      <c r="G2451" s="90">
        <v>1915</v>
      </c>
      <c r="H2451" s="90">
        <v>7</v>
      </c>
      <c r="I2451" s="80">
        <v>124.38356899999999</v>
      </c>
      <c r="J2451" s="79">
        <v>0.09</v>
      </c>
      <c r="K2451" s="79">
        <v>0.1096</v>
      </c>
      <c r="L2451" s="79">
        <v>0.155</v>
      </c>
      <c r="M2451" s="79">
        <v>0.123</v>
      </c>
      <c r="N2451" s="79">
        <v>0.1195</v>
      </c>
      <c r="O2451" s="79">
        <v>0.11899999999999999</v>
      </c>
    </row>
    <row r="2452" spans="1:15">
      <c r="A2452" s="87">
        <v>44068</v>
      </c>
      <c r="B2452" s="79">
        <v>0.25</v>
      </c>
      <c r="C2452" s="79" t="s">
        <v>194</v>
      </c>
      <c r="D2452" s="79">
        <v>0.13</v>
      </c>
      <c r="E2452" s="88">
        <v>0.13</v>
      </c>
      <c r="F2452" s="88">
        <v>0.13</v>
      </c>
      <c r="G2452" s="90">
        <v>1713</v>
      </c>
      <c r="H2452" s="90">
        <v>8</v>
      </c>
      <c r="I2452" s="80">
        <v>124.384012</v>
      </c>
      <c r="J2452" s="79">
        <v>9.6000000000000002E-2</v>
      </c>
      <c r="K2452" s="79">
        <v>9.6799999999999997E-2</v>
      </c>
      <c r="L2452" s="79">
        <v>0.1588</v>
      </c>
      <c r="M2452" s="79">
        <v>0.123</v>
      </c>
      <c r="N2452" s="79">
        <v>0.12</v>
      </c>
      <c r="O2452" s="79">
        <v>0.12</v>
      </c>
    </row>
    <row r="2453" spans="1:15">
      <c r="A2453" s="87">
        <v>44069</v>
      </c>
      <c r="B2453" s="79">
        <v>0.25</v>
      </c>
      <c r="C2453" s="79" t="s">
        <v>194</v>
      </c>
      <c r="D2453" s="79">
        <v>0.13</v>
      </c>
      <c r="E2453" s="88">
        <v>0.13</v>
      </c>
      <c r="F2453" s="88">
        <v>0.13</v>
      </c>
      <c r="G2453" s="90">
        <v>858</v>
      </c>
      <c r="H2453" s="90">
        <v>5</v>
      </c>
      <c r="I2453" s="80">
        <v>124.384455</v>
      </c>
      <c r="J2453" s="79">
        <v>0.08</v>
      </c>
      <c r="K2453" s="79">
        <v>8.5000000000000006E-2</v>
      </c>
      <c r="L2453" s="79">
        <v>0.14929999999999999</v>
      </c>
      <c r="M2453" s="79">
        <v>0.125</v>
      </c>
      <c r="N2453" s="79">
        <v>0.11899999999999999</v>
      </c>
      <c r="O2453" s="79">
        <v>0.11799999999999999</v>
      </c>
    </row>
    <row r="2454" spans="1:15">
      <c r="A2454" s="87">
        <v>44070</v>
      </c>
      <c r="B2454" s="79">
        <v>0.25</v>
      </c>
      <c r="C2454" s="79" t="s">
        <v>194</v>
      </c>
      <c r="D2454" s="79">
        <v>0.13</v>
      </c>
      <c r="E2454" s="88">
        <v>0.13</v>
      </c>
      <c r="F2454" s="88">
        <v>0.13</v>
      </c>
      <c r="G2454" s="90">
        <v>323</v>
      </c>
      <c r="H2454" s="90">
        <v>4</v>
      </c>
      <c r="I2454" s="80">
        <v>124.38489800000001</v>
      </c>
      <c r="J2454" s="79">
        <v>0.09</v>
      </c>
      <c r="K2454" s="79">
        <v>0.09</v>
      </c>
      <c r="L2454" s="79">
        <v>0.14499999999999999</v>
      </c>
      <c r="M2454" s="79">
        <v>0.125</v>
      </c>
      <c r="N2454" s="79">
        <v>0.122</v>
      </c>
      <c r="O2454" s="79">
        <v>0.121</v>
      </c>
    </row>
    <row r="2455" spans="1:15">
      <c r="A2455" s="87">
        <v>44071</v>
      </c>
      <c r="B2455" s="79">
        <v>0.25</v>
      </c>
      <c r="C2455" s="79" t="s">
        <v>194</v>
      </c>
      <c r="D2455" s="79">
        <v>0.13</v>
      </c>
      <c r="E2455" s="88" t="s">
        <v>195</v>
      </c>
      <c r="F2455" s="88" t="s">
        <v>195</v>
      </c>
      <c r="G2455" s="90">
        <v>595</v>
      </c>
      <c r="H2455" s="90" t="s">
        <v>195</v>
      </c>
      <c r="I2455" s="80">
        <v>124.385341</v>
      </c>
      <c r="J2455" s="79">
        <v>9.5000000000000001E-2</v>
      </c>
      <c r="K2455" s="79">
        <v>0.09</v>
      </c>
      <c r="L2455" s="79">
        <v>0.14499999999999999</v>
      </c>
      <c r="M2455" s="79">
        <v>0.11899999999999999</v>
      </c>
      <c r="N2455" s="79">
        <v>0.11899999999999999</v>
      </c>
      <c r="O2455" s="79">
        <v>0.12</v>
      </c>
    </row>
    <row r="2456" spans="1:15">
      <c r="A2456" s="87">
        <v>44074</v>
      </c>
      <c r="B2456" s="79">
        <v>0.25</v>
      </c>
      <c r="C2456" s="79" t="s">
        <v>194</v>
      </c>
      <c r="D2456" s="79">
        <v>0.13</v>
      </c>
      <c r="E2456" s="88" t="s">
        <v>195</v>
      </c>
      <c r="F2456" s="88" t="s">
        <v>195</v>
      </c>
      <c r="G2456" s="90">
        <v>176</v>
      </c>
      <c r="H2456" s="90" t="s">
        <v>195</v>
      </c>
      <c r="I2456" s="80">
        <v>124.38667</v>
      </c>
      <c r="J2456" s="79">
        <v>0.09</v>
      </c>
      <c r="K2456" s="79">
        <v>0.09</v>
      </c>
      <c r="L2456" s="79">
        <v>0.14499999999999999</v>
      </c>
      <c r="M2456" s="79">
        <v>0.11799999999999999</v>
      </c>
      <c r="N2456" s="79">
        <v>0.11799999999999999</v>
      </c>
      <c r="O2456" s="79">
        <v>0.12</v>
      </c>
    </row>
    <row r="2457" spans="1:15">
      <c r="A2457" s="87">
        <v>44075</v>
      </c>
      <c r="B2457" s="79">
        <v>0.25</v>
      </c>
      <c r="C2457" s="79" t="s">
        <v>194</v>
      </c>
      <c r="D2457" s="79">
        <v>0.13</v>
      </c>
      <c r="E2457" s="88">
        <v>0.13</v>
      </c>
      <c r="F2457" s="88">
        <v>0.13</v>
      </c>
      <c r="G2457" s="90">
        <v>610</v>
      </c>
      <c r="H2457" s="90">
        <v>10</v>
      </c>
      <c r="I2457" s="80">
        <v>124.387113</v>
      </c>
      <c r="J2457" s="79">
        <v>9.1300000000000006E-2</v>
      </c>
      <c r="K2457" s="79">
        <v>9.1600000000000001E-2</v>
      </c>
      <c r="L2457" s="79">
        <v>0.1472</v>
      </c>
      <c r="M2457" s="79">
        <v>0.122</v>
      </c>
      <c r="N2457" s="79">
        <v>0.1205</v>
      </c>
      <c r="O2457" s="79">
        <v>0.12</v>
      </c>
    </row>
    <row r="2458" spans="1:15">
      <c r="A2458" s="87">
        <v>44076</v>
      </c>
      <c r="B2458" s="79">
        <v>0.25</v>
      </c>
      <c r="C2458" s="79" t="s">
        <v>194</v>
      </c>
      <c r="D2458" s="79">
        <v>0.13</v>
      </c>
      <c r="E2458" s="88">
        <v>0.13</v>
      </c>
      <c r="F2458" s="88">
        <v>0.13</v>
      </c>
      <c r="G2458" s="90">
        <v>1115</v>
      </c>
      <c r="H2458" s="90">
        <v>10</v>
      </c>
      <c r="I2458" s="80">
        <v>124.387556</v>
      </c>
      <c r="J2458" s="79">
        <v>0.09</v>
      </c>
      <c r="K2458" s="79">
        <v>0.09</v>
      </c>
      <c r="L2458" s="79">
        <v>0.14599999999999999</v>
      </c>
      <c r="M2458" s="79">
        <v>0.12</v>
      </c>
      <c r="N2458" s="79">
        <v>0.11799999999999999</v>
      </c>
      <c r="O2458" s="79">
        <v>0.11799999999999999</v>
      </c>
    </row>
    <row r="2459" spans="1:15">
      <c r="A2459" s="87">
        <v>44077</v>
      </c>
      <c r="B2459" s="79">
        <v>0.25</v>
      </c>
      <c r="C2459" s="79" t="s">
        <v>194</v>
      </c>
      <c r="D2459" s="79">
        <v>0.13</v>
      </c>
      <c r="E2459" s="88">
        <v>0.13</v>
      </c>
      <c r="F2459" s="88">
        <v>0.13</v>
      </c>
      <c r="G2459" s="90">
        <v>509</v>
      </c>
      <c r="H2459" s="90">
        <v>8</v>
      </c>
      <c r="I2459" s="80">
        <v>124.38799899999999</v>
      </c>
      <c r="J2459" s="79">
        <v>0.1</v>
      </c>
      <c r="K2459" s="79">
        <v>0.1</v>
      </c>
      <c r="L2459" s="79">
        <v>0.155</v>
      </c>
      <c r="M2459" s="79">
        <v>0.12</v>
      </c>
      <c r="N2459" s="79">
        <v>0.11799999999999999</v>
      </c>
      <c r="O2459" s="79">
        <v>0.11799999999999999</v>
      </c>
    </row>
    <row r="2460" spans="1:15">
      <c r="A2460" s="87">
        <v>44078</v>
      </c>
      <c r="B2460" s="79">
        <v>0.25</v>
      </c>
      <c r="C2460" s="79" t="s">
        <v>194</v>
      </c>
      <c r="D2460" s="79">
        <v>0.13</v>
      </c>
      <c r="E2460" s="88" t="s">
        <v>195</v>
      </c>
      <c r="F2460" s="88" t="s">
        <v>195</v>
      </c>
      <c r="G2460" s="90">
        <v>400</v>
      </c>
      <c r="H2460" s="90" t="s">
        <v>195</v>
      </c>
      <c r="I2460" s="80">
        <v>124.388442</v>
      </c>
      <c r="J2460" s="79">
        <v>0.09</v>
      </c>
      <c r="K2460" s="79">
        <v>0.09</v>
      </c>
      <c r="L2460" s="79">
        <v>0.14499999999999999</v>
      </c>
      <c r="M2460" s="79">
        <v>0.125</v>
      </c>
      <c r="N2460" s="79">
        <v>0.11799999999999999</v>
      </c>
      <c r="O2460" s="79">
        <v>0.11600000000000001</v>
      </c>
    </row>
    <row r="2461" spans="1:15">
      <c r="A2461" s="87">
        <v>44081</v>
      </c>
      <c r="B2461" s="79">
        <v>0.25</v>
      </c>
      <c r="C2461" s="79" t="s">
        <v>194</v>
      </c>
      <c r="D2461" s="79">
        <v>0.13</v>
      </c>
      <c r="E2461" s="88">
        <v>0.13</v>
      </c>
      <c r="F2461" s="88">
        <v>0.13</v>
      </c>
      <c r="G2461" s="90">
        <v>628</v>
      </c>
      <c r="H2461" s="90">
        <v>6</v>
      </c>
      <c r="I2461" s="80">
        <v>124.38977199999999</v>
      </c>
      <c r="J2461" s="79">
        <v>0.09</v>
      </c>
      <c r="K2461" s="79">
        <v>0.09</v>
      </c>
      <c r="L2461" s="79">
        <v>0.14499999999999999</v>
      </c>
      <c r="M2461" s="79">
        <v>0.125</v>
      </c>
      <c r="N2461" s="79">
        <v>0.11799999999999999</v>
      </c>
      <c r="O2461" s="79">
        <v>0.11799999999999999</v>
      </c>
    </row>
    <row r="2462" spans="1:15">
      <c r="A2462" s="87">
        <v>44082</v>
      </c>
      <c r="B2462" s="79">
        <v>0.25</v>
      </c>
      <c r="C2462" s="79" t="s">
        <v>194</v>
      </c>
      <c r="D2462" s="79">
        <v>0.13</v>
      </c>
      <c r="E2462" s="88" t="s">
        <v>195</v>
      </c>
      <c r="F2462" s="88" t="s">
        <v>195</v>
      </c>
      <c r="G2462" s="90">
        <v>15</v>
      </c>
      <c r="H2462" s="90" t="s">
        <v>195</v>
      </c>
      <c r="I2462" s="80">
        <v>124.390215</v>
      </c>
      <c r="J2462" s="79">
        <v>0.09</v>
      </c>
      <c r="K2462" s="79">
        <v>9.0499999999999997E-2</v>
      </c>
      <c r="L2462" s="79">
        <v>0.14460000000000001</v>
      </c>
      <c r="M2462" s="79">
        <v>0.125</v>
      </c>
      <c r="N2462" s="79">
        <v>0.11799999999999999</v>
      </c>
      <c r="O2462" s="79">
        <v>0.115</v>
      </c>
    </row>
    <row r="2463" spans="1:15">
      <c r="A2463" s="87">
        <v>44083</v>
      </c>
      <c r="B2463" s="79">
        <v>0.25</v>
      </c>
      <c r="C2463" s="79" t="s">
        <v>194</v>
      </c>
      <c r="D2463" s="79">
        <v>0.13</v>
      </c>
      <c r="E2463" s="88" t="s">
        <v>195</v>
      </c>
      <c r="F2463" s="88" t="s">
        <v>195</v>
      </c>
      <c r="G2463" s="90">
        <v>8</v>
      </c>
      <c r="H2463" s="90" t="s">
        <v>195</v>
      </c>
      <c r="I2463" s="80">
        <v>124.390658</v>
      </c>
      <c r="J2463" s="79">
        <v>0.09</v>
      </c>
      <c r="K2463" s="79">
        <v>0.09</v>
      </c>
      <c r="L2463" s="79">
        <v>0.14269999999999999</v>
      </c>
      <c r="M2463" s="79">
        <v>0.123</v>
      </c>
      <c r="N2463" s="79">
        <v>0.11899999999999999</v>
      </c>
      <c r="O2463" s="79">
        <v>0.115</v>
      </c>
    </row>
    <row r="2464" spans="1:15">
      <c r="A2464" s="87">
        <v>44084</v>
      </c>
      <c r="B2464" s="79">
        <v>0.25</v>
      </c>
      <c r="C2464" s="79" t="s">
        <v>194</v>
      </c>
      <c r="D2464" s="79">
        <v>0.13</v>
      </c>
      <c r="E2464" s="88" t="s">
        <v>195</v>
      </c>
      <c r="F2464" s="88" t="s">
        <v>195</v>
      </c>
      <c r="G2464" s="90">
        <v>539</v>
      </c>
      <c r="H2464" s="90" t="s">
        <v>195</v>
      </c>
      <c r="I2464" s="80">
        <v>124.39110100000001</v>
      </c>
      <c r="J2464" s="79">
        <v>0.09</v>
      </c>
      <c r="K2464" s="79">
        <v>9.11E-2</v>
      </c>
      <c r="L2464" s="79">
        <v>0.14000000000000001</v>
      </c>
      <c r="M2464" s="79">
        <v>0.12</v>
      </c>
      <c r="N2464" s="79">
        <v>0.11600000000000001</v>
      </c>
      <c r="O2464" s="79">
        <v>0.114</v>
      </c>
    </row>
    <row r="2465" spans="1:15">
      <c r="A2465" s="87">
        <v>44085</v>
      </c>
      <c r="B2465" s="79">
        <v>0.25</v>
      </c>
      <c r="C2465" s="79" t="s">
        <v>194</v>
      </c>
      <c r="D2465" s="79">
        <v>0.13</v>
      </c>
      <c r="E2465" s="88" t="s">
        <v>195</v>
      </c>
      <c r="F2465" s="88" t="s">
        <v>195</v>
      </c>
      <c r="G2465" s="90">
        <v>180</v>
      </c>
      <c r="H2465" s="90" t="s">
        <v>195</v>
      </c>
      <c r="I2465" s="80">
        <v>124.391544</v>
      </c>
      <c r="J2465" s="79">
        <v>9.35E-2</v>
      </c>
      <c r="K2465" s="79">
        <v>0.09</v>
      </c>
      <c r="L2465" s="79">
        <v>0.14000000000000001</v>
      </c>
      <c r="M2465" s="79">
        <v>0.12</v>
      </c>
      <c r="N2465" s="79">
        <v>0.113</v>
      </c>
      <c r="O2465" s="79">
        <v>0.114</v>
      </c>
    </row>
    <row r="2466" spans="1:15">
      <c r="A2466" s="87">
        <v>44088</v>
      </c>
      <c r="B2466" s="79">
        <v>0.25</v>
      </c>
      <c r="C2466" s="79" t="s">
        <v>194</v>
      </c>
      <c r="D2466" s="79">
        <v>0.13</v>
      </c>
      <c r="E2466" s="88" t="s">
        <v>195</v>
      </c>
      <c r="F2466" s="88" t="s">
        <v>195</v>
      </c>
      <c r="G2466" s="90">
        <v>276</v>
      </c>
      <c r="H2466" s="90" t="s">
        <v>195</v>
      </c>
      <c r="I2466" s="80">
        <v>124.39287299999999</v>
      </c>
      <c r="J2466" s="79">
        <v>0.09</v>
      </c>
      <c r="K2466" s="79">
        <v>0.09</v>
      </c>
      <c r="L2466" s="79">
        <v>0.14000000000000001</v>
      </c>
      <c r="M2466" s="79">
        <v>0.125</v>
      </c>
      <c r="N2466" s="79">
        <v>0.113</v>
      </c>
      <c r="O2466" s="79">
        <v>0.108</v>
      </c>
    </row>
    <row r="2467" spans="1:15">
      <c r="A2467" s="87">
        <v>44089</v>
      </c>
      <c r="B2467" s="79">
        <v>0.25</v>
      </c>
      <c r="C2467" s="79" t="s">
        <v>194</v>
      </c>
      <c r="D2467" s="79">
        <v>0.13</v>
      </c>
      <c r="E2467" s="88">
        <v>0.13</v>
      </c>
      <c r="F2467" s="88">
        <v>0.13</v>
      </c>
      <c r="G2467" s="90">
        <v>961</v>
      </c>
      <c r="H2467" s="90">
        <v>7</v>
      </c>
      <c r="I2467" s="80">
        <v>124.393316</v>
      </c>
      <c r="J2467" s="79">
        <v>8.3000000000000004E-2</v>
      </c>
      <c r="K2467" s="79">
        <v>8.3000000000000004E-2</v>
      </c>
      <c r="L2467" s="79">
        <v>0.12640000000000001</v>
      </c>
      <c r="M2467" s="79">
        <v>0.123</v>
      </c>
      <c r="N2467" s="79">
        <v>0.11</v>
      </c>
      <c r="O2467" s="79">
        <v>0.108</v>
      </c>
    </row>
    <row r="2468" spans="1:15">
      <c r="A2468" s="87">
        <v>44090</v>
      </c>
      <c r="B2468" s="79">
        <v>0.25</v>
      </c>
      <c r="C2468" s="79" t="s">
        <v>194</v>
      </c>
      <c r="D2468" s="79">
        <v>0.13</v>
      </c>
      <c r="E2468" s="88" t="s">
        <v>195</v>
      </c>
      <c r="F2468" s="88" t="s">
        <v>195</v>
      </c>
      <c r="G2468" s="90">
        <v>191</v>
      </c>
      <c r="H2468" s="90" t="s">
        <v>195</v>
      </c>
      <c r="I2468" s="80">
        <v>124.393759</v>
      </c>
      <c r="J2468" s="79">
        <v>0.09</v>
      </c>
      <c r="K2468" s="79">
        <v>0.09</v>
      </c>
      <c r="L2468" s="79">
        <v>0.1308</v>
      </c>
      <c r="M2468" s="79">
        <v>0.123</v>
      </c>
      <c r="N2468" s="79">
        <v>0.114</v>
      </c>
      <c r="O2468" s="79">
        <v>0.108</v>
      </c>
    </row>
    <row r="2469" spans="1:15">
      <c r="A2469" s="87">
        <v>44091</v>
      </c>
      <c r="B2469" s="79">
        <v>0.25</v>
      </c>
      <c r="C2469" s="79" t="s">
        <v>194</v>
      </c>
      <c r="D2469" s="79">
        <v>0.13</v>
      </c>
      <c r="E2469" s="88" t="s">
        <v>195</v>
      </c>
      <c r="F2469" s="88" t="s">
        <v>195</v>
      </c>
      <c r="G2469" s="90">
        <v>320</v>
      </c>
      <c r="H2469" s="90" t="s">
        <v>195</v>
      </c>
      <c r="I2469" s="80">
        <v>124.39420200000001</v>
      </c>
      <c r="J2469" s="79">
        <v>0.09</v>
      </c>
      <c r="K2469" s="79">
        <v>0.09</v>
      </c>
      <c r="L2469" s="79">
        <v>0.13059999999999999</v>
      </c>
      <c r="M2469" s="79">
        <v>0.122</v>
      </c>
      <c r="N2469" s="79">
        <v>0.113</v>
      </c>
      <c r="O2469" s="79">
        <v>0.106</v>
      </c>
    </row>
    <row r="2470" spans="1:15">
      <c r="A2470" s="87">
        <v>44092</v>
      </c>
      <c r="B2470" s="79">
        <v>0.25</v>
      </c>
      <c r="C2470" s="79" t="s">
        <v>194</v>
      </c>
      <c r="D2470" s="79">
        <v>0.13</v>
      </c>
      <c r="E2470" s="88" t="s">
        <v>195</v>
      </c>
      <c r="F2470" s="88" t="s">
        <v>195</v>
      </c>
      <c r="G2470" s="90">
        <v>100</v>
      </c>
      <c r="H2470" s="90" t="s">
        <v>195</v>
      </c>
      <c r="I2470" s="80">
        <v>124.394645</v>
      </c>
      <c r="J2470" s="79">
        <v>9.1399999999999995E-2</v>
      </c>
      <c r="K2470" s="79">
        <v>0.09</v>
      </c>
      <c r="L2470" s="79">
        <v>0.13</v>
      </c>
      <c r="M2470" s="79">
        <v>0.121</v>
      </c>
      <c r="N2470" s="79">
        <v>0.11600000000000001</v>
      </c>
      <c r="O2470" s="79">
        <v>0.111</v>
      </c>
    </row>
    <row r="2471" spans="1:15">
      <c r="A2471" s="87">
        <v>44095</v>
      </c>
      <c r="B2471" s="79">
        <v>0.25</v>
      </c>
      <c r="C2471" s="79" t="s">
        <v>194</v>
      </c>
      <c r="D2471" s="79">
        <v>0.13</v>
      </c>
      <c r="E2471" s="88">
        <v>0.13</v>
      </c>
      <c r="F2471" s="88">
        <v>0.13</v>
      </c>
      <c r="G2471" s="90">
        <v>441</v>
      </c>
      <c r="H2471" s="90">
        <v>5</v>
      </c>
      <c r="I2471" s="80">
        <v>124.395974</v>
      </c>
      <c r="J2471" s="79">
        <v>0.09</v>
      </c>
      <c r="K2471" s="79">
        <v>0.09</v>
      </c>
      <c r="L2471" s="79">
        <v>0.1293</v>
      </c>
      <c r="M2471" s="79">
        <v>0.123</v>
      </c>
      <c r="N2471" s="79">
        <v>0.115</v>
      </c>
      <c r="O2471" s="79">
        <v>0.113</v>
      </c>
    </row>
    <row r="2472" spans="1:15">
      <c r="A2472" s="87">
        <v>44096</v>
      </c>
      <c r="B2472" s="79">
        <v>0.25</v>
      </c>
      <c r="C2472" s="79" t="s">
        <v>194</v>
      </c>
      <c r="D2472" s="79">
        <v>0.13</v>
      </c>
      <c r="E2472" s="88" t="s">
        <v>195</v>
      </c>
      <c r="F2472" s="88" t="s">
        <v>195</v>
      </c>
      <c r="G2472" s="90">
        <v>330</v>
      </c>
      <c r="H2472" s="90" t="s">
        <v>195</v>
      </c>
      <c r="I2472" s="80">
        <v>124.396417</v>
      </c>
      <c r="J2472" s="79">
        <v>0.09</v>
      </c>
      <c r="K2472" s="79">
        <v>0.09</v>
      </c>
      <c r="L2472" s="79">
        <v>0.12790000000000001</v>
      </c>
      <c r="M2472" s="79">
        <v>0.11600000000000001</v>
      </c>
      <c r="N2472" s="79">
        <v>0.107</v>
      </c>
      <c r="O2472" s="79">
        <v>0.1</v>
      </c>
    </row>
    <row r="2473" spans="1:15">
      <c r="A2473" s="87">
        <v>44097</v>
      </c>
      <c r="B2473" s="79">
        <v>0.25</v>
      </c>
      <c r="C2473" s="79" t="s">
        <v>194</v>
      </c>
      <c r="D2473" s="79">
        <v>0.13</v>
      </c>
      <c r="E2473" s="88" t="s">
        <v>195</v>
      </c>
      <c r="F2473" s="88" t="s">
        <v>195</v>
      </c>
      <c r="G2473" s="90">
        <v>395</v>
      </c>
      <c r="H2473" s="90" t="s">
        <v>195</v>
      </c>
      <c r="I2473" s="80">
        <v>124.39686</v>
      </c>
      <c r="J2473" s="79">
        <v>0.08</v>
      </c>
      <c r="K2473" s="79">
        <v>0.08</v>
      </c>
      <c r="L2473" s="79">
        <v>0.115</v>
      </c>
      <c r="M2473" s="79">
        <v>0.104</v>
      </c>
      <c r="N2473" s="79">
        <v>7.9000000000000001E-2</v>
      </c>
      <c r="O2473" s="79">
        <v>6.9000000000000006E-2</v>
      </c>
    </row>
    <row r="2474" spans="1:15">
      <c r="A2474" s="87">
        <v>44098</v>
      </c>
      <c r="B2474" s="79">
        <v>0.25</v>
      </c>
      <c r="C2474" s="79" t="s">
        <v>194</v>
      </c>
      <c r="D2474" s="79">
        <v>0.13</v>
      </c>
      <c r="E2474" s="88" t="s">
        <v>195</v>
      </c>
      <c r="F2474" s="88" t="s">
        <v>195</v>
      </c>
      <c r="G2474" s="90">
        <v>320</v>
      </c>
      <c r="H2474" s="90" t="s">
        <v>195</v>
      </c>
      <c r="I2474" s="80">
        <v>124.39730299999999</v>
      </c>
      <c r="J2474" s="79">
        <v>0.09</v>
      </c>
      <c r="K2474" s="79">
        <v>0.08</v>
      </c>
      <c r="L2474" s="79">
        <v>0.1139</v>
      </c>
      <c r="M2474" s="79">
        <v>0.10299999999999999</v>
      </c>
      <c r="N2474" s="79">
        <v>7.9000000000000001E-2</v>
      </c>
      <c r="O2474" s="79">
        <v>7.0000000000000007E-2</v>
      </c>
    </row>
    <row r="2475" spans="1:15">
      <c r="A2475" s="87">
        <v>44099</v>
      </c>
      <c r="B2475" s="79">
        <v>0.25</v>
      </c>
      <c r="C2475" s="79" t="s">
        <v>194</v>
      </c>
      <c r="D2475" s="79">
        <v>0.13</v>
      </c>
      <c r="E2475" s="88" t="s">
        <v>195</v>
      </c>
      <c r="F2475" s="88" t="s">
        <v>195</v>
      </c>
      <c r="G2475" s="90">
        <v>370</v>
      </c>
      <c r="H2475" s="90" t="s">
        <v>195</v>
      </c>
      <c r="I2475" s="80">
        <v>124.397746</v>
      </c>
      <c r="J2475" s="79">
        <v>9.8299999999999998E-2</v>
      </c>
      <c r="K2475" s="79">
        <v>0.09</v>
      </c>
      <c r="L2475" s="79">
        <v>0.1258</v>
      </c>
      <c r="M2475" s="79">
        <v>0.108</v>
      </c>
      <c r="N2475" s="79">
        <v>8.5000000000000006E-2</v>
      </c>
      <c r="O2475" s="79">
        <v>7.4999999999999997E-2</v>
      </c>
    </row>
    <row r="2476" spans="1:15">
      <c r="A2476" s="87">
        <v>44102</v>
      </c>
      <c r="B2476" s="79">
        <v>0.25</v>
      </c>
      <c r="C2476" s="79" t="s">
        <v>194</v>
      </c>
      <c r="D2476" s="79">
        <v>0.13</v>
      </c>
      <c r="E2476" s="88">
        <v>0.13</v>
      </c>
      <c r="F2476" s="88">
        <v>0.13</v>
      </c>
      <c r="G2476" s="90">
        <v>577</v>
      </c>
      <c r="H2476" s="90">
        <v>7</v>
      </c>
      <c r="I2476" s="80">
        <v>124.39907599999999</v>
      </c>
      <c r="J2476" s="79">
        <v>8.5000000000000006E-2</v>
      </c>
      <c r="K2476" s="79">
        <v>0.08</v>
      </c>
      <c r="L2476" s="79">
        <v>0.1142</v>
      </c>
      <c r="M2476" s="79">
        <v>0.12</v>
      </c>
      <c r="N2476" s="79">
        <v>9.4500000000000001E-2</v>
      </c>
      <c r="O2476" s="79">
        <v>8.3000000000000004E-2</v>
      </c>
    </row>
    <row r="2477" spans="1:15">
      <c r="A2477" s="87">
        <v>44103</v>
      </c>
      <c r="B2477" s="79">
        <v>0.25</v>
      </c>
      <c r="C2477" s="79" t="s">
        <v>194</v>
      </c>
      <c r="D2477" s="79">
        <v>0.13</v>
      </c>
      <c r="E2477" s="88">
        <v>0.13</v>
      </c>
      <c r="F2477" s="88">
        <v>0.13</v>
      </c>
      <c r="G2477" s="90">
        <v>340</v>
      </c>
      <c r="H2477" s="90">
        <v>6</v>
      </c>
      <c r="I2477" s="80">
        <v>124.399519</v>
      </c>
      <c r="J2477" s="79">
        <v>0.09</v>
      </c>
      <c r="K2477" s="79">
        <v>0.09</v>
      </c>
      <c r="L2477" s="79">
        <v>0.12039999999999999</v>
      </c>
      <c r="M2477" s="79">
        <v>0.11899999999999999</v>
      </c>
      <c r="N2477" s="79">
        <v>9.4E-2</v>
      </c>
      <c r="O2477" s="79">
        <v>8.5000000000000006E-2</v>
      </c>
    </row>
    <row r="2478" spans="1:15">
      <c r="A2478" s="87">
        <v>44104</v>
      </c>
      <c r="B2478" s="79">
        <v>0.25</v>
      </c>
      <c r="C2478" s="79" t="s">
        <v>194</v>
      </c>
      <c r="D2478" s="79">
        <v>0.13</v>
      </c>
      <c r="E2478" s="88">
        <v>0.13</v>
      </c>
      <c r="F2478" s="88">
        <v>0.13</v>
      </c>
      <c r="G2478" s="90">
        <v>630</v>
      </c>
      <c r="H2478" s="90">
        <v>8</v>
      </c>
      <c r="I2478" s="80">
        <v>124.399962</v>
      </c>
      <c r="J2478" s="79">
        <v>0.08</v>
      </c>
      <c r="K2478" s="79">
        <v>0.08</v>
      </c>
      <c r="L2478" s="79">
        <v>0.1139</v>
      </c>
      <c r="M2478" s="79">
        <v>0.11799999999999999</v>
      </c>
      <c r="N2478" s="79">
        <v>9.7000000000000003E-2</v>
      </c>
      <c r="O2478" s="79">
        <v>8.6999999999999994E-2</v>
      </c>
    </row>
    <row r="2479" spans="1:15">
      <c r="A2479" s="87">
        <v>44105</v>
      </c>
      <c r="B2479" s="79">
        <v>0.25</v>
      </c>
      <c r="C2479" s="79" t="s">
        <v>194</v>
      </c>
      <c r="D2479" s="79">
        <v>0.13</v>
      </c>
      <c r="E2479" s="88">
        <v>0.13</v>
      </c>
      <c r="F2479" s="88">
        <v>0.13</v>
      </c>
      <c r="G2479" s="90">
        <v>570</v>
      </c>
      <c r="H2479" s="90">
        <v>5</v>
      </c>
      <c r="I2479" s="80">
        <v>124.40040500000001</v>
      </c>
      <c r="J2479" s="79">
        <v>0.09</v>
      </c>
      <c r="K2479" s="79">
        <v>9.2899999999999996E-2</v>
      </c>
      <c r="L2479" s="79">
        <v>0.1229</v>
      </c>
      <c r="M2479" s="79">
        <v>0.123</v>
      </c>
      <c r="N2479" s="79">
        <v>0.1</v>
      </c>
      <c r="O2479" s="79">
        <v>0.09</v>
      </c>
    </row>
    <row r="2480" spans="1:15" ht="12.75" customHeight="1">
      <c r="A2480" s="87">
        <v>44106</v>
      </c>
      <c r="B2480" s="79">
        <v>0.25</v>
      </c>
      <c r="C2480" s="79" t="s">
        <v>194</v>
      </c>
      <c r="D2480" s="79">
        <v>0.13</v>
      </c>
      <c r="E2480" s="88" t="s">
        <v>195</v>
      </c>
      <c r="F2480" s="88" t="s">
        <v>195</v>
      </c>
      <c r="G2480" s="90">
        <v>480</v>
      </c>
      <c r="H2480" s="90" t="s">
        <v>195</v>
      </c>
      <c r="I2480" s="80">
        <v>124.400848</v>
      </c>
      <c r="J2480" s="79">
        <v>0.09</v>
      </c>
      <c r="K2480" s="79">
        <v>0.09</v>
      </c>
      <c r="L2480" s="79">
        <v>0.1245</v>
      </c>
      <c r="M2480" s="79">
        <v>0.123</v>
      </c>
      <c r="N2480" s="79">
        <v>0.1</v>
      </c>
      <c r="O2480" s="79">
        <v>0.09</v>
      </c>
    </row>
    <row r="2481" spans="1:15">
      <c r="A2481" s="87">
        <v>44109</v>
      </c>
      <c r="B2481" s="79">
        <v>0.25</v>
      </c>
      <c r="C2481" s="79" t="s">
        <v>194</v>
      </c>
      <c r="D2481" s="79">
        <v>0.13</v>
      </c>
      <c r="E2481" s="88" t="s">
        <v>195</v>
      </c>
      <c r="F2481" s="88" t="s">
        <v>195</v>
      </c>
      <c r="G2481" s="90">
        <v>30</v>
      </c>
      <c r="H2481" s="90" t="s">
        <v>195</v>
      </c>
      <c r="I2481" s="80">
        <v>124.40219999999999</v>
      </c>
      <c r="J2481" s="79">
        <v>0.09</v>
      </c>
      <c r="K2481" s="79">
        <v>0.09</v>
      </c>
      <c r="L2481" s="79">
        <v>0.1245</v>
      </c>
      <c r="M2481" s="79">
        <v>0.123</v>
      </c>
      <c r="N2481" s="79">
        <v>0.1</v>
      </c>
      <c r="O2481" s="79">
        <v>0.09</v>
      </c>
    </row>
    <row r="2482" spans="1:15">
      <c r="A2482" s="87">
        <v>44110</v>
      </c>
      <c r="B2482" s="79">
        <v>0.25</v>
      </c>
      <c r="C2482" s="79" t="s">
        <v>194</v>
      </c>
      <c r="D2482" s="79">
        <v>0.13</v>
      </c>
      <c r="E2482" s="88">
        <v>0.13</v>
      </c>
      <c r="F2482" s="88">
        <v>0.13</v>
      </c>
      <c r="G2482" s="90">
        <v>390</v>
      </c>
      <c r="H2482" s="90">
        <v>8</v>
      </c>
      <c r="I2482" s="80">
        <v>124.40262</v>
      </c>
      <c r="J2482" s="79">
        <v>0.09</v>
      </c>
      <c r="K2482" s="79">
        <v>9.0399999999999994E-2</v>
      </c>
      <c r="L2482" s="79">
        <v>0.12139999999999999</v>
      </c>
      <c r="M2482" s="79">
        <v>0.12</v>
      </c>
      <c r="N2482" s="79">
        <v>9.5000000000000001E-2</v>
      </c>
      <c r="O2482" s="79">
        <v>8.3000000000000004E-2</v>
      </c>
    </row>
    <row r="2483" spans="1:15">
      <c r="A2483" s="87">
        <v>44111</v>
      </c>
      <c r="B2483" s="79">
        <v>0.25</v>
      </c>
      <c r="C2483" s="79" t="s">
        <v>194</v>
      </c>
      <c r="D2483" s="79">
        <v>0.13</v>
      </c>
      <c r="E2483" s="88">
        <v>0.13</v>
      </c>
      <c r="F2483" s="88">
        <v>0.13</v>
      </c>
      <c r="G2483" s="90">
        <v>733</v>
      </c>
      <c r="H2483" s="90">
        <v>9</v>
      </c>
      <c r="I2483" s="80">
        <v>124.403063</v>
      </c>
      <c r="J2483" s="79">
        <v>0.1</v>
      </c>
      <c r="K2483" s="79">
        <v>9.2600000000000002E-2</v>
      </c>
      <c r="L2483" s="79">
        <v>0.1177</v>
      </c>
      <c r="M2483" s="79">
        <v>0.11799999999999999</v>
      </c>
      <c r="N2483" s="79">
        <v>8.5999999999999993E-2</v>
      </c>
      <c r="O2483" s="79">
        <v>7.4999999999999997E-2</v>
      </c>
    </row>
    <row r="2484" spans="1:15">
      <c r="A2484" s="87">
        <v>44112</v>
      </c>
      <c r="B2484" s="79">
        <v>0.25</v>
      </c>
      <c r="C2484" s="79" t="s">
        <v>194</v>
      </c>
      <c r="D2484" s="79">
        <v>0.13</v>
      </c>
      <c r="E2484" s="88">
        <v>0.13</v>
      </c>
      <c r="F2484" s="88">
        <v>0.13</v>
      </c>
      <c r="G2484" s="90">
        <v>251</v>
      </c>
      <c r="H2484" s="90">
        <v>5</v>
      </c>
      <c r="I2484" s="80">
        <v>124.40350599999999</v>
      </c>
      <c r="J2484" s="79">
        <v>0.09</v>
      </c>
      <c r="K2484" s="79">
        <v>0.08</v>
      </c>
      <c r="L2484" s="79">
        <v>0.1071</v>
      </c>
      <c r="M2484" s="79">
        <v>0.11899999999999999</v>
      </c>
      <c r="N2484" s="79">
        <v>0.09</v>
      </c>
      <c r="O2484" s="79">
        <v>0.08</v>
      </c>
    </row>
    <row r="2485" spans="1:15">
      <c r="A2485" s="87">
        <v>44113</v>
      </c>
      <c r="B2485" s="79">
        <v>0.25</v>
      </c>
      <c r="C2485" s="79" t="s">
        <v>194</v>
      </c>
      <c r="D2485" s="79">
        <v>0.13</v>
      </c>
      <c r="E2485" s="88" t="s">
        <v>195</v>
      </c>
      <c r="F2485" s="88" t="s">
        <v>195</v>
      </c>
      <c r="G2485" s="90">
        <v>240</v>
      </c>
      <c r="H2485" s="90" t="s">
        <v>195</v>
      </c>
      <c r="I2485" s="80">
        <v>124.403949</v>
      </c>
      <c r="J2485" s="79">
        <v>0.09</v>
      </c>
      <c r="K2485" s="79">
        <v>0.08</v>
      </c>
      <c r="L2485" s="79">
        <v>0.105</v>
      </c>
      <c r="M2485" s="79">
        <v>0.113</v>
      </c>
      <c r="N2485" s="79">
        <v>8.8999999999999996E-2</v>
      </c>
      <c r="O2485" s="79">
        <v>0.08</v>
      </c>
    </row>
    <row r="2486" spans="1:15">
      <c r="A2486" s="87">
        <v>44116</v>
      </c>
      <c r="B2486" s="79">
        <v>0.25</v>
      </c>
      <c r="C2486" s="79" t="s">
        <v>194</v>
      </c>
      <c r="D2486" s="79">
        <v>0.13</v>
      </c>
      <c r="E2486" s="88">
        <v>0.13</v>
      </c>
      <c r="F2486" s="88">
        <v>0.13</v>
      </c>
      <c r="G2486" s="90">
        <v>427</v>
      </c>
      <c r="H2486" s="90">
        <v>7</v>
      </c>
      <c r="I2486" s="80">
        <v>124.40527899999999</v>
      </c>
      <c r="J2486" s="79">
        <v>0.1</v>
      </c>
      <c r="K2486" s="79">
        <v>0.09</v>
      </c>
      <c r="L2486" s="79">
        <v>0.1187</v>
      </c>
      <c r="M2486" s="79">
        <v>0.113</v>
      </c>
      <c r="N2486" s="79">
        <v>0.09</v>
      </c>
      <c r="O2486" s="79">
        <v>0.08</v>
      </c>
    </row>
    <row r="2487" spans="1:15">
      <c r="A2487" s="87">
        <v>44117</v>
      </c>
      <c r="B2487" s="79">
        <v>0.25</v>
      </c>
      <c r="C2487" s="79" t="s">
        <v>194</v>
      </c>
      <c r="D2487" s="79">
        <v>0.13</v>
      </c>
      <c r="E2487" s="88" t="s">
        <v>195</v>
      </c>
      <c r="F2487" s="88" t="s">
        <v>195</v>
      </c>
      <c r="G2487" s="90">
        <v>536</v>
      </c>
      <c r="H2487" s="90" t="s">
        <v>195</v>
      </c>
      <c r="I2487" s="80">
        <v>124.405722</v>
      </c>
      <c r="J2487" s="79">
        <v>9.8900000000000002E-2</v>
      </c>
      <c r="K2487" s="79">
        <v>9.3600000000000003E-2</v>
      </c>
      <c r="L2487" s="79">
        <v>0.1154</v>
      </c>
      <c r="M2487" s="79">
        <v>0.108</v>
      </c>
      <c r="N2487" s="79">
        <v>0.09</v>
      </c>
      <c r="O2487" s="79">
        <v>0.08</v>
      </c>
    </row>
    <row r="2488" spans="1:15">
      <c r="A2488" s="87">
        <v>44118</v>
      </c>
      <c r="B2488" s="79">
        <v>0.25</v>
      </c>
      <c r="C2488" s="79" t="s">
        <v>194</v>
      </c>
      <c r="D2488" s="79">
        <v>0.13</v>
      </c>
      <c r="E2488" s="88">
        <v>0.13</v>
      </c>
      <c r="F2488" s="88">
        <v>0.13</v>
      </c>
      <c r="G2488" s="90">
        <v>254</v>
      </c>
      <c r="H2488" s="90">
        <v>7</v>
      </c>
      <c r="I2488" s="80">
        <v>124.406165</v>
      </c>
      <c r="J2488" s="79">
        <v>8.5000000000000006E-2</v>
      </c>
      <c r="K2488" s="79">
        <v>0.08</v>
      </c>
      <c r="L2488" s="79">
        <v>0.1046</v>
      </c>
      <c r="M2488" s="79">
        <v>0.11</v>
      </c>
      <c r="N2488" s="79">
        <v>9.0999999999999998E-2</v>
      </c>
      <c r="O2488" s="79">
        <v>8.2000000000000003E-2</v>
      </c>
    </row>
    <row r="2489" spans="1:15">
      <c r="A2489" s="87">
        <v>44119</v>
      </c>
      <c r="B2489" s="79">
        <v>0.25</v>
      </c>
      <c r="C2489" s="79" t="s">
        <v>194</v>
      </c>
      <c r="D2489" s="79">
        <v>0.13</v>
      </c>
      <c r="E2489" s="88">
        <v>0.13</v>
      </c>
      <c r="F2489" s="88">
        <v>0.13</v>
      </c>
      <c r="G2489" s="90">
        <v>510</v>
      </c>
      <c r="H2489" s="90">
        <v>5</v>
      </c>
      <c r="I2489" s="80">
        <v>124.40660800000001</v>
      </c>
      <c r="J2489" s="79">
        <v>8.5000000000000006E-2</v>
      </c>
      <c r="K2489" s="79">
        <v>8.5000000000000006E-2</v>
      </c>
      <c r="L2489" s="79">
        <v>0.1052</v>
      </c>
      <c r="M2489" s="79">
        <v>0.109</v>
      </c>
      <c r="N2489" s="79">
        <v>8.6999999999999994E-2</v>
      </c>
      <c r="O2489" s="79">
        <v>7.6999999999999999E-2</v>
      </c>
    </row>
    <row r="2490" spans="1:15">
      <c r="A2490" s="87">
        <v>44120</v>
      </c>
      <c r="B2490" s="79">
        <v>0.25</v>
      </c>
      <c r="C2490" s="79" t="s">
        <v>194</v>
      </c>
      <c r="D2490" s="79">
        <v>0.13</v>
      </c>
      <c r="E2490" s="88">
        <v>0.13</v>
      </c>
      <c r="F2490" s="88">
        <v>0.13</v>
      </c>
      <c r="G2490" s="90">
        <v>227</v>
      </c>
      <c r="H2490" s="90">
        <v>6</v>
      </c>
      <c r="I2490" s="80">
        <v>124.407051</v>
      </c>
      <c r="J2490" s="79">
        <v>0.08</v>
      </c>
      <c r="K2490" s="79">
        <v>0.08</v>
      </c>
      <c r="L2490" s="79">
        <v>0.1051</v>
      </c>
      <c r="M2490" s="79">
        <v>0.108</v>
      </c>
      <c r="N2490" s="79">
        <v>8.7999999999999995E-2</v>
      </c>
      <c r="O2490" s="79">
        <v>7.8E-2</v>
      </c>
    </row>
    <row r="2491" spans="1:15">
      <c r="A2491" s="87">
        <v>44123</v>
      </c>
      <c r="B2491" s="79">
        <v>0.25</v>
      </c>
      <c r="C2491" s="79" t="s">
        <v>194</v>
      </c>
      <c r="D2491" s="79">
        <v>0.13</v>
      </c>
      <c r="E2491" s="88">
        <v>0.13</v>
      </c>
      <c r="F2491" s="88">
        <v>0.13</v>
      </c>
      <c r="G2491" s="90">
        <v>537</v>
      </c>
      <c r="H2491" s="90">
        <v>7</v>
      </c>
      <c r="I2491" s="80">
        <v>124.40837999999999</v>
      </c>
      <c r="J2491" s="79">
        <v>8.5000000000000006E-2</v>
      </c>
      <c r="K2491" s="79">
        <v>0.08</v>
      </c>
      <c r="L2491" s="79">
        <v>0.1018</v>
      </c>
      <c r="M2491" s="79">
        <v>0.10299999999999999</v>
      </c>
      <c r="N2491" s="79">
        <v>8.3000000000000004E-2</v>
      </c>
      <c r="O2491" s="79">
        <v>7.4999999999999997E-2</v>
      </c>
    </row>
    <row r="2492" spans="1:15">
      <c r="A2492" s="87">
        <v>44124</v>
      </c>
      <c r="B2492" s="79">
        <v>0.25</v>
      </c>
      <c r="C2492" s="79" t="s">
        <v>194</v>
      </c>
      <c r="D2492" s="79">
        <v>0.13</v>
      </c>
      <c r="E2492" s="88">
        <v>0.13</v>
      </c>
      <c r="F2492" s="88">
        <v>0.13</v>
      </c>
      <c r="G2492" s="90">
        <v>1154</v>
      </c>
      <c r="H2492" s="90">
        <v>11</v>
      </c>
      <c r="I2492" s="80">
        <v>124.408823</v>
      </c>
      <c r="J2492" s="79">
        <v>5.33E-2</v>
      </c>
      <c r="K2492" s="79">
        <v>0.05</v>
      </c>
      <c r="L2492" s="79">
        <v>7.0800000000000002E-2</v>
      </c>
      <c r="M2492" s="79">
        <v>8.7999999999999995E-2</v>
      </c>
      <c r="N2492" s="79">
        <v>7.0000000000000007E-2</v>
      </c>
      <c r="O2492" s="79">
        <v>6.0999999999999999E-2</v>
      </c>
    </row>
    <row r="2493" spans="1:15">
      <c r="A2493" s="87">
        <v>44125</v>
      </c>
      <c r="B2493" s="79">
        <v>0.25</v>
      </c>
      <c r="C2493" s="79" t="s">
        <v>194</v>
      </c>
      <c r="D2493" s="79">
        <v>0.13</v>
      </c>
      <c r="E2493" s="88">
        <v>0.13</v>
      </c>
      <c r="F2493" s="88">
        <v>0.13</v>
      </c>
      <c r="G2493" s="90">
        <v>1417</v>
      </c>
      <c r="H2493" s="90">
        <v>10</v>
      </c>
      <c r="I2493" s="80">
        <v>124.409266</v>
      </c>
      <c r="J2493" s="79">
        <v>5.2499999999999998E-2</v>
      </c>
      <c r="K2493" s="79">
        <v>0.05</v>
      </c>
      <c r="L2493" s="79">
        <v>6.5000000000000002E-2</v>
      </c>
      <c r="M2493" s="79">
        <v>8.3000000000000004E-2</v>
      </c>
      <c r="N2493" s="79">
        <v>0.06</v>
      </c>
      <c r="O2493" s="79">
        <v>5.0999999999999997E-2</v>
      </c>
    </row>
    <row r="2494" spans="1:15">
      <c r="A2494" s="87">
        <v>44126</v>
      </c>
      <c r="B2494" s="79">
        <v>0.25</v>
      </c>
      <c r="C2494" s="79" t="s">
        <v>194</v>
      </c>
      <c r="D2494" s="79">
        <v>0.13</v>
      </c>
      <c r="E2494" s="88">
        <v>0.17</v>
      </c>
      <c r="F2494" s="88">
        <v>0.13</v>
      </c>
      <c r="G2494" s="90">
        <v>4210</v>
      </c>
      <c r="H2494" s="90">
        <v>18</v>
      </c>
      <c r="I2494" s="80">
        <v>124.40971</v>
      </c>
      <c r="J2494" s="79">
        <v>6.5000000000000002E-2</v>
      </c>
      <c r="K2494" s="79">
        <v>0.06</v>
      </c>
      <c r="L2494" s="79">
        <v>7.2499999999999995E-2</v>
      </c>
      <c r="M2494" s="79">
        <v>8.2000000000000003E-2</v>
      </c>
      <c r="N2494" s="79">
        <v>5.8000000000000003E-2</v>
      </c>
      <c r="O2494" s="79">
        <v>0.05</v>
      </c>
    </row>
    <row r="2495" spans="1:15">
      <c r="A2495" s="87">
        <v>44127</v>
      </c>
      <c r="B2495" s="79">
        <v>0.25</v>
      </c>
      <c r="C2495" s="79" t="s">
        <v>194</v>
      </c>
      <c r="D2495" s="79">
        <v>0.13</v>
      </c>
      <c r="E2495" s="88">
        <v>0.13</v>
      </c>
      <c r="F2495" s="88">
        <v>0.13</v>
      </c>
      <c r="G2495" s="90">
        <v>1080</v>
      </c>
      <c r="H2495" s="90">
        <v>9</v>
      </c>
      <c r="I2495" s="80">
        <v>124.41015299999999</v>
      </c>
      <c r="J2495" s="79">
        <v>6.5000000000000002E-2</v>
      </c>
      <c r="K2495" s="79">
        <v>0.06</v>
      </c>
      <c r="L2495" s="79">
        <v>7.1499999999999994E-2</v>
      </c>
      <c r="M2495" s="79">
        <v>7.3499999999999996E-2</v>
      </c>
      <c r="N2495" s="79">
        <v>5.5500000000000001E-2</v>
      </c>
      <c r="O2495" s="79">
        <v>4.5499999999999999E-2</v>
      </c>
    </row>
    <row r="2496" spans="1:15">
      <c r="A2496" s="87">
        <v>44130</v>
      </c>
      <c r="B2496" s="79">
        <v>0.25</v>
      </c>
      <c r="C2496" s="79" t="s">
        <v>194</v>
      </c>
      <c r="D2496" s="79">
        <v>0.13</v>
      </c>
      <c r="E2496" s="88">
        <v>0.13</v>
      </c>
      <c r="F2496" s="88">
        <v>0.13</v>
      </c>
      <c r="G2496" s="90">
        <v>644</v>
      </c>
      <c r="H2496" s="90">
        <v>10</v>
      </c>
      <c r="I2496" s="80">
        <v>124.41148200000001</v>
      </c>
      <c r="J2496" s="79">
        <v>0.06</v>
      </c>
      <c r="K2496" s="79">
        <v>0.06</v>
      </c>
      <c r="L2496" s="79">
        <v>7.0000000000000007E-2</v>
      </c>
      <c r="M2496" s="79">
        <v>7.1999999999999995E-2</v>
      </c>
      <c r="N2496" s="79">
        <v>5.6000000000000001E-2</v>
      </c>
      <c r="O2496" s="79">
        <v>4.9000000000000002E-2</v>
      </c>
    </row>
    <row r="2497" spans="1:15">
      <c r="A2497" s="87">
        <v>44131</v>
      </c>
      <c r="B2497" s="79">
        <v>0.25</v>
      </c>
      <c r="C2497" s="79" t="s">
        <v>194</v>
      </c>
      <c r="D2497" s="79">
        <v>0.13</v>
      </c>
      <c r="E2497" s="88">
        <v>0.13</v>
      </c>
      <c r="F2497" s="88">
        <v>0.13</v>
      </c>
      <c r="G2497" s="90">
        <v>998</v>
      </c>
      <c r="H2497" s="90">
        <v>13</v>
      </c>
      <c r="I2497" s="80">
        <v>124.411925</v>
      </c>
      <c r="J2497" s="79">
        <v>5.5E-2</v>
      </c>
      <c r="K2497" s="79">
        <v>5.6300000000000003E-2</v>
      </c>
      <c r="L2497" s="79">
        <v>7.0000000000000007E-2</v>
      </c>
      <c r="M2497" s="79">
        <v>6.8000000000000005E-2</v>
      </c>
      <c r="N2497" s="79">
        <v>5.5E-2</v>
      </c>
      <c r="O2497" s="79">
        <v>4.5999999999999999E-2</v>
      </c>
    </row>
    <row r="2498" spans="1:15">
      <c r="A2498" s="87">
        <v>44132</v>
      </c>
      <c r="B2498" s="79">
        <v>0.25</v>
      </c>
      <c r="C2498" s="79" t="s">
        <v>194</v>
      </c>
      <c r="D2498" s="79">
        <v>0.13</v>
      </c>
      <c r="E2498" s="88">
        <v>0.13</v>
      </c>
      <c r="F2498" s="88">
        <v>0.13</v>
      </c>
      <c r="G2498" s="90">
        <v>554</v>
      </c>
      <c r="H2498" s="90">
        <v>7</v>
      </c>
      <c r="I2498" s="80">
        <v>124.412368</v>
      </c>
      <c r="J2498" s="79">
        <v>5.5E-2</v>
      </c>
      <c r="K2498" s="79">
        <v>5.5599999999999997E-2</v>
      </c>
      <c r="L2498" s="79">
        <v>7.0000000000000007E-2</v>
      </c>
      <c r="M2498" s="79">
        <v>6.6000000000000003E-2</v>
      </c>
      <c r="N2498" s="79">
        <v>5.3999999999999999E-2</v>
      </c>
      <c r="O2498" s="79">
        <v>4.5999999999999999E-2</v>
      </c>
    </row>
    <row r="2499" spans="1:15">
      <c r="A2499" s="87">
        <v>44133</v>
      </c>
      <c r="B2499" s="79">
        <v>0.25</v>
      </c>
      <c r="C2499" s="79" t="s">
        <v>194</v>
      </c>
      <c r="D2499" s="79">
        <v>0.13</v>
      </c>
      <c r="E2499" s="88">
        <v>0.13</v>
      </c>
      <c r="F2499" s="88">
        <v>0.13</v>
      </c>
      <c r="G2499" s="90">
        <v>544</v>
      </c>
      <c r="H2499" s="90">
        <v>8</v>
      </c>
      <c r="I2499" s="80">
        <v>124.412811</v>
      </c>
      <c r="J2499" s="79">
        <v>5.5E-2</v>
      </c>
      <c r="K2499" s="79">
        <v>5.5E-2</v>
      </c>
      <c r="L2499" s="79">
        <v>6.83E-2</v>
      </c>
      <c r="M2499" s="79">
        <v>6.6000000000000003E-2</v>
      </c>
      <c r="N2499" s="79">
        <v>5.3999999999999999E-2</v>
      </c>
      <c r="O2499" s="79">
        <v>4.7E-2</v>
      </c>
    </row>
    <row r="2500" spans="1:15">
      <c r="A2500" s="87">
        <v>44134</v>
      </c>
      <c r="B2500" s="79">
        <v>0.25</v>
      </c>
      <c r="C2500" s="79" t="s">
        <v>194</v>
      </c>
      <c r="D2500" s="79">
        <v>0.13</v>
      </c>
      <c r="E2500" s="88">
        <v>0.13</v>
      </c>
      <c r="F2500" s="88">
        <v>0.13</v>
      </c>
      <c r="G2500" s="90">
        <v>489</v>
      </c>
      <c r="H2500" s="90">
        <v>6</v>
      </c>
      <c r="I2500" s="80">
        <v>124.41325399999999</v>
      </c>
      <c r="J2500" s="79">
        <v>5.1700000000000003E-2</v>
      </c>
      <c r="K2500" s="79">
        <v>5.6800000000000003E-2</v>
      </c>
      <c r="L2500" s="79">
        <v>6.5000000000000002E-2</v>
      </c>
      <c r="M2500" s="79">
        <v>5.8000000000000003E-2</v>
      </c>
      <c r="N2500" s="79">
        <v>5.0999999999999997E-2</v>
      </c>
      <c r="O2500" s="79">
        <v>4.5999999999999999E-2</v>
      </c>
    </row>
    <row r="2501" spans="1:15">
      <c r="A2501" s="87">
        <v>44137</v>
      </c>
      <c r="B2501" s="79">
        <v>0.25</v>
      </c>
      <c r="C2501" s="79" t="s">
        <v>194</v>
      </c>
      <c r="D2501" s="79">
        <v>0.13</v>
      </c>
      <c r="E2501" s="88">
        <v>0.13</v>
      </c>
      <c r="F2501" s="88">
        <v>0.13</v>
      </c>
      <c r="G2501" s="90">
        <v>788</v>
      </c>
      <c r="H2501" s="90">
        <v>12</v>
      </c>
      <c r="I2501" s="80">
        <v>124.414584</v>
      </c>
      <c r="J2501" s="79">
        <v>6.5000000000000002E-2</v>
      </c>
      <c r="K2501" s="79">
        <v>6.3500000000000001E-2</v>
      </c>
      <c r="L2501" s="79">
        <v>7.4999999999999997E-2</v>
      </c>
      <c r="M2501" s="79">
        <v>5.3999999999999999E-2</v>
      </c>
      <c r="N2501" s="79">
        <v>5.0999999999999997E-2</v>
      </c>
      <c r="O2501" s="79">
        <v>4.4999999999999998E-2</v>
      </c>
    </row>
    <row r="2502" spans="1:15">
      <c r="A2502" s="87">
        <v>44138</v>
      </c>
      <c r="B2502" s="79">
        <v>0.25</v>
      </c>
      <c r="D2502" s="79">
        <v>0.13</v>
      </c>
      <c r="E2502" s="88" t="s">
        <v>195</v>
      </c>
      <c r="F2502" s="88" t="s">
        <v>195</v>
      </c>
      <c r="G2502" s="90">
        <v>415</v>
      </c>
      <c r="H2502" s="90" t="s">
        <v>195</v>
      </c>
      <c r="I2502" s="80">
        <v>124.41502699999999</v>
      </c>
      <c r="J2502" s="79">
        <v>4.4999999999999998E-2</v>
      </c>
      <c r="K2502" s="79">
        <v>4.48E-2</v>
      </c>
      <c r="L2502" s="79">
        <v>5.74E-2</v>
      </c>
      <c r="M2502" s="79">
        <v>2.7E-2</v>
      </c>
      <c r="N2502" s="79">
        <v>2.3E-2</v>
      </c>
      <c r="O2502" s="79">
        <v>2.1999999999999999E-2</v>
      </c>
    </row>
    <row r="2503" spans="1:15">
      <c r="A2503" s="87">
        <v>44139</v>
      </c>
      <c r="B2503" s="79">
        <v>0.1</v>
      </c>
      <c r="C2503" s="79">
        <v>-0.15</v>
      </c>
      <c r="D2503" s="79">
        <v>0.04</v>
      </c>
      <c r="E2503" s="88">
        <v>0.05</v>
      </c>
      <c r="F2503" s="88">
        <v>0.03</v>
      </c>
      <c r="G2503" s="90">
        <v>357</v>
      </c>
      <c r="H2503" s="90">
        <v>6</v>
      </c>
      <c r="I2503" s="80">
        <v>124.41547</v>
      </c>
      <c r="J2503" s="79">
        <v>0.02</v>
      </c>
      <c r="K2503" s="79">
        <v>2.8899999999999999E-2</v>
      </c>
      <c r="L2503" s="79">
        <v>0.04</v>
      </c>
      <c r="M2503" s="79">
        <v>3.0499999999999999E-2</v>
      </c>
      <c r="N2503" s="79">
        <v>3.0499999999999999E-2</v>
      </c>
      <c r="O2503" s="79">
        <v>2.9499999999999998E-2</v>
      </c>
    </row>
    <row r="2504" spans="1:15">
      <c r="A2504" s="87">
        <v>44140</v>
      </c>
      <c r="B2504" s="79">
        <v>0.1</v>
      </c>
      <c r="C2504" s="79" t="s">
        <v>194</v>
      </c>
      <c r="D2504" s="79">
        <v>0.04</v>
      </c>
      <c r="E2504" s="88">
        <v>0.05</v>
      </c>
      <c r="F2504" s="88">
        <v>0.03</v>
      </c>
      <c r="G2504" s="90">
        <v>1035</v>
      </c>
      <c r="H2504" s="90">
        <v>9</v>
      </c>
      <c r="I2504" s="80">
        <v>124.415606</v>
      </c>
      <c r="J2504" s="79">
        <v>0.02</v>
      </c>
      <c r="K2504" s="79">
        <v>2.1999999999999999E-2</v>
      </c>
      <c r="L2504" s="79">
        <v>3.5000000000000003E-2</v>
      </c>
      <c r="M2504" s="79">
        <v>3.0499999999999999E-2</v>
      </c>
      <c r="N2504" s="79">
        <v>3.0499999999999999E-2</v>
      </c>
      <c r="O2504" s="79">
        <v>2.9499999999999998E-2</v>
      </c>
    </row>
    <row r="2505" spans="1:15">
      <c r="A2505" s="87">
        <v>44141</v>
      </c>
      <c r="B2505" s="79">
        <v>0.1</v>
      </c>
      <c r="C2505" s="79" t="s">
        <v>194</v>
      </c>
      <c r="D2505" s="79">
        <v>0.04</v>
      </c>
      <c r="E2505" s="88">
        <v>0.04</v>
      </c>
      <c r="F2505" s="88">
        <v>0.04</v>
      </c>
      <c r="G2505" s="90">
        <v>585</v>
      </c>
      <c r="H2505" s="90">
        <v>8</v>
      </c>
      <c r="I2505" s="80">
        <v>124.41574300000001</v>
      </c>
      <c r="J2505" s="79">
        <v>0.02</v>
      </c>
      <c r="K2505" s="79">
        <v>2.12E-2</v>
      </c>
      <c r="L2505" s="79">
        <v>3.0200000000000001E-2</v>
      </c>
      <c r="M2505" s="79">
        <v>3.0499999999999999E-2</v>
      </c>
      <c r="N2505" s="79">
        <v>3.0499999999999999E-2</v>
      </c>
      <c r="O2505" s="79">
        <v>2.9499999999999998E-2</v>
      </c>
    </row>
    <row r="2506" spans="1:15">
      <c r="A2506" s="87">
        <v>44144</v>
      </c>
      <c r="B2506" s="79">
        <v>0.1</v>
      </c>
      <c r="C2506" s="79" t="s">
        <v>194</v>
      </c>
      <c r="D2506" s="79">
        <v>0.05</v>
      </c>
      <c r="E2506" s="88">
        <v>0.06</v>
      </c>
      <c r="F2506" s="88">
        <v>0.04</v>
      </c>
      <c r="G2506" s="90">
        <v>1185</v>
      </c>
      <c r="H2506" s="90">
        <v>14</v>
      </c>
      <c r="I2506" s="80">
        <v>124.416152</v>
      </c>
      <c r="J2506" s="79">
        <v>0.02</v>
      </c>
      <c r="K2506" s="79">
        <v>2.1000000000000001E-2</v>
      </c>
      <c r="L2506" s="79">
        <v>0.03</v>
      </c>
      <c r="M2506" s="79">
        <v>3.0499999999999999E-2</v>
      </c>
      <c r="N2506" s="79">
        <v>3.0499999999999999E-2</v>
      </c>
      <c r="O2506" s="79">
        <v>2.9499999999999998E-2</v>
      </c>
    </row>
    <row r="2507" spans="1:15">
      <c r="A2507" s="87">
        <v>44145</v>
      </c>
      <c r="B2507" s="79">
        <v>0.1</v>
      </c>
      <c r="C2507" s="79" t="s">
        <v>194</v>
      </c>
      <c r="D2507" s="79">
        <v>0.05</v>
      </c>
      <c r="E2507" s="88">
        <v>0.06</v>
      </c>
      <c r="F2507" s="88">
        <v>0.05</v>
      </c>
      <c r="G2507" s="90">
        <v>535</v>
      </c>
      <c r="H2507" s="90">
        <v>6</v>
      </c>
      <c r="I2507" s="80">
        <v>124.41632199999999</v>
      </c>
      <c r="J2507" s="79">
        <v>2.6800000000000001E-2</v>
      </c>
      <c r="K2507" s="79">
        <v>3.1600000000000003E-2</v>
      </c>
      <c r="L2507" s="79">
        <v>4.4999999999999998E-2</v>
      </c>
      <c r="M2507" s="79">
        <v>3.4000000000000002E-2</v>
      </c>
      <c r="N2507" s="79">
        <v>3.7999999999999999E-2</v>
      </c>
      <c r="O2507" s="79">
        <v>3.7999999999999999E-2</v>
      </c>
    </row>
    <row r="2508" spans="1:15">
      <c r="A2508" s="87">
        <v>44146</v>
      </c>
      <c r="B2508" s="79">
        <v>0.1</v>
      </c>
      <c r="C2508" s="79" t="s">
        <v>194</v>
      </c>
      <c r="D2508" s="79">
        <v>0.05</v>
      </c>
      <c r="E2508" s="88">
        <v>0.05</v>
      </c>
      <c r="F2508" s="88">
        <v>0.05</v>
      </c>
      <c r="G2508" s="90">
        <v>747</v>
      </c>
      <c r="H2508" s="90">
        <v>7</v>
      </c>
      <c r="I2508" s="80">
        <v>124.416493</v>
      </c>
      <c r="J2508" s="79">
        <v>0.02</v>
      </c>
      <c r="K2508" s="79">
        <v>0.02</v>
      </c>
      <c r="L2508" s="79">
        <v>0.03</v>
      </c>
      <c r="M2508" s="79">
        <v>4.1000000000000002E-2</v>
      </c>
      <c r="N2508" s="79">
        <v>4.2000000000000003E-2</v>
      </c>
      <c r="O2508" s="79">
        <v>4.2999999999999997E-2</v>
      </c>
    </row>
    <row r="2509" spans="1:15">
      <c r="A2509" s="87">
        <v>44147</v>
      </c>
      <c r="B2509" s="79">
        <v>0.1</v>
      </c>
      <c r="C2509" s="79" t="s">
        <v>194</v>
      </c>
      <c r="D2509" s="79">
        <v>0.05</v>
      </c>
      <c r="E2509" s="88">
        <v>0.05</v>
      </c>
      <c r="F2509" s="88">
        <v>0.04</v>
      </c>
      <c r="G2509" s="90">
        <v>1170</v>
      </c>
      <c r="H2509" s="90">
        <v>11</v>
      </c>
      <c r="I2509" s="80">
        <v>124.416663</v>
      </c>
      <c r="J2509" s="79">
        <v>0.03</v>
      </c>
      <c r="K2509" s="79">
        <v>0.03</v>
      </c>
      <c r="L2509" s="79">
        <v>0.04</v>
      </c>
      <c r="M2509" s="79">
        <v>0.04</v>
      </c>
      <c r="N2509" s="79">
        <v>0.04</v>
      </c>
      <c r="O2509" s="79">
        <v>0.04</v>
      </c>
    </row>
    <row r="2510" spans="1:15">
      <c r="A2510" s="87">
        <v>44148</v>
      </c>
      <c r="B2510" s="79">
        <v>0.1</v>
      </c>
      <c r="C2510" s="79" t="s">
        <v>194</v>
      </c>
      <c r="D2510" s="79">
        <v>0.05</v>
      </c>
      <c r="E2510" s="88">
        <v>0.05</v>
      </c>
      <c r="F2510" s="88">
        <v>0.04</v>
      </c>
      <c r="G2510" s="90">
        <v>669</v>
      </c>
      <c r="H2510" s="90">
        <v>11</v>
      </c>
      <c r="I2510" s="80">
        <v>124.416833</v>
      </c>
      <c r="J2510" s="79">
        <v>0.01</v>
      </c>
      <c r="K2510" s="79">
        <v>0.01</v>
      </c>
      <c r="L2510" s="79">
        <v>2.01E-2</v>
      </c>
      <c r="M2510" s="79">
        <v>0.04</v>
      </c>
      <c r="N2510" s="79">
        <v>3.9E-2</v>
      </c>
      <c r="O2510" s="79">
        <v>0.04</v>
      </c>
    </row>
    <row r="2511" spans="1:15">
      <c r="A2511" s="87">
        <v>44151</v>
      </c>
      <c r="B2511" s="79">
        <v>0.1</v>
      </c>
      <c r="C2511" s="79" t="s">
        <v>194</v>
      </c>
      <c r="D2511" s="79">
        <v>0.05</v>
      </c>
      <c r="E2511" s="88">
        <v>0.05</v>
      </c>
      <c r="F2511" s="88">
        <v>0.04</v>
      </c>
      <c r="G2511" s="90">
        <v>2658</v>
      </c>
      <c r="H2511" s="90">
        <v>15</v>
      </c>
      <c r="I2511" s="80">
        <v>124.417345</v>
      </c>
      <c r="J2511" s="79">
        <v>2.2200000000000001E-2</v>
      </c>
      <c r="K2511" s="79">
        <v>0.02</v>
      </c>
      <c r="L2511" s="79">
        <v>0.03</v>
      </c>
      <c r="M2511" s="79">
        <v>3.9E-2</v>
      </c>
      <c r="N2511" s="79">
        <v>3.9E-2</v>
      </c>
      <c r="O2511" s="79">
        <v>3.9E-2</v>
      </c>
    </row>
    <row r="2512" spans="1:15">
      <c r="A2512" s="87">
        <v>44152</v>
      </c>
      <c r="B2512" s="79">
        <v>0.1</v>
      </c>
      <c r="C2512" s="79" t="s">
        <v>194</v>
      </c>
      <c r="D2512" s="79">
        <v>0.05</v>
      </c>
      <c r="E2512" s="88">
        <v>0.05</v>
      </c>
      <c r="F2512" s="88">
        <v>0.05</v>
      </c>
      <c r="G2512" s="90">
        <v>662</v>
      </c>
      <c r="H2512" s="90">
        <v>6</v>
      </c>
      <c r="I2512" s="80">
        <v>124.41751499999999</v>
      </c>
      <c r="J2512" s="79">
        <v>0.02</v>
      </c>
      <c r="K2512" s="79">
        <v>1.9E-2</v>
      </c>
      <c r="L2512" s="79">
        <v>0.03</v>
      </c>
      <c r="M2512" s="79">
        <v>4.2999999999999997E-2</v>
      </c>
      <c r="N2512" s="79">
        <v>4.1500000000000002E-2</v>
      </c>
      <c r="O2512" s="79">
        <v>4.1500000000000002E-2</v>
      </c>
    </row>
    <row r="2513" spans="1:15">
      <c r="A2513" s="87">
        <v>44153</v>
      </c>
      <c r="B2513" s="79">
        <v>0.1</v>
      </c>
      <c r="C2513" s="79" t="s">
        <v>194</v>
      </c>
      <c r="D2513" s="79">
        <v>0.05</v>
      </c>
      <c r="E2513" s="88">
        <v>0.05</v>
      </c>
      <c r="F2513" s="88">
        <v>0.05</v>
      </c>
      <c r="G2513" s="90">
        <v>514</v>
      </c>
      <c r="H2513" s="90">
        <v>7</v>
      </c>
      <c r="I2513" s="80">
        <v>124.417686</v>
      </c>
      <c r="J2513" s="79">
        <v>0.02</v>
      </c>
      <c r="K2513" s="79">
        <v>0.02</v>
      </c>
      <c r="L2513" s="79">
        <v>0.04</v>
      </c>
      <c r="M2513" s="79">
        <v>0.04</v>
      </c>
      <c r="N2513" s="79">
        <v>3.9E-2</v>
      </c>
      <c r="O2513" s="79">
        <v>3.9E-2</v>
      </c>
    </row>
    <row r="2514" spans="1:15">
      <c r="A2514" s="87">
        <v>44154</v>
      </c>
      <c r="B2514" s="79">
        <v>0.1</v>
      </c>
      <c r="C2514" s="79" t="s">
        <v>194</v>
      </c>
      <c r="D2514" s="79">
        <v>0.05</v>
      </c>
      <c r="E2514" s="88" t="s">
        <v>195</v>
      </c>
      <c r="F2514" s="88" t="s">
        <v>195</v>
      </c>
      <c r="G2514" s="90">
        <v>370</v>
      </c>
      <c r="H2514" s="90" t="s">
        <v>195</v>
      </c>
      <c r="I2514" s="80">
        <v>124.417856</v>
      </c>
      <c r="J2514" s="79">
        <v>0.02</v>
      </c>
      <c r="K2514" s="79">
        <v>0.02</v>
      </c>
      <c r="L2514" s="79">
        <v>2.5000000000000001E-2</v>
      </c>
      <c r="M2514" s="79">
        <v>3.9E-2</v>
      </c>
      <c r="N2514" s="79">
        <v>3.9E-2</v>
      </c>
      <c r="O2514" s="79">
        <v>3.9E-2</v>
      </c>
    </row>
    <row r="2515" spans="1:15">
      <c r="A2515" s="87">
        <v>44155</v>
      </c>
      <c r="B2515" s="79">
        <v>0.1</v>
      </c>
      <c r="C2515" s="79" t="s">
        <v>194</v>
      </c>
      <c r="D2515" s="79">
        <v>0.05</v>
      </c>
      <c r="E2515" s="88">
        <v>0.05</v>
      </c>
      <c r="F2515" s="88">
        <v>0.05</v>
      </c>
      <c r="G2515" s="90">
        <v>368</v>
      </c>
      <c r="H2515" s="90">
        <v>5</v>
      </c>
      <c r="I2515" s="80">
        <v>124.418027</v>
      </c>
      <c r="J2515" s="79">
        <v>0.02</v>
      </c>
      <c r="K2515" s="79">
        <v>0.02</v>
      </c>
      <c r="L2515" s="79">
        <v>2.2800000000000001E-2</v>
      </c>
      <c r="M2515" s="79">
        <v>4.4999999999999998E-2</v>
      </c>
      <c r="N2515" s="79">
        <v>3.9E-2</v>
      </c>
      <c r="O2515" s="79">
        <v>3.7999999999999999E-2</v>
      </c>
    </row>
    <row r="2516" spans="1:15">
      <c r="A2516" s="87">
        <v>44158</v>
      </c>
      <c r="B2516" s="79">
        <v>0.1</v>
      </c>
      <c r="C2516" s="79" t="s">
        <v>194</v>
      </c>
      <c r="D2516" s="79">
        <v>0.05</v>
      </c>
      <c r="E2516" s="88">
        <v>0.05</v>
      </c>
      <c r="F2516" s="88">
        <v>0.05</v>
      </c>
      <c r="G2516" s="90">
        <v>418</v>
      </c>
      <c r="H2516" s="90">
        <v>6</v>
      </c>
      <c r="I2516" s="80">
        <v>124.418538</v>
      </c>
      <c r="J2516" s="79">
        <v>0.02</v>
      </c>
      <c r="K2516" s="79">
        <v>1.8200000000000001E-2</v>
      </c>
      <c r="L2516" s="79">
        <v>2.3300000000000001E-2</v>
      </c>
      <c r="M2516" s="79">
        <v>4.2999999999999997E-2</v>
      </c>
      <c r="N2516" s="79">
        <v>3.9E-2</v>
      </c>
      <c r="O2516" s="79">
        <v>3.9E-2</v>
      </c>
    </row>
    <row r="2517" spans="1:15">
      <c r="A2517" s="87">
        <v>44159</v>
      </c>
      <c r="B2517" s="79">
        <v>0.1</v>
      </c>
      <c r="C2517" s="79" t="s">
        <v>194</v>
      </c>
      <c r="D2517" s="79">
        <v>0.05</v>
      </c>
      <c r="E2517" s="88">
        <v>0.05</v>
      </c>
      <c r="F2517" s="88">
        <v>0.04</v>
      </c>
      <c r="G2517" s="90">
        <v>2063</v>
      </c>
      <c r="H2517" s="90">
        <v>11</v>
      </c>
      <c r="I2517" s="80">
        <v>124.418708</v>
      </c>
      <c r="J2517" s="79">
        <v>0.02</v>
      </c>
      <c r="K2517" s="79">
        <v>0.02</v>
      </c>
      <c r="L2517" s="79">
        <v>2.2800000000000001E-2</v>
      </c>
      <c r="M2517" s="79">
        <v>4.2999999999999997E-2</v>
      </c>
      <c r="N2517" s="79">
        <v>3.9E-2</v>
      </c>
      <c r="O2517" s="79">
        <v>3.9E-2</v>
      </c>
    </row>
    <row r="2518" spans="1:15">
      <c r="A2518" s="87">
        <v>44160</v>
      </c>
      <c r="B2518" s="79">
        <v>0.1</v>
      </c>
      <c r="C2518" s="79" t="s">
        <v>194</v>
      </c>
      <c r="D2518" s="79">
        <v>0.05</v>
      </c>
      <c r="E2518" s="88">
        <v>0.05</v>
      </c>
      <c r="F2518" s="88">
        <v>0.04</v>
      </c>
      <c r="G2518" s="90">
        <v>653</v>
      </c>
      <c r="H2518" s="90">
        <v>9</v>
      </c>
      <c r="I2518" s="80">
        <v>124.418879</v>
      </c>
      <c r="J2518" s="79">
        <v>0.02</v>
      </c>
      <c r="K2518" s="79">
        <v>1.8499999999999999E-2</v>
      </c>
      <c r="L2518" s="79">
        <v>2.5000000000000001E-2</v>
      </c>
      <c r="M2518" s="79">
        <v>4.4499999999999998E-2</v>
      </c>
      <c r="N2518" s="79">
        <v>4.3999999999999997E-2</v>
      </c>
      <c r="O2518" s="79">
        <v>4.3999999999999997E-2</v>
      </c>
    </row>
    <row r="2519" spans="1:15">
      <c r="A2519" s="87">
        <v>44161</v>
      </c>
      <c r="B2519" s="79">
        <v>0.1</v>
      </c>
      <c r="C2519" s="79" t="s">
        <v>194</v>
      </c>
      <c r="D2519" s="79">
        <v>0.05</v>
      </c>
      <c r="E2519" s="88">
        <v>0.05</v>
      </c>
      <c r="F2519" s="88">
        <v>0.04</v>
      </c>
      <c r="G2519" s="90">
        <v>574</v>
      </c>
      <c r="H2519" s="90">
        <v>10</v>
      </c>
      <c r="I2519" s="80">
        <v>124.419049</v>
      </c>
      <c r="J2519" s="79">
        <v>0.02</v>
      </c>
      <c r="K2519" s="79">
        <v>0.02</v>
      </c>
      <c r="L2519" s="79">
        <v>2.5000000000000001E-2</v>
      </c>
      <c r="M2519" s="79">
        <v>4.4499999999999998E-2</v>
      </c>
      <c r="N2519" s="79">
        <v>4.3999999999999997E-2</v>
      </c>
      <c r="O2519" s="79">
        <v>4.3999999999999997E-2</v>
      </c>
    </row>
    <row r="2520" spans="1:15">
      <c r="A2520" s="87">
        <v>44162</v>
      </c>
      <c r="B2520" s="79">
        <v>0.1</v>
      </c>
      <c r="C2520" s="79" t="s">
        <v>194</v>
      </c>
      <c r="D2520" s="79">
        <v>0.05</v>
      </c>
      <c r="E2520" s="88">
        <v>0.05</v>
      </c>
      <c r="F2520" s="88">
        <v>0.04</v>
      </c>
      <c r="G2520" s="90">
        <v>464</v>
      </c>
      <c r="H2520" s="90">
        <v>7</v>
      </c>
      <c r="I2520" s="80">
        <v>124.41922</v>
      </c>
      <c r="J2520" s="79">
        <v>0.02</v>
      </c>
      <c r="K2520" s="79">
        <v>1.84E-2</v>
      </c>
      <c r="L2520" s="79">
        <v>2.5000000000000001E-2</v>
      </c>
      <c r="M2520" s="79">
        <v>4.8000000000000001E-2</v>
      </c>
      <c r="N2520" s="79">
        <v>4.5999999999999999E-2</v>
      </c>
      <c r="O2520" s="79">
        <v>4.5999999999999999E-2</v>
      </c>
    </row>
    <row r="2521" spans="1:15">
      <c r="A2521" s="87">
        <v>44165</v>
      </c>
      <c r="B2521" s="79">
        <v>0.1</v>
      </c>
      <c r="C2521" s="79" t="s">
        <v>194</v>
      </c>
      <c r="D2521" s="79">
        <v>0.05</v>
      </c>
      <c r="E2521" s="88" t="s">
        <v>195</v>
      </c>
      <c r="F2521" s="88" t="s">
        <v>195</v>
      </c>
      <c r="G2521" s="90">
        <v>540</v>
      </c>
      <c r="H2521" s="90" t="s">
        <v>195</v>
      </c>
      <c r="I2521" s="80">
        <v>124.419731</v>
      </c>
      <c r="J2521" s="79">
        <v>0.02</v>
      </c>
      <c r="K2521" s="79">
        <v>0.02</v>
      </c>
      <c r="L2521" s="79">
        <v>2.4E-2</v>
      </c>
      <c r="M2521" s="79">
        <v>4.4999999999999998E-2</v>
      </c>
      <c r="N2521" s="79">
        <v>4.4999999999999998E-2</v>
      </c>
      <c r="O2521" s="79">
        <v>4.4999999999999998E-2</v>
      </c>
    </row>
    <row r="2522" spans="1:15">
      <c r="A2522" s="87">
        <v>44166</v>
      </c>
      <c r="B2522" s="79">
        <v>0.1</v>
      </c>
      <c r="C2522" s="79" t="s">
        <v>194</v>
      </c>
      <c r="D2522" s="79">
        <v>0.05</v>
      </c>
      <c r="E2522" s="88">
        <v>0.05</v>
      </c>
      <c r="F2522" s="88">
        <v>0.04</v>
      </c>
      <c r="G2522" s="90">
        <v>403</v>
      </c>
      <c r="H2522" s="90">
        <v>7</v>
      </c>
      <c r="I2522" s="80">
        <v>124.419901</v>
      </c>
      <c r="J2522" s="79">
        <v>0.02</v>
      </c>
      <c r="K2522" s="79">
        <v>1.9300000000000001E-2</v>
      </c>
      <c r="L2522" s="79">
        <v>2.0899999999999998E-2</v>
      </c>
      <c r="M2522" s="79">
        <v>0.05</v>
      </c>
      <c r="N2522" s="79">
        <v>4.5499999999999999E-2</v>
      </c>
      <c r="O2522" s="79">
        <v>4.3999999999999997E-2</v>
      </c>
    </row>
    <row r="2523" spans="1:15">
      <c r="A2523" s="87">
        <v>44167</v>
      </c>
      <c r="B2523" s="79">
        <v>0.1</v>
      </c>
      <c r="C2523" s="79" t="s">
        <v>194</v>
      </c>
      <c r="D2523" s="79">
        <v>0.04</v>
      </c>
      <c r="E2523" s="88">
        <v>0.05</v>
      </c>
      <c r="F2523" s="88">
        <v>0.03</v>
      </c>
      <c r="G2523" s="90">
        <v>1250</v>
      </c>
      <c r="H2523" s="90">
        <v>10</v>
      </c>
      <c r="I2523" s="80">
        <v>124.420072</v>
      </c>
      <c r="J2523" s="79">
        <v>0.02</v>
      </c>
      <c r="K2523" s="79">
        <v>1.84E-2</v>
      </c>
      <c r="L2523" s="79">
        <v>2.0799999999999999E-2</v>
      </c>
      <c r="M2523" s="79">
        <v>0.05</v>
      </c>
      <c r="N2523" s="79">
        <v>4.8000000000000001E-2</v>
      </c>
      <c r="O2523" s="79">
        <v>4.5999999999999999E-2</v>
      </c>
    </row>
    <row r="2524" spans="1:15">
      <c r="A2524" s="87">
        <v>44168</v>
      </c>
      <c r="B2524" s="79">
        <v>0.1</v>
      </c>
      <c r="C2524" s="79" t="s">
        <v>194</v>
      </c>
      <c r="D2524" s="79">
        <v>0.04</v>
      </c>
      <c r="E2524" s="88">
        <v>0.05</v>
      </c>
      <c r="F2524" s="88">
        <v>0.02</v>
      </c>
      <c r="G2524" s="90">
        <v>2720</v>
      </c>
      <c r="H2524" s="90">
        <v>12</v>
      </c>
      <c r="I2524" s="80">
        <v>124.420208</v>
      </c>
      <c r="J2524" s="79">
        <v>0.02</v>
      </c>
      <c r="K2524" s="79">
        <v>0.02</v>
      </c>
      <c r="L2524" s="79">
        <v>2.5000000000000001E-2</v>
      </c>
      <c r="M2524" s="79">
        <v>0.05</v>
      </c>
      <c r="N2524" s="79">
        <v>4.4999999999999998E-2</v>
      </c>
      <c r="O2524" s="79">
        <v>4.3999999999999997E-2</v>
      </c>
    </row>
    <row r="2525" spans="1:15">
      <c r="A2525" s="87">
        <v>44169</v>
      </c>
      <c r="B2525" s="79">
        <v>0.1</v>
      </c>
      <c r="C2525" s="79" t="s">
        <v>194</v>
      </c>
      <c r="D2525" s="79">
        <v>0.04</v>
      </c>
      <c r="E2525" s="88">
        <v>7.0000000000000007E-2</v>
      </c>
      <c r="F2525" s="88">
        <v>0.03</v>
      </c>
      <c r="G2525" s="90">
        <v>2925</v>
      </c>
      <c r="H2525" s="90">
        <v>16</v>
      </c>
      <c r="I2525" s="80">
        <v>124.420344</v>
      </c>
      <c r="J2525" s="79">
        <v>0.02</v>
      </c>
      <c r="K2525" s="79">
        <v>1.66E-2</v>
      </c>
      <c r="L2525" s="79">
        <v>2.5000000000000001E-2</v>
      </c>
      <c r="M2525" s="79">
        <v>4.3999999999999997E-2</v>
      </c>
      <c r="N2525" s="79">
        <v>4.2500000000000003E-2</v>
      </c>
      <c r="O2525" s="79">
        <v>4.2500000000000003E-2</v>
      </c>
    </row>
    <row r="2526" spans="1:15">
      <c r="A2526" s="87">
        <v>44172</v>
      </c>
      <c r="B2526" s="79">
        <v>0.1</v>
      </c>
      <c r="C2526" s="79" t="s">
        <v>194</v>
      </c>
      <c r="D2526" s="79">
        <v>0.04</v>
      </c>
      <c r="E2526" s="88">
        <v>0.04</v>
      </c>
      <c r="F2526" s="88">
        <v>0.03</v>
      </c>
      <c r="G2526" s="90">
        <v>987</v>
      </c>
      <c r="H2526" s="90">
        <v>8</v>
      </c>
      <c r="I2526" s="80">
        <v>124.420753</v>
      </c>
      <c r="J2526" s="79">
        <v>0.02</v>
      </c>
      <c r="K2526" s="79">
        <v>1.9099999999999999E-2</v>
      </c>
      <c r="L2526" s="79">
        <v>2.5000000000000001E-2</v>
      </c>
      <c r="M2526" s="79">
        <v>4.1000000000000002E-2</v>
      </c>
      <c r="N2526" s="79">
        <v>4.2000000000000003E-2</v>
      </c>
      <c r="O2526" s="79">
        <v>4.3999999999999997E-2</v>
      </c>
    </row>
    <row r="2527" spans="1:15">
      <c r="A2527" s="87">
        <v>44173</v>
      </c>
      <c r="B2527" s="79">
        <v>0.1</v>
      </c>
      <c r="C2527" s="79" t="s">
        <v>194</v>
      </c>
      <c r="D2527" s="79">
        <v>0.04</v>
      </c>
      <c r="E2527" s="88">
        <v>0.04</v>
      </c>
      <c r="F2527" s="88">
        <v>0.03</v>
      </c>
      <c r="G2527" s="90">
        <v>2489</v>
      </c>
      <c r="H2527" s="90">
        <v>9</v>
      </c>
      <c r="I2527" s="80">
        <v>124.42089</v>
      </c>
      <c r="J2527" s="79">
        <v>0.02</v>
      </c>
      <c r="K2527" s="79">
        <v>1.7999999999999999E-2</v>
      </c>
      <c r="L2527" s="79">
        <v>2.5000000000000001E-2</v>
      </c>
      <c r="M2527" s="79">
        <v>4.1000000000000002E-2</v>
      </c>
      <c r="N2527" s="79">
        <v>4.2999999999999997E-2</v>
      </c>
      <c r="O2527" s="79">
        <v>4.3999999999999997E-2</v>
      </c>
    </row>
    <row r="2528" spans="1:15">
      <c r="A2528" s="87">
        <v>44174</v>
      </c>
      <c r="B2528" s="79">
        <v>0.1</v>
      </c>
      <c r="C2528" s="79" t="s">
        <v>194</v>
      </c>
      <c r="D2528" s="79">
        <v>0.04</v>
      </c>
      <c r="E2528" s="88">
        <v>0.04</v>
      </c>
      <c r="F2528" s="88">
        <v>0.04</v>
      </c>
      <c r="G2528" s="90">
        <v>1605</v>
      </c>
      <c r="H2528" s="90">
        <v>13</v>
      </c>
      <c r="I2528" s="80">
        <v>124.421026</v>
      </c>
      <c r="J2528" s="79">
        <v>0.02</v>
      </c>
      <c r="K2528" s="79">
        <v>0.02</v>
      </c>
      <c r="L2528" s="79">
        <v>2.5000000000000001E-2</v>
      </c>
      <c r="M2528" s="79">
        <v>4.3999999999999997E-2</v>
      </c>
      <c r="N2528" s="79">
        <v>4.2999999999999997E-2</v>
      </c>
      <c r="O2528" s="79">
        <v>4.0500000000000001E-2</v>
      </c>
    </row>
    <row r="2529" spans="1:15">
      <c r="A2529" s="87">
        <v>44175</v>
      </c>
      <c r="B2529" s="79">
        <v>0.1</v>
      </c>
      <c r="C2529" s="79" t="s">
        <v>194</v>
      </c>
      <c r="D2529" s="79">
        <v>0.04</v>
      </c>
      <c r="E2529" s="88">
        <v>0.04</v>
      </c>
      <c r="F2529" s="88">
        <v>0.04</v>
      </c>
      <c r="G2529" s="90">
        <v>261</v>
      </c>
      <c r="H2529" s="90">
        <v>6</v>
      </c>
      <c r="I2529" s="80">
        <v>124.42116300000001</v>
      </c>
      <c r="J2529" s="79">
        <v>1.4E-2</v>
      </c>
      <c r="K2529" s="79">
        <v>0.02</v>
      </c>
      <c r="L2529" s="79">
        <v>2.5000000000000001E-2</v>
      </c>
      <c r="M2529" s="79">
        <v>4.4999999999999998E-2</v>
      </c>
      <c r="N2529" s="79">
        <v>4.4499999999999998E-2</v>
      </c>
      <c r="O2529" s="79">
        <v>4.2000000000000003E-2</v>
      </c>
    </row>
    <row r="2530" spans="1:15">
      <c r="A2530" s="87">
        <v>44176</v>
      </c>
      <c r="B2530" s="79">
        <v>0.1</v>
      </c>
      <c r="C2530" s="79" t="s">
        <v>194</v>
      </c>
      <c r="D2530" s="79">
        <v>0.04</v>
      </c>
      <c r="E2530" s="88" t="s">
        <v>195</v>
      </c>
      <c r="F2530" s="88" t="s">
        <v>195</v>
      </c>
      <c r="G2530" s="90">
        <v>204</v>
      </c>
      <c r="H2530" s="90" t="s">
        <v>195</v>
      </c>
      <c r="I2530" s="80">
        <v>124.421299</v>
      </c>
      <c r="J2530" s="79">
        <v>0.02</v>
      </c>
      <c r="K2530" s="79">
        <v>1.5699999999999999E-2</v>
      </c>
      <c r="L2530" s="79">
        <v>0.02</v>
      </c>
      <c r="M2530" s="79">
        <v>4.1000000000000002E-2</v>
      </c>
      <c r="N2530" s="79">
        <v>4.2999999999999997E-2</v>
      </c>
      <c r="O2530" s="79">
        <v>4.2999999999999997E-2</v>
      </c>
    </row>
    <row r="2531" spans="1:15">
      <c r="A2531" s="87">
        <v>44179</v>
      </c>
      <c r="B2531" s="79">
        <v>0.1</v>
      </c>
      <c r="C2531" s="79" t="s">
        <v>194</v>
      </c>
      <c r="D2531" s="79">
        <v>0.04</v>
      </c>
      <c r="E2531" s="88" t="s">
        <v>195</v>
      </c>
      <c r="F2531" s="88" t="s">
        <v>195</v>
      </c>
      <c r="G2531" s="90">
        <v>258</v>
      </c>
      <c r="H2531" s="90" t="s">
        <v>195</v>
      </c>
      <c r="I2531" s="80">
        <v>124.421708</v>
      </c>
      <c r="J2531" s="79">
        <v>0.02</v>
      </c>
      <c r="K2531" s="79">
        <v>2.0400000000000001E-2</v>
      </c>
      <c r="L2531" s="79">
        <v>0.02</v>
      </c>
      <c r="M2531" s="79">
        <v>4.0500000000000001E-2</v>
      </c>
      <c r="N2531" s="79">
        <v>4.2000000000000003E-2</v>
      </c>
      <c r="O2531" s="79">
        <v>4.2000000000000003E-2</v>
      </c>
    </row>
    <row r="2532" spans="1:15">
      <c r="A2532" s="87">
        <v>44180</v>
      </c>
      <c r="B2532" s="79">
        <v>0.1</v>
      </c>
      <c r="C2532" s="79" t="s">
        <v>194</v>
      </c>
      <c r="D2532" s="79">
        <v>0.04</v>
      </c>
      <c r="E2532" s="88" t="s">
        <v>195</v>
      </c>
      <c r="F2532" s="88" t="s">
        <v>195</v>
      </c>
      <c r="G2532" s="90">
        <v>120</v>
      </c>
      <c r="H2532" s="90" t="s">
        <v>195</v>
      </c>
      <c r="I2532" s="80">
        <v>124.42184399999999</v>
      </c>
      <c r="J2532" s="79">
        <v>0.02</v>
      </c>
      <c r="K2532" s="79">
        <v>1.8200000000000001E-2</v>
      </c>
      <c r="L2532" s="79">
        <v>0.02</v>
      </c>
      <c r="M2532" s="79">
        <v>4.3999999999999997E-2</v>
      </c>
      <c r="N2532" s="79">
        <v>4.3999999999999997E-2</v>
      </c>
      <c r="O2532" s="79">
        <v>4.3999999999999997E-2</v>
      </c>
    </row>
    <row r="2533" spans="1:15">
      <c r="A2533" s="87">
        <v>44181</v>
      </c>
      <c r="B2533" s="79">
        <v>0.1</v>
      </c>
      <c r="C2533" s="79" t="s">
        <v>194</v>
      </c>
      <c r="D2533" s="79">
        <v>0.04</v>
      </c>
      <c r="E2533" s="88">
        <v>0.04</v>
      </c>
      <c r="F2533" s="88">
        <v>0.04</v>
      </c>
      <c r="G2533" s="90">
        <v>327</v>
      </c>
      <c r="H2533" s="90">
        <v>6</v>
      </c>
      <c r="I2533" s="80">
        <v>124.421981</v>
      </c>
      <c r="J2533" s="79">
        <v>0.03</v>
      </c>
      <c r="K2533" s="79">
        <v>0.03</v>
      </c>
      <c r="L2533" s="79">
        <v>0.02</v>
      </c>
      <c r="M2533" s="79">
        <v>4.3999999999999997E-2</v>
      </c>
      <c r="N2533" s="79">
        <v>4.3999999999999997E-2</v>
      </c>
      <c r="O2533" s="79">
        <v>4.3999999999999997E-2</v>
      </c>
    </row>
    <row r="2534" spans="1:15">
      <c r="A2534" s="87">
        <v>44182</v>
      </c>
      <c r="B2534" s="79">
        <v>0.1</v>
      </c>
      <c r="C2534" s="79" t="s">
        <v>194</v>
      </c>
      <c r="D2534" s="79">
        <v>0.04</v>
      </c>
      <c r="E2534" s="88">
        <v>0.04</v>
      </c>
      <c r="F2534" s="88">
        <v>0.04</v>
      </c>
      <c r="G2534" s="90">
        <v>1508</v>
      </c>
      <c r="H2534" s="90">
        <v>11</v>
      </c>
      <c r="I2534" s="80">
        <v>124.422117</v>
      </c>
      <c r="J2534" s="79">
        <v>1.55E-2</v>
      </c>
      <c r="K2534" s="79">
        <v>1.4200000000000001E-2</v>
      </c>
      <c r="L2534" s="79">
        <v>0.02</v>
      </c>
      <c r="M2534" s="79">
        <v>4.2000000000000003E-2</v>
      </c>
      <c r="N2534" s="79">
        <v>4.65E-2</v>
      </c>
      <c r="O2534" s="79">
        <v>4.65E-2</v>
      </c>
    </row>
    <row r="2535" spans="1:15">
      <c r="A2535" s="87">
        <v>44183</v>
      </c>
      <c r="B2535" s="79">
        <v>0.1</v>
      </c>
      <c r="C2535" s="79" t="s">
        <v>194</v>
      </c>
      <c r="D2535" s="79">
        <v>0.04</v>
      </c>
      <c r="E2535" s="88">
        <v>0.04</v>
      </c>
      <c r="F2535" s="88">
        <v>0.04</v>
      </c>
      <c r="G2535" s="90">
        <v>390</v>
      </c>
      <c r="H2535" s="90">
        <v>5</v>
      </c>
      <c r="I2535" s="80">
        <v>124.422253</v>
      </c>
      <c r="J2535" s="79">
        <v>1.0200000000000001E-2</v>
      </c>
      <c r="K2535" s="79">
        <v>1.4999999999999999E-2</v>
      </c>
      <c r="L2535" s="79">
        <v>0.02</v>
      </c>
      <c r="M2535" s="79">
        <v>4.2999999999999997E-2</v>
      </c>
      <c r="N2535" s="79">
        <v>4.65E-2</v>
      </c>
      <c r="O2535" s="79">
        <v>4.65E-2</v>
      </c>
    </row>
    <row r="2536" spans="1:15">
      <c r="A2536" s="87">
        <v>44186</v>
      </c>
      <c r="B2536" s="79">
        <v>0.1</v>
      </c>
      <c r="C2536" s="79" t="s">
        <v>194</v>
      </c>
      <c r="D2536" s="79">
        <v>0.04</v>
      </c>
      <c r="E2536" s="88">
        <v>0.04</v>
      </c>
      <c r="F2536" s="88">
        <v>0.04</v>
      </c>
      <c r="G2536" s="90">
        <v>520</v>
      </c>
      <c r="H2536" s="90">
        <v>5</v>
      </c>
      <c r="I2536" s="80">
        <v>124.422662</v>
      </c>
      <c r="J2536" s="79">
        <v>0.01</v>
      </c>
      <c r="K2536" s="79">
        <v>1.38E-2</v>
      </c>
      <c r="L2536" s="79">
        <v>0.02</v>
      </c>
      <c r="M2536" s="79">
        <v>4.2999999999999997E-2</v>
      </c>
      <c r="N2536" s="79">
        <v>4.65E-2</v>
      </c>
      <c r="O2536" s="79">
        <v>4.65E-2</v>
      </c>
    </row>
    <row r="2537" spans="1:15">
      <c r="A2537" s="87">
        <v>44187</v>
      </c>
      <c r="B2537" s="79">
        <v>0.1</v>
      </c>
      <c r="C2537" s="79" t="s">
        <v>194</v>
      </c>
      <c r="D2537" s="79">
        <v>0.04</v>
      </c>
      <c r="E2537" s="88" t="s">
        <v>195</v>
      </c>
      <c r="F2537" s="88" t="s">
        <v>195</v>
      </c>
      <c r="G2537" s="90">
        <v>200</v>
      </c>
      <c r="H2537" s="90" t="s">
        <v>195</v>
      </c>
      <c r="I2537" s="80">
        <v>124.422799</v>
      </c>
      <c r="J2537" s="79">
        <v>1.8E-3</v>
      </c>
      <c r="K2537" s="79">
        <v>1.4E-3</v>
      </c>
      <c r="L2537" s="79">
        <v>0.01</v>
      </c>
      <c r="M2537" s="79">
        <v>4.2999999999999997E-2</v>
      </c>
      <c r="N2537" s="79">
        <v>4.5499999999999999E-2</v>
      </c>
      <c r="O2537" s="79">
        <v>4.4999999999999998E-2</v>
      </c>
    </row>
    <row r="2538" spans="1:15">
      <c r="A2538" s="87">
        <v>44188</v>
      </c>
      <c r="B2538" s="79">
        <v>0.1</v>
      </c>
      <c r="C2538" s="79" t="s">
        <v>194</v>
      </c>
      <c r="D2538" s="79">
        <v>0.04</v>
      </c>
      <c r="E2538" s="88" t="s">
        <v>195</v>
      </c>
      <c r="F2538" s="88" t="s">
        <v>195</v>
      </c>
      <c r="G2538" s="90">
        <v>27</v>
      </c>
      <c r="H2538" s="90" t="s">
        <v>195</v>
      </c>
      <c r="I2538" s="80">
        <v>124.422935</v>
      </c>
      <c r="J2538" s="79">
        <v>0.01</v>
      </c>
      <c r="K2538" s="79">
        <v>0.01</v>
      </c>
      <c r="L2538" s="79">
        <v>0.02</v>
      </c>
      <c r="M2538" s="79">
        <v>4.1000000000000002E-2</v>
      </c>
      <c r="N2538" s="79">
        <v>4.2500000000000003E-2</v>
      </c>
      <c r="O2538" s="79">
        <v>4.2500000000000003E-2</v>
      </c>
    </row>
    <row r="2539" spans="1:15">
      <c r="A2539" s="87">
        <v>44189</v>
      </c>
      <c r="B2539" s="79">
        <v>0.1</v>
      </c>
      <c r="C2539" s="79" t="s">
        <v>194</v>
      </c>
      <c r="D2539" s="79">
        <v>0.04</v>
      </c>
      <c r="E2539" s="88" t="s">
        <v>195</v>
      </c>
      <c r="F2539" s="88" t="s">
        <v>195</v>
      </c>
      <c r="G2539" s="90">
        <v>535</v>
      </c>
      <c r="H2539" s="90" t="s">
        <v>195</v>
      </c>
      <c r="I2539" s="80">
        <v>124.42307099999999</v>
      </c>
      <c r="J2539" s="79">
        <v>0.01</v>
      </c>
      <c r="K2539" s="79">
        <v>0.01</v>
      </c>
      <c r="L2539" s="79">
        <v>0.02</v>
      </c>
      <c r="M2539" s="79">
        <v>4.1000000000000002E-2</v>
      </c>
      <c r="N2539" s="79">
        <v>4.2500000000000003E-2</v>
      </c>
      <c r="O2539" s="79">
        <v>4.2500000000000003E-2</v>
      </c>
    </row>
    <row r="2540" spans="1:15">
      <c r="A2540" s="87">
        <v>44194</v>
      </c>
      <c r="B2540" s="79">
        <v>0.1</v>
      </c>
      <c r="C2540" s="79" t="s">
        <v>194</v>
      </c>
      <c r="D2540" s="79">
        <v>0.04</v>
      </c>
      <c r="E2540" s="88" t="s">
        <v>195</v>
      </c>
      <c r="F2540" s="88" t="s">
        <v>195</v>
      </c>
      <c r="G2540" s="90">
        <v>5</v>
      </c>
      <c r="H2540" s="90" t="s">
        <v>195</v>
      </c>
      <c r="I2540" s="80">
        <v>124.423753</v>
      </c>
      <c r="J2540" s="79">
        <v>1.4999999999999999E-2</v>
      </c>
      <c r="K2540" s="79">
        <v>0.02</v>
      </c>
      <c r="L2540" s="79">
        <v>0.02</v>
      </c>
      <c r="M2540" s="79">
        <v>4.1000000000000002E-2</v>
      </c>
      <c r="N2540" s="79">
        <v>4.2500000000000003E-2</v>
      </c>
      <c r="O2540" s="79">
        <v>4.2500000000000003E-2</v>
      </c>
    </row>
    <row r="2541" spans="1:15">
      <c r="A2541" s="87">
        <v>44195</v>
      </c>
      <c r="B2541" s="79">
        <v>0.1</v>
      </c>
      <c r="C2541" s="79" t="s">
        <v>194</v>
      </c>
      <c r="D2541" s="79">
        <v>0.04</v>
      </c>
      <c r="E2541" s="88" t="s">
        <v>195</v>
      </c>
      <c r="F2541" s="88" t="s">
        <v>195</v>
      </c>
      <c r="G2541" s="90">
        <v>200</v>
      </c>
      <c r="H2541" s="90" t="s">
        <v>195</v>
      </c>
      <c r="I2541" s="80">
        <v>124.42389</v>
      </c>
      <c r="J2541" s="79">
        <v>0.01</v>
      </c>
      <c r="K2541" s="79">
        <v>0.01</v>
      </c>
      <c r="L2541" s="79">
        <v>0.02</v>
      </c>
      <c r="M2541" s="79">
        <v>4.1000000000000002E-2</v>
      </c>
      <c r="N2541" s="79">
        <v>4.2500000000000003E-2</v>
      </c>
      <c r="O2541" s="79">
        <v>4.2500000000000003E-2</v>
      </c>
    </row>
    <row r="2542" spans="1:15">
      <c r="A2542" s="87">
        <v>44196</v>
      </c>
      <c r="B2542" s="79">
        <v>0.1</v>
      </c>
      <c r="C2542" s="79" t="s">
        <v>194</v>
      </c>
      <c r="D2542" s="79">
        <v>0.04</v>
      </c>
      <c r="E2542" s="88" t="s">
        <v>195</v>
      </c>
      <c r="F2542" s="88" t="s">
        <v>195</v>
      </c>
      <c r="G2542" s="90">
        <v>200</v>
      </c>
      <c r="H2542" s="90" t="s">
        <v>195</v>
      </c>
      <c r="I2542" s="80">
        <v>124.424026</v>
      </c>
      <c r="J2542" s="79">
        <v>0.01</v>
      </c>
      <c r="K2542" s="79">
        <v>0.01</v>
      </c>
      <c r="L2542" s="79">
        <v>0.02</v>
      </c>
      <c r="M2542" s="79">
        <v>4.1000000000000002E-2</v>
      </c>
      <c r="N2542" s="79">
        <v>4.2500000000000003E-2</v>
      </c>
      <c r="O2542" s="79">
        <v>4.2500000000000003E-2</v>
      </c>
    </row>
    <row r="2543" spans="1:15">
      <c r="A2543" s="87">
        <v>44200</v>
      </c>
      <c r="B2543" s="79">
        <v>0.1</v>
      </c>
      <c r="C2543" s="79" t="s">
        <v>194</v>
      </c>
      <c r="D2543" s="79">
        <v>0.04</v>
      </c>
      <c r="E2543" s="88" t="s">
        <v>195</v>
      </c>
      <c r="F2543" s="88" t="s">
        <v>195</v>
      </c>
      <c r="G2543" s="90">
        <v>0</v>
      </c>
      <c r="H2543" s="90" t="s">
        <v>195</v>
      </c>
      <c r="I2543" s="80">
        <v>124.424571</v>
      </c>
      <c r="J2543" s="79">
        <v>0.01</v>
      </c>
      <c r="K2543" s="79">
        <v>0.01</v>
      </c>
      <c r="L2543" s="79">
        <v>2.9700000000000001E-2</v>
      </c>
      <c r="M2543" s="79">
        <v>0.04</v>
      </c>
      <c r="N2543" s="79">
        <v>4.2500000000000003E-2</v>
      </c>
      <c r="O2543" s="79">
        <v>4.2500000000000003E-2</v>
      </c>
    </row>
    <row r="2544" spans="1:15">
      <c r="A2544" s="87">
        <v>44201</v>
      </c>
      <c r="B2544" s="79">
        <v>0.1</v>
      </c>
      <c r="C2544" s="79" t="s">
        <v>194</v>
      </c>
      <c r="D2544" s="79">
        <v>0.04</v>
      </c>
      <c r="E2544" s="88" t="s">
        <v>195</v>
      </c>
      <c r="F2544" s="88" t="s">
        <v>195</v>
      </c>
      <c r="G2544" s="90">
        <v>0</v>
      </c>
      <c r="H2544" s="90" t="s">
        <v>195</v>
      </c>
      <c r="I2544" s="80">
        <v>124.424708</v>
      </c>
      <c r="J2544" s="79">
        <v>0.01</v>
      </c>
      <c r="K2544" s="79">
        <v>1.6400000000000001E-2</v>
      </c>
      <c r="L2544" s="79">
        <v>2.6800000000000001E-2</v>
      </c>
      <c r="M2544" s="79">
        <v>0.04</v>
      </c>
      <c r="N2544" s="79">
        <v>4.1000000000000002E-2</v>
      </c>
      <c r="O2544" s="79">
        <v>4.2500000000000003E-2</v>
      </c>
    </row>
    <row r="2545" spans="1:15">
      <c r="A2545" s="87">
        <v>44202</v>
      </c>
      <c r="B2545" s="79">
        <v>0.1</v>
      </c>
      <c r="C2545" s="79" t="s">
        <v>194</v>
      </c>
      <c r="D2545" s="79">
        <v>0.03</v>
      </c>
      <c r="E2545" s="88" t="s">
        <v>195</v>
      </c>
      <c r="F2545" s="88" t="s">
        <v>195</v>
      </c>
      <c r="G2545" s="90">
        <v>445</v>
      </c>
      <c r="H2545" s="90" t="s">
        <v>195</v>
      </c>
      <c r="I2545" s="80">
        <v>124.42484399999999</v>
      </c>
      <c r="J2545" s="79">
        <v>0.01</v>
      </c>
      <c r="K2545" s="79">
        <v>1.8800000000000001E-2</v>
      </c>
      <c r="L2545" s="79">
        <v>0.02</v>
      </c>
      <c r="M2545" s="79">
        <v>4.3999999999999997E-2</v>
      </c>
      <c r="N2545" s="79">
        <v>4.2500000000000003E-2</v>
      </c>
      <c r="O2545" s="79">
        <v>4.3999999999999997E-2</v>
      </c>
    </row>
    <row r="2546" spans="1:15">
      <c r="A2546" s="87">
        <v>44203</v>
      </c>
      <c r="B2546" s="79">
        <v>0.1</v>
      </c>
      <c r="C2546" s="79" t="s">
        <v>194</v>
      </c>
      <c r="D2546" s="79">
        <v>0.03</v>
      </c>
      <c r="E2546" s="88">
        <v>0.03</v>
      </c>
      <c r="F2546" s="88">
        <v>0.03</v>
      </c>
      <c r="G2546" s="90">
        <v>358</v>
      </c>
      <c r="H2546" s="90">
        <v>6</v>
      </c>
      <c r="I2546" s="80">
        <v>124.42494600000001</v>
      </c>
      <c r="J2546" s="79">
        <v>0.01</v>
      </c>
      <c r="K2546" s="79">
        <v>0.02</v>
      </c>
      <c r="L2546" s="79">
        <v>2.5600000000000001E-2</v>
      </c>
      <c r="M2546" s="79">
        <v>3.1E-2</v>
      </c>
      <c r="N2546" s="79">
        <v>3.5000000000000003E-2</v>
      </c>
      <c r="O2546" s="79">
        <v>3.4500000000000003E-2</v>
      </c>
    </row>
    <row r="2547" spans="1:15">
      <c r="A2547" s="87">
        <v>44204</v>
      </c>
      <c r="B2547" s="79">
        <v>0.1</v>
      </c>
      <c r="C2547" s="79" t="s">
        <v>194</v>
      </c>
      <c r="D2547" s="79">
        <v>0.03</v>
      </c>
      <c r="E2547" s="88">
        <v>0.03</v>
      </c>
      <c r="F2547" s="88">
        <v>0.03</v>
      </c>
      <c r="G2547" s="90">
        <v>357</v>
      </c>
      <c r="H2547" s="90">
        <v>5</v>
      </c>
      <c r="I2547" s="80">
        <v>124.425049</v>
      </c>
      <c r="J2547" s="79">
        <v>0.01</v>
      </c>
      <c r="K2547" s="79">
        <v>1.8700000000000001E-2</v>
      </c>
      <c r="L2547" s="79">
        <v>0.02</v>
      </c>
      <c r="M2547" s="79">
        <v>3.1E-2</v>
      </c>
      <c r="N2547" s="79">
        <v>3.4000000000000002E-2</v>
      </c>
      <c r="O2547" s="79">
        <v>3.4000000000000002E-2</v>
      </c>
    </row>
    <row r="2548" spans="1:15">
      <c r="A2548" s="87">
        <v>44207</v>
      </c>
      <c r="B2548" s="79">
        <v>0.1</v>
      </c>
      <c r="C2548" s="79" t="s">
        <v>194</v>
      </c>
      <c r="D2548" s="79">
        <v>0.03</v>
      </c>
      <c r="E2548" s="88">
        <v>0.03</v>
      </c>
      <c r="F2548" s="88">
        <v>0.03</v>
      </c>
      <c r="G2548" s="90">
        <v>629</v>
      </c>
      <c r="H2548" s="90">
        <v>6</v>
      </c>
      <c r="I2548" s="80">
        <v>124.425355</v>
      </c>
      <c r="J2548" s="79">
        <v>0.01</v>
      </c>
      <c r="K2548" s="79">
        <v>1.61E-2</v>
      </c>
      <c r="L2548" s="79">
        <v>0.02</v>
      </c>
      <c r="M2548" s="79">
        <v>3.1E-2</v>
      </c>
      <c r="N2548" s="79">
        <v>3.4000000000000002E-2</v>
      </c>
      <c r="O2548" s="79">
        <v>3.4000000000000002E-2</v>
      </c>
    </row>
    <row r="2549" spans="1:15">
      <c r="A2549" s="87">
        <v>44208</v>
      </c>
      <c r="B2549" s="79">
        <v>0.1</v>
      </c>
      <c r="C2549" s="79" t="s">
        <v>194</v>
      </c>
      <c r="D2549" s="79">
        <v>0.03</v>
      </c>
      <c r="E2549" s="88">
        <v>0.03</v>
      </c>
      <c r="F2549" s="88">
        <v>0.03</v>
      </c>
      <c r="G2549" s="90">
        <v>576</v>
      </c>
      <c r="H2549" s="90">
        <v>9</v>
      </c>
      <c r="I2549" s="80">
        <v>124.42545800000001</v>
      </c>
      <c r="J2549" s="79">
        <v>0.01</v>
      </c>
      <c r="K2549" s="79">
        <v>1.32E-2</v>
      </c>
      <c r="L2549" s="79">
        <v>2.2800000000000001E-2</v>
      </c>
      <c r="M2549" s="79">
        <v>3.1E-2</v>
      </c>
      <c r="N2549" s="79">
        <v>3.4000000000000002E-2</v>
      </c>
      <c r="O2549" s="79">
        <v>3.4000000000000002E-2</v>
      </c>
    </row>
    <row r="2550" spans="1:15">
      <c r="A2550" s="87">
        <v>44209</v>
      </c>
      <c r="B2550" s="79">
        <v>0.1</v>
      </c>
      <c r="C2550" s="79" t="s">
        <v>194</v>
      </c>
      <c r="D2550" s="79">
        <v>0.03</v>
      </c>
      <c r="E2550" s="88">
        <v>0.03</v>
      </c>
      <c r="F2550" s="88">
        <v>0.03</v>
      </c>
      <c r="G2550" s="90">
        <v>605</v>
      </c>
      <c r="H2550" s="90">
        <v>7</v>
      </c>
      <c r="I2550" s="80">
        <v>124.42556</v>
      </c>
      <c r="J2550" s="79">
        <v>0.01</v>
      </c>
      <c r="K2550" s="79">
        <v>1.1900000000000001E-2</v>
      </c>
      <c r="L2550" s="79">
        <v>0.02</v>
      </c>
      <c r="M2550" s="79">
        <v>3.1E-2</v>
      </c>
      <c r="N2550" s="79">
        <v>3.2500000000000001E-2</v>
      </c>
      <c r="O2550" s="79">
        <v>3.2500000000000001E-2</v>
      </c>
    </row>
    <row r="2551" spans="1:15">
      <c r="A2551" s="87">
        <v>44210</v>
      </c>
      <c r="B2551" s="79">
        <v>0.1</v>
      </c>
      <c r="C2551" s="79" t="s">
        <v>194</v>
      </c>
      <c r="D2551" s="79">
        <v>0.03</v>
      </c>
      <c r="E2551" s="88">
        <v>0.03</v>
      </c>
      <c r="F2551" s="88">
        <v>0.03</v>
      </c>
      <c r="G2551" s="90">
        <v>701</v>
      </c>
      <c r="H2551" s="90">
        <v>11</v>
      </c>
      <c r="I2551" s="80">
        <v>124.425662</v>
      </c>
      <c r="J2551" s="79">
        <v>0.01</v>
      </c>
      <c r="K2551" s="79">
        <v>0.01</v>
      </c>
      <c r="L2551" s="79">
        <v>0.02</v>
      </c>
      <c r="M2551" s="79">
        <v>3.1E-2</v>
      </c>
      <c r="N2551" s="79">
        <v>3.2500000000000001E-2</v>
      </c>
      <c r="O2551" s="79">
        <v>3.2500000000000001E-2</v>
      </c>
    </row>
    <row r="2552" spans="1:15">
      <c r="A2552" s="87">
        <v>44211</v>
      </c>
      <c r="B2552" s="79">
        <v>0.1</v>
      </c>
      <c r="C2552" s="79" t="s">
        <v>194</v>
      </c>
      <c r="D2552" s="79">
        <v>0.03</v>
      </c>
      <c r="E2552" s="88">
        <v>0.03</v>
      </c>
      <c r="F2552" s="88">
        <v>0.03</v>
      </c>
      <c r="G2552" s="90">
        <v>1236</v>
      </c>
      <c r="H2552" s="90">
        <v>10</v>
      </c>
      <c r="I2552" s="80">
        <v>124.425765</v>
      </c>
      <c r="J2552" s="79">
        <v>0.01</v>
      </c>
      <c r="K2552" s="79">
        <v>0.01</v>
      </c>
      <c r="L2552" s="79">
        <v>1.5599999999999999E-2</v>
      </c>
      <c r="M2552" s="79">
        <v>0.03</v>
      </c>
      <c r="N2552" s="79">
        <v>3.2500000000000001E-2</v>
      </c>
      <c r="O2552" s="79">
        <v>3.2500000000000001E-2</v>
      </c>
    </row>
    <row r="2553" spans="1:15">
      <c r="A2553" s="87">
        <v>44214</v>
      </c>
      <c r="B2553" s="79">
        <v>0.1</v>
      </c>
      <c r="C2553" s="79" t="s">
        <v>194</v>
      </c>
      <c r="D2553" s="79">
        <v>0.03</v>
      </c>
      <c r="E2553" s="88">
        <v>0.03</v>
      </c>
      <c r="F2553" s="88">
        <v>0.03</v>
      </c>
      <c r="G2553" s="90">
        <v>966</v>
      </c>
      <c r="H2553" s="90">
        <v>9</v>
      </c>
      <c r="I2553" s="80">
        <v>124.42607099999999</v>
      </c>
      <c r="J2553" s="79">
        <v>0.01</v>
      </c>
      <c r="K2553" s="79">
        <v>0.01</v>
      </c>
      <c r="L2553" s="79">
        <v>1.4999999999999999E-2</v>
      </c>
      <c r="M2553" s="79">
        <v>0.03</v>
      </c>
      <c r="N2553" s="79">
        <v>3.2500000000000001E-2</v>
      </c>
      <c r="O2553" s="79">
        <v>3.2500000000000001E-2</v>
      </c>
    </row>
    <row r="2554" spans="1:15">
      <c r="A2554" s="87">
        <v>44215</v>
      </c>
      <c r="B2554" s="79">
        <v>0.1</v>
      </c>
      <c r="C2554" s="79" t="s">
        <v>194</v>
      </c>
      <c r="D2554" s="79">
        <v>0.03</v>
      </c>
      <c r="E2554" s="88">
        <v>0.03</v>
      </c>
      <c r="F2554" s="88">
        <v>0.03</v>
      </c>
      <c r="G2554" s="90">
        <v>790</v>
      </c>
      <c r="H2554" s="90">
        <v>5</v>
      </c>
      <c r="I2554" s="80">
        <v>124.426174</v>
      </c>
      <c r="J2554" s="79">
        <v>1.06E-2</v>
      </c>
      <c r="K2554" s="79">
        <v>1.1900000000000001E-2</v>
      </c>
      <c r="L2554" s="79">
        <v>2.1999999999999999E-2</v>
      </c>
      <c r="M2554" s="79">
        <v>0.03</v>
      </c>
      <c r="N2554" s="79">
        <v>3.2500000000000001E-2</v>
      </c>
      <c r="O2554" s="79">
        <v>3.2500000000000001E-2</v>
      </c>
    </row>
    <row r="2555" spans="1:15">
      <c r="A2555" s="87">
        <v>44216</v>
      </c>
      <c r="B2555" s="79">
        <v>0.1</v>
      </c>
      <c r="C2555" s="79" t="s">
        <v>194</v>
      </c>
      <c r="D2555" s="79">
        <v>0.03</v>
      </c>
      <c r="E2555" s="88">
        <v>0.03</v>
      </c>
      <c r="F2555" s="88">
        <v>0.03</v>
      </c>
      <c r="G2555" s="90">
        <v>142</v>
      </c>
      <c r="H2555" s="90">
        <v>4</v>
      </c>
      <c r="I2555" s="80">
        <v>124.426276</v>
      </c>
      <c r="J2555" s="79">
        <v>0.01</v>
      </c>
      <c r="K2555" s="79">
        <v>0.01</v>
      </c>
      <c r="L2555" s="79">
        <v>1.4999999999999999E-2</v>
      </c>
      <c r="M2555" s="79">
        <v>0.03</v>
      </c>
      <c r="N2555" s="79">
        <v>3.2500000000000001E-2</v>
      </c>
      <c r="O2555" s="79">
        <v>3.2500000000000001E-2</v>
      </c>
    </row>
    <row r="2556" spans="1:15">
      <c r="A2556" s="87">
        <v>44217</v>
      </c>
      <c r="B2556" s="79">
        <v>0.1</v>
      </c>
      <c r="C2556" s="79" t="s">
        <v>194</v>
      </c>
      <c r="D2556" s="79">
        <v>0.03</v>
      </c>
      <c r="E2556" s="88" t="s">
        <v>195</v>
      </c>
      <c r="F2556" s="88" t="s">
        <v>195</v>
      </c>
      <c r="G2556" s="90">
        <v>555</v>
      </c>
      <c r="H2556" s="90" t="s">
        <v>195</v>
      </c>
      <c r="I2556" s="80">
        <v>124.426378</v>
      </c>
      <c r="J2556" s="79">
        <v>0.01</v>
      </c>
      <c r="K2556" s="79">
        <v>0.01</v>
      </c>
      <c r="L2556" s="79">
        <v>1.4999999999999999E-2</v>
      </c>
      <c r="M2556" s="79">
        <v>0.03</v>
      </c>
      <c r="N2556" s="79">
        <v>3.2500000000000001E-2</v>
      </c>
      <c r="O2556" s="79">
        <v>3.2500000000000001E-2</v>
      </c>
    </row>
    <row r="2557" spans="1:15">
      <c r="A2557" s="87">
        <v>44218</v>
      </c>
      <c r="B2557" s="79">
        <v>0.1</v>
      </c>
      <c r="C2557" s="79" t="s">
        <v>194</v>
      </c>
      <c r="D2557" s="79">
        <v>0.03</v>
      </c>
      <c r="E2557" s="88">
        <v>0.03</v>
      </c>
      <c r="F2557" s="88">
        <v>0.03</v>
      </c>
      <c r="G2557" s="90">
        <v>1029</v>
      </c>
      <c r="H2557" s="90">
        <v>8</v>
      </c>
      <c r="I2557" s="80">
        <v>124.42648</v>
      </c>
      <c r="J2557" s="79">
        <v>7.4999999999999997E-3</v>
      </c>
      <c r="K2557" s="79">
        <v>1.0500000000000001E-2</v>
      </c>
      <c r="L2557" s="79">
        <v>1.4999999999999999E-2</v>
      </c>
      <c r="M2557" s="79">
        <v>0.03</v>
      </c>
      <c r="N2557" s="79">
        <v>3.2500000000000001E-2</v>
      </c>
      <c r="O2557" s="79">
        <v>3.2500000000000001E-2</v>
      </c>
    </row>
    <row r="2558" spans="1:15">
      <c r="A2558" s="87">
        <v>44221</v>
      </c>
      <c r="B2558" s="79">
        <v>0.1</v>
      </c>
      <c r="C2558" s="79" t="s">
        <v>194</v>
      </c>
      <c r="D2558" s="79">
        <v>0.03</v>
      </c>
      <c r="E2558" s="88">
        <v>0.03</v>
      </c>
      <c r="F2558" s="88">
        <v>0.03</v>
      </c>
      <c r="G2558" s="90">
        <v>423</v>
      </c>
      <c r="H2558" s="90">
        <v>6</v>
      </c>
      <c r="I2558" s="80">
        <v>124.426787</v>
      </c>
      <c r="J2558" s="79">
        <v>0.01</v>
      </c>
      <c r="K2558" s="79">
        <v>1.03E-2</v>
      </c>
      <c r="L2558" s="79">
        <v>1.4999999999999999E-2</v>
      </c>
      <c r="M2558" s="79">
        <v>3.2000000000000001E-2</v>
      </c>
      <c r="N2558" s="79">
        <v>3.2500000000000001E-2</v>
      </c>
      <c r="O2558" s="79">
        <v>3.4500000000000003E-2</v>
      </c>
    </row>
    <row r="2559" spans="1:15">
      <c r="A2559" s="87">
        <v>44223</v>
      </c>
      <c r="B2559" s="79">
        <v>0.1</v>
      </c>
      <c r="C2559" s="79" t="s">
        <v>194</v>
      </c>
      <c r="D2559" s="79">
        <v>0.03</v>
      </c>
      <c r="E2559" s="88" t="s">
        <v>195</v>
      </c>
      <c r="F2559" s="88" t="s">
        <v>195</v>
      </c>
      <c r="G2559" s="90">
        <v>248</v>
      </c>
      <c r="H2559" s="90" t="s">
        <v>195</v>
      </c>
      <c r="I2559" s="80">
        <v>124.426992</v>
      </c>
      <c r="J2559" s="79">
        <v>0.01</v>
      </c>
      <c r="K2559" s="79">
        <v>1.09E-2</v>
      </c>
      <c r="L2559" s="79">
        <v>1.46E-2</v>
      </c>
      <c r="M2559" s="79">
        <v>3.3000000000000002E-2</v>
      </c>
      <c r="N2559" s="79">
        <v>3.3000000000000002E-2</v>
      </c>
      <c r="O2559" s="79">
        <v>3.5000000000000003E-2</v>
      </c>
    </row>
    <row r="2560" spans="1:15">
      <c r="A2560" s="87">
        <v>44224</v>
      </c>
      <c r="B2560" s="79">
        <v>0.1</v>
      </c>
      <c r="C2560" s="79" t="s">
        <v>194</v>
      </c>
      <c r="D2560" s="79">
        <v>0.03</v>
      </c>
      <c r="E2560" s="88">
        <v>0.03</v>
      </c>
      <c r="F2560" s="88">
        <v>0.03</v>
      </c>
      <c r="G2560" s="90">
        <v>501</v>
      </c>
      <c r="H2560" s="90">
        <v>6</v>
      </c>
      <c r="I2560" s="80">
        <v>124.427094</v>
      </c>
      <c r="J2560" s="79">
        <v>0.01</v>
      </c>
      <c r="K2560" s="79">
        <v>9.9000000000000008E-3</v>
      </c>
      <c r="L2560" s="79">
        <v>1.4999999999999999E-2</v>
      </c>
      <c r="M2560" s="79">
        <v>3.3000000000000002E-2</v>
      </c>
      <c r="N2560" s="79">
        <v>3.3000000000000002E-2</v>
      </c>
      <c r="O2560" s="79">
        <v>3.5000000000000003E-2</v>
      </c>
    </row>
    <row r="2561" spans="1:15">
      <c r="A2561" s="87">
        <v>44225</v>
      </c>
      <c r="B2561" s="79">
        <v>0.1</v>
      </c>
      <c r="C2561" s="79" t="s">
        <v>194</v>
      </c>
      <c r="D2561" s="79">
        <v>0.03</v>
      </c>
      <c r="E2561" s="88">
        <v>0.03</v>
      </c>
      <c r="F2561" s="88">
        <v>0.03</v>
      </c>
      <c r="G2561" s="90">
        <v>317</v>
      </c>
      <c r="H2561" s="90">
        <v>5</v>
      </c>
      <c r="I2561" s="80">
        <v>124.427196</v>
      </c>
      <c r="J2561" s="79">
        <v>8.9999999999999993E-3</v>
      </c>
      <c r="K2561" s="79">
        <v>0.01</v>
      </c>
      <c r="L2561" s="79">
        <v>1.4999999999999999E-2</v>
      </c>
      <c r="M2561" s="79">
        <v>3.3000000000000002E-2</v>
      </c>
      <c r="N2561" s="79">
        <v>3.3000000000000002E-2</v>
      </c>
      <c r="O2561" s="79">
        <v>3.5000000000000003E-2</v>
      </c>
    </row>
    <row r="2562" spans="1:15">
      <c r="A2562" s="87">
        <v>44228</v>
      </c>
      <c r="B2562" s="79">
        <v>0.1</v>
      </c>
      <c r="C2562" s="79" t="s">
        <v>194</v>
      </c>
      <c r="D2562" s="79">
        <v>0.03</v>
      </c>
      <c r="E2562" s="88" t="s">
        <v>195</v>
      </c>
      <c r="F2562" s="88" t="s">
        <v>195</v>
      </c>
      <c r="G2562" s="90">
        <v>391</v>
      </c>
      <c r="H2562" s="90" t="s">
        <v>195</v>
      </c>
      <c r="I2562" s="80">
        <v>124.427503</v>
      </c>
      <c r="J2562" s="79">
        <v>0.01</v>
      </c>
      <c r="K2562" s="79">
        <v>0.01</v>
      </c>
      <c r="L2562" s="79">
        <v>1.4999999999999999E-2</v>
      </c>
      <c r="M2562" s="79">
        <v>3.3000000000000002E-2</v>
      </c>
      <c r="N2562" s="79">
        <v>3.2500000000000001E-2</v>
      </c>
      <c r="O2562" s="79">
        <v>3.2500000000000001E-2</v>
      </c>
    </row>
    <row r="2563" spans="1:15">
      <c r="A2563" s="87">
        <v>44229</v>
      </c>
      <c r="B2563" s="79">
        <v>0.1</v>
      </c>
      <c r="C2563" s="79" t="s">
        <v>194</v>
      </c>
      <c r="D2563" s="79">
        <v>0.03</v>
      </c>
      <c r="E2563" s="88" t="s">
        <v>195</v>
      </c>
      <c r="F2563" s="88" t="s">
        <v>195</v>
      </c>
      <c r="G2563" s="90">
        <v>885</v>
      </c>
      <c r="H2563" s="90" t="s">
        <v>195</v>
      </c>
      <c r="I2563" s="80">
        <v>124.427605</v>
      </c>
      <c r="J2563" s="79">
        <v>0.01</v>
      </c>
      <c r="K2563" s="79">
        <v>0.01</v>
      </c>
      <c r="L2563" s="79">
        <v>1.4999999999999999E-2</v>
      </c>
      <c r="M2563" s="79">
        <v>0.03</v>
      </c>
      <c r="N2563" s="79">
        <v>3.2500000000000001E-2</v>
      </c>
      <c r="O2563" s="79">
        <v>3.2500000000000001E-2</v>
      </c>
    </row>
    <row r="2564" spans="1:15">
      <c r="A2564" s="87">
        <v>44230</v>
      </c>
      <c r="B2564" s="79">
        <v>0.1</v>
      </c>
      <c r="C2564" s="79" t="s">
        <v>194</v>
      </c>
      <c r="D2564" s="79">
        <v>0.03</v>
      </c>
      <c r="E2564" s="88">
        <v>0.03</v>
      </c>
      <c r="F2564" s="88">
        <v>0.03</v>
      </c>
      <c r="G2564" s="90">
        <v>1036</v>
      </c>
      <c r="H2564" s="90">
        <v>6</v>
      </c>
      <c r="I2564" s="80">
        <v>124.427708</v>
      </c>
      <c r="J2564" s="79">
        <v>0.01</v>
      </c>
      <c r="K2564" s="79">
        <v>0.01</v>
      </c>
      <c r="L2564" s="79">
        <v>1.4999999999999999E-2</v>
      </c>
      <c r="M2564" s="79">
        <v>0.03</v>
      </c>
      <c r="N2564" s="79">
        <v>3.15E-2</v>
      </c>
      <c r="O2564" s="79">
        <v>3.15E-2</v>
      </c>
    </row>
    <row r="2565" spans="1:15">
      <c r="A2565" s="87">
        <v>44231</v>
      </c>
      <c r="B2565" s="79">
        <v>0.1</v>
      </c>
      <c r="C2565" s="79" t="s">
        <v>194</v>
      </c>
      <c r="D2565" s="79">
        <v>0.03</v>
      </c>
      <c r="E2565" s="88" t="s">
        <v>195</v>
      </c>
      <c r="F2565" s="88" t="s">
        <v>195</v>
      </c>
      <c r="G2565" s="90">
        <v>990</v>
      </c>
      <c r="H2565" s="90" t="s">
        <v>195</v>
      </c>
      <c r="I2565" s="80">
        <v>124.42780999999999</v>
      </c>
      <c r="J2565" s="79">
        <v>0.01</v>
      </c>
      <c r="K2565" s="79">
        <v>9.7000000000000003E-3</v>
      </c>
      <c r="L2565" s="79">
        <v>1.4999999999999999E-2</v>
      </c>
      <c r="M2565" s="79">
        <v>0.03</v>
      </c>
      <c r="N2565" s="79">
        <v>3.15E-2</v>
      </c>
      <c r="O2565" s="79">
        <v>3.15E-2</v>
      </c>
    </row>
    <row r="2566" spans="1:15">
      <c r="A2566" s="87">
        <v>44232</v>
      </c>
      <c r="B2566" s="79">
        <v>0.1</v>
      </c>
      <c r="C2566" s="79" t="s">
        <v>194</v>
      </c>
      <c r="D2566" s="79">
        <v>0.03</v>
      </c>
      <c r="E2566" s="88">
        <v>0.03</v>
      </c>
      <c r="F2566" s="88">
        <v>0.03</v>
      </c>
      <c r="G2566" s="90">
        <v>614</v>
      </c>
      <c r="H2566" s="90">
        <v>4</v>
      </c>
      <c r="I2566" s="80">
        <v>124.42791200000001</v>
      </c>
      <c r="J2566" s="79">
        <v>0.01</v>
      </c>
      <c r="K2566" s="79">
        <v>0.01</v>
      </c>
      <c r="L2566" s="79">
        <v>1.83E-2</v>
      </c>
      <c r="M2566" s="79">
        <v>0.03</v>
      </c>
      <c r="N2566" s="79">
        <v>3.15E-2</v>
      </c>
      <c r="O2566" s="79">
        <v>3.2000000000000001E-2</v>
      </c>
    </row>
    <row r="2567" spans="1:15">
      <c r="A2567" s="87">
        <v>44235</v>
      </c>
      <c r="B2567" s="79">
        <v>0.1</v>
      </c>
      <c r="C2567" s="79" t="s">
        <v>194</v>
      </c>
      <c r="D2567" s="79">
        <v>0.03</v>
      </c>
      <c r="E2567" s="88">
        <v>0.03</v>
      </c>
      <c r="F2567" s="88">
        <v>0.03</v>
      </c>
      <c r="G2567" s="90">
        <v>440</v>
      </c>
      <c r="H2567" s="90">
        <v>6</v>
      </c>
      <c r="I2567" s="80">
        <v>124.428219</v>
      </c>
      <c r="J2567" s="79">
        <v>0.01</v>
      </c>
      <c r="K2567" s="79">
        <v>9.7999999999999997E-3</v>
      </c>
      <c r="L2567" s="79">
        <v>0.02</v>
      </c>
      <c r="M2567" s="79">
        <v>0.03</v>
      </c>
      <c r="N2567" s="79">
        <v>3.15E-2</v>
      </c>
      <c r="O2567" s="79">
        <v>3.2000000000000001E-2</v>
      </c>
    </row>
    <row r="2568" spans="1:15">
      <c r="A2568" s="87">
        <v>44236</v>
      </c>
      <c r="B2568" s="79">
        <v>0.1</v>
      </c>
      <c r="C2568" s="79" t="s">
        <v>194</v>
      </c>
      <c r="D2568" s="79">
        <v>0.03</v>
      </c>
      <c r="E2568" s="88">
        <v>0.03</v>
      </c>
      <c r="F2568" s="88">
        <v>0.03</v>
      </c>
      <c r="G2568" s="90">
        <v>941</v>
      </c>
      <c r="H2568" s="90">
        <v>7</v>
      </c>
      <c r="I2568" s="80">
        <v>124.428321</v>
      </c>
      <c r="J2568" s="79">
        <v>0.01</v>
      </c>
      <c r="K2568" s="79">
        <v>9.7000000000000003E-3</v>
      </c>
      <c r="L2568" s="79">
        <v>0.02</v>
      </c>
      <c r="M2568" s="79">
        <v>0.03</v>
      </c>
      <c r="N2568" s="79">
        <v>3.15E-2</v>
      </c>
      <c r="O2568" s="79">
        <v>3.2000000000000001E-2</v>
      </c>
    </row>
    <row r="2569" spans="1:15">
      <c r="A2569" s="87">
        <v>44237</v>
      </c>
      <c r="B2569" s="79">
        <v>0.1</v>
      </c>
      <c r="C2569" s="79" t="s">
        <v>194</v>
      </c>
      <c r="D2569" s="79">
        <v>0.03</v>
      </c>
      <c r="E2569" s="88">
        <v>0.03</v>
      </c>
      <c r="F2569" s="88">
        <v>0.03</v>
      </c>
      <c r="G2569" s="90">
        <v>641</v>
      </c>
      <c r="H2569" s="90">
        <v>7</v>
      </c>
      <c r="I2569" s="80">
        <v>124.428423</v>
      </c>
      <c r="J2569" s="79">
        <v>0.01</v>
      </c>
      <c r="K2569" s="79">
        <v>1.0800000000000001E-2</v>
      </c>
      <c r="L2569" s="79">
        <v>0.02</v>
      </c>
      <c r="M2569" s="79">
        <v>0.03</v>
      </c>
      <c r="N2569" s="79">
        <v>3.15E-2</v>
      </c>
      <c r="O2569" s="79">
        <v>3.2000000000000001E-2</v>
      </c>
    </row>
    <row r="2570" spans="1:15">
      <c r="A2570" s="87">
        <v>44238</v>
      </c>
      <c r="B2570" s="79">
        <v>0.1</v>
      </c>
      <c r="C2570" s="79" t="s">
        <v>194</v>
      </c>
      <c r="D2570" s="79">
        <v>0.03</v>
      </c>
      <c r="E2570" s="88">
        <v>0.03</v>
      </c>
      <c r="F2570" s="88">
        <v>0.03</v>
      </c>
      <c r="G2570" s="90">
        <v>640</v>
      </c>
      <c r="H2570" s="90">
        <v>8</v>
      </c>
      <c r="I2570" s="80">
        <v>124.42852600000001</v>
      </c>
      <c r="J2570" s="79">
        <v>0.01</v>
      </c>
      <c r="K2570" s="79">
        <v>0.01</v>
      </c>
      <c r="L2570" s="79">
        <v>0.02</v>
      </c>
      <c r="M2570" s="79">
        <v>0.03</v>
      </c>
      <c r="N2570" s="79">
        <v>3.15E-2</v>
      </c>
      <c r="O2570" s="79">
        <v>3.2000000000000001E-2</v>
      </c>
    </row>
    <row r="2571" spans="1:15">
      <c r="A2571" s="87">
        <v>44239</v>
      </c>
      <c r="B2571" s="79">
        <v>0.1</v>
      </c>
      <c r="C2571" s="79" t="s">
        <v>194</v>
      </c>
      <c r="D2571" s="79">
        <v>0.03</v>
      </c>
      <c r="E2571" s="88">
        <v>0.03</v>
      </c>
      <c r="F2571" s="88">
        <v>0.03</v>
      </c>
      <c r="G2571" s="90">
        <v>480</v>
      </c>
      <c r="H2571" s="90">
        <v>4</v>
      </c>
      <c r="I2571" s="80">
        <v>124.428628</v>
      </c>
      <c r="J2571" s="79">
        <v>0.01</v>
      </c>
      <c r="K2571" s="79">
        <v>0.01</v>
      </c>
      <c r="L2571" s="79">
        <v>1.9099999999999999E-2</v>
      </c>
      <c r="M2571" s="79">
        <v>0.03</v>
      </c>
      <c r="N2571" s="79">
        <v>3.15E-2</v>
      </c>
      <c r="O2571" s="79">
        <v>3.2000000000000001E-2</v>
      </c>
    </row>
    <row r="2572" spans="1:15">
      <c r="A2572" s="87">
        <v>44242</v>
      </c>
      <c r="B2572" s="79">
        <v>0.1</v>
      </c>
      <c r="C2572" s="79" t="s">
        <v>194</v>
      </c>
      <c r="D2572" s="79">
        <v>0.03</v>
      </c>
      <c r="E2572" s="88">
        <v>0.03</v>
      </c>
      <c r="F2572" s="88">
        <v>0.03</v>
      </c>
      <c r="G2572" s="90">
        <v>708</v>
      </c>
      <c r="H2572" s="90">
        <v>6</v>
      </c>
      <c r="I2572" s="80">
        <v>124.428935</v>
      </c>
      <c r="J2572" s="79">
        <v>5.3E-3</v>
      </c>
      <c r="K2572" s="79">
        <v>0.01</v>
      </c>
      <c r="L2572" s="79">
        <v>0.02</v>
      </c>
      <c r="M2572" s="79">
        <v>3.5499999999999997E-2</v>
      </c>
      <c r="N2572" s="79">
        <v>3.15E-2</v>
      </c>
      <c r="O2572" s="79">
        <v>2.8500000000000001E-2</v>
      </c>
    </row>
    <row r="2573" spans="1:15">
      <c r="A2573" s="87">
        <v>44243</v>
      </c>
      <c r="B2573" s="79">
        <v>0.1</v>
      </c>
      <c r="C2573" s="79" t="s">
        <v>194</v>
      </c>
      <c r="D2573" s="79">
        <v>0.03</v>
      </c>
      <c r="E2573" s="88" t="s">
        <v>195</v>
      </c>
      <c r="F2573" s="88" t="s">
        <v>195</v>
      </c>
      <c r="G2573" s="90">
        <v>419</v>
      </c>
      <c r="H2573" s="90" t="s">
        <v>195</v>
      </c>
      <c r="I2573" s="80">
        <v>124.42903699999999</v>
      </c>
      <c r="J2573" s="79">
        <v>5.0000000000000001E-3</v>
      </c>
      <c r="K2573" s="79">
        <v>1.03E-2</v>
      </c>
      <c r="L2573" s="79">
        <v>0.02</v>
      </c>
      <c r="M2573" s="79">
        <v>3.5499999999999997E-2</v>
      </c>
      <c r="N2573" s="79">
        <v>3.15E-2</v>
      </c>
      <c r="O2573" s="79">
        <v>2.8500000000000001E-2</v>
      </c>
    </row>
    <row r="2574" spans="1:15">
      <c r="A2574" s="87">
        <v>44244</v>
      </c>
      <c r="B2574" s="79">
        <v>0.1</v>
      </c>
      <c r="C2574" s="79" t="s">
        <v>194</v>
      </c>
      <c r="D2574" s="79">
        <v>0.03</v>
      </c>
      <c r="E2574" s="88">
        <v>0.03</v>
      </c>
      <c r="F2574" s="88">
        <v>0.03</v>
      </c>
      <c r="G2574" s="90">
        <v>437</v>
      </c>
      <c r="H2574" s="90">
        <v>6</v>
      </c>
      <c r="I2574" s="80">
        <v>124.42913900000001</v>
      </c>
      <c r="J2574" s="79">
        <v>5.0000000000000001E-3</v>
      </c>
      <c r="K2574" s="79">
        <v>1.01E-2</v>
      </c>
      <c r="L2574" s="79">
        <v>0.02</v>
      </c>
      <c r="M2574" s="79">
        <v>2.8000000000000001E-2</v>
      </c>
      <c r="N2574" s="79">
        <v>3.2000000000000001E-2</v>
      </c>
      <c r="O2574" s="79">
        <v>3.2500000000000001E-2</v>
      </c>
    </row>
    <row r="2575" spans="1:15">
      <c r="A2575" s="87">
        <v>44245</v>
      </c>
      <c r="B2575" s="79">
        <v>0.1</v>
      </c>
      <c r="C2575" s="79" t="s">
        <v>194</v>
      </c>
      <c r="D2575" s="79">
        <v>0.03</v>
      </c>
      <c r="E2575" s="88" t="s">
        <v>195</v>
      </c>
      <c r="F2575" s="88" t="s">
        <v>195</v>
      </c>
      <c r="G2575" s="90">
        <v>299</v>
      </c>
      <c r="H2575" s="90" t="s">
        <v>195</v>
      </c>
      <c r="I2575" s="80">
        <v>124.429242</v>
      </c>
      <c r="J2575" s="79">
        <v>4.7999999999999996E-3</v>
      </c>
      <c r="K2575" s="79">
        <v>0.01</v>
      </c>
      <c r="L2575" s="79">
        <v>0.02</v>
      </c>
      <c r="M2575" s="79">
        <v>2.8000000000000001E-2</v>
      </c>
      <c r="N2575" s="79">
        <v>3.2000000000000001E-2</v>
      </c>
      <c r="O2575" s="79">
        <v>3.2500000000000001E-2</v>
      </c>
    </row>
    <row r="2576" spans="1:15">
      <c r="A2576" s="87">
        <v>44246</v>
      </c>
      <c r="B2576" s="79">
        <v>0.1</v>
      </c>
      <c r="C2576" s="79" t="s">
        <v>194</v>
      </c>
      <c r="D2576" s="79">
        <v>0.03</v>
      </c>
      <c r="E2576" s="88">
        <v>0.03</v>
      </c>
      <c r="F2576" s="88">
        <v>0.03</v>
      </c>
      <c r="G2576" s="90">
        <v>895</v>
      </c>
      <c r="H2576" s="90">
        <v>5</v>
      </c>
      <c r="I2576" s="80">
        <v>124.429344</v>
      </c>
      <c r="J2576" s="79">
        <v>6.0000000000000001E-3</v>
      </c>
      <c r="K2576" s="79">
        <v>0.01</v>
      </c>
      <c r="L2576" s="79">
        <v>2.5000000000000001E-2</v>
      </c>
      <c r="M2576" s="79">
        <v>3.2000000000000001E-2</v>
      </c>
      <c r="N2576" s="79">
        <v>2.8000000000000001E-2</v>
      </c>
      <c r="O2576" s="79">
        <v>3.6999999999999998E-2</v>
      </c>
    </row>
    <row r="2577" spans="1:15">
      <c r="A2577" s="87">
        <v>44249</v>
      </c>
      <c r="B2577" s="79">
        <v>0.1</v>
      </c>
      <c r="C2577" s="79" t="s">
        <v>194</v>
      </c>
      <c r="D2577" s="79">
        <v>0.03</v>
      </c>
      <c r="E2577" s="88">
        <v>0.03</v>
      </c>
      <c r="F2577" s="88">
        <v>0.03</v>
      </c>
      <c r="G2577" s="90">
        <v>961</v>
      </c>
      <c r="H2577" s="90">
        <v>9</v>
      </c>
      <c r="I2577" s="80">
        <v>124.42965100000001</v>
      </c>
      <c r="J2577" s="79">
        <v>5.0000000000000001E-3</v>
      </c>
      <c r="K2577" s="79">
        <v>1.2699999999999999E-2</v>
      </c>
      <c r="L2577" s="79">
        <v>0.02</v>
      </c>
      <c r="M2577" s="79">
        <v>3.2000000000000001E-2</v>
      </c>
      <c r="N2577" s="79">
        <v>3.6499999999999998E-2</v>
      </c>
      <c r="O2577" s="79">
        <v>3.95E-2</v>
      </c>
    </row>
    <row r="2578" spans="1:15">
      <c r="A2578" s="87">
        <v>44250</v>
      </c>
      <c r="B2578" s="79">
        <v>0.1</v>
      </c>
      <c r="C2578" s="79" t="s">
        <v>194</v>
      </c>
      <c r="D2578" s="79">
        <v>0.03</v>
      </c>
      <c r="E2578" s="88">
        <v>0.03</v>
      </c>
      <c r="F2578" s="88">
        <v>0.03</v>
      </c>
      <c r="G2578" s="90">
        <v>784</v>
      </c>
      <c r="H2578" s="90">
        <v>5</v>
      </c>
      <c r="I2578" s="80">
        <v>124.42975300000001</v>
      </c>
      <c r="J2578" s="79">
        <v>5.0000000000000001E-3</v>
      </c>
      <c r="K2578" s="79">
        <v>1.0699999999999999E-2</v>
      </c>
      <c r="L2578" s="79">
        <v>2.29E-2</v>
      </c>
      <c r="M2578" s="79">
        <v>3.2000000000000001E-2</v>
      </c>
      <c r="N2578" s="79">
        <v>3.7999999999999999E-2</v>
      </c>
      <c r="O2578" s="79">
        <v>3.6499999999999998E-2</v>
      </c>
    </row>
    <row r="2579" spans="1:15">
      <c r="A2579" s="87">
        <v>44251</v>
      </c>
      <c r="B2579" s="79">
        <v>0.1</v>
      </c>
      <c r="C2579" s="79" t="s">
        <v>194</v>
      </c>
      <c r="D2579" s="79">
        <v>0.03</v>
      </c>
      <c r="E2579" s="88">
        <v>0.03</v>
      </c>
      <c r="F2579" s="88">
        <v>0.03</v>
      </c>
      <c r="G2579" s="90">
        <v>709</v>
      </c>
      <c r="H2579" s="90">
        <v>6</v>
      </c>
      <c r="I2579" s="80">
        <v>124.429855</v>
      </c>
      <c r="J2579" s="79">
        <v>0.01</v>
      </c>
      <c r="K2579" s="79">
        <v>0.02</v>
      </c>
      <c r="L2579" s="79">
        <v>0.03</v>
      </c>
      <c r="M2579" s="79">
        <v>3.6999999999999998E-2</v>
      </c>
      <c r="N2579" s="79">
        <v>3.5499999999999997E-2</v>
      </c>
      <c r="O2579" s="79">
        <v>0.04</v>
      </c>
    </row>
    <row r="2580" spans="1:15">
      <c r="A2580" s="87">
        <v>44252</v>
      </c>
      <c r="B2580" s="79">
        <v>0.1</v>
      </c>
      <c r="C2580" s="79" t="s">
        <v>194</v>
      </c>
      <c r="D2580" s="79">
        <v>0.03</v>
      </c>
      <c r="E2580" s="88">
        <v>0.03</v>
      </c>
      <c r="F2580" s="88">
        <v>0.03</v>
      </c>
      <c r="G2580" s="90">
        <v>696</v>
      </c>
      <c r="H2580" s="90">
        <v>7</v>
      </c>
      <c r="I2580" s="80">
        <v>124.429958</v>
      </c>
      <c r="J2580" s="79">
        <v>1.9699999999999999E-2</v>
      </c>
      <c r="K2580" s="79">
        <v>2.87E-2</v>
      </c>
      <c r="L2580" s="79">
        <v>4.07E-2</v>
      </c>
      <c r="M2580" s="79">
        <v>3.9E-2</v>
      </c>
      <c r="N2580" s="79">
        <v>4.2000000000000003E-2</v>
      </c>
      <c r="O2580" s="79">
        <v>4.5999999999999999E-2</v>
      </c>
    </row>
    <row r="2581" spans="1:15">
      <c r="A2581" s="87">
        <v>44253</v>
      </c>
      <c r="B2581" s="79">
        <v>0.1</v>
      </c>
      <c r="C2581" s="79" t="s">
        <v>194</v>
      </c>
      <c r="D2581" s="79">
        <v>0.03</v>
      </c>
      <c r="E2581" s="88" t="s">
        <v>195</v>
      </c>
      <c r="F2581" s="88" t="s">
        <v>195</v>
      </c>
      <c r="G2581" s="90">
        <v>89</v>
      </c>
      <c r="H2581" s="90" t="s">
        <v>195</v>
      </c>
      <c r="I2581" s="80">
        <v>124.43006</v>
      </c>
      <c r="J2581" s="79">
        <v>5.0000000000000001E-3</v>
      </c>
      <c r="K2581" s="79">
        <v>0.03</v>
      </c>
      <c r="L2581" s="79">
        <v>6.4100000000000004E-2</v>
      </c>
      <c r="M2581" s="79">
        <v>3.7999999999999999E-2</v>
      </c>
      <c r="N2581" s="79">
        <v>4.3999999999999997E-2</v>
      </c>
      <c r="O2581" s="79">
        <v>4.7E-2</v>
      </c>
    </row>
    <row r="2582" spans="1:15">
      <c r="A2582" s="87">
        <v>44256</v>
      </c>
      <c r="B2582" s="79">
        <v>0.1</v>
      </c>
      <c r="C2582" s="79" t="s">
        <v>194</v>
      </c>
      <c r="D2582" s="79">
        <v>0.03</v>
      </c>
      <c r="E2582" s="88">
        <v>0.03</v>
      </c>
      <c r="F2582" s="88">
        <v>0.03</v>
      </c>
      <c r="G2582" s="90">
        <v>250</v>
      </c>
      <c r="H2582" s="90">
        <v>5</v>
      </c>
      <c r="I2582" s="80">
        <v>124.430367</v>
      </c>
      <c r="J2582" s="79">
        <v>1.11E-2</v>
      </c>
      <c r="K2582" s="79">
        <v>3.1099999999999999E-2</v>
      </c>
      <c r="L2582" s="79">
        <v>6.5299999999999997E-2</v>
      </c>
      <c r="M2582" s="79">
        <v>3.7999999999999999E-2</v>
      </c>
      <c r="N2582" s="79">
        <v>0.04</v>
      </c>
      <c r="O2582" s="79">
        <v>5.2999999999999999E-2</v>
      </c>
    </row>
    <row r="2583" spans="1:15">
      <c r="A2583" s="87">
        <v>44257</v>
      </c>
      <c r="B2583" s="79">
        <v>0.1</v>
      </c>
      <c r="C2583" s="79" t="s">
        <v>194</v>
      </c>
      <c r="D2583" s="79">
        <v>0.03</v>
      </c>
      <c r="E2583" s="88">
        <v>0.03</v>
      </c>
      <c r="F2583" s="88">
        <v>0.03</v>
      </c>
      <c r="G2583" s="90">
        <v>815</v>
      </c>
      <c r="H2583" s="90">
        <v>6</v>
      </c>
      <c r="I2583" s="80">
        <v>124.430469</v>
      </c>
      <c r="J2583" s="79">
        <v>0.01</v>
      </c>
      <c r="K2583" s="79">
        <v>0.03</v>
      </c>
      <c r="L2583" s="79">
        <v>6.6000000000000003E-2</v>
      </c>
      <c r="M2583" s="79">
        <v>0.03</v>
      </c>
      <c r="N2583" s="79">
        <v>3.85E-2</v>
      </c>
      <c r="O2583" s="79">
        <v>0.04</v>
      </c>
    </row>
    <row r="2584" spans="1:15">
      <c r="A2584" s="87">
        <v>44258</v>
      </c>
      <c r="B2584" s="79">
        <v>0.1</v>
      </c>
      <c r="C2584" s="79" t="s">
        <v>194</v>
      </c>
      <c r="D2584" s="79">
        <v>0.03</v>
      </c>
      <c r="E2584" s="88" t="s">
        <v>195</v>
      </c>
      <c r="F2584" s="88" t="s">
        <v>195</v>
      </c>
      <c r="G2584" s="90">
        <v>351</v>
      </c>
      <c r="H2584" s="90" t="s">
        <v>195</v>
      </c>
      <c r="I2584" s="80">
        <v>124.430571</v>
      </c>
      <c r="J2584" s="79">
        <v>0.01</v>
      </c>
      <c r="K2584" s="79">
        <v>0.03</v>
      </c>
      <c r="L2584" s="79">
        <v>6.9699999999999998E-2</v>
      </c>
      <c r="M2584" s="79">
        <v>0.03</v>
      </c>
      <c r="N2584" s="79">
        <v>3.5999999999999997E-2</v>
      </c>
      <c r="O2584" s="79">
        <v>3.9E-2</v>
      </c>
    </row>
    <row r="2585" spans="1:15">
      <c r="A2585" s="87">
        <v>44259</v>
      </c>
      <c r="B2585" s="79">
        <v>0.1</v>
      </c>
      <c r="C2585" s="79" t="s">
        <v>194</v>
      </c>
      <c r="D2585" s="79">
        <v>0.03</v>
      </c>
      <c r="E2585" s="88">
        <v>0.03</v>
      </c>
      <c r="F2585" s="88">
        <v>0.03</v>
      </c>
      <c r="G2585" s="90">
        <v>777</v>
      </c>
      <c r="H2585" s="90">
        <v>8</v>
      </c>
      <c r="I2585" s="80">
        <v>124.430673</v>
      </c>
      <c r="J2585" s="79">
        <v>2.1399999999999999E-2</v>
      </c>
      <c r="K2585" s="79">
        <v>4.2599999999999999E-2</v>
      </c>
      <c r="L2585" s="79">
        <v>8.0600000000000005E-2</v>
      </c>
      <c r="M2585" s="79">
        <v>0.03</v>
      </c>
      <c r="N2585" s="79">
        <v>3.7999999999999999E-2</v>
      </c>
      <c r="O2585" s="79">
        <v>4.3999999999999997E-2</v>
      </c>
    </row>
    <row r="2586" spans="1:15">
      <c r="A2586" s="87">
        <v>44260</v>
      </c>
      <c r="B2586" s="79">
        <v>0.1</v>
      </c>
      <c r="C2586" s="79" t="s">
        <v>194</v>
      </c>
      <c r="D2586" s="79">
        <v>0.03</v>
      </c>
      <c r="E2586" s="88" t="s">
        <v>195</v>
      </c>
      <c r="F2586" s="88" t="s">
        <v>195</v>
      </c>
      <c r="G2586" s="90">
        <v>197</v>
      </c>
      <c r="H2586" s="90" t="s">
        <v>195</v>
      </c>
      <c r="I2586" s="80">
        <v>124.43077599999999</v>
      </c>
      <c r="J2586" s="79">
        <v>2.24E-2</v>
      </c>
      <c r="K2586" s="79">
        <v>4.7699999999999999E-2</v>
      </c>
      <c r="L2586" s="79">
        <v>7.4999999999999997E-2</v>
      </c>
      <c r="M2586" s="79">
        <v>3.5000000000000003E-2</v>
      </c>
      <c r="N2586" s="79">
        <v>3.9E-2</v>
      </c>
      <c r="O2586" s="79">
        <v>5.3999999999999999E-2</v>
      </c>
    </row>
    <row r="2587" spans="1:15">
      <c r="A2587" s="87">
        <v>44263</v>
      </c>
      <c r="B2587" s="79">
        <v>0.1</v>
      </c>
      <c r="C2587" s="79" t="s">
        <v>194</v>
      </c>
      <c r="D2587" s="79">
        <v>0.03</v>
      </c>
      <c r="E2587" s="88">
        <v>0.03</v>
      </c>
      <c r="F2587" s="88">
        <v>0.03</v>
      </c>
      <c r="G2587" s="90">
        <v>837</v>
      </c>
      <c r="H2587" s="90">
        <v>7</v>
      </c>
      <c r="I2587" s="80">
        <v>124.431083</v>
      </c>
      <c r="J2587" s="79">
        <v>0</v>
      </c>
      <c r="K2587" s="79">
        <v>2.6599999999999999E-2</v>
      </c>
      <c r="L2587" s="79">
        <v>6.7100000000000007E-2</v>
      </c>
      <c r="M2587" s="79">
        <v>3.1E-2</v>
      </c>
      <c r="N2587" s="79">
        <v>3.6999999999999998E-2</v>
      </c>
      <c r="O2587" s="79">
        <v>4.2000000000000003E-2</v>
      </c>
    </row>
    <row r="2588" spans="1:15">
      <c r="A2588" s="87">
        <v>44264</v>
      </c>
      <c r="B2588" s="79">
        <v>0.1</v>
      </c>
      <c r="C2588" s="79" t="s">
        <v>194</v>
      </c>
      <c r="D2588" s="79">
        <v>0.03</v>
      </c>
      <c r="E2588" s="88">
        <v>0.03</v>
      </c>
      <c r="F2588" s="88">
        <v>0.03</v>
      </c>
      <c r="G2588" s="90">
        <v>1248</v>
      </c>
      <c r="H2588" s="90">
        <v>9</v>
      </c>
      <c r="I2588" s="80">
        <v>124.431185</v>
      </c>
      <c r="J2588" s="79">
        <v>0.01</v>
      </c>
      <c r="K2588" s="79">
        <v>3.8800000000000001E-2</v>
      </c>
      <c r="L2588" s="79">
        <v>7.8100000000000003E-2</v>
      </c>
      <c r="M2588" s="79">
        <v>3.2000000000000001E-2</v>
      </c>
      <c r="N2588" s="79">
        <v>3.9E-2</v>
      </c>
      <c r="O2588" s="79">
        <v>4.2999999999999997E-2</v>
      </c>
    </row>
    <row r="2589" spans="1:15">
      <c r="A2589" s="87">
        <v>44265</v>
      </c>
      <c r="B2589" s="79">
        <v>0.1</v>
      </c>
      <c r="C2589" s="79" t="s">
        <v>194</v>
      </c>
      <c r="D2589" s="79">
        <v>0.03</v>
      </c>
      <c r="E2589" s="88">
        <v>0.03</v>
      </c>
      <c r="F2589" s="88">
        <v>0.03</v>
      </c>
      <c r="G2589" s="90">
        <v>906</v>
      </c>
      <c r="H2589" s="90">
        <v>5</v>
      </c>
      <c r="I2589" s="80">
        <v>124.431287</v>
      </c>
      <c r="J2589" s="79">
        <v>0.01</v>
      </c>
      <c r="K2589" s="79">
        <v>3.5000000000000003E-2</v>
      </c>
      <c r="L2589" s="79">
        <v>7.8200000000000006E-2</v>
      </c>
      <c r="M2589" s="79">
        <v>3.1E-2</v>
      </c>
      <c r="N2589" s="79">
        <v>3.7999999999999999E-2</v>
      </c>
      <c r="O2589" s="79">
        <v>4.2999999999999997E-2</v>
      </c>
    </row>
    <row r="2590" spans="1:15">
      <c r="A2590" s="87">
        <v>44266</v>
      </c>
      <c r="B2590" s="79">
        <v>0.1</v>
      </c>
      <c r="C2590" s="79" t="s">
        <v>194</v>
      </c>
      <c r="D2590" s="79">
        <v>0.03</v>
      </c>
      <c r="E2590" s="88">
        <v>0.03</v>
      </c>
      <c r="F2590" s="88">
        <v>0.03</v>
      </c>
      <c r="G2590" s="90">
        <v>1876</v>
      </c>
      <c r="H2590" s="90">
        <v>11</v>
      </c>
      <c r="I2590" s="80">
        <v>124.431389</v>
      </c>
      <c r="J2590" s="79">
        <v>0.02</v>
      </c>
      <c r="K2590" s="79">
        <v>4.8599999999999997E-2</v>
      </c>
      <c r="L2590" s="79">
        <v>8.6400000000000005E-2</v>
      </c>
      <c r="M2590" s="79">
        <v>3.1E-2</v>
      </c>
      <c r="N2590" s="79">
        <v>3.6499999999999998E-2</v>
      </c>
      <c r="O2590" s="79">
        <v>4.2999999999999997E-2</v>
      </c>
    </row>
    <row r="2591" spans="1:15">
      <c r="A2591" s="87">
        <v>44267</v>
      </c>
      <c r="B2591" s="79">
        <v>0.1</v>
      </c>
      <c r="C2591" s="79" t="s">
        <v>194</v>
      </c>
      <c r="D2591" s="79">
        <v>0.03</v>
      </c>
      <c r="E2591" s="88" t="s">
        <v>195</v>
      </c>
      <c r="F2591" s="88" t="s">
        <v>195</v>
      </c>
      <c r="G2591" s="90">
        <v>521</v>
      </c>
      <c r="H2591" s="90" t="s">
        <v>195</v>
      </c>
      <c r="I2591" s="80">
        <v>124.43149200000001</v>
      </c>
      <c r="J2591" s="79">
        <v>0.02</v>
      </c>
      <c r="K2591" s="79">
        <v>4.82E-2</v>
      </c>
      <c r="L2591" s="79">
        <v>8.5900000000000004E-2</v>
      </c>
      <c r="M2591" s="79">
        <v>3.1E-2</v>
      </c>
      <c r="N2591" s="79">
        <v>3.6499999999999998E-2</v>
      </c>
      <c r="O2591" s="79">
        <v>4.2999999999999997E-2</v>
      </c>
    </row>
    <row r="2592" spans="1:15">
      <c r="A2592" s="87">
        <v>44270</v>
      </c>
      <c r="B2592" s="79">
        <v>0.1</v>
      </c>
      <c r="C2592" s="79" t="s">
        <v>194</v>
      </c>
      <c r="D2592" s="79">
        <v>0.03</v>
      </c>
      <c r="E2592" s="88">
        <v>0.03</v>
      </c>
      <c r="F2592" s="88">
        <v>0.03</v>
      </c>
      <c r="G2592" s="90">
        <v>813</v>
      </c>
      <c r="H2592" s="90">
        <v>8</v>
      </c>
      <c r="I2592" s="80">
        <v>124.431798</v>
      </c>
      <c r="J2592" s="79">
        <v>0</v>
      </c>
      <c r="K2592" s="79">
        <v>2.69E-2</v>
      </c>
      <c r="L2592" s="79">
        <v>6.5500000000000003E-2</v>
      </c>
      <c r="M2592" s="79">
        <v>3.1E-2</v>
      </c>
      <c r="N2592" s="79">
        <v>3.7499999999999999E-2</v>
      </c>
      <c r="O2592" s="79">
        <v>4.2999999999999997E-2</v>
      </c>
    </row>
    <row r="2593" spans="1:15">
      <c r="A2593" s="87">
        <v>44271</v>
      </c>
      <c r="B2593" s="79">
        <v>0.1</v>
      </c>
      <c r="C2593" s="79" t="s">
        <v>194</v>
      </c>
      <c r="D2593" s="79">
        <v>0.03</v>
      </c>
      <c r="E2593" s="88">
        <v>0.03</v>
      </c>
      <c r="F2593" s="88">
        <v>0.03</v>
      </c>
      <c r="G2593" s="90">
        <v>438</v>
      </c>
      <c r="H2593" s="90">
        <v>5</v>
      </c>
      <c r="I2593" s="80">
        <v>124.431901</v>
      </c>
      <c r="J2593" s="79">
        <v>0.01</v>
      </c>
      <c r="K2593" s="79">
        <v>3.4000000000000002E-2</v>
      </c>
      <c r="L2593" s="79">
        <v>7.8200000000000006E-2</v>
      </c>
      <c r="M2593" s="79">
        <v>3.1E-2</v>
      </c>
      <c r="N2593" s="79">
        <v>3.5000000000000003E-2</v>
      </c>
      <c r="O2593" s="79">
        <v>3.9E-2</v>
      </c>
    </row>
    <row r="2594" spans="1:15">
      <c r="A2594" s="87">
        <v>44272</v>
      </c>
      <c r="B2594" s="79">
        <v>0.1</v>
      </c>
      <c r="C2594" s="79" t="s">
        <v>194</v>
      </c>
      <c r="D2594" s="79">
        <v>0.03</v>
      </c>
      <c r="E2594" s="88" t="s">
        <v>195</v>
      </c>
      <c r="F2594" s="88" t="s">
        <v>195</v>
      </c>
      <c r="G2594" s="90">
        <v>123</v>
      </c>
      <c r="H2594" s="90" t="s">
        <v>195</v>
      </c>
      <c r="I2594" s="80">
        <v>124.43200299999999</v>
      </c>
      <c r="J2594" s="79">
        <v>0.01</v>
      </c>
      <c r="K2594" s="79">
        <v>3.49E-2</v>
      </c>
      <c r="L2594" s="79">
        <v>7.4800000000000005E-2</v>
      </c>
      <c r="M2594" s="79">
        <v>3.1E-2</v>
      </c>
      <c r="N2594" s="79">
        <v>3.5000000000000003E-2</v>
      </c>
      <c r="O2594" s="79">
        <v>3.7999999999999999E-2</v>
      </c>
    </row>
    <row r="2595" spans="1:15">
      <c r="A2595" s="87">
        <v>44273</v>
      </c>
      <c r="B2595" s="79">
        <v>0.1</v>
      </c>
      <c r="C2595" s="79" t="s">
        <v>194</v>
      </c>
      <c r="D2595" s="79">
        <v>0.03</v>
      </c>
      <c r="E2595" s="88" t="s">
        <v>195</v>
      </c>
      <c r="F2595" s="88" t="s">
        <v>195</v>
      </c>
      <c r="G2595" s="90">
        <v>42</v>
      </c>
      <c r="H2595" s="90" t="s">
        <v>195</v>
      </c>
      <c r="I2595" s="80">
        <v>124.43210500000001</v>
      </c>
      <c r="J2595" s="79">
        <v>0.01</v>
      </c>
      <c r="K2595" s="79">
        <v>3.5000000000000003E-2</v>
      </c>
      <c r="L2595" s="79">
        <v>7.1599999999999997E-2</v>
      </c>
      <c r="M2595" s="79">
        <v>3.1E-2</v>
      </c>
      <c r="N2595" s="79">
        <v>3.5000000000000003E-2</v>
      </c>
      <c r="O2595" s="79">
        <v>3.7999999999999999E-2</v>
      </c>
    </row>
    <row r="2596" spans="1:15">
      <c r="A2596" s="87">
        <v>44274</v>
      </c>
      <c r="B2596" s="79">
        <v>0.1</v>
      </c>
      <c r="C2596" s="79" t="s">
        <v>194</v>
      </c>
      <c r="D2596" s="79">
        <v>0.03</v>
      </c>
      <c r="E2596" s="88">
        <v>0.03</v>
      </c>
      <c r="F2596" s="88">
        <v>0.03</v>
      </c>
      <c r="G2596" s="90">
        <v>238</v>
      </c>
      <c r="H2596" s="90">
        <v>4</v>
      </c>
      <c r="I2596" s="80">
        <v>124.432208</v>
      </c>
      <c r="J2596" s="79">
        <v>1.04E-2</v>
      </c>
      <c r="K2596" s="79">
        <v>2.93E-2</v>
      </c>
      <c r="L2596" s="79">
        <v>7.2999999999999995E-2</v>
      </c>
      <c r="M2596" s="79">
        <v>3.2000000000000001E-2</v>
      </c>
      <c r="N2596" s="79">
        <v>3.4000000000000002E-2</v>
      </c>
      <c r="O2596" s="79">
        <v>0.04</v>
      </c>
    </row>
    <row r="2597" spans="1:15">
      <c r="A2597" s="87">
        <v>44277</v>
      </c>
      <c r="B2597" s="79">
        <v>0.1</v>
      </c>
      <c r="C2597" s="79" t="s">
        <v>194</v>
      </c>
      <c r="D2597" s="79">
        <v>0.03</v>
      </c>
      <c r="E2597" s="88">
        <v>0.03</v>
      </c>
      <c r="F2597" s="88">
        <v>0.03</v>
      </c>
      <c r="G2597" s="90">
        <v>1061</v>
      </c>
      <c r="H2597" s="90">
        <v>9</v>
      </c>
      <c r="I2597" s="80">
        <v>124.432514</v>
      </c>
      <c r="J2597" s="79">
        <v>0.01</v>
      </c>
      <c r="K2597" s="79">
        <v>3.0499999999999999E-2</v>
      </c>
      <c r="L2597" s="79">
        <v>0.08</v>
      </c>
      <c r="M2597" s="79">
        <v>3.2000000000000001E-2</v>
      </c>
      <c r="N2597" s="79">
        <v>3.5499999999999997E-2</v>
      </c>
      <c r="O2597" s="79">
        <v>0.04</v>
      </c>
    </row>
    <row r="2598" spans="1:15">
      <c r="A2598" s="87">
        <v>44278</v>
      </c>
      <c r="B2598" s="79">
        <v>0.1</v>
      </c>
      <c r="C2598" s="79" t="s">
        <v>194</v>
      </c>
      <c r="D2598" s="79">
        <v>0.03</v>
      </c>
      <c r="E2598" s="88">
        <v>0.03</v>
      </c>
      <c r="F2598" s="88">
        <v>0.03</v>
      </c>
      <c r="G2598" s="90">
        <v>533</v>
      </c>
      <c r="H2598" s="90">
        <v>8</v>
      </c>
      <c r="I2598" s="80">
        <v>124.43261699999999</v>
      </c>
      <c r="J2598" s="79">
        <v>0.01</v>
      </c>
      <c r="K2598" s="79">
        <v>3.0700000000000002E-2</v>
      </c>
      <c r="L2598" s="79">
        <v>7.1599999999999997E-2</v>
      </c>
      <c r="M2598" s="79">
        <v>3.2000000000000001E-2</v>
      </c>
      <c r="N2598" s="79">
        <v>3.3500000000000002E-2</v>
      </c>
      <c r="O2598" s="79">
        <v>0.04</v>
      </c>
    </row>
    <row r="2599" spans="1:15">
      <c r="A2599" s="87">
        <v>44279</v>
      </c>
      <c r="B2599" s="79">
        <v>0.1</v>
      </c>
      <c r="C2599" s="79" t="s">
        <v>194</v>
      </c>
      <c r="D2599" s="79">
        <v>0.03</v>
      </c>
      <c r="E2599" s="88" t="s">
        <v>195</v>
      </c>
      <c r="F2599" s="88" t="s">
        <v>195</v>
      </c>
      <c r="G2599" s="90">
        <v>192</v>
      </c>
      <c r="H2599" s="90" t="s">
        <v>195</v>
      </c>
      <c r="I2599" s="80">
        <v>124.43271900000001</v>
      </c>
      <c r="J2599" s="79">
        <v>0.01</v>
      </c>
      <c r="K2599" s="79">
        <v>0.03</v>
      </c>
      <c r="L2599" s="79">
        <v>7.7700000000000005E-2</v>
      </c>
      <c r="M2599" s="79">
        <v>3.2000000000000001E-2</v>
      </c>
      <c r="N2599" s="79">
        <v>3.3000000000000002E-2</v>
      </c>
      <c r="O2599" s="79">
        <v>3.7999999999999999E-2</v>
      </c>
    </row>
    <row r="2600" spans="1:15">
      <c r="A2600" s="87">
        <v>44280</v>
      </c>
      <c r="B2600" s="79">
        <v>0.1</v>
      </c>
      <c r="C2600" s="79" t="s">
        <v>194</v>
      </c>
      <c r="D2600" s="79">
        <v>0.03</v>
      </c>
      <c r="E2600" s="88" t="s">
        <v>195</v>
      </c>
      <c r="F2600" s="88" t="s">
        <v>195</v>
      </c>
      <c r="G2600" s="90">
        <v>252</v>
      </c>
      <c r="H2600" s="90" t="s">
        <v>195</v>
      </c>
      <c r="I2600" s="80">
        <v>124.432821</v>
      </c>
      <c r="J2600" s="79">
        <v>0.01</v>
      </c>
      <c r="K2600" s="79">
        <v>3.0099999999999998E-2</v>
      </c>
      <c r="L2600" s="79">
        <v>7.4399999999999994E-2</v>
      </c>
      <c r="M2600" s="79">
        <v>3.2000000000000001E-2</v>
      </c>
      <c r="N2600" s="79">
        <v>3.3000000000000002E-2</v>
      </c>
      <c r="O2600" s="79">
        <v>3.7999999999999999E-2</v>
      </c>
    </row>
    <row r="2601" spans="1:15">
      <c r="A2601" s="87">
        <v>44281</v>
      </c>
      <c r="B2601" s="79">
        <v>0.1</v>
      </c>
      <c r="C2601" s="79" t="s">
        <v>194</v>
      </c>
      <c r="D2601" s="79">
        <v>0.03</v>
      </c>
      <c r="E2601" s="88">
        <v>0.03</v>
      </c>
      <c r="F2601" s="88">
        <v>0.03</v>
      </c>
      <c r="G2601" s="90">
        <v>826</v>
      </c>
      <c r="H2601" s="90">
        <v>6</v>
      </c>
      <c r="I2601" s="80">
        <v>124.432923</v>
      </c>
      <c r="J2601" s="79">
        <v>0.01</v>
      </c>
      <c r="K2601" s="79">
        <v>0.03</v>
      </c>
      <c r="L2601" s="79">
        <v>7.4999999999999997E-2</v>
      </c>
      <c r="M2601" s="79">
        <v>3.1E-2</v>
      </c>
      <c r="N2601" s="79">
        <v>3.4000000000000002E-2</v>
      </c>
      <c r="O2601" s="79">
        <v>3.7999999999999999E-2</v>
      </c>
    </row>
    <row r="2602" spans="1:15">
      <c r="A2602" s="87">
        <v>44284</v>
      </c>
      <c r="B2602" s="79">
        <v>0.1</v>
      </c>
      <c r="C2602" s="79" t="s">
        <v>194</v>
      </c>
      <c r="D2602" s="79">
        <v>0.03</v>
      </c>
      <c r="E2602" s="88">
        <v>0.03</v>
      </c>
      <c r="F2602" s="88">
        <v>0.03</v>
      </c>
      <c r="G2602" s="90">
        <v>1354</v>
      </c>
      <c r="H2602" s="90">
        <v>9</v>
      </c>
      <c r="I2602" s="80">
        <v>124.43322999999999</v>
      </c>
      <c r="J2602" s="79">
        <v>0.01</v>
      </c>
      <c r="K2602" s="79">
        <v>3.0200000000000001E-2</v>
      </c>
      <c r="L2602" s="79">
        <v>7.2999999999999995E-2</v>
      </c>
      <c r="M2602" s="79">
        <v>3.2500000000000001E-2</v>
      </c>
      <c r="N2602" s="79">
        <v>3.5499999999999997E-2</v>
      </c>
      <c r="O2602" s="79">
        <v>0.04</v>
      </c>
    </row>
    <row r="2603" spans="1:15">
      <c r="A2603" s="87">
        <v>44285</v>
      </c>
      <c r="B2603" s="79">
        <v>0.1</v>
      </c>
      <c r="C2603" s="79" t="s">
        <v>194</v>
      </c>
      <c r="D2603" s="79">
        <v>0.03</v>
      </c>
      <c r="E2603" s="88">
        <v>0.03</v>
      </c>
      <c r="F2603" s="88">
        <v>0.03</v>
      </c>
      <c r="G2603" s="90">
        <v>535</v>
      </c>
      <c r="H2603" s="90">
        <v>4</v>
      </c>
      <c r="I2603" s="80">
        <v>124.433333</v>
      </c>
      <c r="J2603" s="79">
        <v>2.58E-2</v>
      </c>
      <c r="K2603" s="79">
        <v>4.41E-2</v>
      </c>
      <c r="L2603" s="79">
        <v>9.3100000000000002E-2</v>
      </c>
      <c r="M2603" s="79">
        <v>3.3000000000000002E-2</v>
      </c>
      <c r="N2603" s="79">
        <v>3.5499999999999997E-2</v>
      </c>
      <c r="O2603" s="79">
        <v>4.2999999999999997E-2</v>
      </c>
    </row>
    <row r="2604" spans="1:15">
      <c r="A2604" s="87">
        <v>44286</v>
      </c>
      <c r="B2604" s="79">
        <v>0.1</v>
      </c>
      <c r="C2604" s="79" t="s">
        <v>194</v>
      </c>
      <c r="D2604" s="79">
        <v>0.03</v>
      </c>
      <c r="E2604" s="88" t="s">
        <v>195</v>
      </c>
      <c r="F2604" s="88" t="s">
        <v>195</v>
      </c>
      <c r="G2604" s="90">
        <v>105</v>
      </c>
      <c r="H2604" s="90" t="s">
        <v>195</v>
      </c>
      <c r="I2604" s="80">
        <v>124.433435</v>
      </c>
      <c r="J2604" s="79">
        <v>1.47E-2</v>
      </c>
      <c r="K2604" s="79">
        <v>3.5000000000000003E-2</v>
      </c>
      <c r="L2604" s="79">
        <v>8.5000000000000006E-2</v>
      </c>
      <c r="M2604" s="79">
        <v>3.3000000000000002E-2</v>
      </c>
      <c r="N2604" s="79">
        <v>3.2500000000000001E-2</v>
      </c>
      <c r="O2604" s="79">
        <v>0.04</v>
      </c>
    </row>
    <row r="2605" spans="1:15">
      <c r="A2605" s="87">
        <v>44287</v>
      </c>
      <c r="B2605" s="79">
        <v>0.1</v>
      </c>
      <c r="C2605" s="79" t="s">
        <v>194</v>
      </c>
      <c r="D2605" s="79">
        <v>0.03</v>
      </c>
      <c r="E2605" s="88" t="s">
        <v>195</v>
      </c>
      <c r="F2605" s="88" t="s">
        <v>195</v>
      </c>
      <c r="G2605" s="90">
        <v>166</v>
      </c>
      <c r="H2605" s="90" t="s">
        <v>195</v>
      </c>
      <c r="I2605" s="80">
        <v>124.433537</v>
      </c>
      <c r="J2605" s="79">
        <v>0.01</v>
      </c>
      <c r="K2605" s="79">
        <v>3.61E-2</v>
      </c>
      <c r="L2605" s="79">
        <v>8.6699999999999999E-2</v>
      </c>
      <c r="M2605" s="79">
        <v>3.4000000000000002E-2</v>
      </c>
      <c r="N2605" s="79">
        <v>3.2500000000000001E-2</v>
      </c>
      <c r="O2605" s="79">
        <v>0.04</v>
      </c>
    </row>
    <row r="2606" spans="1:15">
      <c r="A2606" s="87">
        <v>44292</v>
      </c>
      <c r="B2606" s="79">
        <v>0.1</v>
      </c>
      <c r="C2606" s="79" t="s">
        <v>194</v>
      </c>
      <c r="D2606" s="79">
        <v>0.03</v>
      </c>
      <c r="E2606" s="88" t="s">
        <v>195</v>
      </c>
      <c r="F2606" s="88" t="s">
        <v>195</v>
      </c>
      <c r="G2606" s="90">
        <v>325</v>
      </c>
      <c r="H2606" s="90" t="s">
        <v>195</v>
      </c>
      <c r="I2606" s="80">
        <v>124.434048</v>
      </c>
      <c r="J2606" s="79">
        <v>0.01</v>
      </c>
      <c r="K2606" s="79">
        <v>3.5099999999999999E-2</v>
      </c>
      <c r="L2606" s="79">
        <v>8.72E-2</v>
      </c>
      <c r="M2606" s="79">
        <v>0.03</v>
      </c>
      <c r="N2606" s="79">
        <v>3.4000000000000002E-2</v>
      </c>
      <c r="O2606" s="79">
        <v>0.04</v>
      </c>
    </row>
    <row r="2607" spans="1:15">
      <c r="A2607" s="87">
        <v>44293</v>
      </c>
      <c r="B2607" s="79">
        <v>0.1</v>
      </c>
      <c r="C2607" s="79" t="s">
        <v>194</v>
      </c>
      <c r="D2607" s="79">
        <v>0.03</v>
      </c>
      <c r="E2607" s="88" t="s">
        <v>195</v>
      </c>
      <c r="F2607" s="88" t="s">
        <v>195</v>
      </c>
      <c r="G2607" s="90">
        <v>122</v>
      </c>
      <c r="H2607" s="90" t="s">
        <v>195</v>
      </c>
      <c r="I2607" s="80">
        <v>124.434151</v>
      </c>
      <c r="J2607" s="79">
        <v>2.5000000000000001E-2</v>
      </c>
      <c r="K2607" s="79">
        <v>5.4399999999999997E-2</v>
      </c>
      <c r="L2607" s="79">
        <v>9.6000000000000002E-2</v>
      </c>
      <c r="M2607" s="79">
        <v>3.1E-2</v>
      </c>
      <c r="N2607" s="79">
        <v>3.4000000000000002E-2</v>
      </c>
      <c r="O2607" s="79">
        <v>0.04</v>
      </c>
    </row>
    <row r="2608" spans="1:15">
      <c r="A2608" s="87">
        <v>44294</v>
      </c>
      <c r="B2608" s="79">
        <v>0.1</v>
      </c>
      <c r="C2608" s="79" t="s">
        <v>194</v>
      </c>
      <c r="D2608" s="79">
        <v>0.03</v>
      </c>
      <c r="E2608" s="88" t="s">
        <v>195</v>
      </c>
      <c r="F2608" s="88" t="s">
        <v>195</v>
      </c>
      <c r="G2608" s="90">
        <v>146</v>
      </c>
      <c r="H2608" s="90" t="s">
        <v>195</v>
      </c>
      <c r="I2608" s="80">
        <v>124.434253</v>
      </c>
      <c r="J2608" s="79">
        <v>1.4999999999999999E-2</v>
      </c>
      <c r="K2608" s="79">
        <v>4.1099999999999998E-2</v>
      </c>
      <c r="L2608" s="79">
        <v>9.0200000000000002E-2</v>
      </c>
      <c r="M2608" s="79">
        <v>0.03</v>
      </c>
      <c r="N2608" s="79">
        <v>3.4000000000000002E-2</v>
      </c>
      <c r="O2608" s="79">
        <v>0.04</v>
      </c>
    </row>
    <row r="2609" spans="1:15">
      <c r="A2609" s="87">
        <v>44295</v>
      </c>
      <c r="B2609" s="79">
        <v>0.1</v>
      </c>
      <c r="C2609" s="79" t="s">
        <v>194</v>
      </c>
      <c r="D2609" s="79">
        <v>0.03</v>
      </c>
      <c r="E2609" s="88" t="s">
        <v>195</v>
      </c>
      <c r="F2609" s="88" t="s">
        <v>195</v>
      </c>
      <c r="G2609" s="90">
        <v>121</v>
      </c>
      <c r="H2609" s="90" t="s">
        <v>195</v>
      </c>
      <c r="I2609" s="80">
        <v>124.434355</v>
      </c>
      <c r="J2609" s="79">
        <v>4.8999999999999998E-3</v>
      </c>
      <c r="K2609" s="79">
        <v>2.92E-2</v>
      </c>
      <c r="L2609" s="79">
        <v>8.0799999999999997E-2</v>
      </c>
      <c r="M2609" s="79">
        <v>0.03</v>
      </c>
      <c r="N2609" s="79">
        <v>3.4000000000000002E-2</v>
      </c>
      <c r="O2609" s="79">
        <v>4.2999999999999997E-2</v>
      </c>
    </row>
    <row r="2610" spans="1:15">
      <c r="A2610" s="87">
        <v>44298</v>
      </c>
      <c r="B2610" s="79">
        <v>0.1</v>
      </c>
      <c r="C2610" s="79" t="s">
        <v>194</v>
      </c>
      <c r="D2610" s="79">
        <v>0.03</v>
      </c>
      <c r="E2610" s="88" t="s">
        <v>195</v>
      </c>
      <c r="F2610" s="88" t="s">
        <v>195</v>
      </c>
      <c r="G2610" s="90">
        <v>455</v>
      </c>
      <c r="H2610" s="90" t="s">
        <v>195</v>
      </c>
      <c r="I2610" s="80">
        <v>124.434662</v>
      </c>
      <c r="J2610" s="79">
        <v>1.9099999999999999E-2</v>
      </c>
      <c r="K2610" s="79">
        <v>4.0300000000000002E-2</v>
      </c>
      <c r="L2610" s="79">
        <v>8.5000000000000006E-2</v>
      </c>
      <c r="M2610" s="79">
        <v>3.5000000000000003E-2</v>
      </c>
      <c r="N2610" s="79">
        <v>3.6999999999999998E-2</v>
      </c>
      <c r="O2610" s="79">
        <v>4.1000000000000002E-2</v>
      </c>
    </row>
    <row r="2611" spans="1:15">
      <c r="A2611" s="87">
        <v>44299</v>
      </c>
      <c r="B2611" s="79">
        <v>0.1</v>
      </c>
      <c r="C2611" s="79" t="s">
        <v>194</v>
      </c>
      <c r="D2611" s="79">
        <v>0.03</v>
      </c>
      <c r="E2611" s="88" t="s">
        <v>195</v>
      </c>
      <c r="F2611" s="88" t="s">
        <v>195</v>
      </c>
      <c r="G2611" s="90">
        <v>192</v>
      </c>
      <c r="H2611" s="90" t="s">
        <v>195</v>
      </c>
      <c r="I2611" s="80">
        <v>124.434764</v>
      </c>
      <c r="J2611" s="79">
        <v>1.4999999999999999E-2</v>
      </c>
      <c r="K2611" s="79">
        <v>4.19E-2</v>
      </c>
      <c r="L2611" s="79">
        <v>9.5100000000000004E-2</v>
      </c>
      <c r="M2611" s="79">
        <v>3.5999999999999997E-2</v>
      </c>
      <c r="N2611" s="79">
        <v>3.7999999999999999E-2</v>
      </c>
      <c r="O2611" s="79">
        <v>4.4999999999999998E-2</v>
      </c>
    </row>
    <row r="2612" spans="1:15">
      <c r="A2612" s="87">
        <v>44300</v>
      </c>
      <c r="B2612" s="79">
        <v>0.1</v>
      </c>
      <c r="C2612" s="79" t="s">
        <v>194</v>
      </c>
      <c r="D2612" s="79">
        <v>0.03</v>
      </c>
      <c r="E2612" s="88" t="s">
        <v>195</v>
      </c>
      <c r="F2612" s="88" t="s">
        <v>195</v>
      </c>
      <c r="G2612" s="90">
        <v>80</v>
      </c>
      <c r="H2612" s="90" t="s">
        <v>195</v>
      </c>
      <c r="I2612" s="80">
        <v>124.434867</v>
      </c>
      <c r="J2612" s="79">
        <v>1.43E-2</v>
      </c>
      <c r="K2612" s="79">
        <v>4.3499999999999997E-2</v>
      </c>
      <c r="L2612" s="79">
        <v>9.3799999999999994E-2</v>
      </c>
      <c r="M2612" s="79">
        <v>3.9E-2</v>
      </c>
      <c r="N2612" s="79">
        <v>4.2000000000000003E-2</v>
      </c>
      <c r="O2612" s="79">
        <v>4.5999999999999999E-2</v>
      </c>
    </row>
    <row r="2613" spans="1:15">
      <c r="A2613" s="87">
        <v>44301</v>
      </c>
      <c r="B2613" s="79">
        <v>0.1</v>
      </c>
      <c r="C2613" s="79" t="s">
        <v>194</v>
      </c>
      <c r="D2613" s="79">
        <v>0.03</v>
      </c>
      <c r="E2613" s="88" t="s">
        <v>195</v>
      </c>
      <c r="F2613" s="88" t="s">
        <v>195</v>
      </c>
      <c r="G2613" s="90">
        <v>303</v>
      </c>
      <c r="H2613" s="90" t="s">
        <v>195</v>
      </c>
      <c r="I2613" s="80">
        <v>124.434969</v>
      </c>
      <c r="J2613" s="79">
        <v>1.12E-2</v>
      </c>
      <c r="K2613" s="79">
        <v>4.0399999999999998E-2</v>
      </c>
      <c r="L2613" s="79">
        <v>9.6199999999999994E-2</v>
      </c>
      <c r="M2613" s="79">
        <v>3.9E-2</v>
      </c>
      <c r="N2613" s="79">
        <v>3.7999999999999999E-2</v>
      </c>
      <c r="O2613" s="79">
        <v>4.2999999999999997E-2</v>
      </c>
    </row>
    <row r="2614" spans="1:15">
      <c r="A2614" s="87">
        <v>44302</v>
      </c>
      <c r="B2614" s="79">
        <v>0.1</v>
      </c>
      <c r="C2614" s="79" t="s">
        <v>194</v>
      </c>
      <c r="D2614" s="79">
        <v>0.03</v>
      </c>
      <c r="E2614" s="88" t="s">
        <v>195</v>
      </c>
      <c r="F2614" s="88" t="s">
        <v>195</v>
      </c>
      <c r="G2614" s="90">
        <v>220</v>
      </c>
      <c r="H2614" s="90" t="s">
        <v>195</v>
      </c>
      <c r="I2614" s="80">
        <v>124.43507099999999</v>
      </c>
      <c r="J2614" s="79">
        <v>1.4999999999999999E-2</v>
      </c>
      <c r="K2614" s="79">
        <v>4.24E-2</v>
      </c>
      <c r="L2614" s="79">
        <v>9.8799999999999999E-2</v>
      </c>
      <c r="M2614" s="79">
        <v>3.5999999999999997E-2</v>
      </c>
      <c r="N2614" s="79">
        <v>3.7999999999999999E-2</v>
      </c>
      <c r="O2614" s="79">
        <v>4.1000000000000002E-2</v>
      </c>
    </row>
    <row r="2615" spans="1:15">
      <c r="A2615" s="87">
        <v>44305</v>
      </c>
      <c r="B2615" s="79">
        <v>0.1</v>
      </c>
      <c r="C2615" s="79" t="s">
        <v>194</v>
      </c>
      <c r="D2615" s="79">
        <v>0.03</v>
      </c>
      <c r="E2615" s="88" t="s">
        <v>195</v>
      </c>
      <c r="F2615" s="88" t="s">
        <v>195</v>
      </c>
      <c r="G2615" s="90">
        <v>35</v>
      </c>
      <c r="H2615" s="90" t="s">
        <v>195</v>
      </c>
      <c r="I2615" s="80">
        <v>124.435378</v>
      </c>
      <c r="J2615" s="79">
        <v>1.47E-2</v>
      </c>
      <c r="K2615" s="79">
        <v>4.41E-2</v>
      </c>
      <c r="L2615" s="79">
        <v>9.8900000000000002E-2</v>
      </c>
      <c r="M2615" s="79">
        <v>3.3000000000000002E-2</v>
      </c>
      <c r="N2615" s="79">
        <v>3.2000000000000001E-2</v>
      </c>
      <c r="O2615" s="79">
        <v>3.5000000000000003E-2</v>
      </c>
    </row>
    <row r="2616" spans="1:15">
      <c r="A2616" s="87">
        <v>44306</v>
      </c>
      <c r="B2616" s="79">
        <v>0.1</v>
      </c>
      <c r="C2616" s="79" t="s">
        <v>194</v>
      </c>
      <c r="D2616" s="79">
        <v>0.03</v>
      </c>
      <c r="E2616" s="88" t="s">
        <v>195</v>
      </c>
      <c r="F2616" s="88" t="s">
        <v>195</v>
      </c>
      <c r="G2616" s="90">
        <v>100</v>
      </c>
      <c r="H2616" s="90" t="s">
        <v>195</v>
      </c>
      <c r="I2616" s="80">
        <v>124.43548</v>
      </c>
      <c r="J2616" s="79">
        <v>1.04E-2</v>
      </c>
      <c r="K2616" s="79">
        <v>4.1300000000000003E-2</v>
      </c>
      <c r="L2616" s="79">
        <v>9.9400000000000002E-2</v>
      </c>
      <c r="M2616" s="79">
        <v>3.2000000000000001E-2</v>
      </c>
      <c r="N2616" s="79">
        <v>3.1E-2</v>
      </c>
      <c r="O2616" s="79">
        <v>3.2000000000000001E-2</v>
      </c>
    </row>
    <row r="2617" spans="1:15">
      <c r="A2617" s="87">
        <v>44307</v>
      </c>
      <c r="B2617" s="79">
        <v>0.1</v>
      </c>
      <c r="C2617" s="79" t="s">
        <v>194</v>
      </c>
      <c r="D2617" s="79">
        <v>0.03</v>
      </c>
      <c r="E2617" s="88" t="s">
        <v>195</v>
      </c>
      <c r="F2617" s="88" t="s">
        <v>195</v>
      </c>
      <c r="G2617" s="90">
        <v>304</v>
      </c>
      <c r="H2617" s="90" t="s">
        <v>195</v>
      </c>
      <c r="I2617" s="80">
        <v>124.43558299999999</v>
      </c>
      <c r="J2617" s="79">
        <v>1.4999999999999999E-2</v>
      </c>
      <c r="K2617" s="79">
        <v>0.04</v>
      </c>
      <c r="L2617" s="79">
        <v>9.8299999999999998E-2</v>
      </c>
      <c r="M2617" s="79">
        <v>3.1E-2</v>
      </c>
      <c r="N2617" s="79">
        <v>3.1E-2</v>
      </c>
      <c r="O2617" s="79">
        <v>0.03</v>
      </c>
    </row>
    <row r="2618" spans="1:15">
      <c r="A2618" s="87">
        <v>44308</v>
      </c>
      <c r="B2618" s="79">
        <v>0.1</v>
      </c>
      <c r="C2618" s="79" t="s">
        <v>194</v>
      </c>
      <c r="D2618" s="79">
        <v>0.03</v>
      </c>
      <c r="E2618" s="88">
        <v>0.03</v>
      </c>
      <c r="F2618" s="88">
        <v>0.02</v>
      </c>
      <c r="G2618" s="90">
        <v>389</v>
      </c>
      <c r="H2618" s="90">
        <v>7</v>
      </c>
      <c r="I2618" s="80">
        <v>124.43568500000001</v>
      </c>
      <c r="J2618" s="79">
        <v>1.52E-2</v>
      </c>
      <c r="K2618" s="79">
        <v>0.04</v>
      </c>
      <c r="L2618" s="79">
        <v>0.1</v>
      </c>
      <c r="M2618" s="79">
        <v>3.1E-2</v>
      </c>
      <c r="N2618" s="79">
        <v>0.03</v>
      </c>
      <c r="O2618" s="79">
        <v>0.03</v>
      </c>
    </row>
    <row r="2619" spans="1:15">
      <c r="A2619" s="87">
        <v>44309</v>
      </c>
      <c r="B2619" s="79">
        <v>0.1</v>
      </c>
      <c r="C2619" s="79" t="s">
        <v>194</v>
      </c>
      <c r="D2619" s="79">
        <v>0.03</v>
      </c>
      <c r="E2619" s="88">
        <v>0.03</v>
      </c>
      <c r="F2619" s="88">
        <v>0.03</v>
      </c>
      <c r="G2619" s="90">
        <v>871</v>
      </c>
      <c r="H2619" s="90">
        <v>7</v>
      </c>
      <c r="I2619" s="80">
        <v>124.435787</v>
      </c>
      <c r="J2619" s="79">
        <v>8.9999999999999993E-3</v>
      </c>
      <c r="K2619" s="79">
        <v>4.07E-2</v>
      </c>
      <c r="L2619" s="79">
        <v>9.9900000000000003E-2</v>
      </c>
      <c r="M2619" s="79">
        <v>3.1E-2</v>
      </c>
      <c r="N2619" s="79">
        <v>2.9000000000000001E-2</v>
      </c>
      <c r="O2619" s="79">
        <v>2.9000000000000001E-2</v>
      </c>
    </row>
    <row r="2620" spans="1:15">
      <c r="A2620" s="87">
        <v>44312</v>
      </c>
      <c r="B2620" s="79">
        <v>0.1</v>
      </c>
      <c r="C2620" s="79" t="s">
        <v>194</v>
      </c>
      <c r="D2620" s="79">
        <v>0.03</v>
      </c>
      <c r="E2620" s="88" t="s">
        <v>195</v>
      </c>
      <c r="F2620" s="88" t="s">
        <v>195</v>
      </c>
      <c r="G2620" s="90">
        <v>220</v>
      </c>
      <c r="H2620" s="90" t="s">
        <v>195</v>
      </c>
      <c r="I2620" s="80">
        <v>124.436094</v>
      </c>
      <c r="J2620" s="79">
        <v>1.4999999999999999E-2</v>
      </c>
      <c r="K2620" s="79">
        <v>0.04</v>
      </c>
      <c r="L2620" s="79">
        <v>0.1</v>
      </c>
      <c r="M2620" s="79">
        <v>3.1E-2</v>
      </c>
      <c r="N2620" s="79">
        <v>0.03</v>
      </c>
      <c r="O2620" s="79">
        <v>3.2000000000000001E-2</v>
      </c>
    </row>
    <row r="2621" spans="1:15">
      <c r="A2621" s="87">
        <v>44313</v>
      </c>
      <c r="B2621" s="79">
        <v>0.1</v>
      </c>
      <c r="C2621" s="79" t="s">
        <v>194</v>
      </c>
      <c r="D2621" s="79">
        <v>0.03</v>
      </c>
      <c r="E2621" s="88" t="s">
        <v>195</v>
      </c>
      <c r="F2621" s="88" t="s">
        <v>195</v>
      </c>
      <c r="G2621" s="90">
        <v>181</v>
      </c>
      <c r="H2621" s="90" t="s">
        <v>195</v>
      </c>
      <c r="I2621" s="80">
        <v>124.436196</v>
      </c>
      <c r="J2621" s="79">
        <v>1.4999999999999999E-2</v>
      </c>
      <c r="K2621" s="79">
        <v>4.1700000000000001E-2</v>
      </c>
      <c r="L2621" s="79">
        <v>9.9900000000000003E-2</v>
      </c>
      <c r="M2621" s="79">
        <v>0.03</v>
      </c>
      <c r="N2621" s="79">
        <v>2.9000000000000001E-2</v>
      </c>
      <c r="O2621" s="79">
        <v>3.1E-2</v>
      </c>
    </row>
    <row r="2622" spans="1:15">
      <c r="A2622" s="87">
        <v>44314</v>
      </c>
      <c r="B2622" s="79">
        <v>0.1</v>
      </c>
      <c r="C2622" s="79" t="s">
        <v>194</v>
      </c>
      <c r="D2622" s="79">
        <v>0.03</v>
      </c>
      <c r="E2622" s="88" t="s">
        <v>195</v>
      </c>
      <c r="F2622" s="88" t="s">
        <v>195</v>
      </c>
      <c r="G2622" s="90">
        <v>71</v>
      </c>
      <c r="H2622" s="90" t="s">
        <v>195</v>
      </c>
      <c r="I2622" s="80">
        <v>124.43629900000001</v>
      </c>
      <c r="J2622" s="79">
        <v>5.0000000000000001E-3</v>
      </c>
      <c r="K2622" s="79">
        <v>0.03</v>
      </c>
      <c r="L2622" s="79">
        <v>9.0499999999999997E-2</v>
      </c>
      <c r="M2622" s="79">
        <v>3.2000000000000001E-2</v>
      </c>
      <c r="N2622" s="79">
        <v>3.1E-2</v>
      </c>
      <c r="O2622" s="79">
        <v>3.3000000000000002E-2</v>
      </c>
    </row>
    <row r="2623" spans="1:15">
      <c r="A2623" s="87">
        <v>44315</v>
      </c>
      <c r="B2623" s="79">
        <v>0.1</v>
      </c>
      <c r="C2623" s="79" t="s">
        <v>194</v>
      </c>
      <c r="D2623" s="79">
        <v>0.03</v>
      </c>
      <c r="E2623" s="88" t="s">
        <v>195</v>
      </c>
      <c r="F2623" s="88" t="s">
        <v>195</v>
      </c>
      <c r="G2623" s="90">
        <v>144</v>
      </c>
      <c r="H2623" s="90" t="s">
        <v>195</v>
      </c>
      <c r="I2623" s="80">
        <v>124.436401</v>
      </c>
      <c r="J2623" s="79">
        <v>4.8999999999999998E-3</v>
      </c>
      <c r="K2623" s="79">
        <v>4.2000000000000003E-2</v>
      </c>
      <c r="L2623" s="79">
        <v>9.8699999999999996E-2</v>
      </c>
      <c r="M2623" s="79">
        <v>3.3000000000000002E-2</v>
      </c>
      <c r="N2623" s="79">
        <v>3.2000000000000001E-2</v>
      </c>
      <c r="O2623" s="79">
        <v>3.3000000000000002E-2</v>
      </c>
    </row>
    <row r="2624" spans="1:15">
      <c r="A2624" s="87">
        <v>44316</v>
      </c>
      <c r="B2624" s="79">
        <v>0.1</v>
      </c>
      <c r="C2624" s="79" t="s">
        <v>194</v>
      </c>
      <c r="D2624" s="79">
        <v>0.03</v>
      </c>
      <c r="E2624" s="88" t="s">
        <v>195</v>
      </c>
      <c r="F2624" s="88" t="s">
        <v>195</v>
      </c>
      <c r="G2624" s="90">
        <v>205</v>
      </c>
      <c r="H2624" s="90" t="s">
        <v>195</v>
      </c>
      <c r="I2624" s="80">
        <v>124.436503</v>
      </c>
      <c r="J2624" s="79">
        <v>1.4999999999999999E-2</v>
      </c>
      <c r="K2624" s="79">
        <v>0.04</v>
      </c>
      <c r="L2624" s="79">
        <v>9.6500000000000002E-2</v>
      </c>
      <c r="M2624" s="79">
        <v>2.9000000000000001E-2</v>
      </c>
      <c r="N2624" s="79">
        <v>3.1E-2</v>
      </c>
      <c r="O2624" s="79">
        <v>3.3000000000000002E-2</v>
      </c>
    </row>
    <row r="2625" spans="1:15">
      <c r="A2625" s="87">
        <v>44319</v>
      </c>
      <c r="B2625" s="79">
        <v>0.1</v>
      </c>
      <c r="C2625" s="79" t="s">
        <v>194</v>
      </c>
      <c r="D2625" s="79">
        <v>0.03</v>
      </c>
      <c r="E2625" s="88" t="s">
        <v>195</v>
      </c>
      <c r="F2625" s="88" t="s">
        <v>195</v>
      </c>
      <c r="G2625" s="90">
        <v>241</v>
      </c>
      <c r="H2625" s="90" t="s">
        <v>195</v>
      </c>
      <c r="I2625" s="80">
        <v>124.43680999999999</v>
      </c>
      <c r="J2625" s="79">
        <v>0.01</v>
      </c>
      <c r="K2625" s="79">
        <v>4.1700000000000001E-2</v>
      </c>
      <c r="L2625" s="79">
        <v>9.98E-2</v>
      </c>
      <c r="M2625" s="79">
        <v>2.8000000000000001E-2</v>
      </c>
      <c r="N2625" s="79">
        <v>0.03</v>
      </c>
      <c r="O2625" s="79">
        <v>3.3000000000000002E-2</v>
      </c>
    </row>
    <row r="2626" spans="1:15">
      <c r="A2626" s="87">
        <v>44320</v>
      </c>
      <c r="B2626" s="79">
        <v>0.1</v>
      </c>
      <c r="C2626" s="79" t="s">
        <v>194</v>
      </c>
      <c r="D2626" s="79">
        <v>0.03</v>
      </c>
      <c r="E2626" s="88">
        <v>0.03</v>
      </c>
      <c r="F2626" s="88">
        <v>0.03</v>
      </c>
      <c r="G2626" s="90">
        <v>213</v>
      </c>
      <c r="H2626" s="90">
        <v>5</v>
      </c>
      <c r="I2626" s="80">
        <v>124.43691200000001</v>
      </c>
      <c r="J2626" s="79">
        <v>0.01</v>
      </c>
      <c r="K2626" s="79">
        <v>4.2000000000000003E-2</v>
      </c>
      <c r="L2626" s="79">
        <v>9.7799999999999998E-2</v>
      </c>
      <c r="M2626" s="79">
        <v>2.9000000000000001E-2</v>
      </c>
      <c r="N2626" s="79">
        <v>2.9000000000000001E-2</v>
      </c>
      <c r="O2626" s="79">
        <v>3.2000000000000001E-2</v>
      </c>
    </row>
    <row r="2627" spans="1:15">
      <c r="A2627" s="87">
        <v>44321</v>
      </c>
      <c r="B2627" s="79">
        <v>0.1</v>
      </c>
      <c r="C2627" s="79" t="s">
        <v>194</v>
      </c>
      <c r="D2627" s="79">
        <v>0.03</v>
      </c>
      <c r="E2627" s="88" t="s">
        <v>195</v>
      </c>
      <c r="F2627" s="88" t="s">
        <v>195</v>
      </c>
      <c r="G2627" s="90">
        <v>146</v>
      </c>
      <c r="H2627" s="90" t="s">
        <v>195</v>
      </c>
      <c r="I2627" s="80">
        <v>124.437014</v>
      </c>
      <c r="J2627" s="79">
        <v>0.01</v>
      </c>
      <c r="K2627" s="79">
        <v>0.04</v>
      </c>
      <c r="L2627" s="79">
        <v>0.1007</v>
      </c>
      <c r="M2627" s="79">
        <v>0.03</v>
      </c>
      <c r="N2627" s="79">
        <v>0.03</v>
      </c>
      <c r="O2627" s="79">
        <v>3.2000000000000001E-2</v>
      </c>
    </row>
    <row r="2628" spans="1:15">
      <c r="A2628" s="87">
        <v>44322</v>
      </c>
      <c r="B2628" s="79">
        <v>0.1</v>
      </c>
      <c r="C2628" s="79" t="s">
        <v>194</v>
      </c>
      <c r="D2628" s="79">
        <v>0.03</v>
      </c>
      <c r="E2628" s="88" t="s">
        <v>195</v>
      </c>
      <c r="F2628" s="88" t="s">
        <v>195</v>
      </c>
      <c r="G2628" s="90">
        <v>34</v>
      </c>
      <c r="H2628" s="90" t="s">
        <v>195</v>
      </c>
      <c r="I2628" s="80">
        <v>124.437117</v>
      </c>
      <c r="J2628" s="79">
        <v>0.01</v>
      </c>
      <c r="K2628" s="79">
        <v>0.04</v>
      </c>
      <c r="L2628" s="79">
        <v>0.1009</v>
      </c>
      <c r="M2628" s="79">
        <v>2.9000000000000001E-2</v>
      </c>
      <c r="N2628" s="79">
        <v>2.9000000000000001E-2</v>
      </c>
      <c r="O2628" s="79">
        <v>2.9000000000000001E-2</v>
      </c>
    </row>
    <row r="2629" spans="1:15">
      <c r="A2629" s="87">
        <v>44323</v>
      </c>
      <c r="B2629" s="79">
        <v>0.1</v>
      </c>
      <c r="C2629" s="79" t="s">
        <v>194</v>
      </c>
      <c r="D2629" s="79">
        <v>0.03</v>
      </c>
      <c r="E2629" s="88">
        <v>0.03</v>
      </c>
      <c r="F2629" s="88">
        <v>0.03</v>
      </c>
      <c r="G2629" s="90">
        <v>263</v>
      </c>
      <c r="H2629" s="90">
        <v>4</v>
      </c>
      <c r="I2629" s="80">
        <v>124.437219</v>
      </c>
      <c r="J2629" s="79">
        <v>1.26E-2</v>
      </c>
      <c r="K2629" s="79">
        <v>4.2099999999999999E-2</v>
      </c>
      <c r="L2629" s="79">
        <v>0.1047</v>
      </c>
      <c r="M2629" s="79">
        <v>2.9000000000000001E-2</v>
      </c>
      <c r="N2629" s="79">
        <v>2.9000000000000001E-2</v>
      </c>
      <c r="O2629" s="79">
        <v>3.1E-2</v>
      </c>
    </row>
    <row r="2630" spans="1:15">
      <c r="A2630" s="87">
        <v>44326</v>
      </c>
      <c r="B2630" s="79">
        <v>0.1</v>
      </c>
      <c r="C2630" s="79" t="s">
        <v>194</v>
      </c>
      <c r="D2630" s="79">
        <v>0.03</v>
      </c>
      <c r="E2630" s="88">
        <v>0.03</v>
      </c>
      <c r="F2630" s="88">
        <v>0.03</v>
      </c>
      <c r="G2630" s="90">
        <v>205</v>
      </c>
      <c r="H2630" s="90">
        <v>5</v>
      </c>
      <c r="I2630" s="80">
        <v>124.43752600000001</v>
      </c>
      <c r="J2630" s="79">
        <v>0.01</v>
      </c>
      <c r="K2630" s="79">
        <v>4.3799999999999999E-2</v>
      </c>
      <c r="L2630" s="79">
        <v>0.1046</v>
      </c>
      <c r="M2630" s="79">
        <v>2.9000000000000001E-2</v>
      </c>
      <c r="N2630" s="79">
        <v>2.9000000000000001E-2</v>
      </c>
      <c r="O2630" s="79">
        <v>3.1E-2</v>
      </c>
    </row>
    <row r="2631" spans="1:15">
      <c r="A2631" s="87">
        <v>44327</v>
      </c>
      <c r="B2631" s="79">
        <v>0.1</v>
      </c>
      <c r="C2631" s="79" t="s">
        <v>194</v>
      </c>
      <c r="D2631" s="79">
        <v>0.03</v>
      </c>
      <c r="E2631" s="88" t="s">
        <v>195</v>
      </c>
      <c r="F2631" s="88" t="s">
        <v>195</v>
      </c>
      <c r="G2631" s="90">
        <v>165</v>
      </c>
      <c r="H2631" s="90" t="s">
        <v>195</v>
      </c>
      <c r="I2631" s="80">
        <v>124.437628</v>
      </c>
      <c r="J2631" s="79">
        <v>0.01</v>
      </c>
      <c r="K2631" s="79">
        <v>4.1500000000000002E-2</v>
      </c>
      <c r="L2631" s="79">
        <v>0.1062</v>
      </c>
      <c r="M2631" s="79">
        <v>2.9000000000000001E-2</v>
      </c>
      <c r="N2631" s="79">
        <v>2.9000000000000001E-2</v>
      </c>
      <c r="O2631" s="79">
        <v>0.03</v>
      </c>
    </row>
    <row r="2632" spans="1:15">
      <c r="A2632" s="87">
        <v>44328</v>
      </c>
      <c r="B2632" s="79">
        <v>0.1</v>
      </c>
      <c r="C2632" s="79" t="s">
        <v>194</v>
      </c>
      <c r="D2632" s="79">
        <v>0.03</v>
      </c>
      <c r="E2632" s="88">
        <v>0.03</v>
      </c>
      <c r="F2632" s="88">
        <v>0.03</v>
      </c>
      <c r="G2632" s="90">
        <v>184</v>
      </c>
      <c r="H2632" s="90">
        <v>4</v>
      </c>
      <c r="I2632" s="80">
        <v>124.43773</v>
      </c>
      <c r="J2632" s="79">
        <v>0.01</v>
      </c>
      <c r="K2632" s="79">
        <v>4.0300000000000002E-2</v>
      </c>
      <c r="L2632" s="79">
        <v>0.1013</v>
      </c>
      <c r="M2632" s="79">
        <v>2.9000000000000001E-2</v>
      </c>
      <c r="N2632" s="79">
        <v>2.9000000000000001E-2</v>
      </c>
      <c r="O2632" s="79">
        <v>3.1E-2</v>
      </c>
    </row>
    <row r="2633" spans="1:15">
      <c r="A2633" s="87">
        <v>44329</v>
      </c>
      <c r="B2633" s="79">
        <v>0.1</v>
      </c>
      <c r="C2633" s="79" t="s">
        <v>194</v>
      </c>
      <c r="D2633" s="79">
        <v>0.03</v>
      </c>
      <c r="E2633" s="88" t="s">
        <v>195</v>
      </c>
      <c r="F2633" s="88" t="s">
        <v>195</v>
      </c>
      <c r="G2633" s="90">
        <v>90</v>
      </c>
      <c r="H2633" s="90" t="s">
        <v>195</v>
      </c>
      <c r="I2633" s="80">
        <v>124.437833</v>
      </c>
      <c r="J2633" s="79">
        <v>0.01</v>
      </c>
      <c r="K2633" s="79">
        <v>4.0599999999999997E-2</v>
      </c>
      <c r="L2633" s="79">
        <v>0.1021</v>
      </c>
      <c r="M2633" s="79">
        <v>2.8000000000000001E-2</v>
      </c>
      <c r="N2633" s="79">
        <v>2.9000000000000001E-2</v>
      </c>
      <c r="O2633" s="79">
        <v>3.1E-2</v>
      </c>
    </row>
    <row r="2634" spans="1:15">
      <c r="A2634" s="87">
        <v>44330</v>
      </c>
      <c r="B2634" s="79">
        <v>0.1</v>
      </c>
      <c r="C2634" s="79" t="s">
        <v>194</v>
      </c>
      <c r="D2634" s="79">
        <v>0.03</v>
      </c>
      <c r="E2634" s="88" t="s">
        <v>195</v>
      </c>
      <c r="F2634" s="88" t="s">
        <v>195</v>
      </c>
      <c r="G2634" s="90">
        <v>0</v>
      </c>
      <c r="H2634" s="90" t="s">
        <v>195</v>
      </c>
      <c r="I2634" s="80">
        <v>124.437935</v>
      </c>
      <c r="J2634" s="79">
        <v>9.4999999999999998E-3</v>
      </c>
      <c r="K2634" s="79">
        <v>4.2799999999999998E-2</v>
      </c>
      <c r="L2634" s="79">
        <v>0.1</v>
      </c>
      <c r="M2634" s="79">
        <v>2.9000000000000001E-2</v>
      </c>
      <c r="N2634" s="79">
        <v>0.03</v>
      </c>
      <c r="O2634" s="79">
        <v>3.3000000000000002E-2</v>
      </c>
    </row>
    <row r="2635" spans="1:15">
      <c r="A2635" s="87">
        <v>44333</v>
      </c>
      <c r="B2635" s="79">
        <v>0.1</v>
      </c>
      <c r="C2635" s="79" t="s">
        <v>194</v>
      </c>
      <c r="D2635" s="79">
        <v>0.03</v>
      </c>
      <c r="E2635" s="88" t="s">
        <v>195</v>
      </c>
      <c r="F2635" s="88" t="s">
        <v>195</v>
      </c>
      <c r="G2635" s="90">
        <v>115</v>
      </c>
      <c r="H2635" s="90" t="s">
        <v>195</v>
      </c>
      <c r="I2635" s="80">
        <v>124.438242</v>
      </c>
      <c r="J2635" s="79">
        <v>5.0000000000000001E-3</v>
      </c>
      <c r="K2635" s="79">
        <v>3.9399999999999998E-2</v>
      </c>
      <c r="L2635" s="79">
        <v>0.10299999999999999</v>
      </c>
      <c r="M2635" s="79">
        <v>2.8000000000000001E-2</v>
      </c>
      <c r="N2635" s="79">
        <v>2.8000000000000001E-2</v>
      </c>
      <c r="O2635" s="79">
        <v>0.03</v>
      </c>
    </row>
    <row r="2636" spans="1:15">
      <c r="A2636" s="87">
        <v>44334</v>
      </c>
      <c r="B2636" s="79">
        <v>0.1</v>
      </c>
      <c r="C2636" s="79" t="s">
        <v>194</v>
      </c>
      <c r="D2636" s="79">
        <v>0.03</v>
      </c>
      <c r="E2636" s="88" t="s">
        <v>195</v>
      </c>
      <c r="F2636" s="88" t="s">
        <v>195</v>
      </c>
      <c r="G2636" s="90">
        <v>101</v>
      </c>
      <c r="H2636" s="90" t="s">
        <v>195</v>
      </c>
      <c r="I2636" s="80">
        <v>124.438344</v>
      </c>
      <c r="J2636" s="79">
        <v>0.01</v>
      </c>
      <c r="K2636" s="79">
        <v>0.04</v>
      </c>
      <c r="L2636" s="79">
        <v>0.1013</v>
      </c>
      <c r="M2636" s="79">
        <v>0.03</v>
      </c>
      <c r="N2636" s="79">
        <v>3.1E-2</v>
      </c>
      <c r="O2636" s="79">
        <v>3.2000000000000001E-2</v>
      </c>
    </row>
    <row r="2637" spans="1:15">
      <c r="A2637" s="87">
        <v>44335</v>
      </c>
      <c r="B2637" s="79">
        <v>0.1</v>
      </c>
      <c r="C2637" s="79" t="s">
        <v>194</v>
      </c>
      <c r="D2637" s="79">
        <v>0.03</v>
      </c>
      <c r="E2637" s="88" t="s">
        <v>195</v>
      </c>
      <c r="F2637" s="88" t="s">
        <v>195</v>
      </c>
      <c r="G2637" s="90">
        <v>161</v>
      </c>
      <c r="H2637" s="90" t="s">
        <v>195</v>
      </c>
      <c r="I2637" s="80">
        <v>124.438446</v>
      </c>
      <c r="J2637" s="79">
        <v>9.4000000000000004E-3</v>
      </c>
      <c r="K2637" s="79">
        <v>4.2500000000000003E-2</v>
      </c>
      <c r="L2637" s="79">
        <v>0.1017</v>
      </c>
      <c r="M2637" s="79">
        <v>3.2000000000000001E-2</v>
      </c>
      <c r="N2637" s="79">
        <v>3.2000000000000001E-2</v>
      </c>
      <c r="O2637" s="79">
        <v>3.1E-2</v>
      </c>
    </row>
    <row r="2638" spans="1:15">
      <c r="A2638" s="87">
        <v>44336</v>
      </c>
      <c r="B2638" s="79">
        <v>0.1</v>
      </c>
      <c r="C2638" s="79" t="s">
        <v>194</v>
      </c>
      <c r="D2638" s="79">
        <v>0.03</v>
      </c>
      <c r="E2638" s="88" t="s">
        <v>195</v>
      </c>
      <c r="F2638" s="88" t="s">
        <v>195</v>
      </c>
      <c r="G2638" s="90">
        <v>150</v>
      </c>
      <c r="H2638" s="90" t="s">
        <v>195</v>
      </c>
      <c r="I2638" s="80">
        <v>124.43854899999999</v>
      </c>
      <c r="J2638" s="79">
        <v>0.01</v>
      </c>
      <c r="K2638" s="79">
        <v>4.2900000000000001E-2</v>
      </c>
      <c r="L2638" s="79">
        <v>0.1011</v>
      </c>
      <c r="M2638" s="79">
        <v>3.5000000000000003E-2</v>
      </c>
      <c r="N2638" s="79">
        <v>3.4000000000000002E-2</v>
      </c>
      <c r="O2638" s="79">
        <v>3.3000000000000002E-2</v>
      </c>
    </row>
    <row r="2639" spans="1:15">
      <c r="A2639" s="87">
        <v>44337</v>
      </c>
      <c r="B2639" s="79">
        <v>0.1</v>
      </c>
      <c r="C2639" s="79" t="s">
        <v>194</v>
      </c>
      <c r="D2639" s="79">
        <v>0.03</v>
      </c>
      <c r="E2639" s="88" t="s">
        <v>195</v>
      </c>
      <c r="F2639" s="88" t="s">
        <v>195</v>
      </c>
      <c r="G2639" s="90">
        <v>35</v>
      </c>
      <c r="H2639" s="90" t="s">
        <v>195</v>
      </c>
      <c r="I2639" s="80">
        <v>124.43865099999999</v>
      </c>
      <c r="J2639" s="79">
        <v>0.01</v>
      </c>
      <c r="K2639" s="79">
        <v>3.8300000000000001E-2</v>
      </c>
      <c r="L2639" s="79">
        <v>9.8799999999999999E-2</v>
      </c>
      <c r="M2639" s="79">
        <v>3.5000000000000003E-2</v>
      </c>
      <c r="N2639" s="79">
        <v>3.4000000000000002E-2</v>
      </c>
      <c r="O2639" s="79">
        <v>3.2000000000000001E-2</v>
      </c>
    </row>
    <row r="2640" spans="1:15">
      <c r="A2640" s="87">
        <v>44340</v>
      </c>
      <c r="B2640" s="79">
        <v>0.1</v>
      </c>
      <c r="C2640" s="79" t="s">
        <v>194</v>
      </c>
      <c r="D2640" s="79">
        <v>0.03</v>
      </c>
      <c r="E2640" s="88" t="s">
        <v>195</v>
      </c>
      <c r="F2640" s="88" t="s">
        <v>195</v>
      </c>
      <c r="G2640" s="90">
        <v>36</v>
      </c>
      <c r="H2640" s="90" t="s">
        <v>195</v>
      </c>
      <c r="I2640" s="80">
        <v>124.438958</v>
      </c>
      <c r="J2640" s="79">
        <v>0.01</v>
      </c>
      <c r="K2640" s="79">
        <v>4.0599999999999997E-2</v>
      </c>
      <c r="L2640" s="79">
        <v>9.9000000000000005E-2</v>
      </c>
      <c r="M2640" s="79">
        <v>3.3000000000000002E-2</v>
      </c>
      <c r="N2640" s="79">
        <v>3.3000000000000002E-2</v>
      </c>
      <c r="O2640" s="79">
        <v>3.1E-2</v>
      </c>
    </row>
    <row r="2641" spans="1:15">
      <c r="A2641" s="87">
        <v>44341</v>
      </c>
      <c r="B2641" s="79">
        <v>0.1</v>
      </c>
      <c r="C2641" s="79" t="s">
        <v>194</v>
      </c>
      <c r="D2641" s="79">
        <v>0.03</v>
      </c>
      <c r="E2641" s="88" t="s">
        <v>195</v>
      </c>
      <c r="F2641" s="88" t="s">
        <v>195</v>
      </c>
      <c r="G2641" s="90">
        <v>36</v>
      </c>
      <c r="H2641" s="90" t="s">
        <v>195</v>
      </c>
      <c r="I2641" s="80">
        <v>124.43906</v>
      </c>
      <c r="J2641" s="79">
        <v>0.01</v>
      </c>
      <c r="K2641" s="79">
        <v>4.0300000000000002E-2</v>
      </c>
      <c r="L2641" s="79">
        <v>9.74E-2</v>
      </c>
      <c r="M2641" s="79">
        <v>3.2000000000000001E-2</v>
      </c>
      <c r="N2641" s="79">
        <v>0.03</v>
      </c>
      <c r="O2641" s="79">
        <v>3.1E-2</v>
      </c>
    </row>
    <row r="2642" spans="1:15">
      <c r="A2642" s="87">
        <v>44342</v>
      </c>
      <c r="B2642" s="79">
        <v>0.1</v>
      </c>
      <c r="C2642" s="79" t="s">
        <v>194</v>
      </c>
      <c r="D2642" s="79">
        <v>0.03</v>
      </c>
      <c r="E2642" s="88" t="s">
        <v>195</v>
      </c>
      <c r="F2642" s="88" t="s">
        <v>195</v>
      </c>
      <c r="G2642" s="90">
        <v>82</v>
      </c>
      <c r="H2642" s="90" t="s">
        <v>195</v>
      </c>
      <c r="I2642" s="80">
        <v>124.439162</v>
      </c>
      <c r="J2642" s="79">
        <v>1.23E-2</v>
      </c>
      <c r="K2642" s="79">
        <v>0.04</v>
      </c>
      <c r="L2642" s="79">
        <v>9.7100000000000006E-2</v>
      </c>
      <c r="M2642" s="79">
        <v>3.1E-2</v>
      </c>
      <c r="N2642" s="79">
        <v>0.03</v>
      </c>
      <c r="O2642" s="79">
        <v>0.03</v>
      </c>
    </row>
    <row r="2643" spans="1:15">
      <c r="A2643" s="87">
        <v>44343</v>
      </c>
      <c r="B2643" s="79">
        <v>0.1</v>
      </c>
      <c r="C2643" s="79" t="s">
        <v>194</v>
      </c>
      <c r="D2643" s="79">
        <v>0.03</v>
      </c>
      <c r="E2643" s="88">
        <v>0.03</v>
      </c>
      <c r="F2643" s="88">
        <v>0.03</v>
      </c>
      <c r="G2643" s="90">
        <v>205</v>
      </c>
      <c r="H2643" s="90">
        <v>5</v>
      </c>
      <c r="I2643" s="80">
        <v>124.43926500000001</v>
      </c>
      <c r="J2643" s="79">
        <v>0.01</v>
      </c>
      <c r="K2643" s="79">
        <v>3.9699999999999999E-2</v>
      </c>
      <c r="L2643" s="79">
        <v>0.09</v>
      </c>
      <c r="M2643" s="79">
        <v>0.03</v>
      </c>
      <c r="N2643" s="79">
        <v>2.9000000000000001E-2</v>
      </c>
      <c r="O2643" s="79">
        <v>2.9000000000000001E-2</v>
      </c>
    </row>
    <row r="2644" spans="1:15">
      <c r="A2644" s="87">
        <v>44344</v>
      </c>
      <c r="B2644" s="79">
        <v>0.1</v>
      </c>
      <c r="C2644" s="79" t="s">
        <v>194</v>
      </c>
      <c r="D2644" s="79">
        <v>0.03</v>
      </c>
      <c r="E2644" s="88" t="s">
        <v>195</v>
      </c>
      <c r="F2644" s="88" t="s">
        <v>195</v>
      </c>
      <c r="G2644" s="90">
        <v>110</v>
      </c>
      <c r="H2644" s="90" t="s">
        <v>195</v>
      </c>
      <c r="I2644" s="80">
        <v>124.439367</v>
      </c>
      <c r="J2644" s="79">
        <v>0.01</v>
      </c>
      <c r="K2644" s="79">
        <v>4.0300000000000002E-2</v>
      </c>
      <c r="L2644" s="79">
        <v>0.09</v>
      </c>
      <c r="M2644" s="79">
        <v>2.8000000000000001E-2</v>
      </c>
      <c r="N2644" s="79">
        <v>2.8000000000000001E-2</v>
      </c>
      <c r="O2644" s="79">
        <v>2.9000000000000001E-2</v>
      </c>
    </row>
    <row r="2645" spans="1:15">
      <c r="A2645" s="87">
        <v>44347</v>
      </c>
      <c r="B2645" s="79">
        <v>0.1</v>
      </c>
      <c r="C2645" s="79" t="s">
        <v>194</v>
      </c>
      <c r="D2645" s="79">
        <v>0.03</v>
      </c>
      <c r="E2645" s="88" t="s">
        <v>195</v>
      </c>
      <c r="F2645" s="88" t="s">
        <v>195</v>
      </c>
      <c r="G2645" s="90">
        <v>83</v>
      </c>
      <c r="H2645" s="90" t="s">
        <v>195</v>
      </c>
      <c r="I2645" s="80">
        <v>124.439674</v>
      </c>
      <c r="J2645" s="79">
        <v>0</v>
      </c>
      <c r="K2645" s="79">
        <v>2.5999999999999999E-2</v>
      </c>
      <c r="L2645" s="79">
        <v>7.4999999999999997E-2</v>
      </c>
      <c r="M2645" s="79">
        <v>2.8000000000000001E-2</v>
      </c>
      <c r="N2645" s="79">
        <v>2.3E-2</v>
      </c>
      <c r="O2645" s="79">
        <v>2.5000000000000001E-2</v>
      </c>
    </row>
    <row r="2646" spans="1:15">
      <c r="A2646" s="87">
        <v>44348</v>
      </c>
      <c r="B2646" s="79">
        <v>0.1</v>
      </c>
      <c r="C2646" s="79" t="s">
        <v>194</v>
      </c>
      <c r="D2646" s="79">
        <v>0.03</v>
      </c>
      <c r="E2646" s="88">
        <v>0.03</v>
      </c>
      <c r="F2646" s="88">
        <v>0.03</v>
      </c>
      <c r="G2646" s="90">
        <v>143</v>
      </c>
      <c r="H2646" s="90">
        <v>4</v>
      </c>
      <c r="I2646" s="80">
        <v>124.43977599999999</v>
      </c>
      <c r="J2646" s="79">
        <v>0.01</v>
      </c>
      <c r="K2646" s="79">
        <v>3.4299999999999997E-2</v>
      </c>
      <c r="L2646" s="79">
        <v>8.2900000000000001E-2</v>
      </c>
      <c r="M2646" s="79">
        <v>2.7E-2</v>
      </c>
      <c r="N2646" s="79">
        <v>2.5999999999999999E-2</v>
      </c>
      <c r="O2646" s="79">
        <v>2.5000000000000001E-2</v>
      </c>
    </row>
    <row r="2647" spans="1:15">
      <c r="A2647" s="87">
        <v>44349</v>
      </c>
      <c r="B2647" s="79">
        <v>0.1</v>
      </c>
      <c r="C2647" s="79" t="s">
        <v>194</v>
      </c>
      <c r="D2647" s="79">
        <v>0.03</v>
      </c>
      <c r="E2647" s="88" t="s">
        <v>195</v>
      </c>
      <c r="F2647" s="88" t="s">
        <v>195</v>
      </c>
      <c r="G2647" s="90">
        <v>150</v>
      </c>
      <c r="H2647" s="90" t="s">
        <v>195</v>
      </c>
      <c r="I2647" s="80">
        <v>124.43987799999999</v>
      </c>
      <c r="J2647" s="79">
        <v>0</v>
      </c>
      <c r="K2647" s="79">
        <v>2.0899999999999998E-2</v>
      </c>
      <c r="L2647" s="79">
        <v>7.4999999999999997E-2</v>
      </c>
      <c r="M2647" s="79">
        <v>2.7E-2</v>
      </c>
      <c r="N2647" s="79">
        <v>2.3E-2</v>
      </c>
      <c r="O2647" s="79">
        <v>2.1000000000000001E-2</v>
      </c>
    </row>
    <row r="2648" spans="1:15">
      <c r="A2648" s="87">
        <v>44350</v>
      </c>
      <c r="B2648" s="79">
        <v>0.1</v>
      </c>
      <c r="C2648" s="79" t="s">
        <v>194</v>
      </c>
      <c r="D2648" s="79">
        <v>0.03</v>
      </c>
      <c r="E2648" s="88" t="s">
        <v>195</v>
      </c>
      <c r="F2648" s="88" t="s">
        <v>195</v>
      </c>
      <c r="G2648" s="90">
        <v>89</v>
      </c>
      <c r="H2648" s="90" t="s">
        <v>195</v>
      </c>
      <c r="I2648" s="80">
        <v>124.439981</v>
      </c>
      <c r="J2648" s="79">
        <v>0.01</v>
      </c>
      <c r="K2648" s="79">
        <v>2.9700000000000001E-2</v>
      </c>
      <c r="L2648" s="79">
        <v>8.0299999999999996E-2</v>
      </c>
      <c r="M2648" s="79">
        <v>2.7E-2</v>
      </c>
      <c r="N2648" s="79">
        <v>0.02</v>
      </c>
      <c r="O2648" s="79">
        <v>0.02</v>
      </c>
    </row>
    <row r="2649" spans="1:15">
      <c r="A2649" s="87">
        <v>44351</v>
      </c>
      <c r="B2649" s="79">
        <v>0.1</v>
      </c>
      <c r="C2649" s="79" t="s">
        <v>194</v>
      </c>
      <c r="D2649" s="79">
        <v>0.03</v>
      </c>
      <c r="E2649" s="88" t="s">
        <v>195</v>
      </c>
      <c r="F2649" s="88" t="s">
        <v>195</v>
      </c>
      <c r="G2649" s="90">
        <v>322</v>
      </c>
      <c r="H2649" s="90" t="s">
        <v>195</v>
      </c>
      <c r="I2649" s="80">
        <v>124.440083</v>
      </c>
      <c r="J2649" s="79">
        <v>0.01</v>
      </c>
      <c r="K2649" s="79">
        <v>2.63E-2</v>
      </c>
      <c r="L2649" s="79">
        <v>6.9900000000000004E-2</v>
      </c>
      <c r="M2649" s="79">
        <v>2.5999999999999999E-2</v>
      </c>
      <c r="N2649" s="79">
        <v>2.3E-2</v>
      </c>
      <c r="O2649" s="79">
        <v>2.3E-2</v>
      </c>
    </row>
    <row r="2650" spans="1:15">
      <c r="A2650" s="87">
        <v>44354</v>
      </c>
      <c r="B2650" s="79">
        <v>0.1</v>
      </c>
      <c r="C2650" s="79" t="s">
        <v>194</v>
      </c>
      <c r="D2650" s="79">
        <v>0.03</v>
      </c>
      <c r="E2650" s="88" t="s">
        <v>195</v>
      </c>
      <c r="F2650" s="88" t="s">
        <v>195</v>
      </c>
      <c r="G2650" s="90">
        <v>218</v>
      </c>
      <c r="H2650" s="90" t="s">
        <v>195</v>
      </c>
      <c r="I2650" s="80">
        <v>124.44038999999999</v>
      </c>
      <c r="J2650" s="79">
        <v>0.01</v>
      </c>
      <c r="K2650" s="79">
        <v>2.5000000000000001E-2</v>
      </c>
      <c r="L2650" s="79">
        <v>7.0000000000000007E-2</v>
      </c>
      <c r="M2650" s="79">
        <v>2.5999999999999999E-2</v>
      </c>
      <c r="N2650" s="79">
        <v>2.5000000000000001E-2</v>
      </c>
      <c r="O2650" s="79">
        <v>2.5000000000000001E-2</v>
      </c>
    </row>
    <row r="2651" spans="1:15">
      <c r="A2651" s="87">
        <v>44355</v>
      </c>
      <c r="B2651" s="79">
        <v>0.1</v>
      </c>
      <c r="C2651" s="79" t="s">
        <v>194</v>
      </c>
      <c r="D2651" s="79">
        <v>0.03</v>
      </c>
      <c r="E2651" s="88" t="s">
        <v>195</v>
      </c>
      <c r="F2651" s="88" t="s">
        <v>195</v>
      </c>
      <c r="G2651" s="90">
        <v>199</v>
      </c>
      <c r="H2651" s="90" t="s">
        <v>195</v>
      </c>
      <c r="I2651" s="80">
        <v>124.44049200000001</v>
      </c>
      <c r="J2651" s="79">
        <v>0.01</v>
      </c>
      <c r="K2651" s="79">
        <v>2.4899999999999999E-2</v>
      </c>
      <c r="L2651" s="79">
        <v>6.0999999999999999E-2</v>
      </c>
      <c r="M2651" s="79">
        <v>2.5999999999999999E-2</v>
      </c>
      <c r="N2651" s="79">
        <v>2.4E-2</v>
      </c>
      <c r="O2651" s="79">
        <v>2.5999999999999999E-2</v>
      </c>
    </row>
    <row r="2652" spans="1:15">
      <c r="A2652" s="87">
        <v>44356</v>
      </c>
      <c r="B2652" s="79">
        <v>0.1</v>
      </c>
      <c r="C2652" s="79" t="s">
        <v>194</v>
      </c>
      <c r="D2652" s="79">
        <v>0.03</v>
      </c>
      <c r="E2652" s="88" t="s">
        <v>195</v>
      </c>
      <c r="F2652" s="88" t="s">
        <v>195</v>
      </c>
      <c r="G2652" s="90">
        <v>145</v>
      </c>
      <c r="H2652" s="90" t="s">
        <v>195</v>
      </c>
      <c r="I2652" s="80">
        <v>124.440594</v>
      </c>
      <c r="J2652" s="79">
        <v>0.01</v>
      </c>
      <c r="K2652" s="79">
        <v>2.5000000000000001E-2</v>
      </c>
      <c r="L2652" s="79">
        <v>0.06</v>
      </c>
      <c r="M2652" s="79">
        <v>2.5999999999999999E-2</v>
      </c>
      <c r="N2652" s="79">
        <v>2.5000000000000001E-2</v>
      </c>
      <c r="O2652" s="79">
        <v>2.4E-2</v>
      </c>
    </row>
    <row r="2653" spans="1:15">
      <c r="A2653" s="87">
        <v>44357</v>
      </c>
      <c r="B2653" s="79">
        <v>0.1</v>
      </c>
      <c r="C2653" s="79" t="s">
        <v>194</v>
      </c>
      <c r="D2653" s="79">
        <v>0.03</v>
      </c>
      <c r="E2653" s="88" t="s">
        <v>195</v>
      </c>
      <c r="F2653" s="88" t="s">
        <v>195</v>
      </c>
      <c r="G2653" s="90">
        <v>80</v>
      </c>
      <c r="H2653" s="90" t="s">
        <v>195</v>
      </c>
      <c r="I2653" s="80">
        <v>124.440696</v>
      </c>
      <c r="J2653" s="79">
        <v>0.01</v>
      </c>
      <c r="K2653" s="79">
        <v>2.4500000000000001E-2</v>
      </c>
      <c r="L2653" s="79">
        <v>5.5E-2</v>
      </c>
      <c r="M2653" s="79">
        <v>2.7E-2</v>
      </c>
      <c r="N2653" s="79">
        <v>2.9000000000000001E-2</v>
      </c>
      <c r="O2653" s="79">
        <v>2.7E-2</v>
      </c>
    </row>
    <row r="2654" spans="1:15">
      <c r="A2654" s="87">
        <v>44358</v>
      </c>
      <c r="B2654" s="79">
        <v>0.1</v>
      </c>
      <c r="C2654" s="79" t="s">
        <v>194</v>
      </c>
      <c r="D2654" s="79">
        <v>0.03</v>
      </c>
      <c r="E2654" s="88" t="s">
        <v>195</v>
      </c>
      <c r="F2654" s="88" t="s">
        <v>195</v>
      </c>
      <c r="G2654" s="90">
        <v>80</v>
      </c>
      <c r="H2654" s="90" t="s">
        <v>195</v>
      </c>
      <c r="I2654" s="80">
        <v>124.440799</v>
      </c>
      <c r="J2654" s="79">
        <v>0.01</v>
      </c>
      <c r="K2654" s="79">
        <v>2.76E-2</v>
      </c>
      <c r="L2654" s="79">
        <v>5.1799999999999999E-2</v>
      </c>
      <c r="M2654" s="79">
        <v>2.9000000000000001E-2</v>
      </c>
      <c r="N2654" s="79">
        <v>0.03</v>
      </c>
      <c r="O2654" s="79">
        <v>3.2000000000000001E-2</v>
      </c>
    </row>
    <row r="2655" spans="1:15">
      <c r="A2655" s="87">
        <v>44362</v>
      </c>
      <c r="B2655" s="79">
        <v>0.1</v>
      </c>
      <c r="C2655" s="79" t="s">
        <v>194</v>
      </c>
      <c r="D2655" s="79">
        <v>0.03</v>
      </c>
      <c r="E2655" s="88" t="s">
        <v>195</v>
      </c>
      <c r="F2655" s="88" t="s">
        <v>195</v>
      </c>
      <c r="G2655" s="90">
        <v>206</v>
      </c>
      <c r="H2655" s="90" t="s">
        <v>195</v>
      </c>
      <c r="I2655" s="80">
        <v>124.441208</v>
      </c>
      <c r="J2655" s="79">
        <v>0.01</v>
      </c>
      <c r="K2655" s="79">
        <v>2.4299999999999999E-2</v>
      </c>
      <c r="L2655" s="79">
        <v>0.05</v>
      </c>
      <c r="M2655" s="79">
        <v>2.9000000000000001E-2</v>
      </c>
      <c r="N2655" s="79">
        <v>0.03</v>
      </c>
      <c r="O2655" s="79">
        <v>3.1E-2</v>
      </c>
    </row>
    <row r="2656" spans="1:15">
      <c r="A2656" s="87">
        <v>44363</v>
      </c>
      <c r="B2656" s="79">
        <v>0.1</v>
      </c>
      <c r="C2656" s="79" t="s">
        <v>194</v>
      </c>
      <c r="D2656" s="79">
        <v>0.03</v>
      </c>
      <c r="E2656" s="88" t="s">
        <v>195</v>
      </c>
      <c r="F2656" s="88" t="s">
        <v>195</v>
      </c>
      <c r="G2656" s="90">
        <v>263</v>
      </c>
      <c r="H2656" s="90" t="s">
        <v>195</v>
      </c>
      <c r="I2656" s="80">
        <v>124.44131</v>
      </c>
      <c r="J2656" s="79">
        <v>0.01</v>
      </c>
      <c r="K2656" s="79">
        <v>2.2100000000000002E-2</v>
      </c>
      <c r="L2656" s="79">
        <v>4.6699999999999998E-2</v>
      </c>
      <c r="M2656" s="79">
        <v>2.9000000000000001E-2</v>
      </c>
      <c r="N2656" s="79">
        <v>0.03</v>
      </c>
      <c r="O2656" s="79">
        <v>3.1E-2</v>
      </c>
    </row>
    <row r="2657" spans="1:15">
      <c r="A2657" s="87">
        <v>44364</v>
      </c>
      <c r="B2657" s="79">
        <v>0.1</v>
      </c>
      <c r="C2657" s="79" t="s">
        <v>194</v>
      </c>
      <c r="D2657" s="79">
        <v>0.03</v>
      </c>
      <c r="E2657" s="88">
        <v>0.03</v>
      </c>
      <c r="F2657" s="88">
        <v>0.03</v>
      </c>
      <c r="G2657" s="90">
        <v>466</v>
      </c>
      <c r="H2657" s="90">
        <v>5</v>
      </c>
      <c r="I2657" s="80">
        <v>124.441412</v>
      </c>
      <c r="J2657" s="79">
        <v>1.23E-2</v>
      </c>
      <c r="K2657" s="79">
        <v>1.8100000000000002E-2</v>
      </c>
      <c r="L2657" s="79">
        <v>4.4999999999999998E-2</v>
      </c>
      <c r="M2657" s="79">
        <v>2.9000000000000001E-2</v>
      </c>
      <c r="N2657" s="79">
        <v>0.03</v>
      </c>
      <c r="O2657" s="79">
        <v>3.1E-2</v>
      </c>
    </row>
    <row r="2658" spans="1:15">
      <c r="A2658" s="87">
        <v>44365</v>
      </c>
      <c r="B2658" s="79">
        <v>0.1</v>
      </c>
      <c r="C2658" s="79" t="s">
        <v>194</v>
      </c>
      <c r="D2658" s="79">
        <v>0.03</v>
      </c>
      <c r="E2658" s="88">
        <v>0.03</v>
      </c>
      <c r="F2658" s="88">
        <v>0.03</v>
      </c>
      <c r="G2658" s="90">
        <v>492</v>
      </c>
      <c r="H2658" s="90">
        <v>6</v>
      </c>
      <c r="I2658" s="80">
        <v>124.441515</v>
      </c>
      <c r="J2658" s="79">
        <v>0.01</v>
      </c>
      <c r="K2658" s="79">
        <v>2.1299999999999999E-2</v>
      </c>
      <c r="L2658" s="79">
        <v>4.4999999999999998E-2</v>
      </c>
      <c r="M2658" s="79">
        <v>0.03</v>
      </c>
      <c r="N2658" s="79">
        <v>0.03</v>
      </c>
      <c r="O2658" s="79">
        <v>3.2000000000000001E-2</v>
      </c>
    </row>
    <row r="2659" spans="1:15">
      <c r="A2659" s="87">
        <v>44368</v>
      </c>
      <c r="B2659" s="79">
        <v>0.1</v>
      </c>
      <c r="C2659" s="79" t="s">
        <v>194</v>
      </c>
      <c r="D2659" s="79">
        <v>0.03</v>
      </c>
      <c r="E2659" s="88">
        <v>0.03</v>
      </c>
      <c r="F2659" s="88">
        <v>0.03</v>
      </c>
      <c r="G2659" s="90">
        <v>718</v>
      </c>
      <c r="H2659" s="90">
        <v>9</v>
      </c>
      <c r="I2659" s="80">
        <v>124.441822</v>
      </c>
      <c r="J2659" s="79">
        <v>2.24E-2</v>
      </c>
      <c r="K2659" s="79">
        <v>3.8100000000000002E-2</v>
      </c>
      <c r="L2659" s="79">
        <v>0.06</v>
      </c>
      <c r="M2659" s="79">
        <v>3.1E-2</v>
      </c>
      <c r="N2659" s="79">
        <v>3.1E-2</v>
      </c>
      <c r="O2659" s="79">
        <v>3.2000000000000001E-2</v>
      </c>
    </row>
    <row r="2660" spans="1:15">
      <c r="A2660" s="87">
        <v>44369</v>
      </c>
      <c r="B2660" s="79">
        <v>0.1</v>
      </c>
      <c r="C2660" s="79" t="s">
        <v>194</v>
      </c>
      <c r="D2660" s="79">
        <v>0.03</v>
      </c>
      <c r="E2660" s="88">
        <v>0.03</v>
      </c>
      <c r="F2660" s="88">
        <v>0.03</v>
      </c>
      <c r="G2660" s="90">
        <v>646</v>
      </c>
      <c r="H2660" s="90">
        <v>7</v>
      </c>
      <c r="I2660" s="80">
        <v>124.441924</v>
      </c>
      <c r="J2660" s="79">
        <v>0.02</v>
      </c>
      <c r="K2660" s="79">
        <v>3.4299999999999997E-2</v>
      </c>
      <c r="L2660" s="79">
        <v>7.4999999999999997E-2</v>
      </c>
      <c r="M2660" s="79">
        <v>2.9000000000000001E-2</v>
      </c>
      <c r="N2660" s="79">
        <v>2.9000000000000001E-2</v>
      </c>
      <c r="O2660" s="79">
        <v>0.03</v>
      </c>
    </row>
    <row r="2661" spans="1:15">
      <c r="A2661" s="87">
        <v>44370</v>
      </c>
      <c r="B2661" s="79">
        <v>0.1</v>
      </c>
      <c r="C2661" s="79" t="s">
        <v>194</v>
      </c>
      <c r="D2661" s="79">
        <v>0.03</v>
      </c>
      <c r="E2661" s="88" t="s">
        <v>195</v>
      </c>
      <c r="F2661" s="88" t="s">
        <v>195</v>
      </c>
      <c r="G2661" s="90">
        <v>191</v>
      </c>
      <c r="H2661" s="90" t="s">
        <v>195</v>
      </c>
      <c r="I2661" s="80">
        <v>124.442026</v>
      </c>
      <c r="J2661" s="79">
        <v>0.01</v>
      </c>
      <c r="K2661" s="79">
        <v>2.5000000000000001E-2</v>
      </c>
      <c r="L2661" s="79">
        <v>6.5000000000000002E-2</v>
      </c>
      <c r="M2661" s="79">
        <v>2.8000000000000001E-2</v>
      </c>
      <c r="N2661" s="79">
        <v>2.8000000000000001E-2</v>
      </c>
      <c r="O2661" s="79">
        <v>0.03</v>
      </c>
    </row>
    <row r="2662" spans="1:15">
      <c r="A2662" s="87">
        <v>44371</v>
      </c>
      <c r="B2662" s="79">
        <v>0.1</v>
      </c>
      <c r="C2662" s="79" t="s">
        <v>194</v>
      </c>
      <c r="D2662" s="79">
        <v>0.03</v>
      </c>
      <c r="E2662" s="88" t="s">
        <v>195</v>
      </c>
      <c r="F2662" s="88" t="s">
        <v>195</v>
      </c>
      <c r="G2662" s="90">
        <v>217</v>
      </c>
      <c r="H2662" s="90" t="s">
        <v>195</v>
      </c>
      <c r="I2662" s="80">
        <v>124.442128</v>
      </c>
      <c r="J2662" s="79">
        <v>2.8500000000000001E-2</v>
      </c>
      <c r="K2662" s="79">
        <v>3.7600000000000001E-2</v>
      </c>
      <c r="L2662" s="79">
        <v>7.8299999999999995E-2</v>
      </c>
      <c r="M2662" s="79">
        <v>3.1E-2</v>
      </c>
      <c r="N2662" s="79">
        <v>3.3000000000000002E-2</v>
      </c>
      <c r="O2662" s="79">
        <v>3.3000000000000002E-2</v>
      </c>
    </row>
    <row r="2663" spans="1:15">
      <c r="A2663" s="87">
        <v>44372</v>
      </c>
      <c r="B2663" s="79">
        <v>0.1</v>
      </c>
      <c r="C2663" s="79" t="s">
        <v>194</v>
      </c>
      <c r="D2663" s="79">
        <v>0.03</v>
      </c>
      <c r="E2663" s="88" t="s">
        <v>195</v>
      </c>
      <c r="F2663" s="88" t="s">
        <v>195</v>
      </c>
      <c r="G2663" s="90">
        <v>141</v>
      </c>
      <c r="H2663" s="90" t="s">
        <v>195</v>
      </c>
      <c r="I2663" s="80">
        <v>124.44223100000001</v>
      </c>
      <c r="J2663" s="79">
        <v>0.02</v>
      </c>
      <c r="K2663" s="79">
        <v>4.1599999999999998E-2</v>
      </c>
      <c r="L2663" s="79">
        <v>0.08</v>
      </c>
      <c r="M2663" s="79">
        <v>3.5999999999999997E-2</v>
      </c>
      <c r="N2663" s="79">
        <v>3.9E-2</v>
      </c>
      <c r="O2663" s="79">
        <v>0.04</v>
      </c>
    </row>
    <row r="2664" spans="1:15">
      <c r="A2664" s="87">
        <v>44375</v>
      </c>
      <c r="B2664" s="79">
        <v>0.1</v>
      </c>
      <c r="C2664" s="79" t="s">
        <v>194</v>
      </c>
      <c r="D2664" s="79">
        <v>0.03</v>
      </c>
      <c r="E2664" s="88">
        <v>0.03</v>
      </c>
      <c r="F2664" s="88">
        <v>0.03</v>
      </c>
      <c r="G2664" s="90">
        <v>1093</v>
      </c>
      <c r="H2664" s="90">
        <v>7</v>
      </c>
      <c r="I2664" s="80">
        <v>124.442538</v>
      </c>
      <c r="J2664" s="79">
        <v>0.01</v>
      </c>
      <c r="K2664" s="79">
        <v>0.03</v>
      </c>
      <c r="L2664" s="79">
        <v>7.0000000000000007E-2</v>
      </c>
      <c r="M2664" s="79">
        <v>3.3000000000000002E-2</v>
      </c>
      <c r="N2664" s="79">
        <v>3.4000000000000002E-2</v>
      </c>
      <c r="O2664" s="79">
        <v>3.5000000000000003E-2</v>
      </c>
    </row>
    <row r="2665" spans="1:15">
      <c r="A2665" s="87">
        <v>44376</v>
      </c>
      <c r="B2665" s="79">
        <v>0.1</v>
      </c>
      <c r="C2665" s="79" t="s">
        <v>194</v>
      </c>
      <c r="D2665" s="79">
        <v>0.03</v>
      </c>
      <c r="E2665" s="88" t="s">
        <v>195</v>
      </c>
      <c r="F2665" s="88" t="s">
        <v>195</v>
      </c>
      <c r="G2665" s="90">
        <v>31</v>
      </c>
      <c r="H2665" s="90" t="s">
        <v>195</v>
      </c>
      <c r="I2665" s="80">
        <v>124.44264</v>
      </c>
      <c r="J2665" s="79">
        <v>1.46E-2</v>
      </c>
      <c r="K2665" s="79">
        <v>0.03</v>
      </c>
      <c r="L2665" s="79">
        <v>7.0000000000000007E-2</v>
      </c>
      <c r="M2665" s="79">
        <v>3.4000000000000002E-2</v>
      </c>
      <c r="N2665" s="79">
        <v>3.4000000000000002E-2</v>
      </c>
      <c r="O2665" s="79">
        <v>3.7999999999999999E-2</v>
      </c>
    </row>
    <row r="2666" spans="1:15">
      <c r="A2666" s="87">
        <v>44377</v>
      </c>
      <c r="B2666" s="79">
        <v>0.1</v>
      </c>
      <c r="C2666" s="79" t="s">
        <v>194</v>
      </c>
      <c r="D2666" s="79">
        <v>0.03</v>
      </c>
      <c r="E2666" s="88" t="s">
        <v>195</v>
      </c>
      <c r="F2666" s="88" t="s">
        <v>195</v>
      </c>
      <c r="G2666" s="90">
        <v>24</v>
      </c>
      <c r="H2666" s="90" t="s">
        <v>195</v>
      </c>
      <c r="I2666" s="80">
        <v>124.442742</v>
      </c>
      <c r="J2666" s="79">
        <v>0.01</v>
      </c>
      <c r="K2666" s="79">
        <v>3.0300000000000001E-2</v>
      </c>
      <c r="L2666" s="79">
        <v>6.5000000000000002E-2</v>
      </c>
      <c r="M2666" s="79">
        <v>3.3000000000000002E-2</v>
      </c>
      <c r="N2666" s="79">
        <v>3.3000000000000002E-2</v>
      </c>
      <c r="O2666" s="79">
        <v>3.3000000000000002E-2</v>
      </c>
    </row>
    <row r="2667" spans="1:15">
      <c r="A2667" s="87">
        <v>44378</v>
      </c>
      <c r="B2667" s="79">
        <v>0.1</v>
      </c>
      <c r="C2667" s="79" t="s">
        <v>194</v>
      </c>
      <c r="D2667" s="79">
        <v>0.03</v>
      </c>
      <c r="E2667" s="88" t="s">
        <v>195</v>
      </c>
      <c r="F2667" s="88" t="s">
        <v>195</v>
      </c>
      <c r="G2667" s="90">
        <v>107</v>
      </c>
      <c r="H2667" s="90" t="s">
        <v>195</v>
      </c>
      <c r="I2667" s="80">
        <v>124.44284399999999</v>
      </c>
      <c r="J2667" s="79">
        <v>1.21E-2</v>
      </c>
      <c r="K2667" s="79">
        <v>2.5000000000000001E-2</v>
      </c>
      <c r="L2667" s="79">
        <v>6.5000000000000002E-2</v>
      </c>
      <c r="M2667" s="79">
        <v>3.2000000000000001E-2</v>
      </c>
      <c r="N2667" s="79">
        <v>3.1E-2</v>
      </c>
      <c r="O2667" s="79">
        <v>3.5000000000000003E-2</v>
      </c>
    </row>
    <row r="2668" spans="1:15">
      <c r="A2668" s="87">
        <v>44379</v>
      </c>
      <c r="B2668" s="79">
        <v>0.1</v>
      </c>
      <c r="C2668" s="79" t="s">
        <v>194</v>
      </c>
      <c r="D2668" s="79">
        <v>0.03</v>
      </c>
      <c r="E2668" s="88" t="s">
        <v>195</v>
      </c>
      <c r="F2668" s="88" t="s">
        <v>195</v>
      </c>
      <c r="G2668" s="90">
        <v>190</v>
      </c>
      <c r="H2668" s="90" t="s">
        <v>195</v>
      </c>
      <c r="I2668" s="80">
        <v>124.442947</v>
      </c>
      <c r="J2668" s="79">
        <v>1.06E-2</v>
      </c>
      <c r="K2668" s="79">
        <v>2.5000000000000001E-2</v>
      </c>
      <c r="L2668" s="79">
        <v>6.5000000000000002E-2</v>
      </c>
      <c r="M2668" s="79">
        <v>3.2000000000000001E-2</v>
      </c>
      <c r="N2668" s="79">
        <v>3.4000000000000002E-2</v>
      </c>
      <c r="O2668" s="79">
        <v>3.5999999999999997E-2</v>
      </c>
    </row>
    <row r="2669" spans="1:15">
      <c r="A2669" s="87">
        <v>44382</v>
      </c>
      <c r="B2669" s="79">
        <v>0.1</v>
      </c>
      <c r="C2669" s="79" t="s">
        <v>194</v>
      </c>
      <c r="D2669" s="79">
        <v>0.03</v>
      </c>
      <c r="E2669" s="88" t="s">
        <v>195</v>
      </c>
      <c r="F2669" s="88" t="s">
        <v>195</v>
      </c>
      <c r="G2669" s="90">
        <v>100</v>
      </c>
      <c r="H2669" s="90" t="s">
        <v>195</v>
      </c>
      <c r="I2669" s="80">
        <v>124.443254</v>
      </c>
      <c r="J2669" s="79">
        <v>0.01</v>
      </c>
      <c r="K2669" s="79">
        <v>2.5000000000000001E-2</v>
      </c>
      <c r="L2669" s="79">
        <v>6.5000000000000002E-2</v>
      </c>
      <c r="M2669" s="79">
        <v>3.3000000000000002E-2</v>
      </c>
      <c r="N2669" s="79">
        <v>3.5000000000000003E-2</v>
      </c>
      <c r="O2669" s="79">
        <v>3.7999999999999999E-2</v>
      </c>
    </row>
    <row r="2670" spans="1:15">
      <c r="A2670" s="87">
        <v>44383</v>
      </c>
      <c r="B2670" s="79">
        <v>0.1</v>
      </c>
      <c r="C2670" s="79" t="s">
        <v>194</v>
      </c>
      <c r="D2670" s="79">
        <v>0.03</v>
      </c>
      <c r="E2670" s="88" t="s">
        <v>195</v>
      </c>
      <c r="F2670" s="88" t="s">
        <v>195</v>
      </c>
      <c r="G2670" s="90">
        <v>142</v>
      </c>
      <c r="H2670" s="90" t="s">
        <v>195</v>
      </c>
      <c r="I2670" s="80">
        <v>124.44335599999999</v>
      </c>
      <c r="J2670" s="79">
        <v>0.01</v>
      </c>
      <c r="K2670" s="79">
        <v>2.47E-2</v>
      </c>
      <c r="L2670" s="79">
        <v>6.5000000000000002E-2</v>
      </c>
      <c r="M2670" s="79">
        <v>3.2000000000000001E-2</v>
      </c>
      <c r="N2670" s="79">
        <v>3.2000000000000001E-2</v>
      </c>
      <c r="O2670" s="79">
        <v>3.5000000000000003E-2</v>
      </c>
    </row>
    <row r="2671" spans="1:15">
      <c r="A2671" s="87">
        <v>44384</v>
      </c>
      <c r="B2671" s="79">
        <v>0.1</v>
      </c>
      <c r="C2671" s="79" t="s">
        <v>194</v>
      </c>
      <c r="D2671" s="79">
        <v>0.03</v>
      </c>
      <c r="E2671" s="88" t="s">
        <v>195</v>
      </c>
      <c r="F2671" s="88" t="s">
        <v>195</v>
      </c>
      <c r="G2671" s="90">
        <v>86</v>
      </c>
      <c r="H2671" s="90" t="s">
        <v>195</v>
      </c>
      <c r="I2671" s="80">
        <v>124.44345800000001</v>
      </c>
      <c r="J2671" s="79">
        <v>1.06E-2</v>
      </c>
      <c r="K2671" s="79">
        <v>2.5000000000000001E-2</v>
      </c>
      <c r="L2671" s="79">
        <v>6.5000000000000002E-2</v>
      </c>
      <c r="M2671" s="79">
        <v>3.3000000000000002E-2</v>
      </c>
      <c r="N2671" s="79">
        <v>3.4000000000000002E-2</v>
      </c>
      <c r="O2671" s="79">
        <v>3.5999999999999997E-2</v>
      </c>
    </row>
    <row r="2672" spans="1:15">
      <c r="A2672" s="87">
        <v>44385</v>
      </c>
      <c r="B2672" s="79">
        <v>0.1</v>
      </c>
      <c r="C2672" s="79" t="s">
        <v>194</v>
      </c>
      <c r="D2672" s="79">
        <v>0.03</v>
      </c>
      <c r="E2672" s="88" t="s">
        <v>195</v>
      </c>
      <c r="F2672" s="88" t="s">
        <v>195</v>
      </c>
      <c r="G2672" s="90">
        <v>90</v>
      </c>
      <c r="H2672" s="90" t="s">
        <v>195</v>
      </c>
      <c r="I2672" s="80">
        <v>124.44356000000001</v>
      </c>
      <c r="J2672" s="79">
        <v>0</v>
      </c>
      <c r="K2672" s="79">
        <v>2.5000000000000001E-2</v>
      </c>
      <c r="L2672" s="79">
        <v>5.5E-2</v>
      </c>
      <c r="M2672" s="79">
        <v>3.3000000000000002E-2</v>
      </c>
      <c r="N2672" s="79">
        <v>3.4000000000000002E-2</v>
      </c>
      <c r="O2672" s="79">
        <v>3.5000000000000003E-2</v>
      </c>
    </row>
    <row r="2673" spans="1:15">
      <c r="A2673" s="87">
        <v>44386</v>
      </c>
      <c r="B2673" s="79">
        <v>0.1</v>
      </c>
      <c r="C2673" s="79" t="s">
        <v>194</v>
      </c>
      <c r="D2673" s="79">
        <v>0.03</v>
      </c>
      <c r="E2673" s="88" t="s">
        <v>195</v>
      </c>
      <c r="F2673" s="88" t="s">
        <v>195</v>
      </c>
      <c r="G2673" s="90">
        <v>30</v>
      </c>
      <c r="H2673" s="90" t="s">
        <v>195</v>
      </c>
      <c r="I2673" s="80">
        <v>124.443663</v>
      </c>
      <c r="J2673" s="79">
        <v>0.01</v>
      </c>
      <c r="K2673" s="79">
        <v>2.5000000000000001E-2</v>
      </c>
      <c r="L2673" s="79">
        <v>6.5000000000000002E-2</v>
      </c>
      <c r="M2673" s="79">
        <v>3.3000000000000002E-2</v>
      </c>
      <c r="N2673" s="79">
        <v>3.2000000000000001E-2</v>
      </c>
      <c r="O2673" s="79">
        <v>3.5000000000000003E-2</v>
      </c>
    </row>
    <row r="2674" spans="1:15">
      <c r="A2674" s="87">
        <v>44389</v>
      </c>
      <c r="B2674" s="79">
        <v>0.1</v>
      </c>
      <c r="C2674" s="79" t="s">
        <v>194</v>
      </c>
      <c r="D2674" s="79">
        <v>0.03</v>
      </c>
      <c r="E2674" s="88" t="s">
        <v>195</v>
      </c>
      <c r="F2674" s="88" t="s">
        <v>195</v>
      </c>
      <c r="G2674" s="90">
        <v>0</v>
      </c>
      <c r="H2674" s="90" t="s">
        <v>195</v>
      </c>
      <c r="I2674" s="80">
        <v>124.443969</v>
      </c>
      <c r="J2674" s="79">
        <v>0.01</v>
      </c>
      <c r="K2674" s="79">
        <v>2.5000000000000001E-2</v>
      </c>
      <c r="L2674" s="79">
        <v>6.5000000000000002E-2</v>
      </c>
      <c r="M2674" s="79">
        <v>2.9000000000000001E-2</v>
      </c>
      <c r="N2674" s="79">
        <v>3.1E-2</v>
      </c>
      <c r="O2674" s="79">
        <v>3.4000000000000002E-2</v>
      </c>
    </row>
    <row r="2675" spans="1:15">
      <c r="A2675" s="87">
        <v>44390</v>
      </c>
      <c r="B2675" s="79">
        <v>0.1</v>
      </c>
      <c r="C2675" s="79" t="s">
        <v>194</v>
      </c>
      <c r="D2675" s="79">
        <v>0.03</v>
      </c>
      <c r="E2675" s="88" t="s">
        <v>195</v>
      </c>
      <c r="F2675" s="88" t="s">
        <v>195</v>
      </c>
      <c r="G2675" s="90">
        <v>0</v>
      </c>
      <c r="H2675" s="90" t="s">
        <v>195</v>
      </c>
      <c r="I2675" s="80">
        <v>124.44407200000001</v>
      </c>
      <c r="J2675" s="79">
        <v>0.01</v>
      </c>
      <c r="K2675" s="79">
        <v>2.53E-2</v>
      </c>
      <c r="L2675" s="79">
        <v>6.5000000000000002E-2</v>
      </c>
      <c r="M2675" s="79">
        <v>3.1E-2</v>
      </c>
      <c r="N2675" s="79">
        <v>3.2000000000000001E-2</v>
      </c>
      <c r="O2675" s="79">
        <v>3.5000000000000003E-2</v>
      </c>
    </row>
    <row r="2676" spans="1:15">
      <c r="A2676" s="87">
        <v>44391</v>
      </c>
      <c r="B2676" s="79">
        <v>0.1</v>
      </c>
      <c r="C2676" s="79" t="s">
        <v>194</v>
      </c>
      <c r="D2676" s="79">
        <v>0.03</v>
      </c>
      <c r="E2676" s="88" t="s">
        <v>195</v>
      </c>
      <c r="F2676" s="88" t="s">
        <v>195</v>
      </c>
      <c r="G2676" s="90">
        <v>137</v>
      </c>
      <c r="H2676" s="90" t="s">
        <v>195</v>
      </c>
      <c r="I2676" s="80">
        <v>124.444174</v>
      </c>
      <c r="J2676" s="79">
        <v>0.01</v>
      </c>
      <c r="K2676" s="79">
        <v>2.5000000000000001E-2</v>
      </c>
      <c r="L2676" s="79">
        <v>6.5000000000000002E-2</v>
      </c>
      <c r="M2676" s="79">
        <v>3.1E-2</v>
      </c>
      <c r="N2676" s="79">
        <v>3.1E-2</v>
      </c>
      <c r="O2676" s="79">
        <v>3.4000000000000002E-2</v>
      </c>
    </row>
    <row r="2677" spans="1:15">
      <c r="A2677" s="87">
        <v>44392</v>
      </c>
      <c r="B2677" s="79">
        <v>0.1</v>
      </c>
      <c r="C2677" s="79" t="s">
        <v>194</v>
      </c>
      <c r="D2677" s="79">
        <v>0.03</v>
      </c>
      <c r="E2677" s="88" t="s">
        <v>195</v>
      </c>
      <c r="F2677" s="88" t="s">
        <v>195</v>
      </c>
      <c r="G2677" s="90">
        <v>83</v>
      </c>
      <c r="H2677" s="90" t="s">
        <v>195</v>
      </c>
      <c r="I2677" s="80">
        <v>124.444276</v>
      </c>
      <c r="J2677" s="79">
        <v>7.4999999999999997E-3</v>
      </c>
      <c r="K2677" s="79">
        <v>2.5000000000000001E-2</v>
      </c>
      <c r="L2677" s="79">
        <v>6.5000000000000002E-2</v>
      </c>
      <c r="M2677" s="79">
        <v>2.9000000000000001E-2</v>
      </c>
      <c r="N2677" s="79">
        <v>2.9000000000000001E-2</v>
      </c>
      <c r="O2677" s="79">
        <v>3.2000000000000001E-2</v>
      </c>
    </row>
    <row r="2678" spans="1:15">
      <c r="A2678" s="87">
        <v>44393</v>
      </c>
      <c r="B2678" s="79">
        <v>0.1</v>
      </c>
      <c r="C2678" s="79" t="s">
        <v>194</v>
      </c>
      <c r="D2678" s="79">
        <v>0.03</v>
      </c>
      <c r="E2678" s="88" t="s">
        <v>195</v>
      </c>
      <c r="F2678" s="88" t="s">
        <v>195</v>
      </c>
      <c r="G2678" s="90">
        <v>83</v>
      </c>
      <c r="H2678" s="90" t="s">
        <v>195</v>
      </c>
      <c r="I2678" s="80">
        <v>124.444379</v>
      </c>
      <c r="J2678" s="79">
        <v>7.1999999999999998E-3</v>
      </c>
      <c r="K2678" s="79">
        <v>2.4199999999999999E-2</v>
      </c>
      <c r="L2678" s="79">
        <v>5.8700000000000002E-2</v>
      </c>
      <c r="M2678" s="79">
        <v>2.9000000000000001E-2</v>
      </c>
      <c r="N2678" s="79">
        <v>0.03</v>
      </c>
      <c r="O2678" s="79">
        <v>3.3000000000000002E-2</v>
      </c>
    </row>
    <row r="2679" spans="1:15">
      <c r="A2679" s="87">
        <v>44396</v>
      </c>
      <c r="B2679" s="79">
        <v>0.1</v>
      </c>
      <c r="C2679" s="79" t="s">
        <v>194</v>
      </c>
      <c r="D2679" s="79">
        <v>0.03</v>
      </c>
      <c r="E2679" s="88" t="s">
        <v>195</v>
      </c>
      <c r="F2679" s="88" t="s">
        <v>195</v>
      </c>
      <c r="G2679" s="90">
        <v>4</v>
      </c>
      <c r="H2679" s="90" t="s">
        <v>195</v>
      </c>
      <c r="I2679" s="80">
        <v>124.44468500000001</v>
      </c>
      <c r="J2679" s="79">
        <v>0.01</v>
      </c>
      <c r="K2679" s="79">
        <v>2.52E-2</v>
      </c>
      <c r="L2679" s="79">
        <v>0.06</v>
      </c>
      <c r="M2679" s="79">
        <v>0.03</v>
      </c>
      <c r="N2679" s="79">
        <v>2.9000000000000001E-2</v>
      </c>
      <c r="O2679" s="79">
        <v>3.2000000000000001E-2</v>
      </c>
    </row>
    <row r="2680" spans="1:15">
      <c r="A2680" s="87">
        <v>44397</v>
      </c>
      <c r="B2680" s="79">
        <v>0.1</v>
      </c>
      <c r="C2680" s="79" t="s">
        <v>194</v>
      </c>
      <c r="D2680" s="79">
        <v>0.03</v>
      </c>
      <c r="E2680" s="88" t="s">
        <v>195</v>
      </c>
      <c r="F2680" s="88" t="s">
        <v>195</v>
      </c>
      <c r="G2680" s="90">
        <v>24</v>
      </c>
      <c r="H2680" s="90" t="s">
        <v>195</v>
      </c>
      <c r="I2680" s="80">
        <v>124.444788</v>
      </c>
      <c r="J2680" s="79">
        <v>0.01</v>
      </c>
      <c r="K2680" s="79">
        <v>2.47E-2</v>
      </c>
      <c r="L2680" s="79">
        <v>6.3E-2</v>
      </c>
      <c r="M2680" s="79">
        <v>2.8000000000000001E-2</v>
      </c>
      <c r="N2680" s="79">
        <v>2.9000000000000001E-2</v>
      </c>
      <c r="O2680" s="79">
        <v>3.2000000000000001E-2</v>
      </c>
    </row>
    <row r="2681" spans="1:15">
      <c r="A2681" s="87">
        <v>44398</v>
      </c>
      <c r="B2681" s="79">
        <v>0.1</v>
      </c>
      <c r="C2681" s="79" t="s">
        <v>194</v>
      </c>
      <c r="D2681" s="79">
        <v>0.03</v>
      </c>
      <c r="E2681" s="88" t="s">
        <v>195</v>
      </c>
      <c r="F2681" s="88" t="s">
        <v>195</v>
      </c>
      <c r="G2681" s="90">
        <v>120</v>
      </c>
      <c r="H2681" s="90" t="s">
        <v>195</v>
      </c>
      <c r="I2681" s="80">
        <v>124.44489</v>
      </c>
      <c r="J2681" s="79">
        <v>0.01</v>
      </c>
      <c r="K2681" s="79">
        <v>2.58E-2</v>
      </c>
      <c r="L2681" s="79">
        <v>5.5E-2</v>
      </c>
      <c r="M2681" s="79">
        <v>2.5999999999999999E-2</v>
      </c>
      <c r="N2681" s="79">
        <v>2.7E-2</v>
      </c>
      <c r="O2681" s="79">
        <v>3.2000000000000001E-2</v>
      </c>
    </row>
    <row r="2682" spans="1:15">
      <c r="A2682" s="87">
        <v>44399</v>
      </c>
      <c r="B2682" s="79">
        <v>0.1</v>
      </c>
      <c r="C2682" s="79" t="s">
        <v>194</v>
      </c>
      <c r="D2682" s="79">
        <v>0.03</v>
      </c>
      <c r="E2682" s="88" t="s">
        <v>195</v>
      </c>
      <c r="F2682" s="88" t="s">
        <v>195</v>
      </c>
      <c r="G2682" s="90">
        <v>0</v>
      </c>
      <c r="H2682" s="90" t="s">
        <v>195</v>
      </c>
      <c r="I2682" s="80">
        <v>124.444992</v>
      </c>
      <c r="J2682" s="79">
        <v>7.0000000000000001E-3</v>
      </c>
      <c r="K2682" s="79">
        <v>2.5000000000000001E-2</v>
      </c>
      <c r="L2682" s="79">
        <v>5.5E-2</v>
      </c>
      <c r="M2682" s="79">
        <v>2.4E-2</v>
      </c>
      <c r="N2682" s="79">
        <v>2.5000000000000001E-2</v>
      </c>
      <c r="O2682" s="79">
        <v>3.1E-2</v>
      </c>
    </row>
    <row r="2683" spans="1:15">
      <c r="A2683" s="87">
        <v>44400</v>
      </c>
      <c r="B2683" s="79">
        <v>0.1</v>
      </c>
      <c r="C2683" s="79" t="s">
        <v>194</v>
      </c>
      <c r="D2683" s="79">
        <v>0.03</v>
      </c>
      <c r="E2683" s="88" t="s">
        <v>195</v>
      </c>
      <c r="F2683" s="88" t="s">
        <v>195</v>
      </c>
      <c r="G2683" s="90">
        <v>117</v>
      </c>
      <c r="H2683" s="90" t="s">
        <v>195</v>
      </c>
      <c r="I2683" s="80">
        <v>124.44509499999999</v>
      </c>
      <c r="J2683" s="79">
        <v>0.01</v>
      </c>
      <c r="K2683" s="79">
        <v>2.5000000000000001E-2</v>
      </c>
      <c r="L2683" s="79">
        <v>5.5E-2</v>
      </c>
      <c r="M2683" s="79">
        <v>2.4E-2</v>
      </c>
      <c r="N2683" s="79">
        <v>2.5000000000000001E-2</v>
      </c>
      <c r="O2683" s="79">
        <v>2.9000000000000001E-2</v>
      </c>
    </row>
    <row r="2684" spans="1:15">
      <c r="A2684" s="87">
        <v>44403</v>
      </c>
      <c r="B2684" s="79">
        <v>0.1</v>
      </c>
      <c r="C2684" s="79" t="s">
        <v>194</v>
      </c>
      <c r="D2684" s="79">
        <v>0.03</v>
      </c>
      <c r="E2684" s="88" t="s">
        <v>195</v>
      </c>
      <c r="F2684" s="88" t="s">
        <v>195</v>
      </c>
      <c r="G2684" s="90">
        <v>0</v>
      </c>
      <c r="H2684" s="90" t="s">
        <v>195</v>
      </c>
      <c r="I2684" s="80">
        <v>124.445401</v>
      </c>
      <c r="J2684" s="79">
        <v>1.37E-2</v>
      </c>
      <c r="K2684" s="79">
        <v>2.5000000000000001E-2</v>
      </c>
      <c r="L2684" s="79">
        <v>5.5E-2</v>
      </c>
      <c r="M2684" s="79">
        <v>2.5000000000000001E-2</v>
      </c>
      <c r="N2684" s="79">
        <v>2.5999999999999999E-2</v>
      </c>
      <c r="O2684" s="79">
        <v>2.9000000000000001E-2</v>
      </c>
    </row>
    <row r="2685" spans="1:15">
      <c r="A2685" s="87">
        <v>44404</v>
      </c>
      <c r="B2685" s="79">
        <v>0.1</v>
      </c>
      <c r="C2685" s="79" t="s">
        <v>194</v>
      </c>
      <c r="D2685" s="79">
        <v>0.03</v>
      </c>
      <c r="E2685" s="88" t="s">
        <v>195</v>
      </c>
      <c r="F2685" s="88" t="s">
        <v>195</v>
      </c>
      <c r="G2685" s="90">
        <v>0</v>
      </c>
      <c r="H2685" s="90" t="s">
        <v>195</v>
      </c>
      <c r="I2685" s="80">
        <v>124.445504</v>
      </c>
      <c r="J2685" s="79">
        <v>0.01</v>
      </c>
      <c r="K2685" s="79">
        <v>2.4899999999999999E-2</v>
      </c>
      <c r="L2685" s="79">
        <v>5.5E-2</v>
      </c>
      <c r="M2685" s="79">
        <v>2.5999999999999999E-2</v>
      </c>
      <c r="N2685" s="79">
        <v>2.5999999999999999E-2</v>
      </c>
      <c r="O2685" s="79">
        <v>2.7E-2</v>
      </c>
    </row>
    <row r="2686" spans="1:15">
      <c r="A2686" s="87">
        <v>44405</v>
      </c>
      <c r="B2686" s="79">
        <v>0.1</v>
      </c>
      <c r="C2686" s="79" t="s">
        <v>194</v>
      </c>
      <c r="D2686" s="79">
        <v>0.03</v>
      </c>
      <c r="E2686" s="88" t="s">
        <v>195</v>
      </c>
      <c r="F2686" s="88" t="s">
        <v>195</v>
      </c>
      <c r="G2686" s="90">
        <v>0</v>
      </c>
      <c r="H2686" s="90" t="s">
        <v>195</v>
      </c>
      <c r="I2686" s="80">
        <v>124.445606</v>
      </c>
      <c r="J2686" s="79">
        <v>0.01</v>
      </c>
      <c r="K2686" s="79">
        <v>1.9900000000000001E-2</v>
      </c>
      <c r="L2686" s="79">
        <v>0.05</v>
      </c>
      <c r="M2686" s="79">
        <v>2.5000000000000001E-2</v>
      </c>
      <c r="N2686" s="79">
        <v>2.5000000000000001E-2</v>
      </c>
      <c r="O2686" s="79">
        <v>2.8000000000000001E-2</v>
      </c>
    </row>
    <row r="2687" spans="1:15">
      <c r="A2687" s="87">
        <v>44406</v>
      </c>
      <c r="B2687" s="79">
        <v>0.1</v>
      </c>
      <c r="C2687" s="79" t="s">
        <v>194</v>
      </c>
      <c r="D2687" s="79">
        <v>0.03</v>
      </c>
      <c r="E2687" s="88" t="s">
        <v>195</v>
      </c>
      <c r="F2687" s="88" t="s">
        <v>195</v>
      </c>
      <c r="G2687" s="90">
        <v>0</v>
      </c>
      <c r="H2687" s="90" t="s">
        <v>195</v>
      </c>
      <c r="I2687" s="80">
        <v>124.445708</v>
      </c>
      <c r="J2687" s="79">
        <v>1.8100000000000002E-2</v>
      </c>
      <c r="K2687" s="79">
        <v>1.7399999999999999E-2</v>
      </c>
      <c r="L2687" s="79">
        <v>0.05</v>
      </c>
      <c r="M2687" s="79">
        <v>2.4E-2</v>
      </c>
      <c r="N2687" s="79">
        <v>2.5999999999999999E-2</v>
      </c>
      <c r="O2687" s="79">
        <v>2.9000000000000001E-2</v>
      </c>
    </row>
    <row r="2688" spans="1:15">
      <c r="A2688" s="87">
        <v>44407</v>
      </c>
      <c r="B2688" s="79">
        <v>0.1</v>
      </c>
      <c r="C2688" s="79" t="s">
        <v>194</v>
      </c>
      <c r="D2688" s="79">
        <v>0.03</v>
      </c>
      <c r="E2688" s="88" t="s">
        <v>195</v>
      </c>
      <c r="F2688" s="88" t="s">
        <v>195</v>
      </c>
      <c r="G2688" s="90">
        <v>0</v>
      </c>
      <c r="H2688" s="90" t="s">
        <v>195</v>
      </c>
      <c r="I2688" s="80">
        <v>124.44581100000001</v>
      </c>
      <c r="J2688" s="79">
        <v>7.7000000000000002E-3</v>
      </c>
      <c r="K2688" s="79">
        <v>2.0500000000000001E-2</v>
      </c>
      <c r="L2688" s="79">
        <v>0.05</v>
      </c>
      <c r="M2688" s="79">
        <v>2.4E-2</v>
      </c>
      <c r="N2688" s="79">
        <v>2.3E-2</v>
      </c>
      <c r="O2688" s="79">
        <v>2.5999999999999999E-2</v>
      </c>
    </row>
    <row r="2689" spans="1:15">
      <c r="A2689" s="87">
        <v>44410</v>
      </c>
      <c r="B2689" s="79">
        <v>0.1</v>
      </c>
      <c r="C2689" s="79" t="s">
        <v>194</v>
      </c>
      <c r="D2689" s="79">
        <v>0.03</v>
      </c>
      <c r="E2689" s="88" t="s">
        <v>195</v>
      </c>
      <c r="F2689" s="88" t="s">
        <v>195</v>
      </c>
      <c r="G2689" s="90">
        <v>200</v>
      </c>
      <c r="H2689" s="90" t="s">
        <v>195</v>
      </c>
      <c r="I2689" s="80">
        <v>124.446117</v>
      </c>
      <c r="M2689" s="79">
        <v>2.8000000000000001E-2</v>
      </c>
      <c r="N2689" s="79">
        <v>2.7E-2</v>
      </c>
      <c r="O2689" s="79">
        <v>2.7E-2</v>
      </c>
    </row>
    <row r="2690" spans="1:15">
      <c r="A2690" s="87">
        <v>44411</v>
      </c>
      <c r="B2690" s="79">
        <v>0.1</v>
      </c>
      <c r="C2690" s="79" t="s">
        <v>194</v>
      </c>
      <c r="D2690" s="79">
        <v>0.03</v>
      </c>
      <c r="E2690" s="88" t="s">
        <v>195</v>
      </c>
      <c r="F2690" s="88" t="s">
        <v>195</v>
      </c>
      <c r="G2690" s="90">
        <v>0</v>
      </c>
      <c r="H2690" s="90" t="s">
        <v>195</v>
      </c>
      <c r="I2690" s="80">
        <v>124.44622</v>
      </c>
      <c r="J2690" s="79">
        <v>0.02</v>
      </c>
      <c r="K2690" s="79">
        <v>0.03</v>
      </c>
      <c r="L2690" s="79">
        <v>4.4999999999999998E-2</v>
      </c>
      <c r="M2690" s="79">
        <v>2.7E-2</v>
      </c>
      <c r="N2690" s="79">
        <v>2.5999999999999999E-2</v>
      </c>
      <c r="O2690" s="79">
        <v>2.7E-2</v>
      </c>
    </row>
    <row r="2691" spans="1:15">
      <c r="A2691" s="87">
        <v>44412</v>
      </c>
      <c r="B2691" s="79">
        <v>0.1</v>
      </c>
      <c r="C2691" s="79" t="s">
        <v>194</v>
      </c>
      <c r="D2691" s="79">
        <v>0.03</v>
      </c>
      <c r="E2691" s="88" t="s">
        <v>195</v>
      </c>
      <c r="F2691" s="88" t="s">
        <v>195</v>
      </c>
      <c r="G2691" s="90">
        <v>112</v>
      </c>
      <c r="H2691" s="90" t="s">
        <v>195</v>
      </c>
      <c r="I2691" s="80">
        <v>124.446322</v>
      </c>
      <c r="J2691" s="79">
        <v>0.01</v>
      </c>
      <c r="K2691" s="79">
        <v>1.4999999999999999E-2</v>
      </c>
      <c r="L2691" s="79">
        <v>3.9399999999999998E-2</v>
      </c>
      <c r="M2691" s="79">
        <v>2.5000000000000001E-2</v>
      </c>
      <c r="N2691" s="79">
        <v>2.4E-2</v>
      </c>
      <c r="O2691" s="79">
        <v>2.4E-2</v>
      </c>
    </row>
    <row r="2692" spans="1:15">
      <c r="A2692" s="87">
        <v>44413</v>
      </c>
      <c r="B2692" s="79">
        <v>0.1</v>
      </c>
      <c r="C2692" s="79" t="s">
        <v>194</v>
      </c>
      <c r="D2692" s="79">
        <v>0.03</v>
      </c>
      <c r="E2692" s="88" t="s">
        <v>195</v>
      </c>
      <c r="F2692" s="88" t="s">
        <v>195</v>
      </c>
      <c r="G2692" s="90">
        <v>0</v>
      </c>
      <c r="H2692" s="90" t="s">
        <v>195</v>
      </c>
      <c r="I2692" s="80">
        <v>124.44642399999999</v>
      </c>
      <c r="J2692" s="79">
        <v>0.01</v>
      </c>
      <c r="K2692" s="79">
        <v>1.4999999999999999E-2</v>
      </c>
      <c r="L2692" s="79">
        <v>3.5000000000000003E-2</v>
      </c>
      <c r="M2692" s="79">
        <v>2.5000000000000001E-2</v>
      </c>
      <c r="N2692" s="79">
        <v>2.8000000000000001E-2</v>
      </c>
      <c r="O2692" s="79">
        <v>2.3E-2</v>
      </c>
    </row>
    <row r="2693" spans="1:15">
      <c r="A2693" s="87">
        <v>44414</v>
      </c>
      <c r="B2693" s="79">
        <v>0.1</v>
      </c>
      <c r="C2693" s="79" t="s">
        <v>194</v>
      </c>
      <c r="D2693" s="79">
        <v>0.03</v>
      </c>
      <c r="E2693" s="88" t="s">
        <v>195</v>
      </c>
      <c r="F2693" s="88" t="s">
        <v>195</v>
      </c>
      <c r="G2693" s="90">
        <v>0</v>
      </c>
      <c r="H2693" s="90" t="s">
        <v>195</v>
      </c>
      <c r="I2693" s="80">
        <v>124.446527</v>
      </c>
      <c r="J2693" s="79">
        <v>-6.7000000000000002E-3</v>
      </c>
      <c r="K2693" s="79">
        <v>0</v>
      </c>
      <c r="L2693" s="79">
        <v>2.5000000000000001E-2</v>
      </c>
      <c r="M2693" s="79">
        <v>2.5000000000000001E-2</v>
      </c>
      <c r="N2693" s="79">
        <v>2.1999999999999999E-2</v>
      </c>
      <c r="O2693" s="79">
        <v>2.4E-2</v>
      </c>
    </row>
    <row r="2694" spans="1:15">
      <c r="A2694" s="87">
        <v>44417</v>
      </c>
      <c r="B2694" s="79">
        <v>0.1</v>
      </c>
      <c r="C2694" s="79" t="s">
        <v>194</v>
      </c>
      <c r="D2694" s="79">
        <v>0.03</v>
      </c>
      <c r="E2694" s="88" t="s">
        <v>195</v>
      </c>
      <c r="F2694" s="88" t="s">
        <v>195</v>
      </c>
      <c r="G2694" s="90">
        <v>165</v>
      </c>
      <c r="H2694" s="90" t="s">
        <v>195</v>
      </c>
      <c r="I2694" s="80">
        <v>124.446833</v>
      </c>
      <c r="J2694" s="79">
        <v>5.0000000000000001E-3</v>
      </c>
      <c r="K2694" s="79">
        <v>1.4999999999999999E-2</v>
      </c>
      <c r="L2694" s="79">
        <v>3.5000000000000003E-2</v>
      </c>
      <c r="M2694" s="79">
        <v>2.4E-2</v>
      </c>
      <c r="N2694" s="79">
        <v>2.1000000000000001E-2</v>
      </c>
      <c r="O2694" s="79">
        <v>2.5000000000000001E-2</v>
      </c>
    </row>
    <row r="2695" spans="1:15">
      <c r="A2695" s="87">
        <v>44418</v>
      </c>
      <c r="B2695" s="79">
        <v>0.1</v>
      </c>
      <c r="C2695" s="79" t="s">
        <v>194</v>
      </c>
      <c r="D2695" s="79">
        <v>0.03</v>
      </c>
      <c r="E2695" s="88" t="s">
        <v>195</v>
      </c>
      <c r="F2695" s="88" t="s">
        <v>195</v>
      </c>
      <c r="G2695" s="90">
        <v>170</v>
      </c>
      <c r="H2695" s="90" t="s">
        <v>195</v>
      </c>
      <c r="I2695" s="80">
        <v>124.44693599999999</v>
      </c>
      <c r="J2695" s="79">
        <v>2.7000000000000001E-3</v>
      </c>
      <c r="K2695" s="79">
        <v>1.26E-2</v>
      </c>
      <c r="L2695" s="79">
        <v>3.0300000000000001E-2</v>
      </c>
      <c r="M2695" s="79">
        <v>2.5000000000000001E-2</v>
      </c>
      <c r="N2695" s="79">
        <v>2.1000000000000001E-2</v>
      </c>
      <c r="O2695" s="79">
        <v>2.5000000000000001E-2</v>
      </c>
    </row>
    <row r="2696" spans="1:15">
      <c r="A2696" s="87">
        <v>44419</v>
      </c>
      <c r="B2696" s="79">
        <v>0.1</v>
      </c>
      <c r="C2696" s="79" t="s">
        <v>194</v>
      </c>
      <c r="D2696" s="79">
        <v>0.03</v>
      </c>
      <c r="E2696" s="88" t="s">
        <v>195</v>
      </c>
      <c r="F2696" s="88" t="s">
        <v>195</v>
      </c>
      <c r="G2696" s="90">
        <v>83</v>
      </c>
      <c r="H2696" s="90" t="s">
        <v>195</v>
      </c>
      <c r="I2696" s="80">
        <v>124.44703800000001</v>
      </c>
      <c r="J2696" s="79">
        <v>0.01</v>
      </c>
      <c r="K2696" s="79">
        <v>1.9099999999999999E-2</v>
      </c>
      <c r="L2696" s="79">
        <v>3.5000000000000003E-2</v>
      </c>
      <c r="M2696" s="79">
        <v>2.5000000000000001E-2</v>
      </c>
      <c r="N2696" s="79">
        <v>2.5000000000000001E-2</v>
      </c>
      <c r="O2696" s="79">
        <v>2.7E-2</v>
      </c>
    </row>
    <row r="2697" spans="1:15">
      <c r="A2697" s="87">
        <v>44420</v>
      </c>
      <c r="B2697" s="79">
        <v>0.1</v>
      </c>
      <c r="C2697" s="79" t="s">
        <v>194</v>
      </c>
      <c r="D2697" s="79">
        <v>0.03</v>
      </c>
      <c r="E2697" s="88" t="s">
        <v>195</v>
      </c>
      <c r="F2697" s="88" t="s">
        <v>195</v>
      </c>
      <c r="G2697" s="90">
        <v>0</v>
      </c>
      <c r="H2697" s="90" t="s">
        <v>195</v>
      </c>
      <c r="I2697" s="80">
        <v>124.44714</v>
      </c>
      <c r="J2697" s="79">
        <v>0.01</v>
      </c>
      <c r="K2697" s="79">
        <v>1.4E-2</v>
      </c>
      <c r="L2697" s="79">
        <v>3.5000000000000003E-2</v>
      </c>
      <c r="M2697" s="79">
        <v>2.5000000000000001E-2</v>
      </c>
      <c r="N2697" s="79">
        <v>2.5999999999999999E-2</v>
      </c>
      <c r="O2697" s="79">
        <v>2.8000000000000001E-2</v>
      </c>
    </row>
    <row r="2698" spans="1:15">
      <c r="A2698" s="87">
        <v>44421</v>
      </c>
      <c r="B2698" s="79">
        <v>0.1</v>
      </c>
      <c r="C2698" s="79" t="s">
        <v>194</v>
      </c>
      <c r="D2698" s="79">
        <v>0.03</v>
      </c>
      <c r="E2698" s="88" t="s">
        <v>195</v>
      </c>
      <c r="F2698" s="88" t="s">
        <v>195</v>
      </c>
      <c r="G2698" s="90">
        <v>0</v>
      </c>
      <c r="H2698" s="90" t="s">
        <v>195</v>
      </c>
      <c r="I2698" s="80">
        <v>124.447243</v>
      </c>
      <c r="J2698" s="79">
        <v>5.1000000000000004E-3</v>
      </c>
      <c r="K2698" s="79">
        <v>1.4999999999999999E-2</v>
      </c>
      <c r="L2698" s="79">
        <v>3.5000000000000003E-2</v>
      </c>
      <c r="M2698" s="79">
        <v>2.5000000000000001E-2</v>
      </c>
      <c r="N2698" s="79">
        <v>2.5000000000000001E-2</v>
      </c>
      <c r="O2698" s="79">
        <v>2.8000000000000001E-2</v>
      </c>
    </row>
    <row r="2699" spans="1:15">
      <c r="A2699" s="87">
        <v>44424</v>
      </c>
      <c r="B2699" s="79">
        <v>0.1</v>
      </c>
      <c r="C2699" s="79" t="s">
        <v>194</v>
      </c>
      <c r="D2699" s="79">
        <v>0.03</v>
      </c>
      <c r="E2699" s="88" t="s">
        <v>195</v>
      </c>
      <c r="F2699" s="88" t="s">
        <v>195</v>
      </c>
      <c r="G2699" s="90">
        <v>0</v>
      </c>
      <c r="H2699" s="90" t="s">
        <v>195</v>
      </c>
      <c r="I2699" s="80">
        <v>124.447549</v>
      </c>
      <c r="J2699" s="79">
        <v>0.01</v>
      </c>
      <c r="K2699" s="79">
        <v>1.5699999999999999E-2</v>
      </c>
      <c r="L2699" s="79">
        <v>3.5000000000000003E-2</v>
      </c>
      <c r="M2699" s="79">
        <v>2.5000000000000001E-2</v>
      </c>
      <c r="N2699" s="79">
        <v>2.5000000000000001E-2</v>
      </c>
      <c r="O2699" s="79">
        <v>2.8000000000000001E-2</v>
      </c>
    </row>
    <row r="2700" spans="1:15">
      <c r="A2700" s="87">
        <v>44425</v>
      </c>
      <c r="B2700" s="79">
        <v>0.1</v>
      </c>
      <c r="C2700" s="79" t="s">
        <v>194</v>
      </c>
      <c r="D2700" s="79">
        <v>0.03</v>
      </c>
      <c r="E2700" s="88" t="s">
        <v>195</v>
      </c>
      <c r="F2700" s="88" t="s">
        <v>195</v>
      </c>
      <c r="G2700" s="90">
        <v>0</v>
      </c>
      <c r="H2700" s="90" t="s">
        <v>195</v>
      </c>
      <c r="I2700" s="80">
        <v>124.44765200000001</v>
      </c>
      <c r="J2700" s="79">
        <v>0.01</v>
      </c>
      <c r="K2700" s="79">
        <v>0.03</v>
      </c>
      <c r="L2700" s="79">
        <v>3.5000000000000003E-2</v>
      </c>
      <c r="M2700" s="79">
        <v>2.5000000000000001E-2</v>
      </c>
      <c r="N2700" s="79">
        <v>2.5000000000000001E-2</v>
      </c>
      <c r="O2700" s="79">
        <v>2.9000000000000001E-2</v>
      </c>
    </row>
    <row r="2701" spans="1:15">
      <c r="A2701" s="87">
        <v>44426</v>
      </c>
      <c r="B2701" s="79">
        <v>0.1</v>
      </c>
      <c r="C2701" s="79" t="s">
        <v>194</v>
      </c>
      <c r="D2701" s="79">
        <v>0.03</v>
      </c>
      <c r="E2701" s="88" t="s">
        <v>195</v>
      </c>
      <c r="F2701" s="88" t="s">
        <v>195</v>
      </c>
      <c r="G2701" s="90">
        <v>20</v>
      </c>
      <c r="H2701" s="90" t="s">
        <v>195</v>
      </c>
      <c r="I2701" s="80">
        <v>124.447754</v>
      </c>
      <c r="J2701" s="79">
        <v>0.01</v>
      </c>
      <c r="K2701" s="79">
        <v>0.01</v>
      </c>
      <c r="L2701" s="79">
        <v>0.03</v>
      </c>
      <c r="M2701" s="79">
        <v>2.5999999999999999E-2</v>
      </c>
      <c r="N2701" s="79">
        <v>2.5000000000000001E-2</v>
      </c>
      <c r="O2701" s="79">
        <v>2.5000000000000001E-2</v>
      </c>
    </row>
    <row r="2702" spans="1:15">
      <c r="A2702" s="87">
        <v>44427</v>
      </c>
      <c r="B2702" s="79">
        <v>0.1</v>
      </c>
      <c r="C2702" s="79" t="s">
        <v>194</v>
      </c>
      <c r="D2702" s="79">
        <v>0.03</v>
      </c>
      <c r="E2702" s="88" t="s">
        <v>195</v>
      </c>
      <c r="F2702" s="88" t="s">
        <v>195</v>
      </c>
      <c r="G2702" s="90">
        <v>20</v>
      </c>
      <c r="H2702" s="90" t="s">
        <v>195</v>
      </c>
      <c r="I2702" s="80">
        <v>124.447856</v>
      </c>
      <c r="J2702" s="79">
        <v>5.0000000000000001E-3</v>
      </c>
      <c r="K2702" s="79">
        <v>1.23E-2</v>
      </c>
      <c r="L2702" s="79">
        <v>0.03</v>
      </c>
      <c r="M2702" s="79">
        <v>2.3E-2</v>
      </c>
      <c r="N2702" s="79">
        <v>2.3E-2</v>
      </c>
      <c r="O2702" s="79">
        <v>2.5000000000000001E-2</v>
      </c>
    </row>
    <row r="2703" spans="1:15">
      <c r="A2703" s="87">
        <v>44428</v>
      </c>
      <c r="B2703" s="79">
        <v>0.1</v>
      </c>
      <c r="C2703" s="79" t="s">
        <v>194</v>
      </c>
      <c r="D2703" s="79">
        <v>0.03</v>
      </c>
      <c r="E2703" s="88" t="s">
        <v>195</v>
      </c>
      <c r="F2703" s="88" t="s">
        <v>195</v>
      </c>
      <c r="G2703" s="90">
        <v>75</v>
      </c>
      <c r="H2703" s="90" t="s">
        <v>195</v>
      </c>
      <c r="I2703" s="80">
        <v>124.447959</v>
      </c>
      <c r="J2703" s="79">
        <v>1.2500000000000001E-2</v>
      </c>
      <c r="K2703" s="79">
        <v>0.01</v>
      </c>
      <c r="L2703" s="79">
        <v>0.03</v>
      </c>
      <c r="M2703" s="79">
        <v>2.1999999999999999E-2</v>
      </c>
      <c r="N2703" s="79">
        <v>2.1000000000000001E-2</v>
      </c>
      <c r="O2703" s="79">
        <v>2.4E-2</v>
      </c>
    </row>
    <row r="2704" spans="1:15">
      <c r="A2704" s="87">
        <v>44431</v>
      </c>
      <c r="B2704" s="79">
        <v>0.1</v>
      </c>
      <c r="C2704" s="79" t="s">
        <v>194</v>
      </c>
      <c r="D2704" s="79">
        <v>0.03</v>
      </c>
      <c r="E2704" s="88" t="s">
        <v>195</v>
      </c>
      <c r="F2704" s="88" t="s">
        <v>195</v>
      </c>
      <c r="G2704" s="90">
        <v>0</v>
      </c>
      <c r="H2704" s="90" t="s">
        <v>195</v>
      </c>
      <c r="I2704" s="80">
        <v>124.44826500000001</v>
      </c>
      <c r="J2704" s="79">
        <v>0.01</v>
      </c>
      <c r="K2704" s="79">
        <v>0.01</v>
      </c>
      <c r="L2704" s="79">
        <v>0.03</v>
      </c>
      <c r="M2704" s="79">
        <v>2.1999999999999999E-2</v>
      </c>
      <c r="N2704" s="79">
        <v>2.1999999999999999E-2</v>
      </c>
      <c r="O2704" s="79">
        <v>2.4E-2</v>
      </c>
    </row>
    <row r="2705" spans="1:15">
      <c r="A2705" s="87">
        <v>44432</v>
      </c>
      <c r="B2705" s="79">
        <v>0.1</v>
      </c>
      <c r="C2705" s="79" t="s">
        <v>194</v>
      </c>
      <c r="D2705" s="79">
        <v>0.03</v>
      </c>
      <c r="E2705" s="88" t="s">
        <v>195</v>
      </c>
      <c r="F2705" s="88" t="s">
        <v>195</v>
      </c>
      <c r="G2705" s="90">
        <v>50</v>
      </c>
      <c r="H2705" s="90" t="s">
        <v>195</v>
      </c>
      <c r="I2705" s="80">
        <v>124.448368</v>
      </c>
      <c r="J2705" s="79">
        <v>0.01</v>
      </c>
      <c r="K2705" s="79">
        <v>1.0699999999999999E-2</v>
      </c>
      <c r="L2705" s="79">
        <v>0.03</v>
      </c>
      <c r="M2705" s="79">
        <v>2.1000000000000001E-2</v>
      </c>
      <c r="N2705" s="79">
        <v>2.1000000000000001E-2</v>
      </c>
      <c r="O2705" s="79">
        <v>2.4E-2</v>
      </c>
    </row>
    <row r="2706" spans="1:15">
      <c r="A2706" s="87">
        <v>44433</v>
      </c>
      <c r="B2706" s="79">
        <v>0.1</v>
      </c>
      <c r="C2706" s="79" t="s">
        <v>194</v>
      </c>
      <c r="D2706" s="79">
        <v>0.03</v>
      </c>
      <c r="E2706" s="88" t="s">
        <v>195</v>
      </c>
      <c r="F2706" s="88" t="s">
        <v>195</v>
      </c>
      <c r="G2706" s="90">
        <v>200</v>
      </c>
      <c r="H2706" s="90" t="s">
        <v>195</v>
      </c>
      <c r="I2706" s="80">
        <v>124.44847</v>
      </c>
      <c r="J2706" s="79">
        <v>5.5999999999999999E-3</v>
      </c>
      <c r="K2706" s="79">
        <v>1.0800000000000001E-2</v>
      </c>
      <c r="L2706" s="79">
        <v>0.03</v>
      </c>
      <c r="M2706" s="79">
        <v>0.02</v>
      </c>
      <c r="N2706" s="79">
        <v>2.1000000000000001E-2</v>
      </c>
      <c r="O2706" s="79">
        <v>2.4E-2</v>
      </c>
    </row>
    <row r="2707" spans="1:15">
      <c r="A2707" s="87">
        <v>44434</v>
      </c>
      <c r="B2707" s="79">
        <v>0.1</v>
      </c>
      <c r="C2707" s="79" t="s">
        <v>194</v>
      </c>
      <c r="D2707" s="79">
        <v>0.03</v>
      </c>
      <c r="E2707" s="88" t="s">
        <v>195</v>
      </c>
      <c r="F2707" s="88" t="s">
        <v>195</v>
      </c>
      <c r="G2707" s="90">
        <v>164</v>
      </c>
      <c r="H2707" s="90" t="s">
        <v>195</v>
      </c>
      <c r="I2707" s="80">
        <v>124.448572</v>
      </c>
      <c r="J2707" s="79">
        <v>0.01</v>
      </c>
      <c r="K2707" s="79">
        <v>1.34E-2</v>
      </c>
      <c r="L2707" s="79">
        <v>0.03</v>
      </c>
      <c r="M2707" s="79">
        <v>0.02</v>
      </c>
      <c r="N2707" s="79">
        <v>2.1000000000000001E-2</v>
      </c>
      <c r="O2707" s="79">
        <v>2.4E-2</v>
      </c>
    </row>
    <row r="2708" spans="1:15">
      <c r="A2708" s="87">
        <v>44435</v>
      </c>
      <c r="B2708" s="79">
        <v>0.1</v>
      </c>
      <c r="C2708" s="79" t="s">
        <v>194</v>
      </c>
      <c r="D2708" s="79">
        <v>0.03</v>
      </c>
      <c r="E2708" s="88" t="s">
        <v>195</v>
      </c>
      <c r="F2708" s="88" t="s">
        <v>195</v>
      </c>
      <c r="G2708" s="90">
        <v>0</v>
      </c>
      <c r="H2708" s="90" t="s">
        <v>195</v>
      </c>
      <c r="I2708" s="80">
        <v>124.44867499999999</v>
      </c>
      <c r="J2708" s="79">
        <v>0.01</v>
      </c>
      <c r="K2708" s="79">
        <v>0.01</v>
      </c>
      <c r="L2708" s="79">
        <v>0.03</v>
      </c>
      <c r="M2708" s="79">
        <v>1.9E-2</v>
      </c>
      <c r="N2708" s="79">
        <v>1.9E-2</v>
      </c>
      <c r="O2708" s="79">
        <v>2.5000000000000001E-2</v>
      </c>
    </row>
    <row r="2709" spans="1:15">
      <c r="A2709" s="87">
        <v>44438</v>
      </c>
      <c r="B2709" s="79">
        <v>0.1</v>
      </c>
      <c r="C2709" s="79" t="s">
        <v>194</v>
      </c>
      <c r="D2709" s="79">
        <v>0.03</v>
      </c>
      <c r="E2709" s="88" t="s">
        <v>195</v>
      </c>
      <c r="F2709" s="88" t="s">
        <v>195</v>
      </c>
      <c r="G2709" s="90">
        <v>23</v>
      </c>
      <c r="H2709" s="90" t="s">
        <v>195</v>
      </c>
      <c r="I2709" s="80">
        <v>124.448981</v>
      </c>
      <c r="J2709" s="79">
        <v>6.3E-3</v>
      </c>
      <c r="K2709" s="79">
        <v>1.1599999999999999E-2</v>
      </c>
      <c r="L2709" s="79">
        <v>0.03</v>
      </c>
      <c r="M2709" s="79">
        <v>0.02</v>
      </c>
      <c r="N2709" s="79">
        <v>1.9E-2</v>
      </c>
      <c r="O2709" s="79">
        <v>2.4E-2</v>
      </c>
    </row>
    <row r="2710" spans="1:15">
      <c r="A2710" s="87">
        <v>44439</v>
      </c>
      <c r="B2710" s="79">
        <v>0.1</v>
      </c>
      <c r="C2710" s="79" t="s">
        <v>194</v>
      </c>
      <c r="D2710" s="79">
        <v>0.03</v>
      </c>
      <c r="E2710" s="88" t="s">
        <v>195</v>
      </c>
      <c r="F2710" s="88" t="s">
        <v>195</v>
      </c>
      <c r="G2710" s="90">
        <v>41</v>
      </c>
      <c r="H2710" s="90" t="s">
        <v>195</v>
      </c>
      <c r="I2710" s="80">
        <v>124.449084</v>
      </c>
      <c r="J2710" s="79">
        <v>0.01</v>
      </c>
      <c r="K2710" s="79">
        <v>1.21E-2</v>
      </c>
      <c r="L2710" s="79">
        <v>0.03</v>
      </c>
      <c r="M2710" s="79">
        <v>0.02</v>
      </c>
      <c r="N2710" s="79">
        <v>1.9E-2</v>
      </c>
      <c r="O2710" s="79">
        <v>2.5000000000000001E-2</v>
      </c>
    </row>
    <row r="2711" spans="1:15">
      <c r="A2711" s="87">
        <v>44440</v>
      </c>
      <c r="B2711" s="79">
        <v>0.1</v>
      </c>
      <c r="C2711" s="79" t="s">
        <v>194</v>
      </c>
      <c r="D2711" s="79">
        <v>0.03</v>
      </c>
      <c r="E2711" s="88" t="s">
        <v>195</v>
      </c>
      <c r="F2711" s="88" t="s">
        <v>195</v>
      </c>
      <c r="G2711" s="90">
        <v>47</v>
      </c>
      <c r="H2711" s="90" t="s">
        <v>195</v>
      </c>
      <c r="I2711" s="80">
        <v>124.449186</v>
      </c>
      <c r="J2711" s="79">
        <v>7.1999999999999998E-3</v>
      </c>
      <c r="K2711" s="79">
        <v>1.2500000000000001E-2</v>
      </c>
      <c r="L2711" s="79">
        <v>0.03</v>
      </c>
      <c r="M2711" s="79">
        <v>0.02</v>
      </c>
      <c r="N2711" s="79">
        <v>0.02</v>
      </c>
      <c r="O2711" s="79">
        <v>2.5000000000000001E-2</v>
      </c>
    </row>
    <row r="2712" spans="1:15">
      <c r="A2712" s="87">
        <v>44441</v>
      </c>
      <c r="B2712" s="79">
        <v>0.1</v>
      </c>
      <c r="C2712" s="79" t="s">
        <v>194</v>
      </c>
      <c r="D2712" s="79">
        <v>0.03</v>
      </c>
      <c r="E2712" s="88" t="s">
        <v>195</v>
      </c>
      <c r="F2712" s="88" t="s">
        <v>195</v>
      </c>
      <c r="G2712" s="90">
        <v>41</v>
      </c>
      <c r="H2712" s="90" t="s">
        <v>195</v>
      </c>
      <c r="I2712" s="80">
        <v>124.449288</v>
      </c>
      <c r="J2712" s="79">
        <v>0.01</v>
      </c>
      <c r="K2712" s="79">
        <v>1.2699999999999999E-2</v>
      </c>
      <c r="L2712" s="79">
        <v>0.03</v>
      </c>
      <c r="M2712" s="79">
        <v>0.02</v>
      </c>
      <c r="N2712" s="79">
        <v>0.02</v>
      </c>
      <c r="O2712" s="79">
        <v>2.5000000000000001E-2</v>
      </c>
    </row>
    <row r="2713" spans="1:15">
      <c r="A2713" s="87">
        <v>44442</v>
      </c>
      <c r="B2713" s="79">
        <v>0.1</v>
      </c>
      <c r="C2713" s="79" t="s">
        <v>194</v>
      </c>
      <c r="D2713" s="79">
        <v>0.03</v>
      </c>
      <c r="E2713" s="88" t="s">
        <v>195</v>
      </c>
      <c r="F2713" s="88" t="s">
        <v>195</v>
      </c>
      <c r="G2713" s="90">
        <v>0</v>
      </c>
      <c r="H2713" s="90" t="s">
        <v>195</v>
      </c>
      <c r="I2713" s="80">
        <v>124.44939100000001</v>
      </c>
      <c r="J2713" s="79">
        <v>4.8999999999999998E-3</v>
      </c>
      <c r="K2713" s="79">
        <v>1.4800000000000001E-2</v>
      </c>
      <c r="L2713" s="79">
        <v>0.03</v>
      </c>
      <c r="M2713" s="79">
        <v>2.5999999999999999E-2</v>
      </c>
      <c r="N2713" s="79">
        <v>0.02</v>
      </c>
      <c r="O2713" s="79">
        <v>2.5000000000000001E-2</v>
      </c>
    </row>
    <row r="2714" spans="1:15">
      <c r="A2714" s="87">
        <v>44445</v>
      </c>
      <c r="B2714" s="79">
        <v>0.1</v>
      </c>
      <c r="C2714" s="79" t="s">
        <v>194</v>
      </c>
      <c r="D2714" s="79">
        <v>0.03</v>
      </c>
      <c r="E2714" s="88">
        <v>0.03</v>
      </c>
      <c r="F2714" s="88">
        <v>0.03</v>
      </c>
      <c r="G2714" s="90">
        <v>1072</v>
      </c>
      <c r="H2714" s="90">
        <v>7</v>
      </c>
      <c r="I2714" s="80">
        <v>124.449697</v>
      </c>
      <c r="J2714" s="79">
        <v>0.01</v>
      </c>
      <c r="K2714" s="79">
        <v>1.2E-2</v>
      </c>
      <c r="L2714" s="79">
        <v>0.03</v>
      </c>
      <c r="M2714" s="79">
        <v>2.5000000000000001E-2</v>
      </c>
      <c r="N2714" s="79">
        <v>0.02</v>
      </c>
      <c r="O2714" s="79">
        <v>2.5999999999999999E-2</v>
      </c>
    </row>
    <row r="2715" spans="1:15">
      <c r="A2715" s="87">
        <v>44446</v>
      </c>
      <c r="B2715" s="79">
        <v>0.1</v>
      </c>
      <c r="C2715" s="79" t="s">
        <v>194</v>
      </c>
      <c r="D2715" s="79">
        <v>0.03</v>
      </c>
      <c r="E2715" s="88" t="s">
        <v>195</v>
      </c>
      <c r="F2715" s="88" t="s">
        <v>195</v>
      </c>
      <c r="G2715" s="90">
        <v>68</v>
      </c>
      <c r="H2715" s="90" t="s">
        <v>195</v>
      </c>
      <c r="I2715" s="80">
        <v>124.4498</v>
      </c>
      <c r="J2715" s="79">
        <v>2.7000000000000001E-3</v>
      </c>
      <c r="K2715" s="79">
        <v>1.1599999999999999E-2</v>
      </c>
      <c r="L2715" s="79">
        <v>2.8000000000000001E-2</v>
      </c>
      <c r="M2715" s="79">
        <v>2.5000000000000001E-2</v>
      </c>
      <c r="N2715" s="79">
        <v>2.1999999999999999E-2</v>
      </c>
      <c r="O2715" s="79">
        <v>2.5000000000000001E-2</v>
      </c>
    </row>
    <row r="2716" spans="1:15">
      <c r="A2716" s="87">
        <v>44447</v>
      </c>
      <c r="B2716" s="79">
        <v>0.1</v>
      </c>
      <c r="C2716" s="79" t="s">
        <v>194</v>
      </c>
      <c r="D2716" s="79">
        <v>0.03</v>
      </c>
      <c r="E2716" s="88" t="s">
        <v>195</v>
      </c>
      <c r="F2716" s="88" t="s">
        <v>195</v>
      </c>
      <c r="G2716" s="90">
        <v>70</v>
      </c>
      <c r="H2716" s="90" t="s">
        <v>195</v>
      </c>
      <c r="I2716" s="80">
        <v>124.44990199999999</v>
      </c>
      <c r="J2716" s="79">
        <v>0.01</v>
      </c>
      <c r="K2716" s="79">
        <v>1.0699999999999999E-2</v>
      </c>
      <c r="L2716" s="79">
        <v>2.5000000000000001E-2</v>
      </c>
      <c r="M2716" s="79">
        <v>2.5000000000000001E-2</v>
      </c>
      <c r="N2716" s="79">
        <v>3.1E-2</v>
      </c>
      <c r="O2716" s="79">
        <v>3.4000000000000002E-2</v>
      </c>
    </row>
    <row r="2717" spans="1:15">
      <c r="A2717" s="87">
        <v>44448</v>
      </c>
      <c r="B2717" s="79">
        <v>0.1</v>
      </c>
      <c r="C2717" s="79" t="s">
        <v>194</v>
      </c>
      <c r="D2717" s="79">
        <v>0.03</v>
      </c>
      <c r="E2717" s="88" t="s">
        <v>195</v>
      </c>
      <c r="F2717" s="88" t="s">
        <v>195</v>
      </c>
      <c r="G2717" s="90">
        <v>48</v>
      </c>
      <c r="H2717" s="90" t="s">
        <v>195</v>
      </c>
      <c r="I2717" s="80">
        <v>124.45000400000001</v>
      </c>
      <c r="J2717" s="79">
        <v>0.01</v>
      </c>
      <c r="K2717" s="79">
        <v>1.04E-2</v>
      </c>
      <c r="L2717" s="79">
        <v>2.5000000000000001E-2</v>
      </c>
      <c r="M2717" s="79">
        <v>2.9000000000000001E-2</v>
      </c>
      <c r="N2717" s="79">
        <v>3.2000000000000001E-2</v>
      </c>
      <c r="O2717" s="79">
        <v>3.3000000000000002E-2</v>
      </c>
    </row>
    <row r="2718" spans="1:15">
      <c r="A2718" s="87">
        <v>44449</v>
      </c>
      <c r="B2718" s="79">
        <v>0.1</v>
      </c>
      <c r="C2718" s="79" t="s">
        <v>194</v>
      </c>
      <c r="D2718" s="79">
        <v>0.03</v>
      </c>
      <c r="E2718" s="88" t="s">
        <v>195</v>
      </c>
      <c r="F2718" s="88" t="s">
        <v>195</v>
      </c>
      <c r="G2718" s="90">
        <v>40</v>
      </c>
      <c r="H2718" s="90" t="s">
        <v>195</v>
      </c>
      <c r="I2718" s="80">
        <v>124.450107</v>
      </c>
      <c r="J2718" s="79">
        <v>0.01</v>
      </c>
      <c r="K2718" s="79">
        <v>1.2999999999999999E-2</v>
      </c>
      <c r="L2718" s="79">
        <v>0.04</v>
      </c>
      <c r="M2718" s="79">
        <v>2.5999999999999999E-2</v>
      </c>
      <c r="N2718" s="79">
        <v>2.8000000000000001E-2</v>
      </c>
      <c r="O2718" s="79">
        <v>2.9000000000000001E-2</v>
      </c>
    </row>
    <row r="2719" spans="1:15">
      <c r="A2719" s="87">
        <v>44452</v>
      </c>
      <c r="B2719" s="79">
        <v>0.1</v>
      </c>
      <c r="C2719" s="79" t="s">
        <v>194</v>
      </c>
      <c r="D2719" s="79">
        <v>0.03</v>
      </c>
      <c r="E2719" s="88" t="s">
        <v>195</v>
      </c>
      <c r="F2719" s="88" t="s">
        <v>195</v>
      </c>
      <c r="G2719" s="90">
        <v>42</v>
      </c>
      <c r="H2719" s="90" t="s">
        <v>195</v>
      </c>
      <c r="I2719" s="80">
        <v>124.450413</v>
      </c>
      <c r="J2719" s="79">
        <v>2.5000000000000001E-3</v>
      </c>
      <c r="K2719" s="79">
        <v>1.1599999999999999E-2</v>
      </c>
      <c r="L2719" s="79">
        <v>0.03</v>
      </c>
      <c r="M2719" s="79">
        <v>2.7E-2</v>
      </c>
      <c r="N2719" s="79">
        <v>2.8000000000000001E-2</v>
      </c>
      <c r="O2719" s="79">
        <v>2.9000000000000001E-2</v>
      </c>
    </row>
    <row r="2720" spans="1:15">
      <c r="A2720" s="87">
        <v>44453</v>
      </c>
      <c r="B2720" s="79">
        <v>0.1</v>
      </c>
      <c r="C2720" s="79" t="s">
        <v>194</v>
      </c>
      <c r="D2720" s="79">
        <v>0.03</v>
      </c>
      <c r="E2720" s="88" t="s">
        <v>195</v>
      </c>
      <c r="F2720" s="88" t="s">
        <v>195</v>
      </c>
      <c r="G2720" s="90">
        <v>12</v>
      </c>
      <c r="H2720" s="90" t="s">
        <v>195</v>
      </c>
      <c r="I2720" s="80">
        <v>124.45051599999999</v>
      </c>
      <c r="J2720" s="79">
        <v>0.01</v>
      </c>
      <c r="K2720" s="79">
        <v>1.0699999999999999E-2</v>
      </c>
      <c r="L2720" s="79">
        <v>0.03</v>
      </c>
      <c r="M2720" s="79">
        <v>2.5000000000000001E-2</v>
      </c>
      <c r="N2720" s="79">
        <v>2.8000000000000001E-2</v>
      </c>
      <c r="O2720" s="79">
        <v>2.7E-2</v>
      </c>
    </row>
    <row r="2721" spans="1:18">
      <c r="A2721" s="87">
        <v>44454</v>
      </c>
      <c r="B2721" s="79">
        <v>0.1</v>
      </c>
      <c r="C2721" s="79" t="s">
        <v>194</v>
      </c>
      <c r="D2721" s="79">
        <v>0.03</v>
      </c>
      <c r="E2721" s="88" t="s">
        <v>195</v>
      </c>
      <c r="F2721" s="88" t="s">
        <v>195</v>
      </c>
      <c r="G2721" s="90">
        <v>87</v>
      </c>
      <c r="H2721" s="90" t="s">
        <v>195</v>
      </c>
      <c r="I2721" s="80">
        <v>124.45061800000001</v>
      </c>
      <c r="J2721" s="79">
        <v>0.01</v>
      </c>
      <c r="K2721" s="79">
        <v>1.0999999999999999E-2</v>
      </c>
      <c r="L2721" s="79">
        <v>0.03</v>
      </c>
      <c r="M2721" s="79">
        <v>2.7E-2</v>
      </c>
      <c r="N2721" s="79">
        <v>2.4E-2</v>
      </c>
      <c r="O2721" s="79">
        <v>2.4E-2</v>
      </c>
    </row>
    <row r="2722" spans="1:18">
      <c r="A2722" s="87">
        <v>44455</v>
      </c>
      <c r="B2722" s="79">
        <v>0.1</v>
      </c>
      <c r="C2722" s="79" t="s">
        <v>194</v>
      </c>
      <c r="D2722" s="79">
        <v>0.03</v>
      </c>
      <c r="E2722" s="88" t="s">
        <v>195</v>
      </c>
      <c r="F2722" s="88" t="s">
        <v>195</v>
      </c>
      <c r="G2722" s="90">
        <v>92</v>
      </c>
      <c r="H2722" s="90" t="s">
        <v>195</v>
      </c>
      <c r="I2722" s="80">
        <v>124.45072</v>
      </c>
      <c r="J2722" s="79">
        <v>8.3999999999999995E-3</v>
      </c>
      <c r="K2722" s="79">
        <v>1.2699999999999999E-2</v>
      </c>
      <c r="L2722" s="79">
        <v>3.1699999999999999E-2</v>
      </c>
      <c r="M2722" s="79">
        <v>2.5000000000000001E-2</v>
      </c>
      <c r="N2722" s="79">
        <v>2.4E-2</v>
      </c>
      <c r="O2722" s="79">
        <v>2.8000000000000001E-2</v>
      </c>
    </row>
    <row r="2723" spans="1:18">
      <c r="A2723" s="87">
        <v>44456</v>
      </c>
      <c r="B2723" s="79">
        <v>0.1</v>
      </c>
      <c r="C2723" s="79" t="s">
        <v>194</v>
      </c>
      <c r="D2723" s="79">
        <v>0.03</v>
      </c>
      <c r="E2723" s="88" t="s">
        <v>195</v>
      </c>
      <c r="F2723" s="88" t="s">
        <v>195</v>
      </c>
      <c r="G2723" s="90">
        <v>88</v>
      </c>
      <c r="H2723" s="90" t="s">
        <v>195</v>
      </c>
      <c r="I2723" s="80">
        <v>124.450823</v>
      </c>
      <c r="J2723" s="79">
        <v>8.2000000000000007E-3</v>
      </c>
      <c r="K2723" s="79">
        <v>1.35E-2</v>
      </c>
      <c r="L2723" s="79">
        <v>0.03</v>
      </c>
      <c r="M2723" s="79">
        <v>2.5999999999999999E-2</v>
      </c>
      <c r="N2723" s="79">
        <v>2.5000000000000001E-2</v>
      </c>
      <c r="O2723" s="79">
        <v>2.8000000000000001E-2</v>
      </c>
    </row>
    <row r="2724" spans="1:18">
      <c r="A2724" s="87">
        <v>44459</v>
      </c>
      <c r="B2724" s="79">
        <v>0.1</v>
      </c>
      <c r="C2724" s="79" t="s">
        <v>194</v>
      </c>
      <c r="D2724" s="79">
        <v>0.03</v>
      </c>
      <c r="E2724" s="88" t="s">
        <v>195</v>
      </c>
      <c r="F2724" s="88" t="s">
        <v>195</v>
      </c>
      <c r="G2724" s="90">
        <v>80</v>
      </c>
      <c r="H2724" s="90" t="s">
        <v>195</v>
      </c>
      <c r="I2724" s="80">
        <v>124.45112899999999</v>
      </c>
      <c r="J2724" s="79">
        <v>8.8999999999999999E-3</v>
      </c>
      <c r="K2724" s="79">
        <v>1.29E-2</v>
      </c>
      <c r="L2724" s="79">
        <v>0.03</v>
      </c>
      <c r="M2724" s="79">
        <v>2.5999999999999999E-2</v>
      </c>
      <c r="N2724" s="79">
        <v>2.5999999999999999E-2</v>
      </c>
      <c r="O2724" s="79">
        <v>2.7E-2</v>
      </c>
    </row>
    <row r="2725" spans="1:18">
      <c r="A2725" s="87">
        <v>44460</v>
      </c>
      <c r="B2725" s="79">
        <v>0.1</v>
      </c>
      <c r="C2725" s="79" t="s">
        <v>194</v>
      </c>
      <c r="D2725" s="79">
        <v>0.03</v>
      </c>
      <c r="E2725" s="88" t="s">
        <v>195</v>
      </c>
      <c r="F2725" s="88" t="s">
        <v>195</v>
      </c>
      <c r="G2725" s="90">
        <v>106</v>
      </c>
      <c r="H2725" s="90" t="s">
        <v>195</v>
      </c>
      <c r="I2725" s="80">
        <v>124.451232</v>
      </c>
      <c r="J2725" s="79">
        <v>0.01</v>
      </c>
      <c r="K2725" s="79">
        <v>1.2200000000000001E-2</v>
      </c>
      <c r="L2725" s="79">
        <v>0.04</v>
      </c>
      <c r="M2725" s="79">
        <v>2.5000000000000001E-2</v>
      </c>
      <c r="N2725" s="79">
        <v>2.5000000000000001E-2</v>
      </c>
      <c r="O2725" s="79">
        <v>2.5999999999999999E-2</v>
      </c>
    </row>
    <row r="2726" spans="1:18">
      <c r="A2726" s="87">
        <v>44461</v>
      </c>
      <c r="B2726" s="79">
        <v>0.1</v>
      </c>
      <c r="C2726" s="79" t="s">
        <v>194</v>
      </c>
      <c r="D2726" s="79">
        <v>0.03</v>
      </c>
      <c r="E2726" s="88" t="s">
        <v>195</v>
      </c>
      <c r="F2726" s="88" t="s">
        <v>195</v>
      </c>
      <c r="G2726" s="90">
        <v>247</v>
      </c>
      <c r="H2726" s="90" t="s">
        <v>195</v>
      </c>
      <c r="I2726" s="80">
        <v>124.451334</v>
      </c>
      <c r="J2726" s="79">
        <v>3.8E-3</v>
      </c>
      <c r="K2726" s="79">
        <v>1.5900000000000001E-2</v>
      </c>
      <c r="L2726" s="79">
        <v>3.5000000000000003E-2</v>
      </c>
      <c r="M2726" s="79">
        <v>2.5000000000000001E-2</v>
      </c>
      <c r="N2726" s="79">
        <v>2.5000000000000001E-2</v>
      </c>
      <c r="O2726" s="79">
        <v>2.5999999999999999E-2</v>
      </c>
    </row>
    <row r="2727" spans="1:18">
      <c r="A2727" s="87">
        <v>44462</v>
      </c>
      <c r="B2727" s="79">
        <v>0.1</v>
      </c>
      <c r="C2727" s="79" t="s">
        <v>194</v>
      </c>
      <c r="D2727" s="79">
        <v>0.03</v>
      </c>
      <c r="E2727" s="88" t="s">
        <v>195</v>
      </c>
      <c r="F2727" s="88" t="s">
        <v>195</v>
      </c>
      <c r="G2727" s="90">
        <v>241</v>
      </c>
      <c r="H2727" s="90" t="s">
        <v>195</v>
      </c>
      <c r="I2727" s="80">
        <v>124.451436</v>
      </c>
      <c r="J2727" s="79">
        <v>0.01</v>
      </c>
      <c r="K2727" s="79">
        <v>1.55E-2</v>
      </c>
      <c r="L2727" s="79">
        <v>3.85E-2</v>
      </c>
      <c r="M2727" s="79">
        <v>2.8000000000000001E-2</v>
      </c>
      <c r="N2727" s="79">
        <v>2.9000000000000001E-2</v>
      </c>
      <c r="O2727" s="79">
        <v>0.03</v>
      </c>
    </row>
    <row r="2728" spans="1:18">
      <c r="A2728" s="87">
        <v>44463</v>
      </c>
      <c r="B2728" s="79">
        <v>0.1</v>
      </c>
      <c r="C2728" s="79" t="s">
        <v>194</v>
      </c>
      <c r="D2728" s="79">
        <v>0.03</v>
      </c>
      <c r="E2728" s="88" t="s">
        <v>195</v>
      </c>
      <c r="F2728" s="88" t="s">
        <v>195</v>
      </c>
      <c r="G2728" s="90">
        <v>277</v>
      </c>
      <c r="H2728" s="90" t="s">
        <v>195</v>
      </c>
      <c r="I2728" s="80">
        <v>124.451539</v>
      </c>
      <c r="J2728" s="79">
        <v>0.02</v>
      </c>
      <c r="K2728" s="79">
        <v>2.5999999999999999E-2</v>
      </c>
      <c r="L2728" s="79">
        <v>4.4999999999999998E-2</v>
      </c>
      <c r="M2728" s="79">
        <v>2.8000000000000001E-2</v>
      </c>
      <c r="N2728" s="79">
        <v>2.9000000000000001E-2</v>
      </c>
      <c r="O2728" s="79">
        <v>3.4000000000000002E-2</v>
      </c>
    </row>
    <row r="2729" spans="1:18">
      <c r="A2729" s="87">
        <v>44466</v>
      </c>
      <c r="B2729" s="79">
        <v>0.1</v>
      </c>
      <c r="C2729" s="79" t="s">
        <v>194</v>
      </c>
      <c r="D2729" s="79">
        <v>0.03</v>
      </c>
      <c r="E2729" s="88" t="s">
        <v>195</v>
      </c>
      <c r="F2729" s="88" t="s">
        <v>195</v>
      </c>
      <c r="G2729" s="90">
        <v>226</v>
      </c>
      <c r="H2729" s="90" t="s">
        <v>195</v>
      </c>
      <c r="I2729" s="80">
        <v>124.45184500000001</v>
      </c>
      <c r="J2729" s="79">
        <v>0.01</v>
      </c>
      <c r="K2729" s="79">
        <v>1.6899999999999998E-2</v>
      </c>
      <c r="L2729" s="79">
        <v>3.5000000000000003E-2</v>
      </c>
      <c r="M2729" s="79">
        <v>2.5999999999999999E-2</v>
      </c>
      <c r="N2729" s="79">
        <v>2.9000000000000001E-2</v>
      </c>
      <c r="O2729" s="79">
        <v>3.1E-2</v>
      </c>
    </row>
    <row r="2730" spans="1:18">
      <c r="A2730" s="87">
        <v>44467</v>
      </c>
      <c r="B2730" s="79">
        <v>0.1</v>
      </c>
      <c r="C2730" s="79" t="s">
        <v>194</v>
      </c>
      <c r="D2730" s="79">
        <v>0.03</v>
      </c>
      <c r="E2730" s="88" t="s">
        <v>195</v>
      </c>
      <c r="F2730" s="88" t="s">
        <v>195</v>
      </c>
      <c r="G2730" s="90">
        <v>334</v>
      </c>
      <c r="H2730" s="90" t="s">
        <v>195</v>
      </c>
      <c r="I2730" s="80">
        <v>124.451948</v>
      </c>
      <c r="J2730" s="79">
        <v>0.01</v>
      </c>
      <c r="K2730" s="79">
        <v>1.6E-2</v>
      </c>
      <c r="L2730" s="79">
        <v>3.5000000000000003E-2</v>
      </c>
      <c r="M2730" s="79">
        <v>2.8000000000000001E-2</v>
      </c>
      <c r="N2730" s="79">
        <v>2.9000000000000001E-2</v>
      </c>
      <c r="O2730" s="79">
        <v>3.4000000000000002E-2</v>
      </c>
    </row>
    <row r="2731" spans="1:18">
      <c r="A2731" s="87">
        <v>44468</v>
      </c>
      <c r="B2731" s="79">
        <v>0.1</v>
      </c>
      <c r="C2731" s="79" t="s">
        <v>194</v>
      </c>
      <c r="D2731" s="79">
        <v>0.03</v>
      </c>
      <c r="E2731" s="88" t="s">
        <v>195</v>
      </c>
      <c r="F2731" s="88" t="s">
        <v>195</v>
      </c>
      <c r="G2731" s="90">
        <v>352</v>
      </c>
      <c r="H2731" s="90" t="s">
        <v>195</v>
      </c>
      <c r="I2731" s="80">
        <v>124.45205</v>
      </c>
      <c r="J2731" s="79">
        <v>1.0500000000000001E-2</v>
      </c>
      <c r="K2731" s="79">
        <v>1.8599999999999998E-2</v>
      </c>
      <c r="L2731" s="79">
        <v>3.5000000000000003E-2</v>
      </c>
      <c r="M2731" s="79">
        <v>2.8000000000000001E-2</v>
      </c>
      <c r="N2731" s="79">
        <v>0.03</v>
      </c>
      <c r="O2731" s="79">
        <v>3.1E-2</v>
      </c>
    </row>
    <row r="2732" spans="1:18">
      <c r="A2732" s="87">
        <v>44469</v>
      </c>
      <c r="B2732" s="79">
        <v>0.1</v>
      </c>
      <c r="C2732" s="79" t="s">
        <v>194</v>
      </c>
      <c r="D2732" s="79">
        <v>0.03</v>
      </c>
      <c r="E2732" s="88">
        <v>0.04</v>
      </c>
      <c r="F2732" s="88">
        <v>0.03</v>
      </c>
      <c r="G2732" s="90">
        <v>315</v>
      </c>
      <c r="H2732" s="90">
        <v>7</v>
      </c>
      <c r="I2732" s="80">
        <v>124.452152</v>
      </c>
      <c r="J2732" s="79">
        <v>0.01</v>
      </c>
      <c r="K2732" s="79">
        <v>1.9599999999999999E-2</v>
      </c>
      <c r="L2732" s="79">
        <v>5.1200000000000002E-2</v>
      </c>
      <c r="M2732" s="79">
        <v>2.9000000000000001E-2</v>
      </c>
      <c r="N2732" s="79">
        <v>0.03</v>
      </c>
      <c r="O2732" s="79">
        <v>3.4000000000000002E-2</v>
      </c>
    </row>
    <row r="2733" spans="1:18">
      <c r="A2733" s="87">
        <v>44470</v>
      </c>
      <c r="B2733" s="79">
        <v>0.1</v>
      </c>
      <c r="C2733" s="79" t="s">
        <v>194</v>
      </c>
      <c r="D2733" s="79">
        <v>0.03</v>
      </c>
      <c r="E2733" s="88" t="s">
        <v>195</v>
      </c>
      <c r="F2733" s="88" t="s">
        <v>195</v>
      </c>
      <c r="G2733" s="90">
        <v>0</v>
      </c>
      <c r="H2733" s="90" t="s">
        <v>195</v>
      </c>
      <c r="I2733" s="80">
        <v>124.45225499999999</v>
      </c>
      <c r="J2733" s="79">
        <v>3.0000000000000001E-3</v>
      </c>
      <c r="K2733" s="79">
        <v>1.9400000000000001E-2</v>
      </c>
      <c r="L2733" s="79">
        <v>5.3600000000000002E-2</v>
      </c>
      <c r="M2733" s="79">
        <v>2.9000000000000001E-2</v>
      </c>
      <c r="N2733" s="79">
        <v>0.03</v>
      </c>
      <c r="O2733" s="79">
        <v>3.4000000000000002E-2</v>
      </c>
      <c r="Q2733" s="79" t="s">
        <v>194</v>
      </c>
      <c r="R2733" s="79" t="s">
        <v>194</v>
      </c>
    </row>
    <row r="2734" spans="1:18">
      <c r="A2734" s="87">
        <v>44473</v>
      </c>
      <c r="B2734" s="79">
        <v>0.1</v>
      </c>
      <c r="C2734" s="79" t="s">
        <v>194</v>
      </c>
      <c r="D2734" s="79">
        <v>0.03</v>
      </c>
      <c r="E2734" s="88" t="s">
        <v>195</v>
      </c>
      <c r="F2734" s="88" t="s">
        <v>195</v>
      </c>
      <c r="G2734" s="90">
        <v>0</v>
      </c>
      <c r="H2734" s="90" t="s">
        <v>195</v>
      </c>
      <c r="I2734" s="80">
        <v>124.452562</v>
      </c>
      <c r="M2734" s="79">
        <v>2.9000000000000001E-2</v>
      </c>
      <c r="N2734" s="79">
        <v>0.03</v>
      </c>
      <c r="O2734" s="79">
        <v>3.2000000000000001E-2</v>
      </c>
    </row>
    <row r="2735" spans="1:18">
      <c r="A2735" s="87">
        <v>44474</v>
      </c>
      <c r="B2735" s="79">
        <v>0.1</v>
      </c>
      <c r="C2735" s="79" t="s">
        <v>194</v>
      </c>
      <c r="D2735" s="79">
        <v>0.03</v>
      </c>
      <c r="E2735" s="88" t="s">
        <v>195</v>
      </c>
      <c r="F2735" s="88" t="s">
        <v>195</v>
      </c>
      <c r="G2735" s="90">
        <v>274</v>
      </c>
      <c r="H2735" s="90" t="s">
        <v>195</v>
      </c>
      <c r="I2735" s="80">
        <v>124.452664</v>
      </c>
      <c r="J2735" s="79">
        <v>0.01</v>
      </c>
      <c r="K2735" s="79">
        <v>0.02</v>
      </c>
      <c r="L2735" s="79">
        <v>4.8800000000000003E-2</v>
      </c>
      <c r="M2735" s="79">
        <v>2.9000000000000001E-2</v>
      </c>
      <c r="N2735" s="79">
        <v>2.9000000000000001E-2</v>
      </c>
      <c r="O2735" s="79">
        <v>3.2000000000000001E-2</v>
      </c>
    </row>
    <row r="2736" spans="1:18">
      <c r="A2736" s="87">
        <v>44475</v>
      </c>
      <c r="B2736" s="79">
        <v>0.1</v>
      </c>
      <c r="C2736" s="79" t="s">
        <v>194</v>
      </c>
      <c r="D2736" s="79">
        <v>0.03</v>
      </c>
      <c r="E2736" s="88" t="s">
        <v>195</v>
      </c>
      <c r="F2736" s="88" t="s">
        <v>195</v>
      </c>
      <c r="G2736" s="90">
        <v>249</v>
      </c>
      <c r="H2736" s="90" t="s">
        <v>195</v>
      </c>
      <c r="I2736" s="80">
        <v>124.452766</v>
      </c>
      <c r="J2736" s="79">
        <v>0.01</v>
      </c>
      <c r="K2736" s="79">
        <v>1.4999999999999999E-2</v>
      </c>
      <c r="L2736" s="79">
        <v>0.04</v>
      </c>
      <c r="M2736" s="79">
        <v>2.9000000000000001E-2</v>
      </c>
      <c r="N2736" s="79">
        <v>2.9000000000000001E-2</v>
      </c>
      <c r="O2736" s="79">
        <v>3.2000000000000001E-2</v>
      </c>
    </row>
    <row r="2737" spans="1:15">
      <c r="A2737" s="87">
        <v>44476</v>
      </c>
      <c r="B2737" s="79">
        <v>0.1</v>
      </c>
      <c r="C2737" s="79" t="s">
        <v>194</v>
      </c>
      <c r="D2737" s="79">
        <v>0.03</v>
      </c>
      <c r="E2737" s="88" t="s">
        <v>195</v>
      </c>
      <c r="F2737" s="88" t="s">
        <v>195</v>
      </c>
      <c r="G2737" s="90">
        <v>53</v>
      </c>
      <c r="H2737" s="90" t="s">
        <v>195</v>
      </c>
      <c r="I2737" s="80">
        <v>124.452868</v>
      </c>
      <c r="J2737" s="79">
        <v>0.02</v>
      </c>
      <c r="K2737" s="79">
        <v>3.1099999999999999E-2</v>
      </c>
      <c r="L2737" s="79">
        <v>6.4699999999999994E-2</v>
      </c>
      <c r="M2737" s="79">
        <v>2.9000000000000001E-2</v>
      </c>
      <c r="N2737" s="79">
        <v>0.03</v>
      </c>
      <c r="O2737" s="79">
        <v>3.5999999999999997E-2</v>
      </c>
    </row>
    <row r="2738" spans="1:15">
      <c r="A2738" s="87">
        <v>44477</v>
      </c>
      <c r="B2738" s="79">
        <v>0.1</v>
      </c>
      <c r="C2738" s="79" t="s">
        <v>194</v>
      </c>
      <c r="D2738" s="79">
        <v>0.03</v>
      </c>
      <c r="E2738" s="88" t="s">
        <v>195</v>
      </c>
      <c r="F2738" s="88" t="s">
        <v>195</v>
      </c>
      <c r="G2738" s="90">
        <v>50</v>
      </c>
      <c r="H2738" s="90" t="s">
        <v>195</v>
      </c>
      <c r="I2738" s="80">
        <v>124.45297100000001</v>
      </c>
      <c r="J2738" s="79">
        <v>7.1999999999999998E-3</v>
      </c>
      <c r="K2738" s="79">
        <v>2.3699999999999999E-2</v>
      </c>
      <c r="L2738" s="79">
        <v>6.0100000000000001E-2</v>
      </c>
      <c r="M2738" s="79">
        <v>0.03</v>
      </c>
      <c r="N2738" s="79">
        <v>3.3000000000000002E-2</v>
      </c>
      <c r="O2738" s="79">
        <v>0.04</v>
      </c>
    </row>
    <row r="2739" spans="1:15">
      <c r="A2739" s="87">
        <v>44480</v>
      </c>
      <c r="B2739" s="79">
        <v>0.1</v>
      </c>
      <c r="C2739" s="79" t="s">
        <v>194</v>
      </c>
      <c r="D2739" s="79">
        <v>0.03</v>
      </c>
      <c r="E2739" s="88" t="s">
        <v>195</v>
      </c>
      <c r="F2739" s="88" t="s">
        <v>195</v>
      </c>
      <c r="G2739" s="90">
        <v>50</v>
      </c>
      <c r="H2739" s="90" t="s">
        <v>195</v>
      </c>
      <c r="I2739" s="80">
        <v>124.453278</v>
      </c>
      <c r="J2739" s="79">
        <v>3.0000000000000001E-3</v>
      </c>
      <c r="K2739" s="79">
        <v>1.4999999999999999E-2</v>
      </c>
      <c r="L2739" s="79">
        <v>5.3800000000000001E-2</v>
      </c>
      <c r="M2739" s="79">
        <v>0.03</v>
      </c>
      <c r="N2739" s="79">
        <v>3.3000000000000002E-2</v>
      </c>
      <c r="O2739" s="79">
        <v>4.3999999999999997E-2</v>
      </c>
    </row>
    <row r="2740" spans="1:15">
      <c r="A2740" s="87">
        <v>44481</v>
      </c>
      <c r="B2740" s="79">
        <v>0.1</v>
      </c>
      <c r="C2740" s="79" t="s">
        <v>194</v>
      </c>
      <c r="D2740" s="79">
        <v>0.03</v>
      </c>
      <c r="E2740" s="88" t="s">
        <v>195</v>
      </c>
      <c r="F2740" s="88" t="s">
        <v>195</v>
      </c>
      <c r="G2740" s="90">
        <v>50</v>
      </c>
      <c r="H2740" s="90" t="s">
        <v>195</v>
      </c>
      <c r="I2740" s="80">
        <v>124.45338</v>
      </c>
      <c r="J2740" s="79">
        <v>0.02</v>
      </c>
      <c r="K2740" s="79">
        <v>0.04</v>
      </c>
      <c r="L2740" s="79">
        <v>5.4800000000000001E-2</v>
      </c>
      <c r="M2740" s="79">
        <v>3.1E-2</v>
      </c>
      <c r="N2740" s="79">
        <v>3.3000000000000002E-2</v>
      </c>
      <c r="O2740" s="79">
        <v>4.4999999999999998E-2</v>
      </c>
    </row>
    <row r="2741" spans="1:15">
      <c r="A2741" s="87">
        <v>44482</v>
      </c>
      <c r="B2741" s="79">
        <v>0.1</v>
      </c>
      <c r="C2741" s="79" t="s">
        <v>194</v>
      </c>
      <c r="D2741" s="79">
        <v>0.03</v>
      </c>
      <c r="E2741" s="88" t="s">
        <v>195</v>
      </c>
      <c r="F2741" s="88" t="s">
        <v>195</v>
      </c>
      <c r="G2741" s="90">
        <v>47</v>
      </c>
      <c r="H2741" s="90" t="s">
        <v>195</v>
      </c>
      <c r="I2741" s="80">
        <v>124.45348199999999</v>
      </c>
      <c r="J2741" s="79">
        <v>-6.4000000000000003E-3</v>
      </c>
      <c r="K2741" s="79">
        <v>1.4999999999999999E-2</v>
      </c>
      <c r="L2741" s="79">
        <v>5.4699999999999999E-2</v>
      </c>
      <c r="M2741" s="79">
        <v>3.1E-2</v>
      </c>
      <c r="N2741" s="79">
        <v>3.4000000000000002E-2</v>
      </c>
      <c r="O2741" s="79">
        <v>3.5000000000000003E-2</v>
      </c>
    </row>
    <row r="2742" spans="1:15">
      <c r="A2742" s="87">
        <v>44483</v>
      </c>
      <c r="B2742" s="79">
        <v>0.1</v>
      </c>
      <c r="C2742" s="79" t="s">
        <v>194</v>
      </c>
      <c r="D2742" s="79">
        <v>0.03</v>
      </c>
      <c r="E2742" s="88" t="s">
        <v>195</v>
      </c>
      <c r="F2742" s="88" t="s">
        <v>195</v>
      </c>
      <c r="G2742" s="90">
        <v>64</v>
      </c>
      <c r="H2742" s="90" t="s">
        <v>195</v>
      </c>
      <c r="I2742" s="80">
        <v>124.45358400000001</v>
      </c>
      <c r="J2742" s="79">
        <v>9.4000000000000004E-3</v>
      </c>
      <c r="K2742" s="79">
        <v>2.7E-2</v>
      </c>
      <c r="L2742" s="79">
        <v>6.3200000000000006E-2</v>
      </c>
      <c r="M2742" s="79">
        <v>3.1E-2</v>
      </c>
      <c r="N2742" s="79">
        <v>3.4000000000000002E-2</v>
      </c>
      <c r="O2742" s="79">
        <v>0.04</v>
      </c>
    </row>
    <row r="2743" spans="1:15">
      <c r="A2743" s="87">
        <v>44484</v>
      </c>
      <c r="B2743" s="79">
        <v>0.1</v>
      </c>
      <c r="C2743" s="79" t="s">
        <v>194</v>
      </c>
      <c r="D2743" s="79">
        <v>0.03</v>
      </c>
      <c r="E2743" s="88" t="s">
        <v>195</v>
      </c>
      <c r="F2743" s="88" t="s">
        <v>195</v>
      </c>
      <c r="G2743" s="90">
        <v>245</v>
      </c>
      <c r="H2743" s="90" t="s">
        <v>195</v>
      </c>
      <c r="I2743" s="80">
        <v>124.453687</v>
      </c>
      <c r="J2743" s="79">
        <v>0.02</v>
      </c>
      <c r="K2743" s="79">
        <v>3.5000000000000003E-2</v>
      </c>
      <c r="L2743" s="79">
        <v>7.51E-2</v>
      </c>
      <c r="M2743" s="79">
        <v>3.1E-2</v>
      </c>
      <c r="N2743" s="79">
        <v>3.4000000000000002E-2</v>
      </c>
      <c r="O2743" s="79">
        <v>4.3999999999999997E-2</v>
      </c>
    </row>
    <row r="2744" spans="1:15">
      <c r="A2744" s="87">
        <v>44487</v>
      </c>
      <c r="B2744" s="79">
        <v>0.1</v>
      </c>
      <c r="C2744" s="79" t="s">
        <v>194</v>
      </c>
      <c r="D2744" s="79">
        <v>0.03</v>
      </c>
      <c r="E2744" s="88" t="s">
        <v>195</v>
      </c>
      <c r="F2744" s="88" t="s">
        <v>195</v>
      </c>
      <c r="G2744" s="90">
        <v>299</v>
      </c>
      <c r="H2744" s="90" t="s">
        <v>195</v>
      </c>
      <c r="I2744" s="80">
        <v>124.45399399999999</v>
      </c>
      <c r="J2744" s="79">
        <v>2.1700000000000001E-2</v>
      </c>
      <c r="K2744" s="79">
        <v>4.41E-2</v>
      </c>
      <c r="L2744" s="79">
        <v>8.8800000000000004E-2</v>
      </c>
      <c r="M2744" s="79">
        <v>3.1E-2</v>
      </c>
      <c r="N2744" s="79">
        <v>3.5999999999999997E-2</v>
      </c>
      <c r="O2744" s="79">
        <v>5.0999999999999997E-2</v>
      </c>
    </row>
    <row r="2745" spans="1:15">
      <c r="A2745" s="87">
        <v>44488</v>
      </c>
      <c r="B2745" s="79">
        <v>0.1</v>
      </c>
      <c r="C2745" s="79" t="s">
        <v>194</v>
      </c>
      <c r="D2745" s="79">
        <v>0.03</v>
      </c>
      <c r="E2745" s="88">
        <v>0.03</v>
      </c>
      <c r="F2745" s="88">
        <v>0.03</v>
      </c>
      <c r="G2745" s="90">
        <v>343</v>
      </c>
      <c r="H2745" s="90">
        <v>4</v>
      </c>
      <c r="I2745" s="80">
        <v>124.45409600000001</v>
      </c>
      <c r="J2745" s="79">
        <v>-3.2000000000000002E-3</v>
      </c>
      <c r="K2745" s="79">
        <v>2.52E-2</v>
      </c>
      <c r="L2745" s="79">
        <v>8.3400000000000002E-2</v>
      </c>
      <c r="M2745" s="79">
        <v>3.4000000000000002E-2</v>
      </c>
      <c r="N2745" s="79">
        <v>3.5000000000000003E-2</v>
      </c>
      <c r="O2745" s="79">
        <v>5.7000000000000002E-2</v>
      </c>
    </row>
    <row r="2746" spans="1:15">
      <c r="A2746" s="87">
        <v>44489</v>
      </c>
      <c r="B2746" s="79">
        <v>0.1</v>
      </c>
      <c r="C2746" s="79" t="s">
        <v>194</v>
      </c>
      <c r="D2746" s="79">
        <v>0.03</v>
      </c>
      <c r="E2746" s="88" t="s">
        <v>195</v>
      </c>
      <c r="F2746" s="88" t="s">
        <v>195</v>
      </c>
      <c r="G2746" s="90">
        <v>190</v>
      </c>
      <c r="H2746" s="90" t="s">
        <v>195</v>
      </c>
      <c r="I2746" s="80">
        <v>124.45419800000001</v>
      </c>
      <c r="J2746" s="79">
        <v>0.02</v>
      </c>
      <c r="K2746" s="79">
        <v>4.7699999999999999E-2</v>
      </c>
      <c r="L2746" s="79">
        <v>0.1046</v>
      </c>
      <c r="M2746" s="79">
        <v>3.2000000000000001E-2</v>
      </c>
      <c r="N2746" s="79">
        <v>3.5000000000000003E-2</v>
      </c>
      <c r="O2746" s="79">
        <v>5.6000000000000001E-2</v>
      </c>
    </row>
    <row r="2747" spans="1:15">
      <c r="A2747" s="87">
        <v>44490</v>
      </c>
      <c r="B2747" s="79">
        <v>0.1</v>
      </c>
      <c r="C2747" s="79" t="s">
        <v>194</v>
      </c>
      <c r="D2747" s="79">
        <v>0.03</v>
      </c>
      <c r="E2747" s="88" t="s">
        <v>195</v>
      </c>
      <c r="F2747" s="88" t="s">
        <v>195</v>
      </c>
      <c r="G2747" s="90">
        <v>233</v>
      </c>
      <c r="H2747" s="90" t="s">
        <v>195</v>
      </c>
      <c r="I2747" s="80">
        <v>124.4543</v>
      </c>
      <c r="J2747" s="79">
        <v>0.03</v>
      </c>
      <c r="K2747" s="79">
        <v>6.0400000000000002E-2</v>
      </c>
      <c r="L2747" s="79">
        <v>0.1191</v>
      </c>
      <c r="M2747" s="79">
        <v>3.3000000000000002E-2</v>
      </c>
      <c r="N2747" s="79">
        <v>3.5000000000000003E-2</v>
      </c>
      <c r="O2747" s="79">
        <v>6.0999999999999999E-2</v>
      </c>
    </row>
    <row r="2748" spans="1:15">
      <c r="A2748" s="87">
        <v>44491</v>
      </c>
      <c r="B2748" s="79">
        <v>0.1</v>
      </c>
      <c r="C2748" s="79" t="s">
        <v>194</v>
      </c>
      <c r="D2748" s="79">
        <v>0.03</v>
      </c>
      <c r="E2748" s="88" t="s">
        <v>195</v>
      </c>
      <c r="F2748" s="88" t="s">
        <v>195</v>
      </c>
      <c r="G2748" s="90">
        <v>114</v>
      </c>
      <c r="H2748" s="90" t="s">
        <v>195</v>
      </c>
      <c r="I2748" s="80">
        <v>124.454403</v>
      </c>
      <c r="J2748" s="79">
        <v>4.8999999999999998E-3</v>
      </c>
      <c r="K2748" s="79">
        <v>4.2500000000000003E-2</v>
      </c>
      <c r="L2748" s="79">
        <v>0.1192</v>
      </c>
      <c r="M2748" s="79">
        <v>3.3000000000000002E-2</v>
      </c>
      <c r="N2748" s="79">
        <v>3.5000000000000003E-2</v>
      </c>
      <c r="O2748" s="79">
        <v>5.8999999999999997E-2</v>
      </c>
    </row>
    <row r="2749" spans="1:15">
      <c r="A2749" s="87">
        <v>44494</v>
      </c>
      <c r="B2749" s="79">
        <v>0.1</v>
      </c>
      <c r="C2749" s="79" t="s">
        <v>194</v>
      </c>
      <c r="D2749" s="79">
        <v>0.03</v>
      </c>
      <c r="E2749" s="88">
        <v>0.03</v>
      </c>
      <c r="F2749" s="88">
        <v>0.03</v>
      </c>
      <c r="G2749" s="90">
        <v>272</v>
      </c>
      <c r="H2749" s="90">
        <v>5</v>
      </c>
      <c r="I2749" s="80">
        <v>124.45471000000001</v>
      </c>
      <c r="J2749" s="79">
        <v>4.8999999999999998E-3</v>
      </c>
      <c r="K2749" s="79">
        <v>3.2000000000000001E-2</v>
      </c>
      <c r="L2749" s="79">
        <v>0.10929999999999999</v>
      </c>
      <c r="M2749" s="79">
        <v>3.3000000000000002E-2</v>
      </c>
      <c r="N2749" s="79">
        <v>3.5000000000000003E-2</v>
      </c>
      <c r="O2749" s="79">
        <v>5.6000000000000001E-2</v>
      </c>
    </row>
    <row r="2750" spans="1:15">
      <c r="A2750" s="87">
        <v>44495</v>
      </c>
      <c r="B2750" s="79">
        <v>0.1</v>
      </c>
      <c r="C2750" s="79" t="s">
        <v>194</v>
      </c>
      <c r="D2750" s="79">
        <v>0.03</v>
      </c>
      <c r="E2750" s="88">
        <v>0.03</v>
      </c>
      <c r="F2750" s="88">
        <v>0.03</v>
      </c>
      <c r="G2750" s="90">
        <v>285</v>
      </c>
      <c r="H2750" s="90">
        <v>5</v>
      </c>
      <c r="I2750" s="80">
        <v>124.454812</v>
      </c>
      <c r="J2750" s="79">
        <v>0.02</v>
      </c>
      <c r="K2750" s="79">
        <v>0.05</v>
      </c>
      <c r="L2750" s="79">
        <v>0.1195</v>
      </c>
      <c r="M2750" s="79">
        <v>4.4999999999999998E-2</v>
      </c>
      <c r="N2750" s="79">
        <v>4.5999999999999999E-2</v>
      </c>
      <c r="O2750" s="79">
        <v>6.0999999999999999E-2</v>
      </c>
    </row>
    <row r="2751" spans="1:15">
      <c r="A2751" s="87">
        <v>44496</v>
      </c>
      <c r="B2751" s="79">
        <v>0.1</v>
      </c>
      <c r="C2751" s="79" t="s">
        <v>194</v>
      </c>
      <c r="D2751" s="79">
        <v>0.03</v>
      </c>
      <c r="E2751" s="88">
        <v>0.03</v>
      </c>
      <c r="F2751" s="88">
        <v>0.03</v>
      </c>
      <c r="G2751" s="90">
        <v>385</v>
      </c>
      <c r="H2751" s="90">
        <v>6</v>
      </c>
      <c r="I2751" s="80">
        <v>124.454914</v>
      </c>
      <c r="J2751" s="79">
        <v>0.02</v>
      </c>
      <c r="K2751" s="79">
        <v>5.1299999999999998E-2</v>
      </c>
      <c r="L2751" s="79">
        <v>0.1268</v>
      </c>
      <c r="M2751" s="79">
        <v>5.3999999999999999E-2</v>
      </c>
      <c r="N2751" s="79">
        <v>5.5E-2</v>
      </c>
      <c r="O2751" s="79">
        <v>0.08</v>
      </c>
    </row>
    <row r="2752" spans="1:15">
      <c r="A2752" s="87">
        <v>44497</v>
      </c>
      <c r="B2752" s="79">
        <v>0.1</v>
      </c>
      <c r="C2752" s="79" t="s">
        <v>194</v>
      </c>
      <c r="D2752" s="79">
        <v>0.03</v>
      </c>
      <c r="E2752" s="88">
        <v>0.03</v>
      </c>
      <c r="F2752" s="88">
        <v>0.03</v>
      </c>
      <c r="G2752" s="90">
        <v>428</v>
      </c>
      <c r="H2752" s="90">
        <v>4</v>
      </c>
      <c r="I2752" s="80">
        <v>124.455017</v>
      </c>
      <c r="J2752" s="79">
        <v>5.8099999999999999E-2</v>
      </c>
      <c r="K2752" s="79">
        <v>0.11119999999999999</v>
      </c>
      <c r="L2752" s="79">
        <v>0.20449999999999999</v>
      </c>
      <c r="M2752" s="79">
        <v>0.107</v>
      </c>
      <c r="N2752" s="79">
        <v>0.113</v>
      </c>
      <c r="O2752" s="79">
        <v>0.154</v>
      </c>
    </row>
    <row r="2753" spans="1:15">
      <c r="A2753" s="87">
        <v>44498</v>
      </c>
      <c r="B2753" s="79">
        <v>0.1</v>
      </c>
      <c r="C2753" s="79" t="s">
        <v>194</v>
      </c>
      <c r="D2753" s="79">
        <v>0.03</v>
      </c>
      <c r="E2753" s="88">
        <v>0.04</v>
      </c>
      <c r="F2753" s="88">
        <v>0.03</v>
      </c>
      <c r="G2753" s="90">
        <v>754</v>
      </c>
      <c r="H2753" s="90">
        <v>11</v>
      </c>
      <c r="I2753" s="80">
        <v>124.455119</v>
      </c>
      <c r="J2753" s="79">
        <v>2.9999999999999997E-4</v>
      </c>
      <c r="K2753" s="79">
        <v>6.0199999999999997E-2</v>
      </c>
      <c r="L2753" s="79">
        <v>0.19409999999999999</v>
      </c>
      <c r="M2753" s="79">
        <v>3.3000000000000002E-2</v>
      </c>
      <c r="N2753" s="79">
        <v>3.5000000000000003E-2</v>
      </c>
      <c r="O2753" s="79">
        <v>8.5999999999999993E-2</v>
      </c>
    </row>
    <row r="2754" spans="1:15">
      <c r="A2754" s="87">
        <v>44501</v>
      </c>
      <c r="B2754" s="79">
        <v>0.1</v>
      </c>
      <c r="C2754" s="79" t="s">
        <v>194</v>
      </c>
      <c r="D2754" s="79">
        <v>0.03</v>
      </c>
      <c r="E2754" s="88">
        <v>0.06</v>
      </c>
      <c r="F2754" s="88">
        <v>0.03</v>
      </c>
      <c r="G2754" s="90">
        <v>873</v>
      </c>
      <c r="H2754" s="90">
        <v>9</v>
      </c>
      <c r="I2754" s="80">
        <v>124.455426</v>
      </c>
      <c r="J2754" s="79">
        <v>1.6999999999999999E-3</v>
      </c>
      <c r="K2754" s="79">
        <v>5.1700000000000003E-2</v>
      </c>
      <c r="L2754" s="79">
        <v>0.18920000000000001</v>
      </c>
      <c r="M2754" s="79">
        <v>3.4000000000000002E-2</v>
      </c>
      <c r="N2754" s="79">
        <v>2.5000000000000001E-2</v>
      </c>
      <c r="O2754" s="79">
        <v>7.0999999999999994E-2</v>
      </c>
    </row>
    <row r="2755" spans="1:15">
      <c r="A2755" s="87">
        <v>44502</v>
      </c>
      <c r="B2755" s="79">
        <v>0.1</v>
      </c>
      <c r="C2755" s="79" t="s">
        <v>194</v>
      </c>
      <c r="D2755" s="79">
        <v>0.03</v>
      </c>
      <c r="E2755" s="88" t="s">
        <v>195</v>
      </c>
      <c r="F2755" s="88" t="s">
        <v>195</v>
      </c>
      <c r="G2755" s="90">
        <v>365</v>
      </c>
      <c r="H2755" s="90" t="s">
        <v>195</v>
      </c>
      <c r="I2755" s="80">
        <v>124.455528</v>
      </c>
      <c r="J2755" s="79">
        <v>-3.95E-2</v>
      </c>
      <c r="K2755" s="79">
        <v>1.15E-2</v>
      </c>
      <c r="L2755" s="79">
        <v>0.13059999999999999</v>
      </c>
      <c r="M2755" s="79">
        <v>3.1E-2</v>
      </c>
      <c r="N2755" s="79">
        <v>4.3999999999999997E-2</v>
      </c>
      <c r="O2755" s="79">
        <v>7.3999999999999996E-2</v>
      </c>
    </row>
    <row r="2756" spans="1:15">
      <c r="A2756" s="87">
        <v>44503</v>
      </c>
      <c r="B2756" s="79">
        <v>0.1</v>
      </c>
      <c r="C2756" s="79" t="s">
        <v>194</v>
      </c>
      <c r="D2756" s="79">
        <v>0.03</v>
      </c>
      <c r="E2756" s="88">
        <v>0.03</v>
      </c>
      <c r="F2756" s="88">
        <v>0.03</v>
      </c>
      <c r="G2756" s="90">
        <v>277</v>
      </c>
      <c r="H2756" s="90">
        <v>4</v>
      </c>
      <c r="I2756" s="80">
        <v>124.45563</v>
      </c>
      <c r="J2756" s="79">
        <v>1.4999999999999999E-2</v>
      </c>
      <c r="K2756" s="79">
        <v>0.05</v>
      </c>
      <c r="L2756" s="79">
        <v>0.14929999999999999</v>
      </c>
      <c r="M2756" s="79">
        <v>3.4000000000000002E-2</v>
      </c>
      <c r="N2756" s="79">
        <v>4.1000000000000002E-2</v>
      </c>
      <c r="O2756" s="79">
        <v>6.4000000000000001E-2</v>
      </c>
    </row>
    <row r="2757" spans="1:15">
      <c r="A2757" s="87">
        <v>44504</v>
      </c>
      <c r="B2757" s="79">
        <v>0.1</v>
      </c>
      <c r="C2757" s="79" t="s">
        <v>194</v>
      </c>
      <c r="D2757" s="79">
        <v>0.03</v>
      </c>
      <c r="E2757" s="88" t="s">
        <v>195</v>
      </c>
      <c r="F2757" s="88" t="s">
        <v>195</v>
      </c>
      <c r="G2757" s="90">
        <v>227</v>
      </c>
      <c r="H2757" s="90" t="s">
        <v>195</v>
      </c>
      <c r="I2757" s="80">
        <v>124.455733</v>
      </c>
      <c r="J2757" s="79">
        <v>1.4999999999999999E-2</v>
      </c>
      <c r="K2757" s="79">
        <v>4.4999999999999998E-2</v>
      </c>
      <c r="L2757" s="79">
        <v>0.1419</v>
      </c>
      <c r="M2757" s="79">
        <v>3.4000000000000002E-2</v>
      </c>
      <c r="N2757" s="79">
        <v>4.2999999999999997E-2</v>
      </c>
      <c r="O2757" s="79">
        <v>7.0000000000000007E-2</v>
      </c>
    </row>
    <row r="2758" spans="1:15">
      <c r="A2758" s="87">
        <v>44505</v>
      </c>
      <c r="B2758" s="79">
        <v>0.1</v>
      </c>
      <c r="C2758" s="79" t="s">
        <v>194</v>
      </c>
      <c r="D2758" s="79">
        <v>0.03</v>
      </c>
      <c r="E2758" s="88" t="s">
        <v>195</v>
      </c>
      <c r="F2758" s="88" t="s">
        <v>195</v>
      </c>
      <c r="G2758" s="90">
        <v>262</v>
      </c>
      <c r="H2758" s="90" t="s">
        <v>195</v>
      </c>
      <c r="I2758" s="80">
        <v>124.45583499999999</v>
      </c>
      <c r="J2758" s="79">
        <v>1.4999999999999999E-2</v>
      </c>
      <c r="K2758" s="79">
        <v>4.8800000000000003E-2</v>
      </c>
      <c r="L2758" s="79">
        <v>0.1394</v>
      </c>
      <c r="M2758" s="79">
        <v>3.3000000000000002E-2</v>
      </c>
      <c r="N2758" s="79">
        <v>3.5999999999999997E-2</v>
      </c>
      <c r="O2758" s="79">
        <v>0.06</v>
      </c>
    </row>
    <row r="2759" spans="1:15">
      <c r="A2759" s="87">
        <v>44508</v>
      </c>
      <c r="B2759" s="79">
        <v>0.1</v>
      </c>
      <c r="C2759" s="79" t="s">
        <v>194</v>
      </c>
      <c r="D2759" s="79">
        <v>0.03</v>
      </c>
      <c r="E2759" s="88" t="s">
        <v>195</v>
      </c>
      <c r="F2759" s="88" t="s">
        <v>195</v>
      </c>
      <c r="G2759" s="90">
        <v>266</v>
      </c>
      <c r="H2759" s="90" t="s">
        <v>195</v>
      </c>
      <c r="I2759" s="80">
        <v>124.456142</v>
      </c>
      <c r="J2759" s="79">
        <v>5.0000000000000001E-3</v>
      </c>
      <c r="K2759" s="79">
        <v>3.5000000000000003E-2</v>
      </c>
      <c r="L2759" s="79">
        <v>0.125</v>
      </c>
      <c r="M2759" s="79">
        <v>3.3000000000000002E-2</v>
      </c>
      <c r="N2759" s="79">
        <v>3.4000000000000002E-2</v>
      </c>
      <c r="O2759" s="79">
        <v>5.2999999999999999E-2</v>
      </c>
    </row>
    <row r="2760" spans="1:15">
      <c r="A2760" s="87">
        <v>44509</v>
      </c>
      <c r="B2760" s="79">
        <v>0.1</v>
      </c>
      <c r="C2760" s="79" t="s">
        <v>194</v>
      </c>
      <c r="D2760" s="79">
        <v>0.03</v>
      </c>
      <c r="E2760" s="88">
        <v>0.03</v>
      </c>
      <c r="F2760" s="88">
        <v>0.03</v>
      </c>
      <c r="G2760" s="90">
        <v>631</v>
      </c>
      <c r="H2760" s="90">
        <v>6</v>
      </c>
      <c r="I2760" s="80">
        <v>124.456244</v>
      </c>
      <c r="J2760" s="79">
        <v>1.4999999999999999E-2</v>
      </c>
      <c r="K2760" s="79">
        <v>4.5699999999999998E-2</v>
      </c>
      <c r="L2760" s="79">
        <v>0.12839999999999999</v>
      </c>
      <c r="M2760" s="79">
        <v>3.3000000000000002E-2</v>
      </c>
      <c r="N2760" s="79">
        <v>3.4000000000000002E-2</v>
      </c>
      <c r="O2760" s="79">
        <v>5.2999999999999999E-2</v>
      </c>
    </row>
    <row r="2761" spans="1:15">
      <c r="A2761" s="87">
        <v>44510</v>
      </c>
      <c r="B2761" s="79">
        <v>0.1</v>
      </c>
      <c r="C2761" s="79" t="s">
        <v>194</v>
      </c>
      <c r="D2761" s="79">
        <v>0.03</v>
      </c>
      <c r="E2761" s="88">
        <v>0.03</v>
      </c>
      <c r="F2761" s="88">
        <v>0.03</v>
      </c>
      <c r="G2761" s="90">
        <v>529</v>
      </c>
      <c r="H2761" s="90">
        <v>6</v>
      </c>
      <c r="I2761" s="80">
        <v>124.456346</v>
      </c>
      <c r="J2761" s="79">
        <v>8.3000000000000001E-3</v>
      </c>
      <c r="K2761" s="79">
        <v>4.3099999999999999E-2</v>
      </c>
      <c r="L2761" s="79">
        <v>0.125</v>
      </c>
      <c r="M2761" s="79">
        <v>3.1E-2</v>
      </c>
      <c r="N2761" s="79">
        <v>0.03</v>
      </c>
      <c r="O2761" s="79">
        <v>4.5999999999999999E-2</v>
      </c>
    </row>
    <row r="2762" spans="1:15">
      <c r="A2762" s="87">
        <v>44511</v>
      </c>
      <c r="B2762" s="79">
        <v>0.1</v>
      </c>
      <c r="C2762" s="79" t="s">
        <v>194</v>
      </c>
      <c r="D2762" s="79">
        <v>0.03</v>
      </c>
      <c r="E2762" s="88">
        <v>0.03</v>
      </c>
      <c r="F2762" s="88">
        <v>0.03</v>
      </c>
      <c r="G2762" s="90">
        <v>442</v>
      </c>
      <c r="H2762" s="90">
        <v>7</v>
      </c>
      <c r="I2762" s="80">
        <v>124.45644900000001</v>
      </c>
      <c r="J2762" s="79">
        <v>5.0000000000000001E-3</v>
      </c>
      <c r="K2762" s="79">
        <v>3.2399999999999998E-2</v>
      </c>
      <c r="L2762" s="79">
        <v>0.12429999999999999</v>
      </c>
      <c r="M2762" s="79">
        <v>3.4000000000000002E-2</v>
      </c>
      <c r="N2762" s="79">
        <v>3.5000000000000003E-2</v>
      </c>
      <c r="O2762" s="79">
        <v>5.5E-2</v>
      </c>
    </row>
    <row r="2763" spans="1:15">
      <c r="A2763" s="87">
        <v>44512</v>
      </c>
      <c r="B2763" s="79">
        <v>0.1</v>
      </c>
      <c r="C2763" s="79" t="s">
        <v>194</v>
      </c>
      <c r="D2763" s="79">
        <v>0.04</v>
      </c>
      <c r="E2763" s="88">
        <v>0.06</v>
      </c>
      <c r="F2763" s="88">
        <v>0.03</v>
      </c>
      <c r="G2763" s="90">
        <v>584</v>
      </c>
      <c r="H2763" s="90">
        <v>7</v>
      </c>
      <c r="I2763" s="80">
        <v>124.456551</v>
      </c>
      <c r="J2763" s="79">
        <v>1.4999999999999999E-2</v>
      </c>
      <c r="K2763" s="79">
        <v>0.04</v>
      </c>
      <c r="L2763" s="79">
        <v>0.13</v>
      </c>
      <c r="M2763" s="79">
        <v>3.4000000000000002E-2</v>
      </c>
      <c r="N2763" s="79">
        <v>3.4000000000000002E-2</v>
      </c>
      <c r="O2763" s="79">
        <v>5.5E-2</v>
      </c>
    </row>
    <row r="2764" spans="1:15">
      <c r="A2764" s="87">
        <v>44515</v>
      </c>
      <c r="B2764" s="79">
        <v>0.1</v>
      </c>
      <c r="C2764" s="79" t="s">
        <v>194</v>
      </c>
      <c r="D2764" s="79">
        <v>0.04</v>
      </c>
      <c r="E2764" s="88">
        <v>0.04</v>
      </c>
      <c r="F2764" s="88">
        <v>0.03</v>
      </c>
      <c r="G2764" s="90">
        <v>553</v>
      </c>
      <c r="H2764" s="90">
        <v>5</v>
      </c>
      <c r="I2764" s="80">
        <v>124.45696</v>
      </c>
      <c r="J2764" s="79">
        <v>5.7000000000000002E-3</v>
      </c>
      <c r="K2764" s="79">
        <v>4.6300000000000001E-2</v>
      </c>
      <c r="L2764" s="79">
        <v>0.13769999999999999</v>
      </c>
      <c r="M2764" s="79">
        <v>3.4000000000000002E-2</v>
      </c>
      <c r="N2764" s="79">
        <v>3.5000000000000003E-2</v>
      </c>
      <c r="O2764" s="79">
        <v>6.5000000000000002E-2</v>
      </c>
    </row>
    <row r="2765" spans="1:15">
      <c r="A2765" s="87">
        <v>44516</v>
      </c>
      <c r="B2765" s="79">
        <v>0.1</v>
      </c>
      <c r="C2765" s="79" t="s">
        <v>194</v>
      </c>
      <c r="D2765" s="79">
        <v>0.04</v>
      </c>
      <c r="E2765" s="88">
        <v>0.04</v>
      </c>
      <c r="F2765" s="88">
        <v>0.03</v>
      </c>
      <c r="G2765" s="90">
        <v>788</v>
      </c>
      <c r="H2765" s="90">
        <v>8</v>
      </c>
      <c r="I2765" s="80">
        <v>124.45709600000001</v>
      </c>
      <c r="J2765" s="79">
        <v>1.4999999999999999E-2</v>
      </c>
      <c r="K2765" s="79">
        <v>4.4900000000000002E-2</v>
      </c>
      <c r="L2765" s="79">
        <v>0.13500000000000001</v>
      </c>
      <c r="M2765" s="79">
        <v>0.04</v>
      </c>
      <c r="N2765" s="79">
        <v>3.9E-2</v>
      </c>
      <c r="O2765" s="79">
        <v>6.9000000000000006E-2</v>
      </c>
    </row>
    <row r="2766" spans="1:15">
      <c r="A2766" s="87">
        <v>44517</v>
      </c>
      <c r="B2766" s="79">
        <v>0.1</v>
      </c>
      <c r="C2766" s="79" t="s">
        <v>194</v>
      </c>
      <c r="D2766" s="79">
        <v>0.04</v>
      </c>
      <c r="E2766" s="88">
        <v>0.04</v>
      </c>
      <c r="F2766" s="88">
        <v>0.04</v>
      </c>
      <c r="G2766" s="90">
        <v>702</v>
      </c>
      <c r="H2766" s="90">
        <v>6</v>
      </c>
      <c r="I2766" s="80">
        <v>124.457233</v>
      </c>
      <c r="J2766" s="79">
        <v>1.4999999999999999E-2</v>
      </c>
      <c r="K2766" s="79">
        <v>4.4900000000000002E-2</v>
      </c>
      <c r="L2766" s="79">
        <v>0.13</v>
      </c>
      <c r="M2766" s="79">
        <v>3.4000000000000002E-2</v>
      </c>
      <c r="N2766" s="79">
        <v>3.5999999999999997E-2</v>
      </c>
      <c r="O2766" s="79">
        <v>5.8999999999999997E-2</v>
      </c>
    </row>
    <row r="2767" spans="1:15">
      <c r="A2767" s="87">
        <v>44518</v>
      </c>
      <c r="B2767" s="79">
        <v>0.1</v>
      </c>
      <c r="C2767" s="79" t="s">
        <v>194</v>
      </c>
      <c r="D2767" s="79">
        <v>0.04</v>
      </c>
      <c r="E2767" s="88">
        <v>0.04</v>
      </c>
      <c r="F2767" s="88">
        <v>0.03</v>
      </c>
      <c r="G2767" s="90">
        <v>858</v>
      </c>
      <c r="H2767" s="90">
        <v>9</v>
      </c>
      <c r="I2767" s="80">
        <v>124.457369</v>
      </c>
      <c r="J2767" s="79">
        <v>1.4999999999999999E-2</v>
      </c>
      <c r="K2767" s="79">
        <v>0.04</v>
      </c>
      <c r="L2767" s="79">
        <v>0.1239</v>
      </c>
      <c r="M2767" s="79">
        <v>4.1000000000000002E-2</v>
      </c>
      <c r="N2767" s="79">
        <v>4.5999999999999999E-2</v>
      </c>
      <c r="O2767" s="79">
        <v>6.6000000000000003E-2</v>
      </c>
    </row>
    <row r="2768" spans="1:15">
      <c r="A2768" s="87">
        <v>44519</v>
      </c>
      <c r="B2768" s="79">
        <v>0.1</v>
      </c>
      <c r="C2768" s="79" t="s">
        <v>194</v>
      </c>
      <c r="D2768" s="79">
        <v>0.04</v>
      </c>
      <c r="E2768" s="88">
        <v>0.04</v>
      </c>
      <c r="F2768" s="88">
        <v>0.03</v>
      </c>
      <c r="G2768" s="90">
        <v>780</v>
      </c>
      <c r="H2768" s="90">
        <v>8</v>
      </c>
      <c r="I2768" s="80">
        <v>124.457506</v>
      </c>
      <c r="J2768" s="79">
        <v>1.9699999999999999E-2</v>
      </c>
      <c r="K2768" s="79">
        <v>5.7200000000000001E-2</v>
      </c>
      <c r="L2768" s="79">
        <v>0.14269999999999999</v>
      </c>
      <c r="M2768" s="79">
        <v>4.1000000000000002E-2</v>
      </c>
      <c r="N2768" s="79">
        <v>4.5999999999999999E-2</v>
      </c>
      <c r="O2768" s="79">
        <v>7.5999999999999998E-2</v>
      </c>
    </row>
    <row r="2769" spans="1:15">
      <c r="A2769" s="87">
        <v>44522</v>
      </c>
      <c r="B2769" s="79">
        <v>0.1</v>
      </c>
      <c r="C2769" s="79" t="s">
        <v>194</v>
      </c>
      <c r="D2769" s="79">
        <v>0.04</v>
      </c>
      <c r="E2769" s="88">
        <v>0.04</v>
      </c>
      <c r="F2769" s="88">
        <v>0.03</v>
      </c>
      <c r="G2769" s="90">
        <v>395</v>
      </c>
      <c r="H2769" s="90">
        <v>6</v>
      </c>
      <c r="I2769" s="80">
        <v>124.457915</v>
      </c>
      <c r="J2769" s="79">
        <v>1.4999999999999999E-2</v>
      </c>
      <c r="K2769" s="79">
        <v>4.7199999999999999E-2</v>
      </c>
      <c r="L2769" s="79">
        <v>0.13</v>
      </c>
      <c r="M2769" s="79">
        <v>4.1000000000000002E-2</v>
      </c>
      <c r="N2769" s="79">
        <v>4.3999999999999997E-2</v>
      </c>
      <c r="O2769" s="79">
        <v>6.6000000000000003E-2</v>
      </c>
    </row>
    <row r="2770" spans="1:15">
      <c r="A2770" s="87">
        <v>44523</v>
      </c>
      <c r="B2770" s="79">
        <v>0.1</v>
      </c>
      <c r="C2770" s="79" t="s">
        <v>194</v>
      </c>
      <c r="D2770" s="79">
        <v>0.04</v>
      </c>
      <c r="E2770" s="88">
        <v>0.04</v>
      </c>
      <c r="F2770" s="88">
        <v>0.04</v>
      </c>
      <c r="G2770" s="90">
        <v>393</v>
      </c>
      <c r="H2770" s="90">
        <v>6</v>
      </c>
      <c r="I2770" s="80">
        <v>124.458051</v>
      </c>
      <c r="J2770" s="79">
        <v>9.4999999999999998E-3</v>
      </c>
      <c r="K2770" s="79">
        <v>4.82E-2</v>
      </c>
      <c r="L2770" s="79">
        <v>0.1434</v>
      </c>
      <c r="M2770" s="79">
        <v>4.1000000000000002E-2</v>
      </c>
      <c r="N2770" s="79">
        <v>0.04</v>
      </c>
      <c r="O2770" s="79">
        <v>6.0999999999999999E-2</v>
      </c>
    </row>
    <row r="2771" spans="1:15">
      <c r="A2771" s="87">
        <v>44524</v>
      </c>
      <c r="B2771" s="79">
        <v>0.1</v>
      </c>
      <c r="C2771" s="79" t="s">
        <v>194</v>
      </c>
      <c r="D2771" s="79">
        <v>0.04</v>
      </c>
      <c r="E2771" s="88">
        <v>0.04</v>
      </c>
      <c r="F2771" s="88">
        <v>0.04</v>
      </c>
      <c r="G2771" s="90">
        <v>507</v>
      </c>
      <c r="H2771" s="90">
        <v>6</v>
      </c>
      <c r="I2771" s="80">
        <v>124.45818800000001</v>
      </c>
      <c r="J2771" s="79">
        <v>1.72E-2</v>
      </c>
      <c r="K2771" s="79">
        <v>4.4999999999999998E-2</v>
      </c>
      <c r="L2771" s="79">
        <v>0.1406</v>
      </c>
      <c r="M2771" s="79">
        <v>4.1000000000000002E-2</v>
      </c>
      <c r="N2771" s="79">
        <v>3.5000000000000003E-2</v>
      </c>
      <c r="O2771" s="79">
        <v>5.2999999999999999E-2</v>
      </c>
    </row>
    <row r="2772" spans="1:15">
      <c r="A2772" s="87">
        <v>44525</v>
      </c>
      <c r="B2772" s="79">
        <v>0.1</v>
      </c>
      <c r="C2772" s="79" t="s">
        <v>194</v>
      </c>
      <c r="D2772" s="79">
        <v>0.04</v>
      </c>
      <c r="E2772" s="88">
        <v>0.04</v>
      </c>
      <c r="F2772" s="88">
        <v>0.04</v>
      </c>
      <c r="G2772" s="90">
        <v>809</v>
      </c>
      <c r="H2772" s="90">
        <v>8</v>
      </c>
      <c r="I2772" s="80">
        <v>124.458324</v>
      </c>
      <c r="J2772" s="79">
        <v>5.7999999999999996E-3</v>
      </c>
      <c r="K2772" s="79">
        <v>4.4999999999999998E-2</v>
      </c>
      <c r="L2772" s="79">
        <v>0.14399999999999999</v>
      </c>
      <c r="M2772" s="79">
        <v>0.04</v>
      </c>
      <c r="N2772" s="79">
        <v>3.3000000000000002E-2</v>
      </c>
      <c r="O2772" s="79">
        <v>5.5E-2</v>
      </c>
    </row>
    <row r="2773" spans="1:15">
      <c r="A2773" s="87">
        <v>44526</v>
      </c>
      <c r="B2773" s="79">
        <v>0.1</v>
      </c>
      <c r="C2773" s="79" t="s">
        <v>194</v>
      </c>
      <c r="D2773" s="79">
        <v>0.04</v>
      </c>
      <c r="E2773" s="88">
        <v>0.04</v>
      </c>
      <c r="F2773" s="88">
        <v>0.04</v>
      </c>
      <c r="G2773" s="90">
        <v>364</v>
      </c>
      <c r="H2773" s="90">
        <v>4</v>
      </c>
      <c r="I2773" s="80">
        <v>124.45846</v>
      </c>
      <c r="J2773" s="79">
        <v>5.0000000000000001E-3</v>
      </c>
      <c r="K2773" s="79">
        <v>4.9099999999999998E-2</v>
      </c>
      <c r="L2773" s="79">
        <v>0.13500000000000001</v>
      </c>
      <c r="M2773" s="79">
        <v>3.7999999999999999E-2</v>
      </c>
      <c r="N2773" s="79">
        <v>3.2000000000000001E-2</v>
      </c>
      <c r="O2773" s="79">
        <v>5.3999999999999999E-2</v>
      </c>
    </row>
    <row r="2774" spans="1:15">
      <c r="A2774" s="87">
        <v>44529</v>
      </c>
      <c r="B2774" s="79">
        <v>0.1</v>
      </c>
      <c r="C2774" s="79" t="s">
        <v>194</v>
      </c>
      <c r="D2774" s="79">
        <v>0.04</v>
      </c>
      <c r="E2774" s="88" t="s">
        <v>195</v>
      </c>
      <c r="F2774" s="88" t="s">
        <v>195</v>
      </c>
      <c r="G2774" s="90">
        <v>447</v>
      </c>
      <c r="H2774" s="90" t="s">
        <v>195</v>
      </c>
      <c r="I2774" s="80">
        <v>124.45887</v>
      </c>
      <c r="J2774" s="79">
        <v>1.37E-2</v>
      </c>
      <c r="K2774" s="79">
        <v>4.4999999999999998E-2</v>
      </c>
      <c r="L2774" s="79">
        <v>0.13420000000000001</v>
      </c>
      <c r="M2774" s="79">
        <v>3.7999999999999999E-2</v>
      </c>
      <c r="N2774" s="79">
        <v>3.2000000000000001E-2</v>
      </c>
      <c r="O2774" s="79">
        <v>5.0999999999999997E-2</v>
      </c>
    </row>
    <row r="2775" spans="1:15">
      <c r="A2775" s="87">
        <v>44530</v>
      </c>
      <c r="B2775" s="79">
        <v>0.1</v>
      </c>
      <c r="C2775" s="79" t="s">
        <v>194</v>
      </c>
      <c r="D2775" s="79">
        <v>0.04</v>
      </c>
      <c r="E2775" s="88">
        <v>7.0000000000000007E-2</v>
      </c>
      <c r="F2775" s="88">
        <v>0.04</v>
      </c>
      <c r="G2775" s="90">
        <v>506</v>
      </c>
      <c r="H2775" s="90">
        <v>13</v>
      </c>
      <c r="I2775" s="80">
        <v>124.459006</v>
      </c>
      <c r="J2775" s="79">
        <v>5.0000000000000001E-3</v>
      </c>
      <c r="K2775" s="79">
        <v>3.7600000000000001E-2</v>
      </c>
      <c r="L2775" s="79">
        <v>0.13</v>
      </c>
      <c r="M2775" s="79">
        <v>4.2000000000000003E-2</v>
      </c>
      <c r="N2775" s="79">
        <v>3.1E-2</v>
      </c>
      <c r="O2775" s="79">
        <v>4.4999999999999998E-2</v>
      </c>
    </row>
    <row r="2776" spans="1:15">
      <c r="A2776" s="87">
        <v>44531</v>
      </c>
      <c r="B2776" s="79">
        <v>0.1</v>
      </c>
      <c r="C2776" s="79" t="s">
        <v>194</v>
      </c>
      <c r="D2776" s="79">
        <v>0.04</v>
      </c>
      <c r="E2776" s="88">
        <v>0.04</v>
      </c>
      <c r="F2776" s="88">
        <v>0.04</v>
      </c>
      <c r="G2776" s="90">
        <v>536</v>
      </c>
      <c r="H2776" s="90">
        <v>7</v>
      </c>
      <c r="I2776" s="80">
        <v>124.459142</v>
      </c>
      <c r="J2776" s="79">
        <v>2.3599999999999999E-2</v>
      </c>
      <c r="K2776" s="79">
        <v>6.4699999999999994E-2</v>
      </c>
      <c r="L2776" s="79">
        <v>0.1467</v>
      </c>
      <c r="M2776" s="79">
        <v>3.7999999999999999E-2</v>
      </c>
      <c r="N2776" s="79">
        <v>4.2999999999999997E-2</v>
      </c>
      <c r="O2776" s="79">
        <v>5.3999999999999999E-2</v>
      </c>
    </row>
    <row r="2777" spans="1:15">
      <c r="A2777" s="87">
        <v>44532</v>
      </c>
      <c r="B2777" s="79">
        <v>0.1</v>
      </c>
      <c r="C2777" s="79" t="s">
        <v>194</v>
      </c>
      <c r="D2777" s="79">
        <v>0.04</v>
      </c>
      <c r="E2777" s="88">
        <v>0.04</v>
      </c>
      <c r="F2777" s="88">
        <v>0.04</v>
      </c>
      <c r="G2777" s="90">
        <v>576</v>
      </c>
      <c r="H2777" s="90">
        <v>6</v>
      </c>
      <c r="I2777" s="80">
        <v>124.459279</v>
      </c>
      <c r="J2777" s="79">
        <v>2.5000000000000001E-2</v>
      </c>
      <c r="K2777" s="79">
        <v>6.8500000000000005E-2</v>
      </c>
      <c r="L2777" s="79">
        <v>0.16569999999999999</v>
      </c>
      <c r="M2777" s="79">
        <v>3.7999999999999999E-2</v>
      </c>
      <c r="N2777" s="79">
        <v>0.04</v>
      </c>
      <c r="O2777" s="79">
        <v>5.3999999999999999E-2</v>
      </c>
    </row>
    <row r="2778" spans="1:15">
      <c r="A2778" s="87">
        <v>44533</v>
      </c>
      <c r="B2778" s="79">
        <v>0.1</v>
      </c>
      <c r="C2778" s="79" t="s">
        <v>194</v>
      </c>
      <c r="D2778" s="79">
        <v>0.04</v>
      </c>
      <c r="E2778" s="88">
        <v>0.04</v>
      </c>
      <c r="F2778" s="88">
        <v>0.03</v>
      </c>
      <c r="G2778" s="90">
        <v>519</v>
      </c>
      <c r="H2778" s="90">
        <v>6</v>
      </c>
      <c r="I2778" s="80">
        <v>124.45941500000001</v>
      </c>
      <c r="J2778" s="79">
        <v>1.2500000000000001E-2</v>
      </c>
      <c r="K2778" s="79">
        <v>5.8700000000000002E-2</v>
      </c>
      <c r="L2778" s="79">
        <v>0.14499999999999999</v>
      </c>
      <c r="M2778" s="79">
        <v>0.04</v>
      </c>
      <c r="N2778" s="79">
        <v>0.04</v>
      </c>
      <c r="O2778" s="79">
        <v>5.3999999999999999E-2</v>
      </c>
    </row>
    <row r="2779" spans="1:15">
      <c r="A2779" s="87">
        <v>44536</v>
      </c>
      <c r="B2779" s="79">
        <v>0.1</v>
      </c>
      <c r="C2779" s="79" t="s">
        <v>194</v>
      </c>
      <c r="D2779" s="79">
        <v>0.04</v>
      </c>
      <c r="E2779" s="88">
        <v>0.04</v>
      </c>
      <c r="F2779" s="88">
        <v>0.04</v>
      </c>
      <c r="G2779" s="90">
        <v>541</v>
      </c>
      <c r="H2779" s="90">
        <v>6</v>
      </c>
      <c r="I2779" s="80">
        <v>124.459824</v>
      </c>
      <c r="J2779" s="79">
        <v>1.4999999999999999E-2</v>
      </c>
      <c r="K2779" s="79">
        <v>5.5E-2</v>
      </c>
      <c r="L2779" s="79">
        <v>0.1537</v>
      </c>
      <c r="M2779" s="79">
        <v>0.04</v>
      </c>
      <c r="N2779" s="79">
        <v>0.04</v>
      </c>
      <c r="O2779" s="79">
        <v>5.3999999999999999E-2</v>
      </c>
    </row>
    <row r="2780" spans="1:15">
      <c r="A2780" s="87">
        <v>44537</v>
      </c>
      <c r="B2780" s="79">
        <v>0.1</v>
      </c>
      <c r="C2780" s="79" t="s">
        <v>194</v>
      </c>
      <c r="D2780" s="79">
        <v>0.04</v>
      </c>
      <c r="E2780" s="88">
        <v>0.04</v>
      </c>
      <c r="F2780" s="88">
        <v>0.04</v>
      </c>
      <c r="G2780" s="90">
        <v>1324</v>
      </c>
      <c r="H2780" s="90">
        <v>9</v>
      </c>
      <c r="I2780" s="80">
        <v>124.45996100000001</v>
      </c>
      <c r="J2780" s="79">
        <v>8.5000000000000006E-3</v>
      </c>
      <c r="K2780" s="79">
        <v>5.79E-2</v>
      </c>
      <c r="L2780" s="79">
        <v>0.1517</v>
      </c>
      <c r="M2780" s="79">
        <v>4.2999999999999997E-2</v>
      </c>
      <c r="N2780" s="79">
        <v>3.3000000000000002E-2</v>
      </c>
      <c r="O2780" s="79">
        <v>6.3E-2</v>
      </c>
    </row>
    <row r="2781" spans="1:15">
      <c r="A2781" s="87">
        <v>44538</v>
      </c>
      <c r="B2781" s="79">
        <v>0.1</v>
      </c>
      <c r="C2781" s="79" t="s">
        <v>194</v>
      </c>
      <c r="D2781" s="79">
        <v>0.04</v>
      </c>
      <c r="E2781" s="88">
        <v>0.04</v>
      </c>
      <c r="F2781" s="88">
        <v>0.04</v>
      </c>
      <c r="G2781" s="90">
        <v>675</v>
      </c>
      <c r="H2781" s="90">
        <v>6</v>
      </c>
      <c r="I2781" s="80">
        <v>124.460097</v>
      </c>
      <c r="J2781" s="79">
        <v>5.0000000000000001E-3</v>
      </c>
      <c r="K2781" s="79">
        <v>4.4999999999999998E-2</v>
      </c>
      <c r="L2781" s="79">
        <v>0.16569999999999999</v>
      </c>
      <c r="M2781" s="79">
        <v>0.04</v>
      </c>
      <c r="N2781" s="79">
        <v>3.1E-2</v>
      </c>
      <c r="O2781" s="79">
        <v>8.2000000000000003E-2</v>
      </c>
    </row>
    <row r="2782" spans="1:15">
      <c r="A2782" s="87">
        <v>44539</v>
      </c>
      <c r="B2782" s="79">
        <v>0.1</v>
      </c>
      <c r="C2782" s="79" t="s">
        <v>194</v>
      </c>
      <c r="D2782" s="79">
        <v>0.04</v>
      </c>
      <c r="E2782" s="88">
        <v>0.04</v>
      </c>
      <c r="F2782" s="88">
        <v>0.04</v>
      </c>
      <c r="G2782" s="90">
        <v>651</v>
      </c>
      <c r="H2782" s="90">
        <v>7</v>
      </c>
      <c r="I2782" s="80">
        <v>124.460233</v>
      </c>
      <c r="J2782" s="79">
        <v>2.5000000000000001E-2</v>
      </c>
      <c r="K2782" s="79">
        <v>7.0699999999999999E-2</v>
      </c>
      <c r="L2782" s="79">
        <v>0.1905</v>
      </c>
      <c r="M2782" s="79">
        <v>0.03</v>
      </c>
      <c r="N2782" s="79">
        <v>4.8000000000000001E-2</v>
      </c>
      <c r="O2782" s="79">
        <v>8.6999999999999994E-2</v>
      </c>
    </row>
    <row r="2783" spans="1:15">
      <c r="A2783" s="87">
        <v>44540</v>
      </c>
      <c r="B2783" s="79">
        <v>0.1</v>
      </c>
      <c r="C2783" s="79" t="s">
        <v>194</v>
      </c>
      <c r="D2783" s="79">
        <v>0.04</v>
      </c>
      <c r="E2783" s="88">
        <v>0.05</v>
      </c>
      <c r="F2783" s="88">
        <v>0.04</v>
      </c>
      <c r="G2783" s="90">
        <v>1204</v>
      </c>
      <c r="H2783" s="90">
        <v>10</v>
      </c>
      <c r="I2783" s="80">
        <v>124.46037</v>
      </c>
      <c r="J2783" s="79">
        <v>1.4999999999999999E-2</v>
      </c>
      <c r="K2783" s="79">
        <v>6.1800000000000001E-2</v>
      </c>
      <c r="L2783" s="79">
        <v>0.18379999999999999</v>
      </c>
      <c r="M2783" s="79">
        <v>0.03</v>
      </c>
      <c r="N2783" s="79">
        <v>0.05</v>
      </c>
      <c r="O2783" s="79">
        <v>0.09</v>
      </c>
    </row>
    <row r="2784" spans="1:15">
      <c r="A2784" s="87">
        <v>44543</v>
      </c>
      <c r="B2784" s="79">
        <v>0.1</v>
      </c>
      <c r="C2784" s="79" t="s">
        <v>194</v>
      </c>
      <c r="D2784" s="79">
        <v>0.04</v>
      </c>
      <c r="E2784" s="88">
        <v>0.04</v>
      </c>
      <c r="F2784" s="88">
        <v>0.04</v>
      </c>
      <c r="G2784" s="90">
        <v>444</v>
      </c>
      <c r="H2784" s="90">
        <v>6</v>
      </c>
      <c r="I2784" s="80">
        <v>124.460779</v>
      </c>
      <c r="J2784" s="79">
        <v>1.4999999999999999E-2</v>
      </c>
      <c r="K2784" s="79">
        <v>6.1499999999999999E-2</v>
      </c>
      <c r="L2784" s="79">
        <v>0.185</v>
      </c>
      <c r="M2784" s="79">
        <v>0.03</v>
      </c>
      <c r="N2784" s="79">
        <v>4.9000000000000002E-2</v>
      </c>
      <c r="O2784" s="79">
        <v>9.0999999999999998E-2</v>
      </c>
    </row>
    <row r="2785" spans="1:15">
      <c r="A2785" s="87">
        <v>44544</v>
      </c>
      <c r="B2785" s="79">
        <v>0.1</v>
      </c>
      <c r="C2785" s="79" t="s">
        <v>194</v>
      </c>
      <c r="D2785" s="79">
        <v>0.04</v>
      </c>
      <c r="E2785" s="88">
        <v>0.04</v>
      </c>
      <c r="F2785" s="88">
        <v>0.04</v>
      </c>
      <c r="G2785" s="90">
        <v>349</v>
      </c>
      <c r="H2785" s="90">
        <v>5</v>
      </c>
      <c r="I2785" s="80">
        <v>124.460915</v>
      </c>
      <c r="J2785" s="79">
        <v>2.9999999999999997E-4</v>
      </c>
      <c r="K2785" s="79">
        <v>6.1199999999999997E-2</v>
      </c>
      <c r="L2785" s="79">
        <v>0.18390000000000001</v>
      </c>
      <c r="M2785" s="79">
        <v>0.03</v>
      </c>
      <c r="N2785" s="79">
        <v>4.9000000000000002E-2</v>
      </c>
      <c r="O2785" s="79">
        <v>8.5999999999999993E-2</v>
      </c>
    </row>
    <row r="2786" spans="1:15">
      <c r="A2786" s="87">
        <v>44545</v>
      </c>
      <c r="B2786" s="79">
        <v>0.1</v>
      </c>
      <c r="C2786" s="79" t="s">
        <v>194</v>
      </c>
      <c r="D2786" s="79">
        <v>0.04</v>
      </c>
      <c r="E2786" s="88">
        <v>0.04</v>
      </c>
      <c r="F2786" s="88">
        <v>0.04</v>
      </c>
      <c r="G2786" s="90">
        <v>264</v>
      </c>
      <c r="H2786" s="90">
        <v>4</v>
      </c>
      <c r="I2786" s="80">
        <v>124.461052</v>
      </c>
      <c r="J2786" s="79">
        <v>2.5000000000000001E-2</v>
      </c>
      <c r="K2786" s="79">
        <v>7.2099999999999997E-2</v>
      </c>
      <c r="L2786" s="79">
        <v>0.1961</v>
      </c>
      <c r="M2786" s="79">
        <v>0.03</v>
      </c>
      <c r="N2786" s="79">
        <v>5.0999999999999997E-2</v>
      </c>
      <c r="O2786" s="79">
        <v>9.4E-2</v>
      </c>
    </row>
    <row r="2787" spans="1:15">
      <c r="A2787" s="87">
        <v>44546</v>
      </c>
      <c r="B2787" s="79">
        <v>0.1</v>
      </c>
      <c r="C2787" s="79" t="s">
        <v>194</v>
      </c>
      <c r="D2787" s="79">
        <v>0.04</v>
      </c>
      <c r="E2787" s="88" t="s">
        <v>195</v>
      </c>
      <c r="F2787" s="88" t="s">
        <v>195</v>
      </c>
      <c r="G2787" s="90">
        <v>10</v>
      </c>
      <c r="H2787" s="90" t="s">
        <v>195</v>
      </c>
      <c r="I2787" s="80">
        <v>124.46118800000001</v>
      </c>
      <c r="J2787" s="79">
        <v>2.8299999999999999E-2</v>
      </c>
      <c r="K2787" s="79">
        <v>7.4999999999999997E-2</v>
      </c>
      <c r="L2787" s="79">
        <v>0.21049999999999999</v>
      </c>
      <c r="M2787" s="79">
        <v>0.03</v>
      </c>
      <c r="N2787" s="79">
        <v>5.5E-2</v>
      </c>
      <c r="O2787" s="79">
        <v>0.11</v>
      </c>
    </row>
    <row r="2788" spans="1:15">
      <c r="A2788" s="87">
        <v>44547</v>
      </c>
      <c r="B2788" s="79">
        <v>0.1</v>
      </c>
      <c r="C2788" s="79" t="s">
        <v>194</v>
      </c>
      <c r="D2788" s="79">
        <v>0.04</v>
      </c>
      <c r="E2788" s="88" t="s">
        <v>195</v>
      </c>
      <c r="F2788" s="88" t="s">
        <v>195</v>
      </c>
      <c r="G2788" s="90">
        <v>290</v>
      </c>
      <c r="H2788" s="90" t="s">
        <v>195</v>
      </c>
      <c r="I2788" s="80">
        <v>124.461325</v>
      </c>
      <c r="J2788" s="79">
        <v>2.5000000000000001E-2</v>
      </c>
      <c r="K2788" s="79">
        <v>8.0399999999999999E-2</v>
      </c>
      <c r="L2788" s="79">
        <v>0.21679999999999999</v>
      </c>
      <c r="M2788" s="79">
        <v>0.03</v>
      </c>
      <c r="N2788" s="79">
        <v>5.7000000000000002E-2</v>
      </c>
      <c r="O2788" s="79">
        <v>0.114</v>
      </c>
    </row>
    <row r="2789" spans="1:15">
      <c r="A2789" s="87">
        <v>44550</v>
      </c>
      <c r="B2789" s="79">
        <v>0.1</v>
      </c>
      <c r="C2789" s="79" t="s">
        <v>194</v>
      </c>
      <c r="D2789" s="79">
        <v>0.04</v>
      </c>
      <c r="E2789" s="88">
        <v>0.04</v>
      </c>
      <c r="F2789" s="88">
        <v>0.04</v>
      </c>
      <c r="G2789" s="90">
        <v>592</v>
      </c>
      <c r="H2789" s="90">
        <v>6</v>
      </c>
      <c r="I2789" s="80">
        <v>124.46173400000001</v>
      </c>
      <c r="J2789" s="79">
        <v>-5.0000000000000001E-3</v>
      </c>
      <c r="K2789" s="79">
        <v>4.4999999999999998E-2</v>
      </c>
      <c r="L2789" s="79">
        <v>0.19889999999999999</v>
      </c>
      <c r="M2789" s="79">
        <v>0.03</v>
      </c>
      <c r="N2789" s="79">
        <v>5.6000000000000001E-2</v>
      </c>
      <c r="O2789" s="79">
        <v>0.114</v>
      </c>
    </row>
    <row r="2790" spans="1:15">
      <c r="A2790" s="87">
        <v>44551</v>
      </c>
      <c r="B2790" s="79">
        <v>0.1</v>
      </c>
      <c r="C2790" s="79" t="s">
        <v>194</v>
      </c>
      <c r="D2790" s="79">
        <v>0.04</v>
      </c>
      <c r="E2790" s="88">
        <v>0.04</v>
      </c>
      <c r="F2790" s="88">
        <v>0.04</v>
      </c>
      <c r="G2790" s="90">
        <v>519</v>
      </c>
      <c r="H2790" s="90">
        <v>6</v>
      </c>
      <c r="I2790" s="80">
        <v>124.46187</v>
      </c>
      <c r="J2790" s="79">
        <v>6.8999999999999999E-3</v>
      </c>
      <c r="K2790" s="79">
        <v>5.8599999999999999E-2</v>
      </c>
      <c r="L2790" s="79">
        <v>0.2041</v>
      </c>
      <c r="M2790" s="79">
        <v>0.03</v>
      </c>
      <c r="N2790" s="79">
        <v>5.6000000000000001E-2</v>
      </c>
      <c r="O2790" s="79">
        <v>0.108</v>
      </c>
    </row>
    <row r="2791" spans="1:15">
      <c r="A2791" s="87">
        <v>44552</v>
      </c>
      <c r="B2791" s="79">
        <v>0.1</v>
      </c>
      <c r="C2791" s="79" t="s">
        <v>194</v>
      </c>
      <c r="D2791" s="79">
        <v>0.04</v>
      </c>
      <c r="E2791" s="88" t="s">
        <v>195</v>
      </c>
      <c r="F2791" s="88" t="s">
        <v>195</v>
      </c>
      <c r="G2791" s="90">
        <v>103</v>
      </c>
      <c r="H2791" s="90" t="s">
        <v>195</v>
      </c>
      <c r="I2791" s="80">
        <v>124.462006</v>
      </c>
      <c r="J2791" s="79">
        <v>-1.77E-2</v>
      </c>
      <c r="K2791" s="79">
        <v>4.2500000000000003E-2</v>
      </c>
      <c r="L2791" s="79">
        <v>0.18340000000000001</v>
      </c>
      <c r="M2791" s="79">
        <v>0.03</v>
      </c>
      <c r="N2791" s="79">
        <v>5.1999999999999998E-2</v>
      </c>
      <c r="O2791" s="79">
        <v>9.8000000000000004E-2</v>
      </c>
    </row>
    <row r="2792" spans="1:15">
      <c r="A2792" s="87">
        <v>44553</v>
      </c>
      <c r="B2792" s="79">
        <v>0.1</v>
      </c>
      <c r="C2792" s="79" t="s">
        <v>194</v>
      </c>
      <c r="D2792" s="79">
        <v>0.04</v>
      </c>
      <c r="E2792" s="88" t="s">
        <v>195</v>
      </c>
      <c r="F2792" s="88" t="s">
        <v>195</v>
      </c>
      <c r="G2792" s="90">
        <v>69</v>
      </c>
      <c r="H2792" s="90" t="s">
        <v>195</v>
      </c>
      <c r="I2792" s="80">
        <v>124.462142</v>
      </c>
      <c r="J2792" s="79">
        <v>2.5000000000000001E-2</v>
      </c>
      <c r="K2792" s="79">
        <v>7.22E-2</v>
      </c>
      <c r="L2792" s="79">
        <v>0.22120000000000001</v>
      </c>
      <c r="M2792" s="79">
        <v>0.03</v>
      </c>
      <c r="N2792" s="79">
        <v>0.05</v>
      </c>
      <c r="O2792" s="79">
        <v>9.6000000000000002E-2</v>
      </c>
    </row>
    <row r="2793" spans="1:15">
      <c r="A2793" s="87">
        <v>44554</v>
      </c>
      <c r="B2793" s="79">
        <v>0.1</v>
      </c>
      <c r="C2793" s="79" t="s">
        <v>194</v>
      </c>
      <c r="D2793" s="79">
        <v>0.04</v>
      </c>
      <c r="E2793" s="88" t="s">
        <v>195</v>
      </c>
      <c r="F2793" s="88" t="s">
        <v>195</v>
      </c>
      <c r="G2793" s="90">
        <v>66</v>
      </c>
      <c r="H2793" s="90" t="s">
        <v>195</v>
      </c>
      <c r="I2793" s="80">
        <v>124.462278</v>
      </c>
      <c r="J2793" s="79">
        <v>1.4999999999999999E-2</v>
      </c>
      <c r="K2793" s="79">
        <v>0.06</v>
      </c>
      <c r="L2793" s="79">
        <v>0.21410000000000001</v>
      </c>
      <c r="M2793" s="79">
        <v>0.03</v>
      </c>
      <c r="N2793" s="79">
        <v>5.2999999999999999E-2</v>
      </c>
      <c r="O2793" s="79">
        <v>0.10199999999999999</v>
      </c>
    </row>
    <row r="2794" spans="1:15">
      <c r="A2794" s="87">
        <v>44559</v>
      </c>
      <c r="B2794" s="79">
        <v>0.1</v>
      </c>
      <c r="C2794" s="79" t="s">
        <v>194</v>
      </c>
      <c r="D2794" s="79">
        <v>0.04</v>
      </c>
      <c r="E2794" s="88" t="s">
        <v>195</v>
      </c>
      <c r="F2794" s="88" t="s">
        <v>195</v>
      </c>
      <c r="G2794" s="90">
        <v>73</v>
      </c>
      <c r="H2794" s="90" t="s">
        <v>195</v>
      </c>
      <c r="I2794" s="80">
        <v>124.46296</v>
      </c>
      <c r="J2794" s="79">
        <v>9.4999999999999998E-3</v>
      </c>
      <c r="K2794" s="79">
        <v>6.1800000000000001E-2</v>
      </c>
      <c r="L2794" s="79">
        <v>0.21229999999999999</v>
      </c>
      <c r="M2794" s="79">
        <v>0.03</v>
      </c>
      <c r="N2794" s="79">
        <v>5.5E-2</v>
      </c>
      <c r="O2794" s="79">
        <v>9.9000000000000005E-2</v>
      </c>
    </row>
    <row r="2795" spans="1:15">
      <c r="A2795" s="87">
        <v>44560</v>
      </c>
      <c r="B2795" s="79">
        <v>0.1</v>
      </c>
      <c r="C2795" s="79" t="s">
        <v>194</v>
      </c>
      <c r="D2795" s="79">
        <v>0.04</v>
      </c>
      <c r="E2795" s="88" t="s">
        <v>195</v>
      </c>
      <c r="F2795" s="88" t="s">
        <v>195</v>
      </c>
      <c r="G2795" s="90">
        <v>0</v>
      </c>
      <c r="H2795" s="90" t="s">
        <v>195</v>
      </c>
      <c r="I2795" s="80">
        <v>124.46309599999999</v>
      </c>
      <c r="J2795" s="79">
        <v>2.5000000000000001E-2</v>
      </c>
      <c r="K2795" s="79">
        <v>7.7399999999999997E-2</v>
      </c>
      <c r="L2795" s="79">
        <v>0.22</v>
      </c>
      <c r="M2795" s="79">
        <v>0.03</v>
      </c>
      <c r="N2795" s="79">
        <v>5.5E-2</v>
      </c>
      <c r="O2795" s="79">
        <v>0.10199999999999999</v>
      </c>
    </row>
    <row r="2796" spans="1:15">
      <c r="A2796" s="87">
        <v>44561</v>
      </c>
      <c r="B2796" s="79">
        <v>0.1</v>
      </c>
      <c r="C2796" s="79" t="s">
        <v>194</v>
      </c>
      <c r="D2796" s="79">
        <v>0.04</v>
      </c>
      <c r="E2796" s="88" t="s">
        <v>195</v>
      </c>
      <c r="F2796" s="88" t="s">
        <v>195</v>
      </c>
      <c r="G2796" s="90">
        <v>58</v>
      </c>
      <c r="H2796" s="90" t="s">
        <v>195</v>
      </c>
      <c r="I2796" s="80">
        <v>124.463232</v>
      </c>
      <c r="J2796" s="79">
        <v>1.4999999999999999E-2</v>
      </c>
      <c r="K2796" s="79">
        <v>6.7699999999999996E-2</v>
      </c>
      <c r="L2796" s="79">
        <v>0.2135</v>
      </c>
      <c r="M2796" s="79">
        <v>3.1E-2</v>
      </c>
      <c r="N2796" s="79">
        <v>5.1999999999999998E-2</v>
      </c>
      <c r="O2796" s="79">
        <v>0.105</v>
      </c>
    </row>
    <row r="2797" spans="1:15">
      <c r="A2797" s="87">
        <v>44565</v>
      </c>
      <c r="B2797" s="79">
        <v>0.1</v>
      </c>
      <c r="C2797" s="79" t="s">
        <v>194</v>
      </c>
      <c r="D2797" s="79">
        <v>0.04</v>
      </c>
      <c r="E2797" s="88" t="s">
        <v>195</v>
      </c>
      <c r="F2797" s="88" t="s">
        <v>195</v>
      </c>
      <c r="G2797" s="90">
        <v>62</v>
      </c>
      <c r="H2797" s="90" t="s">
        <v>195</v>
      </c>
      <c r="I2797" s="80">
        <v>124.463778</v>
      </c>
      <c r="J2797" s="79">
        <v>2.5000000000000001E-2</v>
      </c>
      <c r="K2797" s="79">
        <v>7.4899999999999994E-2</v>
      </c>
      <c r="L2797" s="79">
        <v>0.2228</v>
      </c>
      <c r="M2797" s="79">
        <v>3.4000000000000002E-2</v>
      </c>
      <c r="N2797" s="79">
        <v>5.8000000000000003E-2</v>
      </c>
      <c r="O2797" s="79">
        <v>0.111</v>
      </c>
    </row>
    <row r="2798" spans="1:15">
      <c r="A2798" s="87">
        <v>44566</v>
      </c>
      <c r="B2798" s="79">
        <v>0.1</v>
      </c>
      <c r="C2798" s="79" t="s">
        <v>194</v>
      </c>
      <c r="D2798" s="79">
        <v>0.04</v>
      </c>
      <c r="E2798" s="88" t="s">
        <v>195</v>
      </c>
      <c r="F2798" s="88" t="s">
        <v>195</v>
      </c>
      <c r="G2798" s="90">
        <v>62</v>
      </c>
      <c r="H2798" s="90" t="s">
        <v>195</v>
      </c>
      <c r="I2798" s="80">
        <v>124.463914</v>
      </c>
      <c r="J2798" s="79">
        <v>1.4999999999999999E-2</v>
      </c>
      <c r="K2798" s="79">
        <v>6.5000000000000002E-2</v>
      </c>
      <c r="L2798" s="79">
        <v>0.21679999999999999</v>
      </c>
      <c r="M2798" s="79">
        <v>3.4000000000000002E-2</v>
      </c>
      <c r="N2798" s="79">
        <v>5.7000000000000002E-2</v>
      </c>
      <c r="O2798" s="79">
        <v>0.112</v>
      </c>
    </row>
    <row r="2799" spans="1:15">
      <c r="A2799" s="87">
        <v>44567</v>
      </c>
      <c r="B2799" s="79">
        <v>0.1</v>
      </c>
      <c r="C2799" s="79" t="s">
        <v>194</v>
      </c>
      <c r="D2799" s="79">
        <v>0.04</v>
      </c>
      <c r="E2799" s="88" t="s">
        <v>195</v>
      </c>
      <c r="F2799" s="88" t="s">
        <v>195</v>
      </c>
      <c r="G2799" s="90">
        <v>62</v>
      </c>
      <c r="H2799" s="90" t="s">
        <v>195</v>
      </c>
      <c r="I2799" s="80">
        <v>124.46405</v>
      </c>
      <c r="J2799" s="79">
        <v>1.4999999999999999E-2</v>
      </c>
      <c r="K2799" s="79">
        <v>6.93E-2</v>
      </c>
      <c r="L2799" s="79">
        <v>0.22839999999999999</v>
      </c>
      <c r="M2799" s="79">
        <v>3.5000000000000003E-2</v>
      </c>
      <c r="N2799" s="79">
        <v>0.06</v>
      </c>
      <c r="O2799" s="79">
        <v>0.128</v>
      </c>
    </row>
    <row r="2800" spans="1:15">
      <c r="A2800" s="87">
        <v>44568</v>
      </c>
      <c r="B2800" s="79">
        <v>0.1</v>
      </c>
      <c r="C2800" s="79" t="s">
        <v>194</v>
      </c>
      <c r="D2800" s="79">
        <v>0.04</v>
      </c>
      <c r="E2800" s="88" t="s">
        <v>195</v>
      </c>
      <c r="F2800" s="88" t="s">
        <v>195</v>
      </c>
      <c r="G2800" s="90">
        <v>130</v>
      </c>
      <c r="H2800" s="90" t="s">
        <v>195</v>
      </c>
      <c r="I2800" s="80">
        <v>124.464186</v>
      </c>
      <c r="J2800" s="79">
        <v>5.0000000000000001E-3</v>
      </c>
      <c r="K2800" s="79">
        <v>5.7299999999999997E-2</v>
      </c>
      <c r="L2800" s="79">
        <v>0.22500000000000001</v>
      </c>
      <c r="M2800" s="79">
        <v>3.6999999999999998E-2</v>
      </c>
      <c r="N2800" s="79">
        <v>0.06</v>
      </c>
      <c r="O2800" s="79">
        <v>0.125</v>
      </c>
    </row>
    <row r="2801" spans="1:15">
      <c r="A2801" s="87">
        <v>44571</v>
      </c>
      <c r="B2801" s="79">
        <v>0.1</v>
      </c>
      <c r="C2801" s="79" t="s">
        <v>194</v>
      </c>
      <c r="D2801" s="79">
        <v>0.04</v>
      </c>
      <c r="E2801" s="88" t="s">
        <v>195</v>
      </c>
      <c r="F2801" s="88" t="s">
        <v>195</v>
      </c>
      <c r="G2801" s="90">
        <v>296</v>
      </c>
      <c r="H2801" s="90" t="s">
        <v>195</v>
      </c>
      <c r="I2801" s="80">
        <v>124.464595</v>
      </c>
      <c r="J2801" s="79">
        <v>1.4999999999999999E-2</v>
      </c>
      <c r="K2801" s="79">
        <v>6.83E-2</v>
      </c>
      <c r="L2801" s="79">
        <v>0.2356</v>
      </c>
      <c r="M2801" s="79">
        <v>3.7999999999999999E-2</v>
      </c>
      <c r="N2801" s="79">
        <v>6.3E-2</v>
      </c>
      <c r="O2801" s="79">
        <v>0.13200000000000001</v>
      </c>
    </row>
    <row r="2802" spans="1:15">
      <c r="A2802" s="87">
        <v>44572</v>
      </c>
      <c r="B2802" s="79">
        <v>0.1</v>
      </c>
      <c r="C2802" s="79" t="s">
        <v>194</v>
      </c>
      <c r="D2802" s="79">
        <v>0.04</v>
      </c>
      <c r="E2802" s="88" t="s">
        <v>195</v>
      </c>
      <c r="F2802" s="88" t="s">
        <v>195</v>
      </c>
      <c r="G2802" s="90">
        <v>287</v>
      </c>
      <c r="H2802" s="90" t="s">
        <v>195</v>
      </c>
      <c r="I2802" s="80">
        <v>124.464731</v>
      </c>
      <c r="J2802" s="79">
        <v>1.4999999999999999E-2</v>
      </c>
      <c r="K2802" s="79">
        <v>6.6299999999999998E-2</v>
      </c>
      <c r="L2802" s="79">
        <v>0.23499999999999999</v>
      </c>
      <c r="M2802" s="79">
        <v>3.7999999999999999E-2</v>
      </c>
      <c r="N2802" s="79">
        <v>6.3E-2</v>
      </c>
      <c r="O2802" s="79">
        <v>0.13200000000000001</v>
      </c>
    </row>
    <row r="2803" spans="1:15">
      <c r="A2803" s="87">
        <v>44573</v>
      </c>
      <c r="B2803" s="79">
        <v>0.1</v>
      </c>
      <c r="C2803" s="79" t="s">
        <v>194</v>
      </c>
      <c r="D2803" s="79">
        <v>0.04</v>
      </c>
      <c r="E2803" s="88">
        <v>0.06</v>
      </c>
      <c r="F2803" s="88">
        <v>0.04</v>
      </c>
      <c r="G2803" s="90">
        <v>434</v>
      </c>
      <c r="H2803" s="90">
        <v>5</v>
      </c>
      <c r="I2803" s="80">
        <v>124.464867</v>
      </c>
      <c r="J2803" s="79">
        <v>1.43E-2</v>
      </c>
      <c r="K2803" s="79">
        <v>6.6199999999999995E-2</v>
      </c>
      <c r="L2803" s="79">
        <v>0.24210000000000001</v>
      </c>
      <c r="M2803" s="79">
        <v>3.7999999999999999E-2</v>
      </c>
      <c r="N2803" s="79">
        <v>6.3E-2</v>
      </c>
      <c r="O2803" s="79">
        <v>0.13200000000000001</v>
      </c>
    </row>
    <row r="2804" spans="1:15">
      <c r="A2804" s="87">
        <v>44574</v>
      </c>
      <c r="B2804" s="79">
        <v>0.1</v>
      </c>
      <c r="C2804" s="79" t="s">
        <v>194</v>
      </c>
      <c r="D2804" s="79">
        <v>0.05</v>
      </c>
      <c r="E2804" s="88">
        <v>0.06</v>
      </c>
      <c r="F2804" s="88">
        <v>0.04</v>
      </c>
      <c r="G2804" s="90">
        <v>572</v>
      </c>
      <c r="H2804" s="90">
        <v>7</v>
      </c>
      <c r="I2804" s="80">
        <v>124.465003</v>
      </c>
      <c r="J2804" s="79">
        <v>1.2200000000000001E-2</v>
      </c>
      <c r="K2804" s="79">
        <v>6.5000000000000002E-2</v>
      </c>
      <c r="L2804" s="79">
        <v>0.2319</v>
      </c>
      <c r="M2804" s="79">
        <v>3.7999999999999999E-2</v>
      </c>
      <c r="N2804" s="79">
        <v>6.3E-2</v>
      </c>
      <c r="O2804" s="79">
        <v>0.13200000000000001</v>
      </c>
    </row>
    <row r="2805" spans="1:15">
      <c r="A2805" s="87">
        <v>44575</v>
      </c>
      <c r="B2805" s="79">
        <v>0.1</v>
      </c>
      <c r="C2805" s="79" t="s">
        <v>194</v>
      </c>
      <c r="D2805" s="79">
        <v>0.05</v>
      </c>
      <c r="E2805" s="88">
        <v>0.06</v>
      </c>
      <c r="F2805" s="88">
        <v>0.04</v>
      </c>
      <c r="G2805" s="90">
        <v>791</v>
      </c>
      <c r="H2805" s="90">
        <v>5</v>
      </c>
      <c r="I2805" s="80">
        <v>124.465174</v>
      </c>
      <c r="J2805" s="79">
        <v>2.8899999999999999E-2</v>
      </c>
      <c r="K2805" s="79">
        <v>8.2799999999999999E-2</v>
      </c>
      <c r="L2805" s="79">
        <v>0.24</v>
      </c>
      <c r="M2805" s="79">
        <v>3.7999999999999999E-2</v>
      </c>
      <c r="N2805" s="79">
        <v>6.3E-2</v>
      </c>
      <c r="O2805" s="79">
        <v>0.13200000000000001</v>
      </c>
    </row>
    <row r="2806" spans="1:15">
      <c r="A2806" s="87">
        <v>44578</v>
      </c>
      <c r="B2806" s="79">
        <v>0.1</v>
      </c>
      <c r="C2806" s="79" t="s">
        <v>194</v>
      </c>
      <c r="D2806" s="79">
        <v>0.05</v>
      </c>
      <c r="E2806" s="88">
        <v>0.06</v>
      </c>
      <c r="F2806" s="88">
        <v>0.04</v>
      </c>
      <c r="G2806" s="90">
        <v>517</v>
      </c>
      <c r="H2806" s="90">
        <v>5</v>
      </c>
      <c r="I2806" s="80">
        <v>124.46568600000001</v>
      </c>
      <c r="J2806" s="79">
        <v>6.1000000000000004E-3</v>
      </c>
      <c r="K2806" s="79">
        <v>5.5E-2</v>
      </c>
      <c r="L2806" s="79">
        <v>0.22800000000000001</v>
      </c>
      <c r="M2806" s="79">
        <v>4.4999999999999998E-2</v>
      </c>
      <c r="N2806" s="79">
        <v>7.0000000000000007E-2</v>
      </c>
      <c r="O2806" s="79">
        <v>0.159</v>
      </c>
    </row>
    <row r="2807" spans="1:15">
      <c r="A2807" s="87">
        <v>44579</v>
      </c>
      <c r="B2807" s="79">
        <v>0.1</v>
      </c>
      <c r="C2807" s="79" t="s">
        <v>194</v>
      </c>
      <c r="D2807" s="79">
        <v>0.05</v>
      </c>
      <c r="E2807" s="88" t="s">
        <v>195</v>
      </c>
      <c r="F2807" s="88" t="s">
        <v>195</v>
      </c>
      <c r="G2807" s="90">
        <v>180</v>
      </c>
      <c r="H2807" s="90" t="s">
        <v>195</v>
      </c>
      <c r="I2807" s="80">
        <v>124.465857</v>
      </c>
      <c r="J2807" s="79">
        <v>2.5000000000000001E-2</v>
      </c>
      <c r="K2807" s="79">
        <v>7.6300000000000007E-2</v>
      </c>
      <c r="L2807" s="79">
        <v>0.2495</v>
      </c>
      <c r="M2807" s="79">
        <v>4.9000000000000002E-2</v>
      </c>
      <c r="N2807" s="79">
        <v>7.6999999999999999E-2</v>
      </c>
      <c r="O2807" s="79">
        <v>0.17100000000000001</v>
      </c>
    </row>
    <row r="2808" spans="1:15">
      <c r="A2808" s="87">
        <v>44580</v>
      </c>
      <c r="B2808" s="79">
        <v>0.1</v>
      </c>
      <c r="C2808" s="79" t="s">
        <v>194</v>
      </c>
      <c r="D2808" s="79">
        <v>0.05</v>
      </c>
      <c r="E2808" s="88" t="s">
        <v>195</v>
      </c>
      <c r="F2808" s="88" t="s">
        <v>195</v>
      </c>
      <c r="G2808" s="90">
        <v>200</v>
      </c>
      <c r="H2808" s="90" t="s">
        <v>195</v>
      </c>
      <c r="I2808" s="80">
        <v>124.46602799999999</v>
      </c>
      <c r="J2808" s="79">
        <v>2.07E-2</v>
      </c>
      <c r="K2808" s="79">
        <v>7.4999999999999997E-2</v>
      </c>
      <c r="L2808" s="79">
        <v>0.245</v>
      </c>
      <c r="M2808" s="79">
        <v>0.05</v>
      </c>
      <c r="N2808" s="79">
        <v>8.1000000000000003E-2</v>
      </c>
      <c r="O2808" s="79">
        <v>0.183</v>
      </c>
    </row>
    <row r="2809" spans="1:15">
      <c r="A2809" s="87">
        <v>44581</v>
      </c>
      <c r="B2809" s="79">
        <v>0.1</v>
      </c>
      <c r="C2809" s="79" t="s">
        <v>194</v>
      </c>
      <c r="D2809" s="79">
        <v>0.05</v>
      </c>
      <c r="E2809" s="88" t="s">
        <v>195</v>
      </c>
      <c r="F2809" s="88" t="s">
        <v>195</v>
      </c>
      <c r="G2809" s="90">
        <v>184</v>
      </c>
      <c r="H2809" s="90" t="s">
        <v>195</v>
      </c>
      <c r="I2809" s="80">
        <v>124.466199</v>
      </c>
      <c r="J2809" s="79">
        <v>1.06E-2</v>
      </c>
      <c r="K2809" s="79">
        <v>6.5000000000000002E-2</v>
      </c>
      <c r="L2809" s="79">
        <v>0.23530000000000001</v>
      </c>
      <c r="M2809" s="79">
        <v>5.0999999999999997E-2</v>
      </c>
      <c r="N2809" s="79">
        <v>8.2000000000000003E-2</v>
      </c>
      <c r="O2809" s="79">
        <v>0.186</v>
      </c>
    </row>
    <row r="2810" spans="1:15">
      <c r="A2810" s="87">
        <v>44582</v>
      </c>
      <c r="B2810" s="79">
        <v>0.1</v>
      </c>
      <c r="C2810" s="79" t="s">
        <v>194</v>
      </c>
      <c r="D2810" s="79">
        <v>0.05</v>
      </c>
      <c r="E2810" s="88" t="s">
        <v>195</v>
      </c>
      <c r="F2810" s="88" t="s">
        <v>195</v>
      </c>
      <c r="G2810" s="90">
        <v>34</v>
      </c>
      <c r="H2810" s="90" t="s">
        <v>195</v>
      </c>
      <c r="I2810" s="80">
        <v>124.46637</v>
      </c>
      <c r="J2810" s="79">
        <v>1.4999999999999999E-2</v>
      </c>
      <c r="K2810" s="79">
        <v>7.4899999999999994E-2</v>
      </c>
      <c r="L2810" s="79">
        <v>0.2379</v>
      </c>
      <c r="M2810" s="79">
        <v>5.3999999999999999E-2</v>
      </c>
      <c r="N2810" s="79">
        <v>8.4000000000000005E-2</v>
      </c>
      <c r="O2810" s="79">
        <v>0.17899999999999999</v>
      </c>
    </row>
    <row r="2811" spans="1:15">
      <c r="A2811" s="87">
        <v>44585</v>
      </c>
      <c r="B2811" s="79">
        <v>0.1</v>
      </c>
      <c r="C2811" s="79" t="s">
        <v>194</v>
      </c>
      <c r="D2811" s="79">
        <v>0.05</v>
      </c>
      <c r="E2811" s="88" t="s">
        <v>195</v>
      </c>
      <c r="F2811" s="88" t="s">
        <v>195</v>
      </c>
      <c r="G2811" s="90">
        <v>325</v>
      </c>
      <c r="H2811" s="90" t="s">
        <v>195</v>
      </c>
      <c r="I2811" s="80">
        <v>124.466882</v>
      </c>
      <c r="J2811" s="79">
        <v>1.4999999999999999E-2</v>
      </c>
      <c r="K2811" s="79">
        <v>6.5000000000000002E-2</v>
      </c>
      <c r="L2811" s="79">
        <v>0.24</v>
      </c>
      <c r="M2811" s="79">
        <v>5.2999999999999999E-2</v>
      </c>
      <c r="N2811" s="79">
        <v>8.4000000000000005E-2</v>
      </c>
      <c r="O2811" s="79">
        <v>0.185</v>
      </c>
    </row>
    <row r="2812" spans="1:15">
      <c r="A2812" s="87">
        <v>44586</v>
      </c>
      <c r="B2812" s="79">
        <v>0.1</v>
      </c>
      <c r="C2812" s="79" t="s">
        <v>194</v>
      </c>
      <c r="D2812" s="79">
        <v>0.05</v>
      </c>
      <c r="E2812" s="88" t="s">
        <v>195</v>
      </c>
      <c r="F2812" s="88" t="s">
        <v>195</v>
      </c>
      <c r="G2812" s="90">
        <v>292</v>
      </c>
      <c r="H2812" s="90" t="s">
        <v>195</v>
      </c>
      <c r="I2812" s="80">
        <v>124.46705300000001</v>
      </c>
      <c r="J2812" s="79">
        <v>2.5000000000000001E-2</v>
      </c>
      <c r="K2812" s="79">
        <v>7.4999999999999997E-2</v>
      </c>
      <c r="L2812" s="79">
        <v>0.245</v>
      </c>
      <c r="M2812" s="79">
        <v>5.7000000000000002E-2</v>
      </c>
      <c r="N2812" s="79">
        <v>8.8999999999999996E-2</v>
      </c>
      <c r="O2812" s="79">
        <v>0.20300000000000001</v>
      </c>
    </row>
    <row r="2813" spans="1:15">
      <c r="A2813" s="87">
        <v>44588</v>
      </c>
      <c r="B2813" s="79">
        <v>0.1</v>
      </c>
      <c r="C2813" s="79" t="s">
        <v>194</v>
      </c>
      <c r="D2813" s="79">
        <v>0.05</v>
      </c>
      <c r="E2813" s="88" t="s">
        <v>195</v>
      </c>
      <c r="F2813" s="88" t="s">
        <v>195</v>
      </c>
      <c r="G2813" s="90">
        <v>190</v>
      </c>
      <c r="H2813" s="90" t="s">
        <v>195</v>
      </c>
      <c r="I2813" s="80">
        <v>124.467394</v>
      </c>
      <c r="J2813" s="79">
        <v>1.24E-2</v>
      </c>
      <c r="K2813" s="79">
        <v>7.4999999999999997E-2</v>
      </c>
      <c r="L2813" s="79">
        <v>0.2621</v>
      </c>
      <c r="M2813" s="79">
        <v>5.8000000000000003E-2</v>
      </c>
      <c r="N2813" s="79">
        <v>0.106</v>
      </c>
      <c r="O2813" s="79">
        <v>0.23200000000000001</v>
      </c>
    </row>
    <row r="2814" spans="1:15">
      <c r="A2814" s="87">
        <v>44589</v>
      </c>
      <c r="B2814" s="79">
        <v>0.1</v>
      </c>
      <c r="C2814" s="79" t="s">
        <v>194</v>
      </c>
      <c r="D2814" s="79">
        <v>0.05</v>
      </c>
      <c r="E2814" s="88" t="s">
        <v>195</v>
      </c>
      <c r="F2814" s="88" t="s">
        <v>195</v>
      </c>
      <c r="G2814" s="90">
        <v>214</v>
      </c>
      <c r="H2814" s="90" t="s">
        <v>195</v>
      </c>
      <c r="I2814" s="80">
        <v>124.46756499999999</v>
      </c>
      <c r="J2814" s="79">
        <v>-1.9900000000000001E-2</v>
      </c>
      <c r="K2814" s="79">
        <v>4.4999999999999998E-2</v>
      </c>
      <c r="L2814" s="79">
        <v>0.22900000000000001</v>
      </c>
      <c r="M2814" s="79">
        <v>5.6000000000000001E-2</v>
      </c>
      <c r="N2814" s="79">
        <v>9.0999999999999998E-2</v>
      </c>
      <c r="O2814" s="79">
        <v>0.20599999999999999</v>
      </c>
    </row>
    <row r="2815" spans="1:15">
      <c r="A2815" s="87">
        <v>44592</v>
      </c>
      <c r="B2815" s="79">
        <v>0.1</v>
      </c>
      <c r="C2815" s="79" t="s">
        <v>194</v>
      </c>
      <c r="D2815" s="79">
        <v>0.05</v>
      </c>
      <c r="E2815" s="88">
        <v>0.06</v>
      </c>
      <c r="F2815" s="88">
        <v>0.05</v>
      </c>
      <c r="G2815" s="90">
        <v>375</v>
      </c>
      <c r="H2815" s="90">
        <v>5</v>
      </c>
      <c r="I2815" s="80">
        <v>124.46807699999999</v>
      </c>
      <c r="J2815" s="79">
        <v>3.2000000000000002E-3</v>
      </c>
      <c r="K2815" s="79">
        <v>6.5000000000000002E-2</v>
      </c>
      <c r="L2815" s="79">
        <v>0.24249999999999999</v>
      </c>
      <c r="M2815" s="79">
        <v>5.2999999999999999E-2</v>
      </c>
      <c r="N2815" s="79">
        <v>8.3000000000000004E-2</v>
      </c>
      <c r="O2815" s="79">
        <v>0.19700000000000001</v>
      </c>
    </row>
    <row r="2816" spans="1:15">
      <c r="A2816" s="87">
        <v>44593</v>
      </c>
      <c r="B2816" s="79">
        <v>0.1</v>
      </c>
      <c r="C2816" s="79" t="s">
        <v>194</v>
      </c>
      <c r="D2816" s="79">
        <v>0.05</v>
      </c>
      <c r="E2816" s="88" t="s">
        <v>195</v>
      </c>
      <c r="F2816" s="88" t="s">
        <v>195</v>
      </c>
      <c r="G2816" s="90">
        <v>442</v>
      </c>
      <c r="H2816" s="90" t="s">
        <v>195</v>
      </c>
      <c r="I2816" s="80">
        <v>124.468248</v>
      </c>
      <c r="J2816" s="79">
        <v>-3.5999999999999997E-2</v>
      </c>
      <c r="K2816" s="79">
        <v>2.0799999999999999E-2</v>
      </c>
      <c r="L2816" s="79">
        <v>0.19689999999999999</v>
      </c>
      <c r="M2816" s="79">
        <v>4.8000000000000001E-2</v>
      </c>
      <c r="N2816" s="79">
        <v>5.2999999999999999E-2</v>
      </c>
      <c r="O2816" s="79">
        <v>0.108</v>
      </c>
    </row>
    <row r="2817" spans="1:15">
      <c r="A2817" s="87">
        <v>44594</v>
      </c>
      <c r="B2817" s="79">
        <v>0.1</v>
      </c>
      <c r="C2817" s="79" t="s">
        <v>194</v>
      </c>
      <c r="D2817" s="79">
        <v>0.05</v>
      </c>
      <c r="E2817" s="88" t="s">
        <v>195</v>
      </c>
      <c r="F2817" s="88" t="s">
        <v>195</v>
      </c>
      <c r="G2817" s="90">
        <v>442</v>
      </c>
      <c r="H2817" s="90" t="s">
        <v>195</v>
      </c>
      <c r="I2817" s="80">
        <v>124.468419</v>
      </c>
      <c r="J2817" s="79">
        <v>-5.0000000000000001E-3</v>
      </c>
      <c r="K2817" s="79">
        <v>0.05</v>
      </c>
      <c r="L2817" s="79">
        <v>0.1915</v>
      </c>
      <c r="M2817" s="79">
        <v>3.1E-2</v>
      </c>
      <c r="N2817" s="79">
        <v>5.8999999999999997E-2</v>
      </c>
      <c r="O2817" s="79">
        <v>0.14299999999999999</v>
      </c>
    </row>
    <row r="2818" spans="1:15">
      <c r="A2818" s="87">
        <v>44595</v>
      </c>
      <c r="B2818" s="79">
        <v>0.1</v>
      </c>
      <c r="C2818" s="79" t="s">
        <v>194</v>
      </c>
      <c r="D2818" s="79">
        <v>0.05</v>
      </c>
      <c r="E2818" s="88" t="s">
        <v>195</v>
      </c>
      <c r="F2818" s="88" t="s">
        <v>195</v>
      </c>
      <c r="G2818" s="90">
        <v>367</v>
      </c>
      <c r="H2818" s="90" t="s">
        <v>195</v>
      </c>
      <c r="I2818" s="80">
        <v>124.46859000000001</v>
      </c>
      <c r="J2818" s="79">
        <v>8.6E-3</v>
      </c>
      <c r="K2818" s="79">
        <v>6.7500000000000004E-2</v>
      </c>
      <c r="L2818" s="79">
        <v>0.20319999999999999</v>
      </c>
      <c r="M2818" s="79">
        <v>3.2000000000000001E-2</v>
      </c>
      <c r="N2818" s="79">
        <v>5.5E-2</v>
      </c>
      <c r="O2818" s="79">
        <v>0.13800000000000001</v>
      </c>
    </row>
    <row r="2819" spans="1:15">
      <c r="A2819" s="87">
        <v>44596</v>
      </c>
      <c r="B2819" s="79">
        <v>0.1</v>
      </c>
      <c r="C2819" s="79" t="s">
        <v>194</v>
      </c>
      <c r="D2819" s="79">
        <v>0.05</v>
      </c>
      <c r="E2819" s="88" t="s">
        <v>195</v>
      </c>
      <c r="F2819" s="88" t="s">
        <v>195</v>
      </c>
      <c r="G2819" s="90">
        <v>239</v>
      </c>
      <c r="H2819" s="90" t="s">
        <v>195</v>
      </c>
      <c r="I2819" s="80">
        <v>124.468761</v>
      </c>
      <c r="J2819" s="79">
        <v>2.81E-2</v>
      </c>
      <c r="K2819" s="79">
        <v>8.1299999999999997E-2</v>
      </c>
      <c r="L2819" s="79">
        <v>0.2288</v>
      </c>
      <c r="M2819" s="79">
        <v>3.5999999999999997E-2</v>
      </c>
      <c r="N2819" s="79">
        <v>6.4000000000000001E-2</v>
      </c>
      <c r="O2819" s="79">
        <v>0.16</v>
      </c>
    </row>
    <row r="2820" spans="1:15">
      <c r="A2820" s="87">
        <v>44599</v>
      </c>
      <c r="B2820" s="79">
        <v>0.1</v>
      </c>
      <c r="C2820" s="79" t="s">
        <v>194</v>
      </c>
      <c r="D2820" s="79">
        <v>0.05</v>
      </c>
      <c r="E2820" s="88" t="s">
        <v>195</v>
      </c>
      <c r="F2820" s="88" t="s">
        <v>195</v>
      </c>
      <c r="G2820" s="90">
        <v>565</v>
      </c>
      <c r="H2820" s="90" t="s">
        <v>195</v>
      </c>
      <c r="I2820" s="80">
        <v>124.469273</v>
      </c>
      <c r="J2820" s="79">
        <v>1.4999999999999999E-2</v>
      </c>
      <c r="K2820" s="79">
        <v>7.0000000000000007E-2</v>
      </c>
      <c r="L2820" s="79">
        <v>0.24379999999999999</v>
      </c>
      <c r="M2820" s="79">
        <v>3.5999999999999997E-2</v>
      </c>
      <c r="N2820" s="79">
        <v>6.6000000000000003E-2</v>
      </c>
      <c r="O2820" s="79">
        <v>0.18</v>
      </c>
    </row>
    <row r="2821" spans="1:15">
      <c r="A2821" s="87">
        <v>44600</v>
      </c>
      <c r="B2821" s="79">
        <v>0.1</v>
      </c>
      <c r="C2821" s="79" t="s">
        <v>194</v>
      </c>
      <c r="D2821" s="79">
        <v>0.05</v>
      </c>
      <c r="E2821" s="88" t="s">
        <v>195</v>
      </c>
      <c r="F2821" s="88" t="s">
        <v>195</v>
      </c>
      <c r="G2821" s="90">
        <v>106</v>
      </c>
      <c r="H2821" s="90" t="s">
        <v>195</v>
      </c>
      <c r="I2821" s="80">
        <v>124.469444</v>
      </c>
      <c r="J2821" s="79">
        <v>2.7300000000000001E-2</v>
      </c>
      <c r="K2821" s="79">
        <v>7.6200000000000004E-2</v>
      </c>
      <c r="L2821" s="79">
        <v>0.24809999999999999</v>
      </c>
      <c r="M2821" s="79">
        <v>3.7999999999999999E-2</v>
      </c>
      <c r="N2821" s="79">
        <v>6.8000000000000005E-2</v>
      </c>
      <c r="O2821" s="79">
        <v>0.192</v>
      </c>
    </row>
    <row r="2822" spans="1:15">
      <c r="A2822" s="87">
        <v>44601</v>
      </c>
      <c r="B2822" s="79">
        <v>0.1</v>
      </c>
      <c r="C2822" s="79" t="s">
        <v>194</v>
      </c>
      <c r="D2822" s="79">
        <v>0.05</v>
      </c>
      <c r="E2822" s="88" t="s">
        <v>195</v>
      </c>
      <c r="F2822" s="88" t="s">
        <v>195</v>
      </c>
      <c r="G2822" s="90">
        <v>45</v>
      </c>
      <c r="H2822" s="90" t="s">
        <v>195</v>
      </c>
      <c r="I2822" s="80">
        <v>124.469615</v>
      </c>
      <c r="J2822" s="79">
        <v>5.0000000000000001E-3</v>
      </c>
      <c r="K2822" s="79">
        <v>5.5E-2</v>
      </c>
      <c r="L2822" s="79">
        <v>0.22819999999999999</v>
      </c>
      <c r="M2822" s="79">
        <v>3.9E-2</v>
      </c>
      <c r="N2822" s="79">
        <v>6.4000000000000001E-2</v>
      </c>
      <c r="O2822" s="79">
        <v>0.184</v>
      </c>
    </row>
    <row r="2823" spans="1:15">
      <c r="A2823" s="87">
        <v>44602</v>
      </c>
      <c r="B2823" s="79">
        <v>0.1</v>
      </c>
      <c r="C2823" s="79" t="s">
        <v>194</v>
      </c>
      <c r="D2823" s="79">
        <v>0.05</v>
      </c>
      <c r="E2823" s="88" t="s">
        <v>195</v>
      </c>
      <c r="F2823" s="88" t="s">
        <v>195</v>
      </c>
      <c r="G2823" s="90">
        <v>39</v>
      </c>
      <c r="H2823" s="90" t="s">
        <v>195</v>
      </c>
      <c r="I2823" s="80">
        <v>124.469786</v>
      </c>
      <c r="J2823" s="79">
        <v>1.14E-2</v>
      </c>
      <c r="K2823" s="79">
        <v>7.0099999999999996E-2</v>
      </c>
      <c r="L2823" s="79">
        <v>0.23699999999999999</v>
      </c>
      <c r="M2823" s="79">
        <v>0.04</v>
      </c>
      <c r="N2823" s="79">
        <v>6.6000000000000003E-2</v>
      </c>
      <c r="O2823" s="79">
        <v>0.184</v>
      </c>
    </row>
    <row r="2824" spans="1:15">
      <c r="A2824" s="87">
        <v>44603</v>
      </c>
      <c r="B2824" s="79">
        <v>0.1</v>
      </c>
      <c r="C2824" s="79" t="s">
        <v>194</v>
      </c>
      <c r="D2824" s="79">
        <v>0.05</v>
      </c>
      <c r="E2824" s="88" t="s">
        <v>195</v>
      </c>
      <c r="F2824" s="88" t="s">
        <v>195</v>
      </c>
      <c r="G2824" s="90">
        <v>39</v>
      </c>
      <c r="H2824" s="90" t="s">
        <v>195</v>
      </c>
      <c r="I2824" s="80">
        <v>124.46995699999999</v>
      </c>
      <c r="J2824" s="79">
        <v>3.5000000000000003E-2</v>
      </c>
      <c r="K2824" s="79">
        <v>0.1017</v>
      </c>
      <c r="L2824" s="79">
        <v>0.3145</v>
      </c>
      <c r="M2824" s="79">
        <v>4.9000000000000002E-2</v>
      </c>
      <c r="N2824" s="79">
        <v>9.8000000000000004E-2</v>
      </c>
      <c r="O2824" s="79">
        <v>0.254</v>
      </c>
    </row>
    <row r="2825" spans="1:15">
      <c r="A2825" s="87">
        <v>44606</v>
      </c>
      <c r="B2825" s="79">
        <v>0.1</v>
      </c>
      <c r="C2825" s="79" t="s">
        <v>194</v>
      </c>
      <c r="D2825" s="79">
        <v>0.05</v>
      </c>
      <c r="E2825" s="88" t="s">
        <v>195</v>
      </c>
      <c r="F2825" s="88" t="s">
        <v>195</v>
      </c>
      <c r="G2825" s="90">
        <v>89</v>
      </c>
      <c r="H2825" s="90" t="s">
        <v>195</v>
      </c>
      <c r="I2825" s="80">
        <v>124.47046899999999</v>
      </c>
      <c r="J2825" s="79">
        <v>5.0000000000000001E-3</v>
      </c>
      <c r="K2825" s="79">
        <v>6.4399999999999999E-2</v>
      </c>
      <c r="L2825" s="79">
        <v>0.26500000000000001</v>
      </c>
      <c r="M2825" s="79">
        <v>4.5999999999999999E-2</v>
      </c>
      <c r="N2825" s="79">
        <v>8.2000000000000003E-2</v>
      </c>
      <c r="O2825" s="79">
        <v>0.22500000000000001</v>
      </c>
    </row>
    <row r="2826" spans="1:15">
      <c r="A2826" s="87">
        <v>44607</v>
      </c>
      <c r="B2826" s="79">
        <v>0.1</v>
      </c>
      <c r="C2826" s="79" t="s">
        <v>194</v>
      </c>
      <c r="D2826" s="79">
        <v>0.05</v>
      </c>
      <c r="E2826" s="88" t="s">
        <v>195</v>
      </c>
      <c r="F2826" s="88" t="s">
        <v>195</v>
      </c>
      <c r="G2826" s="90">
        <v>175</v>
      </c>
      <c r="H2826" s="90" t="s">
        <v>195</v>
      </c>
      <c r="I2826" s="80">
        <v>124.47064</v>
      </c>
      <c r="J2826" s="79">
        <v>1.4999999999999999E-2</v>
      </c>
      <c r="K2826" s="79">
        <v>0.08</v>
      </c>
      <c r="L2826" s="79">
        <v>0.2757</v>
      </c>
      <c r="M2826" s="79">
        <v>4.7E-2</v>
      </c>
      <c r="N2826" s="79">
        <v>8.4000000000000005E-2</v>
      </c>
      <c r="O2826" s="79">
        <v>0.23599999999999999</v>
      </c>
    </row>
    <row r="2827" spans="1:15">
      <c r="A2827" s="87">
        <v>44608</v>
      </c>
      <c r="B2827" s="79">
        <v>0.1</v>
      </c>
      <c r="C2827" s="79" t="s">
        <v>194</v>
      </c>
      <c r="D2827" s="79">
        <v>0.05</v>
      </c>
      <c r="E2827" s="88" t="s">
        <v>195</v>
      </c>
      <c r="F2827" s="88" t="s">
        <v>195</v>
      </c>
      <c r="G2827" s="90">
        <v>316</v>
      </c>
      <c r="H2827" s="90" t="s">
        <v>195</v>
      </c>
      <c r="I2827" s="80">
        <v>124.470811</v>
      </c>
      <c r="J2827" s="79">
        <v>3.2000000000000002E-3</v>
      </c>
      <c r="K2827" s="79">
        <v>6.8400000000000002E-2</v>
      </c>
      <c r="L2827" s="79">
        <v>0.26500000000000001</v>
      </c>
      <c r="M2827" s="79">
        <v>4.8000000000000001E-2</v>
      </c>
      <c r="N2827" s="79">
        <v>8.1000000000000003E-2</v>
      </c>
      <c r="O2827" s="79">
        <v>0.22600000000000001</v>
      </c>
    </row>
    <row r="2828" spans="1:15">
      <c r="A2828" s="87">
        <v>44609</v>
      </c>
      <c r="B2828" s="79">
        <v>0.1</v>
      </c>
      <c r="C2828" s="79" t="s">
        <v>194</v>
      </c>
      <c r="D2828" s="79">
        <v>0.05</v>
      </c>
      <c r="E2828" s="88">
        <v>0.06</v>
      </c>
      <c r="F2828" s="88">
        <v>0.05</v>
      </c>
      <c r="G2828" s="90">
        <v>440</v>
      </c>
      <c r="H2828" s="90">
        <v>4</v>
      </c>
      <c r="I2828" s="80">
        <v>124.47098200000001</v>
      </c>
      <c r="J2828" s="79">
        <v>5.0000000000000001E-3</v>
      </c>
      <c r="K2828" s="79">
        <v>7.0000000000000007E-2</v>
      </c>
      <c r="L2828" s="79">
        <v>0.26</v>
      </c>
      <c r="M2828" s="79">
        <v>4.5999999999999999E-2</v>
      </c>
      <c r="N2828" s="79">
        <v>7.2999999999999995E-2</v>
      </c>
      <c r="O2828" s="79">
        <v>0.20399999999999999</v>
      </c>
    </row>
    <row r="2829" spans="1:15">
      <c r="A2829" s="87">
        <v>44610</v>
      </c>
      <c r="B2829" s="79">
        <v>0.1</v>
      </c>
      <c r="C2829" s="79" t="s">
        <v>194</v>
      </c>
      <c r="D2829" s="79">
        <v>0.05</v>
      </c>
      <c r="E2829" s="88" t="s">
        <v>195</v>
      </c>
      <c r="F2829" s="88" t="s">
        <v>195</v>
      </c>
      <c r="G2829" s="90">
        <v>158</v>
      </c>
      <c r="H2829" s="90" t="s">
        <v>195</v>
      </c>
      <c r="I2829" s="80">
        <v>124.471153</v>
      </c>
      <c r="J2829" s="79">
        <v>1.4500000000000001E-2</v>
      </c>
      <c r="K2829" s="79">
        <v>0.09</v>
      </c>
      <c r="L2829" s="79">
        <v>0.27500000000000002</v>
      </c>
      <c r="M2829" s="79">
        <v>4.9000000000000002E-2</v>
      </c>
      <c r="N2829" s="79">
        <v>8.2000000000000003E-2</v>
      </c>
      <c r="O2829" s="79">
        <v>0.21299999999999999</v>
      </c>
    </row>
    <row r="2830" spans="1:15">
      <c r="A2830" s="87">
        <v>44613</v>
      </c>
      <c r="B2830" s="79">
        <v>0.1</v>
      </c>
      <c r="C2830" s="79" t="s">
        <v>194</v>
      </c>
      <c r="D2830" s="79">
        <v>0.05</v>
      </c>
      <c r="E2830" s="88">
        <v>0.06</v>
      </c>
      <c r="F2830" s="88">
        <v>0.05</v>
      </c>
      <c r="G2830" s="90">
        <v>259</v>
      </c>
      <c r="H2830" s="90">
        <v>4</v>
      </c>
      <c r="I2830" s="80">
        <v>124.471665</v>
      </c>
      <c r="J2830" s="79">
        <v>9.9000000000000008E-3</v>
      </c>
      <c r="K2830" s="79">
        <v>7.4999999999999997E-2</v>
      </c>
      <c r="L2830" s="79">
        <v>0.26500000000000001</v>
      </c>
      <c r="M2830" s="79">
        <v>0.05</v>
      </c>
      <c r="N2830" s="79">
        <v>8.1000000000000003E-2</v>
      </c>
      <c r="O2830" s="79">
        <v>0.21099999999999999</v>
      </c>
    </row>
    <row r="2831" spans="1:15">
      <c r="A2831" s="87">
        <v>44614</v>
      </c>
      <c r="B2831" s="79">
        <v>0.1</v>
      </c>
      <c r="C2831" s="79" t="s">
        <v>194</v>
      </c>
      <c r="D2831" s="79">
        <v>0.05</v>
      </c>
      <c r="E2831" s="88">
        <v>0.06</v>
      </c>
      <c r="F2831" s="88">
        <v>0.05</v>
      </c>
      <c r="G2831" s="90">
        <v>521</v>
      </c>
      <c r="H2831" s="90">
        <v>5</v>
      </c>
      <c r="I2831" s="80">
        <v>124.471836</v>
      </c>
      <c r="J2831" s="79">
        <v>1.4999999999999999E-2</v>
      </c>
      <c r="K2831" s="79">
        <v>7.5499999999999998E-2</v>
      </c>
      <c r="L2831" s="79">
        <v>0.26500000000000001</v>
      </c>
      <c r="M2831" s="79">
        <v>5.0999999999999997E-2</v>
      </c>
      <c r="N2831" s="79">
        <v>8.3000000000000004E-2</v>
      </c>
      <c r="O2831" s="79">
        <v>0.222</v>
      </c>
    </row>
    <row r="2832" spans="1:15">
      <c r="A2832" s="87">
        <v>44615</v>
      </c>
      <c r="B2832" s="79">
        <v>0.1</v>
      </c>
      <c r="C2832" s="79" t="s">
        <v>194</v>
      </c>
      <c r="D2832" s="79">
        <v>0.05</v>
      </c>
      <c r="E2832" s="88">
        <v>0.06</v>
      </c>
      <c r="F2832" s="88">
        <v>0.05</v>
      </c>
      <c r="G2832" s="90">
        <v>803</v>
      </c>
      <c r="H2832" s="90">
        <v>4</v>
      </c>
      <c r="I2832" s="80">
        <v>124.472007</v>
      </c>
      <c r="J2832" s="79">
        <v>-1.6400000000000001E-2</v>
      </c>
      <c r="K2832" s="79">
        <v>5.5E-2</v>
      </c>
      <c r="L2832" s="79">
        <v>0.28270000000000001</v>
      </c>
      <c r="M2832" s="79">
        <v>5.1999999999999998E-2</v>
      </c>
      <c r="N2832" s="79">
        <v>7.5999999999999998E-2</v>
      </c>
      <c r="O2832" s="79">
        <v>0.21299999999999999</v>
      </c>
    </row>
    <row r="2833" spans="1:15">
      <c r="A2833" s="87">
        <v>44616</v>
      </c>
      <c r="B2833" s="79">
        <v>0.1</v>
      </c>
      <c r="C2833" s="79" t="s">
        <v>194</v>
      </c>
      <c r="D2833" s="79">
        <v>0.05</v>
      </c>
      <c r="E2833" s="88" t="s">
        <v>195</v>
      </c>
      <c r="F2833" s="88" t="s">
        <v>195</v>
      </c>
      <c r="G2833" s="90">
        <v>128</v>
      </c>
      <c r="H2833" s="90" t="s">
        <v>195</v>
      </c>
      <c r="I2833" s="80">
        <v>124.472178</v>
      </c>
      <c r="J2833" s="79">
        <v>1.8499999999999999E-2</v>
      </c>
      <c r="K2833" s="79">
        <v>7.4999999999999997E-2</v>
      </c>
      <c r="L2833" s="79">
        <v>0.27</v>
      </c>
      <c r="M2833" s="79">
        <v>4.9000000000000002E-2</v>
      </c>
      <c r="N2833" s="79">
        <v>6.8000000000000005E-2</v>
      </c>
      <c r="O2833" s="79">
        <v>0.18</v>
      </c>
    </row>
    <row r="2834" spans="1:15">
      <c r="A2834" s="87">
        <v>44617</v>
      </c>
      <c r="B2834" s="79">
        <v>0.1</v>
      </c>
      <c r="C2834" s="79" t="s">
        <v>194</v>
      </c>
      <c r="D2834" s="79">
        <v>0.05</v>
      </c>
      <c r="E2834" s="88">
        <v>0.05</v>
      </c>
      <c r="F2834" s="88">
        <v>0.05</v>
      </c>
      <c r="G2834" s="90">
        <v>260</v>
      </c>
      <c r="H2834" s="90">
        <v>4</v>
      </c>
      <c r="I2834" s="80">
        <v>124.47234899999999</v>
      </c>
      <c r="J2834" s="79">
        <v>1.4999999999999999E-2</v>
      </c>
      <c r="K2834" s="79">
        <v>7.8299999999999995E-2</v>
      </c>
      <c r="L2834" s="79">
        <v>0.26829999999999998</v>
      </c>
      <c r="M2834" s="79">
        <v>5.1999999999999998E-2</v>
      </c>
      <c r="N2834" s="79">
        <v>7.6999999999999999E-2</v>
      </c>
      <c r="O2834" s="79">
        <v>0.20300000000000001</v>
      </c>
    </row>
    <row r="2835" spans="1:15">
      <c r="A2835" s="87">
        <v>44620</v>
      </c>
      <c r="B2835" s="79">
        <v>0.1</v>
      </c>
      <c r="C2835" s="79" t="s">
        <v>194</v>
      </c>
      <c r="D2835" s="79">
        <v>0.05</v>
      </c>
      <c r="E2835" s="88">
        <v>7.0000000000000007E-2</v>
      </c>
      <c r="F2835" s="88">
        <v>0.05</v>
      </c>
      <c r="G2835" s="90">
        <v>340</v>
      </c>
      <c r="H2835" s="90">
        <v>10</v>
      </c>
      <c r="I2835" s="80">
        <v>124.47286099999999</v>
      </c>
      <c r="J2835" s="79">
        <v>1.66E-2</v>
      </c>
      <c r="K2835" s="79">
        <v>7.9799999999999996E-2</v>
      </c>
      <c r="L2835" s="79">
        <v>0.25</v>
      </c>
      <c r="M2835" s="79">
        <v>5.2999999999999999E-2</v>
      </c>
      <c r="N2835" s="79">
        <v>7.2999999999999995E-2</v>
      </c>
      <c r="O2835" s="79">
        <v>0.16900000000000001</v>
      </c>
    </row>
    <row r="2836" spans="1:15">
      <c r="A2836" s="87">
        <v>44621</v>
      </c>
      <c r="B2836" s="79">
        <v>0.1</v>
      </c>
      <c r="C2836" s="79" t="s">
        <v>194</v>
      </c>
      <c r="D2836" s="79">
        <v>0.05</v>
      </c>
      <c r="E2836" s="88">
        <v>0.05</v>
      </c>
      <c r="F2836" s="88">
        <v>0.05</v>
      </c>
      <c r="G2836" s="90">
        <v>900</v>
      </c>
      <c r="H2836" s="90">
        <v>4</v>
      </c>
      <c r="I2836" s="80">
        <v>124.473032</v>
      </c>
      <c r="J2836" s="79">
        <v>2.75E-2</v>
      </c>
      <c r="K2836" s="79">
        <v>9.5000000000000001E-2</v>
      </c>
      <c r="L2836" s="79">
        <v>0.26500000000000001</v>
      </c>
      <c r="M2836" s="79">
        <v>5.2999999999999999E-2</v>
      </c>
      <c r="N2836" s="79">
        <v>7.2999999999999995E-2</v>
      </c>
      <c r="O2836" s="79">
        <v>0.16700000000000001</v>
      </c>
    </row>
    <row r="2837" spans="1:15">
      <c r="A2837" s="87">
        <v>44622</v>
      </c>
      <c r="B2837" s="79">
        <v>0.1</v>
      </c>
      <c r="C2837" s="79" t="s">
        <v>194</v>
      </c>
      <c r="D2837" s="79">
        <v>0.05</v>
      </c>
      <c r="E2837" s="88" t="s">
        <v>195</v>
      </c>
      <c r="F2837" s="88" t="s">
        <v>195</v>
      </c>
      <c r="G2837" s="90">
        <v>37</v>
      </c>
      <c r="H2837" s="90" t="s">
        <v>195</v>
      </c>
      <c r="I2837" s="80">
        <v>124.473203</v>
      </c>
      <c r="J2837" s="79">
        <v>1.61E-2</v>
      </c>
      <c r="K2837" s="79">
        <v>8.5000000000000006E-2</v>
      </c>
      <c r="L2837" s="79">
        <v>0.28100000000000003</v>
      </c>
      <c r="M2837" s="79">
        <v>0.03</v>
      </c>
      <c r="N2837" s="79">
        <v>6.3E-2</v>
      </c>
      <c r="O2837" s="79">
        <v>0.155</v>
      </c>
    </row>
    <row r="2838" spans="1:15">
      <c r="A2838" s="87">
        <v>44623</v>
      </c>
      <c r="B2838" s="79">
        <v>0.1</v>
      </c>
      <c r="C2838" s="79" t="s">
        <v>194</v>
      </c>
      <c r="D2838" s="79">
        <v>0.05</v>
      </c>
      <c r="E2838" s="88" t="s">
        <v>195</v>
      </c>
      <c r="F2838" s="88" t="s">
        <v>195</v>
      </c>
      <c r="G2838" s="90">
        <v>10</v>
      </c>
      <c r="H2838" s="90" t="s">
        <v>195</v>
      </c>
      <c r="I2838" s="80">
        <v>124.47337400000001</v>
      </c>
      <c r="J2838" s="79">
        <v>1.4999999999999999E-2</v>
      </c>
      <c r="K2838" s="79">
        <v>9.8299999999999998E-2</v>
      </c>
      <c r="L2838" s="79">
        <v>0.33850000000000002</v>
      </c>
      <c r="M2838" s="79">
        <v>0.03</v>
      </c>
      <c r="N2838" s="79">
        <v>6.8000000000000005E-2</v>
      </c>
      <c r="O2838" s="79">
        <v>0.18099999999999999</v>
      </c>
    </row>
    <row r="2839" spans="1:15">
      <c r="A2839" s="87">
        <v>44624</v>
      </c>
      <c r="B2839" s="79">
        <v>0.1</v>
      </c>
      <c r="C2839" s="79" t="s">
        <v>194</v>
      </c>
      <c r="D2839" s="79">
        <v>0.05</v>
      </c>
      <c r="E2839" s="88" t="s">
        <v>195</v>
      </c>
      <c r="F2839" s="88" t="s">
        <v>195</v>
      </c>
      <c r="G2839" s="90">
        <v>41</v>
      </c>
      <c r="H2839" s="90" t="s">
        <v>195</v>
      </c>
      <c r="I2839" s="80">
        <v>124.473545</v>
      </c>
      <c r="J2839" s="79">
        <v>1.5599999999999999E-2</v>
      </c>
      <c r="K2839" s="79">
        <v>0.1183</v>
      </c>
      <c r="L2839" s="79">
        <v>0.37980000000000003</v>
      </c>
      <c r="M2839" s="79">
        <v>3.1E-2</v>
      </c>
      <c r="N2839" s="79">
        <v>7.0000000000000007E-2</v>
      </c>
      <c r="O2839" s="79">
        <v>0.20399999999999999</v>
      </c>
    </row>
    <row r="2840" spans="1:15">
      <c r="A2840" s="87">
        <v>44627</v>
      </c>
      <c r="B2840" s="79">
        <v>0.1</v>
      </c>
      <c r="C2840" s="79" t="s">
        <v>194</v>
      </c>
      <c r="D2840" s="79">
        <v>0.05</v>
      </c>
      <c r="E2840" s="88" t="s">
        <v>195</v>
      </c>
      <c r="F2840" s="88" t="s">
        <v>195</v>
      </c>
      <c r="G2840" s="90">
        <v>109</v>
      </c>
      <c r="H2840" s="90" t="s">
        <v>195</v>
      </c>
      <c r="I2840" s="80">
        <v>124.474057</v>
      </c>
      <c r="J2840" s="79">
        <v>1.4999999999999999E-2</v>
      </c>
      <c r="K2840" s="79">
        <v>0.13500000000000001</v>
      </c>
      <c r="L2840" s="79">
        <v>0.40429999999999999</v>
      </c>
      <c r="M2840" s="79">
        <v>3.3000000000000002E-2</v>
      </c>
      <c r="N2840" s="79">
        <v>7.2999999999999995E-2</v>
      </c>
      <c r="O2840" s="79">
        <v>0.218</v>
      </c>
    </row>
    <row r="2841" spans="1:15">
      <c r="A2841" s="87">
        <v>44628</v>
      </c>
      <c r="B2841" s="79">
        <v>0.1</v>
      </c>
      <c r="C2841" s="79" t="s">
        <v>194</v>
      </c>
      <c r="D2841" s="79">
        <v>0.05</v>
      </c>
      <c r="E2841" s="88" t="s">
        <v>195</v>
      </c>
      <c r="F2841" s="88" t="s">
        <v>195</v>
      </c>
      <c r="G2841" s="90">
        <v>142</v>
      </c>
      <c r="H2841" s="90" t="s">
        <v>195</v>
      </c>
      <c r="I2841" s="80">
        <v>124.474228</v>
      </c>
      <c r="J2841" s="79">
        <v>8.5000000000000006E-2</v>
      </c>
      <c r="K2841" s="79">
        <v>0.20849999999999999</v>
      </c>
      <c r="L2841" s="79">
        <v>0.51500000000000001</v>
      </c>
      <c r="M2841" s="79">
        <v>3.6999999999999998E-2</v>
      </c>
      <c r="N2841" s="79">
        <v>8.4000000000000005E-2</v>
      </c>
      <c r="O2841" s="79">
        <v>0.25900000000000001</v>
      </c>
    </row>
    <row r="2842" spans="1:15">
      <c r="A2842" s="87">
        <v>44629</v>
      </c>
      <c r="B2842" s="79">
        <v>0.1</v>
      </c>
      <c r="C2842" s="79" t="s">
        <v>194</v>
      </c>
      <c r="D2842" s="79">
        <v>0.05</v>
      </c>
      <c r="E2842" s="88" t="s">
        <v>195</v>
      </c>
      <c r="F2842" s="88" t="s">
        <v>195</v>
      </c>
      <c r="G2842" s="90">
        <v>196</v>
      </c>
      <c r="H2842" s="90" t="s">
        <v>195</v>
      </c>
      <c r="I2842" s="80">
        <v>124.47439900000001</v>
      </c>
      <c r="J2842" s="79">
        <v>3.5000000000000003E-2</v>
      </c>
      <c r="K2842" s="79">
        <v>0.1658</v>
      </c>
      <c r="L2842" s="79">
        <v>0.52859999999999996</v>
      </c>
      <c r="M2842" s="79">
        <v>3.6999999999999998E-2</v>
      </c>
      <c r="N2842" s="79">
        <v>8.5999999999999993E-2</v>
      </c>
      <c r="O2842" s="79">
        <v>0.28299999999999997</v>
      </c>
    </row>
    <row r="2843" spans="1:15">
      <c r="A2843" s="87">
        <v>44630</v>
      </c>
      <c r="B2843" s="79">
        <v>0.1</v>
      </c>
      <c r="C2843" s="79" t="s">
        <v>194</v>
      </c>
      <c r="D2843" s="79">
        <v>0.05</v>
      </c>
      <c r="E2843" s="88" t="s">
        <v>195</v>
      </c>
      <c r="F2843" s="88" t="s">
        <v>195</v>
      </c>
      <c r="G2843" s="90">
        <v>156</v>
      </c>
      <c r="H2843" s="90" t="s">
        <v>195</v>
      </c>
      <c r="I2843" s="80">
        <v>124.47457</v>
      </c>
      <c r="J2843" s="79">
        <v>2.86E-2</v>
      </c>
      <c r="K2843" s="79">
        <v>0.155</v>
      </c>
      <c r="L2843" s="79">
        <v>0.51</v>
      </c>
      <c r="M2843" s="79">
        <v>3.6999999999999998E-2</v>
      </c>
      <c r="N2843" s="79">
        <v>9.4E-2</v>
      </c>
      <c r="O2843" s="79">
        <v>0.27200000000000002</v>
      </c>
    </row>
    <row r="2844" spans="1:15">
      <c r="A2844" s="87">
        <v>44631</v>
      </c>
      <c r="B2844" s="79">
        <v>0.1</v>
      </c>
      <c r="C2844" s="79" t="s">
        <v>194</v>
      </c>
      <c r="D2844" s="79">
        <v>0.05</v>
      </c>
      <c r="E2844" s="88" t="s">
        <v>195</v>
      </c>
      <c r="F2844" s="88" t="s">
        <v>195</v>
      </c>
      <c r="G2844" s="90">
        <v>228</v>
      </c>
      <c r="H2844" s="90" t="s">
        <v>195</v>
      </c>
      <c r="I2844" s="80">
        <v>124.47474099999999</v>
      </c>
      <c r="J2844" s="79">
        <v>1.4999999999999999E-2</v>
      </c>
      <c r="K2844" s="79">
        <v>0.14499999999999999</v>
      </c>
      <c r="L2844" s="79">
        <v>0.51</v>
      </c>
      <c r="M2844" s="79">
        <v>4.2000000000000003E-2</v>
      </c>
      <c r="N2844" s="79">
        <v>9.5000000000000001E-2</v>
      </c>
      <c r="O2844" s="79">
        <v>0.28100000000000003</v>
      </c>
    </row>
    <row r="2845" spans="1:15">
      <c r="A2845" s="87">
        <v>44634</v>
      </c>
      <c r="B2845" s="79">
        <v>0.1</v>
      </c>
      <c r="C2845" s="79" t="s">
        <v>194</v>
      </c>
      <c r="D2845" s="79">
        <v>0.05</v>
      </c>
      <c r="E2845" s="88">
        <v>0.06</v>
      </c>
      <c r="F2845" s="88">
        <v>0.05</v>
      </c>
      <c r="G2845" s="90">
        <v>452</v>
      </c>
      <c r="H2845" s="90">
        <v>4</v>
      </c>
      <c r="I2845" s="80">
        <v>124.475253</v>
      </c>
      <c r="J2845" s="79">
        <v>3.6600000000000001E-2</v>
      </c>
      <c r="K2845" s="79">
        <v>0.16470000000000001</v>
      </c>
      <c r="L2845" s="79">
        <v>0.52</v>
      </c>
      <c r="M2845" s="79">
        <v>4.3999999999999997E-2</v>
      </c>
      <c r="N2845" s="79">
        <v>9.6000000000000002E-2</v>
      </c>
      <c r="O2845" s="79">
        <v>0.28499999999999998</v>
      </c>
    </row>
    <row r="2846" spans="1:15">
      <c r="A2846" s="87">
        <v>44635</v>
      </c>
      <c r="B2846" s="79">
        <v>0.1</v>
      </c>
      <c r="C2846" s="79" t="s">
        <v>194</v>
      </c>
      <c r="D2846" s="79">
        <v>0.05</v>
      </c>
      <c r="E2846" s="88">
        <v>0.05</v>
      </c>
      <c r="F2846" s="88">
        <v>0.05</v>
      </c>
      <c r="G2846" s="90">
        <v>398</v>
      </c>
      <c r="H2846" s="90">
        <v>3</v>
      </c>
      <c r="I2846" s="80">
        <v>124.475424</v>
      </c>
      <c r="J2846" s="79">
        <v>2.5000000000000001E-2</v>
      </c>
      <c r="K2846" s="79">
        <v>0.16450000000000001</v>
      </c>
      <c r="L2846" s="79">
        <v>0.53500000000000003</v>
      </c>
      <c r="M2846" s="79">
        <v>4.4999999999999998E-2</v>
      </c>
      <c r="N2846" s="79">
        <v>0.10199999999999999</v>
      </c>
      <c r="O2846" s="79">
        <v>0.29399999999999998</v>
      </c>
    </row>
    <row r="2847" spans="1:15">
      <c r="A2847" s="87">
        <v>44636</v>
      </c>
      <c r="B2847" s="79">
        <v>0.1</v>
      </c>
      <c r="C2847" s="79" t="s">
        <v>194</v>
      </c>
      <c r="D2847" s="79">
        <v>0.05</v>
      </c>
      <c r="E2847" s="88" t="s">
        <v>195</v>
      </c>
      <c r="F2847" s="88" t="s">
        <v>195</v>
      </c>
      <c r="G2847" s="90">
        <v>42</v>
      </c>
      <c r="H2847" s="90" t="s">
        <v>195</v>
      </c>
      <c r="I2847" s="80">
        <v>124.475595</v>
      </c>
      <c r="J2847" s="79">
        <v>-1.4999999999999999E-2</v>
      </c>
      <c r="K2847" s="79">
        <v>0.1239</v>
      </c>
      <c r="L2847" s="79">
        <v>0.495</v>
      </c>
      <c r="M2847" s="79">
        <v>4.4999999999999998E-2</v>
      </c>
      <c r="N2847" s="79">
        <v>9.9000000000000005E-2</v>
      </c>
      <c r="O2847" s="79">
        <v>0.28899999999999998</v>
      </c>
    </row>
    <row r="2848" spans="1:15">
      <c r="A2848" s="87">
        <v>44637</v>
      </c>
      <c r="B2848" s="79">
        <v>0.1</v>
      </c>
      <c r="C2848" s="79" t="s">
        <v>194</v>
      </c>
      <c r="D2848" s="79">
        <v>0.05</v>
      </c>
      <c r="E2848" s="88">
        <v>0.06</v>
      </c>
      <c r="F2848" s="88">
        <v>0.05</v>
      </c>
      <c r="G2848" s="90">
        <v>670</v>
      </c>
      <c r="H2848" s="90">
        <v>8</v>
      </c>
      <c r="I2848" s="80">
        <v>124.47576599999999</v>
      </c>
      <c r="J2848" s="79">
        <v>6.4500000000000002E-2</v>
      </c>
      <c r="K2848" s="79">
        <v>0.19969999999999999</v>
      </c>
      <c r="L2848" s="79">
        <v>0.56689999999999996</v>
      </c>
      <c r="M2848" s="79">
        <v>4.8000000000000001E-2</v>
      </c>
      <c r="N2848" s="79">
        <v>0.115</v>
      </c>
      <c r="O2848" s="79">
        <v>0.31</v>
      </c>
    </row>
    <row r="2849" spans="1:18">
      <c r="A2849" s="87">
        <v>44638</v>
      </c>
      <c r="B2849" s="79">
        <v>0.1</v>
      </c>
      <c r="C2849" s="79" t="s">
        <v>194</v>
      </c>
      <c r="D2849" s="79">
        <v>0.05</v>
      </c>
      <c r="E2849" s="88">
        <v>0.06</v>
      </c>
      <c r="F2849" s="88">
        <v>0.05</v>
      </c>
      <c r="G2849" s="90">
        <v>710</v>
      </c>
      <c r="H2849" s="90">
        <v>4</v>
      </c>
      <c r="I2849" s="80">
        <v>124.475937</v>
      </c>
      <c r="J2849" s="79">
        <v>2.8299999999999999E-2</v>
      </c>
      <c r="K2849" s="79">
        <v>0.1928</v>
      </c>
      <c r="L2849" s="79">
        <v>0.56420000000000003</v>
      </c>
      <c r="M2849" s="79">
        <v>5.1999999999999998E-2</v>
      </c>
      <c r="N2849" s="79">
        <v>0.123</v>
      </c>
      <c r="O2849" s="79">
        <v>0.33500000000000002</v>
      </c>
    </row>
    <row r="2850" spans="1:18">
      <c r="A2850" s="87">
        <v>44641</v>
      </c>
      <c r="B2850" s="79">
        <v>0.1</v>
      </c>
      <c r="C2850" s="79" t="s">
        <v>194</v>
      </c>
      <c r="D2850" s="79">
        <v>0.05</v>
      </c>
      <c r="E2850" s="88" t="s">
        <v>195</v>
      </c>
      <c r="F2850" s="88" t="s">
        <v>195</v>
      </c>
      <c r="G2850" s="90">
        <v>611</v>
      </c>
      <c r="H2850" s="90" t="s">
        <v>195</v>
      </c>
      <c r="I2850" s="80">
        <v>124.476449</v>
      </c>
      <c r="J2850" s="79">
        <v>1.4999999999999999E-2</v>
      </c>
      <c r="K2850" s="79">
        <v>0.1802</v>
      </c>
      <c r="L2850" s="79">
        <v>0.56499999999999995</v>
      </c>
      <c r="M2850" s="79">
        <v>5.2999999999999999E-2</v>
      </c>
      <c r="N2850" s="79">
        <v>0.13</v>
      </c>
      <c r="O2850" s="79">
        <v>0.35099999999999998</v>
      </c>
    </row>
    <row r="2851" spans="1:18">
      <c r="A2851" s="87">
        <v>44642</v>
      </c>
      <c r="B2851" s="79">
        <v>0.1</v>
      </c>
      <c r="C2851" s="79" t="s">
        <v>194</v>
      </c>
      <c r="D2851" s="79">
        <v>0.05</v>
      </c>
      <c r="E2851" s="88">
        <v>0.06</v>
      </c>
      <c r="F2851" s="88">
        <v>0.05</v>
      </c>
      <c r="G2851" s="90">
        <v>441</v>
      </c>
      <c r="H2851" s="90">
        <v>3</v>
      </c>
      <c r="I2851" s="80">
        <v>124.47662</v>
      </c>
      <c r="J2851" s="79">
        <v>5.8700000000000002E-2</v>
      </c>
      <c r="K2851" s="79">
        <v>0.22159999999999999</v>
      </c>
      <c r="L2851" s="79">
        <v>0.63890000000000002</v>
      </c>
      <c r="M2851" s="79">
        <v>6.4000000000000001E-2</v>
      </c>
      <c r="N2851" s="79">
        <v>0.153</v>
      </c>
      <c r="O2851" s="79">
        <v>0.40300000000000002</v>
      </c>
    </row>
    <row r="2852" spans="1:18">
      <c r="A2852" s="87">
        <v>44643</v>
      </c>
      <c r="B2852" s="79">
        <v>0.1</v>
      </c>
      <c r="C2852" s="79" t="s">
        <v>194</v>
      </c>
      <c r="D2852" s="79">
        <v>0.05</v>
      </c>
      <c r="E2852" s="88" t="s">
        <v>195</v>
      </c>
      <c r="F2852" s="88" t="s">
        <v>195</v>
      </c>
      <c r="G2852" s="90">
        <v>105</v>
      </c>
      <c r="H2852" s="90" t="s">
        <v>195</v>
      </c>
      <c r="I2852" s="80">
        <v>124.47679100000001</v>
      </c>
      <c r="J2852" s="79">
        <v>3.5000000000000003E-2</v>
      </c>
      <c r="K2852" s="79">
        <v>0.215</v>
      </c>
      <c r="L2852" s="79">
        <v>0.66820000000000002</v>
      </c>
      <c r="M2852" s="79">
        <v>6.0999999999999999E-2</v>
      </c>
      <c r="N2852" s="79">
        <v>0.158</v>
      </c>
      <c r="O2852" s="79">
        <v>0.438</v>
      </c>
    </row>
    <row r="2853" spans="1:18">
      <c r="A2853" s="87">
        <v>44644</v>
      </c>
      <c r="B2853" s="79">
        <v>0.1</v>
      </c>
      <c r="C2853" s="79" t="s">
        <v>194</v>
      </c>
      <c r="D2853" s="79">
        <v>0.05</v>
      </c>
      <c r="E2853" s="88" t="s">
        <v>195</v>
      </c>
      <c r="F2853" s="88" t="s">
        <v>195</v>
      </c>
      <c r="G2853" s="90">
        <v>175</v>
      </c>
      <c r="H2853" s="90" t="s">
        <v>195</v>
      </c>
      <c r="I2853" s="80">
        <v>124.476962</v>
      </c>
      <c r="J2853" s="79">
        <v>5.5E-2</v>
      </c>
      <c r="K2853" s="79">
        <v>0.23499999999999999</v>
      </c>
      <c r="L2853" s="79">
        <v>0.6855</v>
      </c>
      <c r="M2853" s="79">
        <v>5.8000000000000003E-2</v>
      </c>
      <c r="N2853" s="79">
        <v>0.16300000000000001</v>
      </c>
      <c r="O2853" s="79">
        <v>0.436</v>
      </c>
    </row>
    <row r="2854" spans="1:18">
      <c r="A2854" s="87">
        <v>44645</v>
      </c>
      <c r="B2854" s="79">
        <v>0.1</v>
      </c>
      <c r="C2854" s="79" t="s">
        <v>194</v>
      </c>
      <c r="D2854" s="79">
        <v>0.05</v>
      </c>
      <c r="E2854" s="88" t="s">
        <v>195</v>
      </c>
      <c r="F2854" s="88" t="s">
        <v>195</v>
      </c>
      <c r="G2854" s="90">
        <v>250</v>
      </c>
      <c r="H2854" s="90" t="s">
        <v>195</v>
      </c>
      <c r="I2854" s="80">
        <v>124.47713299999999</v>
      </c>
      <c r="J2854" s="79">
        <v>-1.4999999999999999E-2</v>
      </c>
      <c r="K2854" s="79">
        <v>0.18279999999999999</v>
      </c>
      <c r="L2854" s="79">
        <v>0.64580000000000004</v>
      </c>
      <c r="M2854" s="79">
        <v>6.2E-2</v>
      </c>
      <c r="N2854" s="79">
        <v>0.159</v>
      </c>
      <c r="O2854" s="79">
        <v>0.44700000000000001</v>
      </c>
    </row>
    <row r="2855" spans="1:18">
      <c r="A2855" s="87">
        <v>44648</v>
      </c>
      <c r="B2855" s="79">
        <v>0.1</v>
      </c>
      <c r="C2855" s="79" t="s">
        <v>194</v>
      </c>
      <c r="D2855" s="79">
        <v>0.05</v>
      </c>
      <c r="E2855" s="88" t="s">
        <v>195</v>
      </c>
      <c r="F2855" s="88" t="s">
        <v>195</v>
      </c>
      <c r="G2855" s="90">
        <v>234</v>
      </c>
      <c r="H2855" s="90" t="s">
        <v>195</v>
      </c>
      <c r="I2855" s="80">
        <v>124.477645</v>
      </c>
      <c r="J2855" s="79">
        <v>3.44E-2</v>
      </c>
      <c r="K2855" s="79">
        <v>0.22500000000000001</v>
      </c>
      <c r="L2855" s="79">
        <v>0.7</v>
      </c>
      <c r="M2855" s="79">
        <v>6.6000000000000003E-2</v>
      </c>
      <c r="N2855" s="79">
        <v>0.17799999999999999</v>
      </c>
      <c r="O2855" s="79">
        <v>0.49099999999999999</v>
      </c>
    </row>
    <row r="2856" spans="1:18">
      <c r="A2856" s="87">
        <v>44649</v>
      </c>
      <c r="B2856" s="79">
        <v>0.1</v>
      </c>
      <c r="C2856" s="79" t="s">
        <v>194</v>
      </c>
      <c r="D2856" s="79">
        <v>0.05</v>
      </c>
      <c r="E2856" s="88">
        <v>0.05</v>
      </c>
      <c r="F2856" s="88">
        <v>0.05</v>
      </c>
      <c r="G2856" s="90">
        <v>419</v>
      </c>
      <c r="H2856" s="90">
        <v>3</v>
      </c>
      <c r="I2856" s="80">
        <v>124.477816</v>
      </c>
      <c r="J2856" s="79">
        <v>6.8599999999999994E-2</v>
      </c>
      <c r="K2856" s="79">
        <v>0.27439999999999998</v>
      </c>
      <c r="L2856" s="79">
        <v>0.76400000000000001</v>
      </c>
      <c r="M2856" s="79">
        <v>6.9000000000000006E-2</v>
      </c>
      <c r="N2856" s="79">
        <v>0.19</v>
      </c>
      <c r="O2856" s="79">
        <v>0.52300000000000002</v>
      </c>
    </row>
    <row r="2857" spans="1:18">
      <c r="A2857" s="87">
        <v>44650</v>
      </c>
      <c r="B2857" s="79">
        <v>0.1</v>
      </c>
      <c r="C2857" s="79" t="s">
        <v>194</v>
      </c>
      <c r="D2857" s="79">
        <v>0.05</v>
      </c>
      <c r="E2857" s="88" t="s">
        <v>195</v>
      </c>
      <c r="F2857" s="88" t="s">
        <v>195</v>
      </c>
      <c r="G2857" s="90">
        <v>268</v>
      </c>
      <c r="H2857" s="90" t="s">
        <v>195</v>
      </c>
      <c r="I2857" s="80">
        <v>124.477987</v>
      </c>
      <c r="J2857" s="79">
        <v>-4.4999999999999998E-2</v>
      </c>
      <c r="K2857" s="79">
        <v>0.17069999999999999</v>
      </c>
      <c r="L2857" s="79">
        <v>0.66639999999999999</v>
      </c>
      <c r="M2857" s="79">
        <v>6.0999999999999999E-2</v>
      </c>
      <c r="N2857" s="79">
        <v>0.158</v>
      </c>
      <c r="O2857" s="79">
        <v>0.46500000000000002</v>
      </c>
    </row>
    <row r="2858" spans="1:18">
      <c r="A2858" s="87">
        <v>44651</v>
      </c>
      <c r="B2858" s="79">
        <v>0.1</v>
      </c>
      <c r="C2858" s="79" t="s">
        <v>194</v>
      </c>
      <c r="D2858" s="79">
        <v>0.09</v>
      </c>
      <c r="E2858" s="88">
        <v>0.15</v>
      </c>
      <c r="F2858" s="88">
        <v>0.05</v>
      </c>
      <c r="G2858" s="90">
        <v>1532</v>
      </c>
      <c r="H2858" s="90">
        <v>13</v>
      </c>
      <c r="I2858" s="80">
        <v>124.47815799999999</v>
      </c>
      <c r="J2858" s="79">
        <v>-7.3000000000000001E-3</v>
      </c>
      <c r="K2858" s="79">
        <v>0.21149999999999999</v>
      </c>
      <c r="L2858" s="79">
        <v>0.68500000000000005</v>
      </c>
      <c r="M2858" s="79">
        <v>6.3E-2</v>
      </c>
      <c r="N2858" s="79">
        <v>0.15</v>
      </c>
      <c r="O2858" s="79">
        <v>0.46</v>
      </c>
    </row>
    <row r="2859" spans="1:18">
      <c r="A2859" s="87">
        <v>44652</v>
      </c>
      <c r="B2859" s="79">
        <v>0.1</v>
      </c>
      <c r="C2859" s="79" t="s">
        <v>194</v>
      </c>
      <c r="D2859" s="79">
        <v>7.0000000000000007E-2</v>
      </c>
      <c r="E2859" s="88">
        <v>0.1</v>
      </c>
      <c r="F2859" s="88">
        <v>0.05</v>
      </c>
      <c r="G2859" s="90">
        <v>785</v>
      </c>
      <c r="H2859" s="90">
        <v>9</v>
      </c>
      <c r="I2859" s="80">
        <v>124.478465</v>
      </c>
      <c r="J2859" s="79">
        <v>5.0000000000000001E-3</v>
      </c>
      <c r="K2859" s="79">
        <v>0.22320000000000001</v>
      </c>
      <c r="L2859" s="79">
        <v>0.70069999999999999</v>
      </c>
      <c r="M2859" s="79">
        <v>8.3000000000000004E-2</v>
      </c>
      <c r="N2859" s="79">
        <v>0.17599999999999999</v>
      </c>
      <c r="O2859" s="79">
        <v>0.47799999999999998</v>
      </c>
    </row>
    <row r="2860" spans="1:18">
      <c r="A2860" s="87">
        <v>44655</v>
      </c>
      <c r="B2860" s="79">
        <v>0.1</v>
      </c>
      <c r="C2860" s="79" t="s">
        <v>194</v>
      </c>
      <c r="D2860" s="79">
        <v>0.06</v>
      </c>
      <c r="E2860" s="88">
        <v>7.0000000000000007E-2</v>
      </c>
      <c r="F2860" s="88">
        <v>0.06</v>
      </c>
      <c r="G2860" s="90">
        <v>636</v>
      </c>
      <c r="H2860" s="90">
        <v>5</v>
      </c>
      <c r="I2860" s="80">
        <v>124.479181</v>
      </c>
      <c r="J2860" s="79">
        <v>2.2100000000000002E-2</v>
      </c>
      <c r="K2860" s="79">
        <v>0.25309999999999999</v>
      </c>
      <c r="L2860" s="79">
        <v>0.74070000000000003</v>
      </c>
      <c r="M2860" s="79">
        <v>8.1000000000000003E-2</v>
      </c>
      <c r="N2860" s="79">
        <v>0.16800000000000001</v>
      </c>
      <c r="O2860" s="79">
        <v>0.46899999999999997</v>
      </c>
    </row>
    <row r="2861" spans="1:18">
      <c r="A2861" s="87">
        <v>44656</v>
      </c>
      <c r="B2861" s="79">
        <v>0.1</v>
      </c>
      <c r="C2861" s="79" t="s">
        <v>194</v>
      </c>
      <c r="D2861" s="79">
        <v>0.06</v>
      </c>
      <c r="E2861" s="88">
        <v>7.0000000000000007E-2</v>
      </c>
      <c r="F2861" s="88">
        <v>0.06</v>
      </c>
      <c r="G2861" s="90">
        <v>625</v>
      </c>
      <c r="H2861" s="90">
        <v>8</v>
      </c>
      <c r="I2861" s="80">
        <v>124.47938600000001</v>
      </c>
      <c r="J2861" s="79">
        <v>0.14000000000000001</v>
      </c>
      <c r="K2861" s="79">
        <v>0.3584</v>
      </c>
      <c r="L2861" s="79">
        <v>0.84230000000000005</v>
      </c>
      <c r="M2861" s="79">
        <v>7.4999999999999997E-2</v>
      </c>
      <c r="N2861" s="79">
        <v>0.19600000000000001</v>
      </c>
      <c r="O2861" s="79">
        <v>0.55400000000000005</v>
      </c>
    </row>
    <row r="2862" spans="1:18">
      <c r="A2862" s="87">
        <v>44657</v>
      </c>
      <c r="B2862" s="79">
        <v>0.1</v>
      </c>
      <c r="C2862" s="79" t="s">
        <v>194</v>
      </c>
      <c r="D2862" s="79">
        <v>0.06</v>
      </c>
      <c r="E2862" s="79">
        <v>0.06</v>
      </c>
      <c r="F2862" s="79">
        <v>0.06</v>
      </c>
      <c r="G2862" s="90">
        <v>405</v>
      </c>
      <c r="H2862" s="90">
        <v>3</v>
      </c>
      <c r="I2862" s="80">
        <v>124.479591</v>
      </c>
      <c r="J2862" s="79">
        <v>0.03</v>
      </c>
      <c r="K2862" s="79">
        <v>0.29420000000000002</v>
      </c>
      <c r="L2862" s="79">
        <v>0.84450000000000003</v>
      </c>
      <c r="M2862" s="79">
        <v>5.1999999999999998E-2</v>
      </c>
      <c r="N2862" s="79">
        <v>0.20399999999999999</v>
      </c>
      <c r="O2862" s="79">
        <v>0.60199999999999998</v>
      </c>
      <c r="P2862" s="79" t="s">
        <v>194</v>
      </c>
      <c r="Q2862" s="79" t="s">
        <v>194</v>
      </c>
      <c r="R2862" s="79" t="s">
        <v>194</v>
      </c>
    </row>
    <row r="2863" spans="1:18">
      <c r="A2863" s="82">
        <v>44658</v>
      </c>
      <c r="B2863" s="79">
        <v>0.1</v>
      </c>
      <c r="C2863" s="79" t="s">
        <v>194</v>
      </c>
      <c r="D2863" s="79">
        <v>0.06</v>
      </c>
      <c r="E2863" s="79">
        <v>0.06</v>
      </c>
      <c r="F2863" s="79">
        <v>0.06</v>
      </c>
      <c r="G2863" s="81">
        <v>798</v>
      </c>
      <c r="H2863" s="81">
        <v>8</v>
      </c>
      <c r="I2863" s="80">
        <v>124.47979599999999</v>
      </c>
      <c r="J2863" s="79">
        <v>2.63E-2</v>
      </c>
      <c r="K2863" s="79">
        <v>0.2873</v>
      </c>
      <c r="L2863" s="79">
        <v>0.84499999999999997</v>
      </c>
      <c r="M2863" s="79">
        <v>5.2999999999999999E-2</v>
      </c>
      <c r="N2863" s="79">
        <v>0.20899999999999999</v>
      </c>
      <c r="O2863" s="79">
        <v>0.60199999999999998</v>
      </c>
    </row>
    <row r="2864" spans="1:18">
      <c r="A2864" s="82">
        <v>44659</v>
      </c>
      <c r="B2864" s="79">
        <v>0.1</v>
      </c>
      <c r="C2864" s="79" t="s">
        <v>194</v>
      </c>
      <c r="D2864" s="79">
        <v>0.06</v>
      </c>
      <c r="E2864" s="79">
        <v>0.06</v>
      </c>
      <c r="F2864" s="79">
        <v>0.06</v>
      </c>
      <c r="G2864" s="81">
        <v>569</v>
      </c>
      <c r="H2864" s="81">
        <v>4</v>
      </c>
      <c r="I2864" s="80">
        <v>124.480001</v>
      </c>
      <c r="J2864" s="79">
        <v>1.7100000000000001E-2</v>
      </c>
      <c r="K2864" s="79">
        <v>0.28499999999999998</v>
      </c>
      <c r="L2864" s="79">
        <v>0.86</v>
      </c>
      <c r="M2864" s="79">
        <v>5.8000000000000003E-2</v>
      </c>
      <c r="N2864" s="79">
        <v>0.218</v>
      </c>
      <c r="O2864" s="79">
        <v>0.61099999999999999</v>
      </c>
    </row>
    <row r="2865" spans="1:18">
      <c r="A2865" s="82">
        <v>44662</v>
      </c>
      <c r="B2865" s="79">
        <v>0.1</v>
      </c>
      <c r="C2865" s="79" t="s">
        <v>194</v>
      </c>
      <c r="D2865" s="79">
        <v>0.06</v>
      </c>
      <c r="E2865" s="79">
        <v>0.08</v>
      </c>
      <c r="F2865" s="79">
        <v>0.06</v>
      </c>
      <c r="G2865" s="81">
        <v>663</v>
      </c>
      <c r="H2865" s="81">
        <v>7</v>
      </c>
      <c r="I2865" s="80">
        <v>124.480615</v>
      </c>
      <c r="J2865" s="79">
        <v>2.5000000000000001E-2</v>
      </c>
      <c r="K2865" s="79">
        <v>0.31</v>
      </c>
      <c r="L2865" s="79">
        <v>0.87</v>
      </c>
      <c r="M2865" s="79">
        <v>0.06</v>
      </c>
      <c r="N2865" s="79">
        <v>0.223</v>
      </c>
      <c r="O2865" s="79">
        <v>0.61099999999999999</v>
      </c>
    </row>
    <row r="2866" spans="1:18">
      <c r="A2866" s="82">
        <v>44663</v>
      </c>
      <c r="B2866" s="79">
        <v>0.1</v>
      </c>
      <c r="C2866" s="79" t="s">
        <v>194</v>
      </c>
      <c r="D2866" s="79">
        <v>0.06</v>
      </c>
      <c r="E2866" s="79">
        <v>0.09</v>
      </c>
      <c r="F2866" s="79">
        <v>0.06</v>
      </c>
      <c r="G2866" s="81">
        <v>413</v>
      </c>
      <c r="H2866" s="81">
        <v>6</v>
      </c>
      <c r="I2866" s="80">
        <v>124.48081999999999</v>
      </c>
      <c r="J2866" s="79">
        <v>3.9E-2</v>
      </c>
      <c r="K2866" s="79">
        <v>0.31269999999999998</v>
      </c>
      <c r="L2866" s="79">
        <v>0.87719999999999998</v>
      </c>
      <c r="M2866" s="79">
        <v>6.4000000000000001E-2</v>
      </c>
      <c r="N2866" s="79">
        <v>0.222</v>
      </c>
      <c r="O2866" s="79">
        <v>0.61099999999999999</v>
      </c>
    </row>
    <row r="2867" spans="1:18">
      <c r="A2867" s="87">
        <v>44664</v>
      </c>
      <c r="B2867" s="79">
        <v>0.1</v>
      </c>
      <c r="C2867" s="79" t="s">
        <v>194</v>
      </c>
      <c r="D2867" s="79">
        <v>0.06</v>
      </c>
      <c r="E2867" s="79">
        <v>0.06</v>
      </c>
      <c r="F2867" s="79">
        <v>0.06</v>
      </c>
      <c r="G2867" s="81">
        <v>507</v>
      </c>
      <c r="H2867" s="81">
        <v>4</v>
      </c>
      <c r="I2867" s="80">
        <v>124.481025</v>
      </c>
      <c r="J2867" s="79">
        <v>3.5000000000000003E-2</v>
      </c>
      <c r="K2867" s="79">
        <v>0.3206</v>
      </c>
      <c r="L2867" s="79">
        <v>0.88</v>
      </c>
      <c r="M2867" s="79">
        <v>7.4999999999999997E-2</v>
      </c>
      <c r="N2867" s="79">
        <v>0.23200000000000001</v>
      </c>
      <c r="O2867" s="79">
        <v>0.61899999999999999</v>
      </c>
    </row>
    <row r="2868" spans="1:18">
      <c r="A2868" s="87">
        <v>44665</v>
      </c>
      <c r="B2868" s="79">
        <v>0.1</v>
      </c>
      <c r="C2868" s="79" t="s">
        <v>194</v>
      </c>
      <c r="D2868" s="79">
        <v>0.06</v>
      </c>
      <c r="E2868" s="79">
        <v>0.06</v>
      </c>
      <c r="F2868" s="79">
        <v>0.06</v>
      </c>
      <c r="G2868" s="81">
        <v>473</v>
      </c>
      <c r="H2868" s="81">
        <v>6</v>
      </c>
      <c r="I2868" s="80">
        <v>124.48123</v>
      </c>
      <c r="J2868" s="79">
        <v>1.4999999999999999E-2</v>
      </c>
      <c r="K2868" s="79">
        <v>0.30919999999999997</v>
      </c>
      <c r="L2868" s="79">
        <v>0.89039999999999997</v>
      </c>
      <c r="M2868" s="79">
        <v>8.6999999999999994E-2</v>
      </c>
      <c r="N2868" s="79">
        <v>0.27300000000000002</v>
      </c>
      <c r="O2868" s="79">
        <v>0.66800000000000004</v>
      </c>
    </row>
    <row r="2869" spans="1:18">
      <c r="A2869" s="87">
        <v>44670</v>
      </c>
      <c r="B2869" s="79">
        <v>0.1</v>
      </c>
      <c r="C2869" s="79" t="s">
        <v>194</v>
      </c>
      <c r="D2869" s="79">
        <v>0.06</v>
      </c>
      <c r="E2869" s="79">
        <v>0.06</v>
      </c>
      <c r="F2869" s="79">
        <v>0.06</v>
      </c>
      <c r="G2869" s="81">
        <v>689</v>
      </c>
      <c r="H2869" s="81">
        <v>6</v>
      </c>
      <c r="I2869" s="80">
        <v>124.482253</v>
      </c>
      <c r="J2869" s="79">
        <v>4.4999999999999998E-2</v>
      </c>
      <c r="K2869" s="79">
        <v>0.37290000000000001</v>
      </c>
      <c r="L2869" s="79">
        <v>0.97470000000000001</v>
      </c>
      <c r="M2869" s="79">
        <v>9.6000000000000002E-2</v>
      </c>
      <c r="N2869" s="79">
        <v>0.29399999999999998</v>
      </c>
      <c r="O2869" s="79">
        <v>0.70499999999999996</v>
      </c>
    </row>
    <row r="2870" spans="1:18">
      <c r="A2870" s="87">
        <v>44671</v>
      </c>
      <c r="B2870" s="79">
        <v>0.1</v>
      </c>
      <c r="C2870" s="79" t="s">
        <v>194</v>
      </c>
      <c r="D2870" s="79">
        <v>0.06</v>
      </c>
      <c r="E2870" s="79">
        <v>0.06</v>
      </c>
      <c r="F2870" s="79">
        <v>0.06</v>
      </c>
      <c r="G2870" s="81">
        <v>751</v>
      </c>
      <c r="H2870" s="81">
        <v>5</v>
      </c>
      <c r="I2870" s="80">
        <v>124.48245799999999</v>
      </c>
      <c r="J2870" s="79">
        <v>0.05</v>
      </c>
      <c r="K2870" s="79">
        <v>0.40079999999999999</v>
      </c>
      <c r="L2870" s="79">
        <v>1.0163</v>
      </c>
      <c r="M2870" s="79">
        <v>0.114</v>
      </c>
      <c r="N2870" s="79">
        <v>0.32400000000000001</v>
      </c>
      <c r="O2870" s="79">
        <v>0.749</v>
      </c>
    </row>
    <row r="2871" spans="1:18">
      <c r="A2871" s="87">
        <v>44672</v>
      </c>
      <c r="B2871" s="79">
        <v>0.1</v>
      </c>
      <c r="C2871" s="79" t="s">
        <v>194</v>
      </c>
      <c r="D2871" s="79">
        <v>0.06</v>
      </c>
      <c r="E2871" s="79">
        <v>0.06</v>
      </c>
      <c r="F2871" s="79">
        <v>0.06</v>
      </c>
      <c r="G2871" s="81">
        <v>932</v>
      </c>
      <c r="H2871" s="81">
        <v>5</v>
      </c>
      <c r="I2871" s="80">
        <v>124.482663</v>
      </c>
      <c r="J2871" s="79">
        <v>9.5000000000000001E-2</v>
      </c>
      <c r="K2871" s="79">
        <v>0.45</v>
      </c>
      <c r="L2871" s="79">
        <v>1.0823</v>
      </c>
      <c r="M2871" s="79">
        <v>0.123</v>
      </c>
      <c r="N2871" s="79">
        <v>0.34399999999999997</v>
      </c>
      <c r="O2871" s="79">
        <v>0.79600000000000004</v>
      </c>
    </row>
    <row r="2872" spans="1:18">
      <c r="A2872" s="87">
        <v>44673</v>
      </c>
      <c r="B2872" s="79">
        <v>0.1</v>
      </c>
      <c r="C2872" s="79" t="s">
        <v>194</v>
      </c>
      <c r="D2872" s="79">
        <v>0.06</v>
      </c>
      <c r="E2872" s="79">
        <v>0.08</v>
      </c>
      <c r="F2872" s="79">
        <v>0.06</v>
      </c>
      <c r="G2872" s="81">
        <v>1036</v>
      </c>
      <c r="H2872" s="81">
        <v>10</v>
      </c>
      <c r="I2872" s="80">
        <v>124.482868</v>
      </c>
      <c r="J2872" s="79">
        <v>0.19</v>
      </c>
      <c r="K2872" s="79">
        <v>0.58320000000000005</v>
      </c>
      <c r="L2872" s="79">
        <v>1.2555000000000001</v>
      </c>
      <c r="M2872" s="79">
        <v>0.154</v>
      </c>
      <c r="N2872" s="79">
        <v>0.443</v>
      </c>
      <c r="O2872" s="79">
        <v>0.94699999999999995</v>
      </c>
    </row>
    <row r="2873" spans="1:18">
      <c r="A2873" s="87">
        <v>44677</v>
      </c>
      <c r="B2873" s="79">
        <v>0.1</v>
      </c>
      <c r="C2873" s="79" t="s">
        <v>194</v>
      </c>
      <c r="D2873" s="79">
        <v>0.06</v>
      </c>
      <c r="E2873" s="79">
        <v>0.06</v>
      </c>
      <c r="F2873" s="79">
        <v>0.06</v>
      </c>
      <c r="G2873" s="81">
        <v>1117</v>
      </c>
      <c r="H2873" s="81">
        <v>7</v>
      </c>
      <c r="I2873" s="80">
        <v>124.483687</v>
      </c>
      <c r="J2873" s="79">
        <v>7.0000000000000007E-2</v>
      </c>
      <c r="K2873" s="79">
        <v>0.50739999999999996</v>
      </c>
      <c r="L2873" s="79">
        <v>1.2242</v>
      </c>
      <c r="M2873" s="79">
        <v>0.14199999999999999</v>
      </c>
      <c r="N2873" s="79">
        <v>0.42799999999999999</v>
      </c>
      <c r="O2873" s="79">
        <v>0.94099999999999995</v>
      </c>
    </row>
    <row r="2874" spans="1:18">
      <c r="A2874" s="87">
        <v>44678</v>
      </c>
      <c r="B2874" s="79">
        <v>0.1</v>
      </c>
      <c r="C2874" s="79" t="s">
        <v>194</v>
      </c>
      <c r="D2874" s="79">
        <v>0.06</v>
      </c>
      <c r="E2874" s="79">
        <v>0.08</v>
      </c>
      <c r="F2874" s="79">
        <v>0.06</v>
      </c>
      <c r="G2874" s="81">
        <v>864</v>
      </c>
      <c r="H2874" s="81">
        <v>9</v>
      </c>
      <c r="I2874" s="80">
        <v>124.483892</v>
      </c>
      <c r="J2874" s="79">
        <v>0.31040000000000001</v>
      </c>
      <c r="K2874" s="79">
        <v>0.73929999999999996</v>
      </c>
      <c r="L2874" s="79">
        <v>1.4559</v>
      </c>
      <c r="M2874" s="79">
        <v>0.23</v>
      </c>
      <c r="N2874" s="79">
        <v>0.55500000000000005</v>
      </c>
      <c r="O2874" s="79">
        <v>1.081</v>
      </c>
    </row>
    <row r="2875" spans="1:18">
      <c r="A2875" s="87">
        <v>44679</v>
      </c>
      <c r="B2875" s="79">
        <v>0.1</v>
      </c>
      <c r="C2875" s="79" t="s">
        <v>194</v>
      </c>
      <c r="D2875" s="79">
        <v>0.06</v>
      </c>
      <c r="E2875" s="79">
        <v>7.0000000000000007E-2</v>
      </c>
      <c r="F2875" s="79">
        <v>0.06</v>
      </c>
      <c r="G2875" s="81">
        <v>685</v>
      </c>
      <c r="H2875" s="81">
        <v>7</v>
      </c>
      <c r="I2875" s="80">
        <v>124.48409700000001</v>
      </c>
      <c r="J2875" s="79">
        <v>0.1293</v>
      </c>
      <c r="K2875" s="79">
        <v>0.63619999999999999</v>
      </c>
      <c r="L2875" s="79">
        <v>1.3867</v>
      </c>
      <c r="M2875" s="79">
        <v>0.22900000000000001</v>
      </c>
      <c r="N2875" s="79">
        <v>0.56499999999999995</v>
      </c>
      <c r="O2875" s="79">
        <v>1.117</v>
      </c>
    </row>
    <row r="2876" spans="1:18" s="89" customFormat="1">
      <c r="A2876" s="87">
        <v>44680</v>
      </c>
      <c r="B2876" s="88">
        <v>0.1</v>
      </c>
      <c r="C2876" s="88" t="s">
        <v>194</v>
      </c>
      <c r="D2876" s="88">
        <v>0.06</v>
      </c>
      <c r="E2876" s="88">
        <v>0.08</v>
      </c>
      <c r="F2876" s="79">
        <v>0.06</v>
      </c>
      <c r="G2876" s="90">
        <v>352</v>
      </c>
      <c r="H2876" s="90">
        <v>11</v>
      </c>
      <c r="I2876" s="91">
        <v>124.484302</v>
      </c>
      <c r="J2876" s="88">
        <v>0.16489999999999999</v>
      </c>
      <c r="K2876" s="88">
        <v>0.66200000000000003</v>
      </c>
      <c r="L2876" s="88">
        <v>1.4045000000000001</v>
      </c>
      <c r="M2876" s="88">
        <v>0.24199999999999999</v>
      </c>
      <c r="N2876" s="88">
        <v>0.57399999999999995</v>
      </c>
      <c r="O2876" s="88">
        <v>1.1200000000000001</v>
      </c>
      <c r="P2876" s="88"/>
      <c r="Q2876" s="88"/>
      <c r="R2876" s="88"/>
    </row>
    <row r="2877" spans="1:18" s="89" customFormat="1">
      <c r="A2877" s="87">
        <v>44683</v>
      </c>
      <c r="B2877" s="88">
        <v>0.1</v>
      </c>
      <c r="C2877" s="88" t="s">
        <v>194</v>
      </c>
      <c r="D2877" s="88">
        <v>0.06</v>
      </c>
      <c r="E2877" s="88">
        <v>0.06</v>
      </c>
      <c r="F2877" s="79">
        <v>0.06</v>
      </c>
      <c r="G2877" s="90">
        <v>268</v>
      </c>
      <c r="H2877" s="90">
        <v>3</v>
      </c>
      <c r="I2877" s="91">
        <v>124.484916</v>
      </c>
      <c r="J2877" s="88">
        <v>0.21</v>
      </c>
      <c r="K2877" s="88">
        <v>0.72</v>
      </c>
      <c r="L2877" s="88">
        <v>1.4850000000000001</v>
      </c>
      <c r="M2877" s="88">
        <v>0.20699999999999999</v>
      </c>
      <c r="N2877" s="88">
        <v>0.55000000000000004</v>
      </c>
      <c r="O2877" s="88">
        <v>1.1100000000000001</v>
      </c>
      <c r="P2877" s="88"/>
      <c r="Q2877" s="88"/>
      <c r="R2877" s="88"/>
    </row>
    <row r="2878" spans="1:18" s="89" customFormat="1">
      <c r="A2878" s="87">
        <v>44684</v>
      </c>
      <c r="B2878" s="88">
        <v>0.1</v>
      </c>
      <c r="D2878" s="88">
        <v>7.0000000000000007E-2</v>
      </c>
      <c r="E2878" s="88">
        <v>0.15</v>
      </c>
      <c r="F2878" s="79">
        <v>0.06</v>
      </c>
      <c r="G2878" s="90">
        <v>624</v>
      </c>
      <c r="H2878" s="90">
        <v>5</v>
      </c>
      <c r="I2878" s="91">
        <v>124.48512100000001</v>
      </c>
      <c r="J2878" s="88">
        <v>0.39</v>
      </c>
      <c r="K2878" s="88">
        <v>0.89690000000000003</v>
      </c>
      <c r="L2878" s="88">
        <v>1.6805000000000001</v>
      </c>
      <c r="M2878" s="88">
        <v>0.31</v>
      </c>
      <c r="N2878" s="88">
        <v>0.70699999999999996</v>
      </c>
      <c r="O2878" s="88">
        <v>1.284</v>
      </c>
      <c r="P2878" s="88"/>
      <c r="Q2878" s="88"/>
      <c r="R2878" s="88"/>
    </row>
    <row r="2879" spans="1:18" s="89" customFormat="1">
      <c r="A2879" s="87">
        <v>44685</v>
      </c>
      <c r="B2879" s="88">
        <v>0.35</v>
      </c>
      <c r="C2879" s="88">
        <v>0.25</v>
      </c>
      <c r="D2879" s="88">
        <v>0.31</v>
      </c>
      <c r="E2879" s="88" t="s">
        <v>195</v>
      </c>
      <c r="F2879" s="88" t="s">
        <v>195</v>
      </c>
      <c r="G2879" s="90">
        <v>349</v>
      </c>
      <c r="H2879" s="90" t="s">
        <v>195</v>
      </c>
      <c r="I2879" s="91">
        <v>124.48536</v>
      </c>
      <c r="J2879" s="88">
        <v>0.34499999999999997</v>
      </c>
      <c r="K2879" s="88">
        <v>0.93500000000000005</v>
      </c>
      <c r="L2879" s="88">
        <v>1.7549999999999999</v>
      </c>
      <c r="M2879" s="88">
        <v>0.31</v>
      </c>
      <c r="N2879" s="88">
        <v>0.73799999999999999</v>
      </c>
      <c r="O2879" s="88">
        <v>1.4259999999999999</v>
      </c>
      <c r="P2879" s="88"/>
      <c r="Q2879" s="88"/>
      <c r="R2879" s="88"/>
    </row>
    <row r="2880" spans="1:18" s="89" customFormat="1">
      <c r="A2880" s="87">
        <v>44686</v>
      </c>
      <c r="B2880" s="88">
        <v>0.35</v>
      </c>
      <c r="C2880" s="88" t="s">
        <v>194</v>
      </c>
      <c r="D2880" s="88">
        <v>0.31</v>
      </c>
      <c r="E2880" s="88">
        <v>0.31</v>
      </c>
      <c r="F2880" s="88">
        <v>0.31</v>
      </c>
      <c r="G2880" s="90">
        <v>670</v>
      </c>
      <c r="H2880" s="90">
        <v>7</v>
      </c>
      <c r="I2880" s="91">
        <v>124.486417</v>
      </c>
      <c r="J2880" s="88">
        <v>0.245</v>
      </c>
      <c r="K2880" s="88">
        <v>0.86639999999999995</v>
      </c>
      <c r="L2880" s="88">
        <v>1.7153</v>
      </c>
      <c r="M2880" s="88">
        <v>0.31</v>
      </c>
      <c r="N2880" s="88">
        <v>0.73</v>
      </c>
      <c r="O2880" s="88">
        <v>1.351</v>
      </c>
      <c r="P2880" s="88"/>
      <c r="Q2880" s="88"/>
      <c r="R2880" s="88"/>
    </row>
    <row r="2881" spans="1:18" s="89" customFormat="1">
      <c r="A2881" s="87">
        <v>44687</v>
      </c>
      <c r="B2881" s="88">
        <v>0.35</v>
      </c>
      <c r="C2881" s="88" t="s">
        <v>194</v>
      </c>
      <c r="D2881" s="88">
        <v>0.31</v>
      </c>
      <c r="E2881" s="88">
        <v>0.31</v>
      </c>
      <c r="F2881" s="88">
        <v>0.31</v>
      </c>
      <c r="G2881" s="90">
        <v>954</v>
      </c>
      <c r="H2881" s="90">
        <v>7</v>
      </c>
      <c r="I2881" s="91">
        <v>124.48747400000001</v>
      </c>
      <c r="J2881" s="88">
        <v>0.27500000000000002</v>
      </c>
      <c r="K2881" s="88">
        <v>0.9204</v>
      </c>
      <c r="L2881" s="88">
        <v>1.7690999999999999</v>
      </c>
      <c r="M2881" s="88">
        <v>0.32300000000000001</v>
      </c>
      <c r="N2881" s="88">
        <v>0.76600000000000001</v>
      </c>
      <c r="O2881" s="88">
        <v>1.4219999999999999</v>
      </c>
      <c r="P2881" s="88"/>
      <c r="Q2881" s="88"/>
      <c r="R2881" s="88"/>
    </row>
    <row r="2882" spans="1:18" s="89" customFormat="1">
      <c r="A2882" s="87">
        <v>44690</v>
      </c>
      <c r="B2882" s="88">
        <v>0.35</v>
      </c>
      <c r="C2882" s="88" t="s">
        <v>194</v>
      </c>
      <c r="D2882" s="88">
        <v>0.31</v>
      </c>
      <c r="E2882" s="88">
        <v>0.31</v>
      </c>
      <c r="F2882" s="88">
        <v>0.31</v>
      </c>
      <c r="G2882" s="90">
        <v>1000</v>
      </c>
      <c r="H2882" s="90">
        <v>10</v>
      </c>
      <c r="I2882" s="91">
        <v>124.490646</v>
      </c>
      <c r="J2882" s="88">
        <v>0.26860000000000001</v>
      </c>
      <c r="K2882" s="88">
        <v>0.90369999999999995</v>
      </c>
      <c r="L2882" s="88">
        <v>1.7673000000000001</v>
      </c>
      <c r="M2882" s="88">
        <v>0.33600000000000002</v>
      </c>
      <c r="N2882" s="88">
        <v>0.76100000000000001</v>
      </c>
      <c r="O2882" s="88">
        <v>1.42</v>
      </c>
      <c r="P2882" s="88"/>
      <c r="Q2882" s="88"/>
      <c r="R2882" s="88"/>
    </row>
    <row r="2883" spans="1:18" s="89" customFormat="1">
      <c r="A2883" s="87">
        <v>44691</v>
      </c>
      <c r="B2883" s="88">
        <v>0.35</v>
      </c>
      <c r="C2883" s="88" t="s">
        <v>194</v>
      </c>
      <c r="D2883" s="88">
        <v>0.31</v>
      </c>
      <c r="E2883" s="88">
        <v>0.31</v>
      </c>
      <c r="F2883" s="88">
        <v>0.31</v>
      </c>
      <c r="G2883" s="90">
        <v>1123</v>
      </c>
      <c r="H2883" s="90">
        <v>8</v>
      </c>
      <c r="I2883" s="91">
        <v>124.491703</v>
      </c>
      <c r="J2883" s="88">
        <v>0.32169999999999999</v>
      </c>
      <c r="K2883" s="88">
        <v>0.95030000000000003</v>
      </c>
      <c r="L2883" s="88">
        <v>1.7814000000000001</v>
      </c>
      <c r="M2883" s="88">
        <v>0.372</v>
      </c>
      <c r="N2883" s="88">
        <v>0.72699999999999998</v>
      </c>
      <c r="O2883" s="88">
        <v>1.331</v>
      </c>
      <c r="P2883" s="88"/>
      <c r="Q2883" s="88"/>
      <c r="R2883" s="88"/>
    </row>
    <row r="2884" spans="1:18" s="89" customFormat="1">
      <c r="A2884" s="87">
        <v>44692</v>
      </c>
      <c r="B2884" s="88">
        <v>0.35</v>
      </c>
      <c r="C2884" s="88" t="s">
        <v>194</v>
      </c>
      <c r="D2884" s="88">
        <v>0.31</v>
      </c>
      <c r="E2884" s="88">
        <v>0.31</v>
      </c>
      <c r="F2884" s="88">
        <v>0.31</v>
      </c>
      <c r="G2884" s="90">
        <v>686</v>
      </c>
      <c r="H2884" s="90">
        <v>8</v>
      </c>
      <c r="I2884" s="91">
        <v>124.49276</v>
      </c>
      <c r="J2884" s="88">
        <v>0.33829999999999999</v>
      </c>
      <c r="K2884" s="88">
        <v>0.94330000000000003</v>
      </c>
      <c r="L2884" s="88">
        <v>1.7815000000000001</v>
      </c>
      <c r="M2884" s="88">
        <v>0.375</v>
      </c>
      <c r="N2884" s="88">
        <v>0.748</v>
      </c>
      <c r="O2884" s="88">
        <v>1.361</v>
      </c>
      <c r="P2884" s="88"/>
      <c r="Q2884" s="88"/>
      <c r="R2884" s="88"/>
    </row>
    <row r="2885" spans="1:18" s="89" customFormat="1">
      <c r="A2885" s="87">
        <v>44693</v>
      </c>
      <c r="B2885" s="88">
        <v>0.35</v>
      </c>
      <c r="C2885" s="88" t="s">
        <v>194</v>
      </c>
      <c r="D2885" s="88">
        <v>0.31</v>
      </c>
      <c r="E2885" s="88">
        <v>0.31</v>
      </c>
      <c r="F2885" s="88">
        <v>0.31</v>
      </c>
      <c r="G2885" s="90">
        <v>871</v>
      </c>
      <c r="H2885" s="90">
        <v>9</v>
      </c>
      <c r="I2885" s="91">
        <v>124.49381700000001</v>
      </c>
      <c r="J2885" s="88">
        <v>0.33250000000000002</v>
      </c>
      <c r="K2885" s="88">
        <v>0.96140000000000003</v>
      </c>
      <c r="L2885" s="88">
        <v>1.8</v>
      </c>
      <c r="M2885" s="88">
        <v>0.374</v>
      </c>
      <c r="N2885" s="88">
        <v>0.755</v>
      </c>
      <c r="O2885" s="88">
        <v>1.329</v>
      </c>
      <c r="P2885" s="88"/>
      <c r="Q2885" s="88"/>
      <c r="R2885" s="88"/>
    </row>
    <row r="2886" spans="1:18" s="89" customFormat="1">
      <c r="A2886" s="87">
        <v>44694</v>
      </c>
      <c r="B2886" s="88">
        <v>0.35</v>
      </c>
      <c r="C2886" s="88" t="s">
        <v>194</v>
      </c>
      <c r="D2886" s="88">
        <v>0.31</v>
      </c>
      <c r="E2886" s="88">
        <v>0.32</v>
      </c>
      <c r="F2886" s="88">
        <v>0.31</v>
      </c>
      <c r="G2886" s="90">
        <v>655</v>
      </c>
      <c r="H2886" s="90">
        <v>6</v>
      </c>
      <c r="I2886" s="91">
        <v>124.494874</v>
      </c>
      <c r="J2886" s="88">
        <v>0.36</v>
      </c>
      <c r="K2886" s="88">
        <v>0.98950000000000005</v>
      </c>
      <c r="L2886" s="88">
        <v>1.7834000000000001</v>
      </c>
      <c r="M2886" s="88">
        <v>0.39700000000000002</v>
      </c>
      <c r="N2886" s="88">
        <v>0.75900000000000001</v>
      </c>
      <c r="O2886" s="88">
        <v>1.3080000000000001</v>
      </c>
      <c r="P2886" s="88"/>
      <c r="Q2886" s="88"/>
      <c r="R2886" s="88"/>
    </row>
    <row r="2887" spans="1:18" s="89" customFormat="1">
      <c r="A2887" s="87">
        <v>44697</v>
      </c>
      <c r="B2887" s="88">
        <v>0.35</v>
      </c>
      <c r="C2887" s="88" t="s">
        <v>194</v>
      </c>
      <c r="D2887" s="88">
        <v>0.31</v>
      </c>
      <c r="E2887" s="88">
        <v>0.31</v>
      </c>
      <c r="F2887" s="88">
        <v>0.31</v>
      </c>
      <c r="G2887" s="90">
        <v>392</v>
      </c>
      <c r="H2887" s="90">
        <v>3</v>
      </c>
      <c r="I2887" s="91">
        <v>124.498046</v>
      </c>
      <c r="J2887" s="88">
        <v>0.37</v>
      </c>
      <c r="K2887" s="88">
        <v>1</v>
      </c>
      <c r="L2887" s="88">
        <v>1.7969999999999999</v>
      </c>
      <c r="M2887" s="88">
        <v>0.40799999999999997</v>
      </c>
      <c r="N2887" s="88">
        <v>0.77100000000000002</v>
      </c>
      <c r="O2887" s="88">
        <v>1.325</v>
      </c>
      <c r="P2887" s="88"/>
      <c r="Q2887" s="88"/>
      <c r="R2887" s="88"/>
    </row>
    <row r="2888" spans="1:18" s="89" customFormat="1">
      <c r="A2888" s="87">
        <v>44698</v>
      </c>
      <c r="B2888" s="88">
        <v>0.35</v>
      </c>
      <c r="C2888" s="88" t="s">
        <v>194</v>
      </c>
      <c r="D2888" s="88">
        <v>0.31</v>
      </c>
      <c r="E2888" s="88">
        <v>0.31</v>
      </c>
      <c r="F2888" s="88">
        <v>0.31</v>
      </c>
      <c r="G2888" s="90">
        <v>437</v>
      </c>
      <c r="H2888" s="90">
        <v>5</v>
      </c>
      <c r="I2888" s="91">
        <v>124.49910300000001</v>
      </c>
      <c r="J2888" s="88">
        <v>0.43269999999999997</v>
      </c>
      <c r="K2888" s="88">
        <v>1.0652999999999999</v>
      </c>
      <c r="L2888" s="88">
        <v>1.8616999999999999</v>
      </c>
      <c r="M2888" s="88">
        <v>0.44500000000000001</v>
      </c>
      <c r="N2888" s="88">
        <v>0.83399999999999996</v>
      </c>
      <c r="O2888" s="88">
        <v>1.399</v>
      </c>
      <c r="P2888" s="88"/>
      <c r="Q2888" s="88"/>
      <c r="R2888" s="88"/>
    </row>
    <row r="2889" spans="1:18" s="89" customFormat="1">
      <c r="A2889" s="87">
        <v>44699</v>
      </c>
      <c r="B2889" s="79">
        <v>0.35</v>
      </c>
      <c r="C2889" s="79" t="s">
        <v>194</v>
      </c>
      <c r="D2889" s="79">
        <v>0.31</v>
      </c>
      <c r="E2889" s="79">
        <v>0.31</v>
      </c>
      <c r="F2889" s="79">
        <v>0.31</v>
      </c>
      <c r="G2889" s="81">
        <v>415</v>
      </c>
      <c r="H2889" s="81">
        <v>7</v>
      </c>
      <c r="I2889" s="80">
        <v>124.50015999999999</v>
      </c>
      <c r="J2889" s="79">
        <v>0.39369999999999999</v>
      </c>
      <c r="K2889" s="79">
        <v>1.04</v>
      </c>
      <c r="L2889" s="79">
        <v>1.855</v>
      </c>
      <c r="M2889" s="79">
        <v>0.441</v>
      </c>
      <c r="N2889" s="79">
        <v>0.83499999999999996</v>
      </c>
      <c r="O2889" s="79">
        <v>1.4119999999999999</v>
      </c>
      <c r="P2889" s="79"/>
      <c r="Q2889" s="79"/>
      <c r="R2889" s="79"/>
    </row>
    <row r="2890" spans="1:18" s="89" customFormat="1">
      <c r="A2890" s="87">
        <v>44700</v>
      </c>
      <c r="B2890" s="79">
        <v>0.35</v>
      </c>
      <c r="C2890" s="79" t="s">
        <v>194</v>
      </c>
      <c r="D2890" s="79">
        <v>0.31</v>
      </c>
      <c r="E2890" s="79">
        <v>0.31</v>
      </c>
      <c r="F2890" s="79">
        <v>0.31</v>
      </c>
      <c r="G2890" s="81">
        <v>477</v>
      </c>
      <c r="H2890" s="81">
        <v>7</v>
      </c>
      <c r="I2890" s="80">
        <v>124.501217</v>
      </c>
      <c r="J2890" s="79">
        <v>0.38329999999999997</v>
      </c>
      <c r="K2890" s="79">
        <v>1.0141</v>
      </c>
      <c r="L2890" s="79">
        <v>1.798</v>
      </c>
      <c r="M2890" s="79">
        <v>0.433</v>
      </c>
      <c r="N2890" s="79">
        <v>0.81</v>
      </c>
      <c r="O2890" s="79">
        <v>1.3420000000000001</v>
      </c>
      <c r="P2890" s="79"/>
      <c r="Q2890" s="79"/>
      <c r="R2890" s="79"/>
    </row>
    <row r="2891" spans="1:18" s="89" customFormat="1">
      <c r="A2891" s="87">
        <v>44701</v>
      </c>
      <c r="B2891" s="79">
        <v>0.35</v>
      </c>
      <c r="C2891" s="79" t="s">
        <v>194</v>
      </c>
      <c r="D2891" s="79">
        <v>0.31</v>
      </c>
      <c r="E2891" s="88" t="s">
        <v>195</v>
      </c>
      <c r="F2891" s="88" t="s">
        <v>195</v>
      </c>
      <c r="G2891" s="81">
        <v>115</v>
      </c>
      <c r="H2891" s="90" t="s">
        <v>195</v>
      </c>
      <c r="I2891" s="80">
        <v>124.502274</v>
      </c>
      <c r="J2891" s="79">
        <v>0.40460000000000002</v>
      </c>
      <c r="K2891" s="79">
        <v>1.0347</v>
      </c>
      <c r="L2891" s="79">
        <v>1.7955000000000001</v>
      </c>
      <c r="M2891" s="79">
        <v>0.46500000000000002</v>
      </c>
      <c r="N2891" s="79">
        <v>0.82399999999999995</v>
      </c>
      <c r="O2891" s="79">
        <v>1.33</v>
      </c>
      <c r="P2891" s="79"/>
      <c r="Q2891" s="79"/>
      <c r="R2891" s="79"/>
    </row>
    <row r="2892" spans="1:18" s="89" customFormat="1">
      <c r="A2892" s="87">
        <v>44704</v>
      </c>
      <c r="B2892" s="79">
        <v>0.35</v>
      </c>
      <c r="C2892" s="79" t="s">
        <v>194</v>
      </c>
      <c r="D2892" s="79">
        <v>0.31</v>
      </c>
      <c r="E2892" s="88">
        <v>0.31</v>
      </c>
      <c r="F2892" s="88">
        <v>0.31</v>
      </c>
      <c r="G2892" s="81">
        <v>433</v>
      </c>
      <c r="H2892" s="90">
        <v>3</v>
      </c>
      <c r="I2892" s="80">
        <v>124.50544600000001</v>
      </c>
      <c r="J2892" s="79">
        <v>0.45</v>
      </c>
      <c r="K2892" s="79">
        <v>1.0644</v>
      </c>
      <c r="L2892" s="79">
        <v>1.8017000000000001</v>
      </c>
      <c r="M2892" s="79">
        <v>0.48</v>
      </c>
      <c r="N2892" s="79">
        <v>0.84</v>
      </c>
      <c r="O2892" s="79">
        <v>1.355</v>
      </c>
      <c r="P2892" s="79"/>
      <c r="Q2892" s="79"/>
      <c r="R2892" s="79"/>
    </row>
    <row r="2893" spans="1:18" s="89" customFormat="1">
      <c r="A2893" s="87">
        <v>44705</v>
      </c>
      <c r="B2893" s="79">
        <v>0.35</v>
      </c>
      <c r="C2893" s="79" t="s">
        <v>194</v>
      </c>
      <c r="D2893" s="79">
        <v>0.31</v>
      </c>
      <c r="E2893" s="88">
        <v>0.32</v>
      </c>
      <c r="F2893" s="88">
        <v>0.31</v>
      </c>
      <c r="G2893" s="81">
        <v>707</v>
      </c>
      <c r="H2893" s="90">
        <v>10</v>
      </c>
      <c r="I2893" s="80">
        <v>124.506503</v>
      </c>
      <c r="J2893" s="79">
        <v>0.45</v>
      </c>
      <c r="K2893" s="79">
        <v>1.0705</v>
      </c>
      <c r="L2893" s="79">
        <v>1.8245</v>
      </c>
      <c r="M2893" s="79">
        <v>0.503</v>
      </c>
      <c r="N2893" s="79">
        <v>0.85</v>
      </c>
      <c r="O2893" s="79">
        <v>1.3620000000000001</v>
      </c>
      <c r="P2893" s="79"/>
      <c r="Q2893" s="79"/>
      <c r="R2893" s="79"/>
    </row>
    <row r="2894" spans="1:18" s="89" customFormat="1">
      <c r="A2894" s="87">
        <v>44706</v>
      </c>
      <c r="B2894" s="79">
        <v>0.35</v>
      </c>
      <c r="C2894" s="79" t="s">
        <v>194</v>
      </c>
      <c r="D2894" s="79">
        <v>0.31</v>
      </c>
      <c r="E2894" s="88">
        <v>0.31</v>
      </c>
      <c r="F2894" s="88">
        <v>0.31</v>
      </c>
      <c r="G2894" s="81">
        <v>325</v>
      </c>
      <c r="H2894" s="90">
        <v>3</v>
      </c>
      <c r="I2894" s="80">
        <v>124.50756</v>
      </c>
      <c r="J2894" s="79">
        <v>0.5</v>
      </c>
      <c r="K2894" s="79">
        <v>1.0932999999999999</v>
      </c>
      <c r="L2894" s="79">
        <v>1.8367</v>
      </c>
      <c r="M2894" s="79">
        <v>0.51300000000000001</v>
      </c>
      <c r="N2894" s="79">
        <v>0.872</v>
      </c>
      <c r="O2894" s="79">
        <v>1.381</v>
      </c>
      <c r="P2894" s="79"/>
      <c r="Q2894" s="79"/>
      <c r="R2894" s="79"/>
    </row>
    <row r="2895" spans="1:18" s="89" customFormat="1">
      <c r="A2895" s="87">
        <v>44707</v>
      </c>
      <c r="B2895" s="79">
        <v>0.35</v>
      </c>
      <c r="C2895" s="79" t="s">
        <v>194</v>
      </c>
      <c r="D2895" s="79">
        <v>0.31</v>
      </c>
      <c r="E2895" s="88">
        <v>0.31</v>
      </c>
      <c r="F2895" s="88">
        <v>0.31</v>
      </c>
      <c r="G2895" s="81">
        <v>598</v>
      </c>
      <c r="H2895" s="90">
        <v>5</v>
      </c>
      <c r="I2895" s="80">
        <v>124.508617</v>
      </c>
      <c r="J2895" s="79">
        <v>0.48499999999999999</v>
      </c>
      <c r="K2895" s="79">
        <v>1.0851999999999999</v>
      </c>
      <c r="L2895" s="79">
        <v>1.8555999999999999</v>
      </c>
      <c r="M2895" s="79">
        <v>0.52800000000000002</v>
      </c>
      <c r="N2895" s="79">
        <v>0.90400000000000003</v>
      </c>
      <c r="O2895" s="79">
        <v>1.409</v>
      </c>
      <c r="P2895" s="79"/>
      <c r="Q2895" s="79"/>
      <c r="R2895" s="79"/>
    </row>
    <row r="2896" spans="1:18" s="89" customFormat="1">
      <c r="A2896" s="87">
        <v>44708</v>
      </c>
      <c r="B2896" s="79">
        <v>0.35</v>
      </c>
      <c r="C2896" s="79" t="s">
        <v>194</v>
      </c>
      <c r="D2896" s="79">
        <v>0.31</v>
      </c>
      <c r="E2896" s="88">
        <v>0.32</v>
      </c>
      <c r="F2896" s="88">
        <v>0.31</v>
      </c>
      <c r="G2896" s="81">
        <v>169</v>
      </c>
      <c r="H2896" s="90">
        <v>3</v>
      </c>
      <c r="I2896" s="80">
        <v>124.509674</v>
      </c>
      <c r="J2896" s="79">
        <v>0.505</v>
      </c>
      <c r="K2896" s="79">
        <v>1.1385000000000001</v>
      </c>
      <c r="L2896" s="79">
        <v>1.8948</v>
      </c>
      <c r="M2896" s="79">
        <v>0.56699999999999995</v>
      </c>
      <c r="N2896" s="79">
        <v>0.94399999999999995</v>
      </c>
      <c r="O2896" s="79">
        <v>1.46</v>
      </c>
      <c r="P2896" s="79"/>
      <c r="Q2896" s="79"/>
      <c r="R2896" s="79"/>
    </row>
    <row r="2897" spans="1:18" s="89" customFormat="1">
      <c r="A2897" s="87">
        <v>44711</v>
      </c>
      <c r="B2897" s="79">
        <v>0.35</v>
      </c>
      <c r="C2897" s="79" t="s">
        <v>194</v>
      </c>
      <c r="D2897" s="79">
        <v>0.31</v>
      </c>
      <c r="E2897" s="88">
        <v>0.31</v>
      </c>
      <c r="F2897" s="88">
        <v>0.31</v>
      </c>
      <c r="G2897" s="81">
        <v>373</v>
      </c>
      <c r="H2897" s="90">
        <v>4</v>
      </c>
      <c r="I2897" s="80">
        <v>124.512846</v>
      </c>
      <c r="J2897" s="79">
        <v>0.52</v>
      </c>
      <c r="K2897" s="79">
        <v>1.1604000000000001</v>
      </c>
      <c r="L2897" s="79">
        <v>1.9147000000000001</v>
      </c>
      <c r="M2897" s="79">
        <v>0.57099999999999995</v>
      </c>
      <c r="N2897" s="79">
        <v>0.95</v>
      </c>
      <c r="O2897" s="79">
        <v>1.4650000000000001</v>
      </c>
      <c r="P2897" s="79"/>
      <c r="Q2897" s="79"/>
      <c r="R2897" s="79"/>
    </row>
    <row r="2898" spans="1:18" s="89" customFormat="1">
      <c r="A2898" s="87">
        <v>44712</v>
      </c>
      <c r="B2898" s="79">
        <v>0.35</v>
      </c>
      <c r="C2898" s="79" t="s">
        <v>194</v>
      </c>
      <c r="D2898" s="79">
        <v>0.31</v>
      </c>
      <c r="E2898" s="88">
        <v>0.35</v>
      </c>
      <c r="F2898" s="88">
        <v>0.31</v>
      </c>
      <c r="G2898" s="81">
        <v>979</v>
      </c>
      <c r="H2898" s="90">
        <v>13</v>
      </c>
      <c r="I2898" s="80">
        <v>124.513904</v>
      </c>
      <c r="J2898" s="79">
        <v>0.56220000000000003</v>
      </c>
      <c r="K2898" s="79">
        <v>1.1866000000000001</v>
      </c>
      <c r="L2898" s="79">
        <v>1.9350000000000001</v>
      </c>
      <c r="M2898" s="79">
        <v>0.59299999999999997</v>
      </c>
      <c r="N2898" s="79">
        <v>0.97499999999999998</v>
      </c>
      <c r="O2898" s="79">
        <v>1.502</v>
      </c>
      <c r="P2898" s="79"/>
      <c r="Q2898" s="79"/>
      <c r="R2898" s="79"/>
    </row>
    <row r="2899" spans="1:18" s="89" customFormat="1">
      <c r="A2899" s="87">
        <v>44713</v>
      </c>
      <c r="B2899" s="79">
        <v>0.35</v>
      </c>
      <c r="C2899" s="79" t="s">
        <v>194</v>
      </c>
      <c r="D2899" s="79">
        <v>0.31</v>
      </c>
      <c r="E2899" s="88">
        <v>0.32</v>
      </c>
      <c r="F2899" s="88">
        <v>0.31</v>
      </c>
      <c r="G2899" s="81">
        <v>1053</v>
      </c>
      <c r="H2899" s="90">
        <v>11</v>
      </c>
      <c r="I2899" s="80">
        <v>124.514962</v>
      </c>
      <c r="J2899" s="79">
        <v>0.54500000000000004</v>
      </c>
      <c r="K2899" s="79">
        <v>1.1803999999999999</v>
      </c>
      <c r="L2899" s="79">
        <v>1.93</v>
      </c>
      <c r="M2899" s="79">
        <v>0.60199999999999998</v>
      </c>
      <c r="N2899" s="79">
        <v>0.98899999999999999</v>
      </c>
      <c r="O2899" s="79">
        <v>1.528</v>
      </c>
      <c r="P2899" s="79"/>
      <c r="Q2899" s="79"/>
      <c r="R2899" s="79"/>
    </row>
    <row r="2900" spans="1:18" s="89" customFormat="1">
      <c r="A2900" s="87">
        <v>44714</v>
      </c>
      <c r="B2900" s="79">
        <v>0.35</v>
      </c>
      <c r="C2900" s="79" t="s">
        <v>194</v>
      </c>
      <c r="D2900" s="79">
        <v>0.31</v>
      </c>
      <c r="E2900" s="88">
        <v>0.33</v>
      </c>
      <c r="F2900" s="88">
        <v>0.31</v>
      </c>
      <c r="G2900" s="81">
        <v>1003</v>
      </c>
      <c r="H2900" s="90">
        <v>12</v>
      </c>
      <c r="I2900" s="80">
        <v>124.51602</v>
      </c>
      <c r="J2900" s="79">
        <v>0.58499999999999996</v>
      </c>
      <c r="K2900" s="79">
        <v>1.2258</v>
      </c>
      <c r="L2900" s="79">
        <v>2.0082</v>
      </c>
      <c r="M2900" s="79">
        <v>0.61899999999999999</v>
      </c>
      <c r="N2900" s="79">
        <v>1.022</v>
      </c>
      <c r="O2900" s="79">
        <v>1.595</v>
      </c>
      <c r="P2900" s="79"/>
      <c r="Q2900" s="79"/>
      <c r="R2900" s="79"/>
    </row>
    <row r="2901" spans="1:18" s="89" customFormat="1">
      <c r="A2901" s="87">
        <v>44715</v>
      </c>
      <c r="B2901" s="79">
        <v>0.35</v>
      </c>
      <c r="C2901" s="79" t="s">
        <v>194</v>
      </c>
      <c r="D2901" s="79">
        <v>0.31</v>
      </c>
      <c r="E2901" s="88">
        <v>0.34</v>
      </c>
      <c r="F2901" s="88">
        <v>0.31</v>
      </c>
      <c r="G2901" s="81">
        <v>1327</v>
      </c>
      <c r="H2901" s="90">
        <v>16</v>
      </c>
      <c r="I2901" s="80">
        <v>124.517078</v>
      </c>
      <c r="J2901" s="79">
        <v>0.57499999999999996</v>
      </c>
      <c r="K2901" s="79">
        <v>1.2250000000000001</v>
      </c>
      <c r="L2901" s="79">
        <v>2.0091999999999999</v>
      </c>
      <c r="M2901" s="79">
        <v>0.65400000000000003</v>
      </c>
      <c r="N2901" s="79">
        <v>1.0529999999999999</v>
      </c>
      <c r="O2901" s="79">
        <v>1.629</v>
      </c>
      <c r="P2901" s="79"/>
      <c r="Q2901" s="79"/>
      <c r="R2901" s="79"/>
    </row>
    <row r="2902" spans="1:18" s="89" customFormat="1">
      <c r="A2902" s="87">
        <v>44718</v>
      </c>
      <c r="B2902" s="79">
        <v>0.35</v>
      </c>
      <c r="C2902" s="79" t="s">
        <v>194</v>
      </c>
      <c r="D2902" s="79">
        <v>0.31</v>
      </c>
      <c r="E2902" s="88">
        <v>0.33</v>
      </c>
      <c r="F2902" s="88">
        <v>0.31</v>
      </c>
      <c r="G2902" s="81">
        <v>1631</v>
      </c>
      <c r="H2902" s="90">
        <v>9</v>
      </c>
      <c r="I2902" s="80">
        <v>124.520251</v>
      </c>
      <c r="J2902" s="79">
        <v>0.6</v>
      </c>
      <c r="K2902" s="79">
        <v>1.2317</v>
      </c>
      <c r="L2902" s="79">
        <v>1.996</v>
      </c>
      <c r="M2902" s="79">
        <v>0.64</v>
      </c>
      <c r="N2902" s="79">
        <v>1.0129999999999999</v>
      </c>
      <c r="O2902" s="79">
        <v>1.5640000000000001</v>
      </c>
      <c r="P2902" s="79"/>
      <c r="Q2902" s="79"/>
      <c r="R2902" s="79"/>
    </row>
    <row r="2903" spans="1:18" s="89" customFormat="1">
      <c r="A2903" s="87">
        <v>44719</v>
      </c>
      <c r="B2903" s="79">
        <v>0.35</v>
      </c>
      <c r="C2903" s="79"/>
      <c r="D2903" s="79">
        <v>0.31</v>
      </c>
      <c r="E2903" s="79">
        <v>0.34</v>
      </c>
      <c r="F2903" s="79">
        <v>0.31</v>
      </c>
      <c r="G2903" s="81">
        <v>561</v>
      </c>
      <c r="H2903" s="81">
        <v>5</v>
      </c>
      <c r="I2903" s="80">
        <v>124.521309</v>
      </c>
      <c r="J2903" s="79">
        <v>1</v>
      </c>
      <c r="K2903" s="79">
        <v>1.6154999999999999</v>
      </c>
      <c r="L2903" s="79">
        <v>2.3988999999999998</v>
      </c>
      <c r="M2903" s="79">
        <v>0.83699999999999997</v>
      </c>
      <c r="N2903" s="79">
        <v>1.272</v>
      </c>
      <c r="O2903" s="79">
        <v>1.8839999999999999</v>
      </c>
      <c r="P2903" s="79"/>
      <c r="Q2903" s="79"/>
      <c r="R2903" s="79"/>
    </row>
    <row r="2904" spans="1:18">
      <c r="A2904" s="87">
        <v>44720</v>
      </c>
      <c r="B2904" s="79">
        <v>0.85</v>
      </c>
      <c r="C2904" s="79">
        <v>0.5</v>
      </c>
      <c r="D2904" s="79">
        <v>0.81</v>
      </c>
      <c r="E2904" s="79">
        <v>0.83</v>
      </c>
      <c r="F2904" s="79">
        <v>0.81</v>
      </c>
      <c r="G2904" s="81">
        <v>881</v>
      </c>
      <c r="H2904" s="81">
        <v>7</v>
      </c>
      <c r="I2904" s="80">
        <v>124.522367</v>
      </c>
      <c r="J2904" s="79">
        <v>0.81</v>
      </c>
      <c r="K2904" s="79">
        <v>1.4634</v>
      </c>
      <c r="L2904" s="79">
        <v>2.3212999999999999</v>
      </c>
      <c r="M2904" s="79">
        <v>0.873</v>
      </c>
      <c r="N2904" s="79">
        <v>1.284</v>
      </c>
      <c r="O2904" s="79">
        <v>1.8939999999999999</v>
      </c>
    </row>
    <row r="2905" spans="1:18">
      <c r="A2905" s="87">
        <v>44721</v>
      </c>
      <c r="B2905" s="79">
        <v>0.85</v>
      </c>
      <c r="C2905" s="79" t="s">
        <v>194</v>
      </c>
      <c r="D2905" s="79">
        <v>0.82</v>
      </c>
      <c r="E2905" s="79">
        <v>0.85</v>
      </c>
      <c r="F2905" s="79">
        <v>0.81</v>
      </c>
      <c r="G2905" s="81">
        <v>1161</v>
      </c>
      <c r="H2905" s="81">
        <v>10</v>
      </c>
      <c r="I2905" s="80">
        <v>124.52513</v>
      </c>
      <c r="J2905" s="79">
        <v>0.82</v>
      </c>
      <c r="K2905" s="79">
        <v>1.4631000000000001</v>
      </c>
      <c r="L2905" s="79">
        <v>2.3121</v>
      </c>
      <c r="M2905" s="79">
        <v>0.878</v>
      </c>
      <c r="N2905" s="79">
        <v>1.321</v>
      </c>
      <c r="O2905" s="79">
        <v>1.9179999999999999</v>
      </c>
    </row>
    <row r="2906" spans="1:18">
      <c r="A2906" s="87">
        <v>44722</v>
      </c>
      <c r="B2906" s="79">
        <v>0.85</v>
      </c>
      <c r="C2906" s="79" t="s">
        <v>194</v>
      </c>
      <c r="D2906" s="79">
        <v>0.81</v>
      </c>
      <c r="E2906" s="79">
        <v>0.82</v>
      </c>
      <c r="F2906" s="79">
        <v>0.81</v>
      </c>
      <c r="G2906" s="81">
        <v>921</v>
      </c>
      <c r="H2906" s="81">
        <v>8</v>
      </c>
      <c r="I2906" s="80">
        <v>124.527928</v>
      </c>
      <c r="J2906" s="79">
        <v>0.83879999999999999</v>
      </c>
      <c r="K2906" s="79">
        <v>1.4962</v>
      </c>
      <c r="L2906" s="79">
        <v>2.3340000000000001</v>
      </c>
      <c r="M2906" s="79">
        <v>0.93200000000000005</v>
      </c>
      <c r="N2906" s="79">
        <v>1.3759999999999999</v>
      </c>
      <c r="O2906" s="79">
        <v>1.9730000000000001</v>
      </c>
    </row>
    <row r="2907" spans="1:18">
      <c r="A2907" s="87">
        <v>44726</v>
      </c>
      <c r="B2907" s="79">
        <v>0.85</v>
      </c>
      <c r="C2907" s="79" t="s">
        <v>194</v>
      </c>
      <c r="D2907" s="79">
        <v>0.81</v>
      </c>
      <c r="E2907" s="79">
        <v>0.83</v>
      </c>
      <c r="F2907" s="79">
        <v>0.81</v>
      </c>
      <c r="G2907" s="81">
        <v>1261</v>
      </c>
      <c r="H2907" s="81">
        <v>11</v>
      </c>
      <c r="I2907" s="80">
        <v>124.538982</v>
      </c>
      <c r="J2907" s="79">
        <v>0.90339999999999998</v>
      </c>
      <c r="K2907" s="79">
        <v>1.5823</v>
      </c>
      <c r="L2907" s="79">
        <v>2.5455000000000001</v>
      </c>
      <c r="M2907" s="79">
        <v>0.98299999999999998</v>
      </c>
      <c r="N2907" s="79">
        <v>1.5309999999999999</v>
      </c>
      <c r="O2907" s="79">
        <v>2.2650000000000001</v>
      </c>
    </row>
    <row r="2908" spans="1:18">
      <c r="A2908" s="87">
        <v>44727</v>
      </c>
      <c r="B2908" s="79">
        <v>0.85</v>
      </c>
      <c r="C2908" s="79" t="s">
        <v>194</v>
      </c>
      <c r="D2908" s="79">
        <v>0.81</v>
      </c>
      <c r="E2908" s="79">
        <v>0.81</v>
      </c>
      <c r="F2908" s="79">
        <v>0.81</v>
      </c>
      <c r="G2908" s="81">
        <v>1150</v>
      </c>
      <c r="H2908" s="81">
        <v>8</v>
      </c>
      <c r="I2908" s="80">
        <v>124.541746</v>
      </c>
      <c r="J2908" s="79">
        <v>1.0351999999999999</v>
      </c>
      <c r="K2908" s="79">
        <v>1.7553000000000001</v>
      </c>
      <c r="L2908" s="79">
        <v>2.7521</v>
      </c>
      <c r="M2908" s="79">
        <v>1.0409999999999999</v>
      </c>
      <c r="N2908" s="79">
        <v>1.619</v>
      </c>
      <c r="O2908" s="79">
        <v>2.3969999999999998</v>
      </c>
    </row>
    <row r="2909" spans="1:18">
      <c r="A2909" s="87">
        <v>44728</v>
      </c>
      <c r="B2909" s="79">
        <v>0.85</v>
      </c>
      <c r="C2909" s="79" t="s">
        <v>194</v>
      </c>
      <c r="D2909" s="79">
        <v>0.81</v>
      </c>
      <c r="E2909" s="79">
        <v>0.83</v>
      </c>
      <c r="F2909" s="79">
        <v>0.81</v>
      </c>
      <c r="G2909" s="81">
        <v>846</v>
      </c>
      <c r="H2909" s="81">
        <v>9</v>
      </c>
      <c r="I2909" s="80">
        <v>124.54451</v>
      </c>
      <c r="J2909" s="79">
        <v>1.0833999999999999</v>
      </c>
      <c r="K2909" s="79">
        <v>1.8326</v>
      </c>
      <c r="L2909" s="79">
        <v>2.7877000000000001</v>
      </c>
      <c r="M2909" s="79">
        <v>1.04</v>
      </c>
      <c r="N2909" s="79">
        <v>1.6279999999999999</v>
      </c>
      <c r="O2909" s="79">
        <v>2.3839999999999999</v>
      </c>
    </row>
    <row r="2910" spans="1:18">
      <c r="A2910" s="87">
        <v>44729</v>
      </c>
      <c r="B2910" s="79">
        <v>0.85</v>
      </c>
      <c r="C2910" s="79" t="s">
        <v>194</v>
      </c>
      <c r="D2910" s="79">
        <v>0.81</v>
      </c>
      <c r="E2910" s="79">
        <v>0.82</v>
      </c>
      <c r="F2910" s="79">
        <v>0.81</v>
      </c>
      <c r="G2910" s="81">
        <v>1143</v>
      </c>
      <c r="H2910" s="81">
        <v>11</v>
      </c>
      <c r="I2910" s="80">
        <v>124.547274</v>
      </c>
      <c r="J2910" s="79">
        <v>1.0452999999999999</v>
      </c>
      <c r="K2910" s="79">
        <v>1.8089</v>
      </c>
      <c r="L2910" s="79">
        <v>2.8033999999999999</v>
      </c>
      <c r="M2910" s="79">
        <v>1.083</v>
      </c>
      <c r="N2910" s="79">
        <v>1.665</v>
      </c>
      <c r="O2910" s="79">
        <v>2.4390000000000001</v>
      </c>
    </row>
    <row r="2911" spans="1:18">
      <c r="A2911" s="87">
        <v>44732</v>
      </c>
      <c r="B2911" s="79">
        <v>0.85</v>
      </c>
      <c r="C2911" s="79" t="s">
        <v>194</v>
      </c>
      <c r="D2911" s="79">
        <v>0.81</v>
      </c>
      <c r="E2911" s="79">
        <v>0.83</v>
      </c>
      <c r="F2911" s="79">
        <v>0.81</v>
      </c>
      <c r="G2911" s="81">
        <v>1532</v>
      </c>
      <c r="H2911" s="81">
        <v>13</v>
      </c>
      <c r="I2911" s="80">
        <v>124.555566</v>
      </c>
      <c r="J2911" s="79">
        <v>0.96050000000000002</v>
      </c>
      <c r="K2911" s="79">
        <v>1.7662</v>
      </c>
      <c r="L2911" s="79">
        <v>2.7730999999999999</v>
      </c>
      <c r="M2911" s="79">
        <v>1.095</v>
      </c>
      <c r="N2911" s="79">
        <v>1.657</v>
      </c>
      <c r="O2911" s="79">
        <v>2.4060000000000001</v>
      </c>
    </row>
    <row r="2912" spans="1:18">
      <c r="A2912" s="87">
        <v>44733</v>
      </c>
      <c r="B2912" s="79">
        <v>0.85</v>
      </c>
      <c r="C2912" s="79" t="s">
        <v>194</v>
      </c>
      <c r="D2912" s="79">
        <v>0.81</v>
      </c>
      <c r="E2912" s="79">
        <v>0.83</v>
      </c>
      <c r="F2912" s="79">
        <v>0.81</v>
      </c>
      <c r="G2912" s="81">
        <v>3060</v>
      </c>
      <c r="H2912" s="81">
        <v>26</v>
      </c>
      <c r="I2912" s="80">
        <v>124.55833</v>
      </c>
      <c r="J2912" s="79">
        <v>0.80369999999999997</v>
      </c>
      <c r="K2912" s="79">
        <v>1.6157999999999999</v>
      </c>
      <c r="L2912" s="79">
        <v>2.6055000000000001</v>
      </c>
      <c r="M2912" s="79">
        <v>1.0660000000000001</v>
      </c>
      <c r="N2912" s="79">
        <v>1.58</v>
      </c>
      <c r="O2912" s="79">
        <v>2.2719999999999998</v>
      </c>
    </row>
    <row r="2913" spans="1:15">
      <c r="A2913" s="87">
        <v>44734</v>
      </c>
      <c r="B2913" s="79">
        <v>0.85</v>
      </c>
      <c r="C2913" s="79" t="s">
        <v>194</v>
      </c>
      <c r="D2913" s="79">
        <v>0.81</v>
      </c>
      <c r="E2913" s="79">
        <v>0.83</v>
      </c>
      <c r="F2913" s="79">
        <v>0.81</v>
      </c>
      <c r="G2913" s="81">
        <v>1650</v>
      </c>
      <c r="H2913" s="81">
        <v>18</v>
      </c>
      <c r="I2913" s="80">
        <v>124.561094</v>
      </c>
      <c r="J2913" s="79">
        <v>0.97450000000000003</v>
      </c>
      <c r="K2913" s="79">
        <v>1.6982999999999999</v>
      </c>
      <c r="L2913" s="79">
        <v>2.625</v>
      </c>
      <c r="M2913" s="79">
        <v>1.087</v>
      </c>
      <c r="N2913" s="79">
        <v>1.5529999999999999</v>
      </c>
      <c r="O2913" s="79">
        <v>2.1949999999999998</v>
      </c>
    </row>
    <row r="2914" spans="1:15">
      <c r="A2914" s="87">
        <v>44735</v>
      </c>
      <c r="B2914" s="79">
        <v>0.85</v>
      </c>
      <c r="C2914" s="79" t="s">
        <v>194</v>
      </c>
      <c r="D2914" s="79">
        <v>0.81</v>
      </c>
      <c r="E2914" s="79">
        <v>0.82</v>
      </c>
      <c r="F2914" s="79">
        <v>0.81</v>
      </c>
      <c r="G2914" s="81">
        <v>1790</v>
      </c>
      <c r="H2914" s="81">
        <v>11</v>
      </c>
      <c r="I2914" s="80">
        <v>124.563858</v>
      </c>
      <c r="J2914" s="79">
        <v>1.0883</v>
      </c>
      <c r="K2914" s="79">
        <v>1.74</v>
      </c>
      <c r="L2914" s="79">
        <v>2.61</v>
      </c>
      <c r="M2914" s="79">
        <v>1.0900000000000001</v>
      </c>
      <c r="N2914" s="79">
        <v>1.5580000000000001</v>
      </c>
      <c r="O2914" s="79">
        <v>2.1890000000000001</v>
      </c>
    </row>
    <row r="2915" spans="1:15">
      <c r="A2915" s="87">
        <v>44736</v>
      </c>
      <c r="B2915" s="79">
        <v>0.85</v>
      </c>
      <c r="C2915" s="79" t="s">
        <v>194</v>
      </c>
      <c r="D2915" s="79">
        <v>0.81</v>
      </c>
      <c r="E2915" s="79">
        <v>0.81</v>
      </c>
      <c r="F2915" s="79">
        <v>0.81</v>
      </c>
      <c r="G2915" s="81">
        <v>798</v>
      </c>
      <c r="H2915" s="81">
        <v>7</v>
      </c>
      <c r="I2915" s="80">
        <v>124.566622</v>
      </c>
      <c r="J2915" s="79">
        <v>1.06</v>
      </c>
      <c r="K2915" s="79">
        <v>1.7410000000000001</v>
      </c>
      <c r="L2915" s="79">
        <v>2.5907</v>
      </c>
      <c r="M2915" s="79">
        <v>1.121</v>
      </c>
      <c r="N2915" s="79">
        <v>1.569</v>
      </c>
      <c r="O2915" s="79">
        <v>2.1579999999999999</v>
      </c>
    </row>
    <row r="2916" spans="1:15">
      <c r="A2916" s="87">
        <v>44739</v>
      </c>
      <c r="B2916" s="79">
        <v>0.85</v>
      </c>
      <c r="C2916" s="79" t="s">
        <v>194</v>
      </c>
      <c r="D2916" s="79">
        <v>0.81</v>
      </c>
      <c r="E2916" s="79">
        <v>0.83</v>
      </c>
      <c r="F2916" s="79">
        <v>0.81</v>
      </c>
      <c r="G2916" s="81">
        <v>1007</v>
      </c>
      <c r="H2916" s="81">
        <v>9</v>
      </c>
      <c r="I2916" s="80">
        <v>124.574915</v>
      </c>
      <c r="J2916" s="79">
        <v>1.1599999999999999</v>
      </c>
      <c r="K2916" s="79">
        <v>1.8268</v>
      </c>
      <c r="L2916" s="79">
        <v>2.6825000000000001</v>
      </c>
      <c r="M2916" s="79">
        <v>1.149</v>
      </c>
      <c r="N2916" s="79">
        <v>1.601</v>
      </c>
      <c r="O2916" s="79">
        <v>2.2080000000000002</v>
      </c>
    </row>
    <row r="2917" spans="1:15">
      <c r="A2917" s="87">
        <v>44740</v>
      </c>
      <c r="B2917" s="79">
        <v>0.85</v>
      </c>
      <c r="C2917" s="79" t="s">
        <v>194</v>
      </c>
      <c r="D2917" s="79">
        <v>0.81</v>
      </c>
      <c r="E2917" s="79">
        <v>0.81</v>
      </c>
      <c r="F2917" s="79">
        <v>0.81</v>
      </c>
      <c r="G2917" s="81">
        <v>825</v>
      </c>
      <c r="H2917" s="81">
        <v>7</v>
      </c>
      <c r="I2917" s="80">
        <v>124.57768</v>
      </c>
      <c r="J2917" s="79">
        <v>1.0868</v>
      </c>
      <c r="K2917" s="79">
        <v>1.7698</v>
      </c>
      <c r="L2917" s="79">
        <v>2.64</v>
      </c>
      <c r="M2917" s="79">
        <v>1.167</v>
      </c>
      <c r="N2917" s="79">
        <v>1.613</v>
      </c>
      <c r="O2917" s="79">
        <v>2.2170000000000001</v>
      </c>
    </row>
    <row r="2918" spans="1:15">
      <c r="A2918" s="87">
        <v>44741</v>
      </c>
      <c r="B2918" s="79">
        <v>0.85</v>
      </c>
      <c r="C2918" s="79" t="s">
        <v>194</v>
      </c>
      <c r="D2918" s="79">
        <v>0.81</v>
      </c>
      <c r="E2918" s="79">
        <v>0.81</v>
      </c>
      <c r="F2918" s="79">
        <v>0.81</v>
      </c>
      <c r="G2918" s="81">
        <v>345</v>
      </c>
      <c r="H2918" s="81">
        <v>4</v>
      </c>
      <c r="I2918" s="80">
        <v>124.580445</v>
      </c>
      <c r="J2918" s="79">
        <v>1.1020000000000001</v>
      </c>
      <c r="K2918" s="79">
        <v>1.7644</v>
      </c>
      <c r="L2918" s="79">
        <v>2.6425000000000001</v>
      </c>
      <c r="M2918" s="79">
        <v>1.175</v>
      </c>
      <c r="N2918" s="79">
        <v>1.6180000000000001</v>
      </c>
      <c r="O2918" s="79">
        <v>2.2090000000000001</v>
      </c>
    </row>
    <row r="2919" spans="1:15">
      <c r="A2919" s="87">
        <v>44742</v>
      </c>
      <c r="B2919" s="79">
        <v>0.85</v>
      </c>
      <c r="C2919" s="79" t="s">
        <v>194</v>
      </c>
      <c r="D2919" s="79">
        <v>0.81</v>
      </c>
      <c r="E2919" s="79">
        <v>0.83</v>
      </c>
      <c r="F2919" s="79">
        <v>0.81</v>
      </c>
      <c r="G2919" s="81">
        <v>1800</v>
      </c>
      <c r="H2919" s="81">
        <v>20</v>
      </c>
      <c r="I2919" s="80">
        <v>124.58320999999999</v>
      </c>
      <c r="J2919" s="79">
        <v>1.17</v>
      </c>
      <c r="K2919" s="79">
        <v>1.8431999999999999</v>
      </c>
      <c r="L2919" s="79">
        <v>2.7021999999999999</v>
      </c>
      <c r="M2919" s="79">
        <v>1.19</v>
      </c>
      <c r="N2919" s="79">
        <v>1.6439999999999999</v>
      </c>
      <c r="O2919" s="79">
        <v>2.2280000000000002</v>
      </c>
    </row>
    <row r="2920" spans="1:15">
      <c r="A2920" s="87">
        <v>44743</v>
      </c>
      <c r="B2920" s="79">
        <v>0.85</v>
      </c>
      <c r="C2920" s="79" t="s">
        <v>194</v>
      </c>
      <c r="D2920" s="79">
        <v>0.81</v>
      </c>
      <c r="E2920" s="79">
        <v>0.81</v>
      </c>
      <c r="F2920" s="79">
        <v>0.81</v>
      </c>
      <c r="G2920" s="81">
        <v>833</v>
      </c>
      <c r="H2920" s="81">
        <v>4</v>
      </c>
      <c r="I2920" s="80">
        <v>124.585975</v>
      </c>
      <c r="J2920" s="79">
        <v>1.1333</v>
      </c>
      <c r="K2920" s="79">
        <v>1.7929999999999999</v>
      </c>
      <c r="L2920" s="79">
        <v>2.625</v>
      </c>
      <c r="M2920" s="79">
        <v>1.24</v>
      </c>
      <c r="N2920" s="79">
        <v>1.6579999999999999</v>
      </c>
      <c r="O2920" s="79">
        <v>2.2200000000000002</v>
      </c>
    </row>
    <row r="2921" spans="1:15">
      <c r="A2921" s="87">
        <v>44746</v>
      </c>
      <c r="B2921" s="79">
        <v>0.85</v>
      </c>
      <c r="C2921" s="79" t="s">
        <v>194</v>
      </c>
      <c r="D2921" s="79">
        <v>0.81</v>
      </c>
      <c r="E2921" s="79">
        <v>0.85</v>
      </c>
      <c r="F2921" s="79">
        <v>0.81</v>
      </c>
      <c r="G2921" s="81">
        <v>1195</v>
      </c>
      <c r="H2921" s="81">
        <v>7</v>
      </c>
      <c r="I2921" s="80">
        <v>124.594269</v>
      </c>
      <c r="J2921" s="79">
        <v>1.24</v>
      </c>
      <c r="K2921" s="79">
        <v>1.8615999999999999</v>
      </c>
      <c r="L2921" s="79">
        <v>2.67</v>
      </c>
      <c r="M2921" s="79">
        <v>1.274</v>
      </c>
      <c r="N2921" s="79">
        <v>1.663</v>
      </c>
      <c r="O2921" s="79">
        <v>2.2229999999999999</v>
      </c>
    </row>
    <row r="2922" spans="1:15">
      <c r="A2922" s="87">
        <v>44747</v>
      </c>
      <c r="B2922" s="79">
        <v>0.85</v>
      </c>
      <c r="D2922" s="79">
        <v>0.81</v>
      </c>
      <c r="E2922" s="79">
        <v>0.82</v>
      </c>
      <c r="F2922" s="79">
        <v>0.81</v>
      </c>
      <c r="G2922" s="81">
        <v>800</v>
      </c>
      <c r="H2922" s="81">
        <v>8</v>
      </c>
      <c r="I2922" s="80">
        <v>124.59703399999999</v>
      </c>
      <c r="J2922" s="79">
        <v>1.19</v>
      </c>
      <c r="K2922" s="79">
        <v>1.8039000000000001</v>
      </c>
      <c r="L2922" s="79">
        <v>2.6467000000000001</v>
      </c>
      <c r="M2922" s="79">
        <v>1.3740000000000001</v>
      </c>
      <c r="N2922" s="79">
        <v>1.724</v>
      </c>
      <c r="O2922" s="79">
        <v>2.2629999999999999</v>
      </c>
    </row>
    <row r="2923" spans="1:15">
      <c r="A2923" s="87">
        <v>44748</v>
      </c>
      <c r="B2923" s="79">
        <v>1.35</v>
      </c>
      <c r="C2923" s="79">
        <v>0.5</v>
      </c>
      <c r="D2923" s="79">
        <v>1.31</v>
      </c>
      <c r="E2923" s="79">
        <v>1.35</v>
      </c>
      <c r="F2923" s="79">
        <v>1.31</v>
      </c>
      <c r="G2923" s="81">
        <v>616</v>
      </c>
      <c r="H2923" s="81">
        <v>7</v>
      </c>
      <c r="I2923" s="80">
        <v>124.599799</v>
      </c>
      <c r="J2923" s="79">
        <v>1.35</v>
      </c>
      <c r="K2923" s="79">
        <v>1.9247000000000001</v>
      </c>
      <c r="L2923" s="79">
        <v>2.7098</v>
      </c>
      <c r="M2923" s="79">
        <v>1.377</v>
      </c>
      <c r="N2923" s="79">
        <v>1.74</v>
      </c>
      <c r="O2923" s="79">
        <v>2.2770000000000001</v>
      </c>
    </row>
    <row r="2924" spans="1:15">
      <c r="A2924" s="87">
        <v>44749</v>
      </c>
      <c r="B2924" s="79">
        <v>1.35</v>
      </c>
      <c r="C2924" s="79" t="s">
        <v>194</v>
      </c>
      <c r="D2924" s="79">
        <v>1.31</v>
      </c>
      <c r="E2924" s="79">
        <v>1.32</v>
      </c>
      <c r="F2924" s="79">
        <v>1.31</v>
      </c>
      <c r="G2924" s="81">
        <v>490</v>
      </c>
      <c r="H2924" s="81">
        <v>8</v>
      </c>
      <c r="I2924" s="80">
        <v>124.604271</v>
      </c>
      <c r="J2924" s="79">
        <v>1.335</v>
      </c>
      <c r="K2924" s="79">
        <v>1.9219999999999999</v>
      </c>
      <c r="L2924" s="79">
        <v>2.7496</v>
      </c>
      <c r="M2924" s="79">
        <v>1.381</v>
      </c>
      <c r="N2924" s="79">
        <v>1.7769999999999999</v>
      </c>
      <c r="O2924" s="79">
        <v>2.3050000000000002</v>
      </c>
    </row>
    <row r="2925" spans="1:15">
      <c r="A2925" s="87">
        <v>44750</v>
      </c>
      <c r="B2925" s="79">
        <v>1.35</v>
      </c>
      <c r="C2925" s="79" t="s">
        <v>194</v>
      </c>
      <c r="D2925" s="79">
        <v>1.31</v>
      </c>
      <c r="E2925" s="79">
        <v>1.32</v>
      </c>
      <c r="F2925" s="79">
        <v>1.31</v>
      </c>
      <c r="G2925" s="81">
        <v>557</v>
      </c>
      <c r="H2925" s="81">
        <v>7</v>
      </c>
      <c r="I2925" s="80">
        <v>124.608743</v>
      </c>
      <c r="J2925" s="79">
        <v>1.3616999999999999</v>
      </c>
      <c r="K2925" s="79">
        <v>1.9418</v>
      </c>
      <c r="L2925" s="79">
        <v>2.76</v>
      </c>
      <c r="M2925" s="79">
        <v>1.423</v>
      </c>
      <c r="N2925" s="79">
        <v>1.802</v>
      </c>
      <c r="O2925" s="79">
        <v>2.3420000000000001</v>
      </c>
    </row>
    <row r="2926" spans="1:15">
      <c r="A2926" s="87">
        <v>44753</v>
      </c>
      <c r="B2926" s="79">
        <v>1.35</v>
      </c>
      <c r="C2926" s="79" t="s">
        <v>194</v>
      </c>
      <c r="D2926" s="79">
        <v>1.31</v>
      </c>
      <c r="E2926" s="79">
        <v>1.35</v>
      </c>
      <c r="F2926" s="79">
        <v>1.31</v>
      </c>
      <c r="G2926" s="81">
        <v>535</v>
      </c>
      <c r="H2926" s="81">
        <v>6</v>
      </c>
      <c r="I2926" s="80">
        <v>124.62215999999999</v>
      </c>
      <c r="J2926" s="79">
        <v>1.4</v>
      </c>
      <c r="K2926" s="79">
        <v>1.98</v>
      </c>
      <c r="L2926" s="79">
        <v>2.7949999999999999</v>
      </c>
      <c r="M2926" s="79">
        <v>1.4410000000000001</v>
      </c>
      <c r="N2926" s="79">
        <v>1.8280000000000001</v>
      </c>
      <c r="O2926" s="79">
        <v>2.3860000000000001</v>
      </c>
    </row>
    <row r="2927" spans="1:15">
      <c r="A2927" s="87">
        <v>44754</v>
      </c>
      <c r="B2927" s="79">
        <v>1.35</v>
      </c>
      <c r="C2927" s="79" t="s">
        <v>194</v>
      </c>
      <c r="D2927" s="79">
        <v>1.31</v>
      </c>
      <c r="E2927" s="79">
        <v>1.31</v>
      </c>
      <c r="F2927" s="79">
        <v>1.31</v>
      </c>
      <c r="G2927" s="81">
        <v>338</v>
      </c>
      <c r="H2927" s="81">
        <v>5</v>
      </c>
      <c r="I2927" s="80">
        <v>124.626633</v>
      </c>
      <c r="J2927" s="79">
        <v>1.39</v>
      </c>
      <c r="K2927" s="79">
        <v>1.9664999999999999</v>
      </c>
      <c r="L2927" s="79">
        <v>2.7583000000000002</v>
      </c>
      <c r="M2927" s="79">
        <v>1.474</v>
      </c>
      <c r="N2927" s="79">
        <v>1.83</v>
      </c>
      <c r="O2927" s="79">
        <v>2.3530000000000002</v>
      </c>
    </row>
    <row r="2928" spans="1:15">
      <c r="A2928" s="87">
        <v>44755</v>
      </c>
      <c r="B2928" s="79">
        <v>1.35</v>
      </c>
      <c r="C2928" s="79" t="s">
        <v>194</v>
      </c>
      <c r="D2928" s="79">
        <v>1.31</v>
      </c>
      <c r="E2928" s="79">
        <v>1.31</v>
      </c>
      <c r="F2928" s="79">
        <v>1.31</v>
      </c>
      <c r="G2928" s="81">
        <v>305</v>
      </c>
      <c r="H2928" s="81">
        <v>3</v>
      </c>
      <c r="I2928" s="80">
        <v>124.631106</v>
      </c>
      <c r="J2928" s="79">
        <v>1.4601</v>
      </c>
      <c r="K2928" s="79">
        <v>1.9844999999999999</v>
      </c>
      <c r="L2928" s="79">
        <v>2.75</v>
      </c>
      <c r="M2928" s="79">
        <v>1.4750000000000001</v>
      </c>
      <c r="N2928" s="79">
        <v>1.8320000000000001</v>
      </c>
      <c r="O2928" s="79">
        <v>2.3479999999999999</v>
      </c>
    </row>
    <row r="2929" spans="1:18">
      <c r="A2929" s="87">
        <v>44756</v>
      </c>
      <c r="B2929" s="79">
        <v>1.35</v>
      </c>
      <c r="C2929" s="79" t="s">
        <v>194</v>
      </c>
      <c r="D2929" s="79">
        <v>1.31</v>
      </c>
      <c r="E2929" s="79">
        <v>1.31</v>
      </c>
      <c r="F2929" s="79">
        <v>1.31</v>
      </c>
      <c r="G2929" s="81">
        <v>309</v>
      </c>
      <c r="H2929" s="81">
        <v>4</v>
      </c>
      <c r="I2929" s="80">
        <v>124.63557900000001</v>
      </c>
      <c r="J2929" s="79">
        <v>1.5919000000000001</v>
      </c>
      <c r="K2929" s="79">
        <v>2.1604000000000001</v>
      </c>
      <c r="L2929" s="79">
        <v>3.012</v>
      </c>
      <c r="M2929" s="79">
        <v>1.5580000000000001</v>
      </c>
      <c r="N2929" s="79">
        <v>2.0680000000000001</v>
      </c>
      <c r="O2929" s="79">
        <v>2.6240000000000001</v>
      </c>
    </row>
    <row r="2930" spans="1:18">
      <c r="A2930" s="87">
        <v>44757</v>
      </c>
      <c r="B2930" s="79">
        <v>1.35</v>
      </c>
      <c r="C2930" s="79" t="s">
        <v>194</v>
      </c>
      <c r="D2930" s="79">
        <v>1.31</v>
      </c>
      <c r="E2930" s="79">
        <v>1.31</v>
      </c>
      <c r="F2930" s="79">
        <v>1.31</v>
      </c>
      <c r="G2930" s="81">
        <v>353</v>
      </c>
      <c r="H2930" s="81">
        <v>5</v>
      </c>
      <c r="I2930" s="80">
        <v>124.640052</v>
      </c>
      <c r="J2930" s="79">
        <v>1.4950000000000001</v>
      </c>
      <c r="K2930" s="79">
        <v>2.1295999999999999</v>
      </c>
      <c r="L2930" s="79">
        <v>2.94</v>
      </c>
      <c r="M2930" s="79">
        <v>1.5840000000000001</v>
      </c>
      <c r="N2930" s="79">
        <v>2.0419999999999998</v>
      </c>
      <c r="O2930" s="79">
        <v>2.5960000000000001</v>
      </c>
    </row>
    <row r="2931" spans="1:18">
      <c r="A2931" s="87">
        <v>44760</v>
      </c>
      <c r="B2931" s="79">
        <v>1.35</v>
      </c>
      <c r="C2931" s="79" t="s">
        <v>194</v>
      </c>
      <c r="D2931" s="79">
        <v>1.31</v>
      </c>
      <c r="E2931" s="79">
        <v>1.31</v>
      </c>
      <c r="F2931" s="79">
        <v>1.31</v>
      </c>
      <c r="G2931" s="81">
        <v>228</v>
      </c>
      <c r="H2931" s="81">
        <v>3</v>
      </c>
      <c r="I2931" s="80">
        <v>124.65347199999999</v>
      </c>
      <c r="J2931" s="79">
        <v>1.55</v>
      </c>
      <c r="K2931" s="79">
        <v>2.1718000000000002</v>
      </c>
      <c r="L2931" s="79">
        <v>2.98</v>
      </c>
      <c r="M2931" s="79">
        <v>1.6020000000000001</v>
      </c>
      <c r="N2931" s="79">
        <v>2.06</v>
      </c>
      <c r="O2931" s="79">
        <v>2.6179999999999999</v>
      </c>
    </row>
    <row r="2932" spans="1:18">
      <c r="A2932" s="87">
        <v>44761</v>
      </c>
      <c r="B2932" s="79">
        <v>1.35</v>
      </c>
      <c r="C2932" s="79" t="s">
        <v>194</v>
      </c>
      <c r="D2932" s="79">
        <v>1.31</v>
      </c>
      <c r="E2932" s="88" t="s">
        <v>195</v>
      </c>
      <c r="F2932" s="88" t="s">
        <v>195</v>
      </c>
      <c r="G2932" s="81">
        <v>340</v>
      </c>
      <c r="H2932" s="88" t="s">
        <v>195</v>
      </c>
      <c r="I2932" s="80">
        <v>124.657946</v>
      </c>
      <c r="J2932" s="79">
        <v>1.61</v>
      </c>
      <c r="K2932" s="79">
        <v>2.2305999999999999</v>
      </c>
      <c r="L2932" s="79">
        <v>3.06</v>
      </c>
      <c r="M2932" s="79">
        <v>1.6439999999999999</v>
      </c>
      <c r="N2932" s="79">
        <v>2.109</v>
      </c>
      <c r="O2932" s="79">
        <v>2.6970000000000001</v>
      </c>
    </row>
    <row r="2933" spans="1:18">
      <c r="A2933" s="87">
        <v>44762</v>
      </c>
      <c r="B2933" s="79">
        <v>1.35</v>
      </c>
      <c r="C2933" s="79" t="s">
        <v>194</v>
      </c>
      <c r="D2933" s="79">
        <v>1.31</v>
      </c>
      <c r="E2933" s="79">
        <v>1.32</v>
      </c>
      <c r="F2933" s="79">
        <v>1.31</v>
      </c>
      <c r="G2933" s="81">
        <v>927</v>
      </c>
      <c r="H2933" s="81">
        <v>6</v>
      </c>
      <c r="I2933" s="80">
        <v>124.66242</v>
      </c>
      <c r="J2933" s="79">
        <v>1.605</v>
      </c>
      <c r="K2933" s="79">
        <v>2.2265999999999999</v>
      </c>
      <c r="L2933" s="79">
        <v>3.0951</v>
      </c>
      <c r="M2933" s="79">
        <v>1.6519999999999999</v>
      </c>
      <c r="N2933" s="79">
        <v>2.1280000000000001</v>
      </c>
      <c r="O2933" s="79">
        <v>2.7519999999999998</v>
      </c>
    </row>
    <row r="2934" spans="1:18">
      <c r="A2934" s="87">
        <v>44763</v>
      </c>
      <c r="B2934" s="79">
        <v>1.35</v>
      </c>
      <c r="C2934" s="79" t="s">
        <v>194</v>
      </c>
      <c r="D2934" s="79">
        <v>1.31</v>
      </c>
      <c r="E2934" s="79">
        <v>1.31</v>
      </c>
      <c r="F2934" s="79">
        <v>1.31</v>
      </c>
      <c r="G2934" s="81">
        <v>604</v>
      </c>
      <c r="H2934" s="81">
        <v>5</v>
      </c>
      <c r="I2934" s="80">
        <v>124.666894</v>
      </c>
      <c r="J2934" s="79">
        <v>1.615</v>
      </c>
      <c r="K2934" s="79">
        <v>2.2338</v>
      </c>
      <c r="L2934" s="79">
        <v>3.085</v>
      </c>
      <c r="M2934" s="79">
        <v>1.657</v>
      </c>
      <c r="N2934" s="79">
        <v>2.149</v>
      </c>
      <c r="O2934" s="79">
        <v>2.7450000000000001</v>
      </c>
    </row>
    <row r="2935" spans="1:18">
      <c r="A2935" s="87">
        <v>44764</v>
      </c>
      <c r="B2935" s="79">
        <v>1.35</v>
      </c>
      <c r="C2935" s="79" t="s">
        <v>194</v>
      </c>
      <c r="D2935" s="79">
        <v>1.31</v>
      </c>
      <c r="E2935" s="79">
        <v>1.31</v>
      </c>
      <c r="F2935" s="79">
        <v>1.31</v>
      </c>
      <c r="G2935" s="81">
        <v>365</v>
      </c>
      <c r="H2935" s="81">
        <v>3</v>
      </c>
      <c r="I2935" s="80">
        <v>124.671368</v>
      </c>
      <c r="J2935" s="79">
        <v>1.58</v>
      </c>
      <c r="K2935" s="79">
        <v>2.2168000000000001</v>
      </c>
      <c r="L2935" s="79">
        <v>3.0249999999999999</v>
      </c>
      <c r="M2935" s="79">
        <v>1.7</v>
      </c>
      <c r="N2935" s="79">
        <v>2.1579999999999999</v>
      </c>
      <c r="O2935" s="79">
        <v>2.7269999999999999</v>
      </c>
    </row>
    <row r="2936" spans="1:18">
      <c r="A2936" s="87">
        <v>44767</v>
      </c>
      <c r="B2936" s="79">
        <v>1.35</v>
      </c>
      <c r="C2936" s="79" t="s">
        <v>194</v>
      </c>
      <c r="D2936" s="79">
        <v>1.31</v>
      </c>
      <c r="E2936" s="88" t="s">
        <v>195</v>
      </c>
      <c r="F2936" s="88" t="s">
        <v>195</v>
      </c>
      <c r="G2936" s="81">
        <v>327</v>
      </c>
      <c r="H2936" s="88" t="s">
        <v>195</v>
      </c>
      <c r="I2936" s="80">
        <v>124.684792</v>
      </c>
      <c r="J2936" s="79">
        <v>1.655</v>
      </c>
      <c r="K2936" s="79">
        <v>2.2193000000000001</v>
      </c>
      <c r="L2936" s="79">
        <v>3.0091999999999999</v>
      </c>
      <c r="M2936" s="79">
        <v>1.718</v>
      </c>
      <c r="N2936" s="79">
        <v>2.149</v>
      </c>
      <c r="O2936" s="79">
        <v>2.706</v>
      </c>
    </row>
    <row r="2937" spans="1:18">
      <c r="A2937" s="87">
        <v>44768</v>
      </c>
      <c r="B2937" s="79">
        <v>1.35</v>
      </c>
      <c r="C2937" s="79" t="s">
        <v>194</v>
      </c>
      <c r="D2937" s="79">
        <v>1.31</v>
      </c>
      <c r="E2937" s="88" t="s">
        <v>195</v>
      </c>
      <c r="F2937" s="88" t="s">
        <v>195</v>
      </c>
      <c r="G2937" s="81">
        <v>207</v>
      </c>
      <c r="H2937" s="88" t="s">
        <v>195</v>
      </c>
      <c r="I2937" s="80">
        <v>124.689267</v>
      </c>
      <c r="J2937" s="79">
        <v>1.6974</v>
      </c>
      <c r="K2937" s="79">
        <v>2.2709999999999999</v>
      </c>
      <c r="L2937" s="79">
        <v>3.0581999999999998</v>
      </c>
      <c r="M2937" s="79">
        <v>1.764</v>
      </c>
      <c r="N2937" s="79">
        <v>2.198</v>
      </c>
      <c r="O2937" s="79">
        <v>2.758</v>
      </c>
    </row>
    <row r="2938" spans="1:18">
      <c r="A2938" s="87">
        <v>44769</v>
      </c>
      <c r="B2938" s="79">
        <v>1.35</v>
      </c>
      <c r="C2938" s="79" t="s">
        <v>194</v>
      </c>
      <c r="D2938" s="79">
        <v>1.31</v>
      </c>
      <c r="E2938" s="88">
        <v>1.31</v>
      </c>
      <c r="F2938" s="88">
        <v>1.31</v>
      </c>
      <c r="G2938" s="81">
        <v>323</v>
      </c>
      <c r="H2938" s="81">
        <v>3</v>
      </c>
      <c r="I2938" s="80">
        <v>124.693742</v>
      </c>
      <c r="J2938" s="79">
        <v>1.52</v>
      </c>
      <c r="K2938" s="79">
        <v>2.1008</v>
      </c>
      <c r="L2938" s="79">
        <v>2.88</v>
      </c>
      <c r="M2938" s="79">
        <v>1.704</v>
      </c>
      <c r="N2938" s="79">
        <v>2.0960000000000001</v>
      </c>
      <c r="O2938" s="79">
        <v>2.6219999999999999</v>
      </c>
    </row>
    <row r="2939" spans="1:18">
      <c r="A2939" s="87">
        <v>44770</v>
      </c>
      <c r="B2939" s="79">
        <v>1.35</v>
      </c>
      <c r="C2939" s="79" t="s">
        <v>194</v>
      </c>
      <c r="D2939" s="79">
        <v>1.31</v>
      </c>
      <c r="E2939" s="88">
        <v>1.31</v>
      </c>
      <c r="F2939" s="88">
        <v>1.25</v>
      </c>
      <c r="G2939" s="81">
        <v>195</v>
      </c>
      <c r="H2939" s="81">
        <v>3</v>
      </c>
      <c r="I2939" s="80">
        <v>124.698217</v>
      </c>
      <c r="J2939" s="79">
        <v>1.67</v>
      </c>
      <c r="K2939" s="79">
        <v>2.1680999999999999</v>
      </c>
      <c r="L2939" s="79">
        <v>2.8871000000000002</v>
      </c>
      <c r="M2939" s="79">
        <v>1.726</v>
      </c>
      <c r="N2939" s="79">
        <v>2.1040000000000001</v>
      </c>
      <c r="O2939" s="79">
        <v>2.59</v>
      </c>
    </row>
    <row r="2940" spans="1:18">
      <c r="A2940" s="87">
        <v>44771</v>
      </c>
      <c r="B2940" s="79">
        <v>1.35</v>
      </c>
      <c r="C2940" s="79" t="s">
        <v>194</v>
      </c>
      <c r="D2940" s="79">
        <v>1.31</v>
      </c>
      <c r="E2940" s="88">
        <v>1.31</v>
      </c>
      <c r="F2940" s="88">
        <v>1.31</v>
      </c>
      <c r="G2940" s="81">
        <v>500</v>
      </c>
      <c r="H2940" s="81">
        <v>3</v>
      </c>
      <c r="I2940" s="80">
        <v>124.702692</v>
      </c>
      <c r="J2940" s="79">
        <v>1.6120000000000001</v>
      </c>
      <c r="K2940" s="79">
        <v>2.0808</v>
      </c>
      <c r="L2940" s="79">
        <v>2.7444999999999999</v>
      </c>
      <c r="M2940" s="79">
        <v>1.7769999999999999</v>
      </c>
      <c r="N2940" s="79">
        <v>2.1110000000000002</v>
      </c>
      <c r="O2940" s="79">
        <v>2.5489999999999999</v>
      </c>
    </row>
    <row r="2941" spans="1:18">
      <c r="A2941" s="87">
        <v>44774</v>
      </c>
      <c r="B2941" s="79">
        <v>1.35</v>
      </c>
      <c r="C2941" s="79" t="s">
        <v>194</v>
      </c>
      <c r="D2941" s="79">
        <v>1.31</v>
      </c>
      <c r="E2941" s="88">
        <v>1.31</v>
      </c>
      <c r="F2941" s="88">
        <v>1.31</v>
      </c>
      <c r="G2941" s="81">
        <v>800</v>
      </c>
      <c r="H2941" s="81">
        <v>4</v>
      </c>
      <c r="I2941" s="80">
        <v>124.71611900000001</v>
      </c>
      <c r="J2941" s="79" t="s">
        <v>194</v>
      </c>
      <c r="K2941" s="79" t="s">
        <v>194</v>
      </c>
      <c r="L2941" s="79" t="s">
        <v>194</v>
      </c>
      <c r="M2941" s="79">
        <v>1.7769999999999999</v>
      </c>
      <c r="N2941" s="79">
        <v>2.1110000000000002</v>
      </c>
      <c r="O2941" s="79">
        <v>2.5489999999999999</v>
      </c>
      <c r="Q2941" s="79" t="s">
        <v>194</v>
      </c>
      <c r="R2941" s="79" t="s">
        <v>194</v>
      </c>
    </row>
    <row r="2942" spans="1:18">
      <c r="A2942" s="87">
        <v>44775</v>
      </c>
      <c r="B2942" s="79">
        <v>1.35</v>
      </c>
      <c r="D2942" s="79">
        <v>1.31</v>
      </c>
      <c r="E2942" s="88">
        <v>1.32</v>
      </c>
      <c r="F2942" s="88">
        <v>1.31</v>
      </c>
      <c r="G2942" s="81">
        <v>213</v>
      </c>
      <c r="H2942" s="81">
        <v>4</v>
      </c>
      <c r="I2942" s="80">
        <v>124.720595</v>
      </c>
      <c r="J2942" s="79">
        <v>1.6341000000000001</v>
      </c>
      <c r="K2942" s="79">
        <v>2.0914999999999999</v>
      </c>
      <c r="L2942" s="79">
        <v>2.7427000000000001</v>
      </c>
      <c r="M2942" s="79">
        <v>1.7769999999999999</v>
      </c>
      <c r="N2942" s="79">
        <v>2.109</v>
      </c>
      <c r="O2942" s="79">
        <v>2.5219999999999998</v>
      </c>
    </row>
    <row r="2943" spans="1:18">
      <c r="A2943" s="87">
        <v>44776</v>
      </c>
      <c r="B2943" s="79">
        <v>1.85</v>
      </c>
      <c r="C2943" s="79">
        <v>0.5</v>
      </c>
      <c r="D2943" s="79">
        <v>1.81</v>
      </c>
      <c r="E2943" s="88">
        <v>1.81</v>
      </c>
      <c r="F2943" s="88">
        <v>1.81</v>
      </c>
      <c r="G2943" s="81">
        <v>875</v>
      </c>
      <c r="H2943" s="81">
        <v>4</v>
      </c>
      <c r="I2943" s="80">
        <v>124.725071</v>
      </c>
      <c r="J2943" s="79">
        <v>1.7549999999999999</v>
      </c>
      <c r="K2943" s="79">
        <v>2.1781000000000001</v>
      </c>
      <c r="L2943" s="79">
        <v>2.8268</v>
      </c>
      <c r="M2943" s="79">
        <v>1.8109999999999999</v>
      </c>
      <c r="N2943" s="79">
        <v>2.1509999999999998</v>
      </c>
      <c r="O2943" s="79">
        <v>2.581</v>
      </c>
    </row>
    <row r="2944" spans="1:18">
      <c r="A2944" s="87">
        <v>44777</v>
      </c>
      <c r="B2944" s="79">
        <v>1.85</v>
      </c>
      <c r="C2944" s="79" t="s">
        <v>194</v>
      </c>
      <c r="D2944" s="79">
        <v>1.81</v>
      </c>
      <c r="E2944" s="88" t="s">
        <v>195</v>
      </c>
      <c r="F2944" s="88" t="s">
        <v>195</v>
      </c>
      <c r="G2944" s="81">
        <v>150</v>
      </c>
      <c r="H2944" s="88" t="s">
        <v>195</v>
      </c>
      <c r="I2944" s="80">
        <v>124.731256</v>
      </c>
      <c r="J2944" s="79">
        <v>1.8051999999999999</v>
      </c>
      <c r="K2944" s="79">
        <v>2.1890999999999998</v>
      </c>
      <c r="L2944" s="79">
        <v>2.8374000000000001</v>
      </c>
      <c r="M2944" s="79">
        <v>1.8109999999999999</v>
      </c>
      <c r="N2944" s="79">
        <v>2.1829999999999998</v>
      </c>
      <c r="O2944" s="79">
        <v>2.605</v>
      </c>
    </row>
    <row r="2945" spans="1:15">
      <c r="A2945" s="87">
        <v>44778</v>
      </c>
      <c r="B2945" s="79">
        <v>1.85</v>
      </c>
      <c r="C2945" s="79" t="s">
        <v>194</v>
      </c>
      <c r="D2945" s="79">
        <v>1.81</v>
      </c>
      <c r="E2945" s="88">
        <v>1.81</v>
      </c>
      <c r="F2945" s="88">
        <v>1.81</v>
      </c>
      <c r="G2945" s="81">
        <v>192</v>
      </c>
      <c r="H2945" s="81">
        <v>3</v>
      </c>
      <c r="I2945" s="80">
        <v>124.737441</v>
      </c>
      <c r="J2945" s="79">
        <v>1.8232999999999999</v>
      </c>
      <c r="K2945" s="79">
        <v>2.2210999999999999</v>
      </c>
      <c r="L2945" s="79">
        <v>2.8428</v>
      </c>
      <c r="M2945" s="79">
        <v>1.8240000000000001</v>
      </c>
      <c r="N2945" s="79">
        <v>2.2090000000000001</v>
      </c>
      <c r="O2945" s="79">
        <v>2.641</v>
      </c>
    </row>
    <row r="2946" spans="1:15">
      <c r="A2946" s="87">
        <v>44781</v>
      </c>
      <c r="B2946" s="79">
        <v>1.85</v>
      </c>
      <c r="C2946" s="79" t="s">
        <v>194</v>
      </c>
      <c r="D2946" s="79">
        <v>1.81</v>
      </c>
      <c r="E2946" s="88" t="s">
        <v>195</v>
      </c>
      <c r="F2946" s="88" t="s">
        <v>195</v>
      </c>
      <c r="G2946" s="81">
        <v>380</v>
      </c>
      <c r="H2946" s="88" t="s">
        <v>195</v>
      </c>
      <c r="I2946" s="80">
        <v>124.75599800000001</v>
      </c>
      <c r="J2946" s="79">
        <v>1.8180000000000001</v>
      </c>
      <c r="K2946" s="79">
        <v>2.2549999999999999</v>
      </c>
      <c r="L2946" s="79">
        <v>2.915</v>
      </c>
      <c r="M2946" s="79">
        <v>1.84</v>
      </c>
      <c r="N2946" s="79">
        <v>2.2709999999999999</v>
      </c>
      <c r="O2946" s="79">
        <v>2.7440000000000002</v>
      </c>
    </row>
    <row r="2947" spans="1:15">
      <c r="A2947" s="87">
        <v>44782</v>
      </c>
      <c r="B2947" s="79">
        <v>1.85</v>
      </c>
      <c r="C2947" s="79" t="s">
        <v>194</v>
      </c>
      <c r="D2947" s="79">
        <v>1.81</v>
      </c>
      <c r="E2947" s="88" t="s">
        <v>195</v>
      </c>
      <c r="F2947" s="88" t="s">
        <v>195</v>
      </c>
      <c r="G2947" s="81">
        <v>282</v>
      </c>
      <c r="H2947" s="88" t="s">
        <v>195</v>
      </c>
      <c r="I2947" s="80">
        <v>124.762185</v>
      </c>
      <c r="J2947" s="79">
        <v>1.8125</v>
      </c>
      <c r="K2947" s="79">
        <v>2.2650999999999999</v>
      </c>
      <c r="L2947" s="79">
        <v>2.92</v>
      </c>
      <c r="M2947" s="79">
        <v>1.877</v>
      </c>
      <c r="N2947" s="79">
        <v>2.2829999999999999</v>
      </c>
      <c r="O2947" s="79">
        <v>2.754</v>
      </c>
    </row>
    <row r="2948" spans="1:15">
      <c r="A2948" s="87">
        <v>44783</v>
      </c>
      <c r="B2948" s="79">
        <v>1.85</v>
      </c>
      <c r="C2948" s="79" t="s">
        <v>194</v>
      </c>
      <c r="D2948" s="79">
        <v>1.81</v>
      </c>
      <c r="E2948" s="88" t="s">
        <v>195</v>
      </c>
      <c r="F2948" s="88" t="s">
        <v>195</v>
      </c>
      <c r="G2948" s="81">
        <v>180</v>
      </c>
      <c r="H2948" s="88" t="s">
        <v>195</v>
      </c>
      <c r="I2948" s="80">
        <v>124.768372</v>
      </c>
      <c r="J2948" s="79">
        <v>1.83</v>
      </c>
      <c r="K2948" s="79">
        <v>2.2850000000000001</v>
      </c>
      <c r="L2948" s="79">
        <v>2.9449999999999998</v>
      </c>
      <c r="M2948" s="79">
        <v>1.879</v>
      </c>
      <c r="N2948" s="79">
        <v>2.306</v>
      </c>
      <c r="O2948" s="79">
        <v>2.798</v>
      </c>
    </row>
    <row r="2949" spans="1:15">
      <c r="A2949" s="87">
        <v>44784</v>
      </c>
      <c r="B2949" s="79">
        <v>1.85</v>
      </c>
      <c r="C2949" s="79" t="s">
        <v>194</v>
      </c>
      <c r="D2949" s="79">
        <v>1.81</v>
      </c>
      <c r="E2949" s="88" t="s">
        <v>195</v>
      </c>
      <c r="F2949" s="88" t="s">
        <v>195</v>
      </c>
      <c r="G2949" s="81">
        <v>245</v>
      </c>
      <c r="H2949" s="88" t="s">
        <v>195</v>
      </c>
      <c r="I2949" s="80">
        <v>124.774559</v>
      </c>
      <c r="J2949" s="79">
        <v>1.8556999999999999</v>
      </c>
      <c r="K2949" s="79">
        <v>2.2803</v>
      </c>
      <c r="L2949" s="79">
        <v>2.9209999999999998</v>
      </c>
      <c r="M2949" s="79">
        <v>1.881</v>
      </c>
      <c r="N2949" s="79">
        <v>2.3279999999999998</v>
      </c>
      <c r="O2949" s="79">
        <v>2.798</v>
      </c>
    </row>
    <row r="2950" spans="1:15">
      <c r="A2950" s="87">
        <v>44785</v>
      </c>
      <c r="B2950" s="79">
        <v>1.85</v>
      </c>
      <c r="C2950" s="79" t="s">
        <v>194</v>
      </c>
      <c r="D2950" s="79">
        <v>1.81</v>
      </c>
      <c r="E2950" s="88" t="s">
        <v>195</v>
      </c>
      <c r="F2950" s="88" t="s">
        <v>195</v>
      </c>
      <c r="G2950" s="81">
        <v>150</v>
      </c>
      <c r="H2950" s="88" t="s">
        <v>195</v>
      </c>
      <c r="I2950" s="80">
        <v>124.78074599999999</v>
      </c>
      <c r="J2950" s="79">
        <v>1.823</v>
      </c>
      <c r="K2950" s="79">
        <v>2.306</v>
      </c>
      <c r="L2950" s="79">
        <v>2.9449999999999998</v>
      </c>
      <c r="M2950" s="79">
        <v>1.9239999999999999</v>
      </c>
      <c r="N2950" s="79">
        <v>2.355</v>
      </c>
      <c r="O2950" s="79">
        <v>2.839</v>
      </c>
    </row>
    <row r="2951" spans="1:15">
      <c r="A2951" s="87">
        <v>44788</v>
      </c>
      <c r="B2951" s="79">
        <v>1.85</v>
      </c>
      <c r="C2951" s="79" t="s">
        <v>194</v>
      </c>
      <c r="D2951" s="79">
        <v>1.81</v>
      </c>
      <c r="E2951" s="88" t="s">
        <v>195</v>
      </c>
      <c r="F2951" s="88" t="s">
        <v>195</v>
      </c>
      <c r="G2951" s="81">
        <v>150</v>
      </c>
      <c r="H2951" s="88" t="s">
        <v>195</v>
      </c>
      <c r="I2951" s="80">
        <v>124.79930899999999</v>
      </c>
      <c r="J2951" s="79">
        <v>1.855</v>
      </c>
      <c r="K2951" s="79">
        <v>2.2951000000000001</v>
      </c>
      <c r="L2951" s="79">
        <v>2.9268999999999998</v>
      </c>
      <c r="M2951" s="79">
        <v>1.9359999999999999</v>
      </c>
      <c r="N2951" s="79">
        <v>2.359</v>
      </c>
      <c r="O2951" s="79">
        <v>2.8340000000000001</v>
      </c>
    </row>
    <row r="2952" spans="1:15">
      <c r="A2952" s="87">
        <v>44789</v>
      </c>
      <c r="B2952" s="79">
        <v>1.85</v>
      </c>
      <c r="C2952" s="79" t="s">
        <v>194</v>
      </c>
      <c r="D2952" s="79">
        <v>1.81</v>
      </c>
      <c r="E2952" s="88" t="s">
        <v>195</v>
      </c>
      <c r="F2952" s="88" t="s">
        <v>195</v>
      </c>
      <c r="G2952" s="81">
        <v>150</v>
      </c>
      <c r="H2952" s="88" t="s">
        <v>195</v>
      </c>
      <c r="I2952" s="80">
        <v>124.805498</v>
      </c>
      <c r="J2952" s="79">
        <v>1.86</v>
      </c>
      <c r="K2952" s="79">
        <v>2.2835000000000001</v>
      </c>
      <c r="L2952" s="79">
        <v>2.8733</v>
      </c>
      <c r="M2952" s="79">
        <v>1.9590000000000001</v>
      </c>
      <c r="N2952" s="79">
        <v>2.3319999999999999</v>
      </c>
      <c r="O2952" s="79">
        <v>2.7639999999999998</v>
      </c>
    </row>
    <row r="2953" spans="1:15">
      <c r="A2953" s="87">
        <v>44790</v>
      </c>
      <c r="B2953" s="79">
        <v>1.85</v>
      </c>
      <c r="C2953" s="79" t="s">
        <v>194</v>
      </c>
      <c r="D2953" s="79">
        <v>1.81</v>
      </c>
      <c r="E2953" s="88">
        <v>1.81</v>
      </c>
      <c r="F2953" s="88">
        <v>1.81</v>
      </c>
      <c r="G2953" s="81">
        <v>397</v>
      </c>
      <c r="H2953" s="81">
        <v>5</v>
      </c>
      <c r="I2953" s="80">
        <v>124.81168700000001</v>
      </c>
      <c r="J2953" s="79">
        <v>1.8916999999999999</v>
      </c>
      <c r="K2953" s="79">
        <v>2.2892000000000001</v>
      </c>
      <c r="L2953" s="79">
        <v>2.89</v>
      </c>
      <c r="M2953" s="79">
        <v>1.9690000000000001</v>
      </c>
      <c r="N2953" s="79">
        <v>2.355</v>
      </c>
      <c r="O2953" s="79">
        <v>2.7810000000000001</v>
      </c>
    </row>
    <row r="2954" spans="1:15">
      <c r="A2954" s="87">
        <v>44791</v>
      </c>
      <c r="B2954" s="79">
        <v>1.85</v>
      </c>
      <c r="C2954" s="79" t="s">
        <v>194</v>
      </c>
      <c r="D2954" s="79">
        <v>1.81</v>
      </c>
      <c r="E2954" s="88">
        <v>1.81</v>
      </c>
      <c r="F2954" s="88">
        <v>1.81</v>
      </c>
      <c r="G2954" s="81">
        <v>572</v>
      </c>
      <c r="H2954" s="81">
        <v>6</v>
      </c>
      <c r="I2954" s="80">
        <v>124.817876</v>
      </c>
      <c r="J2954" s="79">
        <v>1.8866000000000001</v>
      </c>
      <c r="K2954" s="79">
        <v>2.3067000000000002</v>
      </c>
      <c r="L2954" s="79">
        <v>2.895</v>
      </c>
      <c r="M2954" s="79">
        <v>1.982</v>
      </c>
      <c r="N2954" s="79">
        <v>2.3919999999999999</v>
      </c>
      <c r="O2954" s="79">
        <v>2.7930000000000001</v>
      </c>
    </row>
    <row r="2955" spans="1:15">
      <c r="A2955" s="87">
        <v>44792</v>
      </c>
      <c r="B2955" s="79">
        <v>1.85</v>
      </c>
      <c r="C2955" s="79" t="s">
        <v>194</v>
      </c>
      <c r="D2955" s="79">
        <v>1.81</v>
      </c>
      <c r="E2955" s="88">
        <v>1.81</v>
      </c>
      <c r="F2955" s="88">
        <v>1.81</v>
      </c>
      <c r="G2955" s="81">
        <v>656</v>
      </c>
      <c r="H2955" s="81">
        <v>6</v>
      </c>
      <c r="I2955" s="80">
        <v>124.824066</v>
      </c>
      <c r="J2955" s="79">
        <v>1.9238999999999999</v>
      </c>
      <c r="K2955" s="79">
        <v>2.3386</v>
      </c>
      <c r="L2955" s="79">
        <v>2.9049999999999998</v>
      </c>
      <c r="M2955" s="79">
        <v>2.0249999999999999</v>
      </c>
      <c r="N2955" s="79">
        <v>2.4159999999999999</v>
      </c>
      <c r="O2955" s="79">
        <v>2.819</v>
      </c>
    </row>
    <row r="2956" spans="1:15">
      <c r="A2956" s="87">
        <v>44795</v>
      </c>
      <c r="B2956" s="79">
        <v>1.85</v>
      </c>
      <c r="C2956" s="79" t="s">
        <v>194</v>
      </c>
      <c r="D2956" s="79">
        <v>1.81</v>
      </c>
      <c r="E2956" s="88">
        <v>1.81</v>
      </c>
      <c r="F2956" s="88">
        <v>1.81</v>
      </c>
      <c r="G2956" s="81">
        <v>422</v>
      </c>
      <c r="H2956" s="81">
        <v>4</v>
      </c>
      <c r="I2956" s="80">
        <v>124.842636</v>
      </c>
      <c r="J2956" s="79">
        <v>1.94</v>
      </c>
      <c r="K2956" s="79">
        <v>2.3401000000000001</v>
      </c>
      <c r="L2956" s="79">
        <v>2.9</v>
      </c>
      <c r="M2956" s="79">
        <v>2.0459999999999998</v>
      </c>
      <c r="N2956" s="79">
        <v>2.444</v>
      </c>
      <c r="O2956" s="79">
        <v>2.8580000000000001</v>
      </c>
    </row>
    <row r="2957" spans="1:15">
      <c r="A2957" s="87">
        <v>44796</v>
      </c>
      <c r="B2957" s="79">
        <v>1.85</v>
      </c>
      <c r="C2957" s="79" t="s">
        <v>194</v>
      </c>
      <c r="D2957" s="79">
        <v>1.81</v>
      </c>
      <c r="E2957" s="88">
        <v>1.81</v>
      </c>
      <c r="F2957" s="88">
        <v>1.81</v>
      </c>
      <c r="G2957" s="81">
        <v>258</v>
      </c>
      <c r="H2957" s="81">
        <v>3</v>
      </c>
      <c r="I2957" s="80">
        <v>124.848827</v>
      </c>
      <c r="J2957" s="79">
        <v>1.9601</v>
      </c>
      <c r="K2957" s="79">
        <v>2.3742000000000001</v>
      </c>
      <c r="L2957" s="79">
        <v>2.9632999999999998</v>
      </c>
      <c r="M2957" s="79">
        <v>2.0840000000000001</v>
      </c>
      <c r="N2957" s="79">
        <v>2.4750000000000001</v>
      </c>
      <c r="O2957" s="79">
        <v>2.8980000000000001</v>
      </c>
    </row>
    <row r="2958" spans="1:15">
      <c r="A2958" s="87">
        <v>44797</v>
      </c>
      <c r="B2958" s="79">
        <v>1.85</v>
      </c>
      <c r="C2958" s="79" t="s">
        <v>194</v>
      </c>
      <c r="D2958" s="79">
        <v>1.81</v>
      </c>
      <c r="E2958" s="88">
        <v>1.81</v>
      </c>
      <c r="F2958" s="88">
        <v>1.81</v>
      </c>
      <c r="G2958" s="81">
        <v>168</v>
      </c>
      <c r="H2958" s="81">
        <v>3</v>
      </c>
      <c r="I2958" s="80">
        <v>124.855018</v>
      </c>
      <c r="J2958" s="79">
        <v>1.9812000000000001</v>
      </c>
      <c r="K2958" s="79">
        <v>2.3719999999999999</v>
      </c>
      <c r="L2958" s="79">
        <v>2.96</v>
      </c>
      <c r="M2958" s="79">
        <v>2.0830000000000002</v>
      </c>
      <c r="N2958" s="79">
        <v>2.4689999999999999</v>
      </c>
      <c r="O2958" s="79">
        <v>2.88</v>
      </c>
    </row>
    <row r="2959" spans="1:15">
      <c r="A2959" s="87">
        <v>44798</v>
      </c>
      <c r="B2959" s="79">
        <v>1.85</v>
      </c>
      <c r="C2959" s="79" t="s">
        <v>194</v>
      </c>
      <c r="D2959" s="79">
        <v>1.81</v>
      </c>
      <c r="E2959" s="88">
        <v>1.81</v>
      </c>
      <c r="F2959" s="88">
        <v>1.81</v>
      </c>
      <c r="G2959" s="81">
        <v>482</v>
      </c>
      <c r="H2959" s="81">
        <v>4</v>
      </c>
      <c r="I2959" s="80">
        <v>124.861209</v>
      </c>
      <c r="J2959" s="79">
        <v>1.99</v>
      </c>
      <c r="K2959" s="79">
        <v>2.39</v>
      </c>
      <c r="L2959" s="79">
        <v>2.9750000000000001</v>
      </c>
      <c r="M2959" s="79">
        <v>2.093</v>
      </c>
      <c r="N2959" s="79">
        <v>2.5049999999999999</v>
      </c>
      <c r="O2959" s="79">
        <v>2.9039999999999999</v>
      </c>
    </row>
    <row r="2960" spans="1:15">
      <c r="A2960" s="87">
        <v>44799</v>
      </c>
      <c r="B2960" s="79">
        <v>1.85</v>
      </c>
      <c r="C2960" s="79" t="s">
        <v>194</v>
      </c>
      <c r="D2960" s="79">
        <v>1.81</v>
      </c>
      <c r="E2960" s="88">
        <v>1.81</v>
      </c>
      <c r="F2960" s="88">
        <v>1.81</v>
      </c>
      <c r="G2960" s="81">
        <v>436</v>
      </c>
      <c r="H2960" s="81">
        <v>4</v>
      </c>
      <c r="I2960" s="80">
        <v>124.867401</v>
      </c>
      <c r="J2960" s="79">
        <v>2</v>
      </c>
      <c r="K2960" s="79">
        <v>2.4073000000000002</v>
      </c>
      <c r="L2960" s="79">
        <v>2.98</v>
      </c>
      <c r="M2960" s="79">
        <v>2.1360000000000001</v>
      </c>
      <c r="N2960" s="79">
        <v>2.5310000000000001</v>
      </c>
      <c r="O2960" s="79">
        <v>2.9180000000000001</v>
      </c>
    </row>
    <row r="2961" spans="1:15">
      <c r="A2961" s="87">
        <v>44802</v>
      </c>
      <c r="B2961" s="79">
        <v>1.85</v>
      </c>
      <c r="C2961" s="79" t="s">
        <v>194</v>
      </c>
      <c r="D2961" s="79">
        <v>1.81</v>
      </c>
      <c r="E2961" s="88">
        <v>1.81</v>
      </c>
      <c r="F2961" s="88">
        <v>1.81</v>
      </c>
      <c r="G2961" s="81">
        <v>311</v>
      </c>
      <c r="H2961" s="81">
        <v>3</v>
      </c>
      <c r="I2961" s="80">
        <v>124.885977</v>
      </c>
      <c r="J2961" s="79">
        <v>2.0489000000000002</v>
      </c>
      <c r="K2961" s="79">
        <v>2.4430999999999998</v>
      </c>
      <c r="L2961" s="79">
        <v>3</v>
      </c>
      <c r="M2961" s="79">
        <v>2.1619999999999999</v>
      </c>
      <c r="N2961" s="79">
        <v>2.5910000000000002</v>
      </c>
      <c r="O2961" s="79">
        <v>3.0009999999999999</v>
      </c>
    </row>
    <row r="2962" spans="1:15">
      <c r="A2962" s="87">
        <v>44803</v>
      </c>
      <c r="B2962" s="79">
        <v>1.85</v>
      </c>
      <c r="C2962" s="79" t="s">
        <v>194</v>
      </c>
      <c r="D2962" s="79">
        <v>1.81</v>
      </c>
      <c r="E2962" s="88">
        <v>1.81</v>
      </c>
      <c r="F2962" s="88">
        <v>1.81</v>
      </c>
      <c r="G2962" s="81">
        <v>274</v>
      </c>
      <c r="H2962" s="81">
        <v>4</v>
      </c>
      <c r="I2962" s="80">
        <v>124.89216999999999</v>
      </c>
      <c r="J2962" s="79">
        <v>2.0451999999999999</v>
      </c>
      <c r="K2962" s="79">
        <v>2.4575</v>
      </c>
      <c r="L2962" s="79">
        <v>3.0219999999999998</v>
      </c>
      <c r="M2962" s="79">
        <v>2.1640000000000001</v>
      </c>
      <c r="N2962" s="79">
        <v>2.5830000000000002</v>
      </c>
      <c r="O2962" s="79">
        <v>2.9689999999999999</v>
      </c>
    </row>
    <row r="2963" spans="1:15">
      <c r="A2963" s="87">
        <v>44804</v>
      </c>
      <c r="B2963" s="79">
        <v>1.85</v>
      </c>
      <c r="C2963" s="79" t="s">
        <v>194</v>
      </c>
      <c r="D2963" s="79">
        <v>1.81</v>
      </c>
      <c r="E2963" s="88">
        <v>1.82</v>
      </c>
      <c r="F2963" s="88">
        <v>1.81</v>
      </c>
      <c r="G2963" s="81">
        <v>515</v>
      </c>
      <c r="H2963" s="81">
        <v>15</v>
      </c>
      <c r="I2963" s="80">
        <v>124.898363</v>
      </c>
      <c r="J2963" s="79">
        <v>2.0499999999999998</v>
      </c>
      <c r="K2963" s="79">
        <v>2.4666000000000001</v>
      </c>
      <c r="L2963" s="79">
        <v>3.0167000000000002</v>
      </c>
      <c r="M2963" s="79">
        <v>2.1930000000000001</v>
      </c>
      <c r="N2963" s="79">
        <v>2.5920000000000001</v>
      </c>
      <c r="O2963" s="79">
        <v>2.964</v>
      </c>
    </row>
    <row r="2964" spans="1:15">
      <c r="A2964" s="87">
        <v>44805</v>
      </c>
      <c r="B2964" s="79">
        <v>1.85</v>
      </c>
      <c r="C2964" s="79" t="s">
        <v>194</v>
      </c>
      <c r="D2964" s="79">
        <v>1.81</v>
      </c>
      <c r="E2964" s="88">
        <v>1.81</v>
      </c>
      <c r="F2964" s="88">
        <v>1.81</v>
      </c>
      <c r="G2964" s="81">
        <v>443</v>
      </c>
      <c r="H2964" s="81">
        <v>4</v>
      </c>
      <c r="I2964" s="80">
        <v>124.904557</v>
      </c>
      <c r="J2964" s="79">
        <v>2.1002999999999998</v>
      </c>
      <c r="K2964" s="79">
        <v>2.4750000000000001</v>
      </c>
      <c r="L2964" s="79">
        <v>3.03</v>
      </c>
      <c r="M2964" s="79">
        <v>2.2050000000000001</v>
      </c>
      <c r="N2964" s="79">
        <v>2.6179999999999999</v>
      </c>
      <c r="O2964" s="79">
        <v>2.9969999999999999</v>
      </c>
    </row>
    <row r="2965" spans="1:15">
      <c r="A2965" s="87">
        <v>44806</v>
      </c>
      <c r="B2965" s="79">
        <v>1.85</v>
      </c>
      <c r="C2965" s="79" t="s">
        <v>194</v>
      </c>
      <c r="D2965" s="79">
        <v>1.81</v>
      </c>
      <c r="E2965" s="88">
        <v>1.82</v>
      </c>
      <c r="F2965" s="88">
        <v>1.81</v>
      </c>
      <c r="G2965" s="81">
        <v>460</v>
      </c>
      <c r="H2965" s="81">
        <v>5</v>
      </c>
      <c r="I2965" s="80">
        <v>124.910751</v>
      </c>
      <c r="J2965" s="79">
        <v>2.1212</v>
      </c>
      <c r="K2965" s="79">
        <v>2.4723000000000002</v>
      </c>
      <c r="L2965" s="79">
        <v>3.0350000000000001</v>
      </c>
      <c r="M2965" s="79">
        <v>2.2410000000000001</v>
      </c>
      <c r="N2965" s="79">
        <v>2.641</v>
      </c>
      <c r="O2965" s="79">
        <v>3.0089999999999999</v>
      </c>
    </row>
    <row r="2966" spans="1:15">
      <c r="A2966" s="87">
        <v>44809</v>
      </c>
      <c r="B2966" s="79">
        <v>1.85</v>
      </c>
      <c r="D2966" s="79">
        <v>1.81</v>
      </c>
      <c r="E2966" s="88">
        <v>1.81</v>
      </c>
      <c r="F2966" s="88">
        <v>1.81</v>
      </c>
      <c r="G2966" s="81">
        <v>717</v>
      </c>
      <c r="H2966" s="81">
        <v>4</v>
      </c>
      <c r="I2966" s="80">
        <v>124.929334</v>
      </c>
      <c r="J2966" s="79">
        <v>2.1597</v>
      </c>
      <c r="K2966" s="79">
        <v>2.5611000000000002</v>
      </c>
      <c r="L2966" s="79">
        <v>3.07</v>
      </c>
      <c r="M2966" s="79">
        <v>2.274</v>
      </c>
      <c r="N2966" s="79">
        <v>2.653</v>
      </c>
      <c r="O2966" s="79">
        <v>2.968</v>
      </c>
    </row>
    <row r="2967" spans="1:15">
      <c r="A2967" s="87">
        <v>44810</v>
      </c>
      <c r="B2967" s="79">
        <v>1.85</v>
      </c>
      <c r="D2967" s="79">
        <v>1.81</v>
      </c>
      <c r="E2967" s="88">
        <v>1.81</v>
      </c>
      <c r="F2967" s="88">
        <v>1.81</v>
      </c>
      <c r="G2967" s="81">
        <v>767</v>
      </c>
      <c r="H2967" s="81">
        <v>5</v>
      </c>
      <c r="I2967" s="80">
        <v>124.935529</v>
      </c>
      <c r="J2967" s="79">
        <v>2.1631999999999998</v>
      </c>
      <c r="K2967" s="79">
        <v>2.5314999999999999</v>
      </c>
      <c r="L2967" s="79">
        <v>3.04</v>
      </c>
      <c r="M2967" s="79">
        <v>2.3330000000000002</v>
      </c>
      <c r="N2967" s="79">
        <v>2.6880000000000002</v>
      </c>
      <c r="O2967" s="79">
        <v>3.0249999999999999</v>
      </c>
    </row>
    <row r="2968" spans="1:15">
      <c r="A2968" s="87">
        <v>44811</v>
      </c>
      <c r="B2968" s="79">
        <v>2.35</v>
      </c>
      <c r="C2968" s="79">
        <v>0.5</v>
      </c>
      <c r="D2968" s="79">
        <v>2.31</v>
      </c>
      <c r="E2968" s="88">
        <v>2.31</v>
      </c>
      <c r="F2968" s="88">
        <v>2.31</v>
      </c>
      <c r="G2968" s="81">
        <v>490</v>
      </c>
      <c r="H2968" s="81">
        <v>3</v>
      </c>
      <c r="I2968" s="80">
        <v>124.94172399999999</v>
      </c>
      <c r="J2968" s="79">
        <v>2.2574999999999998</v>
      </c>
      <c r="K2968" s="79">
        <v>2.5653999999999999</v>
      </c>
      <c r="L2968" s="79">
        <v>3.07</v>
      </c>
      <c r="M2968" s="79">
        <v>2.3660000000000001</v>
      </c>
      <c r="N2968" s="79">
        <v>2.6869999999999998</v>
      </c>
      <c r="O2968" s="79">
        <v>3.0089999999999999</v>
      </c>
    </row>
    <row r="2969" spans="1:15">
      <c r="A2969" s="87">
        <v>44812</v>
      </c>
      <c r="B2969" s="79">
        <v>2.35</v>
      </c>
      <c r="C2969" s="79" t="s">
        <v>194</v>
      </c>
      <c r="D2969" s="79">
        <v>2.31</v>
      </c>
      <c r="E2969" s="88">
        <v>2.31</v>
      </c>
      <c r="F2969" s="88">
        <v>2.31</v>
      </c>
      <c r="G2969" s="81">
        <v>991</v>
      </c>
      <c r="H2969" s="81">
        <v>5</v>
      </c>
      <c r="I2969" s="80">
        <v>124.949631</v>
      </c>
      <c r="J2969" s="79">
        <v>2.2547000000000001</v>
      </c>
      <c r="K2969" s="79">
        <v>2.5402999999999998</v>
      </c>
      <c r="L2969" s="79">
        <v>3.0194000000000001</v>
      </c>
      <c r="M2969" s="79">
        <v>2.3620000000000001</v>
      </c>
      <c r="N2969" s="79">
        <v>2.661</v>
      </c>
      <c r="O2969" s="79">
        <v>2.9420000000000002</v>
      </c>
    </row>
    <row r="2970" spans="1:15">
      <c r="A2970" s="87">
        <v>44813</v>
      </c>
      <c r="B2970" s="79">
        <v>2.35</v>
      </c>
      <c r="C2970" s="79" t="s">
        <v>194</v>
      </c>
      <c r="D2970" s="79">
        <v>2.31</v>
      </c>
      <c r="E2970" s="88">
        <v>2.31</v>
      </c>
      <c r="F2970" s="88">
        <v>2.31</v>
      </c>
      <c r="G2970" s="81">
        <v>1113</v>
      </c>
      <c r="H2970" s="81">
        <v>6</v>
      </c>
      <c r="I2970" s="80">
        <v>124.957539</v>
      </c>
      <c r="J2970" s="79">
        <v>2.3180000000000001</v>
      </c>
      <c r="K2970" s="79">
        <v>2.6099000000000001</v>
      </c>
      <c r="L2970" s="79">
        <v>3.0724999999999998</v>
      </c>
      <c r="M2970" s="79">
        <v>2.3879999999999999</v>
      </c>
      <c r="N2970" s="79">
        <v>2.7029999999999998</v>
      </c>
      <c r="O2970" s="79">
        <v>2.9870000000000001</v>
      </c>
    </row>
    <row r="2971" spans="1:15">
      <c r="A2971" s="87">
        <v>44816</v>
      </c>
      <c r="B2971" s="79">
        <v>2.35</v>
      </c>
      <c r="C2971" s="79" t="s">
        <v>194</v>
      </c>
      <c r="D2971" s="79">
        <v>2.31</v>
      </c>
      <c r="E2971" s="88">
        <v>2.31</v>
      </c>
      <c r="F2971" s="88">
        <v>2.31</v>
      </c>
      <c r="G2971" s="81">
        <v>897</v>
      </c>
      <c r="H2971" s="81">
        <v>8</v>
      </c>
      <c r="I2971" s="80">
        <v>124.981264</v>
      </c>
      <c r="J2971" s="79">
        <v>2.3849999999999998</v>
      </c>
      <c r="K2971" s="79">
        <v>2.7328999999999999</v>
      </c>
      <c r="L2971" s="79">
        <v>3.1503999999999999</v>
      </c>
      <c r="M2971" s="79">
        <v>2.399</v>
      </c>
      <c r="N2971" s="79">
        <v>2.714</v>
      </c>
      <c r="O2971" s="79">
        <v>2.9990000000000001</v>
      </c>
    </row>
    <row r="2972" spans="1:15">
      <c r="A2972" s="87">
        <v>44817</v>
      </c>
      <c r="B2972" s="79">
        <v>2.35</v>
      </c>
      <c r="C2972" s="79" t="s">
        <v>194</v>
      </c>
      <c r="D2972" s="79">
        <v>2.31</v>
      </c>
      <c r="E2972" s="88">
        <v>2.31</v>
      </c>
      <c r="F2972" s="88">
        <v>2.31</v>
      </c>
      <c r="G2972" s="81">
        <v>1727</v>
      </c>
      <c r="H2972" s="81">
        <v>10</v>
      </c>
      <c r="I2972" s="80">
        <v>124.98917400000001</v>
      </c>
      <c r="J2972" s="79">
        <v>2.3569</v>
      </c>
      <c r="K2972" s="79">
        <v>2.6625000000000001</v>
      </c>
      <c r="L2972" s="79">
        <v>3.1057000000000001</v>
      </c>
      <c r="M2972" s="79">
        <v>2.41</v>
      </c>
      <c r="N2972" s="79">
        <v>2.7240000000000002</v>
      </c>
      <c r="O2972" s="79">
        <v>2.9950000000000001</v>
      </c>
    </row>
    <row r="2973" spans="1:15">
      <c r="A2973" s="87">
        <v>44818</v>
      </c>
      <c r="B2973" s="79">
        <v>2.35</v>
      </c>
      <c r="C2973" s="79" t="s">
        <v>194</v>
      </c>
      <c r="D2973" s="79">
        <v>2.31</v>
      </c>
      <c r="E2973" s="88">
        <v>2.31</v>
      </c>
      <c r="F2973" s="88">
        <v>2.31</v>
      </c>
      <c r="G2973" s="81">
        <v>1355</v>
      </c>
      <c r="H2973" s="81">
        <v>6</v>
      </c>
      <c r="I2973" s="80">
        <v>124.997084</v>
      </c>
      <c r="J2973" s="79">
        <v>2.3860000000000001</v>
      </c>
      <c r="K2973" s="79">
        <v>2.722</v>
      </c>
      <c r="L2973" s="79">
        <v>3.2117</v>
      </c>
      <c r="M2973" s="79">
        <v>2.456</v>
      </c>
      <c r="N2973" s="79">
        <v>2.8010000000000002</v>
      </c>
      <c r="O2973" s="79">
        <v>3.1070000000000002</v>
      </c>
    </row>
    <row r="2974" spans="1:15">
      <c r="A2974" s="87">
        <v>44819</v>
      </c>
      <c r="B2974" s="79">
        <v>2.35</v>
      </c>
      <c r="C2974" s="79" t="s">
        <v>194</v>
      </c>
      <c r="D2974" s="79">
        <v>2.31</v>
      </c>
      <c r="E2974" s="88">
        <v>2.31</v>
      </c>
      <c r="F2974" s="88">
        <v>2.31</v>
      </c>
      <c r="G2974" s="81">
        <v>1593</v>
      </c>
      <c r="H2974" s="81">
        <v>7</v>
      </c>
      <c r="I2974" s="80">
        <v>125.00499499999999</v>
      </c>
      <c r="J2974" s="79">
        <v>2.4464000000000001</v>
      </c>
      <c r="K2974" s="79">
        <v>2.7734000000000001</v>
      </c>
      <c r="L2974" s="79">
        <v>3.2690999999999999</v>
      </c>
      <c r="M2974" s="79">
        <v>2.4620000000000002</v>
      </c>
      <c r="N2974" s="79">
        <v>2.827</v>
      </c>
      <c r="O2974" s="79">
        <v>3.1459999999999999</v>
      </c>
    </row>
    <row r="2975" spans="1:15">
      <c r="A2975" s="87">
        <v>44820</v>
      </c>
      <c r="B2975" s="79">
        <v>2.35</v>
      </c>
      <c r="C2975" s="79" t="s">
        <v>194</v>
      </c>
      <c r="D2975" s="79">
        <v>2.31</v>
      </c>
      <c r="E2975" s="88">
        <v>2.31</v>
      </c>
      <c r="F2975" s="88">
        <v>2.31</v>
      </c>
      <c r="G2975" s="81">
        <v>1019</v>
      </c>
      <c r="H2975" s="81">
        <v>7</v>
      </c>
      <c r="I2975" s="80">
        <v>125.012906</v>
      </c>
      <c r="J2975" s="79">
        <v>2.4763000000000002</v>
      </c>
      <c r="K2975" s="79">
        <v>2.8523000000000001</v>
      </c>
      <c r="L2975" s="79">
        <v>3.3344999999999998</v>
      </c>
      <c r="M2975" s="79">
        <v>2.5049999999999999</v>
      </c>
      <c r="N2975" s="79">
        <v>2.8820000000000001</v>
      </c>
      <c r="O2975" s="79">
        <v>3.206</v>
      </c>
    </row>
    <row r="2976" spans="1:15">
      <c r="A2976" s="87">
        <v>44823</v>
      </c>
      <c r="B2976" s="79">
        <v>2.35</v>
      </c>
      <c r="C2976" s="79" t="s">
        <v>194</v>
      </c>
      <c r="D2976" s="79">
        <v>2.31</v>
      </c>
      <c r="E2976" s="88">
        <v>2.31</v>
      </c>
      <c r="F2976" s="88">
        <v>2.31</v>
      </c>
      <c r="G2976" s="81">
        <v>981</v>
      </c>
      <c r="H2976" s="81">
        <v>7</v>
      </c>
      <c r="I2976" s="80">
        <v>125.036641</v>
      </c>
      <c r="J2976" s="79">
        <v>2.4550000000000001</v>
      </c>
      <c r="K2976" s="79">
        <v>2.831</v>
      </c>
      <c r="L2976" s="79">
        <v>3.3315999999999999</v>
      </c>
      <c r="M2976" s="79">
        <v>2.5209999999999999</v>
      </c>
      <c r="N2976" s="79">
        <v>2.8919999999999999</v>
      </c>
      <c r="O2976" s="79">
        <v>3.2010000000000001</v>
      </c>
    </row>
    <row r="2977" spans="1:18">
      <c r="A2977" s="87">
        <v>44824</v>
      </c>
      <c r="B2977" s="79">
        <v>2.35</v>
      </c>
      <c r="C2977" s="79" t="s">
        <v>194</v>
      </c>
      <c r="D2977" s="79">
        <v>2.31</v>
      </c>
      <c r="E2977" s="88">
        <v>2.31</v>
      </c>
      <c r="F2977" s="88">
        <v>2.31</v>
      </c>
      <c r="G2977" s="81">
        <v>774</v>
      </c>
      <c r="H2977" s="81">
        <v>6</v>
      </c>
      <c r="I2977" s="80">
        <v>125.04455400000001</v>
      </c>
      <c r="J2977" s="79">
        <v>2.4596</v>
      </c>
      <c r="K2977" s="79">
        <v>2.8332000000000002</v>
      </c>
      <c r="L2977" s="79">
        <v>3.3391000000000002</v>
      </c>
      <c r="M2977" s="79">
        <v>2.5379999999999998</v>
      </c>
      <c r="N2977" s="79">
        <v>2.8969999999999998</v>
      </c>
      <c r="O2977" s="79">
        <v>3.19</v>
      </c>
    </row>
    <row r="2978" spans="1:18">
      <c r="A2978" s="87">
        <v>44825</v>
      </c>
      <c r="B2978" s="79">
        <v>2.35</v>
      </c>
      <c r="C2978" s="79" t="s">
        <v>194</v>
      </c>
      <c r="D2978" s="79">
        <v>2.31</v>
      </c>
      <c r="E2978" s="88">
        <v>2.33</v>
      </c>
      <c r="F2978" s="88">
        <v>2.31</v>
      </c>
      <c r="G2978" s="81">
        <v>1280</v>
      </c>
      <c r="H2978" s="81">
        <v>10</v>
      </c>
      <c r="I2978" s="80">
        <v>125.052468</v>
      </c>
      <c r="J2978" s="79">
        <v>2.4748000000000001</v>
      </c>
      <c r="K2978" s="79">
        <v>2.8508</v>
      </c>
      <c r="L2978" s="79">
        <v>3.34</v>
      </c>
      <c r="M2978" s="79">
        <v>2.5640000000000001</v>
      </c>
      <c r="N2978" s="79">
        <v>2.911</v>
      </c>
      <c r="O2978" s="79">
        <v>3.198</v>
      </c>
    </row>
    <row r="2979" spans="1:18">
      <c r="A2979" s="87">
        <v>44827</v>
      </c>
      <c r="B2979" s="79">
        <v>2.35</v>
      </c>
      <c r="C2979" s="79" t="s">
        <v>194</v>
      </c>
      <c r="D2979" s="79">
        <v>2.31</v>
      </c>
      <c r="E2979" s="88">
        <v>2.3199999999999998</v>
      </c>
      <c r="F2979" s="88">
        <v>2.31</v>
      </c>
      <c r="G2979" s="81">
        <v>1540</v>
      </c>
      <c r="H2979" s="81">
        <v>12</v>
      </c>
      <c r="I2979" s="80">
        <v>125.068297</v>
      </c>
      <c r="J2979" s="79">
        <v>2.5346000000000002</v>
      </c>
      <c r="K2979" s="79">
        <v>2.895</v>
      </c>
      <c r="L2979" s="79">
        <v>3.4264000000000001</v>
      </c>
      <c r="M2979" s="79">
        <v>2.6160000000000001</v>
      </c>
      <c r="N2979" s="79">
        <v>3.0009999999999999</v>
      </c>
      <c r="O2979" s="79">
        <v>3.2970000000000002</v>
      </c>
    </row>
    <row r="2980" spans="1:18">
      <c r="A2980" s="87">
        <v>44830</v>
      </c>
      <c r="B2980" s="79">
        <v>2.35</v>
      </c>
      <c r="C2980" s="79" t="s">
        <v>194</v>
      </c>
      <c r="D2980" s="79">
        <v>2.31</v>
      </c>
      <c r="E2980" s="88">
        <v>2.3199999999999998</v>
      </c>
      <c r="F2980" s="88">
        <v>2.31</v>
      </c>
      <c r="G2980" s="81">
        <v>2141</v>
      </c>
      <c r="H2980" s="81">
        <v>13</v>
      </c>
      <c r="I2980" s="80">
        <v>125.092043</v>
      </c>
      <c r="J2980" s="79">
        <v>2.6025999999999998</v>
      </c>
      <c r="K2980" s="79">
        <v>2.9889000000000001</v>
      </c>
      <c r="L2980" s="79">
        <v>3.52</v>
      </c>
      <c r="M2980" s="79">
        <v>2.65</v>
      </c>
      <c r="N2980" s="79">
        <v>3.0390000000000001</v>
      </c>
      <c r="O2980" s="79">
        <v>3.3540000000000001</v>
      </c>
    </row>
    <row r="2981" spans="1:18">
      <c r="A2981" s="87">
        <v>44831</v>
      </c>
      <c r="B2981" s="79">
        <v>2.35</v>
      </c>
      <c r="C2981" s="79" t="s">
        <v>194</v>
      </c>
      <c r="D2981" s="79">
        <v>2.31</v>
      </c>
      <c r="E2981" s="88">
        <v>2.33</v>
      </c>
      <c r="F2981" s="88">
        <v>2.31</v>
      </c>
      <c r="G2981" s="81">
        <v>1751</v>
      </c>
      <c r="H2981" s="81">
        <v>12</v>
      </c>
      <c r="I2981" s="80">
        <v>125.09996</v>
      </c>
      <c r="J2981" s="79">
        <v>2.5958000000000001</v>
      </c>
      <c r="K2981" s="79">
        <v>2.9933000000000001</v>
      </c>
      <c r="L2981" s="79">
        <v>3.5116999999999998</v>
      </c>
      <c r="M2981" s="79">
        <v>2.641</v>
      </c>
      <c r="N2981" s="79">
        <v>3.0219999999999998</v>
      </c>
      <c r="O2981" s="79">
        <v>3.3319999999999999</v>
      </c>
    </row>
    <row r="2982" spans="1:18">
      <c r="A2982" s="87">
        <v>44832</v>
      </c>
      <c r="B2982" s="79">
        <v>2.35</v>
      </c>
      <c r="C2982" s="79" t="s">
        <v>194</v>
      </c>
      <c r="D2982" s="79">
        <v>2.31</v>
      </c>
      <c r="E2982" s="88">
        <v>2.33</v>
      </c>
      <c r="F2982" s="88">
        <v>2.31</v>
      </c>
      <c r="G2982" s="81">
        <v>1489</v>
      </c>
      <c r="H2982" s="81">
        <v>10</v>
      </c>
      <c r="I2982" s="80">
        <v>125.107877</v>
      </c>
      <c r="J2982" s="79">
        <v>2.6101999999999999</v>
      </c>
      <c r="K2982" s="79">
        <v>2.9786000000000001</v>
      </c>
      <c r="L2982" s="79">
        <v>3.5049999999999999</v>
      </c>
      <c r="M2982" s="79">
        <v>2.66</v>
      </c>
      <c r="N2982" s="79">
        <v>3.0259999999999998</v>
      </c>
      <c r="O2982" s="79">
        <v>3.323</v>
      </c>
    </row>
    <row r="2983" spans="1:18">
      <c r="A2983" s="87">
        <v>44833</v>
      </c>
      <c r="B2983" s="79">
        <v>2.35</v>
      </c>
      <c r="C2983" s="79" t="s">
        <v>194</v>
      </c>
      <c r="D2983" s="79">
        <v>2.31</v>
      </c>
      <c r="E2983" s="79">
        <v>2.31</v>
      </c>
      <c r="F2983" s="79">
        <v>2.31</v>
      </c>
      <c r="G2983" s="81">
        <v>1051</v>
      </c>
      <c r="H2983" s="81">
        <v>6</v>
      </c>
      <c r="I2983" s="80">
        <v>125.11579500000001</v>
      </c>
      <c r="J2983" s="79">
        <v>2.6800999999999999</v>
      </c>
      <c r="K2983" s="79">
        <v>3.0381</v>
      </c>
      <c r="L2983" s="79">
        <v>3.55</v>
      </c>
      <c r="M2983" s="79">
        <v>2.6720000000000002</v>
      </c>
      <c r="N2983" s="79">
        <v>3.0310000000000001</v>
      </c>
      <c r="O2983" s="79">
        <v>3.3180000000000001</v>
      </c>
    </row>
    <row r="2984" spans="1:18">
      <c r="A2984" s="87">
        <v>44834</v>
      </c>
      <c r="B2984" s="79">
        <v>2.35</v>
      </c>
      <c r="C2984" s="79" t="s">
        <v>194</v>
      </c>
      <c r="D2984" s="79">
        <v>2.31</v>
      </c>
      <c r="E2984" s="79">
        <v>2.34</v>
      </c>
      <c r="F2984" s="79">
        <v>2.31</v>
      </c>
      <c r="G2984" s="81">
        <v>1926</v>
      </c>
      <c r="H2984" s="81">
        <v>14</v>
      </c>
      <c r="I2984" s="80">
        <v>125.123713</v>
      </c>
      <c r="J2984" s="79">
        <v>2.71</v>
      </c>
      <c r="K2984" s="79">
        <v>3.06</v>
      </c>
      <c r="L2984" s="79">
        <v>3.57</v>
      </c>
      <c r="M2984" s="79">
        <v>2.77</v>
      </c>
      <c r="N2984" s="79">
        <v>3.09</v>
      </c>
      <c r="O2984" s="79">
        <v>3.35</v>
      </c>
      <c r="P2984" s="79" t="s">
        <v>194</v>
      </c>
      <c r="Q2984" s="79" t="s">
        <v>194</v>
      </c>
      <c r="R2984" s="79" t="s">
        <v>194</v>
      </c>
    </row>
    <row r="2985" spans="1:18">
      <c r="A2985" s="87">
        <v>44837</v>
      </c>
      <c r="B2985" s="79">
        <v>2.35</v>
      </c>
      <c r="C2985" s="79" t="s">
        <v>194</v>
      </c>
      <c r="D2985" s="79">
        <v>2.31</v>
      </c>
      <c r="E2985" s="88" t="s">
        <v>195</v>
      </c>
      <c r="F2985" s="88" t="s">
        <v>195</v>
      </c>
      <c r="G2985" s="81">
        <v>0</v>
      </c>
      <c r="H2985" s="88" t="s">
        <v>195</v>
      </c>
      <c r="I2985" s="80">
        <v>125.147469</v>
      </c>
      <c r="M2985" s="79">
        <v>2.7639999999999998</v>
      </c>
      <c r="N2985" s="79">
        <v>3.0859999999999999</v>
      </c>
      <c r="O2985" s="79">
        <v>3.3479999999999999</v>
      </c>
    </row>
    <row r="2986" spans="1:18">
      <c r="A2986" s="87">
        <v>44838</v>
      </c>
      <c r="B2986" s="79">
        <v>2.35</v>
      </c>
      <c r="C2986" s="79" t="s">
        <v>194</v>
      </c>
      <c r="D2986" s="79">
        <v>2.31</v>
      </c>
      <c r="E2986" s="88">
        <v>2.33</v>
      </c>
      <c r="F2986" s="88">
        <v>2.31</v>
      </c>
      <c r="G2986" s="81">
        <v>1594</v>
      </c>
      <c r="H2986" s="81">
        <v>9</v>
      </c>
      <c r="I2986" s="80">
        <v>125.155389</v>
      </c>
      <c r="J2986" s="79">
        <v>2.4508000000000001</v>
      </c>
      <c r="K2986" s="79">
        <v>2.7326000000000001</v>
      </c>
      <c r="L2986" s="79">
        <v>3.2341000000000002</v>
      </c>
      <c r="M2986" s="79">
        <v>2.5920000000000001</v>
      </c>
      <c r="N2986" s="79">
        <v>2.78</v>
      </c>
      <c r="O2986" s="79">
        <v>2.9540000000000002</v>
      </c>
    </row>
    <row r="2987" spans="1:18">
      <c r="A2987" s="87">
        <v>44839</v>
      </c>
      <c r="B2987" s="79">
        <v>2.6</v>
      </c>
      <c r="C2987" s="79">
        <v>0.25</v>
      </c>
      <c r="D2987" s="79">
        <v>2.56</v>
      </c>
      <c r="E2987" s="79">
        <v>2.58</v>
      </c>
      <c r="F2987" s="79">
        <v>2.56</v>
      </c>
      <c r="G2987" s="81">
        <v>1456</v>
      </c>
      <c r="H2987" s="81">
        <v>11</v>
      </c>
      <c r="I2987" s="80">
        <v>125.16331</v>
      </c>
      <c r="J2987" s="79">
        <v>2.6362000000000001</v>
      </c>
      <c r="K2987" s="79">
        <v>2.8557999999999999</v>
      </c>
      <c r="L2987" s="79">
        <v>3.3037000000000001</v>
      </c>
      <c r="M2987" s="79">
        <v>2.5990000000000002</v>
      </c>
      <c r="N2987" s="79">
        <v>2.7909999999999999</v>
      </c>
      <c r="O2987" s="79">
        <v>2.9780000000000002</v>
      </c>
    </row>
    <row r="2988" spans="1:18">
      <c r="A2988" s="87">
        <v>44840</v>
      </c>
      <c r="B2988" s="79">
        <v>2.6</v>
      </c>
      <c r="C2988" s="79" t="s">
        <v>194</v>
      </c>
      <c r="D2988" s="79">
        <v>2.56</v>
      </c>
      <c r="E2988" s="79">
        <v>2.58</v>
      </c>
      <c r="F2988" s="79">
        <v>2.56</v>
      </c>
      <c r="G2988" s="81">
        <v>2516</v>
      </c>
      <c r="H2988" s="81">
        <v>13</v>
      </c>
      <c r="I2988" s="80">
        <v>125.172089</v>
      </c>
      <c r="J2988" s="79">
        <v>2.6486000000000001</v>
      </c>
      <c r="K2988" s="79">
        <v>2.8754</v>
      </c>
      <c r="L2988" s="79">
        <v>3.3513999999999999</v>
      </c>
      <c r="M2988" s="79">
        <v>2.6019999999999999</v>
      </c>
      <c r="N2988" s="79">
        <v>2.8140000000000001</v>
      </c>
      <c r="O2988" s="79">
        <v>3.036</v>
      </c>
    </row>
    <row r="2989" spans="1:18">
      <c r="A2989" s="87">
        <v>44841</v>
      </c>
      <c r="B2989" s="79">
        <v>2.6</v>
      </c>
      <c r="C2989" s="79" t="s">
        <v>194</v>
      </c>
      <c r="D2989" s="79">
        <v>2.56</v>
      </c>
      <c r="E2989" s="79">
        <v>2.58</v>
      </c>
      <c r="F2989" s="79">
        <v>2.56</v>
      </c>
      <c r="G2989" s="81">
        <v>1554</v>
      </c>
      <c r="H2989" s="81">
        <v>10</v>
      </c>
      <c r="I2989" s="80">
        <v>125.180868</v>
      </c>
      <c r="J2989" s="79">
        <v>2.6349999999999998</v>
      </c>
      <c r="K2989" s="79">
        <v>2.8835000000000002</v>
      </c>
      <c r="L2989" s="79">
        <v>3.3795000000000002</v>
      </c>
      <c r="M2989" s="79">
        <v>2.6269999999999998</v>
      </c>
      <c r="N2989" s="79">
        <v>2.8330000000000002</v>
      </c>
      <c r="O2989" s="79">
        <v>3.0649999999999999</v>
      </c>
    </row>
    <row r="2990" spans="1:18">
      <c r="A2990" s="87">
        <v>44844</v>
      </c>
      <c r="B2990" s="79">
        <v>2.6</v>
      </c>
      <c r="C2990" s="79" t="s">
        <v>194</v>
      </c>
      <c r="D2990" s="79">
        <v>2.56</v>
      </c>
      <c r="E2990" s="79">
        <v>2.58</v>
      </c>
      <c r="F2990" s="79">
        <v>2.56</v>
      </c>
      <c r="G2990" s="81">
        <v>2189</v>
      </c>
      <c r="H2990" s="81">
        <v>16</v>
      </c>
      <c r="I2990" s="80">
        <v>125.207207</v>
      </c>
      <c r="J2990" s="79">
        <v>2.64</v>
      </c>
      <c r="K2990" s="79">
        <v>2.88</v>
      </c>
      <c r="L2990" s="79">
        <v>3.3801000000000001</v>
      </c>
      <c r="M2990" s="79">
        <v>2.6360000000000001</v>
      </c>
      <c r="N2990" s="79">
        <v>2.8439999999999999</v>
      </c>
      <c r="O2990" s="79">
        <v>3.073</v>
      </c>
    </row>
    <row r="2991" spans="1:18">
      <c r="A2991" s="87">
        <v>44845</v>
      </c>
      <c r="B2991" s="79">
        <v>2.6</v>
      </c>
      <c r="C2991" s="79" t="s">
        <v>194</v>
      </c>
      <c r="D2991" s="79">
        <v>2.56</v>
      </c>
      <c r="E2991" s="79">
        <v>2.58</v>
      </c>
      <c r="F2991" s="79">
        <v>2.56</v>
      </c>
      <c r="G2991" s="81">
        <v>2323</v>
      </c>
      <c r="H2991" s="81">
        <v>14</v>
      </c>
      <c r="I2991" s="80">
        <v>125.21598899999999</v>
      </c>
      <c r="J2991" s="79">
        <v>2.6738</v>
      </c>
      <c r="K2991" s="79">
        <v>2.9054000000000002</v>
      </c>
      <c r="L2991" s="79">
        <v>3.3862000000000001</v>
      </c>
      <c r="M2991" s="79">
        <v>2.6539999999999999</v>
      </c>
      <c r="N2991" s="79">
        <v>2.8439999999999999</v>
      </c>
      <c r="O2991" s="79">
        <v>3.07</v>
      </c>
    </row>
    <row r="2992" spans="1:18">
      <c r="A2992" s="87">
        <v>44846</v>
      </c>
      <c r="B2992" s="79">
        <v>2.6</v>
      </c>
      <c r="C2992" s="79" t="s">
        <v>194</v>
      </c>
      <c r="D2992" s="79">
        <v>2.56</v>
      </c>
      <c r="E2992" s="79">
        <v>2.56</v>
      </c>
      <c r="F2992" s="79">
        <v>2.56</v>
      </c>
      <c r="G2992" s="81">
        <v>1150</v>
      </c>
      <c r="H2992" s="81">
        <v>9</v>
      </c>
      <c r="I2992" s="80">
        <v>125.224771</v>
      </c>
      <c r="J2992" s="79">
        <v>2.6316000000000002</v>
      </c>
      <c r="K2992" s="79">
        <v>2.8664999999999998</v>
      </c>
      <c r="L2992" s="79">
        <v>3.3450000000000002</v>
      </c>
      <c r="M2992" s="79">
        <v>2.649</v>
      </c>
      <c r="N2992" s="79">
        <v>2.8250000000000002</v>
      </c>
      <c r="O2992" s="79">
        <v>3.0249999999999999</v>
      </c>
    </row>
    <row r="2993" spans="1:15">
      <c r="A2993" s="87">
        <v>44847</v>
      </c>
      <c r="B2993" s="79">
        <v>2.6</v>
      </c>
      <c r="C2993" s="79" t="s">
        <v>194</v>
      </c>
      <c r="D2993" s="79">
        <v>2.56</v>
      </c>
      <c r="E2993" s="79">
        <v>2.57</v>
      </c>
      <c r="F2993" s="79">
        <v>2.56</v>
      </c>
      <c r="G2993" s="81">
        <v>1452</v>
      </c>
      <c r="H2993" s="81">
        <v>8</v>
      </c>
      <c r="I2993" s="80">
        <v>125.233554</v>
      </c>
      <c r="J2993" s="79">
        <v>2.7002999999999999</v>
      </c>
      <c r="K2993" s="79">
        <v>2.9051999999999998</v>
      </c>
      <c r="L2993" s="79">
        <v>3.375</v>
      </c>
      <c r="M2993" s="79">
        <v>2.6429999999999998</v>
      </c>
      <c r="N2993" s="79">
        <v>2.81</v>
      </c>
      <c r="O2993" s="79">
        <v>3.0049999999999999</v>
      </c>
    </row>
    <row r="2994" spans="1:15">
      <c r="A2994" s="87">
        <v>44848</v>
      </c>
      <c r="B2994" s="79">
        <v>2.6</v>
      </c>
      <c r="C2994" s="79" t="s">
        <v>194</v>
      </c>
      <c r="D2994" s="79">
        <v>2.56</v>
      </c>
      <c r="E2994" s="79">
        <v>2.56</v>
      </c>
      <c r="F2994" s="79">
        <v>2.56</v>
      </c>
      <c r="G2994" s="81">
        <v>1289</v>
      </c>
      <c r="H2994" s="81">
        <v>9</v>
      </c>
      <c r="I2994" s="80">
        <v>125.242338</v>
      </c>
      <c r="J2994" s="79">
        <v>2.6717</v>
      </c>
      <c r="K2994" s="79">
        <v>2.9201000000000001</v>
      </c>
      <c r="L2994" s="79">
        <v>3.4243999999999999</v>
      </c>
      <c r="M2994" s="79">
        <v>2.68</v>
      </c>
      <c r="N2994" s="79">
        <v>2.8460000000000001</v>
      </c>
      <c r="O2994" s="79">
        <v>3.0680000000000001</v>
      </c>
    </row>
    <row r="2995" spans="1:15">
      <c r="A2995" s="87">
        <v>44851</v>
      </c>
      <c r="B2995" s="79">
        <v>2.6</v>
      </c>
      <c r="C2995" s="79" t="s">
        <v>194</v>
      </c>
      <c r="D2995" s="79">
        <v>2.56</v>
      </c>
      <c r="E2995" s="79">
        <v>2.56</v>
      </c>
      <c r="F2995" s="79">
        <v>2.56</v>
      </c>
      <c r="G2995" s="81">
        <v>534</v>
      </c>
      <c r="H2995" s="81">
        <v>4</v>
      </c>
      <c r="I2995" s="80">
        <v>125.26869000000001</v>
      </c>
      <c r="J2995" s="79">
        <v>2.7050000000000001</v>
      </c>
      <c r="K2995" s="79">
        <v>2.9312</v>
      </c>
      <c r="L2995" s="79">
        <v>3.4624000000000001</v>
      </c>
      <c r="M2995" s="79">
        <v>2.6880000000000002</v>
      </c>
      <c r="N2995" s="79">
        <v>2.8574999999999999</v>
      </c>
      <c r="O2995" s="79">
        <v>3.0720000000000001</v>
      </c>
    </row>
    <row r="2996" spans="1:15">
      <c r="A2996" s="87">
        <v>44852</v>
      </c>
      <c r="B2996" s="79">
        <v>2.6</v>
      </c>
      <c r="C2996" s="79" t="s">
        <v>194</v>
      </c>
      <c r="D2996" s="79">
        <v>2.56</v>
      </c>
      <c r="E2996" s="79">
        <v>2.56</v>
      </c>
      <c r="F2996" s="79">
        <v>2.56</v>
      </c>
      <c r="G2996" s="81">
        <v>548</v>
      </c>
      <c r="H2996" s="81">
        <v>4</v>
      </c>
      <c r="I2996" s="80">
        <v>125.27747599999999</v>
      </c>
      <c r="J2996" s="79">
        <v>2.6739000000000002</v>
      </c>
      <c r="K2996" s="79">
        <v>2.8864000000000001</v>
      </c>
      <c r="L2996" s="79">
        <v>3.3967000000000001</v>
      </c>
      <c r="M2996" s="79">
        <v>2.7040000000000002</v>
      </c>
      <c r="N2996" s="79">
        <v>2.8820000000000001</v>
      </c>
      <c r="O2996" s="79">
        <v>3.0960000000000001</v>
      </c>
    </row>
    <row r="2997" spans="1:15">
      <c r="A2997" s="87">
        <v>44853</v>
      </c>
      <c r="B2997" s="79">
        <v>2.6</v>
      </c>
      <c r="C2997" s="79" t="s">
        <v>194</v>
      </c>
      <c r="D2997" s="79">
        <v>2.56</v>
      </c>
      <c r="E2997" s="79">
        <v>2.56</v>
      </c>
      <c r="F2997" s="79">
        <v>2.56</v>
      </c>
      <c r="G2997" s="81">
        <v>1595</v>
      </c>
      <c r="H2997" s="81">
        <v>6</v>
      </c>
      <c r="I2997" s="80">
        <v>125.28626300000001</v>
      </c>
      <c r="J2997" s="79">
        <v>2.7646000000000002</v>
      </c>
      <c r="K2997" s="79">
        <v>2.9819</v>
      </c>
      <c r="L2997" s="79">
        <v>3.51</v>
      </c>
      <c r="M2997" s="79">
        <v>2.7229999999999999</v>
      </c>
      <c r="N2997" s="79">
        <v>2.915</v>
      </c>
      <c r="O2997" s="79">
        <v>3.1579999999999999</v>
      </c>
    </row>
    <row r="2998" spans="1:15">
      <c r="A2998" s="87">
        <v>44854</v>
      </c>
      <c r="B2998" s="79">
        <v>2.6</v>
      </c>
      <c r="C2998" s="79" t="s">
        <v>194</v>
      </c>
      <c r="D2998" s="79">
        <v>2.56</v>
      </c>
      <c r="E2998" s="79">
        <v>2.57</v>
      </c>
      <c r="F2998" s="79">
        <v>2.56</v>
      </c>
      <c r="G2998" s="81">
        <v>2479</v>
      </c>
      <c r="H2998" s="81">
        <v>12</v>
      </c>
      <c r="I2998" s="80">
        <v>125.29505</v>
      </c>
      <c r="J2998" s="79">
        <v>2.7591000000000001</v>
      </c>
      <c r="K2998" s="79">
        <v>2.9897</v>
      </c>
      <c r="L2998" s="79">
        <v>3.5449999999999999</v>
      </c>
      <c r="M2998" s="79">
        <v>2.7320000000000002</v>
      </c>
      <c r="N2998" s="79">
        <v>2.9375</v>
      </c>
      <c r="O2998" s="79">
        <v>3.2</v>
      </c>
    </row>
    <row r="2999" spans="1:15">
      <c r="A2999" s="87">
        <v>44855</v>
      </c>
      <c r="B2999" s="79">
        <v>2.6</v>
      </c>
      <c r="C2999" s="79" t="s">
        <v>194</v>
      </c>
      <c r="D2999" s="79">
        <v>2.56</v>
      </c>
      <c r="E2999" s="79">
        <v>2.56</v>
      </c>
      <c r="F2999" s="79">
        <v>2.56</v>
      </c>
      <c r="G2999" s="81">
        <v>1887</v>
      </c>
      <c r="H2999" s="81">
        <v>6</v>
      </c>
      <c r="I2999" s="80">
        <v>125.303838</v>
      </c>
      <c r="J2999" s="79">
        <v>2.7862</v>
      </c>
      <c r="K2999" s="79">
        <v>3.0602999999999998</v>
      </c>
      <c r="L2999" s="79">
        <v>3.6276999999999999</v>
      </c>
      <c r="M2999" s="79">
        <v>2.7650000000000001</v>
      </c>
      <c r="N2999" s="79">
        <v>2.9575</v>
      </c>
      <c r="O2999" s="79">
        <v>3.234</v>
      </c>
    </row>
    <row r="3000" spans="1:15">
      <c r="A3000" s="87">
        <v>44858</v>
      </c>
      <c r="B3000" s="79">
        <v>2.6</v>
      </c>
      <c r="C3000" s="79" t="s">
        <v>194</v>
      </c>
      <c r="D3000" s="79">
        <v>2.56</v>
      </c>
      <c r="E3000" s="79">
        <v>2.56</v>
      </c>
      <c r="F3000" s="79">
        <v>2.56</v>
      </c>
      <c r="G3000" s="81">
        <v>1141</v>
      </c>
      <c r="H3000" s="81">
        <v>5</v>
      </c>
      <c r="I3000" s="80">
        <v>125.330203</v>
      </c>
      <c r="J3000" s="79">
        <v>2.7667000000000002</v>
      </c>
      <c r="K3000" s="79">
        <v>3.0085000000000002</v>
      </c>
      <c r="L3000" s="79">
        <v>3.5832999999999999</v>
      </c>
      <c r="M3000" s="79">
        <v>2.76</v>
      </c>
      <c r="N3000" s="79">
        <v>2.9375</v>
      </c>
      <c r="O3000" s="79">
        <v>3.2</v>
      </c>
    </row>
    <row r="3001" spans="1:15">
      <c r="A3001" s="87">
        <v>44859</v>
      </c>
      <c r="B3001" s="79">
        <v>2.6</v>
      </c>
      <c r="C3001" s="79" t="s">
        <v>194</v>
      </c>
      <c r="D3001" s="79">
        <v>2.56</v>
      </c>
      <c r="E3001" s="88" t="s">
        <v>195</v>
      </c>
      <c r="F3001" s="88" t="s">
        <v>195</v>
      </c>
      <c r="G3001" s="81">
        <v>445</v>
      </c>
      <c r="H3001" s="88" t="s">
        <v>195</v>
      </c>
      <c r="I3001" s="80">
        <v>125.338993</v>
      </c>
      <c r="J3001" s="79">
        <v>2.7751000000000001</v>
      </c>
      <c r="K3001" s="79">
        <v>3.0118999999999998</v>
      </c>
      <c r="L3001" s="79">
        <v>3.5979999999999999</v>
      </c>
      <c r="M3001" s="79">
        <v>2.7795000000000001</v>
      </c>
      <c r="N3001" s="79">
        <v>2.9460000000000002</v>
      </c>
      <c r="O3001" s="79">
        <v>3.198</v>
      </c>
    </row>
    <row r="3002" spans="1:15">
      <c r="A3002" s="87">
        <v>44860</v>
      </c>
      <c r="B3002" s="79">
        <v>2.6</v>
      </c>
      <c r="C3002" s="79" t="s">
        <v>194</v>
      </c>
      <c r="D3002" s="79">
        <v>2.56</v>
      </c>
      <c r="E3002" s="88" t="s">
        <v>195</v>
      </c>
      <c r="F3002" s="88" t="s">
        <v>195</v>
      </c>
      <c r="G3002" s="81">
        <v>175</v>
      </c>
      <c r="H3002" s="88" t="s">
        <v>195</v>
      </c>
      <c r="I3002" s="80">
        <v>125.347784</v>
      </c>
      <c r="J3002" s="79">
        <v>2.875</v>
      </c>
      <c r="K3002" s="79">
        <v>3.0989</v>
      </c>
      <c r="L3002" s="79">
        <v>3.65</v>
      </c>
      <c r="M3002" s="79">
        <v>2.798</v>
      </c>
      <c r="N3002" s="79">
        <v>2.99</v>
      </c>
      <c r="O3002" s="79">
        <v>3.26</v>
      </c>
    </row>
    <row r="3003" spans="1:15">
      <c r="A3003" s="87">
        <v>44861</v>
      </c>
      <c r="B3003" s="79">
        <v>2.6</v>
      </c>
      <c r="C3003" s="79" t="s">
        <v>194</v>
      </c>
      <c r="D3003" s="79">
        <v>2.56</v>
      </c>
      <c r="E3003" s="88" t="s">
        <v>195</v>
      </c>
      <c r="F3003" s="88" t="s">
        <v>195</v>
      </c>
      <c r="G3003" s="81">
        <v>100</v>
      </c>
      <c r="H3003" s="88" t="s">
        <v>195</v>
      </c>
      <c r="I3003" s="80">
        <v>125.356576</v>
      </c>
      <c r="J3003" s="79">
        <v>2.8300999999999998</v>
      </c>
      <c r="K3003" s="79">
        <v>3.0547</v>
      </c>
      <c r="L3003" s="79">
        <v>3.6150000000000002</v>
      </c>
      <c r="M3003" s="79">
        <v>2.823</v>
      </c>
      <c r="N3003" s="79">
        <v>3</v>
      </c>
      <c r="O3003" s="79">
        <v>3.2610000000000001</v>
      </c>
    </row>
    <row r="3004" spans="1:15">
      <c r="A3004" s="87">
        <v>44862</v>
      </c>
      <c r="B3004" s="79">
        <v>2.6</v>
      </c>
      <c r="C3004" s="79" t="s">
        <v>194</v>
      </c>
      <c r="D3004" s="79">
        <v>2.56</v>
      </c>
      <c r="E3004" s="88" t="s">
        <v>195</v>
      </c>
      <c r="F3004" s="88" t="s">
        <v>195</v>
      </c>
      <c r="G3004" s="81">
        <v>50</v>
      </c>
      <c r="H3004" s="88" t="s">
        <v>195</v>
      </c>
      <c r="I3004" s="80">
        <v>125.365368</v>
      </c>
      <c r="J3004" s="79">
        <v>2.8691</v>
      </c>
      <c r="K3004" s="79">
        <v>3.1061000000000001</v>
      </c>
      <c r="L3004" s="79">
        <v>3.6448</v>
      </c>
      <c r="M3004" s="79">
        <v>2.839</v>
      </c>
      <c r="N3004" s="79">
        <v>3.0049999999999999</v>
      </c>
      <c r="O3004" s="79">
        <v>3.2429999999999999</v>
      </c>
    </row>
    <row r="3005" spans="1:15">
      <c r="A3005" s="87">
        <v>44865</v>
      </c>
      <c r="B3005" s="79">
        <v>2.6</v>
      </c>
      <c r="C3005" s="79" t="s">
        <v>194</v>
      </c>
      <c r="D3005" s="79">
        <v>2.56</v>
      </c>
      <c r="E3005" s="88">
        <v>2.57</v>
      </c>
      <c r="F3005" s="88">
        <v>2.56</v>
      </c>
      <c r="G3005" s="81">
        <v>598</v>
      </c>
      <c r="H3005" s="81">
        <v>11</v>
      </c>
      <c r="I3005" s="80">
        <v>125.391746</v>
      </c>
      <c r="J3005" s="79">
        <v>2.8557999999999999</v>
      </c>
      <c r="K3005" s="79">
        <v>3.0762999999999998</v>
      </c>
      <c r="L3005" s="79">
        <v>3.65</v>
      </c>
      <c r="M3005" s="79">
        <v>2.8525</v>
      </c>
      <c r="N3005" s="79">
        <v>3.0225</v>
      </c>
      <c r="O3005" s="79">
        <v>3.2675000000000001</v>
      </c>
    </row>
    <row r="3006" spans="1:15">
      <c r="A3006" s="87">
        <v>44866</v>
      </c>
      <c r="B3006" s="79">
        <v>2.6</v>
      </c>
      <c r="C3006" s="79" t="s">
        <v>194</v>
      </c>
      <c r="D3006" s="79">
        <v>2.56</v>
      </c>
      <c r="E3006" s="88">
        <v>2.56</v>
      </c>
      <c r="F3006" s="88">
        <v>2.56</v>
      </c>
      <c r="G3006" s="81">
        <v>178</v>
      </c>
      <c r="H3006" s="81">
        <v>3</v>
      </c>
      <c r="I3006" s="80">
        <v>125.400541</v>
      </c>
      <c r="J3006" s="79">
        <v>2.7549999999999999</v>
      </c>
      <c r="K3006" s="79">
        <v>2.9832999999999998</v>
      </c>
      <c r="L3006" s="79">
        <v>3.5505</v>
      </c>
      <c r="M3006" s="79">
        <v>2.8079999999999998</v>
      </c>
      <c r="N3006" s="79">
        <v>2.9575</v>
      </c>
      <c r="O3006" s="79">
        <v>3.202</v>
      </c>
    </row>
    <row r="3007" spans="1:15">
      <c r="A3007" s="87">
        <v>44867</v>
      </c>
      <c r="B3007" s="79">
        <v>2.85</v>
      </c>
      <c r="C3007" s="79">
        <v>0.25</v>
      </c>
      <c r="D3007" s="79">
        <v>2.81</v>
      </c>
      <c r="E3007" s="88">
        <v>2.81</v>
      </c>
      <c r="F3007" s="88">
        <v>2.81</v>
      </c>
      <c r="G3007" s="81">
        <v>406</v>
      </c>
      <c r="H3007" s="81">
        <v>4</v>
      </c>
      <c r="I3007" s="80">
        <v>125.409336</v>
      </c>
      <c r="J3007" s="79">
        <v>2.8450000000000002</v>
      </c>
      <c r="K3007" s="79">
        <v>3.0644999999999998</v>
      </c>
      <c r="L3007" s="79">
        <v>3.6253000000000002</v>
      </c>
      <c r="M3007" s="79">
        <v>2.81</v>
      </c>
      <c r="N3007" s="79">
        <v>2.9740000000000002</v>
      </c>
      <c r="O3007" s="79">
        <v>3.238</v>
      </c>
    </row>
    <row r="3008" spans="1:15">
      <c r="A3008" s="87">
        <v>44868</v>
      </c>
      <c r="B3008" s="79">
        <v>2.85</v>
      </c>
      <c r="C3008" s="79" t="s">
        <v>194</v>
      </c>
      <c r="D3008" s="79">
        <v>2.81</v>
      </c>
      <c r="E3008" s="88">
        <v>2.81</v>
      </c>
      <c r="F3008" s="88">
        <v>2.81</v>
      </c>
      <c r="G3008" s="81">
        <v>167</v>
      </c>
      <c r="H3008" s="81">
        <v>3</v>
      </c>
      <c r="I3008" s="80">
        <v>125.41899100000001</v>
      </c>
      <c r="J3008" s="79">
        <v>2.8389000000000002</v>
      </c>
      <c r="K3008" s="79">
        <v>3.0550000000000002</v>
      </c>
      <c r="L3008" s="79">
        <v>3.6427999999999998</v>
      </c>
      <c r="M3008" s="79">
        <v>2.81</v>
      </c>
      <c r="N3008" s="79">
        <v>2.98</v>
      </c>
      <c r="O3008" s="79">
        <v>3.2524999999999999</v>
      </c>
    </row>
    <row r="3009" spans="1:15">
      <c r="A3009" s="87">
        <v>44869</v>
      </c>
      <c r="B3009" s="79">
        <v>2.85</v>
      </c>
      <c r="C3009" s="79" t="s">
        <v>194</v>
      </c>
      <c r="D3009" s="79">
        <v>2.81</v>
      </c>
      <c r="E3009" s="88">
        <v>2.81</v>
      </c>
      <c r="F3009" s="88">
        <v>2.81</v>
      </c>
      <c r="G3009" s="81">
        <v>422</v>
      </c>
      <c r="H3009" s="81">
        <v>4</v>
      </c>
      <c r="I3009" s="80">
        <v>125.428647</v>
      </c>
      <c r="J3009" s="79">
        <v>2.82</v>
      </c>
      <c r="K3009" s="79">
        <v>3.0392999999999999</v>
      </c>
      <c r="L3009" s="79">
        <v>3.61</v>
      </c>
      <c r="M3009" s="79">
        <v>2.8119999999999998</v>
      </c>
      <c r="N3009" s="79">
        <v>2.9729999999999999</v>
      </c>
      <c r="O3009" s="79">
        <v>3.2429999999999999</v>
      </c>
    </row>
    <row r="3010" spans="1:15">
      <c r="A3010" s="87">
        <v>44872</v>
      </c>
      <c r="B3010" s="79">
        <v>2.85</v>
      </c>
      <c r="C3010" s="79" t="s">
        <v>194</v>
      </c>
      <c r="D3010" s="79">
        <v>2.81</v>
      </c>
      <c r="E3010" s="88">
        <v>2.81</v>
      </c>
      <c r="F3010" s="88">
        <v>2.81</v>
      </c>
      <c r="G3010" s="81">
        <v>408</v>
      </c>
      <c r="H3010" s="81">
        <v>4</v>
      </c>
      <c r="I3010" s="80">
        <v>125.457616</v>
      </c>
      <c r="J3010" s="79">
        <v>2.8123</v>
      </c>
      <c r="K3010" s="79">
        <v>3.0722999999999998</v>
      </c>
      <c r="L3010" s="79">
        <v>3.64</v>
      </c>
      <c r="M3010" s="79">
        <v>2.819</v>
      </c>
      <c r="N3010" s="79">
        <v>2.9750000000000001</v>
      </c>
      <c r="O3010" s="79">
        <v>3.238</v>
      </c>
    </row>
    <row r="3011" spans="1:15">
      <c r="A3011" s="87">
        <v>44873</v>
      </c>
      <c r="B3011" s="79">
        <v>2.85</v>
      </c>
      <c r="C3011" s="79" t="s">
        <v>194</v>
      </c>
      <c r="D3011" s="79">
        <v>2.81</v>
      </c>
      <c r="E3011" s="88">
        <v>2.81</v>
      </c>
      <c r="F3011" s="88">
        <v>2.81</v>
      </c>
      <c r="G3011" s="81">
        <v>688</v>
      </c>
      <c r="H3011" s="81">
        <v>5</v>
      </c>
      <c r="I3011" s="80">
        <v>125.467275</v>
      </c>
      <c r="J3011" s="79">
        <v>2.8306</v>
      </c>
      <c r="K3011" s="79">
        <v>3.0556000000000001</v>
      </c>
      <c r="L3011" s="79">
        <v>3.63</v>
      </c>
      <c r="M3011" s="79">
        <v>2.827</v>
      </c>
      <c r="N3011" s="79">
        <v>2.988</v>
      </c>
      <c r="O3011" s="79">
        <v>3.266</v>
      </c>
    </row>
    <row r="3012" spans="1:15">
      <c r="A3012" s="87">
        <v>44874</v>
      </c>
      <c r="B3012" s="79">
        <v>2.85</v>
      </c>
      <c r="C3012" s="79" t="s">
        <v>194</v>
      </c>
      <c r="D3012" s="79">
        <v>2.81</v>
      </c>
      <c r="E3012" s="88">
        <v>2.81</v>
      </c>
      <c r="F3012" s="88">
        <v>2.81</v>
      </c>
      <c r="G3012" s="81">
        <v>348</v>
      </c>
      <c r="H3012" s="81">
        <v>3</v>
      </c>
      <c r="I3012" s="80">
        <v>125.476934</v>
      </c>
      <c r="J3012" s="79">
        <v>2.8435000000000001</v>
      </c>
      <c r="K3012" s="79">
        <v>3.0466000000000002</v>
      </c>
      <c r="L3012" s="79">
        <v>3.6214</v>
      </c>
      <c r="M3012" s="79">
        <v>2.847</v>
      </c>
      <c r="N3012" s="79">
        <v>2.9849999999999999</v>
      </c>
      <c r="O3012" s="79">
        <v>3.254</v>
      </c>
    </row>
    <row r="3013" spans="1:15">
      <c r="A3013" s="87">
        <v>44875</v>
      </c>
      <c r="B3013" s="79">
        <v>2.85</v>
      </c>
      <c r="C3013" s="79" t="s">
        <v>194</v>
      </c>
      <c r="D3013" s="79">
        <v>2.81</v>
      </c>
      <c r="E3013" s="88" t="s">
        <v>195</v>
      </c>
      <c r="F3013" s="88" t="s">
        <v>195</v>
      </c>
      <c r="G3013" s="81">
        <v>163</v>
      </c>
      <c r="H3013" s="88" t="s">
        <v>195</v>
      </c>
      <c r="I3013" s="80">
        <v>125.486594</v>
      </c>
      <c r="J3013" s="79">
        <v>2.8422999999999998</v>
      </c>
      <c r="K3013" s="79">
        <v>3.02</v>
      </c>
      <c r="L3013" s="79">
        <v>3.59</v>
      </c>
      <c r="M3013" s="79">
        <v>2.8460000000000001</v>
      </c>
      <c r="N3013" s="79">
        <v>2.9790000000000001</v>
      </c>
      <c r="O3013" s="79">
        <v>3.21</v>
      </c>
    </row>
    <row r="3014" spans="1:15">
      <c r="A3014" s="87">
        <v>44876</v>
      </c>
      <c r="B3014" s="79">
        <v>2.85</v>
      </c>
      <c r="C3014" s="79" t="s">
        <v>194</v>
      </c>
      <c r="D3014" s="79">
        <v>2.81</v>
      </c>
      <c r="E3014" s="88">
        <v>2.82</v>
      </c>
      <c r="F3014" s="88">
        <v>2.81</v>
      </c>
      <c r="G3014" s="81">
        <v>596</v>
      </c>
      <c r="H3014" s="81">
        <v>5</v>
      </c>
      <c r="I3014" s="80">
        <v>125.496255</v>
      </c>
      <c r="J3014" s="79">
        <v>2.8422000000000001</v>
      </c>
      <c r="K3014" s="79">
        <v>3.0211999999999999</v>
      </c>
      <c r="L3014" s="79">
        <v>3.5204</v>
      </c>
      <c r="M3014" s="79">
        <v>2.855</v>
      </c>
      <c r="N3014" s="79">
        <v>2.9750000000000001</v>
      </c>
      <c r="O3014" s="79">
        <v>3.1970000000000001</v>
      </c>
    </row>
    <row r="3015" spans="1:15">
      <c r="A3015" s="87">
        <v>44879</v>
      </c>
      <c r="B3015" s="79">
        <v>2.85</v>
      </c>
      <c r="C3015" s="79" t="s">
        <v>194</v>
      </c>
      <c r="D3015" s="79">
        <v>2.81</v>
      </c>
      <c r="E3015" s="88">
        <v>2.81</v>
      </c>
      <c r="F3015" s="88">
        <v>2.81</v>
      </c>
      <c r="G3015" s="81">
        <v>666</v>
      </c>
      <c r="H3015" s="81">
        <v>5</v>
      </c>
      <c r="I3015" s="80">
        <v>125.525239</v>
      </c>
      <c r="J3015" s="79">
        <v>2.8687</v>
      </c>
      <c r="K3015" s="79">
        <v>3.0329999999999999</v>
      </c>
      <c r="L3015" s="79">
        <v>3.55</v>
      </c>
      <c r="M3015" s="79">
        <v>2.8650000000000002</v>
      </c>
      <c r="N3015" s="79">
        <v>2.9910000000000001</v>
      </c>
      <c r="O3015" s="79">
        <v>3.2309999999999999</v>
      </c>
    </row>
    <row r="3016" spans="1:15">
      <c r="A3016" s="87">
        <v>44880</v>
      </c>
      <c r="B3016" s="79">
        <v>2.85</v>
      </c>
      <c r="C3016" s="79" t="s">
        <v>194</v>
      </c>
      <c r="D3016" s="79">
        <v>2.81</v>
      </c>
      <c r="E3016" s="88">
        <v>2.85</v>
      </c>
      <c r="F3016" s="88">
        <v>2.81</v>
      </c>
      <c r="G3016" s="81">
        <v>1072</v>
      </c>
      <c r="H3016" s="81">
        <v>9</v>
      </c>
      <c r="I3016" s="80">
        <v>125.534903</v>
      </c>
      <c r="J3016" s="79">
        <v>2.8809999999999998</v>
      </c>
      <c r="K3016" s="79">
        <v>3.0583999999999998</v>
      </c>
      <c r="L3016" s="79">
        <v>3.5512000000000001</v>
      </c>
      <c r="M3016" s="79">
        <v>2.8725000000000001</v>
      </c>
      <c r="N3016" s="79">
        <v>3.0024999999999999</v>
      </c>
      <c r="O3016" s="79">
        <v>2.7349999999999999</v>
      </c>
    </row>
    <row r="3017" spans="1:15">
      <c r="A3017" s="87">
        <v>44881</v>
      </c>
      <c r="B3017" s="79">
        <v>2.85</v>
      </c>
      <c r="C3017" s="79" t="s">
        <v>194</v>
      </c>
      <c r="D3017" s="79">
        <v>2.81</v>
      </c>
      <c r="E3017" s="88">
        <v>2.81</v>
      </c>
      <c r="F3017" s="88">
        <v>2.81</v>
      </c>
      <c r="G3017" s="81">
        <v>711</v>
      </c>
      <c r="H3017" s="81">
        <v>5</v>
      </c>
      <c r="I3017" s="80">
        <v>125.544567</v>
      </c>
      <c r="J3017" s="79">
        <v>2.8786999999999998</v>
      </c>
      <c r="K3017" s="79">
        <v>3.0697000000000001</v>
      </c>
      <c r="L3017" s="79">
        <v>3.55</v>
      </c>
      <c r="M3017" s="79">
        <v>2.8879999999999999</v>
      </c>
      <c r="N3017" s="79">
        <v>3</v>
      </c>
      <c r="O3017" s="79">
        <v>3.2250000000000001</v>
      </c>
    </row>
    <row r="3018" spans="1:15">
      <c r="A3018" s="87">
        <v>44882</v>
      </c>
      <c r="B3018" s="79">
        <v>2.85</v>
      </c>
      <c r="C3018" s="79" t="s">
        <v>194</v>
      </c>
      <c r="D3018" s="79">
        <v>2.81</v>
      </c>
      <c r="E3018" s="88">
        <v>2.81</v>
      </c>
      <c r="F3018" s="88">
        <v>2.81</v>
      </c>
      <c r="G3018" s="81">
        <v>510</v>
      </c>
      <c r="H3018" s="81">
        <v>5</v>
      </c>
      <c r="I3018" s="80">
        <v>125.554232</v>
      </c>
      <c r="J3018" s="79">
        <v>2.8771</v>
      </c>
      <c r="K3018" s="79">
        <v>3.0432999999999999</v>
      </c>
      <c r="L3018" s="79">
        <v>3.5308000000000002</v>
      </c>
      <c r="M3018" s="79">
        <v>2.895</v>
      </c>
      <c r="N3018" s="79">
        <v>3.02</v>
      </c>
      <c r="O3018" s="79">
        <v>3.2309999999999999</v>
      </c>
    </row>
    <row r="3019" spans="1:15">
      <c r="A3019" s="87">
        <v>44883</v>
      </c>
      <c r="B3019" s="79">
        <v>2.85</v>
      </c>
      <c r="C3019" s="79" t="s">
        <v>194</v>
      </c>
      <c r="D3019" s="79">
        <v>2.81</v>
      </c>
      <c r="E3019" s="88">
        <v>2.81</v>
      </c>
      <c r="F3019" s="88">
        <v>2.81</v>
      </c>
      <c r="G3019" s="81">
        <v>740</v>
      </c>
      <c r="H3019" s="81">
        <v>5</v>
      </c>
      <c r="I3019" s="80">
        <v>125.56389799999999</v>
      </c>
      <c r="J3019" s="79">
        <v>2.87</v>
      </c>
      <c r="K3019" s="79">
        <v>3.0449999999999999</v>
      </c>
      <c r="L3019" s="79">
        <v>3.53</v>
      </c>
      <c r="M3019" s="79">
        <v>2.91</v>
      </c>
      <c r="N3019" s="79">
        <v>3.0329999999999999</v>
      </c>
      <c r="O3019" s="79">
        <v>3.2509999999999999</v>
      </c>
    </row>
    <row r="3020" spans="1:15">
      <c r="A3020" s="87">
        <v>44886</v>
      </c>
      <c r="B3020" s="79">
        <v>2.85</v>
      </c>
      <c r="C3020" s="79" t="s">
        <v>194</v>
      </c>
      <c r="D3020" s="79">
        <v>2.81</v>
      </c>
      <c r="E3020" s="88">
        <v>2.82</v>
      </c>
      <c r="F3020" s="88">
        <v>2.81</v>
      </c>
      <c r="G3020" s="81">
        <v>628</v>
      </c>
      <c r="H3020" s="81">
        <v>4</v>
      </c>
      <c r="I3020" s="80">
        <v>125.59289800000001</v>
      </c>
      <c r="J3020" s="79">
        <v>2.8980000000000001</v>
      </c>
      <c r="K3020" s="79">
        <v>3.0701000000000001</v>
      </c>
      <c r="L3020" s="79">
        <v>3.55</v>
      </c>
      <c r="M3020" s="79">
        <v>2.92</v>
      </c>
      <c r="N3020" s="79">
        <v>3.0375000000000001</v>
      </c>
      <c r="O3020" s="79">
        <v>3.2450000000000001</v>
      </c>
    </row>
    <row r="3021" spans="1:15">
      <c r="A3021" s="87">
        <v>44887</v>
      </c>
      <c r="B3021" s="79">
        <v>2.85</v>
      </c>
      <c r="C3021" s="79" t="s">
        <v>194</v>
      </c>
      <c r="D3021" s="79">
        <v>2.81</v>
      </c>
      <c r="E3021" s="88" t="s">
        <v>195</v>
      </c>
      <c r="F3021" s="88" t="s">
        <v>195</v>
      </c>
      <c r="G3021" s="81">
        <v>150</v>
      </c>
      <c r="H3021" s="88" t="s">
        <v>195</v>
      </c>
      <c r="I3021" s="80">
        <v>125.60256699999999</v>
      </c>
      <c r="J3021" s="79">
        <v>2.8944000000000001</v>
      </c>
      <c r="K3021" s="79">
        <v>3.0657999999999999</v>
      </c>
      <c r="L3021" s="79">
        <v>3.5350000000000001</v>
      </c>
      <c r="M3021" s="79">
        <v>2.9249999999999998</v>
      </c>
      <c r="N3021" s="79">
        <v>3.0375000000000001</v>
      </c>
      <c r="O3021" s="79">
        <v>3.2389999999999999</v>
      </c>
    </row>
    <row r="3022" spans="1:15">
      <c r="A3022" s="87">
        <v>44888</v>
      </c>
      <c r="B3022" s="79">
        <v>2.85</v>
      </c>
      <c r="C3022" s="79" t="s">
        <v>194</v>
      </c>
      <c r="D3022" s="79">
        <v>2.81</v>
      </c>
      <c r="E3022" s="88" t="s">
        <v>195</v>
      </c>
      <c r="F3022" s="88" t="s">
        <v>195</v>
      </c>
      <c r="G3022" s="81">
        <v>150</v>
      </c>
      <c r="H3022" s="88" t="s">
        <v>195</v>
      </c>
      <c r="I3022" s="80">
        <v>125.61223699999999</v>
      </c>
      <c r="J3022" s="79">
        <v>2.9584000000000001</v>
      </c>
      <c r="K3022" s="79">
        <v>3.12</v>
      </c>
      <c r="L3022" s="79">
        <v>3.5855999999999999</v>
      </c>
      <c r="M3022" s="79">
        <v>2.9529999999999998</v>
      </c>
      <c r="N3022" s="79">
        <v>3.0550000000000002</v>
      </c>
      <c r="O3022" s="79">
        <v>3.2810000000000001</v>
      </c>
    </row>
    <row r="3023" spans="1:15">
      <c r="A3023" s="87">
        <v>44889</v>
      </c>
      <c r="B3023" s="79">
        <v>2.85</v>
      </c>
      <c r="C3023" s="79" t="s">
        <v>194</v>
      </c>
      <c r="D3023" s="79">
        <v>2.81</v>
      </c>
      <c r="E3023" s="88" t="s">
        <v>195</v>
      </c>
      <c r="F3023" s="88" t="s">
        <v>195</v>
      </c>
      <c r="G3023" s="81">
        <v>500</v>
      </c>
      <c r="H3023" s="88" t="s">
        <v>195</v>
      </c>
      <c r="I3023" s="80">
        <v>125.62190699999999</v>
      </c>
      <c r="J3023" s="79">
        <v>2.92</v>
      </c>
      <c r="K3023" s="79">
        <v>3.0863</v>
      </c>
      <c r="L3023" s="79">
        <v>3.57</v>
      </c>
      <c r="M3023" s="79">
        <v>2.9550000000000001</v>
      </c>
      <c r="N3023" s="79">
        <v>3.0649999999999999</v>
      </c>
      <c r="O3023" s="79">
        <v>3.2810000000000001</v>
      </c>
    </row>
    <row r="3024" spans="1:15">
      <c r="A3024" s="87">
        <v>44890</v>
      </c>
      <c r="B3024" s="79">
        <v>2.85</v>
      </c>
      <c r="C3024" s="79" t="s">
        <v>194</v>
      </c>
      <c r="D3024" s="79">
        <v>2.81</v>
      </c>
      <c r="E3024" s="88">
        <v>2.82</v>
      </c>
      <c r="F3024" s="88">
        <v>2.81</v>
      </c>
      <c r="G3024" s="81">
        <v>1209</v>
      </c>
      <c r="H3024" s="81">
        <v>8</v>
      </c>
      <c r="I3024" s="80">
        <v>125.631578</v>
      </c>
      <c r="J3024" s="79">
        <v>2.9342999999999999</v>
      </c>
      <c r="K3024" s="79">
        <v>3.1061000000000001</v>
      </c>
      <c r="L3024" s="79">
        <v>3.5908000000000002</v>
      </c>
      <c r="M3024" s="79">
        <v>2.9689999999999999</v>
      </c>
      <c r="N3024" s="79">
        <v>3.0649999999999999</v>
      </c>
      <c r="O3024" s="79">
        <v>3.302</v>
      </c>
    </row>
    <row r="3025" spans="1:15">
      <c r="A3025" s="87">
        <v>44893</v>
      </c>
      <c r="B3025" s="79">
        <v>2.85</v>
      </c>
      <c r="C3025" s="79" t="s">
        <v>194</v>
      </c>
      <c r="D3025" s="79">
        <v>2.81</v>
      </c>
      <c r="E3025" s="88">
        <v>2.82</v>
      </c>
      <c r="F3025" s="88">
        <v>2.81</v>
      </c>
      <c r="G3025" s="81">
        <v>844</v>
      </c>
      <c r="H3025" s="81">
        <v>5</v>
      </c>
      <c r="I3025" s="80">
        <v>125.660594</v>
      </c>
      <c r="J3025" s="79">
        <v>2.895</v>
      </c>
      <c r="K3025" s="79">
        <v>3.0697999999999999</v>
      </c>
      <c r="L3025" s="79">
        <v>3.5613000000000001</v>
      </c>
      <c r="M3025" s="79">
        <v>2.9710000000000001</v>
      </c>
      <c r="N3025" s="79">
        <v>3.06</v>
      </c>
      <c r="O3025" s="79">
        <v>3.266</v>
      </c>
    </row>
    <row r="3026" spans="1:15">
      <c r="A3026" s="87">
        <v>44894</v>
      </c>
      <c r="B3026" s="79">
        <v>2.85</v>
      </c>
      <c r="C3026" s="79" t="s">
        <v>194</v>
      </c>
      <c r="D3026" s="79">
        <v>2.81</v>
      </c>
      <c r="E3026" s="88">
        <v>2.82</v>
      </c>
      <c r="F3026" s="88">
        <v>2.81</v>
      </c>
      <c r="G3026" s="81">
        <v>1112</v>
      </c>
      <c r="H3026" s="81">
        <v>11</v>
      </c>
      <c r="I3026" s="80">
        <v>125.67026799999999</v>
      </c>
      <c r="J3026" s="79">
        <v>2.9321000000000002</v>
      </c>
      <c r="K3026" s="79">
        <v>3.0840000000000001</v>
      </c>
      <c r="L3026" s="79">
        <v>3.5602</v>
      </c>
      <c r="M3026" s="79">
        <v>2.9740000000000002</v>
      </c>
      <c r="N3026" s="79">
        <v>3.06</v>
      </c>
      <c r="O3026" s="79">
        <v>3.2610000000000001</v>
      </c>
    </row>
    <row r="3027" spans="1:15">
      <c r="A3027" s="87">
        <v>44895</v>
      </c>
      <c r="B3027" s="79">
        <v>2.85</v>
      </c>
      <c r="C3027" s="79" t="s">
        <v>194</v>
      </c>
      <c r="D3027" s="79">
        <v>2.82</v>
      </c>
      <c r="E3027" s="88">
        <v>2.83</v>
      </c>
      <c r="F3027" s="88">
        <v>2.81</v>
      </c>
      <c r="G3027" s="81">
        <v>1856</v>
      </c>
      <c r="H3027" s="81">
        <v>17</v>
      </c>
      <c r="I3027" s="80">
        <v>125.67994299999999</v>
      </c>
      <c r="J3027" s="79">
        <v>2.9289000000000001</v>
      </c>
      <c r="K3027" s="79">
        <v>3.0684999999999998</v>
      </c>
      <c r="L3027" s="79">
        <v>3.5390999999999999</v>
      </c>
      <c r="M3027" s="79">
        <v>2.9689999999999999</v>
      </c>
      <c r="N3027" s="79">
        <v>3.0425</v>
      </c>
      <c r="O3027" s="79">
        <v>3.234</v>
      </c>
    </row>
    <row r="3028" spans="1:15">
      <c r="A3028" s="87">
        <v>44896</v>
      </c>
      <c r="B3028" s="79">
        <v>2.85</v>
      </c>
      <c r="C3028" s="79" t="s">
        <v>194</v>
      </c>
      <c r="D3028" s="79">
        <v>2.81</v>
      </c>
      <c r="E3028" s="88">
        <v>2.82</v>
      </c>
      <c r="F3028" s="88">
        <v>2.81</v>
      </c>
      <c r="G3028" s="81">
        <v>1293</v>
      </c>
      <c r="H3028" s="81">
        <v>9</v>
      </c>
      <c r="I3028" s="80">
        <v>125.68965300000001</v>
      </c>
      <c r="J3028" s="79">
        <v>2.9335</v>
      </c>
      <c r="K3028" s="79">
        <v>3.0350000000000001</v>
      </c>
      <c r="L3028" s="79">
        <v>3.4777999999999998</v>
      </c>
      <c r="M3028" s="79">
        <v>2.9689999999999999</v>
      </c>
      <c r="N3028" s="79">
        <v>3.0350000000000001</v>
      </c>
      <c r="O3028" s="79">
        <v>3.22</v>
      </c>
    </row>
    <row r="3029" spans="1:15">
      <c r="A3029" s="87">
        <v>44897</v>
      </c>
      <c r="B3029" s="79">
        <v>2.85</v>
      </c>
      <c r="C3029" s="79" t="s">
        <v>194</v>
      </c>
      <c r="D3029" s="79">
        <v>2.82</v>
      </c>
      <c r="E3029" s="88">
        <v>2.83</v>
      </c>
      <c r="F3029" s="88">
        <v>2.81</v>
      </c>
      <c r="G3029" s="81">
        <v>940</v>
      </c>
      <c r="H3029" s="81">
        <v>10</v>
      </c>
      <c r="I3029" s="80">
        <v>125.69932900000001</v>
      </c>
      <c r="J3029" s="79">
        <v>2.9451999999999998</v>
      </c>
      <c r="K3029" s="79">
        <v>3.056</v>
      </c>
      <c r="L3029" s="79">
        <v>3.4941</v>
      </c>
    </row>
    <row r="3030" spans="1:15">
      <c r="A3030" s="87">
        <v>44900</v>
      </c>
      <c r="B3030" s="79">
        <v>2.85</v>
      </c>
      <c r="C3030" s="79" t="s">
        <v>194</v>
      </c>
      <c r="D3030" s="79">
        <v>2.81</v>
      </c>
      <c r="E3030" s="79">
        <v>2.82</v>
      </c>
      <c r="F3030" s="79">
        <v>2.81</v>
      </c>
      <c r="G3030" s="81">
        <v>1133</v>
      </c>
      <c r="H3030" s="81">
        <v>9</v>
      </c>
      <c r="I3030" s="80">
        <v>125.728464</v>
      </c>
      <c r="J3030" s="79">
        <v>2.9558</v>
      </c>
      <c r="K3030" s="79">
        <v>3.0659999999999998</v>
      </c>
      <c r="L3030" s="79">
        <v>3.4748000000000001</v>
      </c>
    </row>
    <row r="3031" spans="1:15">
      <c r="A3031" s="87">
        <v>44901</v>
      </c>
      <c r="B3031" s="79">
        <v>2.85</v>
      </c>
      <c r="D3031" s="79">
        <v>2.81</v>
      </c>
      <c r="E3031" s="79">
        <v>2.81</v>
      </c>
      <c r="F3031" s="79">
        <v>2.81</v>
      </c>
      <c r="G3031" s="81">
        <v>978</v>
      </c>
      <c r="H3031" s="81">
        <v>8</v>
      </c>
      <c r="I3031" s="80">
        <v>125.73814299999999</v>
      </c>
      <c r="J3031" s="79">
        <v>3.0310000000000001</v>
      </c>
      <c r="K3031" s="79">
        <v>3.1385999999999998</v>
      </c>
      <c r="L3031" s="79">
        <v>3.55</v>
      </c>
    </row>
    <row r="3032" spans="1:15">
      <c r="A3032" s="87">
        <v>44902</v>
      </c>
      <c r="B3032" s="79">
        <v>3.1</v>
      </c>
      <c r="C3032" s="79">
        <v>0.25</v>
      </c>
      <c r="D3032" s="79">
        <v>3.06</v>
      </c>
      <c r="E3032" s="79">
        <v>3.06</v>
      </c>
      <c r="F3032" s="79">
        <v>3.06</v>
      </c>
      <c r="G3032" s="81">
        <v>454</v>
      </c>
      <c r="H3032" s="81">
        <v>3</v>
      </c>
      <c r="I3032" s="80">
        <v>125.747823</v>
      </c>
      <c r="J3032" s="79">
        <v>3.0074999999999998</v>
      </c>
      <c r="K3032" s="79">
        <v>3.1183999999999998</v>
      </c>
      <c r="L3032" s="79">
        <v>3.5331999999999999</v>
      </c>
    </row>
    <row r="3033" spans="1:15">
      <c r="A3033" s="87">
        <v>44903</v>
      </c>
      <c r="B3033" s="79">
        <v>3.1</v>
      </c>
      <c r="C3033" s="79" t="s">
        <v>194</v>
      </c>
      <c r="D3033" s="79">
        <v>3.06</v>
      </c>
      <c r="E3033" s="79">
        <v>3.06</v>
      </c>
      <c r="F3033" s="79">
        <v>3.06</v>
      </c>
      <c r="G3033" s="81">
        <v>833</v>
      </c>
      <c r="H3033" s="81">
        <v>4</v>
      </c>
      <c r="I3033" s="80">
        <v>125.758365</v>
      </c>
      <c r="J3033" s="79">
        <v>3.0264000000000002</v>
      </c>
      <c r="K3033" s="79">
        <v>3.1421999999999999</v>
      </c>
      <c r="L3033" s="79">
        <v>3.569</v>
      </c>
    </row>
    <row r="3034" spans="1:15">
      <c r="A3034" s="87">
        <v>44904</v>
      </c>
      <c r="B3034" s="79">
        <v>3.1</v>
      </c>
      <c r="C3034" s="79" t="s">
        <v>194</v>
      </c>
      <c r="D3034" s="79">
        <v>3.06</v>
      </c>
      <c r="E3034" s="79">
        <v>3.06</v>
      </c>
      <c r="F3034" s="79">
        <v>3.06</v>
      </c>
      <c r="G3034" s="81">
        <v>753</v>
      </c>
      <c r="H3034" s="81">
        <v>6</v>
      </c>
      <c r="I3034" s="80">
        <v>125.768908</v>
      </c>
      <c r="J3034" s="79">
        <v>2.9971000000000001</v>
      </c>
      <c r="K3034" s="79">
        <v>3.1080000000000001</v>
      </c>
      <c r="L3034" s="79">
        <v>3.5350000000000001</v>
      </c>
    </row>
    <row r="3035" spans="1:15">
      <c r="A3035" s="87">
        <v>44907</v>
      </c>
      <c r="B3035" s="79">
        <v>3.1</v>
      </c>
      <c r="C3035" s="79" t="s">
        <v>194</v>
      </c>
      <c r="D3035" s="79">
        <v>3.06</v>
      </c>
      <c r="E3035" s="79">
        <v>3.06</v>
      </c>
      <c r="F3035" s="79">
        <v>3.06</v>
      </c>
      <c r="G3035" s="81">
        <v>846</v>
      </c>
      <c r="H3035" s="81">
        <v>6</v>
      </c>
      <c r="I3035" s="80">
        <v>125.80054</v>
      </c>
      <c r="J3035" s="79">
        <v>3.01</v>
      </c>
      <c r="K3035" s="79">
        <v>3.1421999999999999</v>
      </c>
      <c r="L3035" s="79">
        <v>3.5621</v>
      </c>
    </row>
    <row r="3036" spans="1:15">
      <c r="A3036" s="87">
        <v>44908</v>
      </c>
      <c r="B3036" s="79">
        <v>3.1</v>
      </c>
      <c r="C3036" s="79" t="s">
        <v>194</v>
      </c>
      <c r="D3036" s="79">
        <v>3.06</v>
      </c>
      <c r="E3036" s="79">
        <v>3.07</v>
      </c>
      <c r="F3036" s="79">
        <v>3.06</v>
      </c>
      <c r="G3036" s="81">
        <v>904</v>
      </c>
      <c r="H3036" s="81">
        <v>7</v>
      </c>
      <c r="I3036" s="80">
        <v>125.811087</v>
      </c>
      <c r="J3036" s="79">
        <v>3.02</v>
      </c>
      <c r="K3036" s="79">
        <v>3.1545000000000001</v>
      </c>
      <c r="L3036" s="79">
        <v>3.5667</v>
      </c>
    </row>
    <row r="3037" spans="1:15">
      <c r="A3037" s="87">
        <v>44909</v>
      </c>
      <c r="B3037" s="79">
        <v>3.1</v>
      </c>
      <c r="C3037" s="79" t="s">
        <v>194</v>
      </c>
      <c r="D3037" s="79">
        <v>3.06</v>
      </c>
      <c r="E3037" s="79">
        <v>3.06</v>
      </c>
      <c r="F3037" s="79">
        <v>3.06</v>
      </c>
      <c r="G3037" s="81">
        <v>265</v>
      </c>
      <c r="H3037" s="81">
        <v>3</v>
      </c>
      <c r="I3037" s="80">
        <v>125.821634</v>
      </c>
      <c r="J3037" s="79">
        <v>3.0409999999999999</v>
      </c>
      <c r="K3037" s="79">
        <v>3.17</v>
      </c>
      <c r="L3037" s="79">
        <v>3.5840999999999998</v>
      </c>
    </row>
    <row r="3038" spans="1:15">
      <c r="A3038" s="87">
        <v>44910</v>
      </c>
      <c r="B3038" s="79">
        <v>3.1</v>
      </c>
      <c r="C3038" s="79" t="s">
        <v>194</v>
      </c>
      <c r="D3038" s="79">
        <v>3.06</v>
      </c>
      <c r="E3038" s="79">
        <v>3.06</v>
      </c>
      <c r="F3038" s="79">
        <v>3.06</v>
      </c>
      <c r="G3038" s="81">
        <v>512</v>
      </c>
      <c r="H3038" s="81">
        <v>6</v>
      </c>
      <c r="I3038" s="80">
        <v>125.832182</v>
      </c>
      <c r="J3038" s="79">
        <v>3.05</v>
      </c>
      <c r="K3038" s="79">
        <v>3.2069000000000001</v>
      </c>
      <c r="L3038" s="79">
        <v>3.6320000000000001</v>
      </c>
    </row>
    <row r="3039" spans="1:15">
      <c r="A3039" s="87">
        <v>44911</v>
      </c>
      <c r="B3039" s="79">
        <v>3.1</v>
      </c>
      <c r="C3039" s="79" t="s">
        <v>194</v>
      </c>
      <c r="D3039" s="79">
        <v>3.06</v>
      </c>
      <c r="E3039" s="79">
        <v>3.07</v>
      </c>
      <c r="F3039" s="79">
        <v>3.06</v>
      </c>
      <c r="G3039" s="81">
        <v>625</v>
      </c>
      <c r="H3039" s="81">
        <v>7</v>
      </c>
      <c r="I3039" s="80">
        <v>125.842731</v>
      </c>
      <c r="J3039" s="79">
        <v>3.01</v>
      </c>
      <c r="K3039" s="79">
        <v>3.1884000000000001</v>
      </c>
      <c r="L3039" s="79">
        <v>3.6587999999999998</v>
      </c>
    </row>
    <row r="3040" spans="1:15">
      <c r="A3040" s="87">
        <v>44914</v>
      </c>
      <c r="B3040" s="79">
        <v>3.1</v>
      </c>
      <c r="C3040" s="79" t="s">
        <v>194</v>
      </c>
      <c r="D3040" s="79">
        <v>3.06</v>
      </c>
      <c r="E3040" s="79">
        <v>3.06</v>
      </c>
      <c r="F3040" s="79">
        <v>3.06</v>
      </c>
      <c r="G3040" s="81">
        <v>362</v>
      </c>
      <c r="H3040" s="81">
        <v>5</v>
      </c>
      <c r="I3040" s="80">
        <v>125.874381</v>
      </c>
      <c r="J3040" s="79">
        <v>3.0124</v>
      </c>
      <c r="K3040" s="79">
        <v>3.2014</v>
      </c>
      <c r="L3040" s="79">
        <v>3.6678000000000002</v>
      </c>
    </row>
    <row r="3041" spans="1:12">
      <c r="A3041" s="87">
        <v>44915</v>
      </c>
      <c r="B3041" s="79">
        <v>3.1</v>
      </c>
      <c r="C3041" s="79" t="s">
        <v>194</v>
      </c>
      <c r="D3041" s="79">
        <v>3.06</v>
      </c>
      <c r="E3041" s="79">
        <v>3.07</v>
      </c>
      <c r="F3041" s="79">
        <v>3.06</v>
      </c>
      <c r="G3041" s="81">
        <v>686</v>
      </c>
      <c r="H3041" s="81">
        <v>7</v>
      </c>
      <c r="I3041" s="80">
        <v>125.884934</v>
      </c>
      <c r="J3041" s="79">
        <v>3.0217999999999998</v>
      </c>
      <c r="K3041" s="79">
        <v>3.2071999999999998</v>
      </c>
      <c r="L3041" s="79">
        <v>3.6825000000000001</v>
      </c>
    </row>
    <row r="3042" spans="1:12">
      <c r="A3042" s="87">
        <v>44916</v>
      </c>
      <c r="B3042" s="79">
        <v>3.1</v>
      </c>
      <c r="C3042" s="79" t="s">
        <v>194</v>
      </c>
      <c r="D3042" s="79">
        <v>3.06</v>
      </c>
      <c r="E3042" s="79">
        <v>3.06</v>
      </c>
      <c r="F3042" s="79">
        <v>3.06</v>
      </c>
      <c r="G3042" s="81">
        <v>508</v>
      </c>
      <c r="H3042" s="81">
        <v>5</v>
      </c>
      <c r="I3042" s="80">
        <v>125.895488</v>
      </c>
      <c r="J3042" s="79">
        <v>3.01</v>
      </c>
      <c r="K3042" s="79">
        <v>3.2119</v>
      </c>
      <c r="L3042" s="79">
        <v>3.6764999999999999</v>
      </c>
    </row>
    <row r="3043" spans="1:12">
      <c r="A3043" s="87">
        <v>44917</v>
      </c>
      <c r="B3043" s="79">
        <v>3.1</v>
      </c>
      <c r="C3043" s="79" t="s">
        <v>194</v>
      </c>
      <c r="D3043" s="79">
        <v>3.06</v>
      </c>
      <c r="E3043" s="79">
        <v>3.06</v>
      </c>
      <c r="F3043" s="79">
        <v>3.06</v>
      </c>
      <c r="G3043" s="81">
        <v>460</v>
      </c>
      <c r="H3043" s="81">
        <v>4</v>
      </c>
      <c r="I3043" s="80">
        <v>125.906043</v>
      </c>
      <c r="J3043" s="79">
        <v>3.0184000000000002</v>
      </c>
      <c r="K3043" s="79">
        <v>3.21</v>
      </c>
      <c r="L3043" s="79">
        <v>3.6749999999999998</v>
      </c>
    </row>
    <row r="3044" spans="1:12">
      <c r="A3044" s="87">
        <v>44918</v>
      </c>
      <c r="B3044" s="79">
        <v>3.1</v>
      </c>
      <c r="C3044" s="79" t="s">
        <v>194</v>
      </c>
      <c r="D3044" s="79">
        <v>3.06</v>
      </c>
      <c r="E3044" s="79">
        <v>3.06</v>
      </c>
      <c r="F3044" s="79">
        <v>3.06</v>
      </c>
      <c r="G3044" s="81">
        <v>467</v>
      </c>
      <c r="H3044" s="81">
        <v>4</v>
      </c>
      <c r="I3044" s="80">
        <v>125.91659799999999</v>
      </c>
      <c r="J3044" s="79">
        <v>3.0228000000000002</v>
      </c>
      <c r="K3044" s="79">
        <v>3.2216999999999998</v>
      </c>
      <c r="L3044" s="79">
        <v>3.7107999999999999</v>
      </c>
    </row>
    <row r="3045" spans="1:12">
      <c r="A3045" s="87">
        <v>44923</v>
      </c>
      <c r="B3045" s="79">
        <v>3.1</v>
      </c>
      <c r="C3045" s="79" t="s">
        <v>194</v>
      </c>
      <c r="D3045" s="79">
        <v>3.06</v>
      </c>
      <c r="E3045" s="79">
        <v>3.07</v>
      </c>
      <c r="F3045" s="79">
        <v>3.06</v>
      </c>
      <c r="G3045" s="81">
        <v>596</v>
      </c>
      <c r="H3045" s="81">
        <v>6</v>
      </c>
      <c r="I3045" s="80">
        <v>125.969379</v>
      </c>
      <c r="J3045" s="79">
        <v>3.0350000000000001</v>
      </c>
      <c r="K3045" s="79">
        <v>3.2656000000000001</v>
      </c>
      <c r="L3045" s="79">
        <v>3.7450000000000001</v>
      </c>
    </row>
    <row r="3046" spans="1:12">
      <c r="A3046" s="87">
        <v>44924</v>
      </c>
      <c r="B3046" s="79">
        <v>3.1</v>
      </c>
      <c r="C3046" s="79" t="s">
        <v>194</v>
      </c>
      <c r="D3046" s="79">
        <v>3.06</v>
      </c>
      <c r="E3046" s="79">
        <v>3.06</v>
      </c>
      <c r="F3046" s="79">
        <v>3.06</v>
      </c>
      <c r="G3046" s="81">
        <v>445</v>
      </c>
      <c r="H3046" s="81">
        <v>4</v>
      </c>
      <c r="I3046" s="80">
        <v>125.97994</v>
      </c>
      <c r="J3046" s="79">
        <v>3.0150000000000001</v>
      </c>
      <c r="K3046" s="79">
        <v>3.25</v>
      </c>
      <c r="L3046" s="79">
        <v>3.75</v>
      </c>
    </row>
    <row r="3047" spans="1:12">
      <c r="A3047" s="87">
        <v>44925</v>
      </c>
      <c r="B3047" s="79">
        <v>3.1</v>
      </c>
      <c r="C3047" s="79" t="s">
        <v>194</v>
      </c>
      <c r="D3047" s="79">
        <v>3.07</v>
      </c>
      <c r="E3047" s="79">
        <v>3.1</v>
      </c>
      <c r="F3047" s="79">
        <v>3.06</v>
      </c>
      <c r="G3047" s="81">
        <v>970</v>
      </c>
      <c r="H3047" s="81">
        <v>12</v>
      </c>
      <c r="I3047" s="80">
        <v>125.99050200000001</v>
      </c>
      <c r="J3047" s="79">
        <v>3.0249999999999999</v>
      </c>
      <c r="K3047" s="79">
        <v>3.2747000000000002</v>
      </c>
      <c r="L3047" s="79">
        <v>3.7749999999999999</v>
      </c>
    </row>
    <row r="3048" spans="1:12">
      <c r="A3048" s="87">
        <v>44929</v>
      </c>
      <c r="B3048" s="79">
        <v>3.1</v>
      </c>
      <c r="C3048" s="79" t="s">
        <v>194</v>
      </c>
      <c r="D3048" s="79">
        <v>3.07</v>
      </c>
      <c r="E3048" s="79">
        <v>3.07</v>
      </c>
      <c r="F3048" s="79">
        <v>3.06</v>
      </c>
      <c r="G3048" s="81">
        <v>465</v>
      </c>
      <c r="H3048" s="81">
        <v>5</v>
      </c>
      <c r="I3048" s="80">
        <v>126.03288999999999</v>
      </c>
      <c r="J3048" s="79">
        <v>3.0049999999999999</v>
      </c>
      <c r="K3048" s="79">
        <v>3.2656999999999998</v>
      </c>
      <c r="L3048" s="79">
        <v>3.76</v>
      </c>
    </row>
    <row r="3049" spans="1:12">
      <c r="A3049" s="87">
        <v>44930</v>
      </c>
      <c r="B3049" s="79">
        <v>3.1</v>
      </c>
      <c r="C3049" s="79" t="s">
        <v>194</v>
      </c>
      <c r="D3049" s="79">
        <v>3.07</v>
      </c>
      <c r="E3049" s="79">
        <v>3.07</v>
      </c>
      <c r="F3049" s="79">
        <v>3.06</v>
      </c>
      <c r="G3049" s="81">
        <v>433</v>
      </c>
      <c r="H3049" s="81">
        <v>5</v>
      </c>
      <c r="I3049" s="80">
        <v>126.043491</v>
      </c>
      <c r="J3049" s="79">
        <v>3.0419</v>
      </c>
      <c r="K3049" s="79">
        <v>3.2884000000000002</v>
      </c>
      <c r="L3049" s="79">
        <v>3.78</v>
      </c>
    </row>
    <row r="3050" spans="1:12">
      <c r="A3050" s="87">
        <v>44931</v>
      </c>
      <c r="B3050" s="79">
        <v>3.1</v>
      </c>
      <c r="C3050" s="79" t="s">
        <v>194</v>
      </c>
      <c r="D3050" s="79">
        <v>3.07</v>
      </c>
      <c r="E3050" s="88" t="s">
        <v>195</v>
      </c>
      <c r="F3050" s="88" t="s">
        <v>195</v>
      </c>
      <c r="G3050" s="81">
        <v>62</v>
      </c>
      <c r="H3050" s="88" t="s">
        <v>195</v>
      </c>
      <c r="I3050" s="80">
        <v>126.054092</v>
      </c>
      <c r="J3050" s="79">
        <v>3.0449000000000002</v>
      </c>
      <c r="K3050" s="79">
        <v>3.2966000000000002</v>
      </c>
      <c r="L3050" s="79">
        <v>3.7888000000000002</v>
      </c>
    </row>
    <row r="3051" spans="1:12">
      <c r="A3051" s="87">
        <v>44932</v>
      </c>
      <c r="B3051" s="79">
        <v>3.1</v>
      </c>
      <c r="C3051" s="79" t="s">
        <v>194</v>
      </c>
      <c r="D3051" s="79">
        <v>3.07</v>
      </c>
      <c r="E3051" s="88" t="s">
        <v>195</v>
      </c>
      <c r="F3051" s="88" t="s">
        <v>195</v>
      </c>
      <c r="G3051" s="81">
        <v>147</v>
      </c>
      <c r="H3051" s="88" t="s">
        <v>195</v>
      </c>
      <c r="I3051" s="80">
        <v>126.064694</v>
      </c>
      <c r="J3051" s="79">
        <v>3.0243000000000002</v>
      </c>
      <c r="K3051" s="79">
        <v>3.3210999999999999</v>
      </c>
      <c r="L3051" s="79">
        <v>3.8165</v>
      </c>
    </row>
    <row r="3052" spans="1:12">
      <c r="A3052" s="87">
        <v>44935</v>
      </c>
      <c r="B3052" s="79">
        <v>3.1</v>
      </c>
      <c r="C3052" s="79" t="s">
        <v>194</v>
      </c>
      <c r="D3052" s="79">
        <v>3.07</v>
      </c>
      <c r="E3052" s="79">
        <v>3.07</v>
      </c>
      <c r="F3052" s="79">
        <v>3.06</v>
      </c>
      <c r="G3052" s="81">
        <v>207</v>
      </c>
      <c r="H3052" s="81">
        <v>3</v>
      </c>
      <c r="I3052" s="80">
        <v>126.096504</v>
      </c>
      <c r="J3052" s="79">
        <v>3.03</v>
      </c>
      <c r="K3052" s="79">
        <v>3.3285</v>
      </c>
      <c r="L3052" s="79">
        <v>3.81</v>
      </c>
    </row>
    <row r="3053" spans="1:12">
      <c r="A3053" s="87">
        <v>44936</v>
      </c>
      <c r="B3053" s="79">
        <v>3.1</v>
      </c>
      <c r="C3053" s="79" t="s">
        <v>194</v>
      </c>
      <c r="D3053" s="79">
        <v>3.07</v>
      </c>
      <c r="E3053" s="88" t="s">
        <v>195</v>
      </c>
      <c r="F3053" s="88" t="s">
        <v>195</v>
      </c>
      <c r="G3053" s="81">
        <v>180</v>
      </c>
      <c r="H3053" s="88" t="s">
        <v>195</v>
      </c>
      <c r="I3053" s="80">
        <v>126.10711000000001</v>
      </c>
      <c r="J3053" s="79">
        <v>3.04</v>
      </c>
      <c r="K3053" s="79">
        <v>3.3378000000000001</v>
      </c>
      <c r="L3053" s="79">
        <v>3.8166000000000002</v>
      </c>
    </row>
    <row r="3054" spans="1:12">
      <c r="A3054" s="87">
        <v>44937</v>
      </c>
      <c r="B3054" s="79">
        <v>3.1</v>
      </c>
      <c r="C3054" s="79" t="s">
        <v>194</v>
      </c>
      <c r="D3054" s="79">
        <v>3.07</v>
      </c>
      <c r="E3054" s="79">
        <v>3.07</v>
      </c>
      <c r="F3054" s="79">
        <v>3.06</v>
      </c>
      <c r="G3054" s="81">
        <v>705</v>
      </c>
      <c r="H3054" s="81">
        <v>8</v>
      </c>
      <c r="I3054" s="80">
        <v>126.117717</v>
      </c>
      <c r="J3054" s="79">
        <v>3.0518999999999998</v>
      </c>
      <c r="K3054" s="79">
        <v>3.3290999999999999</v>
      </c>
      <c r="L3054" s="79">
        <v>3.8117000000000001</v>
      </c>
    </row>
    <row r="3055" spans="1:12">
      <c r="A3055" s="87">
        <v>44938</v>
      </c>
      <c r="B3055" s="79">
        <v>3.1</v>
      </c>
      <c r="C3055" s="79" t="s">
        <v>194</v>
      </c>
      <c r="D3055" s="79">
        <v>3.07</v>
      </c>
      <c r="E3055" s="79">
        <v>3.07</v>
      </c>
      <c r="F3055" s="79">
        <v>3.06</v>
      </c>
      <c r="G3055" s="81">
        <v>1025</v>
      </c>
      <c r="H3055" s="81">
        <v>11</v>
      </c>
      <c r="I3055" s="80">
        <v>126.128325</v>
      </c>
      <c r="J3055" s="79">
        <v>3.0150000000000001</v>
      </c>
      <c r="K3055" s="79">
        <v>3.2985000000000002</v>
      </c>
      <c r="L3055" s="79">
        <v>3.7549999999999999</v>
      </c>
    </row>
    <row r="3056" spans="1:12">
      <c r="A3056" s="87">
        <v>44939</v>
      </c>
      <c r="B3056" s="79">
        <v>3.1</v>
      </c>
      <c r="C3056" s="79" t="s">
        <v>194</v>
      </c>
      <c r="D3056" s="79">
        <v>3.07</v>
      </c>
      <c r="E3056" s="79">
        <v>3.1</v>
      </c>
      <c r="F3056" s="79">
        <v>3.06</v>
      </c>
      <c r="G3056" s="81">
        <v>791</v>
      </c>
      <c r="H3056" s="81">
        <v>10</v>
      </c>
      <c r="I3056" s="80">
        <v>126.13893400000001</v>
      </c>
      <c r="J3056" s="79">
        <v>3.0583</v>
      </c>
      <c r="K3056" s="79">
        <v>3.3140000000000001</v>
      </c>
      <c r="L3056" s="79">
        <v>3.7541000000000002</v>
      </c>
    </row>
    <row r="3057" spans="1:18">
      <c r="A3057" s="87">
        <v>44942</v>
      </c>
      <c r="B3057" s="79">
        <v>3.1</v>
      </c>
      <c r="C3057" s="79" t="s">
        <v>194</v>
      </c>
      <c r="D3057" s="79">
        <v>3.07</v>
      </c>
      <c r="E3057" s="79">
        <v>3.07</v>
      </c>
      <c r="F3057" s="79">
        <v>3.06</v>
      </c>
      <c r="G3057" s="81">
        <v>941</v>
      </c>
      <c r="H3057" s="81">
        <v>9</v>
      </c>
      <c r="I3057" s="80">
        <v>126.170762</v>
      </c>
      <c r="J3057" s="79">
        <v>3.0750000000000002</v>
      </c>
      <c r="K3057" s="79">
        <v>3.3456999999999999</v>
      </c>
      <c r="L3057" s="79">
        <v>3.7616999999999998</v>
      </c>
    </row>
    <row r="3058" spans="1:18">
      <c r="A3058" s="87">
        <v>44943</v>
      </c>
      <c r="B3058" s="79">
        <v>3.1</v>
      </c>
      <c r="C3058" s="79" t="s">
        <v>194</v>
      </c>
      <c r="D3058" s="79">
        <v>3.07</v>
      </c>
      <c r="E3058" s="79">
        <v>3.08</v>
      </c>
      <c r="F3058" s="79">
        <v>3.06</v>
      </c>
      <c r="G3058" s="81">
        <v>806</v>
      </c>
      <c r="H3058" s="81">
        <v>7</v>
      </c>
      <c r="I3058" s="80">
        <v>126.18137400000001</v>
      </c>
      <c r="J3058" s="79">
        <v>3.08</v>
      </c>
      <c r="K3058" s="79">
        <v>3.3239000000000001</v>
      </c>
      <c r="L3058" s="79">
        <v>3.7599</v>
      </c>
      <c r="M3058" s="79" t="s">
        <v>194</v>
      </c>
      <c r="N3058" s="79" t="s">
        <v>194</v>
      </c>
      <c r="O3058" s="79" t="s">
        <v>194</v>
      </c>
    </row>
    <row r="3059" spans="1:18">
      <c r="A3059" s="87">
        <v>44944</v>
      </c>
      <c r="B3059" s="79">
        <v>3.1</v>
      </c>
      <c r="C3059" s="79" t="s">
        <v>194</v>
      </c>
      <c r="D3059" s="79">
        <v>3.07</v>
      </c>
      <c r="E3059" s="79">
        <v>3.07</v>
      </c>
      <c r="F3059" s="79">
        <v>3.06</v>
      </c>
      <c r="G3059" s="81">
        <v>827</v>
      </c>
      <c r="H3059" s="81">
        <v>11</v>
      </c>
      <c r="I3059" s="80">
        <v>126.191987</v>
      </c>
      <c r="J3059" s="79">
        <v>3.0649999999999999</v>
      </c>
      <c r="K3059" s="79">
        <v>3.29</v>
      </c>
      <c r="L3059" s="79">
        <v>3.7149000000000001</v>
      </c>
      <c r="M3059" s="79" t="s">
        <v>194</v>
      </c>
      <c r="N3059" s="79" t="s">
        <v>194</v>
      </c>
      <c r="O3059" s="79" t="s">
        <v>194</v>
      </c>
    </row>
    <row r="3060" spans="1:18">
      <c r="A3060" s="87">
        <v>44945</v>
      </c>
      <c r="B3060" s="79">
        <v>3.1</v>
      </c>
      <c r="C3060" s="79" t="s">
        <v>194</v>
      </c>
      <c r="D3060" s="79">
        <v>3.07</v>
      </c>
      <c r="E3060" s="79">
        <v>3.08</v>
      </c>
      <c r="F3060" s="79">
        <v>3.06</v>
      </c>
      <c r="G3060" s="81">
        <v>1133</v>
      </c>
      <c r="H3060" s="81">
        <v>11</v>
      </c>
      <c r="I3060" s="80">
        <v>126.202601</v>
      </c>
      <c r="J3060" s="79">
        <v>3.0145</v>
      </c>
      <c r="K3060" s="79">
        <v>3.2149999999999999</v>
      </c>
      <c r="L3060" s="79">
        <v>3.5796999999999999</v>
      </c>
      <c r="M3060" s="79" t="s">
        <v>194</v>
      </c>
      <c r="N3060" s="79" t="s">
        <v>194</v>
      </c>
      <c r="O3060" s="79" t="s">
        <v>194</v>
      </c>
    </row>
    <row r="3061" spans="1:18">
      <c r="A3061" s="87">
        <v>44946</v>
      </c>
      <c r="B3061" s="79">
        <v>3.1</v>
      </c>
      <c r="C3061" s="79" t="s">
        <v>194</v>
      </c>
      <c r="D3061" s="79">
        <v>3.07</v>
      </c>
      <c r="E3061" s="79">
        <v>3.07</v>
      </c>
      <c r="F3061" s="79">
        <v>3.06</v>
      </c>
      <c r="G3061" s="81">
        <v>2110</v>
      </c>
      <c r="H3061" s="81">
        <v>13</v>
      </c>
      <c r="I3061" s="80">
        <v>126.213216</v>
      </c>
      <c r="J3061" s="79">
        <v>3.0741999999999998</v>
      </c>
      <c r="K3061" s="79">
        <v>3.2503000000000002</v>
      </c>
      <c r="L3061" s="79">
        <v>3.5840999999999998</v>
      </c>
      <c r="M3061" s="79" t="s">
        <v>194</v>
      </c>
      <c r="N3061" s="79" t="s">
        <v>194</v>
      </c>
      <c r="O3061" s="79" t="s">
        <v>194</v>
      </c>
    </row>
    <row r="3062" spans="1:18">
      <c r="A3062" s="87">
        <v>44949</v>
      </c>
      <c r="B3062" s="79">
        <v>3.1</v>
      </c>
      <c r="C3062" s="79" t="s">
        <v>194</v>
      </c>
      <c r="D3062" s="79">
        <v>3.07</v>
      </c>
      <c r="E3062" s="79">
        <v>3.07</v>
      </c>
      <c r="F3062" s="79">
        <v>3.07</v>
      </c>
      <c r="G3062" s="81">
        <v>548</v>
      </c>
      <c r="H3062" s="81">
        <v>6</v>
      </c>
      <c r="I3062" s="80">
        <v>126.245063</v>
      </c>
      <c r="J3062" s="79">
        <v>3.1282999999999999</v>
      </c>
      <c r="K3062" s="79">
        <v>3.2978999999999998</v>
      </c>
      <c r="L3062" s="79">
        <v>3.625</v>
      </c>
      <c r="M3062" s="79" t="s">
        <v>194</v>
      </c>
      <c r="N3062" s="79" t="s">
        <v>194</v>
      </c>
      <c r="O3062" s="79" t="s">
        <v>194</v>
      </c>
    </row>
    <row r="3063" spans="1:18">
      <c r="A3063" s="87">
        <v>44950</v>
      </c>
      <c r="B3063" s="79">
        <v>3.1</v>
      </c>
      <c r="C3063" s="79" t="s">
        <v>194</v>
      </c>
      <c r="D3063" s="79">
        <v>3.07</v>
      </c>
      <c r="E3063" s="79">
        <v>3.07</v>
      </c>
      <c r="F3063" s="79">
        <v>3.07</v>
      </c>
      <c r="G3063" s="81">
        <v>560</v>
      </c>
      <c r="H3063" s="81">
        <v>5</v>
      </c>
      <c r="I3063" s="80">
        <v>126.255681</v>
      </c>
      <c r="J3063" s="79">
        <v>3.1183000000000001</v>
      </c>
      <c r="K3063" s="79">
        <v>3.2732999999999999</v>
      </c>
      <c r="L3063" s="79">
        <v>3.6093000000000002</v>
      </c>
      <c r="M3063" s="79" t="s">
        <v>194</v>
      </c>
      <c r="N3063" s="79" t="s">
        <v>194</v>
      </c>
      <c r="O3063" s="79" t="s">
        <v>194</v>
      </c>
    </row>
    <row r="3064" spans="1:18">
      <c r="A3064" s="87">
        <v>44951</v>
      </c>
      <c r="B3064" s="79">
        <v>3.1</v>
      </c>
      <c r="C3064" s="79" t="s">
        <v>194</v>
      </c>
      <c r="D3064" s="79">
        <v>3.07</v>
      </c>
      <c r="E3064" s="79">
        <v>3.07</v>
      </c>
      <c r="F3064" s="79">
        <v>3.07</v>
      </c>
      <c r="G3064" s="81">
        <v>320</v>
      </c>
      <c r="H3064" s="81">
        <v>4</v>
      </c>
      <c r="I3064" s="80">
        <v>126.2663</v>
      </c>
      <c r="J3064" s="79">
        <v>3.3250000000000002</v>
      </c>
      <c r="K3064" s="79">
        <v>3.4607000000000001</v>
      </c>
      <c r="L3064" s="79">
        <v>3.7583000000000002</v>
      </c>
      <c r="M3064" s="79" t="s">
        <v>194</v>
      </c>
      <c r="N3064" s="79" t="s">
        <v>194</v>
      </c>
      <c r="O3064" s="79" t="s">
        <v>194</v>
      </c>
    </row>
    <row r="3065" spans="1:18">
      <c r="A3065" s="87">
        <v>44953</v>
      </c>
      <c r="B3065" s="79">
        <v>3.1</v>
      </c>
      <c r="C3065" s="79" t="s">
        <v>194</v>
      </c>
      <c r="D3065" s="79">
        <v>3.07</v>
      </c>
      <c r="E3065" s="79">
        <v>3.07</v>
      </c>
      <c r="F3065" s="79">
        <v>3.07</v>
      </c>
      <c r="G3065" s="81">
        <v>425</v>
      </c>
      <c r="H3065" s="81">
        <v>3</v>
      </c>
      <c r="I3065" s="80">
        <v>126.28754000000001</v>
      </c>
      <c r="J3065" s="79">
        <v>3.1686999999999999</v>
      </c>
      <c r="K3065" s="79">
        <v>3.3921000000000001</v>
      </c>
      <c r="L3065" s="79">
        <v>3.7450000000000001</v>
      </c>
      <c r="M3065" s="79" t="s">
        <v>194</v>
      </c>
      <c r="N3065" s="79" t="s">
        <v>194</v>
      </c>
      <c r="O3065" s="79" t="s">
        <v>194</v>
      </c>
    </row>
    <row r="3066" spans="1:18">
      <c r="A3066" s="87">
        <v>44956</v>
      </c>
      <c r="B3066" s="79">
        <v>3.1</v>
      </c>
      <c r="C3066" s="79" t="s">
        <v>194</v>
      </c>
      <c r="D3066" s="79">
        <v>3.07</v>
      </c>
      <c r="E3066" s="79">
        <v>3.08</v>
      </c>
      <c r="F3066" s="79">
        <v>3.06</v>
      </c>
      <c r="G3066" s="81">
        <v>705</v>
      </c>
      <c r="H3066" s="81">
        <v>7</v>
      </c>
      <c r="I3066" s="80">
        <v>126.319406</v>
      </c>
      <c r="J3066" s="79">
        <v>3.1637</v>
      </c>
      <c r="K3066" s="79">
        <v>3.3612000000000002</v>
      </c>
      <c r="L3066" s="79">
        <v>3.7202999999999999</v>
      </c>
      <c r="M3066" s="79" t="s">
        <v>194</v>
      </c>
      <c r="N3066" s="79" t="s">
        <v>194</v>
      </c>
      <c r="O3066" s="79" t="s">
        <v>194</v>
      </c>
    </row>
    <row r="3067" spans="1:18">
      <c r="A3067" s="87">
        <v>44957</v>
      </c>
      <c r="B3067" s="79">
        <v>3.1</v>
      </c>
      <c r="C3067" s="79" t="s">
        <v>194</v>
      </c>
      <c r="D3067" s="79">
        <v>3.07</v>
      </c>
      <c r="E3067" s="79">
        <v>3.07</v>
      </c>
      <c r="F3067" s="79">
        <v>3.06</v>
      </c>
      <c r="G3067" s="81">
        <v>568</v>
      </c>
      <c r="H3067" s="81">
        <v>11</v>
      </c>
      <c r="I3067" s="80">
        <v>126.33003100000001</v>
      </c>
      <c r="J3067" s="79">
        <v>3.1549</v>
      </c>
      <c r="K3067" s="79">
        <v>3.343</v>
      </c>
      <c r="L3067" s="79">
        <v>3.6924999999999999</v>
      </c>
      <c r="M3067" s="79" t="s">
        <v>194</v>
      </c>
      <c r="N3067" s="79" t="s">
        <v>194</v>
      </c>
      <c r="O3067" s="79" t="s">
        <v>194</v>
      </c>
    </row>
    <row r="3068" spans="1:18">
      <c r="A3068" s="87">
        <v>44958</v>
      </c>
      <c r="B3068" s="79">
        <v>3.1</v>
      </c>
      <c r="C3068" s="79" t="s">
        <v>194</v>
      </c>
      <c r="D3068" s="79">
        <v>3.07</v>
      </c>
      <c r="E3068" s="79">
        <v>3.07</v>
      </c>
      <c r="F3068" s="79">
        <v>3.06</v>
      </c>
      <c r="G3068" s="81">
        <v>472</v>
      </c>
      <c r="H3068" s="81">
        <v>5</v>
      </c>
      <c r="I3068" s="80">
        <v>126.34065699999999</v>
      </c>
      <c r="J3068" s="79">
        <v>3.2290000000000001</v>
      </c>
      <c r="K3068" s="79">
        <v>3.3717000000000001</v>
      </c>
      <c r="L3068" s="79">
        <v>3.7035</v>
      </c>
      <c r="M3068" s="79" t="s">
        <v>194</v>
      </c>
      <c r="N3068" s="79" t="s">
        <v>194</v>
      </c>
      <c r="O3068" s="79" t="s">
        <v>194</v>
      </c>
    </row>
    <row r="3069" spans="1:18">
      <c r="A3069" s="87">
        <v>44959</v>
      </c>
      <c r="B3069" s="79">
        <v>3.1</v>
      </c>
      <c r="D3069" s="79">
        <v>3.07</v>
      </c>
      <c r="E3069" s="79">
        <v>3.07</v>
      </c>
      <c r="F3069" s="79">
        <v>3.06</v>
      </c>
      <c r="G3069" s="81">
        <v>512</v>
      </c>
      <c r="H3069" s="81">
        <v>5</v>
      </c>
      <c r="I3069" s="80">
        <v>126.351283</v>
      </c>
      <c r="J3069" s="79">
        <v>3.1949999999999998</v>
      </c>
      <c r="K3069" s="79">
        <v>3.3506999999999998</v>
      </c>
      <c r="L3069" s="79">
        <v>3.6714000000000002</v>
      </c>
      <c r="M3069" s="79" t="s">
        <v>194</v>
      </c>
      <c r="N3069" s="79" t="s">
        <v>194</v>
      </c>
      <c r="O3069" s="79" t="s">
        <v>194</v>
      </c>
    </row>
    <row r="3070" spans="1:18">
      <c r="A3070" s="87">
        <v>44960</v>
      </c>
      <c r="B3070" s="79">
        <v>3.1</v>
      </c>
      <c r="C3070" s="79" t="s">
        <v>194</v>
      </c>
      <c r="D3070" s="79">
        <v>3.07</v>
      </c>
      <c r="E3070" s="79">
        <v>3.07</v>
      </c>
      <c r="F3070" s="79">
        <v>3.06</v>
      </c>
      <c r="G3070" s="81">
        <v>550</v>
      </c>
      <c r="H3070" s="81">
        <v>5</v>
      </c>
      <c r="I3070" s="80">
        <v>126.36190999999999</v>
      </c>
      <c r="J3070" s="79">
        <v>3.1716000000000002</v>
      </c>
      <c r="K3070" s="79">
        <v>3.3149999999999999</v>
      </c>
      <c r="L3070" s="79">
        <v>3.6150000000000002</v>
      </c>
      <c r="M3070" s="79" t="s">
        <v>194</v>
      </c>
      <c r="N3070" s="79" t="s">
        <v>194</v>
      </c>
      <c r="O3070" s="79" t="s">
        <v>194</v>
      </c>
    </row>
    <row r="3071" spans="1:18">
      <c r="A3071" s="87">
        <v>44963</v>
      </c>
      <c r="B3071" s="79">
        <v>3.1</v>
      </c>
      <c r="C3071" s="79" t="s">
        <v>194</v>
      </c>
      <c r="D3071" s="79">
        <v>3.07</v>
      </c>
      <c r="E3071" s="79">
        <v>3.07</v>
      </c>
      <c r="F3071" s="79">
        <v>3.06</v>
      </c>
      <c r="G3071" s="81">
        <v>175</v>
      </c>
      <c r="H3071" s="81">
        <v>3</v>
      </c>
      <c r="I3071" s="80">
        <v>126.393795</v>
      </c>
      <c r="J3071" s="79">
        <v>3.2050000000000001</v>
      </c>
      <c r="K3071" s="79">
        <v>3.3449</v>
      </c>
      <c r="L3071" s="79">
        <v>3.6617000000000002</v>
      </c>
      <c r="M3071" s="79" t="s">
        <v>194</v>
      </c>
      <c r="N3071" s="79" t="s">
        <v>194</v>
      </c>
      <c r="O3071" s="79" t="s">
        <v>194</v>
      </c>
    </row>
    <row r="3072" spans="1:18" ht="13">
      <c r="A3072" s="86">
        <v>44964</v>
      </c>
      <c r="B3072" s="83">
        <v>3.1</v>
      </c>
      <c r="C3072" s="83"/>
      <c r="D3072" s="83">
        <v>3.07</v>
      </c>
      <c r="E3072" s="83" t="s">
        <v>195</v>
      </c>
      <c r="F3072" s="83" t="s">
        <v>195</v>
      </c>
      <c r="G3072" s="85">
        <v>101</v>
      </c>
      <c r="H3072" s="85" t="s">
        <v>195</v>
      </c>
      <c r="I3072" s="84">
        <v>126.404426</v>
      </c>
      <c r="J3072" s="83">
        <v>3.335</v>
      </c>
      <c r="K3072" s="83">
        <v>3.4676999999999998</v>
      </c>
      <c r="L3072" s="83">
        <v>3.7823000000000002</v>
      </c>
      <c r="M3072" s="83" t="s">
        <v>194</v>
      </c>
      <c r="N3072" s="83" t="s">
        <v>194</v>
      </c>
      <c r="O3072" s="83" t="s">
        <v>194</v>
      </c>
      <c r="P3072" s="83"/>
      <c r="Q3072" s="83"/>
      <c r="R3072" s="83"/>
    </row>
    <row r="3073" spans="1:18" ht="13">
      <c r="A3073" s="86">
        <v>44965</v>
      </c>
      <c r="B3073" s="83">
        <v>3.35</v>
      </c>
      <c r="C3073" s="83">
        <v>0.25</v>
      </c>
      <c r="D3073" s="83">
        <v>3.32</v>
      </c>
      <c r="E3073" s="83" t="s">
        <v>195</v>
      </c>
      <c r="F3073" s="83" t="s">
        <v>195</v>
      </c>
      <c r="G3073" s="85">
        <v>95</v>
      </c>
      <c r="H3073" s="85" t="s">
        <v>195</v>
      </c>
      <c r="I3073" s="84">
        <v>126.415058</v>
      </c>
      <c r="J3073" s="83">
        <v>3.2502</v>
      </c>
      <c r="K3073" s="83">
        <v>3.4359999999999999</v>
      </c>
      <c r="L3073" s="83">
        <v>3.8014000000000001</v>
      </c>
      <c r="M3073" s="83" t="s">
        <v>194</v>
      </c>
      <c r="N3073" s="83" t="s">
        <v>194</v>
      </c>
      <c r="O3073" s="83" t="s">
        <v>194</v>
      </c>
      <c r="P3073" s="83"/>
      <c r="Q3073" s="83"/>
      <c r="R3073" s="83"/>
    </row>
    <row r="3074" spans="1:18" ht="13">
      <c r="A3074" s="86">
        <v>44966</v>
      </c>
      <c r="B3074" s="83">
        <v>3.35</v>
      </c>
      <c r="C3074" s="83" t="s">
        <v>194</v>
      </c>
      <c r="D3074" s="83">
        <v>3.32</v>
      </c>
      <c r="E3074" s="83" t="s">
        <v>195</v>
      </c>
      <c r="F3074" s="83" t="s">
        <v>195</v>
      </c>
      <c r="G3074" s="85">
        <v>0</v>
      </c>
      <c r="H3074" s="85" t="s">
        <v>195</v>
      </c>
      <c r="I3074" s="84">
        <v>126.426557</v>
      </c>
      <c r="J3074" s="83">
        <v>3.2850000000000001</v>
      </c>
      <c r="K3074" s="83">
        <v>3.4956</v>
      </c>
      <c r="L3074" s="83">
        <v>3.8411</v>
      </c>
      <c r="M3074" s="83" t="s">
        <v>194</v>
      </c>
      <c r="N3074" s="83" t="s">
        <v>194</v>
      </c>
      <c r="O3074" s="83" t="s">
        <v>194</v>
      </c>
      <c r="P3074" s="83"/>
      <c r="Q3074" s="83"/>
      <c r="R3074" s="83"/>
    </row>
    <row r="3075" spans="1:18" ht="13">
      <c r="A3075" s="86">
        <v>44967</v>
      </c>
      <c r="B3075" s="83">
        <v>3.35</v>
      </c>
      <c r="C3075" s="83" t="s">
        <v>194</v>
      </c>
      <c r="D3075" s="83">
        <v>3.32</v>
      </c>
      <c r="E3075" s="83">
        <v>3.32</v>
      </c>
      <c r="F3075" s="83">
        <v>3.31</v>
      </c>
      <c r="G3075" s="85">
        <v>244</v>
      </c>
      <c r="H3075" s="85">
        <v>3</v>
      </c>
      <c r="I3075" s="84">
        <v>126.438057</v>
      </c>
      <c r="J3075" s="83">
        <v>3.2736000000000001</v>
      </c>
      <c r="K3075" s="83">
        <v>3.4781</v>
      </c>
      <c r="L3075" s="83">
        <v>3.8637999999999999</v>
      </c>
      <c r="M3075" s="83" t="s">
        <v>194</v>
      </c>
      <c r="N3075" s="83" t="s">
        <v>194</v>
      </c>
      <c r="O3075" s="83" t="s">
        <v>194</v>
      </c>
      <c r="P3075" s="83"/>
      <c r="Q3075" s="83"/>
      <c r="R3075" s="83"/>
    </row>
    <row r="3076" spans="1:18" ht="13">
      <c r="A3076" s="86">
        <v>44970</v>
      </c>
      <c r="B3076" s="83">
        <v>3.35</v>
      </c>
      <c r="C3076" s="83" t="s">
        <v>194</v>
      </c>
      <c r="D3076" s="83">
        <v>3.32</v>
      </c>
      <c r="E3076" s="83">
        <v>3.32</v>
      </c>
      <c r="F3076" s="83">
        <v>3.31</v>
      </c>
      <c r="G3076" s="85">
        <v>1003</v>
      </c>
      <c r="H3076" s="85">
        <v>10</v>
      </c>
      <c r="I3076" s="84">
        <v>126.472559</v>
      </c>
      <c r="J3076" s="83">
        <v>3.2317999999999998</v>
      </c>
      <c r="K3076" s="83">
        <v>3.4802</v>
      </c>
      <c r="L3076" s="83">
        <v>3.88</v>
      </c>
      <c r="M3076" s="83" t="s">
        <v>194</v>
      </c>
      <c r="N3076" s="83" t="s">
        <v>194</v>
      </c>
      <c r="O3076" s="83" t="s">
        <v>194</v>
      </c>
      <c r="P3076" s="83"/>
      <c r="Q3076" s="83"/>
      <c r="R3076" s="83"/>
    </row>
    <row r="3077" spans="1:18" ht="13">
      <c r="A3077" s="86">
        <v>44971</v>
      </c>
      <c r="B3077" s="83">
        <v>3.35</v>
      </c>
      <c r="C3077" s="83" t="s">
        <v>194</v>
      </c>
      <c r="D3077" s="83">
        <v>3.32</v>
      </c>
      <c r="E3077" s="83">
        <v>3.33</v>
      </c>
      <c r="F3077" s="83">
        <v>3.31</v>
      </c>
      <c r="G3077" s="85">
        <v>975</v>
      </c>
      <c r="H3077" s="85">
        <v>9</v>
      </c>
      <c r="I3077" s="84">
        <v>126.48406300000001</v>
      </c>
      <c r="J3077" s="83">
        <v>3.2450000000000001</v>
      </c>
      <c r="K3077" s="83">
        <v>3.4689999999999999</v>
      </c>
      <c r="L3077" s="83">
        <v>3.8496999999999999</v>
      </c>
      <c r="M3077" s="83" t="s">
        <v>194</v>
      </c>
      <c r="N3077" s="83" t="s">
        <v>194</v>
      </c>
      <c r="O3077" s="83" t="s">
        <v>194</v>
      </c>
      <c r="P3077" s="83"/>
      <c r="Q3077" s="83"/>
      <c r="R3077" s="83"/>
    </row>
    <row r="3078" spans="1:18" ht="13">
      <c r="A3078" s="86">
        <v>44972</v>
      </c>
      <c r="B3078" s="83">
        <v>3.35</v>
      </c>
      <c r="C3078" s="83" t="s">
        <v>194</v>
      </c>
      <c r="D3078" s="83">
        <v>3.32</v>
      </c>
      <c r="E3078" s="83">
        <v>3.32</v>
      </c>
      <c r="F3078" s="83">
        <v>3.31</v>
      </c>
      <c r="G3078" s="85">
        <v>1267</v>
      </c>
      <c r="H3078" s="85">
        <v>14</v>
      </c>
      <c r="I3078" s="84">
        <v>126.49556800000001</v>
      </c>
      <c r="J3078" s="83">
        <v>3.2650000000000001</v>
      </c>
      <c r="K3078" s="83">
        <v>3.4765999999999999</v>
      </c>
      <c r="L3078" s="83">
        <v>3.8645</v>
      </c>
      <c r="M3078" s="83" t="s">
        <v>194</v>
      </c>
      <c r="N3078" s="83" t="s">
        <v>194</v>
      </c>
      <c r="O3078" s="83" t="s">
        <v>194</v>
      </c>
      <c r="P3078" s="83"/>
      <c r="Q3078" s="83"/>
      <c r="R3078" s="83"/>
    </row>
    <row r="3079" spans="1:18" ht="13">
      <c r="A3079" s="86">
        <v>44973</v>
      </c>
      <c r="B3079" s="83">
        <v>3.35</v>
      </c>
      <c r="C3079" s="83" t="s">
        <v>194</v>
      </c>
      <c r="D3079" s="83">
        <v>3.32</v>
      </c>
      <c r="E3079" s="83">
        <v>3.32</v>
      </c>
      <c r="F3079" s="83">
        <v>3.31</v>
      </c>
      <c r="G3079" s="85">
        <v>1216</v>
      </c>
      <c r="H3079" s="85">
        <v>11</v>
      </c>
      <c r="I3079" s="84">
        <v>126.507074</v>
      </c>
      <c r="J3079" s="83">
        <v>3.2635999999999998</v>
      </c>
      <c r="K3079" s="83">
        <v>3.4336000000000002</v>
      </c>
      <c r="L3079" s="83">
        <v>3.7949999999999999</v>
      </c>
      <c r="M3079" s="83" t="s">
        <v>194</v>
      </c>
      <c r="N3079" s="83" t="s">
        <v>194</v>
      </c>
      <c r="O3079" s="83" t="s">
        <v>194</v>
      </c>
      <c r="P3079" s="83"/>
      <c r="Q3079" s="83"/>
      <c r="R3079" s="83"/>
    </row>
    <row r="3080" spans="1:18" ht="13">
      <c r="A3080" s="86">
        <v>44974</v>
      </c>
      <c r="B3080" s="83">
        <v>3.35</v>
      </c>
      <c r="C3080" s="83" t="s">
        <v>194</v>
      </c>
      <c r="D3080" s="83">
        <v>3.32</v>
      </c>
      <c r="E3080" s="83" t="s">
        <v>195</v>
      </c>
      <c r="F3080" s="83" t="s">
        <v>195</v>
      </c>
      <c r="G3080" s="85">
        <v>0</v>
      </c>
      <c r="H3080" s="85" t="s">
        <v>195</v>
      </c>
      <c r="I3080" s="84">
        <v>126.518581</v>
      </c>
      <c r="J3080" s="83">
        <v>3.2949999999999999</v>
      </c>
      <c r="K3080" s="83">
        <v>3.4552</v>
      </c>
      <c r="L3080" s="83">
        <v>3.8033000000000001</v>
      </c>
      <c r="M3080" s="83" t="s">
        <v>194</v>
      </c>
      <c r="N3080" s="83" t="s">
        <v>194</v>
      </c>
      <c r="O3080" s="83" t="s">
        <v>194</v>
      </c>
      <c r="P3080" s="83"/>
      <c r="Q3080" s="83"/>
      <c r="R3080" s="83"/>
    </row>
    <row r="3081" spans="1:18" ht="13">
      <c r="A3081" s="86">
        <v>44977</v>
      </c>
      <c r="B3081" s="83">
        <v>3.35</v>
      </c>
      <c r="C3081" s="83" t="s">
        <v>194</v>
      </c>
      <c r="D3081" s="83">
        <v>3.32</v>
      </c>
      <c r="E3081" s="83">
        <v>3.33</v>
      </c>
      <c r="F3081" s="83">
        <v>3.32</v>
      </c>
      <c r="G3081" s="85">
        <v>166</v>
      </c>
      <c r="H3081" s="85">
        <v>4</v>
      </c>
      <c r="I3081" s="84">
        <v>126.553105</v>
      </c>
      <c r="J3081" s="83">
        <v>3.32</v>
      </c>
      <c r="K3081" s="83">
        <v>3.4845000000000002</v>
      </c>
      <c r="L3081" s="83">
        <v>3.8250000000000002</v>
      </c>
      <c r="M3081" s="83" t="s">
        <v>194</v>
      </c>
      <c r="N3081" s="83" t="s">
        <v>194</v>
      </c>
      <c r="O3081" s="83" t="s">
        <v>194</v>
      </c>
      <c r="P3081" s="83"/>
      <c r="Q3081" s="83"/>
      <c r="R3081" s="83"/>
    </row>
    <row r="3082" spans="1:18" ht="13">
      <c r="A3082" s="86">
        <v>44978</v>
      </c>
      <c r="B3082" s="83">
        <v>3.35</v>
      </c>
      <c r="C3082" s="83" t="s">
        <v>194</v>
      </c>
      <c r="D3082" s="83">
        <v>3.32</v>
      </c>
      <c r="E3082" s="83">
        <v>3.32</v>
      </c>
      <c r="F3082" s="83">
        <v>3.31</v>
      </c>
      <c r="G3082" s="85">
        <v>814</v>
      </c>
      <c r="H3082" s="85">
        <v>7</v>
      </c>
      <c r="I3082" s="84">
        <v>126.564616</v>
      </c>
      <c r="J3082" s="83">
        <v>3.3422999999999998</v>
      </c>
      <c r="K3082" s="83">
        <v>3.5194000000000001</v>
      </c>
      <c r="L3082" s="83">
        <v>3.8809999999999998</v>
      </c>
      <c r="M3082" s="83" t="s">
        <v>194</v>
      </c>
      <c r="N3082" s="83" t="s">
        <v>194</v>
      </c>
      <c r="O3082" s="83" t="s">
        <v>194</v>
      </c>
      <c r="P3082" s="83"/>
      <c r="Q3082" s="83"/>
      <c r="R3082" s="83"/>
    </row>
    <row r="3083" spans="1:18" ht="13">
      <c r="A3083" s="86">
        <v>44979</v>
      </c>
      <c r="B3083" s="83">
        <v>3.35</v>
      </c>
      <c r="C3083" s="83" t="s">
        <v>194</v>
      </c>
      <c r="D3083" s="83">
        <v>3.33</v>
      </c>
      <c r="E3083" s="83">
        <v>3.35</v>
      </c>
      <c r="F3083" s="83">
        <v>3.31</v>
      </c>
      <c r="G3083" s="85">
        <v>561</v>
      </c>
      <c r="H3083" s="85">
        <v>4</v>
      </c>
      <c r="I3083" s="84">
        <v>126.576128</v>
      </c>
      <c r="J3083" s="83">
        <v>3.28</v>
      </c>
      <c r="K3083" s="83">
        <v>3.4723999999999999</v>
      </c>
      <c r="L3083" s="83">
        <v>3.84</v>
      </c>
      <c r="M3083" s="83" t="s">
        <v>194</v>
      </c>
      <c r="N3083" s="83" t="s">
        <v>194</v>
      </c>
      <c r="O3083" s="83" t="s">
        <v>194</v>
      </c>
      <c r="P3083" s="83"/>
      <c r="Q3083" s="83"/>
      <c r="R3083" s="83"/>
    </row>
    <row r="3084" spans="1:18" ht="13">
      <c r="A3084" s="86">
        <v>44980</v>
      </c>
      <c r="B3084" s="83">
        <v>3.35</v>
      </c>
      <c r="C3084" s="83" t="s">
        <v>194</v>
      </c>
      <c r="D3084" s="83">
        <v>3.32</v>
      </c>
      <c r="E3084" s="83">
        <v>3.33</v>
      </c>
      <c r="F3084" s="83">
        <v>3.31</v>
      </c>
      <c r="G3084" s="85">
        <v>645</v>
      </c>
      <c r="H3084" s="85">
        <v>6</v>
      </c>
      <c r="I3084" s="84">
        <v>126.587676</v>
      </c>
      <c r="J3084" s="83">
        <v>3.3351999999999999</v>
      </c>
      <c r="K3084" s="83">
        <v>3.5049999999999999</v>
      </c>
      <c r="L3084" s="83">
        <v>3.8473999999999999</v>
      </c>
      <c r="M3084" s="83" t="s">
        <v>194</v>
      </c>
      <c r="N3084" s="83" t="s">
        <v>194</v>
      </c>
      <c r="O3084" s="83" t="s">
        <v>194</v>
      </c>
      <c r="P3084" s="83"/>
      <c r="Q3084" s="83"/>
      <c r="R3084" s="83"/>
    </row>
    <row r="3085" spans="1:18" ht="13">
      <c r="A3085" s="86">
        <v>44981</v>
      </c>
      <c r="B3085" s="83">
        <v>3.35</v>
      </c>
      <c r="C3085" s="83" t="s">
        <v>194</v>
      </c>
      <c r="D3085" s="83">
        <v>3.32</v>
      </c>
      <c r="E3085" s="83">
        <v>3.32</v>
      </c>
      <c r="F3085" s="83">
        <v>3.31</v>
      </c>
      <c r="G3085" s="85">
        <v>1139</v>
      </c>
      <c r="H3085" s="85">
        <v>8</v>
      </c>
      <c r="I3085" s="84">
        <v>126.59918999999999</v>
      </c>
      <c r="J3085" s="83">
        <v>3.3134999999999999</v>
      </c>
      <c r="K3085" s="83">
        <v>3.4933999999999998</v>
      </c>
      <c r="L3085" s="83">
        <v>3.85</v>
      </c>
      <c r="M3085" s="83" t="s">
        <v>194</v>
      </c>
      <c r="N3085" s="83" t="s">
        <v>194</v>
      </c>
      <c r="O3085" s="83" t="s">
        <v>194</v>
      </c>
      <c r="P3085" s="83"/>
      <c r="Q3085" s="83"/>
      <c r="R3085" s="83"/>
    </row>
    <row r="3086" spans="1:18" ht="13">
      <c r="A3086" s="86">
        <v>44984</v>
      </c>
      <c r="B3086" s="83">
        <v>3.35</v>
      </c>
      <c r="C3086" s="83" t="s">
        <v>194</v>
      </c>
      <c r="D3086" s="83">
        <v>3.32</v>
      </c>
      <c r="E3086" s="83">
        <v>3.32</v>
      </c>
      <c r="F3086" s="83">
        <v>3.31</v>
      </c>
      <c r="G3086" s="85">
        <v>1217</v>
      </c>
      <c r="H3086" s="85">
        <v>11</v>
      </c>
      <c r="I3086" s="84">
        <v>126.633736</v>
      </c>
      <c r="J3086" s="83">
        <v>3.3592</v>
      </c>
      <c r="K3086" s="83">
        <v>3.55</v>
      </c>
      <c r="L3086" s="83">
        <v>3.9049999999999998</v>
      </c>
      <c r="M3086" s="83" t="s">
        <v>194</v>
      </c>
      <c r="N3086" s="83" t="s">
        <v>194</v>
      </c>
      <c r="O3086" s="83" t="s">
        <v>194</v>
      </c>
      <c r="P3086" s="83"/>
      <c r="Q3086" s="83"/>
      <c r="R3086" s="83"/>
    </row>
    <row r="3087" spans="1:18" ht="13">
      <c r="A3087" s="86">
        <v>44985</v>
      </c>
      <c r="B3087" s="83">
        <v>3.35</v>
      </c>
      <c r="C3087" s="83" t="s">
        <v>194</v>
      </c>
      <c r="D3087" s="83">
        <v>3.32</v>
      </c>
      <c r="E3087" s="83">
        <v>3.35</v>
      </c>
      <c r="F3087" s="83">
        <v>3.31</v>
      </c>
      <c r="G3087" s="85">
        <v>996</v>
      </c>
      <c r="H3087" s="85">
        <v>14</v>
      </c>
      <c r="I3087" s="84">
        <v>126.64525399999999</v>
      </c>
      <c r="J3087" s="83">
        <v>3.3935</v>
      </c>
      <c r="K3087" s="83">
        <v>3.5728</v>
      </c>
      <c r="L3087" s="83">
        <v>3.9424999999999999</v>
      </c>
      <c r="M3087" s="83" t="s">
        <v>194</v>
      </c>
      <c r="N3087" s="83" t="s">
        <v>194</v>
      </c>
      <c r="O3087" s="83" t="s">
        <v>194</v>
      </c>
      <c r="P3087" s="83"/>
      <c r="Q3087" s="83"/>
      <c r="R3087" s="83"/>
    </row>
    <row r="3088" spans="1:18" ht="13">
      <c r="A3088" s="86">
        <v>44986</v>
      </c>
      <c r="B3088" s="83">
        <v>3.35</v>
      </c>
      <c r="C3088" s="83" t="s">
        <v>194</v>
      </c>
      <c r="D3088" s="83">
        <v>3.32</v>
      </c>
      <c r="E3088" s="83">
        <v>3.32</v>
      </c>
      <c r="F3088" s="83">
        <v>3.31</v>
      </c>
      <c r="G3088" s="85">
        <v>941</v>
      </c>
      <c r="H3088" s="85">
        <v>9</v>
      </c>
      <c r="I3088" s="84">
        <v>126.656774</v>
      </c>
      <c r="J3088" s="83">
        <v>3.3816999999999999</v>
      </c>
      <c r="K3088" s="83">
        <v>3.5749</v>
      </c>
      <c r="L3088" s="83">
        <v>3.9317000000000002</v>
      </c>
      <c r="M3088" s="83" t="s">
        <v>194</v>
      </c>
      <c r="N3088" s="83" t="s">
        <v>194</v>
      </c>
      <c r="O3088" s="83" t="s">
        <v>194</v>
      </c>
      <c r="P3088" s="83"/>
      <c r="Q3088" s="83"/>
      <c r="R3088" s="83"/>
    </row>
    <row r="3089" spans="1:18" ht="13">
      <c r="A3089" s="86">
        <v>44987</v>
      </c>
      <c r="B3089" s="83">
        <v>3.35</v>
      </c>
      <c r="C3089" s="83" t="s">
        <v>194</v>
      </c>
      <c r="D3089" s="83">
        <v>3.32</v>
      </c>
      <c r="E3089" s="83">
        <v>3.32</v>
      </c>
      <c r="F3089" s="83">
        <v>3.31</v>
      </c>
      <c r="G3089" s="85">
        <v>611</v>
      </c>
      <c r="H3089" s="85">
        <v>7</v>
      </c>
      <c r="I3089" s="84">
        <v>126.668295</v>
      </c>
      <c r="J3089" s="83">
        <v>3.42</v>
      </c>
      <c r="K3089" s="83">
        <v>3.6337000000000002</v>
      </c>
      <c r="L3089" s="83">
        <v>3.96</v>
      </c>
      <c r="M3089" s="83" t="s">
        <v>194</v>
      </c>
      <c r="N3089" s="83" t="s">
        <v>194</v>
      </c>
      <c r="O3089" s="83" t="s">
        <v>194</v>
      </c>
      <c r="P3089" s="83"/>
      <c r="Q3089" s="83"/>
      <c r="R3089" s="83"/>
    </row>
    <row r="3090" spans="1:18" ht="13">
      <c r="A3090" s="86">
        <v>44988</v>
      </c>
      <c r="B3090" s="83">
        <v>3.35</v>
      </c>
      <c r="C3090" s="83" t="s">
        <v>194</v>
      </c>
      <c r="D3090" s="83">
        <v>3.32</v>
      </c>
      <c r="E3090" s="83">
        <v>3.32</v>
      </c>
      <c r="F3090" s="83">
        <v>3.31</v>
      </c>
      <c r="G3090" s="85">
        <v>734</v>
      </c>
      <c r="H3090" s="85">
        <v>7</v>
      </c>
      <c r="I3090" s="84">
        <v>126.679817</v>
      </c>
      <c r="J3090" s="83">
        <v>3.4295</v>
      </c>
      <c r="K3090" s="83">
        <v>3.6185999999999998</v>
      </c>
      <c r="L3090" s="83">
        <v>3.95</v>
      </c>
      <c r="M3090" s="83" t="s">
        <v>194</v>
      </c>
      <c r="N3090" s="83" t="s">
        <v>194</v>
      </c>
      <c r="O3090" s="83" t="s">
        <v>194</v>
      </c>
      <c r="P3090" s="83"/>
      <c r="Q3090" s="83"/>
      <c r="R3090" s="83"/>
    </row>
    <row r="3091" spans="1:18" ht="13">
      <c r="A3091" s="86">
        <v>44991</v>
      </c>
      <c r="B3091" s="83">
        <v>3.35</v>
      </c>
      <c r="C3091" s="83" t="s">
        <v>194</v>
      </c>
      <c r="D3091" s="83">
        <v>3.32</v>
      </c>
      <c r="E3091" s="83">
        <v>3.32</v>
      </c>
      <c r="F3091" s="83">
        <v>3.31</v>
      </c>
      <c r="G3091" s="85">
        <v>771</v>
      </c>
      <c r="H3091" s="85">
        <v>6</v>
      </c>
      <c r="I3091" s="84">
        <v>126.71438499999999</v>
      </c>
      <c r="J3091" s="83">
        <v>3.4350000000000001</v>
      </c>
      <c r="K3091" s="83">
        <v>3.6025</v>
      </c>
      <c r="L3091" s="83">
        <v>3.9329000000000001</v>
      </c>
      <c r="M3091" s="83" t="s">
        <v>194</v>
      </c>
      <c r="N3091" s="83" t="s">
        <v>194</v>
      </c>
      <c r="O3091" s="83" t="s">
        <v>194</v>
      </c>
      <c r="P3091" s="83"/>
      <c r="Q3091" s="83"/>
      <c r="R3091" s="83"/>
    </row>
    <row r="3092" spans="1:18" ht="13">
      <c r="A3092" s="86">
        <v>44992</v>
      </c>
      <c r="B3092" s="83">
        <v>3.35</v>
      </c>
      <c r="C3092" s="83" t="s">
        <v>194</v>
      </c>
      <c r="D3092" s="83">
        <v>3.32</v>
      </c>
      <c r="E3092" s="83">
        <v>3.32</v>
      </c>
      <c r="F3092" s="83">
        <v>3.31</v>
      </c>
      <c r="G3092" s="85">
        <v>924</v>
      </c>
      <c r="H3092" s="85">
        <v>10</v>
      </c>
      <c r="I3092" s="84">
        <v>126.725911</v>
      </c>
      <c r="J3092" s="83">
        <v>3.3923999999999999</v>
      </c>
      <c r="K3092" s="83">
        <v>3.5124</v>
      </c>
      <c r="L3092" s="83">
        <v>3.835</v>
      </c>
      <c r="M3092" s="83" t="s">
        <v>194</v>
      </c>
      <c r="N3092" s="83" t="s">
        <v>194</v>
      </c>
      <c r="O3092" s="83" t="s">
        <v>194</v>
      </c>
      <c r="P3092" s="83"/>
      <c r="Q3092" s="83"/>
      <c r="R3092" s="83"/>
    </row>
    <row r="3093" spans="1:18" ht="13">
      <c r="A3093" s="86">
        <v>44993</v>
      </c>
      <c r="B3093" s="83">
        <v>3.6</v>
      </c>
      <c r="C3093" s="83">
        <v>0.25</v>
      </c>
      <c r="D3093" s="83">
        <v>3.57</v>
      </c>
      <c r="E3093" s="83">
        <v>3.57</v>
      </c>
      <c r="F3093" s="83">
        <v>3.57</v>
      </c>
      <c r="G3093" s="85">
        <v>807</v>
      </c>
      <c r="H3093" s="85">
        <v>6</v>
      </c>
      <c r="I3093" s="84">
        <v>126.737438</v>
      </c>
      <c r="J3093" s="83">
        <v>3.5451999999999999</v>
      </c>
      <c r="K3093" s="83">
        <v>3.6532</v>
      </c>
      <c r="L3093" s="83">
        <v>3.95</v>
      </c>
      <c r="M3093" s="83" t="s">
        <v>194</v>
      </c>
      <c r="N3093" s="83" t="s">
        <v>194</v>
      </c>
      <c r="O3093" s="83" t="s">
        <v>194</v>
      </c>
      <c r="P3093" s="83"/>
      <c r="Q3093" s="83"/>
      <c r="R3093" s="83"/>
    </row>
    <row r="3094" spans="1:18" ht="13">
      <c r="A3094" s="86">
        <v>44994</v>
      </c>
      <c r="B3094" s="83">
        <v>3.6</v>
      </c>
      <c r="C3094" s="83" t="s">
        <v>194</v>
      </c>
      <c r="D3094" s="83">
        <v>3.57</v>
      </c>
      <c r="E3094" s="83">
        <v>3.57</v>
      </c>
      <c r="F3094" s="83">
        <v>3.57</v>
      </c>
      <c r="G3094" s="85">
        <v>698</v>
      </c>
      <c r="H3094" s="85">
        <v>5</v>
      </c>
      <c r="I3094" s="84">
        <v>126.74983400000001</v>
      </c>
      <c r="J3094" s="83">
        <v>3.5236000000000001</v>
      </c>
      <c r="K3094" s="83">
        <v>3.6261000000000001</v>
      </c>
      <c r="L3094" s="83">
        <v>3.93</v>
      </c>
      <c r="M3094" s="83" t="s">
        <v>194</v>
      </c>
      <c r="N3094" s="83" t="s">
        <v>194</v>
      </c>
      <c r="O3094" s="83" t="s">
        <v>194</v>
      </c>
      <c r="P3094" s="83"/>
      <c r="Q3094" s="83"/>
      <c r="R3094" s="83"/>
    </row>
    <row r="3095" spans="1:18" ht="13">
      <c r="A3095" s="86">
        <v>44995</v>
      </c>
      <c r="B3095" s="83">
        <v>3.6</v>
      </c>
      <c r="C3095" s="83" t="s">
        <v>194</v>
      </c>
      <c r="D3095" s="83">
        <v>3.57</v>
      </c>
      <c r="E3095" s="83">
        <v>3.57</v>
      </c>
      <c r="F3095" s="83">
        <v>3.57</v>
      </c>
      <c r="G3095" s="85">
        <v>883</v>
      </c>
      <c r="H3095" s="85">
        <v>7</v>
      </c>
      <c r="I3095" s="84">
        <v>126.762231</v>
      </c>
      <c r="J3095" s="83">
        <v>3.5331999999999999</v>
      </c>
      <c r="K3095" s="83">
        <v>3.64</v>
      </c>
      <c r="L3095" s="83">
        <v>3.92</v>
      </c>
      <c r="M3095" s="83" t="s">
        <v>194</v>
      </c>
      <c r="N3095" s="83" t="s">
        <v>194</v>
      </c>
      <c r="O3095" s="83" t="s">
        <v>194</v>
      </c>
      <c r="P3095" s="83"/>
      <c r="Q3095" s="83"/>
      <c r="R3095" s="83"/>
    </row>
    <row r="3096" spans="1:18" ht="13">
      <c r="A3096" s="86">
        <v>44998</v>
      </c>
      <c r="B3096" s="83">
        <v>3.6</v>
      </c>
      <c r="C3096" s="83" t="s">
        <v>194</v>
      </c>
      <c r="D3096" s="83">
        <v>3.57</v>
      </c>
      <c r="E3096" s="83">
        <v>3.57</v>
      </c>
      <c r="F3096" s="83">
        <v>3.57</v>
      </c>
      <c r="G3096" s="85">
        <v>960</v>
      </c>
      <c r="H3096" s="85">
        <v>8</v>
      </c>
      <c r="I3096" s="84">
        <v>126.799426</v>
      </c>
      <c r="J3096" s="83">
        <v>3.56</v>
      </c>
      <c r="K3096" s="83">
        <v>3.6646000000000001</v>
      </c>
      <c r="L3096" s="83">
        <v>3.9466999999999999</v>
      </c>
      <c r="M3096" s="83" t="s">
        <v>194</v>
      </c>
      <c r="N3096" s="83" t="s">
        <v>194</v>
      </c>
      <c r="O3096" s="83" t="s">
        <v>194</v>
      </c>
      <c r="P3096" s="83"/>
      <c r="Q3096" s="83"/>
      <c r="R3096" s="83"/>
    </row>
    <row r="3097" spans="1:18" ht="13">
      <c r="A3097" s="86">
        <v>44999</v>
      </c>
      <c r="B3097" s="83">
        <v>3.6</v>
      </c>
      <c r="C3097" s="83" t="s">
        <v>194</v>
      </c>
      <c r="D3097" s="83">
        <v>3.57</v>
      </c>
      <c r="E3097" s="83">
        <v>3.57</v>
      </c>
      <c r="F3097" s="83">
        <v>3.57</v>
      </c>
      <c r="G3097" s="85">
        <v>956</v>
      </c>
      <c r="H3097" s="85">
        <v>9</v>
      </c>
      <c r="I3097" s="84">
        <v>126.81182800000001</v>
      </c>
      <c r="J3097" s="83">
        <v>3.5023</v>
      </c>
      <c r="K3097" s="83">
        <v>3.5680000000000001</v>
      </c>
      <c r="L3097" s="83">
        <v>3.7850000000000001</v>
      </c>
      <c r="M3097" s="83" t="s">
        <v>194</v>
      </c>
      <c r="N3097" s="83" t="s">
        <v>194</v>
      </c>
      <c r="O3097" s="83" t="s">
        <v>194</v>
      </c>
      <c r="P3097" s="83"/>
      <c r="Q3097" s="83"/>
      <c r="R3097" s="83"/>
    </row>
    <row r="3098" spans="1:18" ht="13">
      <c r="A3098" s="86">
        <v>45000</v>
      </c>
      <c r="B3098" s="83">
        <v>3.6</v>
      </c>
      <c r="C3098" s="83" t="s">
        <v>194</v>
      </c>
      <c r="D3098" s="83">
        <v>3.57</v>
      </c>
      <c r="E3098" s="83">
        <v>3.57</v>
      </c>
      <c r="F3098" s="83">
        <v>3.57</v>
      </c>
      <c r="G3098" s="85">
        <v>1123</v>
      </c>
      <c r="H3098" s="85">
        <v>8</v>
      </c>
      <c r="I3098" s="84">
        <v>126.824231</v>
      </c>
      <c r="J3098" s="83">
        <v>3.57</v>
      </c>
      <c r="K3098" s="83">
        <v>3.6383000000000001</v>
      </c>
      <c r="L3098" s="83">
        <v>3.8490000000000002</v>
      </c>
      <c r="M3098" s="83" t="s">
        <v>194</v>
      </c>
      <c r="N3098" s="83" t="s">
        <v>194</v>
      </c>
      <c r="O3098" s="83" t="s">
        <v>194</v>
      </c>
      <c r="P3098" s="83"/>
      <c r="Q3098" s="83"/>
      <c r="R3098" s="83"/>
    </row>
    <row r="3099" spans="1:18" ht="13">
      <c r="A3099" s="86">
        <v>45001</v>
      </c>
      <c r="B3099" s="83">
        <v>3.6</v>
      </c>
      <c r="C3099" s="83" t="s">
        <v>194</v>
      </c>
      <c r="D3099" s="83">
        <v>3.57</v>
      </c>
      <c r="E3099" s="83">
        <v>3.57</v>
      </c>
      <c r="F3099" s="83">
        <v>3.57</v>
      </c>
      <c r="G3099" s="85">
        <v>266</v>
      </c>
      <c r="H3099" s="85">
        <v>4</v>
      </c>
      <c r="I3099" s="84">
        <v>126.836635</v>
      </c>
      <c r="J3099" s="83">
        <v>3.4456000000000002</v>
      </c>
      <c r="K3099" s="83">
        <v>3.5114999999999998</v>
      </c>
      <c r="L3099" s="83">
        <v>3.62</v>
      </c>
      <c r="M3099" s="83" t="s">
        <v>194</v>
      </c>
      <c r="N3099" s="83" t="s">
        <v>194</v>
      </c>
      <c r="O3099" s="83" t="s">
        <v>194</v>
      </c>
      <c r="P3099" s="83"/>
      <c r="Q3099" s="83"/>
      <c r="R3099" s="83"/>
    </row>
    <row r="3100" spans="1:18" ht="13">
      <c r="A3100" s="86">
        <v>45002</v>
      </c>
      <c r="B3100" s="83">
        <v>3.6</v>
      </c>
      <c r="C3100" s="83" t="s">
        <v>194</v>
      </c>
      <c r="D3100" s="83">
        <v>3.57</v>
      </c>
      <c r="E3100" s="83">
        <v>3.57</v>
      </c>
      <c r="F3100" s="83">
        <v>3.57</v>
      </c>
      <c r="G3100" s="85">
        <v>144</v>
      </c>
      <c r="H3100" s="85">
        <v>3</v>
      </c>
      <c r="I3100" s="84">
        <v>126.849041</v>
      </c>
      <c r="J3100" s="83">
        <v>3.6349999999999998</v>
      </c>
      <c r="K3100" s="83">
        <v>3.7157</v>
      </c>
      <c r="L3100" s="83">
        <v>3.8441000000000001</v>
      </c>
      <c r="M3100" s="83" t="s">
        <v>194</v>
      </c>
      <c r="N3100" s="83" t="s">
        <v>194</v>
      </c>
      <c r="O3100" s="83" t="s">
        <v>194</v>
      </c>
      <c r="P3100" s="83"/>
      <c r="Q3100" s="83"/>
      <c r="R3100" s="83"/>
    </row>
    <row r="3101" spans="1:18" ht="13">
      <c r="A3101" s="86">
        <v>45005</v>
      </c>
      <c r="B3101" s="83">
        <v>3.6</v>
      </c>
      <c r="C3101" s="83" t="s">
        <v>194</v>
      </c>
      <c r="D3101" s="83">
        <v>3.57</v>
      </c>
      <c r="E3101" s="83">
        <v>3.57</v>
      </c>
      <c r="F3101" s="83">
        <v>3.57</v>
      </c>
      <c r="G3101" s="85">
        <v>286</v>
      </c>
      <c r="H3101" s="85">
        <v>4</v>
      </c>
      <c r="I3101" s="84">
        <v>126.886262</v>
      </c>
      <c r="J3101" s="83">
        <v>3.49</v>
      </c>
      <c r="K3101" s="83">
        <v>3.5585</v>
      </c>
      <c r="L3101" s="83">
        <v>3.68</v>
      </c>
      <c r="M3101" s="83" t="s">
        <v>194</v>
      </c>
      <c r="N3101" s="83" t="s">
        <v>194</v>
      </c>
      <c r="O3101" s="83" t="s">
        <v>194</v>
      </c>
      <c r="P3101" s="83"/>
      <c r="Q3101" s="83"/>
      <c r="R3101" s="83"/>
    </row>
    <row r="3102" spans="1:18" ht="13">
      <c r="A3102" s="86">
        <v>45006</v>
      </c>
      <c r="B3102" s="83">
        <v>3.6</v>
      </c>
      <c r="C3102" s="83" t="s">
        <v>194</v>
      </c>
      <c r="D3102" s="83">
        <v>3.57</v>
      </c>
      <c r="E3102" s="83">
        <v>3.57</v>
      </c>
      <c r="F3102" s="83">
        <v>3.57</v>
      </c>
      <c r="G3102" s="85">
        <v>1188</v>
      </c>
      <c r="H3102" s="85">
        <v>9</v>
      </c>
      <c r="I3102" s="84">
        <v>126.898673</v>
      </c>
      <c r="J3102" s="83">
        <v>3.5771000000000002</v>
      </c>
      <c r="K3102" s="83">
        <v>3.6332</v>
      </c>
      <c r="L3102" s="83">
        <v>3.7391999999999999</v>
      </c>
      <c r="M3102" s="83" t="s">
        <v>194</v>
      </c>
      <c r="N3102" s="83" t="s">
        <v>194</v>
      </c>
      <c r="O3102" s="83" t="s">
        <v>194</v>
      </c>
      <c r="P3102" s="83"/>
      <c r="Q3102" s="83"/>
      <c r="R3102" s="83"/>
    </row>
    <row r="3103" spans="1:18" ht="13">
      <c r="A3103" s="86">
        <v>45007</v>
      </c>
      <c r="B3103" s="83">
        <v>3.6</v>
      </c>
      <c r="C3103" s="83" t="s">
        <v>194</v>
      </c>
      <c r="D3103" s="83">
        <v>3.57</v>
      </c>
      <c r="E3103" s="83">
        <v>3.57</v>
      </c>
      <c r="F3103" s="83">
        <v>3.57</v>
      </c>
      <c r="G3103" s="85">
        <v>712</v>
      </c>
      <c r="H3103" s="85">
        <v>4</v>
      </c>
      <c r="I3103" s="84">
        <v>126.911085</v>
      </c>
      <c r="J3103" s="83">
        <v>3.6537000000000002</v>
      </c>
      <c r="K3103" s="83">
        <v>3.7183999999999999</v>
      </c>
      <c r="L3103" s="83">
        <v>3.8368000000000002</v>
      </c>
      <c r="M3103" s="83" t="s">
        <v>194</v>
      </c>
      <c r="N3103" s="83" t="s">
        <v>194</v>
      </c>
      <c r="O3103" s="83" t="s">
        <v>194</v>
      </c>
      <c r="P3103" s="83"/>
      <c r="Q3103" s="83"/>
      <c r="R3103" s="83"/>
    </row>
    <row r="3104" spans="1:18" ht="13">
      <c r="A3104" s="86">
        <v>45008</v>
      </c>
      <c r="B3104" s="83">
        <v>3.6</v>
      </c>
      <c r="C3104" s="83" t="s">
        <v>194</v>
      </c>
      <c r="D3104" s="83">
        <v>3.57</v>
      </c>
      <c r="E3104" s="83">
        <v>3.57</v>
      </c>
      <c r="F3104" s="83">
        <v>3.57</v>
      </c>
      <c r="G3104" s="85">
        <v>1010</v>
      </c>
      <c r="H3104" s="85">
        <v>6</v>
      </c>
      <c r="I3104" s="84">
        <v>126.923498</v>
      </c>
      <c r="J3104" s="83">
        <v>3.64</v>
      </c>
      <c r="K3104" s="83">
        <v>3.706</v>
      </c>
      <c r="L3104" s="83">
        <v>3.8060999999999998</v>
      </c>
      <c r="M3104" s="83" t="s">
        <v>194</v>
      </c>
      <c r="N3104" s="83" t="s">
        <v>194</v>
      </c>
      <c r="O3104" s="83" t="s">
        <v>194</v>
      </c>
      <c r="P3104" s="83"/>
      <c r="Q3104" s="83"/>
      <c r="R3104" s="83"/>
    </row>
    <row r="3105" spans="1:18" ht="13">
      <c r="A3105" s="86">
        <v>45009</v>
      </c>
      <c r="B3105" s="83">
        <v>3.6</v>
      </c>
      <c r="C3105" s="83" t="s">
        <v>194</v>
      </c>
      <c r="D3105" s="83">
        <v>3.57</v>
      </c>
      <c r="E3105" s="83">
        <v>3.57</v>
      </c>
      <c r="F3105" s="83">
        <v>3.57</v>
      </c>
      <c r="G3105" s="85">
        <v>1114</v>
      </c>
      <c r="H3105" s="85">
        <v>7</v>
      </c>
      <c r="I3105" s="84">
        <v>126.935912</v>
      </c>
      <c r="J3105" s="83">
        <v>3.6242999999999999</v>
      </c>
      <c r="K3105" s="83">
        <v>3.6802000000000001</v>
      </c>
      <c r="L3105" s="83">
        <v>3.7549999999999999</v>
      </c>
      <c r="M3105" s="83" t="s">
        <v>194</v>
      </c>
      <c r="N3105" s="83" t="s">
        <v>194</v>
      </c>
      <c r="O3105" s="83" t="s">
        <v>194</v>
      </c>
      <c r="P3105" s="83"/>
      <c r="Q3105" s="83"/>
      <c r="R3105" s="83"/>
    </row>
    <row r="3106" spans="1:18" ht="13">
      <c r="A3106" s="86">
        <v>45012</v>
      </c>
      <c r="B3106" s="83">
        <v>3.6</v>
      </c>
      <c r="C3106" s="83" t="s">
        <v>194</v>
      </c>
      <c r="D3106" s="83">
        <v>3.57</v>
      </c>
      <c r="E3106" s="83">
        <v>3.57</v>
      </c>
      <c r="F3106" s="83">
        <v>3.57</v>
      </c>
      <c r="G3106" s="85">
        <v>1241</v>
      </c>
      <c r="H3106" s="85">
        <v>7</v>
      </c>
      <c r="I3106" s="84">
        <v>126.973158</v>
      </c>
      <c r="J3106" s="83">
        <v>3.6179000000000001</v>
      </c>
      <c r="K3106" s="83">
        <v>3.6850000000000001</v>
      </c>
      <c r="L3106" s="83">
        <v>3.7549999999999999</v>
      </c>
      <c r="M3106" s="83" t="s">
        <v>194</v>
      </c>
      <c r="N3106" s="83" t="s">
        <v>194</v>
      </c>
      <c r="O3106" s="83" t="s">
        <v>194</v>
      </c>
      <c r="P3106" s="83"/>
      <c r="Q3106" s="83"/>
      <c r="R3106" s="83"/>
    </row>
    <row r="3107" spans="1:18" ht="13">
      <c r="A3107" s="86">
        <v>45013</v>
      </c>
      <c r="B3107" s="83">
        <v>3.6</v>
      </c>
      <c r="C3107" s="83" t="s">
        <v>194</v>
      </c>
      <c r="D3107" s="83">
        <v>3.57</v>
      </c>
      <c r="E3107" s="83">
        <v>3.57</v>
      </c>
      <c r="F3107" s="83">
        <v>3.57</v>
      </c>
      <c r="G3107" s="85">
        <v>1632</v>
      </c>
      <c r="H3107" s="85">
        <v>9</v>
      </c>
      <c r="I3107" s="84">
        <v>126.98557700000001</v>
      </c>
      <c r="J3107" s="83">
        <v>3.61</v>
      </c>
      <c r="K3107" s="83">
        <v>3.6791</v>
      </c>
      <c r="L3107" s="83">
        <v>3.75</v>
      </c>
      <c r="M3107" s="83" t="s">
        <v>194</v>
      </c>
      <c r="N3107" s="83" t="s">
        <v>194</v>
      </c>
      <c r="O3107" s="83" t="s">
        <v>194</v>
      </c>
      <c r="P3107" s="83"/>
      <c r="Q3107" s="83"/>
      <c r="R3107" s="83"/>
    </row>
    <row r="3108" spans="1:18" ht="13">
      <c r="A3108" s="86">
        <v>45014</v>
      </c>
      <c r="B3108" s="83">
        <v>3.6</v>
      </c>
      <c r="C3108" s="83" t="s">
        <v>194</v>
      </c>
      <c r="D3108" s="83">
        <v>3.57</v>
      </c>
      <c r="E3108" s="83">
        <v>3.57</v>
      </c>
      <c r="F3108" s="83">
        <v>3.57</v>
      </c>
      <c r="G3108" s="85">
        <v>1479</v>
      </c>
      <c r="H3108" s="85">
        <v>12</v>
      </c>
      <c r="I3108" s="84">
        <v>126.997997</v>
      </c>
      <c r="J3108" s="83">
        <v>3.61</v>
      </c>
      <c r="K3108" s="83">
        <v>3.6844000000000001</v>
      </c>
      <c r="L3108" s="83">
        <v>3.7610000000000001</v>
      </c>
      <c r="M3108" s="83" t="s">
        <v>194</v>
      </c>
      <c r="N3108" s="83" t="s">
        <v>194</v>
      </c>
      <c r="O3108" s="83" t="s">
        <v>194</v>
      </c>
      <c r="P3108" s="83"/>
      <c r="Q3108" s="83"/>
      <c r="R3108" s="83"/>
    </row>
    <row r="3109" spans="1:18" ht="13">
      <c r="A3109" s="86">
        <v>45015</v>
      </c>
      <c r="B3109" s="83">
        <v>3.6</v>
      </c>
      <c r="C3109" s="83" t="s">
        <v>194</v>
      </c>
      <c r="D3109" s="83">
        <v>3.57</v>
      </c>
      <c r="E3109" s="83">
        <v>3.57</v>
      </c>
      <c r="F3109" s="83">
        <v>3.57</v>
      </c>
      <c r="G3109" s="85">
        <v>799</v>
      </c>
      <c r="H3109" s="85">
        <v>5</v>
      </c>
      <c r="I3109" s="84">
        <v>127.010418</v>
      </c>
      <c r="J3109" s="83">
        <v>3.65</v>
      </c>
      <c r="K3109" s="83">
        <v>3.7288000000000001</v>
      </c>
      <c r="L3109" s="83">
        <v>3.81</v>
      </c>
      <c r="M3109" s="83" t="s">
        <v>194</v>
      </c>
      <c r="N3109" s="83" t="s">
        <v>194</v>
      </c>
      <c r="O3109" s="83" t="s">
        <v>194</v>
      </c>
      <c r="P3109" s="83"/>
      <c r="Q3109" s="83"/>
      <c r="R3109" s="83"/>
    </row>
    <row r="3110" spans="1:18" ht="13">
      <c r="A3110" s="86">
        <v>45016</v>
      </c>
      <c r="B3110" s="83">
        <v>3.6</v>
      </c>
      <c r="C3110" s="83" t="s">
        <v>194</v>
      </c>
      <c r="D3110" s="83">
        <v>3.57</v>
      </c>
      <c r="E3110" s="83">
        <v>3.57</v>
      </c>
      <c r="F3110" s="83">
        <v>3.57</v>
      </c>
      <c r="G3110" s="85">
        <v>984</v>
      </c>
      <c r="H3110" s="85">
        <v>13</v>
      </c>
      <c r="I3110" s="84">
        <v>127.022841</v>
      </c>
      <c r="J3110" s="83">
        <v>3.6234000000000002</v>
      </c>
      <c r="K3110" s="83">
        <v>3.7050000000000001</v>
      </c>
      <c r="L3110" s="83">
        <v>3.7774999999999999</v>
      </c>
      <c r="M3110" s="83" t="s">
        <v>194</v>
      </c>
      <c r="N3110" s="83" t="s">
        <v>194</v>
      </c>
      <c r="O3110" s="83" t="s">
        <v>194</v>
      </c>
      <c r="P3110" s="83"/>
      <c r="Q3110" s="83"/>
      <c r="R3110" s="83"/>
    </row>
    <row r="3111" spans="1:18" ht="13">
      <c r="A3111" s="86">
        <v>45019</v>
      </c>
      <c r="B3111" s="83">
        <v>3.6</v>
      </c>
      <c r="C3111" s="83" t="s">
        <v>194</v>
      </c>
      <c r="D3111" s="83">
        <v>3.57</v>
      </c>
      <c r="E3111" s="83">
        <v>3.57</v>
      </c>
      <c r="F3111" s="83">
        <v>3.57</v>
      </c>
      <c r="G3111" s="85">
        <v>1433</v>
      </c>
      <c r="H3111" s="85">
        <v>11</v>
      </c>
      <c r="I3111" s="84">
        <v>127.060113</v>
      </c>
      <c r="J3111" s="83">
        <v>3.64</v>
      </c>
      <c r="K3111" s="83">
        <v>3.7090999999999998</v>
      </c>
      <c r="L3111" s="83">
        <v>3.78</v>
      </c>
      <c r="M3111" s="83" t="s">
        <v>194</v>
      </c>
      <c r="N3111" s="83" t="s">
        <v>194</v>
      </c>
      <c r="O3111" s="83" t="s">
        <v>194</v>
      </c>
      <c r="P3111" s="83"/>
      <c r="Q3111" s="83"/>
      <c r="R3111" s="83"/>
    </row>
    <row r="3112" spans="1:18" ht="13">
      <c r="A3112" s="86">
        <v>45020</v>
      </c>
      <c r="B3112" s="83">
        <v>3.6</v>
      </c>
      <c r="C3112" s="83" t="s">
        <v>194</v>
      </c>
      <c r="D3112" s="83">
        <v>3.57</v>
      </c>
      <c r="E3112" s="83">
        <v>3.57</v>
      </c>
      <c r="F3112" s="83">
        <v>3.57</v>
      </c>
      <c r="G3112" s="85">
        <v>1600</v>
      </c>
      <c r="H3112" s="85">
        <v>12</v>
      </c>
      <c r="I3112" s="84">
        <v>127.072541</v>
      </c>
      <c r="J3112" s="83">
        <v>3.59</v>
      </c>
      <c r="K3112" s="83">
        <v>3.6583000000000001</v>
      </c>
      <c r="L3112" s="83">
        <v>3.73</v>
      </c>
      <c r="M3112" s="83" t="s">
        <v>194</v>
      </c>
      <c r="N3112" s="83" t="s">
        <v>194</v>
      </c>
      <c r="O3112" s="83" t="s">
        <v>194</v>
      </c>
      <c r="P3112" s="83"/>
      <c r="Q3112" s="83"/>
      <c r="R3112" s="83"/>
    </row>
    <row r="3113" spans="1:18" ht="13">
      <c r="A3113" s="86">
        <v>45021</v>
      </c>
      <c r="B3113" s="83">
        <v>3.6</v>
      </c>
      <c r="C3113" s="83" t="s">
        <v>194</v>
      </c>
      <c r="D3113" s="83">
        <v>3.57</v>
      </c>
      <c r="E3113" s="83">
        <v>3.57</v>
      </c>
      <c r="F3113" s="83">
        <v>3.57</v>
      </c>
      <c r="G3113" s="85">
        <v>1354</v>
      </c>
      <c r="H3113" s="85">
        <v>10</v>
      </c>
      <c r="I3113" s="84">
        <v>127.08497</v>
      </c>
      <c r="J3113" s="83">
        <v>3.5950000000000002</v>
      </c>
      <c r="K3113" s="83">
        <v>3.645</v>
      </c>
      <c r="L3113" s="83">
        <v>3.7050000000000001</v>
      </c>
      <c r="M3113" s="83" t="s">
        <v>194</v>
      </c>
      <c r="N3113" s="83" t="s">
        <v>194</v>
      </c>
      <c r="O3113" s="83" t="s">
        <v>194</v>
      </c>
      <c r="P3113" s="83"/>
      <c r="Q3113" s="83"/>
      <c r="R3113" s="83"/>
    </row>
    <row r="3114" spans="1:18" ht="13">
      <c r="A3114" s="86">
        <v>45022</v>
      </c>
      <c r="B3114" s="83">
        <v>3.6</v>
      </c>
      <c r="C3114" s="83" t="s">
        <v>194</v>
      </c>
      <c r="D3114" s="83">
        <v>3.57</v>
      </c>
      <c r="E3114" s="83">
        <v>3.57</v>
      </c>
      <c r="F3114" s="83">
        <v>3.57</v>
      </c>
      <c r="G3114" s="85">
        <v>1390</v>
      </c>
      <c r="H3114" s="85">
        <v>10</v>
      </c>
      <c r="I3114" s="84">
        <v>127.09739999999999</v>
      </c>
      <c r="J3114" s="83">
        <v>3.5832000000000002</v>
      </c>
      <c r="K3114" s="83">
        <v>3.629</v>
      </c>
      <c r="L3114" s="83">
        <v>3.69</v>
      </c>
      <c r="M3114" s="83" t="s">
        <v>194</v>
      </c>
      <c r="N3114" s="83" t="s">
        <v>194</v>
      </c>
      <c r="O3114" s="83" t="s">
        <v>194</v>
      </c>
      <c r="P3114" s="83"/>
      <c r="Q3114" s="83"/>
      <c r="R3114" s="83"/>
    </row>
    <row r="3115" spans="1:18" ht="13">
      <c r="A3115" s="86">
        <v>45027</v>
      </c>
      <c r="B3115" s="83">
        <v>3.6</v>
      </c>
      <c r="C3115" s="83" t="s">
        <v>194</v>
      </c>
      <c r="D3115" s="83">
        <v>3.57</v>
      </c>
      <c r="E3115" s="83">
        <v>3.57</v>
      </c>
      <c r="F3115" s="83">
        <v>3.57</v>
      </c>
      <c r="G3115" s="85">
        <v>1056</v>
      </c>
      <c r="H3115" s="85">
        <v>10</v>
      </c>
      <c r="I3115" s="84">
        <v>127.15955599999999</v>
      </c>
      <c r="J3115" s="83">
        <v>3.5920999999999998</v>
      </c>
      <c r="K3115" s="83">
        <v>3.6526999999999998</v>
      </c>
      <c r="L3115" s="83">
        <v>3.74</v>
      </c>
      <c r="M3115" s="83" t="s">
        <v>194</v>
      </c>
      <c r="N3115" s="83" t="s">
        <v>194</v>
      </c>
      <c r="O3115" s="83" t="s">
        <v>194</v>
      </c>
      <c r="P3115" s="83"/>
      <c r="Q3115" s="83"/>
      <c r="R3115" s="83"/>
    </row>
    <row r="3116" spans="1:18" ht="13">
      <c r="A3116" s="86">
        <v>45028</v>
      </c>
      <c r="B3116" s="83">
        <v>3.6</v>
      </c>
      <c r="C3116" s="83" t="s">
        <v>194</v>
      </c>
      <c r="D3116" s="83">
        <v>3.57</v>
      </c>
      <c r="E3116" s="83">
        <v>3.62</v>
      </c>
      <c r="F3116" s="83">
        <v>3.57</v>
      </c>
      <c r="G3116" s="85">
        <v>1346</v>
      </c>
      <c r="H3116" s="85">
        <v>12</v>
      </c>
      <c r="I3116" s="84">
        <v>127.171993</v>
      </c>
      <c r="J3116" s="83">
        <v>3.6126</v>
      </c>
      <c r="K3116" s="83">
        <v>3.6669999999999998</v>
      </c>
      <c r="L3116" s="83">
        <v>3.75</v>
      </c>
      <c r="M3116" s="83" t="s">
        <v>194</v>
      </c>
      <c r="N3116" s="83" t="s">
        <v>194</v>
      </c>
      <c r="O3116" s="83" t="s">
        <v>194</v>
      </c>
      <c r="P3116" s="83"/>
      <c r="Q3116" s="83"/>
      <c r="R3116" s="83"/>
    </row>
    <row r="3117" spans="1:18">
      <c r="A3117" s="87">
        <v>45029</v>
      </c>
      <c r="B3117" s="79">
        <v>3.6</v>
      </c>
      <c r="C3117" s="79" t="s">
        <v>194</v>
      </c>
      <c r="D3117" s="79">
        <v>3.57</v>
      </c>
      <c r="E3117" s="79">
        <v>3.57</v>
      </c>
      <c r="F3117" s="79">
        <v>3.57</v>
      </c>
      <c r="G3117" s="81">
        <v>1107</v>
      </c>
      <c r="H3117" s="81">
        <v>12</v>
      </c>
      <c r="I3117" s="80">
        <v>127.184431</v>
      </c>
      <c r="J3117" s="79">
        <v>3.6150000000000002</v>
      </c>
      <c r="K3117" s="79">
        <v>3.6648000000000001</v>
      </c>
      <c r="L3117" s="79">
        <v>3.7566999999999999</v>
      </c>
    </row>
    <row r="3118" spans="1:18">
      <c r="A3118" s="87">
        <v>45030</v>
      </c>
      <c r="B3118" s="79">
        <v>3.6</v>
      </c>
      <c r="D3118" s="79">
        <v>3.57</v>
      </c>
      <c r="E3118" s="79">
        <v>3.57</v>
      </c>
      <c r="F3118" s="79">
        <v>3.57</v>
      </c>
      <c r="G3118" s="81">
        <v>768</v>
      </c>
      <c r="H3118" s="81">
        <v>8</v>
      </c>
      <c r="I3118" s="80">
        <v>127.196871</v>
      </c>
      <c r="J3118" s="79">
        <v>3.5750000000000002</v>
      </c>
      <c r="K3118" s="79">
        <v>3.6343000000000001</v>
      </c>
      <c r="L3118" s="79">
        <v>3.7267000000000001</v>
      </c>
    </row>
    <row r="3119" spans="1:18" ht="13">
      <c r="A3119" s="86">
        <v>45033</v>
      </c>
      <c r="B3119" s="83">
        <v>3.6</v>
      </c>
      <c r="C3119" s="83" t="s">
        <v>194</v>
      </c>
      <c r="D3119" s="83">
        <v>3.57</v>
      </c>
      <c r="E3119" s="83">
        <v>3.57</v>
      </c>
      <c r="F3119" s="83">
        <v>3.57</v>
      </c>
      <c r="G3119" s="85">
        <v>947</v>
      </c>
      <c r="H3119" s="85">
        <v>7</v>
      </c>
      <c r="I3119" s="84">
        <v>127.234194</v>
      </c>
      <c r="J3119" s="83">
        <v>3.5741999999999998</v>
      </c>
      <c r="K3119" s="83">
        <v>3.6408</v>
      </c>
      <c r="L3119" s="83">
        <v>3.74</v>
      </c>
      <c r="M3119" s="83" t="s">
        <v>194</v>
      </c>
      <c r="N3119" s="83" t="s">
        <v>194</v>
      </c>
      <c r="O3119" s="83" t="s">
        <v>194</v>
      </c>
      <c r="P3119" s="83"/>
      <c r="Q3119" s="83"/>
      <c r="R3119" s="83"/>
    </row>
    <row r="3120" spans="1:18" ht="13">
      <c r="A3120" s="86">
        <v>45034</v>
      </c>
      <c r="B3120" s="83">
        <v>3.6</v>
      </c>
      <c r="C3120" s="83" t="s">
        <v>194</v>
      </c>
      <c r="D3120" s="83">
        <v>3.57</v>
      </c>
      <c r="E3120" s="83">
        <v>3.57</v>
      </c>
      <c r="F3120" s="83">
        <v>3.57</v>
      </c>
      <c r="G3120" s="85">
        <v>1237</v>
      </c>
      <c r="H3120" s="85">
        <v>11</v>
      </c>
      <c r="I3120" s="84">
        <v>127.246639</v>
      </c>
      <c r="J3120" s="83">
        <v>3.6398000000000001</v>
      </c>
      <c r="K3120" s="83">
        <v>3.7113</v>
      </c>
      <c r="L3120" s="83">
        <v>3.8332999999999999</v>
      </c>
      <c r="M3120" s="83" t="s">
        <v>194</v>
      </c>
      <c r="N3120" s="83" t="s">
        <v>194</v>
      </c>
      <c r="O3120" s="83" t="s">
        <v>194</v>
      </c>
      <c r="P3120" s="83"/>
      <c r="Q3120" s="83"/>
      <c r="R3120" s="83"/>
    </row>
    <row r="3121" spans="1:18" ht="13">
      <c r="A3121" s="86">
        <v>45035</v>
      </c>
      <c r="B3121" s="83">
        <v>3.6</v>
      </c>
      <c r="C3121" s="83" t="s">
        <v>194</v>
      </c>
      <c r="D3121" s="83">
        <v>3.57</v>
      </c>
      <c r="E3121" s="83">
        <v>3.57</v>
      </c>
      <c r="F3121" s="83">
        <v>3.57</v>
      </c>
      <c r="G3121" s="85">
        <v>1050</v>
      </c>
      <c r="H3121" s="85">
        <v>8</v>
      </c>
      <c r="I3121" s="84">
        <v>127.259085</v>
      </c>
      <c r="J3121" s="83">
        <v>3.6034999999999999</v>
      </c>
      <c r="K3121" s="83">
        <v>3.6789999999999998</v>
      </c>
      <c r="L3121" s="83">
        <v>3.8466999999999998</v>
      </c>
      <c r="M3121" s="83" t="s">
        <v>194</v>
      </c>
      <c r="N3121" s="83" t="s">
        <v>194</v>
      </c>
      <c r="O3121" s="83" t="s">
        <v>194</v>
      </c>
      <c r="P3121" s="83"/>
      <c r="Q3121" s="83"/>
      <c r="R3121" s="83"/>
    </row>
    <row r="3122" spans="1:18" ht="13">
      <c r="A3122" s="86">
        <v>45036</v>
      </c>
      <c r="B3122" s="83">
        <v>3.6</v>
      </c>
      <c r="C3122" s="83" t="s">
        <v>194</v>
      </c>
      <c r="D3122" s="83">
        <v>3.57</v>
      </c>
      <c r="E3122" s="83">
        <v>3.58</v>
      </c>
      <c r="F3122" s="83">
        <v>3.57</v>
      </c>
      <c r="G3122" s="85">
        <v>1323</v>
      </c>
      <c r="H3122" s="85">
        <v>13</v>
      </c>
      <c r="I3122" s="84">
        <v>127.27153199999999</v>
      </c>
      <c r="J3122" s="83">
        <v>3.6227</v>
      </c>
      <c r="K3122" s="83">
        <v>3.6957</v>
      </c>
      <c r="L3122" s="83">
        <v>3.8828999999999998</v>
      </c>
      <c r="M3122" s="83" t="s">
        <v>194</v>
      </c>
      <c r="N3122" s="83" t="s">
        <v>194</v>
      </c>
      <c r="O3122" s="83" t="s">
        <v>194</v>
      </c>
      <c r="P3122" s="83"/>
      <c r="Q3122" s="83"/>
      <c r="R3122" s="83"/>
    </row>
    <row r="3123" spans="1:18" ht="13">
      <c r="A3123" s="86">
        <v>45037</v>
      </c>
      <c r="B3123" s="83">
        <v>3.6</v>
      </c>
      <c r="C3123" s="83" t="s">
        <v>194</v>
      </c>
      <c r="D3123" s="83">
        <v>3.57</v>
      </c>
      <c r="E3123" s="83">
        <v>3.58</v>
      </c>
      <c r="F3123" s="83">
        <v>3.57</v>
      </c>
      <c r="G3123" s="85">
        <v>1246</v>
      </c>
      <c r="H3123" s="85">
        <v>14</v>
      </c>
      <c r="I3123" s="84">
        <v>127.28398</v>
      </c>
      <c r="J3123" s="83">
        <v>3.6</v>
      </c>
      <c r="K3123" s="83">
        <v>3.6720999999999999</v>
      </c>
      <c r="L3123" s="83">
        <v>3.8477999999999999</v>
      </c>
      <c r="M3123" s="83" t="s">
        <v>194</v>
      </c>
      <c r="N3123" s="83" t="s">
        <v>194</v>
      </c>
      <c r="O3123" s="83" t="s">
        <v>194</v>
      </c>
      <c r="P3123" s="83"/>
      <c r="Q3123" s="83"/>
      <c r="R3123" s="83"/>
    </row>
    <row r="3124" spans="1:18" ht="13">
      <c r="A3124" s="86">
        <v>45040</v>
      </c>
      <c r="B3124" s="83">
        <v>3.6</v>
      </c>
      <c r="C3124" s="83" t="s">
        <v>194</v>
      </c>
      <c r="D3124" s="83">
        <v>3.57</v>
      </c>
      <c r="E3124" s="83">
        <v>3.57</v>
      </c>
      <c r="F3124" s="83">
        <v>3.57</v>
      </c>
      <c r="G3124" s="85">
        <v>814</v>
      </c>
      <c r="H3124" s="85">
        <v>4</v>
      </c>
      <c r="I3124" s="84">
        <v>127.32132799999999</v>
      </c>
      <c r="J3124" s="83">
        <v>3.5891999999999999</v>
      </c>
      <c r="K3124" s="83">
        <v>3.6631999999999998</v>
      </c>
      <c r="L3124" s="83">
        <v>3.8450000000000002</v>
      </c>
      <c r="M3124" s="83" t="s">
        <v>194</v>
      </c>
      <c r="N3124" s="83" t="s">
        <v>194</v>
      </c>
      <c r="O3124" s="83" t="s">
        <v>194</v>
      </c>
      <c r="P3124" s="83"/>
      <c r="Q3124" s="83"/>
      <c r="R3124" s="83"/>
    </row>
    <row r="3125" spans="1:18" ht="13">
      <c r="A3125" s="86">
        <v>45042</v>
      </c>
      <c r="B3125" s="83">
        <v>3.6</v>
      </c>
      <c r="C3125" s="83" t="s">
        <v>194</v>
      </c>
      <c r="D3125" s="83">
        <v>3.57</v>
      </c>
      <c r="E3125" s="83">
        <v>3.58</v>
      </c>
      <c r="F3125" s="83">
        <v>3.57</v>
      </c>
      <c r="G3125" s="85">
        <v>824</v>
      </c>
      <c r="H3125" s="85">
        <v>7</v>
      </c>
      <c r="I3125" s="84">
        <v>127.346234</v>
      </c>
      <c r="J3125" s="83">
        <v>3.55</v>
      </c>
      <c r="K3125" s="83">
        <v>3.6160999999999999</v>
      </c>
      <c r="L3125" s="83">
        <v>3.7683</v>
      </c>
      <c r="M3125" s="83" t="s">
        <v>194</v>
      </c>
      <c r="N3125" s="83" t="s">
        <v>194</v>
      </c>
      <c r="O3125" s="83" t="s">
        <v>194</v>
      </c>
      <c r="P3125" s="83"/>
      <c r="Q3125" s="83"/>
      <c r="R3125" s="83"/>
    </row>
    <row r="3126" spans="1:18" ht="13">
      <c r="A3126" s="86">
        <v>45043</v>
      </c>
      <c r="B3126" s="83">
        <v>3.6</v>
      </c>
      <c r="C3126" s="83" t="s">
        <v>194</v>
      </c>
      <c r="D3126" s="83">
        <v>3.57</v>
      </c>
      <c r="E3126" s="83">
        <v>3.57</v>
      </c>
      <c r="F3126" s="83">
        <v>3.57</v>
      </c>
      <c r="G3126" s="85">
        <v>687</v>
      </c>
      <c r="H3126" s="85">
        <v>5</v>
      </c>
      <c r="I3126" s="84">
        <v>127.35869</v>
      </c>
      <c r="J3126" s="83">
        <v>3.6158000000000001</v>
      </c>
      <c r="K3126" s="83">
        <v>3.6686000000000001</v>
      </c>
      <c r="L3126" s="83">
        <v>3.8149999999999999</v>
      </c>
      <c r="M3126" s="83" t="s">
        <v>194</v>
      </c>
      <c r="N3126" s="83" t="s">
        <v>194</v>
      </c>
      <c r="O3126" s="83" t="s">
        <v>194</v>
      </c>
      <c r="P3126" s="83"/>
      <c r="Q3126" s="83"/>
      <c r="R3126" s="83"/>
    </row>
    <row r="3127" spans="1:18" ht="13">
      <c r="A3127" s="86">
        <v>45044</v>
      </c>
      <c r="B3127" s="83">
        <v>3.6</v>
      </c>
      <c r="C3127" s="83" t="s">
        <v>194</v>
      </c>
      <c r="D3127" s="83">
        <v>3.57</v>
      </c>
      <c r="E3127" s="83">
        <v>3.57</v>
      </c>
      <c r="F3127" s="83">
        <v>3.57</v>
      </c>
      <c r="G3127" s="85">
        <v>1647</v>
      </c>
      <c r="H3127" s="85">
        <v>15</v>
      </c>
      <c r="I3127" s="84">
        <v>127.37114699999999</v>
      </c>
      <c r="J3127" s="83">
        <v>3.5842000000000001</v>
      </c>
      <c r="K3127" s="83">
        <v>3.6480999999999999</v>
      </c>
      <c r="L3127" s="83">
        <v>3.8250000000000002</v>
      </c>
      <c r="M3127" s="83" t="s">
        <v>194</v>
      </c>
      <c r="N3127" s="83" t="s">
        <v>194</v>
      </c>
      <c r="O3127" s="83" t="s">
        <v>194</v>
      </c>
      <c r="P3127" s="83"/>
      <c r="Q3127" s="83"/>
      <c r="R3127" s="83"/>
    </row>
    <row r="3128" spans="1:18" ht="13">
      <c r="A3128" s="86">
        <v>45047</v>
      </c>
      <c r="B3128" s="83">
        <v>3.6</v>
      </c>
      <c r="C3128" s="83" t="s">
        <v>194</v>
      </c>
      <c r="D3128" s="83">
        <v>3.57</v>
      </c>
      <c r="E3128" s="83">
        <v>3.57</v>
      </c>
      <c r="F3128" s="83">
        <v>3.57</v>
      </c>
      <c r="G3128" s="85">
        <v>1743</v>
      </c>
      <c r="H3128" s="85">
        <v>11</v>
      </c>
      <c r="I3128" s="84">
        <v>127.40852099999999</v>
      </c>
      <c r="J3128" s="83">
        <v>3.6183999999999998</v>
      </c>
      <c r="K3128" s="83">
        <v>3.6774</v>
      </c>
      <c r="L3128" s="83">
        <v>3.835</v>
      </c>
      <c r="M3128" s="83" t="s">
        <v>194</v>
      </c>
      <c r="N3128" s="83" t="s">
        <v>194</v>
      </c>
      <c r="O3128" s="83" t="s">
        <v>194</v>
      </c>
      <c r="P3128" s="83"/>
      <c r="Q3128" s="83"/>
      <c r="R3128" s="83"/>
    </row>
    <row r="3129" spans="1:18" ht="13">
      <c r="A3129" s="86">
        <v>45048</v>
      </c>
      <c r="B3129" s="83">
        <v>3.6</v>
      </c>
      <c r="C3129" s="83" t="s">
        <v>194</v>
      </c>
      <c r="D3129" s="83">
        <v>3.57</v>
      </c>
      <c r="E3129" s="83">
        <v>3.57</v>
      </c>
      <c r="F3129" s="83">
        <v>3.57</v>
      </c>
      <c r="G3129" s="85">
        <v>1493</v>
      </c>
      <c r="H3129" s="85">
        <v>11</v>
      </c>
      <c r="I3129" s="84">
        <v>127.42098300000001</v>
      </c>
      <c r="J3129" s="83">
        <v>3.8418999999999999</v>
      </c>
      <c r="K3129" s="83">
        <v>3.9058999999999999</v>
      </c>
      <c r="L3129" s="83">
        <v>4.0871000000000004</v>
      </c>
      <c r="M3129" s="83" t="s">
        <v>194</v>
      </c>
      <c r="N3129" s="83" t="s">
        <v>194</v>
      </c>
      <c r="O3129" s="83" t="s">
        <v>194</v>
      </c>
      <c r="P3129" s="83"/>
      <c r="Q3129" s="83"/>
      <c r="R3129" s="83"/>
    </row>
    <row r="3130" spans="1:18" ht="13">
      <c r="A3130" s="86">
        <v>45049</v>
      </c>
      <c r="B3130" s="83">
        <v>3.85</v>
      </c>
      <c r="C3130" s="83">
        <v>0.25</v>
      </c>
      <c r="D3130" s="83">
        <v>3.82</v>
      </c>
      <c r="E3130" s="83">
        <v>3.85</v>
      </c>
      <c r="F3130" s="83">
        <v>3.8</v>
      </c>
      <c r="G3130" s="85">
        <v>2024</v>
      </c>
      <c r="H3130" s="85">
        <v>15</v>
      </c>
      <c r="I3130" s="84">
        <v>127.433446</v>
      </c>
      <c r="J3130" s="83">
        <v>3.8384999999999998</v>
      </c>
      <c r="K3130" s="83">
        <v>3.8740000000000001</v>
      </c>
      <c r="L3130" s="83">
        <v>4.0456000000000003</v>
      </c>
      <c r="M3130" s="83" t="s">
        <v>194</v>
      </c>
      <c r="N3130" s="83" t="s">
        <v>194</v>
      </c>
      <c r="O3130" s="83" t="s">
        <v>194</v>
      </c>
      <c r="P3130" s="83"/>
      <c r="Q3130" s="83"/>
      <c r="R3130" s="83"/>
    </row>
    <row r="3131" spans="1:18" ht="13">
      <c r="A3131" s="86">
        <v>45050</v>
      </c>
      <c r="B3131" s="83">
        <v>3.85</v>
      </c>
      <c r="C3131" s="83" t="s">
        <v>194</v>
      </c>
      <c r="D3131" s="83">
        <v>3.82</v>
      </c>
      <c r="E3131" s="83">
        <v>3.85</v>
      </c>
      <c r="F3131" s="83">
        <v>3.82</v>
      </c>
      <c r="G3131" s="85">
        <v>2156</v>
      </c>
      <c r="H3131" s="85">
        <v>10</v>
      </c>
      <c r="I3131" s="84">
        <v>127.446783</v>
      </c>
      <c r="J3131" s="83">
        <v>3.8</v>
      </c>
      <c r="K3131" s="83">
        <v>3.8519999999999999</v>
      </c>
      <c r="L3131" s="83">
        <v>3.9916999999999998</v>
      </c>
      <c r="M3131" s="83" t="s">
        <v>194</v>
      </c>
      <c r="N3131" s="83" t="s">
        <v>194</v>
      </c>
      <c r="O3131" s="83" t="s">
        <v>194</v>
      </c>
      <c r="P3131" s="83"/>
      <c r="Q3131" s="83"/>
      <c r="R3131" s="83"/>
    </row>
    <row r="3132" spans="1:18" ht="13">
      <c r="A3132" s="86">
        <v>45051</v>
      </c>
      <c r="B3132" s="83">
        <v>3.85</v>
      </c>
      <c r="C3132" s="83" t="s">
        <v>194</v>
      </c>
      <c r="D3132" s="83">
        <v>3.82</v>
      </c>
      <c r="E3132" s="83">
        <v>3.85</v>
      </c>
      <c r="F3132" s="83">
        <v>3.82</v>
      </c>
      <c r="G3132" s="85">
        <v>2212</v>
      </c>
      <c r="H3132" s="85">
        <v>11</v>
      </c>
      <c r="I3132" s="84">
        <v>127.460121</v>
      </c>
      <c r="J3132" s="83">
        <v>3.8149999999999999</v>
      </c>
      <c r="K3132" s="83">
        <v>3.8715000000000002</v>
      </c>
      <c r="L3132" s="83">
        <v>3.9918</v>
      </c>
      <c r="M3132" s="83" t="s">
        <v>194</v>
      </c>
      <c r="N3132" s="83" t="s">
        <v>194</v>
      </c>
      <c r="O3132" s="83" t="s">
        <v>194</v>
      </c>
      <c r="P3132" s="83"/>
      <c r="Q3132" s="83"/>
      <c r="R3132" s="83"/>
    </row>
    <row r="3133" spans="1:18" ht="13">
      <c r="A3133" s="86">
        <v>45054</v>
      </c>
      <c r="B3133" s="83">
        <v>3.85</v>
      </c>
      <c r="C3133" s="83" t="s">
        <v>194</v>
      </c>
      <c r="D3133" s="83">
        <v>3.82</v>
      </c>
      <c r="E3133" s="83">
        <v>3.82</v>
      </c>
      <c r="F3133" s="83">
        <v>3.82</v>
      </c>
      <c r="G3133" s="85">
        <v>908</v>
      </c>
      <c r="H3133" s="85">
        <v>7</v>
      </c>
      <c r="I3133" s="84">
        <v>127.50014</v>
      </c>
      <c r="J3133" s="83">
        <v>3.8249</v>
      </c>
      <c r="K3133" s="83">
        <v>3.8761000000000001</v>
      </c>
      <c r="L3133" s="83">
        <v>4.0199999999999996</v>
      </c>
      <c r="M3133" s="83" t="s">
        <v>194</v>
      </c>
      <c r="N3133" s="83" t="s">
        <v>194</v>
      </c>
      <c r="O3133" s="83" t="s">
        <v>194</v>
      </c>
      <c r="P3133" s="83"/>
      <c r="Q3133" s="83"/>
      <c r="R3133" s="83"/>
    </row>
    <row r="3134" spans="1:18" ht="13">
      <c r="A3134" s="86">
        <v>45055</v>
      </c>
      <c r="B3134" s="83">
        <v>3.85</v>
      </c>
      <c r="C3134" s="83" t="s">
        <v>194</v>
      </c>
      <c r="D3134" s="83">
        <v>3.82</v>
      </c>
      <c r="E3134" s="83">
        <v>3.85</v>
      </c>
      <c r="F3134" s="83">
        <v>3.82</v>
      </c>
      <c r="G3134" s="85">
        <v>1045</v>
      </c>
      <c r="H3134" s="85">
        <v>9</v>
      </c>
      <c r="I3134" s="84">
        <v>127.51348400000001</v>
      </c>
      <c r="J3134" s="83">
        <v>3.8107000000000002</v>
      </c>
      <c r="K3134" s="83">
        <v>3.8658999999999999</v>
      </c>
      <c r="L3134" s="83">
        <v>4.0137</v>
      </c>
      <c r="M3134" s="83" t="s">
        <v>194</v>
      </c>
      <c r="N3134" s="83" t="s">
        <v>194</v>
      </c>
      <c r="O3134" s="83" t="s">
        <v>194</v>
      </c>
      <c r="P3134" s="83"/>
      <c r="Q3134" s="83"/>
      <c r="R3134" s="83"/>
    </row>
    <row r="3135" spans="1:18" ht="13">
      <c r="A3135" s="86">
        <v>45056</v>
      </c>
      <c r="B3135" s="83">
        <v>3.85</v>
      </c>
      <c r="C3135" s="83" t="s">
        <v>194</v>
      </c>
      <c r="D3135" s="83">
        <v>3.82</v>
      </c>
      <c r="E3135" s="83">
        <v>3.85</v>
      </c>
      <c r="F3135" s="83">
        <v>3.82</v>
      </c>
      <c r="G3135" s="85">
        <v>1590</v>
      </c>
      <c r="H3135" s="85">
        <v>9</v>
      </c>
      <c r="I3135" s="84">
        <v>127.52682900000001</v>
      </c>
      <c r="J3135" s="83">
        <v>3.7951000000000001</v>
      </c>
      <c r="K3135" s="83">
        <v>3.8673999999999999</v>
      </c>
      <c r="L3135" s="83">
        <v>4.0164999999999997</v>
      </c>
      <c r="M3135" s="83" t="s">
        <v>194</v>
      </c>
      <c r="N3135" s="83" t="s">
        <v>194</v>
      </c>
      <c r="O3135" s="83" t="s">
        <v>194</v>
      </c>
      <c r="P3135" s="83"/>
      <c r="Q3135" s="83"/>
      <c r="R3135" s="83"/>
    </row>
    <row r="3136" spans="1:18" ht="13">
      <c r="A3136" s="86">
        <v>45057</v>
      </c>
      <c r="B3136" s="83">
        <v>3.85</v>
      </c>
      <c r="C3136" s="83" t="s">
        <v>194</v>
      </c>
      <c r="D3136" s="83">
        <v>3.82</v>
      </c>
      <c r="E3136" s="83">
        <v>3.85</v>
      </c>
      <c r="F3136" s="83">
        <v>3.82</v>
      </c>
      <c r="G3136" s="85">
        <v>1655</v>
      </c>
      <c r="H3136" s="85">
        <v>10</v>
      </c>
      <c r="I3136" s="84">
        <v>127.540176</v>
      </c>
      <c r="J3136" s="83">
        <v>3.8087</v>
      </c>
      <c r="K3136" s="83">
        <v>3.8742999999999999</v>
      </c>
      <c r="L3136" s="83">
        <v>4.0117000000000003</v>
      </c>
      <c r="M3136" s="83" t="s">
        <v>194</v>
      </c>
      <c r="N3136" s="83" t="s">
        <v>194</v>
      </c>
      <c r="O3136" s="83" t="s">
        <v>194</v>
      </c>
      <c r="P3136" s="83"/>
      <c r="Q3136" s="83"/>
      <c r="R3136" s="83"/>
    </row>
    <row r="3137" spans="1:18" ht="13">
      <c r="A3137" s="86">
        <v>45058</v>
      </c>
      <c r="B3137" s="83">
        <v>3.85</v>
      </c>
      <c r="C3137" s="83" t="s">
        <v>194</v>
      </c>
      <c r="D3137" s="83">
        <v>3.82</v>
      </c>
      <c r="E3137" s="83">
        <v>3.85</v>
      </c>
      <c r="F3137" s="83">
        <v>3.82</v>
      </c>
      <c r="G3137" s="85">
        <v>2108</v>
      </c>
      <c r="H3137" s="85">
        <v>10</v>
      </c>
      <c r="I3137" s="84">
        <v>127.553524</v>
      </c>
      <c r="J3137" s="83">
        <v>3.79</v>
      </c>
      <c r="K3137" s="83">
        <v>3.8650000000000002</v>
      </c>
      <c r="L3137" s="83">
        <v>4</v>
      </c>
      <c r="M3137" s="83" t="s">
        <v>194</v>
      </c>
      <c r="N3137" s="83" t="s">
        <v>194</v>
      </c>
      <c r="O3137" s="83" t="s">
        <v>194</v>
      </c>
      <c r="P3137" s="83"/>
      <c r="Q3137" s="83"/>
      <c r="R3137" s="83"/>
    </row>
    <row r="3138" spans="1:18" ht="13">
      <c r="A3138" s="86">
        <v>45061</v>
      </c>
      <c r="B3138" s="83">
        <v>3.85</v>
      </c>
      <c r="C3138" s="83" t="s">
        <v>194</v>
      </c>
      <c r="D3138" s="83">
        <v>3.82</v>
      </c>
      <c r="E3138" s="83">
        <v>3.82</v>
      </c>
      <c r="F3138" s="83">
        <v>3.82</v>
      </c>
      <c r="G3138" s="85">
        <v>1888</v>
      </c>
      <c r="H3138" s="85">
        <v>11</v>
      </c>
      <c r="I3138" s="84">
        <v>127.59357199999999</v>
      </c>
      <c r="J3138" s="83">
        <v>3.8399000000000001</v>
      </c>
      <c r="K3138" s="83">
        <v>3.9159000000000002</v>
      </c>
      <c r="L3138" s="83">
        <v>4.0613000000000001</v>
      </c>
      <c r="M3138" s="83" t="s">
        <v>194</v>
      </c>
      <c r="N3138" s="83" t="s">
        <v>194</v>
      </c>
      <c r="O3138" s="83" t="s">
        <v>194</v>
      </c>
      <c r="P3138" s="83"/>
      <c r="Q3138" s="83"/>
      <c r="R3138" s="83"/>
    </row>
    <row r="3139" spans="1:18" ht="13">
      <c r="A3139" s="86">
        <v>45062</v>
      </c>
      <c r="B3139" s="83">
        <v>3.85</v>
      </c>
      <c r="C3139" s="83" t="s">
        <v>194</v>
      </c>
      <c r="D3139" s="83">
        <v>3.82</v>
      </c>
      <c r="E3139" s="83">
        <v>3.82</v>
      </c>
      <c r="F3139" s="83">
        <v>3.82</v>
      </c>
      <c r="G3139" s="85">
        <v>1520</v>
      </c>
      <c r="H3139" s="85">
        <v>9</v>
      </c>
      <c r="I3139" s="84">
        <v>127.606926</v>
      </c>
      <c r="J3139" s="83">
        <v>3.7988</v>
      </c>
      <c r="K3139" s="83">
        <v>3.8921999999999999</v>
      </c>
      <c r="L3139" s="83">
        <v>4.07</v>
      </c>
      <c r="M3139" s="83" t="s">
        <v>194</v>
      </c>
      <c r="N3139" s="83" t="s">
        <v>194</v>
      </c>
      <c r="O3139" s="83" t="s">
        <v>194</v>
      </c>
      <c r="P3139" s="83"/>
      <c r="Q3139" s="83"/>
      <c r="R3139" s="83"/>
    </row>
    <row r="3140" spans="1:18" ht="13">
      <c r="A3140" s="86">
        <v>45063</v>
      </c>
      <c r="B3140" s="83">
        <v>3.85</v>
      </c>
      <c r="C3140" s="83" t="s">
        <v>194</v>
      </c>
      <c r="D3140" s="83">
        <v>3.82</v>
      </c>
      <c r="E3140" s="83">
        <v>3.82</v>
      </c>
      <c r="F3140" s="83">
        <v>3.82</v>
      </c>
      <c r="G3140" s="85">
        <v>1000</v>
      </c>
      <c r="H3140" s="85">
        <v>8</v>
      </c>
      <c r="I3140" s="84">
        <v>127.62028100000001</v>
      </c>
      <c r="J3140" s="83">
        <v>3.7949999999999999</v>
      </c>
      <c r="K3140" s="83">
        <v>3.9026000000000001</v>
      </c>
      <c r="L3140" s="83">
        <v>4.0728</v>
      </c>
      <c r="M3140" s="83" t="s">
        <v>194</v>
      </c>
      <c r="N3140" s="83" t="s">
        <v>194</v>
      </c>
      <c r="O3140" s="83" t="s">
        <v>194</v>
      </c>
      <c r="P3140" s="83"/>
      <c r="Q3140" s="83"/>
      <c r="R3140" s="83"/>
    </row>
    <row r="3141" spans="1:18" ht="13">
      <c r="A3141" s="86">
        <v>45064</v>
      </c>
      <c r="B3141" s="83">
        <v>3.85</v>
      </c>
      <c r="C3141" s="83" t="s">
        <v>194</v>
      </c>
      <c r="D3141" s="83">
        <v>3.82</v>
      </c>
      <c r="E3141" s="83">
        <v>3.83</v>
      </c>
      <c r="F3141" s="83">
        <v>3.82</v>
      </c>
      <c r="G3141" s="85">
        <v>642</v>
      </c>
      <c r="H3141" s="85">
        <v>7</v>
      </c>
      <c r="I3141" s="84">
        <v>127.63363699999999</v>
      </c>
      <c r="J3141" s="83">
        <v>3.8014000000000001</v>
      </c>
      <c r="K3141" s="83">
        <v>3.9085999999999999</v>
      </c>
      <c r="L3141" s="83">
        <v>4.1025</v>
      </c>
      <c r="M3141" s="83" t="s">
        <v>194</v>
      </c>
      <c r="N3141" s="83" t="s">
        <v>194</v>
      </c>
      <c r="O3141" s="83" t="s">
        <v>194</v>
      </c>
      <c r="P3141" s="83"/>
      <c r="Q3141" s="83"/>
      <c r="R3141" s="83"/>
    </row>
    <row r="3142" spans="1:18" ht="13">
      <c r="A3142" s="86">
        <v>45065</v>
      </c>
      <c r="B3142" s="83">
        <v>3.85</v>
      </c>
      <c r="C3142" s="83" t="s">
        <v>194</v>
      </c>
      <c r="D3142" s="83">
        <v>3.82</v>
      </c>
      <c r="E3142" s="83">
        <v>3.82</v>
      </c>
      <c r="F3142" s="83">
        <v>3.82</v>
      </c>
      <c r="G3142" s="85">
        <v>2053</v>
      </c>
      <c r="H3142" s="85">
        <v>12</v>
      </c>
      <c r="I3142" s="84">
        <v>127.646995</v>
      </c>
      <c r="J3142" s="83">
        <v>3.8191000000000002</v>
      </c>
      <c r="K3142" s="83">
        <v>3.9194</v>
      </c>
      <c r="L3142" s="83">
        <v>4.1074999999999999</v>
      </c>
      <c r="M3142" s="83" t="s">
        <v>194</v>
      </c>
      <c r="N3142" s="83" t="s">
        <v>194</v>
      </c>
      <c r="O3142" s="83" t="s">
        <v>194</v>
      </c>
      <c r="P3142" s="83"/>
      <c r="Q3142" s="83"/>
      <c r="R3142" s="83"/>
    </row>
    <row r="3143" spans="1:18" ht="13">
      <c r="A3143" s="86">
        <v>45068</v>
      </c>
      <c r="B3143" s="83">
        <v>3.85</v>
      </c>
      <c r="C3143" s="83" t="s">
        <v>194</v>
      </c>
      <c r="D3143" s="83">
        <v>3.82</v>
      </c>
      <c r="E3143" s="83">
        <v>3.82</v>
      </c>
      <c r="F3143" s="83">
        <v>3.82</v>
      </c>
      <c r="G3143" s="85">
        <v>903</v>
      </c>
      <c r="H3143" s="85">
        <v>7</v>
      </c>
      <c r="I3143" s="84">
        <v>127.687073</v>
      </c>
      <c r="J3143" s="83">
        <v>3.8125</v>
      </c>
      <c r="K3143" s="83">
        <v>3.9167000000000001</v>
      </c>
      <c r="L3143" s="83">
        <v>4.1093000000000002</v>
      </c>
      <c r="M3143" s="83" t="s">
        <v>194</v>
      </c>
      <c r="N3143" s="83" t="s">
        <v>194</v>
      </c>
      <c r="O3143" s="83" t="s">
        <v>194</v>
      </c>
      <c r="P3143" s="83"/>
      <c r="Q3143" s="83"/>
      <c r="R3143" s="83"/>
    </row>
    <row r="3144" spans="1:18" ht="13">
      <c r="A3144" s="86">
        <v>45069</v>
      </c>
      <c r="B3144" s="83">
        <v>3.85</v>
      </c>
      <c r="C3144" s="83" t="s">
        <v>194</v>
      </c>
      <c r="D3144" s="83">
        <v>3.82</v>
      </c>
      <c r="E3144" s="83">
        <v>3.82</v>
      </c>
      <c r="F3144" s="83">
        <v>3.82</v>
      </c>
      <c r="G3144" s="85">
        <v>1006</v>
      </c>
      <c r="H3144" s="85">
        <v>11</v>
      </c>
      <c r="I3144" s="84">
        <v>127.700436</v>
      </c>
      <c r="J3144" s="83">
        <v>3.8262999999999998</v>
      </c>
      <c r="K3144" s="83">
        <v>3.9255</v>
      </c>
      <c r="L3144" s="83">
        <v>4.12</v>
      </c>
      <c r="M3144" s="83" t="s">
        <v>194</v>
      </c>
      <c r="N3144" s="83" t="s">
        <v>194</v>
      </c>
      <c r="O3144" s="83" t="s">
        <v>194</v>
      </c>
      <c r="P3144" s="83"/>
      <c r="Q3144" s="83"/>
      <c r="R3144" s="83"/>
    </row>
    <row r="3145" spans="1:18" ht="13">
      <c r="A3145" s="86">
        <v>45070</v>
      </c>
      <c r="B3145" s="83">
        <v>3.85</v>
      </c>
      <c r="C3145" s="83"/>
      <c r="D3145" s="83">
        <v>3.82</v>
      </c>
      <c r="E3145" s="83">
        <v>3.82</v>
      </c>
      <c r="F3145" s="83">
        <v>3.82</v>
      </c>
      <c r="G3145" s="85">
        <v>1263</v>
      </c>
      <c r="H3145" s="85">
        <v>8</v>
      </c>
      <c r="I3145" s="84">
        <v>127.713801</v>
      </c>
      <c r="J3145" s="83">
        <v>3.8187000000000002</v>
      </c>
      <c r="K3145" s="83">
        <v>3.9129999999999998</v>
      </c>
      <c r="L3145" s="83">
        <v>4.1193</v>
      </c>
      <c r="M3145" s="83" t="s">
        <v>194</v>
      </c>
      <c r="N3145" s="83" t="s">
        <v>194</v>
      </c>
      <c r="O3145" s="83" t="s">
        <v>194</v>
      </c>
      <c r="P3145" s="83"/>
      <c r="Q3145" s="83"/>
      <c r="R3145" s="83"/>
    </row>
    <row r="3146" spans="1:18" ht="13">
      <c r="A3146" s="86">
        <v>45071</v>
      </c>
      <c r="B3146" s="83">
        <v>3.85</v>
      </c>
      <c r="C3146" s="83" t="s">
        <v>194</v>
      </c>
      <c r="D3146" s="83">
        <v>3.82</v>
      </c>
      <c r="E3146" s="83">
        <v>3.82</v>
      </c>
      <c r="F3146" s="83">
        <v>3.82</v>
      </c>
      <c r="G3146" s="85">
        <v>1550</v>
      </c>
      <c r="H3146" s="85">
        <v>11</v>
      </c>
      <c r="I3146" s="84">
        <v>127.72716699999999</v>
      </c>
      <c r="J3146" s="83">
        <v>3.8189000000000002</v>
      </c>
      <c r="K3146" s="83">
        <v>3.9297</v>
      </c>
      <c r="L3146" s="83">
        <v>4.1327999999999996</v>
      </c>
      <c r="M3146" s="83" t="s">
        <v>194</v>
      </c>
      <c r="N3146" s="83" t="s">
        <v>194</v>
      </c>
      <c r="O3146" s="83" t="s">
        <v>194</v>
      </c>
      <c r="P3146" s="83"/>
      <c r="Q3146" s="83"/>
      <c r="R3146" s="83"/>
    </row>
    <row r="3147" spans="1:18" ht="13">
      <c r="A3147" s="86">
        <v>45072</v>
      </c>
      <c r="B3147" s="83">
        <v>3.85</v>
      </c>
      <c r="C3147" s="83" t="s">
        <v>194</v>
      </c>
      <c r="D3147" s="83">
        <v>3.82</v>
      </c>
      <c r="E3147" s="83">
        <v>3.82</v>
      </c>
      <c r="F3147" s="83">
        <v>3.82</v>
      </c>
      <c r="G3147" s="85">
        <v>902</v>
      </c>
      <c r="H3147" s="85">
        <v>7</v>
      </c>
      <c r="I3147" s="84">
        <v>127.74053499999999</v>
      </c>
      <c r="J3147" s="83">
        <v>3.8163999999999998</v>
      </c>
      <c r="K3147" s="83">
        <v>3.9376000000000002</v>
      </c>
      <c r="L3147" s="83">
        <v>4.1349999999999998</v>
      </c>
      <c r="M3147" s="83" t="s">
        <v>194</v>
      </c>
      <c r="N3147" s="83" t="s">
        <v>194</v>
      </c>
      <c r="O3147" s="83" t="s">
        <v>194</v>
      </c>
      <c r="P3147" s="83"/>
      <c r="Q3147" s="83"/>
      <c r="R3147" s="83"/>
    </row>
    <row r="3148" spans="1:18" ht="13">
      <c r="A3148" s="86">
        <v>45075</v>
      </c>
      <c r="B3148" s="83">
        <v>3.85</v>
      </c>
      <c r="C3148" s="83" t="s">
        <v>194</v>
      </c>
      <c r="D3148" s="83">
        <v>3.82</v>
      </c>
      <c r="E3148" s="83">
        <v>3.82</v>
      </c>
      <c r="F3148" s="83">
        <v>3.82</v>
      </c>
      <c r="G3148" s="85">
        <v>1051</v>
      </c>
      <c r="H3148" s="85">
        <v>8</v>
      </c>
      <c r="I3148" s="84">
        <v>127.780642</v>
      </c>
      <c r="J3148" s="83">
        <v>3.8414000000000001</v>
      </c>
      <c r="K3148" s="83">
        <v>3.9636999999999998</v>
      </c>
      <c r="L3148" s="83">
        <v>4.1772999999999998</v>
      </c>
      <c r="M3148" s="83" t="s">
        <v>194</v>
      </c>
      <c r="N3148" s="83" t="s">
        <v>194</v>
      </c>
      <c r="O3148" s="83" t="s">
        <v>194</v>
      </c>
      <c r="P3148" s="83"/>
      <c r="Q3148" s="83"/>
      <c r="R3148" s="83"/>
    </row>
    <row r="3149" spans="1:18" ht="13">
      <c r="A3149" s="86">
        <v>45076</v>
      </c>
      <c r="B3149" s="83">
        <v>3.85</v>
      </c>
      <c r="C3149" s="83" t="s">
        <v>194</v>
      </c>
      <c r="D3149" s="83">
        <v>3.82</v>
      </c>
      <c r="E3149" s="83">
        <v>3.82</v>
      </c>
      <c r="F3149" s="83">
        <v>3.82</v>
      </c>
      <c r="G3149" s="85">
        <v>1325</v>
      </c>
      <c r="H3149" s="85">
        <v>11</v>
      </c>
      <c r="I3149" s="84">
        <v>127.794015</v>
      </c>
      <c r="J3149" s="83">
        <v>3.8653</v>
      </c>
      <c r="K3149" s="83">
        <v>3.9980000000000002</v>
      </c>
      <c r="L3149" s="83">
        <v>4.1950000000000003</v>
      </c>
      <c r="M3149" s="79" t="s">
        <v>194</v>
      </c>
      <c r="N3149" s="79" t="s">
        <v>194</v>
      </c>
      <c r="O3149" s="79" t="s">
        <v>194</v>
      </c>
      <c r="P3149" s="79" t="s">
        <v>194</v>
      </c>
      <c r="Q3149" s="79" t="s">
        <v>194</v>
      </c>
      <c r="R3149" s="79" t="s">
        <v>194</v>
      </c>
    </row>
    <row r="3150" spans="1:18" ht="13">
      <c r="A3150" s="86">
        <v>45077</v>
      </c>
      <c r="B3150" s="83">
        <v>3.85</v>
      </c>
      <c r="C3150" s="83" t="s">
        <v>194</v>
      </c>
      <c r="D3150" s="83">
        <v>3.82</v>
      </c>
      <c r="E3150" s="83">
        <v>3.83</v>
      </c>
      <c r="F3150" s="83">
        <v>3.82</v>
      </c>
      <c r="G3150" s="85">
        <v>1567</v>
      </c>
      <c r="H3150" s="85">
        <v>18</v>
      </c>
      <c r="I3150" s="84">
        <v>127.80739</v>
      </c>
      <c r="J3150" s="83">
        <v>3.8972000000000002</v>
      </c>
      <c r="K3150" s="83">
        <v>4.0418000000000003</v>
      </c>
      <c r="L3150" s="83">
        <v>4.2300000000000004</v>
      </c>
      <c r="M3150" s="83" t="s">
        <v>194</v>
      </c>
      <c r="N3150" s="83" t="s">
        <v>194</v>
      </c>
      <c r="O3150" s="83" t="s">
        <v>194</v>
      </c>
      <c r="P3150" s="83"/>
      <c r="Q3150" s="83"/>
      <c r="R3150" s="83"/>
    </row>
    <row r="3151" spans="1:18" ht="13">
      <c r="A3151" s="86">
        <v>45078</v>
      </c>
      <c r="B3151" s="83">
        <v>3.85</v>
      </c>
      <c r="C3151" s="83" t="s">
        <v>194</v>
      </c>
      <c r="D3151" s="83">
        <v>3.82</v>
      </c>
      <c r="E3151" s="83">
        <v>3.82</v>
      </c>
      <c r="F3151" s="83">
        <v>3.82</v>
      </c>
      <c r="G3151" s="85">
        <v>1824</v>
      </c>
      <c r="H3151" s="85">
        <v>9</v>
      </c>
      <c r="I3151" s="84">
        <v>127.82076600000001</v>
      </c>
      <c r="J3151" s="83">
        <v>3.8450000000000002</v>
      </c>
      <c r="K3151" s="83">
        <v>4.0045000000000002</v>
      </c>
      <c r="L3151" s="83">
        <v>4.2050000000000001</v>
      </c>
      <c r="M3151" s="83" t="s">
        <v>194</v>
      </c>
      <c r="N3151" s="83" t="s">
        <v>194</v>
      </c>
      <c r="O3151" s="83" t="s">
        <v>194</v>
      </c>
      <c r="P3151" s="83"/>
      <c r="Q3151" s="83"/>
      <c r="R3151" s="83"/>
    </row>
    <row r="3152" spans="1:18" ht="13">
      <c r="A3152" s="86">
        <v>45079</v>
      </c>
      <c r="B3152" s="83">
        <v>3.85</v>
      </c>
      <c r="C3152" s="83" t="s">
        <v>194</v>
      </c>
      <c r="D3152" s="83">
        <v>3.82</v>
      </c>
      <c r="E3152" s="83">
        <v>3.82</v>
      </c>
      <c r="F3152" s="83">
        <v>3.82</v>
      </c>
      <c r="G3152" s="85">
        <v>1720</v>
      </c>
      <c r="H3152" s="85">
        <v>12</v>
      </c>
      <c r="I3152" s="84">
        <v>127.834143</v>
      </c>
      <c r="J3152" s="83">
        <v>3.895</v>
      </c>
      <c r="K3152" s="83">
        <v>4.0617000000000001</v>
      </c>
      <c r="L3152" s="83">
        <v>4.2766999999999999</v>
      </c>
      <c r="M3152" s="83" t="s">
        <v>194</v>
      </c>
      <c r="N3152" s="83" t="s">
        <v>194</v>
      </c>
      <c r="O3152" s="83" t="s">
        <v>194</v>
      </c>
      <c r="P3152" s="83"/>
      <c r="Q3152" s="83"/>
      <c r="R3152" s="83"/>
    </row>
    <row r="3153" spans="1:18" ht="13">
      <c r="A3153" s="86">
        <v>45082</v>
      </c>
      <c r="B3153" s="83">
        <v>3.85</v>
      </c>
      <c r="C3153" s="83" t="s">
        <v>194</v>
      </c>
      <c r="D3153" s="83">
        <v>3.82</v>
      </c>
      <c r="E3153" s="83">
        <v>3.82</v>
      </c>
      <c r="F3153" s="83">
        <v>3.82</v>
      </c>
      <c r="G3153" s="85">
        <v>2104</v>
      </c>
      <c r="H3153" s="85">
        <v>13</v>
      </c>
      <c r="I3153" s="84">
        <v>127.874279</v>
      </c>
      <c r="J3153" s="83">
        <v>3.89</v>
      </c>
      <c r="K3153" s="83">
        <v>4.0726000000000004</v>
      </c>
      <c r="L3153" s="83">
        <v>4.3049999999999997</v>
      </c>
      <c r="M3153" s="83" t="s">
        <v>194</v>
      </c>
      <c r="N3153" s="83" t="s">
        <v>194</v>
      </c>
      <c r="O3153" s="83" t="s">
        <v>194</v>
      </c>
      <c r="P3153" s="83"/>
      <c r="Q3153" s="83"/>
      <c r="R3153" s="83"/>
    </row>
    <row r="3154" spans="1:18" ht="13">
      <c r="A3154" s="86">
        <v>45083</v>
      </c>
      <c r="B3154" s="83">
        <v>3.85</v>
      </c>
      <c r="C3154" s="83" t="s">
        <v>194</v>
      </c>
      <c r="D3154" s="83">
        <v>3.82</v>
      </c>
      <c r="E3154" s="83">
        <v>3.82</v>
      </c>
      <c r="F3154" s="83">
        <v>3.82</v>
      </c>
      <c r="G3154" s="85">
        <v>1168</v>
      </c>
      <c r="H3154" s="85">
        <v>10</v>
      </c>
      <c r="I3154" s="84">
        <v>127.88766200000001</v>
      </c>
      <c r="J3154" s="83">
        <v>4.0449999999999999</v>
      </c>
      <c r="K3154" s="83">
        <v>4.2103999999999999</v>
      </c>
      <c r="L3154" s="83">
        <v>4.4531999999999998</v>
      </c>
      <c r="M3154" s="83" t="s">
        <v>194</v>
      </c>
      <c r="N3154" s="83" t="s">
        <v>194</v>
      </c>
      <c r="O3154" s="83" t="s">
        <v>194</v>
      </c>
      <c r="P3154" s="83"/>
      <c r="Q3154" s="83"/>
      <c r="R3154" s="83"/>
    </row>
    <row r="3155" spans="1:18" ht="13">
      <c r="A3155" s="86">
        <v>45084</v>
      </c>
      <c r="B3155" s="83">
        <v>4.0999999999999996</v>
      </c>
      <c r="C3155" s="83">
        <v>0.25</v>
      </c>
      <c r="D3155" s="83">
        <v>4.07</v>
      </c>
      <c r="E3155" s="83">
        <v>4.07</v>
      </c>
      <c r="F3155" s="83">
        <v>4.07</v>
      </c>
      <c r="G3155" s="85">
        <v>1602</v>
      </c>
      <c r="H3155" s="85">
        <v>11</v>
      </c>
      <c r="I3155" s="84">
        <v>127.90104599999999</v>
      </c>
      <c r="J3155" s="83">
        <v>4.0800999999999998</v>
      </c>
      <c r="K3155" s="83">
        <v>4.2092999999999998</v>
      </c>
      <c r="L3155" s="83">
        <v>4.4450000000000003</v>
      </c>
      <c r="M3155" s="83" t="s">
        <v>194</v>
      </c>
      <c r="N3155" s="83" t="s">
        <v>194</v>
      </c>
      <c r="O3155" s="83" t="s">
        <v>194</v>
      </c>
      <c r="P3155" s="83"/>
      <c r="Q3155" s="83"/>
      <c r="R3155" s="83"/>
    </row>
    <row r="3156" spans="1:18" ht="13">
      <c r="A3156" s="86">
        <v>45085</v>
      </c>
      <c r="B3156" s="83">
        <v>4.0999999999999996</v>
      </c>
      <c r="C3156" s="83" t="s">
        <v>194</v>
      </c>
      <c r="D3156" s="83">
        <v>4.07</v>
      </c>
      <c r="E3156" s="83">
        <v>4.07</v>
      </c>
      <c r="F3156" s="83">
        <v>4.07</v>
      </c>
      <c r="G3156" s="85">
        <v>1868</v>
      </c>
      <c r="H3156" s="85">
        <v>10</v>
      </c>
      <c r="I3156" s="84">
        <v>127.915308</v>
      </c>
      <c r="J3156" s="83">
        <v>4.1039000000000003</v>
      </c>
      <c r="K3156" s="83">
        <v>4.2519</v>
      </c>
      <c r="L3156" s="83">
        <v>4.5370999999999997</v>
      </c>
      <c r="M3156" s="83" t="s">
        <v>194</v>
      </c>
      <c r="N3156" s="83" t="s">
        <v>194</v>
      </c>
      <c r="O3156" s="83" t="s">
        <v>194</v>
      </c>
      <c r="P3156" s="83"/>
      <c r="Q3156" s="83"/>
      <c r="R3156" s="83"/>
    </row>
    <row r="3157" spans="1:18" ht="13">
      <c r="A3157" s="86">
        <v>45086</v>
      </c>
      <c r="B3157" s="83">
        <v>4.0999999999999996</v>
      </c>
      <c r="C3157" s="83" t="s">
        <v>194</v>
      </c>
      <c r="D3157" s="83">
        <v>4.07</v>
      </c>
      <c r="E3157" s="83">
        <v>4.07</v>
      </c>
      <c r="F3157" s="83">
        <v>4.07</v>
      </c>
      <c r="G3157" s="85">
        <v>633</v>
      </c>
      <c r="H3157" s="85">
        <v>5</v>
      </c>
      <c r="I3157" s="84">
        <v>127.929571</v>
      </c>
      <c r="J3157" s="83">
        <v>4.0475000000000003</v>
      </c>
      <c r="K3157" s="83">
        <v>4.1966999999999999</v>
      </c>
      <c r="L3157" s="83">
        <v>4.4800000000000004</v>
      </c>
      <c r="M3157" s="83" t="s">
        <v>194</v>
      </c>
      <c r="N3157" s="83" t="s">
        <v>194</v>
      </c>
      <c r="O3157" s="83" t="s">
        <v>194</v>
      </c>
      <c r="P3157" s="83"/>
      <c r="Q3157" s="83"/>
      <c r="R3157" s="83"/>
    </row>
    <row r="3158" spans="1:18" ht="13">
      <c r="A3158" s="86">
        <v>45090</v>
      </c>
      <c r="B3158" s="83">
        <v>4.0999999999999996</v>
      </c>
      <c r="C3158" s="83" t="s">
        <v>194</v>
      </c>
      <c r="D3158" s="83">
        <v>4.07</v>
      </c>
      <c r="E3158" s="83">
        <v>4.07</v>
      </c>
      <c r="F3158" s="83">
        <v>4.07</v>
      </c>
      <c r="G3158" s="85">
        <v>1267</v>
      </c>
      <c r="H3158" s="85">
        <v>10</v>
      </c>
      <c r="I3158" s="84">
        <v>127.986631</v>
      </c>
      <c r="J3158" s="83">
        <v>4.07</v>
      </c>
      <c r="K3158" s="83">
        <v>4.2264999999999997</v>
      </c>
      <c r="L3158" s="83">
        <v>4.5086000000000004</v>
      </c>
      <c r="M3158" s="79" t="s">
        <v>194</v>
      </c>
      <c r="N3158" s="79" t="s">
        <v>194</v>
      </c>
      <c r="O3158" s="79" t="s">
        <v>194</v>
      </c>
      <c r="P3158" s="79" t="s">
        <v>194</v>
      </c>
      <c r="Q3158" s="79" t="s">
        <v>194</v>
      </c>
      <c r="R3158" s="79" t="s">
        <v>194</v>
      </c>
    </row>
    <row r="3159" spans="1:18" ht="13">
      <c r="A3159" s="86">
        <v>45091</v>
      </c>
      <c r="B3159" s="83">
        <v>4.0999999999999996</v>
      </c>
      <c r="C3159" s="83" t="s">
        <v>194</v>
      </c>
      <c r="D3159" s="83">
        <v>4.07</v>
      </c>
      <c r="E3159" s="83">
        <v>4.08</v>
      </c>
      <c r="F3159" s="83">
        <v>4.07</v>
      </c>
      <c r="G3159" s="85">
        <v>878</v>
      </c>
      <c r="H3159" s="85">
        <v>12</v>
      </c>
      <c r="I3159" s="84">
        <v>128.000902</v>
      </c>
      <c r="J3159" s="83">
        <v>4.0930999999999997</v>
      </c>
      <c r="K3159" s="83">
        <v>4.2398999999999996</v>
      </c>
      <c r="L3159" s="83">
        <v>4.5350000000000001</v>
      </c>
      <c r="M3159" s="83" t="s">
        <v>194</v>
      </c>
      <c r="N3159" s="83" t="s">
        <v>194</v>
      </c>
      <c r="O3159" s="83" t="s">
        <v>194</v>
      </c>
      <c r="P3159" s="83"/>
      <c r="Q3159" s="83"/>
      <c r="R3159" s="83"/>
    </row>
    <row r="3160" spans="1:18" ht="13">
      <c r="A3160" s="86">
        <v>45092</v>
      </c>
      <c r="B3160" s="83">
        <v>4.0999999999999996</v>
      </c>
      <c r="C3160" s="83" t="s">
        <v>194</v>
      </c>
      <c r="D3160" s="83">
        <v>4.07</v>
      </c>
      <c r="E3160" s="83">
        <v>4.0999999999999996</v>
      </c>
      <c r="F3160" s="83">
        <v>4.07</v>
      </c>
      <c r="G3160" s="85">
        <v>1395</v>
      </c>
      <c r="H3160" s="85">
        <v>11</v>
      </c>
      <c r="I3160" s="84">
        <v>128.015175</v>
      </c>
      <c r="J3160" s="83">
        <v>4.1898999999999997</v>
      </c>
      <c r="K3160" s="83">
        <v>4.3559999999999999</v>
      </c>
      <c r="L3160" s="83">
        <v>4.665</v>
      </c>
      <c r="M3160" s="83" t="s">
        <v>194</v>
      </c>
      <c r="N3160" s="83" t="s">
        <v>194</v>
      </c>
      <c r="O3160" s="83" t="s">
        <v>194</v>
      </c>
      <c r="P3160" s="83"/>
      <c r="Q3160" s="83"/>
      <c r="R3160" s="83"/>
    </row>
    <row r="3161" spans="1:18" ht="13">
      <c r="A3161" s="86">
        <v>45093</v>
      </c>
      <c r="B3161" s="83">
        <v>4.0999999999999996</v>
      </c>
      <c r="C3161" s="83" t="s">
        <v>194</v>
      </c>
      <c r="D3161" s="83">
        <v>4.07</v>
      </c>
      <c r="E3161" s="83">
        <v>4.07</v>
      </c>
      <c r="F3161" s="83">
        <v>4.07</v>
      </c>
      <c r="G3161" s="85">
        <v>638</v>
      </c>
      <c r="H3161" s="85">
        <v>9</v>
      </c>
      <c r="I3161" s="84">
        <v>128.02945</v>
      </c>
      <c r="J3161" s="83">
        <v>4.1356000000000002</v>
      </c>
      <c r="K3161" s="83">
        <v>4.3423999999999996</v>
      </c>
      <c r="L3161" s="83">
        <v>4.6749999999999998</v>
      </c>
      <c r="M3161" s="83" t="s">
        <v>194</v>
      </c>
      <c r="N3161" s="83" t="s">
        <v>194</v>
      </c>
      <c r="O3161" s="83" t="s">
        <v>194</v>
      </c>
      <c r="P3161" s="83"/>
      <c r="Q3161" s="83"/>
      <c r="R3161" s="83"/>
    </row>
    <row r="3162" spans="1:18" ht="13">
      <c r="A3162" s="86">
        <v>45096</v>
      </c>
      <c r="B3162" s="83">
        <v>4.0999999999999996</v>
      </c>
      <c r="C3162" s="83" t="s">
        <v>194</v>
      </c>
      <c r="D3162" s="83">
        <v>4.07</v>
      </c>
      <c r="E3162" s="83">
        <v>4.07</v>
      </c>
      <c r="F3162" s="83">
        <v>4.07</v>
      </c>
      <c r="G3162" s="85">
        <v>794</v>
      </c>
      <c r="H3162" s="85">
        <v>10</v>
      </c>
      <c r="I3162" s="84">
        <v>128.07227800000001</v>
      </c>
      <c r="J3162" s="83">
        <v>4.1100000000000003</v>
      </c>
      <c r="K3162" s="83">
        <v>4.3152999999999997</v>
      </c>
      <c r="L3162" s="83">
        <v>4.6534000000000004</v>
      </c>
      <c r="M3162" s="83" t="s">
        <v>194</v>
      </c>
      <c r="N3162" s="83" t="s">
        <v>194</v>
      </c>
      <c r="O3162" s="83" t="s">
        <v>194</v>
      </c>
      <c r="P3162" s="83"/>
      <c r="Q3162" s="83"/>
      <c r="R3162" s="83"/>
    </row>
    <row r="3163" spans="1:18" ht="13">
      <c r="A3163" s="86">
        <v>45097</v>
      </c>
      <c r="B3163" s="83">
        <v>4.0999999999999996</v>
      </c>
      <c r="C3163" s="83" t="s">
        <v>194</v>
      </c>
      <c r="D3163" s="83">
        <v>4.07</v>
      </c>
      <c r="E3163" s="83">
        <v>4.07</v>
      </c>
      <c r="F3163" s="83">
        <v>4.07</v>
      </c>
      <c r="G3163" s="85">
        <v>739</v>
      </c>
      <c r="H3163" s="85">
        <v>7</v>
      </c>
      <c r="I3163" s="84">
        <v>128.08655899999999</v>
      </c>
      <c r="J3163" s="83">
        <v>4.0534999999999997</v>
      </c>
      <c r="K3163" s="83">
        <v>4.2579000000000002</v>
      </c>
      <c r="L3163" s="83">
        <v>4.5999999999999996</v>
      </c>
      <c r="M3163" s="83" t="s">
        <v>194</v>
      </c>
      <c r="N3163" s="83" t="s">
        <v>194</v>
      </c>
      <c r="O3163" s="83" t="s">
        <v>194</v>
      </c>
      <c r="P3163" s="83"/>
      <c r="Q3163" s="83"/>
      <c r="R3163" s="83"/>
    </row>
    <row r="3164" spans="1:18" ht="13">
      <c r="A3164" s="86">
        <v>45098</v>
      </c>
      <c r="B3164" s="83">
        <v>4.0999999999999996</v>
      </c>
      <c r="C3164" s="83" t="s">
        <v>194</v>
      </c>
      <c r="D3164" s="83">
        <v>4.07</v>
      </c>
      <c r="E3164" s="83">
        <v>4.07</v>
      </c>
      <c r="F3164" s="83">
        <v>4.07</v>
      </c>
      <c r="G3164" s="85">
        <v>710</v>
      </c>
      <c r="H3164" s="85">
        <v>7</v>
      </c>
      <c r="I3164" s="84">
        <v>128.100842</v>
      </c>
      <c r="J3164" s="83">
        <v>4.085</v>
      </c>
      <c r="K3164" s="83">
        <v>4.2729999999999997</v>
      </c>
      <c r="L3164" s="83">
        <v>4.5938999999999997</v>
      </c>
      <c r="M3164" s="83" t="s">
        <v>194</v>
      </c>
      <c r="N3164" s="83" t="s">
        <v>194</v>
      </c>
      <c r="O3164" s="83" t="s">
        <v>194</v>
      </c>
      <c r="P3164" s="83"/>
      <c r="Q3164" s="83"/>
      <c r="R3164" s="83"/>
    </row>
    <row r="3165" spans="1:18" ht="13">
      <c r="A3165" s="86">
        <v>45099</v>
      </c>
      <c r="B3165" s="83">
        <v>4.0999999999999996</v>
      </c>
      <c r="C3165" s="83" t="s">
        <v>194</v>
      </c>
      <c r="D3165" s="83">
        <v>4.07</v>
      </c>
      <c r="E3165" s="83">
        <v>4.07</v>
      </c>
      <c r="F3165" s="83">
        <v>4.07</v>
      </c>
      <c r="G3165" s="85">
        <v>1537</v>
      </c>
      <c r="H3165" s="85">
        <v>6</v>
      </c>
      <c r="I3165" s="84">
        <v>128.115126</v>
      </c>
      <c r="J3165" s="83">
        <v>4.1327999999999996</v>
      </c>
      <c r="K3165" s="83">
        <v>4.3235000000000001</v>
      </c>
      <c r="L3165" s="83">
        <v>4.6383000000000001</v>
      </c>
      <c r="M3165" s="83" t="s">
        <v>194</v>
      </c>
      <c r="N3165" s="83" t="s">
        <v>194</v>
      </c>
      <c r="O3165" s="83" t="s">
        <v>194</v>
      </c>
      <c r="P3165" s="83"/>
      <c r="Q3165" s="83"/>
      <c r="R3165" s="83"/>
    </row>
    <row r="3166" spans="1:18" ht="13">
      <c r="A3166" s="86">
        <v>45100</v>
      </c>
      <c r="B3166" s="83">
        <v>4.0999999999999996</v>
      </c>
      <c r="C3166" s="83" t="s">
        <v>194</v>
      </c>
      <c r="D3166" s="83">
        <v>4.07</v>
      </c>
      <c r="E3166" s="83">
        <v>4.07</v>
      </c>
      <c r="F3166" s="83">
        <v>4.07</v>
      </c>
      <c r="G3166" s="85">
        <v>1801</v>
      </c>
      <c r="H3166" s="85">
        <v>13</v>
      </c>
      <c r="I3166" s="84">
        <v>128.129412</v>
      </c>
      <c r="J3166" s="83">
        <v>4.1100000000000003</v>
      </c>
      <c r="K3166" s="83">
        <v>4.3212999999999999</v>
      </c>
      <c r="L3166" s="83">
        <v>4.6813000000000002</v>
      </c>
      <c r="M3166" s="83" t="s">
        <v>194</v>
      </c>
      <c r="N3166" s="83" t="s">
        <v>194</v>
      </c>
      <c r="O3166" s="83" t="s">
        <v>194</v>
      </c>
      <c r="P3166" s="83"/>
      <c r="Q3166" s="83"/>
      <c r="R3166" s="83"/>
    </row>
    <row r="3167" spans="1:18" ht="13">
      <c r="A3167" s="86">
        <v>45103</v>
      </c>
      <c r="B3167" s="83">
        <v>4.0999999999999996</v>
      </c>
      <c r="C3167" s="83" t="s">
        <v>194</v>
      </c>
      <c r="D3167" s="83">
        <v>4.07</v>
      </c>
      <c r="E3167" s="83">
        <v>4.09</v>
      </c>
      <c r="F3167" s="83">
        <v>4.07</v>
      </c>
      <c r="G3167" s="85">
        <v>2024</v>
      </c>
      <c r="H3167" s="85">
        <v>12</v>
      </c>
      <c r="I3167" s="84">
        <v>128.17227399999999</v>
      </c>
      <c r="J3167" s="83">
        <v>4.1150000000000002</v>
      </c>
      <c r="K3167" s="83">
        <v>4.3171999999999997</v>
      </c>
      <c r="L3167" s="83">
        <v>4.6500000000000004</v>
      </c>
      <c r="M3167" s="83" t="s">
        <v>194</v>
      </c>
      <c r="N3167" s="83" t="s">
        <v>194</v>
      </c>
      <c r="O3167" s="83" t="s">
        <v>194</v>
      </c>
      <c r="P3167" s="83"/>
      <c r="Q3167" s="83"/>
      <c r="R3167" s="83"/>
    </row>
    <row r="3168" spans="1:18" ht="13">
      <c r="A3168" s="86">
        <v>45104</v>
      </c>
      <c r="B3168" s="83">
        <v>4.0999999999999996</v>
      </c>
      <c r="C3168" s="83" t="s">
        <v>194</v>
      </c>
      <c r="D3168" s="83">
        <v>4.07</v>
      </c>
      <c r="E3168" s="83">
        <v>4.0999999999999996</v>
      </c>
      <c r="F3168" s="83">
        <v>4.07</v>
      </c>
      <c r="G3168" s="85">
        <v>1810</v>
      </c>
      <c r="H3168" s="85">
        <v>13</v>
      </c>
      <c r="I3168" s="84">
        <v>128.186566</v>
      </c>
      <c r="J3168" s="83">
        <v>4.13</v>
      </c>
      <c r="K3168" s="83">
        <v>4.3179999999999996</v>
      </c>
      <c r="L3168" s="83">
        <v>4.6550000000000002</v>
      </c>
      <c r="M3168" s="83" t="s">
        <v>194</v>
      </c>
      <c r="N3168" s="83" t="s">
        <v>194</v>
      </c>
      <c r="O3168" s="83" t="s">
        <v>194</v>
      </c>
      <c r="P3168" s="83"/>
      <c r="Q3168" s="83"/>
      <c r="R3168" s="83"/>
    </row>
    <row r="3169" spans="1:18" ht="13">
      <c r="A3169" s="86">
        <v>45105</v>
      </c>
      <c r="B3169" s="83">
        <v>4.0999999999999996</v>
      </c>
      <c r="C3169" s="83" t="s">
        <v>194</v>
      </c>
      <c r="D3169" s="83">
        <v>4.07</v>
      </c>
      <c r="E3169" s="83">
        <v>4.0999999999999996</v>
      </c>
      <c r="F3169" s="83">
        <v>4.07</v>
      </c>
      <c r="G3169" s="85">
        <v>845</v>
      </c>
      <c r="H3169" s="85">
        <v>9</v>
      </c>
      <c r="I3169" s="84">
        <v>128.20086000000001</v>
      </c>
      <c r="J3169" s="83">
        <v>4.04</v>
      </c>
      <c r="K3169" s="83">
        <v>4.2355</v>
      </c>
      <c r="L3169" s="83">
        <v>4.5831</v>
      </c>
      <c r="M3169" s="83" t="s">
        <v>194</v>
      </c>
      <c r="N3169" s="83" t="s">
        <v>194</v>
      </c>
      <c r="O3169" s="83" t="s">
        <v>194</v>
      </c>
      <c r="P3169" s="83"/>
      <c r="Q3169" s="83"/>
      <c r="R3169" s="83"/>
    </row>
    <row r="3170" spans="1:18" ht="13">
      <c r="A3170" s="86">
        <v>45106</v>
      </c>
      <c r="B3170" s="83">
        <v>4.0999999999999996</v>
      </c>
      <c r="C3170" s="83" t="s">
        <v>194</v>
      </c>
      <c r="D3170" s="83">
        <v>4.07</v>
      </c>
      <c r="E3170" s="83">
        <v>4.0999999999999996</v>
      </c>
      <c r="F3170" s="83">
        <v>4.07</v>
      </c>
      <c r="G3170" s="85">
        <v>1911</v>
      </c>
      <c r="H3170" s="85">
        <v>16</v>
      </c>
      <c r="I3170" s="84">
        <v>128.21515500000001</v>
      </c>
      <c r="J3170" s="83">
        <v>4.1567999999999996</v>
      </c>
      <c r="K3170" s="83">
        <v>4.3326000000000002</v>
      </c>
      <c r="L3170" s="83">
        <v>4.6729000000000003</v>
      </c>
      <c r="M3170" s="83" t="s">
        <v>194</v>
      </c>
      <c r="N3170" s="83" t="s">
        <v>194</v>
      </c>
      <c r="O3170" s="83" t="s">
        <v>194</v>
      </c>
      <c r="P3170" s="83"/>
      <c r="Q3170" s="83"/>
      <c r="R3170" s="83"/>
    </row>
    <row r="3171" spans="1:18" ht="13">
      <c r="A3171" s="86">
        <v>45107</v>
      </c>
      <c r="B3171" s="83">
        <v>4.0999999999999996</v>
      </c>
      <c r="C3171" s="83" t="s">
        <v>194</v>
      </c>
      <c r="D3171" s="83">
        <v>4.07</v>
      </c>
      <c r="E3171" s="83">
        <v>4.0999999999999996</v>
      </c>
      <c r="F3171" s="83">
        <v>4.07</v>
      </c>
      <c r="G3171" s="85">
        <v>2527</v>
      </c>
      <c r="H3171" s="85">
        <v>22</v>
      </c>
      <c r="I3171" s="84">
        <v>128.22945200000001</v>
      </c>
      <c r="J3171" s="83">
        <v>4.1539999999999999</v>
      </c>
      <c r="K3171" s="83">
        <v>4.3606999999999996</v>
      </c>
      <c r="L3171" s="83">
        <v>4.71</v>
      </c>
      <c r="M3171" s="83" t="s">
        <v>194</v>
      </c>
      <c r="N3171" s="83" t="s">
        <v>194</v>
      </c>
      <c r="O3171" s="83" t="s">
        <v>194</v>
      </c>
      <c r="P3171" s="83"/>
      <c r="Q3171" s="83"/>
      <c r="R3171" s="83"/>
    </row>
    <row r="3172" spans="1:18" ht="13">
      <c r="A3172" s="86">
        <v>45110</v>
      </c>
      <c r="B3172" s="83">
        <v>4.0999999999999996</v>
      </c>
      <c r="C3172" s="83" t="s">
        <v>194</v>
      </c>
      <c r="D3172" s="83">
        <v>4.07</v>
      </c>
      <c r="E3172" s="83">
        <v>4.0999999999999996</v>
      </c>
      <c r="F3172" s="83">
        <v>4.07</v>
      </c>
      <c r="G3172" s="85">
        <v>1528</v>
      </c>
      <c r="H3172" s="85">
        <v>16</v>
      </c>
      <c r="I3172" s="84">
        <v>128.272347</v>
      </c>
      <c r="J3172" s="83">
        <v>4.0894000000000004</v>
      </c>
      <c r="K3172" s="83">
        <v>4.2792000000000003</v>
      </c>
      <c r="L3172" s="83">
        <v>4.6449999999999996</v>
      </c>
      <c r="M3172" s="83" t="s">
        <v>194</v>
      </c>
      <c r="N3172" s="83" t="s">
        <v>194</v>
      </c>
      <c r="O3172" s="83" t="s">
        <v>194</v>
      </c>
      <c r="P3172" s="83"/>
      <c r="Q3172" s="83"/>
      <c r="R3172" s="83"/>
    </row>
    <row r="3173" spans="1:18" ht="13">
      <c r="A3173" s="86">
        <v>45111</v>
      </c>
      <c r="B3173" s="83">
        <v>4.0999999999999996</v>
      </c>
      <c r="C3173" s="83" t="s">
        <v>194</v>
      </c>
      <c r="D3173" s="83">
        <v>4.07</v>
      </c>
      <c r="E3173" s="83">
        <v>4.0999999999999996</v>
      </c>
      <c r="F3173" s="83">
        <v>4.07</v>
      </c>
      <c r="G3173" s="85">
        <v>1319</v>
      </c>
      <c r="H3173" s="85">
        <v>12</v>
      </c>
      <c r="I3173" s="84">
        <v>128.28665000000001</v>
      </c>
      <c r="J3173" s="83">
        <v>4.0949999999999998</v>
      </c>
      <c r="K3173" s="83">
        <v>4.2847999999999997</v>
      </c>
      <c r="L3173" s="83">
        <v>4.6483999999999996</v>
      </c>
      <c r="M3173" s="83" t="s">
        <v>194</v>
      </c>
      <c r="N3173" s="83" t="s">
        <v>194</v>
      </c>
      <c r="O3173" s="83" t="s">
        <v>194</v>
      </c>
      <c r="P3173" s="83"/>
      <c r="Q3173" s="83"/>
      <c r="R3173" s="83"/>
    </row>
    <row r="3174" spans="1:18" ht="13">
      <c r="A3174" s="86">
        <v>45112</v>
      </c>
      <c r="B3174" s="83">
        <v>4.0999999999999996</v>
      </c>
      <c r="C3174" s="83" t="s">
        <v>194</v>
      </c>
      <c r="D3174" s="83">
        <v>4.07</v>
      </c>
      <c r="E3174" s="83">
        <v>4.07</v>
      </c>
      <c r="F3174" s="83">
        <v>4.07</v>
      </c>
      <c r="G3174" s="85">
        <v>1198</v>
      </c>
      <c r="H3174" s="85">
        <v>11</v>
      </c>
      <c r="I3174" s="84">
        <v>128.30095499999999</v>
      </c>
      <c r="J3174" s="83">
        <v>4.0816999999999997</v>
      </c>
      <c r="K3174" s="83">
        <v>4.2779999999999996</v>
      </c>
      <c r="L3174" s="83">
        <v>4.6574999999999998</v>
      </c>
      <c r="M3174" s="83" t="s">
        <v>194</v>
      </c>
      <c r="N3174" s="83" t="s">
        <v>194</v>
      </c>
      <c r="O3174" s="83" t="s">
        <v>194</v>
      </c>
      <c r="P3174" s="83"/>
      <c r="Q3174" s="83"/>
      <c r="R3174" s="83"/>
    </row>
    <row r="3175" spans="1:18" ht="13">
      <c r="A3175" s="86">
        <v>45113</v>
      </c>
      <c r="B3175" s="83">
        <v>4.0999999999999996</v>
      </c>
      <c r="C3175" s="83" t="s">
        <v>194</v>
      </c>
      <c r="D3175" s="83">
        <v>4.07</v>
      </c>
      <c r="E3175" s="83">
        <v>4.0999999999999996</v>
      </c>
      <c r="F3175" s="83">
        <v>4.07</v>
      </c>
      <c r="G3175" s="85">
        <v>1162</v>
      </c>
      <c r="H3175" s="85">
        <v>11</v>
      </c>
      <c r="I3175" s="84">
        <v>128.31526099999999</v>
      </c>
      <c r="J3175" s="83">
        <v>4.0663</v>
      </c>
      <c r="K3175" s="83">
        <v>4.2699999999999996</v>
      </c>
      <c r="L3175" s="83">
        <v>4.6896000000000004</v>
      </c>
      <c r="M3175" s="83" t="s">
        <v>194</v>
      </c>
      <c r="N3175" s="83" t="s">
        <v>194</v>
      </c>
      <c r="O3175" s="83" t="s">
        <v>194</v>
      </c>
      <c r="P3175" s="83"/>
      <c r="Q3175" s="83"/>
      <c r="R3175" s="83"/>
    </row>
    <row r="3176" spans="1:18" ht="13">
      <c r="A3176" s="86">
        <v>45114</v>
      </c>
      <c r="B3176" s="83">
        <v>4.0999999999999996</v>
      </c>
      <c r="C3176" s="83" t="s">
        <v>194</v>
      </c>
      <c r="D3176" s="83">
        <v>4.07</v>
      </c>
      <c r="E3176" s="83">
        <v>4.0999999999999996</v>
      </c>
      <c r="F3176" s="83">
        <v>4.07</v>
      </c>
      <c r="G3176" s="85">
        <v>1226</v>
      </c>
      <c r="H3176" s="85">
        <v>10</v>
      </c>
      <c r="I3176" s="84">
        <v>128.32956899999999</v>
      </c>
      <c r="J3176" s="83">
        <v>4.0952999999999999</v>
      </c>
      <c r="K3176" s="83">
        <v>4.3226000000000004</v>
      </c>
      <c r="L3176" s="83">
        <v>4.74</v>
      </c>
      <c r="M3176" s="83" t="s">
        <v>194</v>
      </c>
      <c r="N3176" s="83" t="s">
        <v>194</v>
      </c>
      <c r="O3176" s="83" t="s">
        <v>194</v>
      </c>
      <c r="P3176" s="83"/>
      <c r="Q3176" s="83"/>
      <c r="R3176" s="83"/>
    </row>
    <row r="3177" spans="1:18" ht="13">
      <c r="A3177" s="86">
        <v>45117</v>
      </c>
      <c r="B3177" s="83">
        <v>4.0999999999999996</v>
      </c>
      <c r="C3177" s="83" t="s">
        <v>194</v>
      </c>
      <c r="D3177" s="83">
        <v>4.07</v>
      </c>
      <c r="E3177" s="83">
        <v>4.0999999999999996</v>
      </c>
      <c r="F3177" s="83">
        <v>4.07</v>
      </c>
      <c r="G3177" s="85">
        <v>932</v>
      </c>
      <c r="H3177" s="85">
        <v>11</v>
      </c>
      <c r="I3177" s="84">
        <v>128.37249800000001</v>
      </c>
      <c r="J3177" s="83">
        <v>4.0628000000000002</v>
      </c>
      <c r="K3177" s="83">
        <v>4.29</v>
      </c>
      <c r="L3177" s="83">
        <v>4.74</v>
      </c>
      <c r="M3177" s="83" t="s">
        <v>194</v>
      </c>
      <c r="N3177" s="83" t="s">
        <v>194</v>
      </c>
      <c r="O3177" s="83" t="s">
        <v>194</v>
      </c>
      <c r="P3177" s="83"/>
      <c r="Q3177" s="83"/>
      <c r="R3177" s="83"/>
    </row>
    <row r="3178" spans="1:18" ht="13">
      <c r="A3178" s="86">
        <v>45118</v>
      </c>
      <c r="B3178" s="83">
        <v>4.0999999999999996</v>
      </c>
      <c r="C3178" s="83" t="s">
        <v>194</v>
      </c>
      <c r="D3178" s="83">
        <v>4.07</v>
      </c>
      <c r="E3178" s="83">
        <v>4.0999999999999996</v>
      </c>
      <c r="F3178" s="83">
        <v>4.07</v>
      </c>
      <c r="G3178" s="85">
        <v>1300</v>
      </c>
      <c r="H3178" s="85">
        <v>12</v>
      </c>
      <c r="I3178" s="84">
        <v>128.38681199999999</v>
      </c>
      <c r="J3178" s="83">
        <v>4.0860000000000003</v>
      </c>
      <c r="K3178" s="83">
        <v>4.2912999999999997</v>
      </c>
      <c r="L3178" s="83">
        <v>4.71</v>
      </c>
      <c r="M3178" s="83" t="s">
        <v>194</v>
      </c>
      <c r="N3178" s="83" t="s">
        <v>194</v>
      </c>
      <c r="O3178" s="83" t="s">
        <v>194</v>
      </c>
      <c r="P3178" s="83"/>
      <c r="Q3178" s="83"/>
      <c r="R3178" s="83"/>
    </row>
    <row r="3179" spans="1:18" ht="13">
      <c r="A3179" s="86">
        <v>45119</v>
      </c>
      <c r="B3179" s="83">
        <v>4.0999999999999996</v>
      </c>
      <c r="C3179" s="83" t="s">
        <v>194</v>
      </c>
      <c r="D3179" s="83">
        <v>4.07</v>
      </c>
      <c r="E3179" s="83">
        <v>4.08</v>
      </c>
      <c r="F3179" s="83">
        <v>4.07</v>
      </c>
      <c r="G3179" s="85">
        <v>995</v>
      </c>
      <c r="H3179" s="85">
        <v>9</v>
      </c>
      <c r="I3179" s="84">
        <v>128.401128</v>
      </c>
      <c r="J3179" s="83">
        <v>4.07</v>
      </c>
      <c r="K3179" s="83">
        <v>4.2750000000000004</v>
      </c>
      <c r="L3179" s="83">
        <v>4.6900000000000004</v>
      </c>
      <c r="M3179" s="83" t="s">
        <v>194</v>
      </c>
      <c r="N3179" s="83" t="s">
        <v>194</v>
      </c>
      <c r="O3179" s="83" t="s">
        <v>194</v>
      </c>
      <c r="P3179" s="83"/>
      <c r="Q3179" s="83"/>
      <c r="R3179" s="83"/>
    </row>
    <row r="3180" spans="1:18" ht="13">
      <c r="A3180" s="86">
        <v>45120</v>
      </c>
      <c r="B3180" s="83">
        <v>4.0999999999999996</v>
      </c>
      <c r="C3180" s="83" t="s">
        <v>194</v>
      </c>
      <c r="D3180" s="83">
        <v>4.07</v>
      </c>
      <c r="E3180" s="83">
        <v>4.07</v>
      </c>
      <c r="F3180" s="83">
        <v>4.07</v>
      </c>
      <c r="G3180" s="85">
        <v>1187</v>
      </c>
      <c r="H3180" s="85">
        <v>10</v>
      </c>
      <c r="I3180" s="84">
        <v>128.415446</v>
      </c>
      <c r="J3180" s="83">
        <v>4.1005000000000003</v>
      </c>
      <c r="K3180" s="83">
        <v>4.2929000000000004</v>
      </c>
      <c r="L3180" s="83">
        <v>4.6711</v>
      </c>
      <c r="M3180" s="83" t="s">
        <v>194</v>
      </c>
      <c r="N3180" s="83" t="s">
        <v>194</v>
      </c>
      <c r="O3180" s="83" t="s">
        <v>194</v>
      </c>
      <c r="P3180" s="83"/>
      <c r="Q3180" s="83"/>
      <c r="R3180" s="83"/>
    </row>
    <row r="3181" spans="1:18" ht="13">
      <c r="A3181" s="86">
        <v>45121</v>
      </c>
      <c r="B3181" s="83">
        <v>4.0999999999999996</v>
      </c>
      <c r="C3181" s="83" t="s">
        <v>194</v>
      </c>
      <c r="D3181" s="83">
        <v>4.07</v>
      </c>
      <c r="E3181" s="83">
        <v>4.07</v>
      </c>
      <c r="F3181" s="83">
        <v>4.07</v>
      </c>
      <c r="G3181" s="85">
        <v>1349</v>
      </c>
      <c r="H3181" s="85">
        <v>10</v>
      </c>
      <c r="I3181" s="84">
        <v>128.429765</v>
      </c>
      <c r="J3181" s="83">
        <v>4.1121999999999996</v>
      </c>
      <c r="K3181" s="83">
        <v>4.2991000000000001</v>
      </c>
      <c r="L3181" s="83">
        <v>4.6643999999999997</v>
      </c>
      <c r="M3181" s="83" t="s">
        <v>194</v>
      </c>
      <c r="N3181" s="83" t="s">
        <v>194</v>
      </c>
      <c r="O3181" s="83" t="s">
        <v>194</v>
      </c>
      <c r="P3181" s="83"/>
      <c r="Q3181" s="83"/>
      <c r="R3181" s="83"/>
    </row>
    <row r="3182" spans="1:18" ht="13">
      <c r="A3182" s="86">
        <v>45124</v>
      </c>
      <c r="B3182" s="83">
        <v>4.0999999999999996</v>
      </c>
      <c r="C3182" s="83" t="s">
        <v>194</v>
      </c>
      <c r="D3182" s="83">
        <v>4.07</v>
      </c>
      <c r="E3182" s="83">
        <v>4.0999999999999996</v>
      </c>
      <c r="F3182" s="83">
        <v>4.07</v>
      </c>
      <c r="G3182" s="85">
        <v>1397</v>
      </c>
      <c r="H3182" s="85">
        <v>11</v>
      </c>
      <c r="I3182" s="84">
        <v>128.47272699999999</v>
      </c>
      <c r="J3182" s="83">
        <v>4.0903</v>
      </c>
      <c r="K3182" s="83">
        <v>4.2882999999999996</v>
      </c>
      <c r="L3182" s="83">
        <v>4.6787000000000001</v>
      </c>
      <c r="M3182" s="83" t="s">
        <v>194</v>
      </c>
      <c r="N3182" s="83" t="s">
        <v>194</v>
      </c>
      <c r="O3182" s="83" t="s">
        <v>194</v>
      </c>
      <c r="P3182" s="83"/>
      <c r="Q3182" s="83"/>
      <c r="R3182" s="83"/>
    </row>
    <row r="3183" spans="1:18" ht="13">
      <c r="A3183" s="86">
        <v>45125</v>
      </c>
      <c r="B3183" s="83">
        <v>4.0999999999999996</v>
      </c>
      <c r="C3183" s="83" t="s">
        <v>194</v>
      </c>
      <c r="D3183" s="83">
        <v>4.07</v>
      </c>
      <c r="E3183" s="83">
        <v>4.07</v>
      </c>
      <c r="F3183" s="83">
        <v>4.07</v>
      </c>
      <c r="G3183" s="85">
        <v>1614</v>
      </c>
      <c r="H3183" s="85">
        <v>11</v>
      </c>
      <c r="I3183" s="84">
        <v>128.487053</v>
      </c>
      <c r="J3183" s="83">
        <v>4.0949999999999998</v>
      </c>
      <c r="K3183" s="83">
        <v>4.2774000000000001</v>
      </c>
      <c r="L3183" s="83">
        <v>4.6836000000000002</v>
      </c>
      <c r="M3183" s="83" t="s">
        <v>194</v>
      </c>
      <c r="N3183" s="83" t="s">
        <v>194</v>
      </c>
      <c r="O3183" s="83" t="s">
        <v>194</v>
      </c>
      <c r="P3183" s="83"/>
      <c r="Q3183" s="83"/>
      <c r="R3183" s="83"/>
    </row>
    <row r="3184" spans="1:18" ht="13">
      <c r="A3184" s="86">
        <v>45126</v>
      </c>
      <c r="B3184" s="83">
        <v>4.0999999999999996</v>
      </c>
      <c r="C3184" s="83" t="s">
        <v>194</v>
      </c>
      <c r="D3184" s="83">
        <v>4.07</v>
      </c>
      <c r="E3184" s="83">
        <v>4.07</v>
      </c>
      <c r="F3184" s="83">
        <v>4.07</v>
      </c>
      <c r="G3184" s="85">
        <v>1402</v>
      </c>
      <c r="H3184" s="85">
        <v>13</v>
      </c>
      <c r="I3184" s="84">
        <v>128.50138000000001</v>
      </c>
      <c r="J3184" s="83">
        <v>4.0884</v>
      </c>
      <c r="K3184" s="83">
        <v>4.2649999999999997</v>
      </c>
      <c r="L3184" s="83">
        <v>4.6715</v>
      </c>
      <c r="M3184" s="83" t="s">
        <v>194</v>
      </c>
      <c r="N3184" s="83" t="s">
        <v>194</v>
      </c>
      <c r="O3184" s="83" t="s">
        <v>194</v>
      </c>
      <c r="P3184" s="83"/>
      <c r="Q3184" s="83"/>
      <c r="R3184" s="83"/>
    </row>
    <row r="3185" spans="1:18" ht="13">
      <c r="A3185" s="86">
        <v>45127</v>
      </c>
      <c r="B3185" s="83">
        <v>4.0999999999999996</v>
      </c>
      <c r="C3185" s="83" t="s">
        <v>194</v>
      </c>
      <c r="D3185" s="83">
        <v>4.07</v>
      </c>
      <c r="E3185" s="83">
        <v>4.07</v>
      </c>
      <c r="F3185" s="83">
        <v>4.07</v>
      </c>
      <c r="G3185" s="85">
        <v>2118</v>
      </c>
      <c r="H3185" s="85">
        <v>13</v>
      </c>
      <c r="I3185" s="84">
        <v>128.51570899999999</v>
      </c>
      <c r="J3185" s="83">
        <v>4.18</v>
      </c>
      <c r="K3185" s="83">
        <v>4.367</v>
      </c>
      <c r="L3185" s="83">
        <v>4.7751999999999999</v>
      </c>
      <c r="M3185" s="83" t="s">
        <v>194</v>
      </c>
      <c r="N3185" s="83" t="s">
        <v>194</v>
      </c>
      <c r="O3185" s="83" t="s">
        <v>194</v>
      </c>
      <c r="P3185" s="83"/>
      <c r="Q3185" s="83"/>
      <c r="R3185" s="83"/>
    </row>
    <row r="3186" spans="1:18" ht="13">
      <c r="A3186" s="86">
        <v>45128</v>
      </c>
      <c r="B3186" s="83">
        <v>4.0999999999999996</v>
      </c>
      <c r="C3186" s="83" t="s">
        <v>194</v>
      </c>
      <c r="D3186" s="83">
        <v>4.07</v>
      </c>
      <c r="E3186" s="83">
        <v>4.07</v>
      </c>
      <c r="F3186" s="83">
        <v>4.07</v>
      </c>
      <c r="G3186" s="85">
        <v>2411</v>
      </c>
      <c r="H3186" s="85">
        <v>15</v>
      </c>
      <c r="I3186" s="84">
        <v>128.53003899999999</v>
      </c>
      <c r="J3186" s="83">
        <v>4.1447000000000003</v>
      </c>
      <c r="K3186" s="83">
        <v>4.3578999999999999</v>
      </c>
      <c r="L3186" s="83">
        <v>4.7847999999999997</v>
      </c>
      <c r="M3186" s="83" t="s">
        <v>194</v>
      </c>
      <c r="N3186" s="83" t="s">
        <v>194</v>
      </c>
      <c r="O3186" s="83" t="s">
        <v>194</v>
      </c>
      <c r="P3186" s="83"/>
      <c r="Q3186" s="83"/>
      <c r="R3186" s="83"/>
    </row>
    <row r="3187" spans="1:18" ht="13">
      <c r="A3187" s="86">
        <v>45131</v>
      </c>
      <c r="B3187" s="83">
        <v>4.0999999999999996</v>
      </c>
      <c r="C3187" s="83" t="s">
        <v>194</v>
      </c>
      <c r="D3187" s="83">
        <v>4.07</v>
      </c>
      <c r="E3187" s="83">
        <v>4.0999999999999996</v>
      </c>
      <c r="F3187" s="83">
        <v>4.07</v>
      </c>
      <c r="G3187" s="85">
        <v>1626</v>
      </c>
      <c r="H3187" s="85">
        <v>13</v>
      </c>
      <c r="I3187" s="84">
        <v>128.573035</v>
      </c>
      <c r="J3187" s="83">
        <v>4.1449999999999996</v>
      </c>
      <c r="K3187" s="83">
        <v>4.3475000000000001</v>
      </c>
      <c r="L3187" s="83">
        <v>4.7830000000000004</v>
      </c>
      <c r="M3187" s="83" t="s">
        <v>194</v>
      </c>
      <c r="N3187" s="83" t="s">
        <v>194</v>
      </c>
      <c r="O3187" s="83" t="s">
        <v>194</v>
      </c>
      <c r="P3187" s="83"/>
      <c r="Q3187" s="83"/>
      <c r="R3187" s="83"/>
    </row>
    <row r="3188" spans="1:18" ht="13">
      <c r="A3188" s="86">
        <v>45132</v>
      </c>
      <c r="B3188" s="83">
        <v>4.0999999999999996</v>
      </c>
      <c r="C3188" s="83" t="s">
        <v>194</v>
      </c>
      <c r="D3188" s="83">
        <v>4.07</v>
      </c>
      <c r="E3188" s="83">
        <v>4.0999999999999996</v>
      </c>
      <c r="F3188" s="83">
        <v>4.07</v>
      </c>
      <c r="G3188" s="85">
        <v>1905</v>
      </c>
      <c r="H3188" s="85">
        <v>14</v>
      </c>
      <c r="I3188" s="84">
        <v>128.58737199999999</v>
      </c>
      <c r="J3188" s="83">
        <v>4.1642000000000001</v>
      </c>
      <c r="K3188" s="83">
        <v>4.3646000000000003</v>
      </c>
      <c r="L3188" s="83">
        <v>4.8000999999999996</v>
      </c>
      <c r="M3188" s="83" t="s">
        <v>194</v>
      </c>
      <c r="N3188" s="83" t="s">
        <v>194</v>
      </c>
      <c r="O3188" s="83" t="s">
        <v>194</v>
      </c>
      <c r="P3188" s="83"/>
      <c r="Q3188" s="83"/>
      <c r="R3188" s="83"/>
    </row>
    <row r="3189" spans="1:18" ht="13">
      <c r="A3189" s="86">
        <v>45133</v>
      </c>
      <c r="B3189" s="83">
        <v>4.0999999999999996</v>
      </c>
      <c r="C3189" s="83" t="s">
        <v>194</v>
      </c>
      <c r="D3189" s="83">
        <v>4.07</v>
      </c>
      <c r="E3189" s="83">
        <v>4.0999999999999996</v>
      </c>
      <c r="F3189" s="83">
        <v>4.07</v>
      </c>
      <c r="G3189" s="85">
        <v>933</v>
      </c>
      <c r="H3189" s="85">
        <v>8</v>
      </c>
      <c r="I3189" s="84">
        <v>128.60171</v>
      </c>
      <c r="J3189" s="83">
        <v>4.08</v>
      </c>
      <c r="K3189" s="83">
        <v>4.2699999999999996</v>
      </c>
      <c r="L3189" s="83">
        <v>4.7152000000000003</v>
      </c>
      <c r="M3189" s="83" t="s">
        <v>194</v>
      </c>
      <c r="N3189" s="83" t="s">
        <v>194</v>
      </c>
      <c r="O3189" s="83" t="s">
        <v>194</v>
      </c>
      <c r="P3189" s="83"/>
      <c r="Q3189" s="83"/>
      <c r="R3189" s="83"/>
    </row>
    <row r="3190" spans="1:18" ht="13">
      <c r="A3190" s="86">
        <v>45134</v>
      </c>
      <c r="B3190" s="83">
        <v>4.0999999999999996</v>
      </c>
      <c r="C3190" s="83" t="s">
        <v>194</v>
      </c>
      <c r="D3190" s="83">
        <v>4.07</v>
      </c>
      <c r="E3190" s="83">
        <v>4.07</v>
      </c>
      <c r="F3190" s="83">
        <v>4.07</v>
      </c>
      <c r="G3190" s="85">
        <v>1329</v>
      </c>
      <c r="H3190" s="85">
        <v>11</v>
      </c>
      <c r="I3190" s="84">
        <v>128.61605</v>
      </c>
      <c r="J3190" s="83">
        <v>4.0949999999999998</v>
      </c>
      <c r="K3190" s="83">
        <v>4.2659000000000002</v>
      </c>
      <c r="L3190" s="83">
        <v>4.6989000000000001</v>
      </c>
      <c r="M3190" s="83" t="s">
        <v>194</v>
      </c>
      <c r="N3190" s="83" t="s">
        <v>194</v>
      </c>
      <c r="O3190" s="83" t="s">
        <v>194</v>
      </c>
      <c r="P3190" s="83"/>
      <c r="Q3190" s="83"/>
      <c r="R3190" s="83"/>
    </row>
    <row r="3191" spans="1:18" ht="13">
      <c r="A3191" s="86">
        <v>45135</v>
      </c>
      <c r="B3191" s="83">
        <v>4.0999999999999996</v>
      </c>
      <c r="C3191" s="83" t="s">
        <v>194</v>
      </c>
      <c r="D3191" s="83">
        <v>4.07</v>
      </c>
      <c r="E3191" s="83">
        <v>4.07</v>
      </c>
      <c r="F3191" s="83">
        <v>4.07</v>
      </c>
      <c r="G3191" s="85">
        <v>603</v>
      </c>
      <c r="H3191" s="85">
        <v>7</v>
      </c>
      <c r="I3191" s="84">
        <v>128.630392</v>
      </c>
      <c r="J3191" s="83">
        <v>4.0823999999999998</v>
      </c>
      <c r="K3191" s="83">
        <v>4.2511999999999999</v>
      </c>
      <c r="L3191" s="83">
        <v>4.6550000000000002</v>
      </c>
      <c r="M3191" s="83" t="s">
        <v>194</v>
      </c>
      <c r="N3191" s="83" t="s">
        <v>194</v>
      </c>
      <c r="O3191" s="83" t="s">
        <v>194</v>
      </c>
      <c r="P3191" s="83"/>
      <c r="Q3191" s="83"/>
      <c r="R3191" s="83"/>
    </row>
    <row r="3192" spans="1:18" ht="13">
      <c r="A3192" s="86">
        <v>45138</v>
      </c>
      <c r="B3192" s="83">
        <v>4.0999999999999996</v>
      </c>
      <c r="C3192" s="83" t="s">
        <v>194</v>
      </c>
      <c r="D3192" s="83">
        <v>4.07</v>
      </c>
      <c r="E3192" s="83">
        <v>4.0999999999999996</v>
      </c>
      <c r="F3192" s="83">
        <v>4.07</v>
      </c>
      <c r="G3192" s="85">
        <v>1593</v>
      </c>
      <c r="H3192" s="85">
        <v>21</v>
      </c>
      <c r="I3192" s="84">
        <v>128.67342199999999</v>
      </c>
      <c r="J3192" s="83">
        <v>4.12</v>
      </c>
      <c r="K3192" s="83">
        <v>4.2769000000000004</v>
      </c>
      <c r="L3192" s="83">
        <v>4.6623999999999999</v>
      </c>
      <c r="M3192" s="83" t="s">
        <v>194</v>
      </c>
      <c r="N3192" s="83" t="s">
        <v>194</v>
      </c>
      <c r="O3192" s="83" t="s">
        <v>194</v>
      </c>
      <c r="P3192" s="83"/>
      <c r="Q3192" s="83"/>
      <c r="R3192" s="83"/>
    </row>
    <row r="3193" spans="1:18" ht="13">
      <c r="A3193" s="86">
        <v>45139</v>
      </c>
      <c r="B3193" s="83">
        <v>4.0999999999999996</v>
      </c>
      <c r="C3193" s="83" t="s">
        <v>194</v>
      </c>
      <c r="D3193" s="83">
        <v>4.07</v>
      </c>
      <c r="E3193" s="83">
        <v>4.07</v>
      </c>
      <c r="F3193" s="83">
        <v>4.07</v>
      </c>
      <c r="G3193" s="85">
        <v>907</v>
      </c>
      <c r="H3193" s="85">
        <v>7</v>
      </c>
      <c r="I3193" s="84">
        <v>128.68777</v>
      </c>
      <c r="J3193" s="83">
        <v>4.0084999999999997</v>
      </c>
      <c r="K3193" s="83">
        <v>4.1627000000000001</v>
      </c>
      <c r="L3193" s="83">
        <v>4.5578000000000003</v>
      </c>
      <c r="M3193" s="83" t="s">
        <v>194</v>
      </c>
      <c r="N3193" s="83" t="s">
        <v>194</v>
      </c>
      <c r="O3193" s="83" t="s">
        <v>194</v>
      </c>
      <c r="P3193" s="83"/>
      <c r="Q3193" s="83"/>
      <c r="R3193" s="83"/>
    </row>
    <row r="3194" spans="1:18" ht="13">
      <c r="A3194" s="86">
        <v>45140</v>
      </c>
      <c r="B3194" s="83">
        <v>4.0999999999999996</v>
      </c>
      <c r="C3194" s="83" t="s">
        <v>194</v>
      </c>
      <c r="D3194" s="83">
        <v>4.07</v>
      </c>
      <c r="E3194" s="83">
        <v>4.07</v>
      </c>
      <c r="F3194" s="83">
        <v>4.07</v>
      </c>
      <c r="G3194" s="85">
        <v>391</v>
      </c>
      <c r="H3194" s="85">
        <v>4</v>
      </c>
      <c r="I3194" s="84">
        <v>128.70212000000001</v>
      </c>
      <c r="J3194" s="83">
        <v>4.0599999999999996</v>
      </c>
      <c r="K3194" s="83">
        <v>4.1900000000000004</v>
      </c>
      <c r="L3194" s="83">
        <v>4.57</v>
      </c>
      <c r="M3194" s="83" t="s">
        <v>194</v>
      </c>
      <c r="N3194" s="83" t="s">
        <v>194</v>
      </c>
      <c r="O3194" s="83" t="s">
        <v>194</v>
      </c>
      <c r="P3194" s="83" t="s">
        <v>194</v>
      </c>
      <c r="Q3194" s="83" t="s">
        <v>194</v>
      </c>
      <c r="R3194" s="83" t="s">
        <v>194</v>
      </c>
    </row>
    <row r="3195" spans="1:18" ht="13">
      <c r="A3195" s="86">
        <v>45141</v>
      </c>
      <c r="B3195" s="83">
        <v>4.0999999999999996</v>
      </c>
      <c r="C3195" s="83" t="s">
        <v>194</v>
      </c>
      <c r="D3195" s="83">
        <v>4.07</v>
      </c>
      <c r="E3195" s="83">
        <v>4.07</v>
      </c>
      <c r="F3195" s="83">
        <v>4.07</v>
      </c>
      <c r="G3195" s="85">
        <v>414</v>
      </c>
      <c r="H3195" s="85">
        <v>4</v>
      </c>
      <c r="I3195" s="84">
        <v>128.71647100000001</v>
      </c>
      <c r="J3195" s="83">
        <v>4.0811000000000002</v>
      </c>
      <c r="K3195" s="83">
        <v>4.2</v>
      </c>
      <c r="L3195" s="83">
        <v>4.5838999999999999</v>
      </c>
      <c r="M3195" s="83" t="s">
        <v>194</v>
      </c>
      <c r="N3195" s="83" t="s">
        <v>194</v>
      </c>
      <c r="O3195" s="83" t="s">
        <v>194</v>
      </c>
      <c r="P3195" s="83"/>
      <c r="Q3195" s="83"/>
      <c r="R3195" s="83"/>
    </row>
    <row r="3196" spans="1:18" ht="13">
      <c r="A3196" s="86">
        <v>45142</v>
      </c>
      <c r="B3196" s="83">
        <v>4.0999999999999996</v>
      </c>
      <c r="C3196" s="83" t="s">
        <v>194</v>
      </c>
      <c r="D3196" s="83">
        <v>4.07</v>
      </c>
      <c r="E3196" s="83" t="s">
        <v>195</v>
      </c>
      <c r="F3196" s="83" t="s">
        <v>195</v>
      </c>
      <c r="G3196" s="85">
        <v>500</v>
      </c>
      <c r="H3196" s="85" t="s">
        <v>195</v>
      </c>
      <c r="I3196" s="84">
        <v>128.73082400000001</v>
      </c>
      <c r="J3196" s="83">
        <v>4.0650000000000004</v>
      </c>
      <c r="K3196" s="83">
        <v>4.1999000000000004</v>
      </c>
      <c r="L3196" s="83">
        <v>4.5810000000000004</v>
      </c>
      <c r="M3196" s="83" t="s">
        <v>194</v>
      </c>
      <c r="N3196" s="83" t="s">
        <v>194</v>
      </c>
      <c r="O3196" s="83" t="s">
        <v>194</v>
      </c>
      <c r="P3196" s="83" t="s">
        <v>194</v>
      </c>
      <c r="Q3196" s="83" t="s">
        <v>194</v>
      </c>
      <c r="R3196" s="83" t="s">
        <v>194</v>
      </c>
    </row>
    <row r="3197" spans="1:18" ht="13">
      <c r="A3197" s="86">
        <v>45145</v>
      </c>
      <c r="B3197" s="83">
        <v>4.0999999999999996</v>
      </c>
      <c r="C3197" s="83" t="s">
        <v>194</v>
      </c>
      <c r="D3197" s="83">
        <v>4.07</v>
      </c>
      <c r="E3197" s="83" t="s">
        <v>195</v>
      </c>
      <c r="F3197" s="83" t="s">
        <v>195</v>
      </c>
      <c r="G3197" s="85">
        <v>500</v>
      </c>
      <c r="H3197" s="85" t="s">
        <v>195</v>
      </c>
      <c r="I3197" s="84">
        <v>128.773887</v>
      </c>
      <c r="J3197" s="83" t="s">
        <v>194</v>
      </c>
      <c r="K3197" s="83" t="s">
        <v>194</v>
      </c>
      <c r="L3197" s="83" t="s">
        <v>194</v>
      </c>
      <c r="M3197" s="83" t="s">
        <v>194</v>
      </c>
      <c r="N3197" s="83" t="s">
        <v>194</v>
      </c>
      <c r="O3197" s="83" t="s">
        <v>194</v>
      </c>
      <c r="P3197" s="83"/>
      <c r="Q3197" s="83"/>
      <c r="R3197" s="83"/>
    </row>
    <row r="3198" spans="1:18" ht="13">
      <c r="A3198" s="86">
        <v>45146</v>
      </c>
      <c r="B3198" s="83">
        <v>4.0999999999999996</v>
      </c>
      <c r="C3198" s="83" t="s">
        <v>194</v>
      </c>
      <c r="D3198" s="83">
        <v>4.07</v>
      </c>
      <c r="E3198" s="83">
        <v>4.07</v>
      </c>
      <c r="F3198" s="83">
        <v>4.07</v>
      </c>
      <c r="G3198" s="85">
        <v>1879</v>
      </c>
      <c r="H3198" s="85">
        <v>12</v>
      </c>
      <c r="I3198" s="84">
        <v>128.78824599999999</v>
      </c>
      <c r="J3198" s="83">
        <v>4.0384000000000002</v>
      </c>
      <c r="K3198" s="83">
        <v>4.1677</v>
      </c>
      <c r="L3198" s="83">
        <v>4.5369000000000002</v>
      </c>
      <c r="M3198" s="83" t="s">
        <v>194</v>
      </c>
      <c r="N3198" s="83" t="s">
        <v>194</v>
      </c>
      <c r="O3198" s="83" t="s">
        <v>194</v>
      </c>
      <c r="P3198" s="83"/>
      <c r="Q3198" s="83"/>
      <c r="R3198" s="83"/>
    </row>
    <row r="3199" spans="1:18" ht="13">
      <c r="A3199" s="86">
        <v>45147</v>
      </c>
      <c r="B3199" s="83">
        <v>4.0999999999999996</v>
      </c>
      <c r="C3199" s="83" t="s">
        <v>194</v>
      </c>
      <c r="D3199" s="83">
        <v>4.07</v>
      </c>
      <c r="E3199" s="83">
        <v>4.07</v>
      </c>
      <c r="F3199" s="83">
        <v>4.07</v>
      </c>
      <c r="G3199" s="85">
        <v>1180</v>
      </c>
      <c r="H3199" s="85">
        <v>10</v>
      </c>
      <c r="I3199" s="84">
        <v>128.80260699999999</v>
      </c>
      <c r="J3199" s="83">
        <v>4.0533000000000001</v>
      </c>
      <c r="K3199" s="83">
        <v>4.1779999999999999</v>
      </c>
      <c r="L3199" s="83">
        <v>4.5156000000000001</v>
      </c>
      <c r="M3199" s="83" t="s">
        <v>194</v>
      </c>
      <c r="N3199" s="83" t="s">
        <v>194</v>
      </c>
      <c r="O3199" s="83" t="s">
        <v>194</v>
      </c>
      <c r="P3199" s="83"/>
      <c r="Q3199" s="83"/>
      <c r="R3199" s="83"/>
    </row>
    <row r="3200" spans="1:18" ht="13">
      <c r="A3200" s="86">
        <v>45148</v>
      </c>
      <c r="B3200" s="83">
        <v>4.0999999999999996</v>
      </c>
      <c r="C3200" s="83" t="s">
        <v>194</v>
      </c>
      <c r="D3200" s="83">
        <v>4.07</v>
      </c>
      <c r="E3200" s="83">
        <v>4.07</v>
      </c>
      <c r="F3200" s="83">
        <v>4.07</v>
      </c>
      <c r="G3200" s="85">
        <v>1245</v>
      </c>
      <c r="H3200" s="85">
        <v>6</v>
      </c>
      <c r="I3200" s="84">
        <v>128.816969</v>
      </c>
      <c r="J3200" s="83">
        <v>4.0411999999999999</v>
      </c>
      <c r="K3200" s="83">
        <v>4.1562999999999999</v>
      </c>
      <c r="L3200" s="83">
        <v>4.4949000000000003</v>
      </c>
      <c r="M3200" s="83" t="s">
        <v>194</v>
      </c>
      <c r="N3200" s="83" t="s">
        <v>194</v>
      </c>
      <c r="O3200" s="83" t="s">
        <v>194</v>
      </c>
      <c r="P3200" s="83"/>
      <c r="Q3200" s="83"/>
      <c r="R3200" s="83"/>
    </row>
    <row r="3201" spans="1:18" ht="13">
      <c r="A3201" s="86">
        <v>45149</v>
      </c>
      <c r="B3201" s="83">
        <v>4.0999999999999996</v>
      </c>
      <c r="C3201" s="83" t="s">
        <v>194</v>
      </c>
      <c r="D3201" s="83">
        <v>4.07</v>
      </c>
      <c r="E3201" s="83">
        <v>4.07</v>
      </c>
      <c r="F3201" s="83">
        <v>4.07</v>
      </c>
      <c r="G3201" s="85">
        <v>831</v>
      </c>
      <c r="H3201" s="85">
        <v>7</v>
      </c>
      <c r="I3201" s="84">
        <v>128.831333</v>
      </c>
      <c r="J3201" s="83">
        <v>4.0750000000000002</v>
      </c>
      <c r="K3201" s="83">
        <v>4.1879</v>
      </c>
      <c r="L3201" s="83">
        <v>4.5172999999999996</v>
      </c>
      <c r="M3201" s="83" t="s">
        <v>194</v>
      </c>
      <c r="N3201" s="83" t="s">
        <v>194</v>
      </c>
      <c r="O3201" s="83" t="s">
        <v>194</v>
      </c>
      <c r="P3201" s="83"/>
      <c r="Q3201" s="83"/>
      <c r="R3201" s="83"/>
    </row>
    <row r="3202" spans="1:18" ht="13">
      <c r="A3202" s="86">
        <v>45152</v>
      </c>
      <c r="B3202" s="83">
        <v>4.0999999999999996</v>
      </c>
      <c r="C3202" s="83" t="s">
        <v>194</v>
      </c>
      <c r="D3202" s="83">
        <v>4.07</v>
      </c>
      <c r="E3202" s="83">
        <v>4.07</v>
      </c>
      <c r="F3202" s="83">
        <v>4.07</v>
      </c>
      <c r="G3202" s="85">
        <v>1634</v>
      </c>
      <c r="H3202" s="85">
        <v>11</v>
      </c>
      <c r="I3202" s="84">
        <v>128.87442999999999</v>
      </c>
      <c r="J3202" s="83">
        <v>4.0682</v>
      </c>
      <c r="K3202" s="83">
        <v>4.1779999999999999</v>
      </c>
      <c r="L3202" s="83">
        <v>4.5149999999999997</v>
      </c>
      <c r="M3202" s="83" t="s">
        <v>194</v>
      </c>
      <c r="N3202" s="83" t="s">
        <v>194</v>
      </c>
      <c r="O3202" s="83" t="s">
        <v>194</v>
      </c>
      <c r="P3202" s="83"/>
      <c r="Q3202" s="83"/>
      <c r="R3202" s="83"/>
    </row>
    <row r="3203" spans="1:18" ht="13">
      <c r="A3203" s="86">
        <v>45153</v>
      </c>
      <c r="B3203" s="83">
        <v>4.0999999999999996</v>
      </c>
      <c r="C3203" s="83" t="s">
        <v>194</v>
      </c>
      <c r="D3203" s="83">
        <v>4.07</v>
      </c>
      <c r="E3203" s="83">
        <v>4.07</v>
      </c>
      <c r="F3203" s="83">
        <v>4.07</v>
      </c>
      <c r="G3203" s="85">
        <v>1018</v>
      </c>
      <c r="H3203" s="85">
        <v>9</v>
      </c>
      <c r="I3203" s="84">
        <v>128.8888</v>
      </c>
      <c r="J3203" s="83">
        <v>4.0387000000000004</v>
      </c>
      <c r="K3203" s="83">
        <v>4.1516000000000002</v>
      </c>
      <c r="L3203" s="83">
        <v>4.4935</v>
      </c>
      <c r="M3203" s="83" t="s">
        <v>194</v>
      </c>
      <c r="N3203" s="83" t="s">
        <v>194</v>
      </c>
      <c r="O3203" s="83" t="s">
        <v>194</v>
      </c>
      <c r="P3203" s="83"/>
      <c r="Q3203" s="83"/>
      <c r="R3203" s="83"/>
    </row>
    <row r="3204" spans="1:18" ht="13">
      <c r="A3204" s="86">
        <v>45154</v>
      </c>
      <c r="B3204" s="83">
        <v>4.0999999999999996</v>
      </c>
      <c r="C3204" s="83" t="s">
        <v>194</v>
      </c>
      <c r="D3204" s="83">
        <v>4.07</v>
      </c>
      <c r="E3204" s="83">
        <v>4.07</v>
      </c>
      <c r="F3204" s="83">
        <v>4.07</v>
      </c>
      <c r="G3204" s="85">
        <v>467</v>
      </c>
      <c r="H3204" s="85">
        <v>3</v>
      </c>
      <c r="I3204" s="84">
        <v>128.90317200000001</v>
      </c>
      <c r="J3204" s="83">
        <v>4.0449999999999999</v>
      </c>
      <c r="K3204" s="83">
        <v>4.1443000000000003</v>
      </c>
      <c r="L3204" s="83">
        <v>4.4787999999999997</v>
      </c>
      <c r="M3204" s="83" t="s">
        <v>194</v>
      </c>
      <c r="N3204" s="83" t="s">
        <v>194</v>
      </c>
      <c r="O3204" s="83" t="s">
        <v>194</v>
      </c>
      <c r="P3204" s="83"/>
      <c r="Q3204" s="83"/>
      <c r="R3204" s="83"/>
    </row>
    <row r="3205" spans="1:18" ht="13">
      <c r="A3205" s="86">
        <v>45155</v>
      </c>
      <c r="B3205" s="83">
        <v>4.0999999999999996</v>
      </c>
      <c r="C3205" s="83" t="s">
        <v>194</v>
      </c>
      <c r="D3205" s="83">
        <v>4.07</v>
      </c>
      <c r="E3205" s="83">
        <v>4.07</v>
      </c>
      <c r="F3205" s="83">
        <v>4.07</v>
      </c>
      <c r="G3205" s="85">
        <v>964</v>
      </c>
      <c r="H3205" s="85">
        <v>8</v>
      </c>
      <c r="I3205" s="84">
        <v>128.91754599999999</v>
      </c>
      <c r="J3205" s="83">
        <v>4.0442</v>
      </c>
      <c r="K3205" s="83">
        <v>4.1520999999999999</v>
      </c>
      <c r="L3205" s="83">
        <v>4.4611000000000001</v>
      </c>
      <c r="M3205" s="83" t="s">
        <v>194</v>
      </c>
      <c r="N3205" s="83" t="s">
        <v>194</v>
      </c>
      <c r="O3205" s="83" t="s">
        <v>194</v>
      </c>
      <c r="P3205" s="83"/>
      <c r="Q3205" s="83"/>
      <c r="R3205" s="83"/>
    </row>
    <row r="3206" spans="1:18" ht="13">
      <c r="A3206" s="86">
        <v>45156</v>
      </c>
      <c r="B3206" s="83">
        <v>4.0999999999999996</v>
      </c>
      <c r="C3206" s="83" t="s">
        <v>194</v>
      </c>
      <c r="D3206" s="83">
        <v>4.07</v>
      </c>
      <c r="E3206" s="83">
        <v>4.07</v>
      </c>
      <c r="F3206" s="83">
        <v>4.07</v>
      </c>
      <c r="G3206" s="85">
        <v>1510</v>
      </c>
      <c r="H3206" s="85">
        <v>7</v>
      </c>
      <c r="I3206" s="84">
        <v>128.93192099999999</v>
      </c>
      <c r="J3206" s="83">
        <v>4.0547000000000004</v>
      </c>
      <c r="K3206" s="83">
        <v>4.1398999999999999</v>
      </c>
      <c r="L3206" s="83">
        <v>4.4400000000000004</v>
      </c>
      <c r="M3206" s="83" t="s">
        <v>194</v>
      </c>
      <c r="N3206" s="83" t="s">
        <v>194</v>
      </c>
      <c r="O3206" s="83" t="s">
        <v>194</v>
      </c>
      <c r="P3206" s="83"/>
      <c r="Q3206" s="83"/>
      <c r="R3206" s="83"/>
    </row>
    <row r="3207" spans="1:18" ht="13">
      <c r="A3207" s="86">
        <v>45159</v>
      </c>
      <c r="B3207" s="83">
        <v>4.0999999999999996</v>
      </c>
      <c r="C3207" s="83" t="s">
        <v>194</v>
      </c>
      <c r="D3207" s="83">
        <v>4.07</v>
      </c>
      <c r="E3207" s="83">
        <v>4.07</v>
      </c>
      <c r="F3207" s="83">
        <v>4.07</v>
      </c>
      <c r="G3207" s="85">
        <v>1343</v>
      </c>
      <c r="H3207" s="85">
        <v>10</v>
      </c>
      <c r="I3207" s="84">
        <v>128.97505100000001</v>
      </c>
      <c r="J3207" s="83">
        <v>4.0338000000000003</v>
      </c>
      <c r="K3207" s="83">
        <v>4.1242999999999999</v>
      </c>
      <c r="L3207" s="83">
        <v>4.4283999999999999</v>
      </c>
      <c r="M3207" s="83" t="s">
        <v>194</v>
      </c>
      <c r="N3207" s="83" t="s">
        <v>194</v>
      </c>
      <c r="O3207" s="83" t="s">
        <v>194</v>
      </c>
      <c r="P3207" s="83"/>
      <c r="Q3207" s="83"/>
      <c r="R3207" s="83"/>
    </row>
    <row r="3208" spans="1:18" ht="13">
      <c r="A3208" s="86">
        <v>45160</v>
      </c>
      <c r="B3208" s="83">
        <v>4.0999999999999996</v>
      </c>
      <c r="C3208" s="83" t="s">
        <v>194</v>
      </c>
      <c r="D3208" s="83">
        <v>4.07</v>
      </c>
      <c r="E3208" s="83">
        <v>4.07</v>
      </c>
      <c r="F3208" s="83">
        <v>4.07</v>
      </c>
      <c r="G3208" s="85">
        <v>1132</v>
      </c>
      <c r="H3208" s="85">
        <v>9</v>
      </c>
      <c r="I3208" s="84">
        <v>128.98943299999999</v>
      </c>
      <c r="J3208" s="83">
        <v>4.0507999999999997</v>
      </c>
      <c r="K3208" s="83">
        <v>4.1319999999999997</v>
      </c>
      <c r="L3208" s="83">
        <v>4.4180999999999999</v>
      </c>
      <c r="M3208" s="83" t="s">
        <v>194</v>
      </c>
      <c r="N3208" s="83" t="s">
        <v>194</v>
      </c>
      <c r="O3208" s="83" t="s">
        <v>194</v>
      </c>
      <c r="P3208" s="83"/>
      <c r="Q3208" s="83"/>
      <c r="R3208" s="83"/>
    </row>
    <row r="3209" spans="1:18" ht="13">
      <c r="A3209" s="86">
        <v>45161</v>
      </c>
      <c r="B3209" s="83">
        <v>4.0999999999999996</v>
      </c>
      <c r="C3209" s="83" t="s">
        <v>194</v>
      </c>
      <c r="D3209" s="83">
        <v>4.07</v>
      </c>
      <c r="E3209" s="83">
        <v>4.07</v>
      </c>
      <c r="F3209" s="83">
        <v>4.07</v>
      </c>
      <c r="G3209" s="85">
        <v>2673</v>
      </c>
      <c r="H3209" s="85">
        <v>20</v>
      </c>
      <c r="I3209" s="84">
        <v>129.003816</v>
      </c>
      <c r="J3209" s="83">
        <v>4.0549999999999997</v>
      </c>
      <c r="K3209" s="83">
        <v>4.1444999999999999</v>
      </c>
      <c r="L3209" s="83">
        <v>4.4161000000000001</v>
      </c>
      <c r="M3209" s="83" t="s">
        <v>194</v>
      </c>
      <c r="N3209" s="83" t="s">
        <v>194</v>
      </c>
      <c r="O3209" s="83" t="s">
        <v>194</v>
      </c>
      <c r="P3209" s="83"/>
      <c r="Q3209" s="83"/>
      <c r="R3209" s="83"/>
    </row>
    <row r="3210" spans="1:18" ht="13">
      <c r="A3210" s="86">
        <v>45162</v>
      </c>
      <c r="B3210" s="83">
        <v>4.0999999999999996</v>
      </c>
      <c r="C3210" s="83" t="s">
        <v>194</v>
      </c>
      <c r="D3210" s="83">
        <v>4.07</v>
      </c>
      <c r="E3210" s="83">
        <v>4.07</v>
      </c>
      <c r="F3210" s="83">
        <v>4.07</v>
      </c>
      <c r="G3210" s="85">
        <v>2172</v>
      </c>
      <c r="H3210" s="85">
        <v>17</v>
      </c>
      <c r="I3210" s="84">
        <v>129.018201</v>
      </c>
      <c r="J3210" s="83">
        <v>4.0505000000000004</v>
      </c>
      <c r="K3210" s="83">
        <v>4.1372</v>
      </c>
      <c r="L3210" s="83">
        <v>4.3925999999999998</v>
      </c>
      <c r="M3210" s="83" t="s">
        <v>194</v>
      </c>
      <c r="N3210" s="83" t="s">
        <v>194</v>
      </c>
      <c r="O3210" s="83" t="s">
        <v>194</v>
      </c>
      <c r="P3210" s="83"/>
      <c r="Q3210" s="83"/>
      <c r="R3210" s="83"/>
    </row>
    <row r="3211" spans="1:18" ht="13">
      <c r="A3211" s="86">
        <v>45163</v>
      </c>
      <c r="B3211" s="83">
        <v>4.0999999999999996</v>
      </c>
      <c r="C3211" s="83" t="s">
        <v>194</v>
      </c>
      <c r="D3211" s="83">
        <v>4.07</v>
      </c>
      <c r="E3211" s="83">
        <v>4.08</v>
      </c>
      <c r="F3211" s="83">
        <v>4.07</v>
      </c>
      <c r="G3211" s="85">
        <v>1822</v>
      </c>
      <c r="H3211" s="85">
        <v>15</v>
      </c>
      <c r="I3211" s="84">
        <v>129.03258700000001</v>
      </c>
      <c r="J3211" s="83">
        <v>4.0549999999999997</v>
      </c>
      <c r="K3211" s="83">
        <v>4.1369999999999996</v>
      </c>
      <c r="L3211" s="83">
        <v>4.3966000000000003</v>
      </c>
      <c r="M3211" s="83" t="s">
        <v>194</v>
      </c>
      <c r="N3211" s="83" t="s">
        <v>194</v>
      </c>
      <c r="O3211" s="83" t="s">
        <v>194</v>
      </c>
      <c r="P3211" s="83"/>
      <c r="Q3211" s="83"/>
      <c r="R3211" s="83"/>
    </row>
    <row r="3212" spans="1:18" ht="13">
      <c r="A3212" s="86">
        <v>45166</v>
      </c>
      <c r="B3212" s="83">
        <v>4.0999999999999996</v>
      </c>
      <c r="C3212" s="83" t="s">
        <v>194</v>
      </c>
      <c r="D3212" s="83">
        <v>4.07</v>
      </c>
      <c r="E3212" s="83">
        <v>4.07</v>
      </c>
      <c r="F3212" s="83">
        <v>4.07</v>
      </c>
      <c r="G3212" s="85">
        <v>1845</v>
      </c>
      <c r="H3212" s="85">
        <v>13</v>
      </c>
      <c r="I3212" s="84">
        <v>129.075751</v>
      </c>
      <c r="J3212" s="83">
        <v>4.0549999999999997</v>
      </c>
      <c r="K3212" s="83">
        <v>4.1349999999999998</v>
      </c>
      <c r="L3212" s="83">
        <v>4.4019000000000004</v>
      </c>
      <c r="M3212" s="83" t="s">
        <v>194</v>
      </c>
      <c r="N3212" s="83" t="s">
        <v>194</v>
      </c>
      <c r="O3212" s="83" t="s">
        <v>194</v>
      </c>
      <c r="P3212" s="83"/>
      <c r="Q3212" s="83"/>
      <c r="R3212" s="83"/>
    </row>
    <row r="3213" spans="1:18" ht="13">
      <c r="A3213" s="86">
        <v>45167</v>
      </c>
      <c r="B3213" s="83">
        <v>4.0999999999999996</v>
      </c>
      <c r="C3213" s="83" t="s">
        <v>194</v>
      </c>
      <c r="D3213" s="83">
        <v>4.07</v>
      </c>
      <c r="E3213" s="83">
        <v>4.07</v>
      </c>
      <c r="F3213" s="83">
        <v>4.07</v>
      </c>
      <c r="G3213" s="85">
        <v>1702</v>
      </c>
      <c r="H3213" s="85">
        <v>13</v>
      </c>
      <c r="I3213" s="84">
        <v>129.09014400000001</v>
      </c>
      <c r="J3213" s="83">
        <v>4.0523999999999996</v>
      </c>
      <c r="K3213" s="83">
        <v>4.1380999999999997</v>
      </c>
      <c r="L3213" s="83">
        <v>4.3960999999999997</v>
      </c>
      <c r="M3213" s="83" t="s">
        <v>194</v>
      </c>
      <c r="N3213" s="83" t="s">
        <v>194</v>
      </c>
      <c r="O3213" s="83" t="s">
        <v>194</v>
      </c>
      <c r="P3213" s="83"/>
      <c r="Q3213" s="83"/>
      <c r="R3213" s="83"/>
    </row>
    <row r="3214" spans="1:18" ht="13">
      <c r="A3214" s="86">
        <v>45168</v>
      </c>
      <c r="B3214" s="83">
        <v>4.0999999999999996</v>
      </c>
      <c r="C3214" s="83" t="s">
        <v>194</v>
      </c>
      <c r="D3214" s="83">
        <v>4.07</v>
      </c>
      <c r="E3214" s="83">
        <v>4.07</v>
      </c>
      <c r="F3214" s="83">
        <v>4.07</v>
      </c>
      <c r="G3214" s="85">
        <v>1880</v>
      </c>
      <c r="H3214" s="85">
        <v>15</v>
      </c>
      <c r="I3214" s="84">
        <v>129.10453799999999</v>
      </c>
      <c r="J3214" s="83">
        <v>4.0350000000000001</v>
      </c>
      <c r="K3214" s="83">
        <v>4.1102999999999996</v>
      </c>
      <c r="L3214" s="83">
        <v>4.3742000000000001</v>
      </c>
      <c r="M3214" s="83" t="s">
        <v>194</v>
      </c>
      <c r="N3214" s="83" t="s">
        <v>194</v>
      </c>
      <c r="O3214" s="83" t="s">
        <v>194</v>
      </c>
      <c r="P3214" s="83"/>
      <c r="Q3214" s="83"/>
      <c r="R3214" s="83"/>
    </row>
    <row r="3215" spans="1:18" ht="13">
      <c r="A3215" s="86">
        <v>45169</v>
      </c>
      <c r="B3215" s="83">
        <v>4.0999999999999996</v>
      </c>
      <c r="C3215" s="83" t="s">
        <v>194</v>
      </c>
      <c r="D3215" s="83">
        <v>4.07</v>
      </c>
      <c r="E3215" s="83">
        <v>4.07</v>
      </c>
      <c r="F3215" s="83">
        <v>4.07</v>
      </c>
      <c r="G3215" s="85">
        <v>1130</v>
      </c>
      <c r="H3215" s="85">
        <v>15</v>
      </c>
      <c r="I3215" s="84">
        <v>129.118934</v>
      </c>
      <c r="J3215" s="83">
        <v>4.0650000000000004</v>
      </c>
      <c r="K3215" s="83">
        <v>4.1403999999999996</v>
      </c>
      <c r="L3215" s="83">
        <v>4.3817000000000004</v>
      </c>
      <c r="M3215" s="83" t="s">
        <v>194</v>
      </c>
      <c r="N3215" s="83" t="s">
        <v>194</v>
      </c>
      <c r="O3215" s="83" t="s">
        <v>194</v>
      </c>
      <c r="P3215" s="83"/>
      <c r="Q3215" s="83"/>
      <c r="R3215" s="83"/>
    </row>
    <row r="3216" spans="1:18" ht="13">
      <c r="A3216" s="86">
        <v>45170</v>
      </c>
      <c r="B3216" s="83">
        <v>4.0999999999999996</v>
      </c>
      <c r="C3216" s="83" t="s">
        <v>194</v>
      </c>
      <c r="D3216" s="83">
        <v>4.07</v>
      </c>
      <c r="E3216" s="83">
        <v>4.08</v>
      </c>
      <c r="F3216" s="83">
        <v>4.07</v>
      </c>
      <c r="G3216" s="85">
        <v>1422</v>
      </c>
      <c r="H3216" s="85">
        <v>10</v>
      </c>
      <c r="I3216" s="84">
        <v>129.133332</v>
      </c>
      <c r="J3216" s="83">
        <v>4.0549999999999997</v>
      </c>
      <c r="K3216" s="83">
        <v>4.1334999999999997</v>
      </c>
      <c r="L3216" s="83">
        <v>4.3680000000000003</v>
      </c>
      <c r="M3216" s="83" t="s">
        <v>194</v>
      </c>
      <c r="N3216" s="83" t="s">
        <v>194</v>
      </c>
      <c r="O3216" s="83" t="s">
        <v>194</v>
      </c>
      <c r="P3216" s="83"/>
      <c r="Q3216" s="83"/>
      <c r="R3216" s="83"/>
    </row>
    <row r="3217" spans="1:18" ht="13">
      <c r="A3217" s="86">
        <v>45173</v>
      </c>
      <c r="B3217" s="83">
        <v>4.0999999999999996</v>
      </c>
      <c r="C3217" s="83" t="s">
        <v>194</v>
      </c>
      <c r="D3217" s="83">
        <v>4.07</v>
      </c>
      <c r="E3217" s="83">
        <v>4.08</v>
      </c>
      <c r="F3217" s="83">
        <v>4.07</v>
      </c>
      <c r="G3217" s="85">
        <v>1807</v>
      </c>
      <c r="H3217" s="85">
        <v>18</v>
      </c>
      <c r="I3217" s="84">
        <v>129.17653000000001</v>
      </c>
      <c r="J3217" s="83">
        <v>4.0750000000000002</v>
      </c>
      <c r="K3217" s="83">
        <v>4.1449999999999996</v>
      </c>
      <c r="L3217" s="83">
        <v>4.3860000000000001</v>
      </c>
      <c r="M3217" s="83" t="s">
        <v>194</v>
      </c>
      <c r="N3217" s="83" t="s">
        <v>194</v>
      </c>
      <c r="O3217" s="83" t="s">
        <v>194</v>
      </c>
      <c r="P3217" s="83"/>
      <c r="Q3217" s="83"/>
      <c r="R3217" s="83"/>
    </row>
    <row r="3218" spans="1:18" ht="13">
      <c r="A3218" s="86">
        <v>45174</v>
      </c>
      <c r="B3218" s="83">
        <v>4.0999999999999996</v>
      </c>
      <c r="C3218" s="83" t="s">
        <v>194</v>
      </c>
      <c r="D3218" s="83">
        <v>4.07</v>
      </c>
      <c r="E3218" s="83">
        <v>4.08</v>
      </c>
      <c r="F3218" s="83">
        <v>4.07</v>
      </c>
      <c r="G3218" s="85">
        <v>1370</v>
      </c>
      <c r="H3218" s="85">
        <v>13</v>
      </c>
      <c r="I3218" s="84">
        <v>129.190934</v>
      </c>
      <c r="J3218" s="83">
        <v>4.0449999999999999</v>
      </c>
      <c r="K3218" s="83">
        <v>4.1151</v>
      </c>
      <c r="L3218" s="83">
        <v>4.3665000000000003</v>
      </c>
      <c r="M3218" s="83" t="s">
        <v>194</v>
      </c>
      <c r="N3218" s="83" t="s">
        <v>194</v>
      </c>
      <c r="O3218" s="83" t="s">
        <v>194</v>
      </c>
      <c r="P3218" s="83"/>
      <c r="Q3218" s="83"/>
      <c r="R3218" s="83"/>
    </row>
    <row r="3219" spans="1:18" ht="13">
      <c r="A3219" s="86">
        <v>45175</v>
      </c>
      <c r="B3219" s="83">
        <v>4.0999999999999996</v>
      </c>
      <c r="C3219" s="83" t="s">
        <v>194</v>
      </c>
      <c r="D3219" s="83">
        <v>4.07</v>
      </c>
      <c r="E3219" s="83">
        <v>4.08</v>
      </c>
      <c r="F3219" s="83">
        <v>4.07</v>
      </c>
      <c r="G3219" s="85">
        <v>1391</v>
      </c>
      <c r="H3219" s="85">
        <v>12</v>
      </c>
      <c r="I3219" s="84">
        <v>129.20534000000001</v>
      </c>
      <c r="J3219" s="83">
        <v>4.0449999999999999</v>
      </c>
      <c r="K3219" s="83">
        <v>4.1128</v>
      </c>
      <c r="L3219" s="83">
        <v>4.3583999999999996</v>
      </c>
      <c r="M3219" s="83" t="s">
        <v>194</v>
      </c>
      <c r="N3219" s="83" t="s">
        <v>194</v>
      </c>
      <c r="O3219" s="83" t="s">
        <v>194</v>
      </c>
      <c r="P3219" s="83"/>
      <c r="Q3219" s="83"/>
      <c r="R3219" s="83"/>
    </row>
    <row r="3220" spans="1:18" ht="13">
      <c r="A3220" s="86">
        <v>45176</v>
      </c>
      <c r="B3220" s="83">
        <v>4.0999999999999996</v>
      </c>
      <c r="C3220" s="83" t="s">
        <v>194</v>
      </c>
      <c r="D3220" s="83">
        <v>4.07</v>
      </c>
      <c r="E3220" s="83">
        <v>4.08</v>
      </c>
      <c r="F3220" s="83">
        <v>4.07</v>
      </c>
      <c r="G3220" s="85">
        <v>1479</v>
      </c>
      <c r="H3220" s="85">
        <v>9</v>
      </c>
      <c r="I3220" s="84">
        <v>129.21974700000001</v>
      </c>
      <c r="J3220" s="83">
        <v>4.0650000000000004</v>
      </c>
      <c r="K3220" s="83">
        <v>4.1303000000000001</v>
      </c>
      <c r="L3220" s="83">
        <v>4.3650000000000002</v>
      </c>
      <c r="M3220" s="83" t="s">
        <v>194</v>
      </c>
      <c r="N3220" s="83" t="s">
        <v>194</v>
      </c>
      <c r="O3220" s="83" t="s">
        <v>194</v>
      </c>
      <c r="P3220" s="83"/>
      <c r="Q3220" s="83"/>
      <c r="R3220" s="83"/>
    </row>
    <row r="3221" spans="1:18" ht="13">
      <c r="A3221" s="86">
        <v>45177</v>
      </c>
      <c r="B3221" s="83">
        <v>4.0999999999999996</v>
      </c>
      <c r="C3221" s="83" t="s">
        <v>194</v>
      </c>
      <c r="D3221" s="83">
        <v>4.07</v>
      </c>
      <c r="E3221" s="83">
        <v>4.07</v>
      </c>
      <c r="F3221" s="83">
        <v>4.07</v>
      </c>
      <c r="G3221" s="85">
        <v>1814</v>
      </c>
      <c r="H3221" s="85">
        <v>12</v>
      </c>
      <c r="I3221" s="84">
        <v>129.23415600000001</v>
      </c>
      <c r="J3221" s="83">
        <v>4.0425000000000004</v>
      </c>
      <c r="K3221" s="83">
        <v>4.1109999999999998</v>
      </c>
      <c r="L3221" s="83">
        <v>4.3441000000000001</v>
      </c>
      <c r="M3221" s="83" t="s">
        <v>194</v>
      </c>
      <c r="N3221" s="83" t="s">
        <v>194</v>
      </c>
      <c r="O3221" s="83" t="s">
        <v>194</v>
      </c>
      <c r="P3221" s="83"/>
      <c r="Q3221" s="83"/>
      <c r="R3221" s="83"/>
    </row>
    <row r="3222" spans="1:18" ht="13">
      <c r="A3222" s="86">
        <v>45180</v>
      </c>
      <c r="B3222" s="83">
        <v>4.0999999999999996</v>
      </c>
      <c r="C3222" s="83" t="s">
        <v>194</v>
      </c>
      <c r="D3222" s="83">
        <v>4.07</v>
      </c>
      <c r="E3222" s="83">
        <v>4.07</v>
      </c>
      <c r="F3222" s="83">
        <v>4.07</v>
      </c>
      <c r="G3222" s="85">
        <v>1607</v>
      </c>
      <c r="H3222" s="85">
        <v>10</v>
      </c>
      <c r="I3222" s="84">
        <v>129.277387</v>
      </c>
      <c r="J3222" s="83">
        <v>4.0549999999999997</v>
      </c>
      <c r="K3222" s="83">
        <v>4.1269999999999998</v>
      </c>
      <c r="L3222" s="83">
        <v>4.3550000000000004</v>
      </c>
      <c r="M3222" s="83" t="s">
        <v>194</v>
      </c>
      <c r="N3222" s="83" t="s">
        <v>194</v>
      </c>
      <c r="O3222" s="83" t="s">
        <v>194</v>
      </c>
      <c r="P3222" s="83"/>
      <c r="Q3222" s="83"/>
      <c r="R3222" s="83"/>
    </row>
    <row r="3223" spans="1:18" ht="13">
      <c r="A3223" s="86">
        <v>45181</v>
      </c>
      <c r="B3223" s="83">
        <v>4.0999999999999996</v>
      </c>
      <c r="C3223" s="83" t="s">
        <v>194</v>
      </c>
      <c r="D3223" s="83">
        <v>4.07</v>
      </c>
      <c r="E3223" s="83">
        <v>4.07</v>
      </c>
      <c r="F3223" s="83">
        <v>4.07</v>
      </c>
      <c r="G3223" s="85">
        <v>1210</v>
      </c>
      <c r="H3223" s="85">
        <v>12</v>
      </c>
      <c r="I3223" s="84">
        <v>129.29180199999999</v>
      </c>
      <c r="J3223" s="83">
        <v>4.0549999999999997</v>
      </c>
      <c r="K3223" s="83">
        <v>4.1238000000000001</v>
      </c>
      <c r="L3223" s="83">
        <v>4.3550000000000004</v>
      </c>
      <c r="M3223" s="83" t="s">
        <v>194</v>
      </c>
      <c r="N3223" s="83" t="s">
        <v>194</v>
      </c>
      <c r="O3223" s="83" t="s">
        <v>194</v>
      </c>
      <c r="P3223" s="83"/>
      <c r="Q3223" s="83"/>
      <c r="R3223" s="83"/>
    </row>
    <row r="3224" spans="1:18" ht="13">
      <c r="A3224" s="86">
        <v>45182</v>
      </c>
      <c r="B3224" s="83">
        <v>4.0999999999999996</v>
      </c>
      <c r="C3224" s="83" t="s">
        <v>194</v>
      </c>
      <c r="D3224" s="83">
        <v>4.07</v>
      </c>
      <c r="E3224" s="83">
        <v>4.07</v>
      </c>
      <c r="F3224" s="83">
        <v>4.07</v>
      </c>
      <c r="G3224" s="85">
        <v>1134</v>
      </c>
      <c r="H3224" s="85">
        <v>10</v>
      </c>
      <c r="I3224" s="84">
        <v>129.306219</v>
      </c>
      <c r="J3224" s="83">
        <v>4.0499000000000001</v>
      </c>
      <c r="K3224" s="83">
        <v>4.1063000000000001</v>
      </c>
      <c r="L3224" s="83">
        <v>4.3449999999999998</v>
      </c>
      <c r="M3224" s="83" t="s">
        <v>194</v>
      </c>
      <c r="N3224" s="83" t="s">
        <v>194</v>
      </c>
      <c r="O3224" s="83" t="s">
        <v>194</v>
      </c>
      <c r="P3224" s="83"/>
      <c r="Q3224" s="83"/>
      <c r="R3224" s="83"/>
    </row>
    <row r="3225" spans="1:18" ht="13">
      <c r="A3225" s="86">
        <v>45183</v>
      </c>
      <c r="B3225" s="83">
        <v>4.0999999999999996</v>
      </c>
      <c r="C3225" s="83" t="s">
        <v>194</v>
      </c>
      <c r="D3225" s="83">
        <v>4.07</v>
      </c>
      <c r="E3225" s="83">
        <v>4.07</v>
      </c>
      <c r="F3225" s="83">
        <v>4.07</v>
      </c>
      <c r="G3225" s="85">
        <v>1415</v>
      </c>
      <c r="H3225" s="85">
        <v>10</v>
      </c>
      <c r="I3225" s="84">
        <v>129.320638</v>
      </c>
      <c r="J3225" s="83">
        <v>4.0549999999999997</v>
      </c>
      <c r="K3225" s="83">
        <v>4.1224999999999996</v>
      </c>
      <c r="L3225" s="83">
        <v>4.3499999999999996</v>
      </c>
      <c r="M3225" s="83" t="s">
        <v>194</v>
      </c>
      <c r="N3225" s="83" t="s">
        <v>194</v>
      </c>
      <c r="O3225" s="83" t="s">
        <v>194</v>
      </c>
      <c r="P3225" s="83"/>
      <c r="Q3225" s="83"/>
      <c r="R3225" s="83"/>
    </row>
    <row r="3226" spans="1:18" ht="13">
      <c r="A3226" s="86">
        <v>45184</v>
      </c>
      <c r="B3226" s="83">
        <v>4.0999999999999996</v>
      </c>
      <c r="C3226" s="83" t="s">
        <v>194</v>
      </c>
      <c r="D3226" s="83">
        <v>4.07</v>
      </c>
      <c r="E3226" s="83">
        <v>4.07</v>
      </c>
      <c r="F3226" s="83">
        <v>4.07</v>
      </c>
      <c r="G3226" s="85">
        <v>1603</v>
      </c>
      <c r="H3226" s="85">
        <v>10</v>
      </c>
      <c r="I3226" s="84">
        <v>129.335058</v>
      </c>
      <c r="J3226" s="83">
        <v>4.0549999999999997</v>
      </c>
      <c r="K3226" s="83">
        <v>4.1273</v>
      </c>
      <c r="L3226" s="83">
        <v>4.3499999999999996</v>
      </c>
      <c r="M3226" s="83" t="s">
        <v>194</v>
      </c>
      <c r="N3226" s="83" t="s">
        <v>194</v>
      </c>
      <c r="O3226" s="83" t="s">
        <v>194</v>
      </c>
      <c r="P3226" s="83"/>
      <c r="Q3226" s="83"/>
      <c r="R3226" s="83"/>
    </row>
    <row r="3227" spans="1:18" ht="13">
      <c r="A3227" s="86">
        <v>45187</v>
      </c>
      <c r="B3227" s="83">
        <v>4.0999999999999996</v>
      </c>
      <c r="C3227" s="83" t="s">
        <v>194</v>
      </c>
      <c r="D3227" s="83">
        <v>4.07</v>
      </c>
      <c r="E3227" s="83">
        <v>4.08</v>
      </c>
      <c r="F3227" s="83">
        <v>4.07</v>
      </c>
      <c r="G3227" s="85">
        <v>1404</v>
      </c>
      <c r="H3227" s="85">
        <v>9</v>
      </c>
      <c r="I3227" s="84">
        <v>129.37832299999999</v>
      </c>
      <c r="J3227" s="83">
        <v>4.0750000000000002</v>
      </c>
      <c r="K3227" s="83">
        <v>4.1394000000000002</v>
      </c>
      <c r="L3227" s="83">
        <v>4.3688000000000002</v>
      </c>
      <c r="M3227" s="83" t="s">
        <v>194</v>
      </c>
      <c r="N3227" s="83" t="s">
        <v>194</v>
      </c>
      <c r="O3227" s="83" t="s">
        <v>194</v>
      </c>
      <c r="P3227" s="83"/>
      <c r="Q3227" s="83"/>
      <c r="R3227" s="83"/>
    </row>
    <row r="3228" spans="1:18" ht="13">
      <c r="A3228" s="86">
        <v>45188</v>
      </c>
      <c r="B3228" s="83">
        <v>4.0999999999999996</v>
      </c>
      <c r="C3228" s="83" t="s">
        <v>194</v>
      </c>
      <c r="D3228" s="83">
        <v>4.07</v>
      </c>
      <c r="E3228" s="83">
        <v>4.08</v>
      </c>
      <c r="F3228" s="83">
        <v>4.07</v>
      </c>
      <c r="G3228" s="85">
        <v>1691</v>
      </c>
      <c r="H3228" s="85">
        <v>13</v>
      </c>
      <c r="I3228" s="84">
        <v>129.39275000000001</v>
      </c>
      <c r="J3228" s="83">
        <v>4.0605000000000002</v>
      </c>
      <c r="K3228" s="83">
        <v>4.1256000000000004</v>
      </c>
      <c r="L3228" s="83">
        <v>4.3650000000000002</v>
      </c>
      <c r="M3228" s="83" t="s">
        <v>194</v>
      </c>
      <c r="N3228" s="83" t="s">
        <v>194</v>
      </c>
      <c r="O3228" s="83" t="s">
        <v>194</v>
      </c>
      <c r="P3228" s="83"/>
      <c r="Q3228" s="83"/>
      <c r="R3228" s="83"/>
    </row>
    <row r="3229" spans="1:18" ht="13">
      <c r="A3229" s="86">
        <v>45189</v>
      </c>
      <c r="B3229" s="83">
        <v>4.0999999999999996</v>
      </c>
      <c r="C3229" s="83" t="s">
        <v>194</v>
      </c>
      <c r="D3229" s="83">
        <v>4.07</v>
      </c>
      <c r="E3229" s="83">
        <v>4.07</v>
      </c>
      <c r="F3229" s="83">
        <v>4.07</v>
      </c>
      <c r="G3229" s="85">
        <v>1183</v>
      </c>
      <c r="H3229" s="85">
        <v>9</v>
      </c>
      <c r="I3229" s="84">
        <v>129.40717799999999</v>
      </c>
      <c r="J3229" s="83">
        <v>4.0557999999999996</v>
      </c>
      <c r="K3229" s="83">
        <v>4.1352000000000002</v>
      </c>
      <c r="L3229" s="83">
        <v>4.3692000000000002</v>
      </c>
      <c r="M3229" s="83" t="s">
        <v>194</v>
      </c>
      <c r="N3229" s="83" t="s">
        <v>194</v>
      </c>
      <c r="O3229" s="83" t="s">
        <v>194</v>
      </c>
      <c r="P3229" s="83"/>
      <c r="Q3229" s="83"/>
      <c r="R3229" s="83"/>
    </row>
    <row r="3230" spans="1:18" ht="13">
      <c r="A3230" s="86">
        <v>45190</v>
      </c>
      <c r="B3230" s="83">
        <v>4.0999999999999996</v>
      </c>
      <c r="C3230" s="83" t="s">
        <v>194</v>
      </c>
      <c r="D3230" s="83">
        <v>4.07</v>
      </c>
      <c r="E3230" s="83">
        <v>4.08</v>
      </c>
      <c r="F3230" s="83">
        <v>4.07</v>
      </c>
      <c r="G3230" s="85">
        <v>1946</v>
      </c>
      <c r="H3230" s="85">
        <v>9</v>
      </c>
      <c r="I3230" s="84">
        <v>129.42160799999999</v>
      </c>
      <c r="J3230" s="83">
        <v>4.0541</v>
      </c>
      <c r="K3230" s="83">
        <v>4.1399999999999997</v>
      </c>
      <c r="L3230" s="83">
        <v>4.3752000000000004</v>
      </c>
      <c r="M3230" s="83" t="s">
        <v>194</v>
      </c>
      <c r="N3230" s="83" t="s">
        <v>194</v>
      </c>
      <c r="O3230" s="83" t="s">
        <v>194</v>
      </c>
      <c r="P3230" s="83"/>
      <c r="Q3230" s="83"/>
      <c r="R3230" s="83"/>
    </row>
    <row r="3231" spans="1:18" ht="13">
      <c r="A3231" s="86">
        <v>45191</v>
      </c>
      <c r="B3231" s="83">
        <v>4.0999999999999996</v>
      </c>
      <c r="C3231" s="83" t="s">
        <v>194</v>
      </c>
      <c r="D3231" s="83">
        <v>4.07</v>
      </c>
      <c r="E3231" s="83">
        <v>4.08</v>
      </c>
      <c r="F3231" s="83">
        <v>4.07</v>
      </c>
      <c r="G3231" s="85">
        <v>1251</v>
      </c>
      <c r="H3231" s="85">
        <v>7</v>
      </c>
      <c r="I3231" s="84">
        <v>129.43603899999999</v>
      </c>
      <c r="J3231" s="83">
        <v>4.04</v>
      </c>
      <c r="K3231" s="83">
        <v>4.13</v>
      </c>
      <c r="L3231" s="83">
        <v>4.37</v>
      </c>
      <c r="M3231" s="83" t="s">
        <v>194</v>
      </c>
      <c r="N3231" s="83" t="s">
        <v>194</v>
      </c>
      <c r="O3231" s="83" t="s">
        <v>194</v>
      </c>
      <c r="P3231" s="83" t="s">
        <v>194</v>
      </c>
      <c r="Q3231" s="83" t="s">
        <v>194</v>
      </c>
      <c r="R3231" s="83" t="s">
        <v>194</v>
      </c>
    </row>
    <row r="3232" spans="1:18" ht="13">
      <c r="A3232" s="86">
        <v>45194</v>
      </c>
      <c r="B3232" s="83">
        <v>4.0999999999999996</v>
      </c>
      <c r="C3232" s="83" t="s">
        <v>194</v>
      </c>
      <c r="D3232" s="83">
        <v>4.07</v>
      </c>
      <c r="E3232" s="83">
        <v>4.08</v>
      </c>
      <c r="F3232" s="83">
        <v>4.07</v>
      </c>
      <c r="G3232" s="85">
        <v>876</v>
      </c>
      <c r="H3232" s="85">
        <v>6</v>
      </c>
      <c r="I3232" s="84">
        <v>129.47933800000001</v>
      </c>
      <c r="J3232" s="83">
        <v>4.0551000000000004</v>
      </c>
      <c r="K3232" s="83">
        <v>4.1387999999999998</v>
      </c>
      <c r="L3232" s="83">
        <v>4.3753000000000002</v>
      </c>
      <c r="M3232" s="83" t="s">
        <v>194</v>
      </c>
      <c r="N3232" s="83" t="s">
        <v>194</v>
      </c>
      <c r="O3232" s="83" t="s">
        <v>194</v>
      </c>
      <c r="P3232" s="83"/>
      <c r="Q3232" s="83"/>
      <c r="R3232" s="83"/>
    </row>
    <row r="3233" spans="1:18" ht="13">
      <c r="A3233" s="86">
        <v>45195</v>
      </c>
      <c r="B3233" s="83">
        <v>4.0999999999999996</v>
      </c>
      <c r="C3233" s="83" t="s">
        <v>194</v>
      </c>
      <c r="D3233" s="83">
        <v>4.07</v>
      </c>
      <c r="E3233" s="83">
        <v>4.08</v>
      </c>
      <c r="F3233" s="83">
        <v>4.07</v>
      </c>
      <c r="G3233" s="85">
        <v>1415</v>
      </c>
      <c r="H3233" s="85">
        <v>9</v>
      </c>
      <c r="I3233" s="84">
        <v>129.493776</v>
      </c>
      <c r="J3233" s="83">
        <v>4.0549999999999997</v>
      </c>
      <c r="K3233" s="83">
        <v>4.1356000000000002</v>
      </c>
      <c r="L3233" s="83">
        <v>4.3872999999999998</v>
      </c>
      <c r="M3233" s="83" t="s">
        <v>194</v>
      </c>
      <c r="N3233" s="83" t="s">
        <v>194</v>
      </c>
      <c r="O3233" s="83" t="s">
        <v>194</v>
      </c>
      <c r="P3233" s="83"/>
      <c r="Q3233" s="83"/>
      <c r="R3233" s="83"/>
    </row>
    <row r="3234" spans="1:18" ht="13">
      <c r="A3234" s="86">
        <v>45196</v>
      </c>
      <c r="B3234" s="83">
        <v>4.0999999999999996</v>
      </c>
      <c r="C3234" s="83" t="s">
        <v>194</v>
      </c>
      <c r="D3234" s="83">
        <v>4.07</v>
      </c>
      <c r="E3234" s="83">
        <v>4.07</v>
      </c>
      <c r="F3234" s="83">
        <v>4.07</v>
      </c>
      <c r="G3234" s="85">
        <v>889</v>
      </c>
      <c r="H3234" s="85">
        <v>6</v>
      </c>
      <c r="I3234" s="84">
        <v>129.50821500000001</v>
      </c>
      <c r="J3234" s="83">
        <v>4.0449999999999999</v>
      </c>
      <c r="K3234" s="83">
        <v>4.1298000000000004</v>
      </c>
      <c r="L3234" s="83">
        <v>4.375</v>
      </c>
      <c r="M3234" s="83" t="s">
        <v>194</v>
      </c>
      <c r="N3234" s="83" t="s">
        <v>194</v>
      </c>
      <c r="O3234" s="83" t="s">
        <v>194</v>
      </c>
      <c r="P3234" s="83"/>
      <c r="Q3234" s="83"/>
      <c r="R3234" s="83"/>
    </row>
    <row r="3235" spans="1:18" ht="13">
      <c r="A3235" s="86">
        <v>45197</v>
      </c>
      <c r="B3235" s="83">
        <v>4.0999999999999996</v>
      </c>
      <c r="C3235" s="83" t="s">
        <v>194</v>
      </c>
      <c r="D3235" s="83">
        <v>4.07</v>
      </c>
      <c r="E3235" s="83">
        <v>4.08</v>
      </c>
      <c r="F3235" s="83">
        <v>4.07</v>
      </c>
      <c r="G3235" s="85">
        <v>1260</v>
      </c>
      <c r="H3235" s="85">
        <v>9</v>
      </c>
      <c r="I3235" s="84">
        <v>129.52265600000001</v>
      </c>
      <c r="J3235" s="83">
        <v>4.0650000000000004</v>
      </c>
      <c r="K3235" s="83">
        <v>4.1569000000000003</v>
      </c>
      <c r="L3235" s="83">
        <v>4.4055999999999997</v>
      </c>
      <c r="M3235" s="83" t="s">
        <v>194</v>
      </c>
      <c r="N3235" s="83" t="s">
        <v>194</v>
      </c>
      <c r="O3235" s="83" t="s">
        <v>194</v>
      </c>
      <c r="P3235" s="83"/>
      <c r="Q3235" s="83"/>
      <c r="R3235" s="83"/>
    </row>
    <row r="3236" spans="1:18" ht="13">
      <c r="A3236" s="86">
        <v>45198</v>
      </c>
      <c r="B3236" s="83">
        <v>4.0999999999999996</v>
      </c>
      <c r="C3236" s="83" t="s">
        <v>194</v>
      </c>
      <c r="D3236" s="83">
        <v>4.07</v>
      </c>
      <c r="E3236" s="83" t="s">
        <v>195</v>
      </c>
      <c r="F3236" s="83" t="s">
        <v>195</v>
      </c>
      <c r="G3236" s="85">
        <v>350</v>
      </c>
      <c r="H3236" s="85" t="s">
        <v>195</v>
      </c>
      <c r="I3236" s="84">
        <v>129.53709900000001</v>
      </c>
      <c r="J3236" s="83">
        <v>4.0513000000000003</v>
      </c>
      <c r="K3236" s="83">
        <v>4.1399999999999997</v>
      </c>
      <c r="L3236" s="83">
        <v>4.4046000000000003</v>
      </c>
      <c r="M3236" s="83" t="s">
        <v>194</v>
      </c>
      <c r="N3236" s="83" t="s">
        <v>194</v>
      </c>
      <c r="O3236" s="83" t="s">
        <v>194</v>
      </c>
      <c r="P3236" s="83" t="s">
        <v>194</v>
      </c>
      <c r="Q3236" s="83" t="s">
        <v>194</v>
      </c>
      <c r="R3236" s="83" t="s">
        <v>194</v>
      </c>
    </row>
    <row r="3237" spans="1:18" ht="13">
      <c r="A3237" s="86">
        <v>45201</v>
      </c>
      <c r="B3237" s="83">
        <v>4.0999999999999996</v>
      </c>
      <c r="C3237" s="83" t="s">
        <v>194</v>
      </c>
      <c r="D3237" s="83">
        <v>4.07</v>
      </c>
      <c r="E3237" s="83" t="s">
        <v>195</v>
      </c>
      <c r="F3237" s="83" t="s">
        <v>195</v>
      </c>
      <c r="G3237" s="85">
        <v>0</v>
      </c>
      <c r="H3237" s="85" t="s">
        <v>195</v>
      </c>
      <c r="I3237" s="84">
        <v>129.580432</v>
      </c>
      <c r="J3237" s="83" t="s">
        <v>194</v>
      </c>
      <c r="K3237" s="83" t="s">
        <v>194</v>
      </c>
      <c r="L3237" s="83" t="s">
        <v>194</v>
      </c>
      <c r="M3237" s="83" t="s">
        <v>194</v>
      </c>
      <c r="N3237" s="83" t="s">
        <v>194</v>
      </c>
      <c r="O3237" s="83" t="s">
        <v>194</v>
      </c>
      <c r="P3237" s="83"/>
      <c r="Q3237" s="83"/>
      <c r="R3237" s="83"/>
    </row>
    <row r="3238" spans="1:18" ht="13">
      <c r="A3238" s="86">
        <v>45202</v>
      </c>
      <c r="B3238" s="83">
        <v>4.0999999999999996</v>
      </c>
      <c r="C3238" s="83" t="s">
        <v>194</v>
      </c>
      <c r="D3238" s="83">
        <v>4.07</v>
      </c>
      <c r="E3238" s="83">
        <v>4.07</v>
      </c>
      <c r="F3238" s="83">
        <v>4.07</v>
      </c>
      <c r="G3238" s="85">
        <v>940</v>
      </c>
      <c r="H3238" s="85">
        <v>8</v>
      </c>
      <c r="I3238" s="84">
        <v>129.59488099999999</v>
      </c>
      <c r="J3238" s="83">
        <v>4.03</v>
      </c>
      <c r="K3238" s="83">
        <v>4.1271000000000004</v>
      </c>
      <c r="L3238" s="83">
        <v>4.3833000000000002</v>
      </c>
      <c r="M3238" s="83" t="s">
        <v>194</v>
      </c>
      <c r="N3238" s="83" t="s">
        <v>194</v>
      </c>
      <c r="O3238" s="83" t="s">
        <v>194</v>
      </c>
      <c r="P3238" s="83"/>
      <c r="Q3238" s="83"/>
      <c r="R3238" s="83"/>
    </row>
    <row r="3239" spans="1:18" ht="13">
      <c r="A3239" s="86">
        <v>45203</v>
      </c>
      <c r="B3239" s="83">
        <v>4.0999999999999996</v>
      </c>
      <c r="C3239" s="83" t="s">
        <v>194</v>
      </c>
      <c r="D3239" s="83">
        <v>4.07</v>
      </c>
      <c r="E3239" s="83">
        <v>4.07</v>
      </c>
      <c r="F3239" s="83">
        <v>4.07</v>
      </c>
      <c r="G3239" s="85">
        <v>1002</v>
      </c>
      <c r="H3239" s="85">
        <v>9</v>
      </c>
      <c r="I3239" s="84">
        <v>129.60933199999999</v>
      </c>
      <c r="J3239" s="83">
        <v>4.03</v>
      </c>
      <c r="K3239" s="83">
        <v>4.1271000000000004</v>
      </c>
      <c r="L3239" s="83">
        <v>4.3833000000000002</v>
      </c>
      <c r="M3239" s="83" t="s">
        <v>194</v>
      </c>
      <c r="N3239" s="83" t="s">
        <v>194</v>
      </c>
      <c r="O3239" s="83" t="s">
        <v>194</v>
      </c>
      <c r="P3239" s="83"/>
      <c r="Q3239" s="83"/>
      <c r="R3239" s="83"/>
    </row>
    <row r="3240" spans="1:18" ht="13">
      <c r="A3240" s="86">
        <v>45204</v>
      </c>
      <c r="B3240" s="83">
        <v>4.0999999999999996</v>
      </c>
      <c r="C3240" s="83" t="s">
        <v>194</v>
      </c>
      <c r="D3240" s="83">
        <v>4.07</v>
      </c>
      <c r="E3240" s="83">
        <v>4.07</v>
      </c>
      <c r="F3240" s="83">
        <v>4.07</v>
      </c>
      <c r="G3240" s="85">
        <v>1168</v>
      </c>
      <c r="H3240" s="85">
        <v>7</v>
      </c>
      <c r="I3240" s="84">
        <v>129.623784</v>
      </c>
      <c r="J3240" s="83">
        <v>4.04</v>
      </c>
      <c r="K3240" s="83">
        <v>4.1265999999999998</v>
      </c>
      <c r="L3240" s="83">
        <v>4.37</v>
      </c>
      <c r="M3240" s="83" t="s">
        <v>194</v>
      </c>
      <c r="N3240" s="83" t="s">
        <v>194</v>
      </c>
      <c r="O3240" s="83" t="s">
        <v>194</v>
      </c>
      <c r="P3240" s="83"/>
      <c r="Q3240" s="83"/>
      <c r="R3240" s="83"/>
    </row>
    <row r="3241" spans="1:18" ht="13">
      <c r="A3241" s="86">
        <v>45205</v>
      </c>
      <c r="B3241" s="83">
        <v>4.0999999999999996</v>
      </c>
      <c r="C3241" s="83" t="s">
        <v>194</v>
      </c>
      <c r="D3241" s="83">
        <v>4.07</v>
      </c>
      <c r="E3241" s="83">
        <v>4.07</v>
      </c>
      <c r="F3241" s="83">
        <v>4.07</v>
      </c>
      <c r="G3241" s="85">
        <v>1260</v>
      </c>
      <c r="H3241" s="85">
        <v>11</v>
      </c>
      <c r="I3241" s="84">
        <v>129.638238</v>
      </c>
      <c r="J3241" s="83">
        <v>4.03</v>
      </c>
      <c r="K3241" s="83">
        <v>4.109</v>
      </c>
      <c r="L3241" s="83">
        <v>4.3499999999999996</v>
      </c>
      <c r="M3241" s="83" t="s">
        <v>194</v>
      </c>
      <c r="N3241" s="83" t="s">
        <v>194</v>
      </c>
      <c r="O3241" s="83" t="s">
        <v>194</v>
      </c>
      <c r="P3241" s="83"/>
      <c r="Q3241" s="83"/>
      <c r="R3241" s="83"/>
    </row>
    <row r="3242" spans="1:18" ht="13">
      <c r="A3242" s="86">
        <v>45208</v>
      </c>
      <c r="B3242" s="83">
        <v>4.0999999999999996</v>
      </c>
      <c r="C3242" s="83" t="s">
        <v>194</v>
      </c>
      <c r="D3242" s="83">
        <v>4.07</v>
      </c>
      <c r="E3242" s="83">
        <v>4.08</v>
      </c>
      <c r="F3242" s="83">
        <v>4.07</v>
      </c>
      <c r="G3242" s="85">
        <v>1320</v>
      </c>
      <c r="H3242" s="85">
        <v>11</v>
      </c>
      <c r="I3242" s="84">
        <v>129.68160499999999</v>
      </c>
      <c r="J3242" s="83">
        <v>4.0513000000000003</v>
      </c>
      <c r="K3242" s="83">
        <v>4.1394000000000002</v>
      </c>
      <c r="L3242" s="83">
        <v>4.3716999999999997</v>
      </c>
      <c r="M3242" s="83" t="s">
        <v>194</v>
      </c>
      <c r="N3242" s="83" t="s">
        <v>194</v>
      </c>
      <c r="O3242" s="83" t="s">
        <v>194</v>
      </c>
      <c r="P3242" s="83"/>
      <c r="Q3242" s="83"/>
      <c r="R3242" s="83"/>
    </row>
    <row r="3243" spans="1:18" ht="13">
      <c r="A3243" s="86">
        <v>45209</v>
      </c>
      <c r="B3243" s="83">
        <v>4.0999999999999996</v>
      </c>
      <c r="C3243" s="83" t="s">
        <v>194</v>
      </c>
      <c r="D3243" s="83">
        <v>4.07</v>
      </c>
      <c r="E3243" s="83">
        <v>4.07</v>
      </c>
      <c r="F3243" s="83">
        <v>4.07</v>
      </c>
      <c r="G3243" s="85">
        <v>1866</v>
      </c>
      <c r="H3243" s="85">
        <v>12</v>
      </c>
      <c r="I3243" s="84">
        <v>129.696065</v>
      </c>
      <c r="J3243" s="83">
        <v>4.0514999999999999</v>
      </c>
      <c r="K3243" s="83">
        <v>4.1383000000000001</v>
      </c>
      <c r="L3243" s="83">
        <v>4.3807</v>
      </c>
      <c r="M3243" s="83" t="s">
        <v>194</v>
      </c>
      <c r="N3243" s="83" t="s">
        <v>194</v>
      </c>
      <c r="O3243" s="83" t="s">
        <v>194</v>
      </c>
      <c r="P3243" s="83"/>
      <c r="Q3243" s="83"/>
      <c r="R3243" s="83"/>
    </row>
    <row r="3244" spans="1:18" ht="13">
      <c r="A3244" s="86">
        <v>45210</v>
      </c>
      <c r="B3244" s="83">
        <v>4.0999999999999996</v>
      </c>
      <c r="C3244" s="83" t="s">
        <v>194</v>
      </c>
      <c r="D3244" s="83">
        <v>4.07</v>
      </c>
      <c r="E3244" s="83">
        <v>4.07</v>
      </c>
      <c r="F3244" s="83">
        <v>4.07</v>
      </c>
      <c r="G3244" s="85">
        <v>1176</v>
      </c>
      <c r="H3244" s="85">
        <v>9</v>
      </c>
      <c r="I3244" s="84">
        <v>129.71052700000001</v>
      </c>
      <c r="J3244" s="83">
        <v>4.0533000000000001</v>
      </c>
      <c r="K3244" s="83">
        <v>4.1395999999999997</v>
      </c>
      <c r="L3244" s="83">
        <v>4.3849999999999998</v>
      </c>
      <c r="M3244" s="83" t="s">
        <v>194</v>
      </c>
      <c r="N3244" s="83" t="s">
        <v>194</v>
      </c>
      <c r="O3244" s="83" t="s">
        <v>194</v>
      </c>
      <c r="P3244" s="83"/>
      <c r="Q3244" s="83"/>
      <c r="R3244" s="83"/>
    </row>
    <row r="3245" spans="1:18" ht="13">
      <c r="A3245" s="86">
        <v>45211</v>
      </c>
      <c r="B3245" s="83">
        <v>4.0999999999999996</v>
      </c>
      <c r="C3245" s="83" t="s">
        <v>194</v>
      </c>
      <c r="D3245" s="83">
        <v>4.07</v>
      </c>
      <c r="E3245" s="83">
        <v>4.08</v>
      </c>
      <c r="F3245" s="83">
        <v>4.07</v>
      </c>
      <c r="G3245" s="85">
        <v>1076</v>
      </c>
      <c r="H3245" s="85">
        <v>8</v>
      </c>
      <c r="I3245" s="84">
        <v>129.72499099999999</v>
      </c>
      <c r="J3245" s="83">
        <v>4.0549999999999997</v>
      </c>
      <c r="K3245" s="83">
        <v>4.1349999999999998</v>
      </c>
      <c r="L3245" s="83">
        <v>4.3849999999999998</v>
      </c>
      <c r="M3245" s="83" t="s">
        <v>194</v>
      </c>
      <c r="N3245" s="83" t="s">
        <v>194</v>
      </c>
      <c r="O3245" s="83" t="s">
        <v>194</v>
      </c>
      <c r="P3245" s="83"/>
      <c r="Q3245" s="83"/>
      <c r="R3245" s="83"/>
    </row>
    <row r="3246" spans="1:18" ht="13">
      <c r="A3246" s="86">
        <v>45212</v>
      </c>
      <c r="B3246" s="83">
        <v>4.0999999999999996</v>
      </c>
      <c r="C3246" s="83" t="s">
        <v>194</v>
      </c>
      <c r="D3246" s="83">
        <v>4.07</v>
      </c>
      <c r="E3246" s="83">
        <v>4.07</v>
      </c>
      <c r="F3246" s="83">
        <v>4.07</v>
      </c>
      <c r="G3246" s="85">
        <v>955</v>
      </c>
      <c r="H3246" s="85">
        <v>8</v>
      </c>
      <c r="I3246" s="84">
        <v>129.73945599999999</v>
      </c>
      <c r="J3246" s="83">
        <v>4.0589000000000004</v>
      </c>
      <c r="K3246" s="83">
        <v>4.1540999999999997</v>
      </c>
      <c r="L3246" s="83">
        <v>4.4164000000000003</v>
      </c>
      <c r="M3246" s="83" t="s">
        <v>194</v>
      </c>
      <c r="N3246" s="83" t="s">
        <v>194</v>
      </c>
      <c r="O3246" s="83" t="s">
        <v>194</v>
      </c>
      <c r="P3246" s="83"/>
      <c r="Q3246" s="83"/>
      <c r="R3246" s="83"/>
    </row>
    <row r="3247" spans="1:18" ht="13">
      <c r="A3247" s="86">
        <v>45215</v>
      </c>
      <c r="B3247" s="83">
        <v>4.0999999999999996</v>
      </c>
      <c r="C3247" s="83" t="s">
        <v>194</v>
      </c>
      <c r="D3247" s="83">
        <v>4.07</v>
      </c>
      <c r="E3247" s="83">
        <v>4.07</v>
      </c>
      <c r="F3247" s="83">
        <v>4.07</v>
      </c>
      <c r="G3247" s="85">
        <v>1279</v>
      </c>
      <c r="H3247" s="85">
        <v>10</v>
      </c>
      <c r="I3247" s="84">
        <v>129.78285700000001</v>
      </c>
      <c r="J3247" s="83">
        <v>4.0449999999999999</v>
      </c>
      <c r="K3247" s="83">
        <v>4.1417000000000002</v>
      </c>
      <c r="L3247" s="83">
        <v>4.4097999999999997</v>
      </c>
      <c r="M3247" s="83" t="s">
        <v>194</v>
      </c>
      <c r="N3247" s="83" t="s">
        <v>194</v>
      </c>
      <c r="O3247" s="83" t="s">
        <v>194</v>
      </c>
      <c r="P3247" s="83"/>
      <c r="Q3247" s="83"/>
      <c r="R3247" s="83"/>
    </row>
    <row r="3248" spans="1:18" ht="13">
      <c r="A3248" s="86">
        <v>45216</v>
      </c>
      <c r="B3248" s="83">
        <v>4.0999999999999996</v>
      </c>
      <c r="C3248" s="83" t="s">
        <v>194</v>
      </c>
      <c r="D3248" s="83">
        <v>4.07</v>
      </c>
      <c r="E3248" s="83">
        <v>4.07</v>
      </c>
      <c r="F3248" s="83">
        <v>4.07</v>
      </c>
      <c r="G3248" s="85">
        <v>1224</v>
      </c>
      <c r="H3248" s="85">
        <v>8</v>
      </c>
      <c r="I3248" s="84">
        <v>129.79732899999999</v>
      </c>
      <c r="J3248" s="83">
        <v>4.1050000000000004</v>
      </c>
      <c r="K3248" s="83">
        <v>4.2042000000000002</v>
      </c>
      <c r="L3248" s="83">
        <v>4.4767999999999999</v>
      </c>
      <c r="M3248" s="83" t="s">
        <v>194</v>
      </c>
      <c r="N3248" s="83" t="s">
        <v>194</v>
      </c>
      <c r="O3248" s="83" t="s">
        <v>194</v>
      </c>
      <c r="P3248" s="83"/>
      <c r="Q3248" s="83"/>
      <c r="R3248" s="83"/>
    </row>
    <row r="3249" spans="1:18" ht="13">
      <c r="A3249" s="86">
        <v>45217</v>
      </c>
      <c r="B3249" s="83">
        <v>4.0999999999999996</v>
      </c>
      <c r="C3249" s="83" t="s">
        <v>194</v>
      </c>
      <c r="D3249" s="83">
        <v>4.07</v>
      </c>
      <c r="E3249" s="83">
        <v>4.07</v>
      </c>
      <c r="F3249" s="83">
        <v>4.07</v>
      </c>
      <c r="G3249" s="85">
        <v>931</v>
      </c>
      <c r="H3249" s="85">
        <v>8</v>
      </c>
      <c r="I3249" s="84">
        <v>129.811802</v>
      </c>
      <c r="J3249" s="83">
        <v>4.0549999999999997</v>
      </c>
      <c r="K3249" s="83">
        <v>4.1905999999999999</v>
      </c>
      <c r="L3249" s="83">
        <v>4.4825999999999997</v>
      </c>
      <c r="M3249" s="83" t="s">
        <v>194</v>
      </c>
      <c r="N3249" s="83" t="s">
        <v>194</v>
      </c>
      <c r="O3249" s="83" t="s">
        <v>194</v>
      </c>
      <c r="P3249" s="83"/>
      <c r="Q3249" s="83"/>
      <c r="R3249" s="83"/>
    </row>
    <row r="3250" spans="1:18" ht="13">
      <c r="A3250" s="86">
        <v>45218</v>
      </c>
      <c r="B3250" s="83">
        <v>4.0999999999999996</v>
      </c>
      <c r="C3250" s="83" t="s">
        <v>194</v>
      </c>
      <c r="D3250" s="83">
        <v>4.07</v>
      </c>
      <c r="E3250" s="83">
        <v>4.07</v>
      </c>
      <c r="F3250" s="83">
        <v>4.07</v>
      </c>
      <c r="G3250" s="85">
        <v>1278</v>
      </c>
      <c r="H3250" s="85">
        <v>8</v>
      </c>
      <c r="I3250" s="84">
        <v>129.826277</v>
      </c>
      <c r="J3250" s="83">
        <v>4.0599999999999996</v>
      </c>
      <c r="K3250" s="83">
        <v>4.2066999999999997</v>
      </c>
      <c r="L3250" s="83">
        <v>4.5228999999999999</v>
      </c>
      <c r="M3250" s="83" t="s">
        <v>194</v>
      </c>
      <c r="N3250" s="83" t="s">
        <v>194</v>
      </c>
      <c r="O3250" s="83" t="s">
        <v>194</v>
      </c>
      <c r="P3250" s="83"/>
      <c r="Q3250" s="83"/>
      <c r="R3250" s="83"/>
    </row>
    <row r="3251" spans="1:18" ht="13">
      <c r="A3251" s="86">
        <v>45219</v>
      </c>
      <c r="B3251" s="83">
        <v>4.0999999999999996</v>
      </c>
      <c r="C3251" s="83" t="s">
        <v>194</v>
      </c>
      <c r="D3251" s="83">
        <v>4.07</v>
      </c>
      <c r="E3251" s="83">
        <v>4.07</v>
      </c>
      <c r="F3251" s="83">
        <v>4.07</v>
      </c>
      <c r="G3251" s="85">
        <v>1247</v>
      </c>
      <c r="H3251" s="85">
        <v>12</v>
      </c>
      <c r="I3251" s="84">
        <v>129.840754</v>
      </c>
      <c r="J3251" s="83">
        <v>4.0525000000000002</v>
      </c>
      <c r="K3251" s="83">
        <v>4.1997999999999998</v>
      </c>
      <c r="L3251" s="83">
        <v>4.5119999999999996</v>
      </c>
      <c r="M3251" s="83" t="s">
        <v>194</v>
      </c>
      <c r="N3251" s="83" t="s">
        <v>194</v>
      </c>
      <c r="O3251" s="83" t="s">
        <v>194</v>
      </c>
      <c r="P3251" s="83"/>
      <c r="Q3251" s="83"/>
      <c r="R3251" s="83"/>
    </row>
    <row r="3252" spans="1:18" ht="13">
      <c r="A3252" s="86">
        <v>45222</v>
      </c>
      <c r="B3252" s="83">
        <v>4.0999999999999996</v>
      </c>
      <c r="C3252" s="83" t="s">
        <v>194</v>
      </c>
      <c r="D3252" s="83">
        <v>4.07</v>
      </c>
      <c r="E3252" s="83">
        <v>4.07</v>
      </c>
      <c r="F3252" s="83">
        <v>4.07</v>
      </c>
      <c r="G3252" s="85">
        <v>1230</v>
      </c>
      <c r="H3252" s="85">
        <v>12</v>
      </c>
      <c r="I3252" s="84">
        <v>129.88418799999999</v>
      </c>
      <c r="J3252" s="83">
        <v>4.0838999999999999</v>
      </c>
      <c r="K3252" s="83">
        <v>4.21</v>
      </c>
      <c r="L3252" s="83">
        <v>4.51</v>
      </c>
      <c r="M3252" s="83" t="s">
        <v>194</v>
      </c>
      <c r="N3252" s="83" t="s">
        <v>194</v>
      </c>
      <c r="O3252" s="83" t="s">
        <v>194</v>
      </c>
      <c r="P3252" s="83"/>
      <c r="Q3252" s="83"/>
      <c r="R3252" s="83"/>
    </row>
    <row r="3253" spans="1:18" ht="13">
      <c r="A3253" s="86">
        <v>45223</v>
      </c>
      <c r="B3253" s="83">
        <v>4.0999999999999996</v>
      </c>
      <c r="C3253" s="83" t="s">
        <v>194</v>
      </c>
      <c r="D3253" s="83">
        <v>4.07</v>
      </c>
      <c r="E3253" s="83">
        <v>4.07</v>
      </c>
      <c r="F3253" s="83">
        <v>4.07</v>
      </c>
      <c r="G3253" s="85">
        <v>2056</v>
      </c>
      <c r="H3253" s="85">
        <v>13</v>
      </c>
      <c r="I3253" s="84">
        <v>129.89867100000001</v>
      </c>
      <c r="J3253" s="83">
        <v>4.085</v>
      </c>
      <c r="K3253" s="83">
        <v>4.2272999999999996</v>
      </c>
      <c r="L3253" s="83">
        <v>4.5462999999999996</v>
      </c>
      <c r="M3253" s="83" t="s">
        <v>194</v>
      </c>
      <c r="N3253" s="83" t="s">
        <v>194</v>
      </c>
      <c r="O3253" s="83" t="s">
        <v>194</v>
      </c>
      <c r="P3253" s="83"/>
      <c r="Q3253" s="83"/>
      <c r="R3253" s="83"/>
    </row>
    <row r="3254" spans="1:18" ht="13">
      <c r="A3254" s="86">
        <v>45224</v>
      </c>
      <c r="B3254" s="83">
        <v>4.0999999999999996</v>
      </c>
      <c r="C3254" s="83" t="s">
        <v>194</v>
      </c>
      <c r="D3254" s="83">
        <v>4.07</v>
      </c>
      <c r="E3254" s="83">
        <v>4.07</v>
      </c>
      <c r="F3254" s="83">
        <v>4.07</v>
      </c>
      <c r="G3254" s="85">
        <v>1049</v>
      </c>
      <c r="H3254" s="85">
        <v>8</v>
      </c>
      <c r="I3254" s="84">
        <v>129.91315599999999</v>
      </c>
      <c r="J3254" s="83">
        <v>4.18</v>
      </c>
      <c r="K3254" s="83">
        <v>4.3329000000000004</v>
      </c>
      <c r="L3254" s="83">
        <v>4.6662999999999997</v>
      </c>
      <c r="M3254" s="83" t="s">
        <v>194</v>
      </c>
      <c r="N3254" s="83" t="s">
        <v>194</v>
      </c>
      <c r="O3254" s="83" t="s">
        <v>194</v>
      </c>
      <c r="P3254" s="83"/>
      <c r="Q3254" s="83"/>
      <c r="R3254" s="83"/>
    </row>
    <row r="3255" spans="1:18" ht="13">
      <c r="A3255" s="86">
        <v>45225</v>
      </c>
      <c r="B3255" s="83">
        <v>4.0999999999999996</v>
      </c>
      <c r="C3255" s="83" t="s">
        <v>194</v>
      </c>
      <c r="D3255" s="83">
        <v>4.07</v>
      </c>
      <c r="E3255" s="83">
        <v>4.07</v>
      </c>
      <c r="F3255" s="83">
        <v>4.07</v>
      </c>
      <c r="G3255" s="85">
        <v>1812</v>
      </c>
      <c r="H3255" s="85">
        <v>12</v>
      </c>
      <c r="I3255" s="84">
        <v>129.92764199999999</v>
      </c>
      <c r="J3255" s="83">
        <v>4.1698000000000004</v>
      </c>
      <c r="K3255" s="83">
        <v>4.3525999999999998</v>
      </c>
      <c r="L3255" s="83">
        <v>4.6931000000000003</v>
      </c>
      <c r="M3255" s="83" t="s">
        <v>194</v>
      </c>
      <c r="N3255" s="83" t="s">
        <v>194</v>
      </c>
      <c r="O3255" s="83" t="s">
        <v>194</v>
      </c>
      <c r="P3255" s="83"/>
      <c r="Q3255" s="83"/>
      <c r="R3255" s="83"/>
    </row>
    <row r="3256" spans="1:18" ht="13">
      <c r="A3256" s="86">
        <v>45226</v>
      </c>
      <c r="B3256" s="83">
        <v>4.0999999999999996</v>
      </c>
      <c r="C3256" s="83" t="s">
        <v>194</v>
      </c>
      <c r="D3256" s="83">
        <v>4.07</v>
      </c>
      <c r="E3256" s="83">
        <v>4.07</v>
      </c>
      <c r="F3256" s="83">
        <v>4.07</v>
      </c>
      <c r="G3256" s="85">
        <v>1337</v>
      </c>
      <c r="H3256" s="85">
        <v>10</v>
      </c>
      <c r="I3256" s="84">
        <v>129.94212999999999</v>
      </c>
      <c r="J3256" s="83">
        <v>4.1550000000000002</v>
      </c>
      <c r="K3256" s="83">
        <v>4.3242000000000003</v>
      </c>
      <c r="L3256" s="83">
        <v>4.6858000000000004</v>
      </c>
      <c r="M3256" s="83" t="s">
        <v>194</v>
      </c>
      <c r="N3256" s="83" t="s">
        <v>194</v>
      </c>
      <c r="O3256" s="83" t="s">
        <v>194</v>
      </c>
      <c r="P3256" s="83"/>
      <c r="Q3256" s="83"/>
      <c r="R3256" s="83"/>
    </row>
    <row r="3257" spans="1:18" ht="13">
      <c r="A3257" s="86">
        <v>45229</v>
      </c>
      <c r="B3257" s="83">
        <v>4.0999999999999996</v>
      </c>
      <c r="C3257" s="83" t="s">
        <v>194</v>
      </c>
      <c r="D3257" s="83">
        <v>4.07</v>
      </c>
      <c r="E3257" s="83">
        <v>4.07</v>
      </c>
      <c r="F3257" s="83">
        <v>4.07</v>
      </c>
      <c r="G3257" s="85">
        <v>908</v>
      </c>
      <c r="H3257" s="85">
        <v>8</v>
      </c>
      <c r="I3257" s="84">
        <v>129.98559800000001</v>
      </c>
      <c r="J3257" s="83">
        <v>4.1900000000000004</v>
      </c>
      <c r="K3257" s="83">
        <v>4.3718000000000004</v>
      </c>
      <c r="L3257" s="83">
        <v>4.7310999999999996</v>
      </c>
      <c r="M3257" s="83" t="s">
        <v>194</v>
      </c>
      <c r="N3257" s="83" t="s">
        <v>194</v>
      </c>
      <c r="O3257" s="83" t="s">
        <v>194</v>
      </c>
      <c r="P3257" s="83"/>
      <c r="Q3257" s="83"/>
      <c r="R3257" s="83"/>
    </row>
    <row r="3258" spans="1:18" ht="13">
      <c r="A3258" s="86">
        <v>45230</v>
      </c>
      <c r="B3258" s="83">
        <v>4.0999999999999996</v>
      </c>
      <c r="C3258" s="83" t="s">
        <v>194</v>
      </c>
      <c r="D3258" s="83">
        <v>4.07</v>
      </c>
      <c r="E3258" s="83">
        <v>4.07</v>
      </c>
      <c r="F3258" s="83">
        <v>4.07</v>
      </c>
      <c r="G3258" s="85">
        <v>1613</v>
      </c>
      <c r="H3258" s="85">
        <v>12</v>
      </c>
      <c r="I3258" s="84">
        <v>130.000092</v>
      </c>
      <c r="J3258" s="83">
        <v>4.1738999999999997</v>
      </c>
      <c r="K3258" s="83">
        <v>4.3506999999999998</v>
      </c>
      <c r="L3258" s="83">
        <v>4.7439999999999998</v>
      </c>
      <c r="M3258" s="83" t="s">
        <v>194</v>
      </c>
      <c r="N3258" s="83" t="s">
        <v>194</v>
      </c>
      <c r="O3258" s="83" t="s">
        <v>194</v>
      </c>
      <c r="P3258" s="83"/>
      <c r="Q3258" s="83"/>
      <c r="R3258" s="83"/>
    </row>
    <row r="3259" spans="1:18" ht="13">
      <c r="A3259" s="86">
        <v>45231</v>
      </c>
      <c r="B3259" s="83">
        <v>4.0999999999999996</v>
      </c>
      <c r="C3259" s="83" t="s">
        <v>194</v>
      </c>
      <c r="D3259" s="83">
        <v>4.07</v>
      </c>
      <c r="E3259" s="83">
        <v>4.07</v>
      </c>
      <c r="F3259" s="83">
        <v>4.07</v>
      </c>
      <c r="G3259" s="85">
        <v>1400</v>
      </c>
      <c r="H3259" s="85">
        <v>8</v>
      </c>
      <c r="I3259" s="84">
        <v>130.014588</v>
      </c>
      <c r="J3259" s="83">
        <v>4.16</v>
      </c>
      <c r="K3259" s="83">
        <v>4.3320999999999996</v>
      </c>
      <c r="L3259" s="83">
        <v>4.7699999999999996</v>
      </c>
      <c r="M3259" s="83" t="s">
        <v>194</v>
      </c>
      <c r="N3259" s="83" t="s">
        <v>194</v>
      </c>
      <c r="O3259" s="83" t="s">
        <v>194</v>
      </c>
      <c r="P3259" s="83"/>
      <c r="Q3259" s="83"/>
      <c r="R3259" s="83"/>
    </row>
    <row r="3260" spans="1:18" ht="13">
      <c r="A3260" s="86">
        <v>45232</v>
      </c>
      <c r="B3260" s="83">
        <v>4.0999999999999996</v>
      </c>
      <c r="C3260" s="83" t="s">
        <v>194</v>
      </c>
      <c r="D3260" s="83">
        <v>4.07</v>
      </c>
      <c r="E3260" s="83">
        <v>4.07</v>
      </c>
      <c r="F3260" s="83">
        <v>4.07</v>
      </c>
      <c r="G3260" s="85">
        <v>733</v>
      </c>
      <c r="H3260" s="85">
        <v>7</v>
      </c>
      <c r="I3260" s="84">
        <v>130.02908600000001</v>
      </c>
      <c r="J3260" s="83">
        <v>4.1749000000000001</v>
      </c>
      <c r="K3260" s="83">
        <v>4.3396999999999997</v>
      </c>
      <c r="L3260" s="83">
        <v>4.7156000000000002</v>
      </c>
      <c r="M3260" s="83" t="s">
        <v>194</v>
      </c>
      <c r="N3260" s="83" t="s">
        <v>194</v>
      </c>
      <c r="O3260" s="83" t="s">
        <v>194</v>
      </c>
      <c r="P3260" s="83"/>
      <c r="Q3260" s="83"/>
      <c r="R3260" s="83"/>
    </row>
    <row r="3261" spans="1:18" ht="13">
      <c r="A3261" s="86">
        <v>45233</v>
      </c>
      <c r="B3261" s="83">
        <v>4.0999999999999996</v>
      </c>
      <c r="C3261" s="83" t="s">
        <v>194</v>
      </c>
      <c r="D3261" s="83">
        <v>4.07</v>
      </c>
      <c r="E3261" s="83">
        <v>4.07</v>
      </c>
      <c r="F3261" s="83">
        <v>4.07</v>
      </c>
      <c r="G3261" s="85">
        <v>655</v>
      </c>
      <c r="H3261" s="85">
        <v>5</v>
      </c>
      <c r="I3261" s="84">
        <v>130.04358500000001</v>
      </c>
      <c r="J3261" s="83">
        <v>4.1950000000000003</v>
      </c>
      <c r="K3261" s="83">
        <v>4.3638000000000003</v>
      </c>
      <c r="L3261" s="83">
        <v>4.7404000000000002</v>
      </c>
      <c r="M3261" s="83" t="s">
        <v>194</v>
      </c>
      <c r="N3261" s="83" t="s">
        <v>194</v>
      </c>
      <c r="O3261" s="83" t="s">
        <v>194</v>
      </c>
      <c r="P3261" s="83"/>
      <c r="Q3261" s="83"/>
      <c r="R3261" s="83"/>
    </row>
    <row r="3262" spans="1:18" ht="13">
      <c r="A3262" s="86">
        <v>45236</v>
      </c>
      <c r="B3262" s="83">
        <v>4.0999999999999996</v>
      </c>
      <c r="C3262" s="83" t="s">
        <v>194</v>
      </c>
      <c r="D3262" s="83">
        <v>4.07</v>
      </c>
      <c r="E3262" s="83">
        <v>4.07</v>
      </c>
      <c r="F3262" s="83">
        <v>4.07</v>
      </c>
      <c r="G3262" s="85">
        <v>832</v>
      </c>
      <c r="H3262" s="85">
        <v>7</v>
      </c>
      <c r="I3262" s="84">
        <v>130.087087</v>
      </c>
      <c r="J3262" s="83">
        <v>4.1906999999999996</v>
      </c>
      <c r="K3262" s="83">
        <v>4.3472</v>
      </c>
      <c r="L3262" s="83">
        <v>4.72</v>
      </c>
      <c r="M3262" s="83" t="s">
        <v>194</v>
      </c>
      <c r="N3262" s="83" t="s">
        <v>194</v>
      </c>
      <c r="O3262" s="83" t="s">
        <v>194</v>
      </c>
      <c r="P3262" s="83"/>
      <c r="Q3262" s="83"/>
      <c r="R3262" s="83"/>
    </row>
    <row r="3263" spans="1:18" ht="13">
      <c r="A3263" s="86">
        <v>45237</v>
      </c>
      <c r="B3263" s="83">
        <v>4.0999999999999996</v>
      </c>
      <c r="C3263" s="83" t="s">
        <v>194</v>
      </c>
      <c r="D3263" s="83">
        <v>4.07</v>
      </c>
      <c r="E3263" s="83">
        <v>4.08</v>
      </c>
      <c r="F3263" s="83">
        <v>4.07</v>
      </c>
      <c r="G3263" s="85">
        <v>1057</v>
      </c>
      <c r="H3263" s="85">
        <v>11</v>
      </c>
      <c r="I3263" s="84">
        <v>130.10159300000001</v>
      </c>
      <c r="J3263" s="83">
        <v>4.1950000000000003</v>
      </c>
      <c r="K3263" s="83">
        <v>4.3672000000000004</v>
      </c>
      <c r="L3263" s="83">
        <v>4.7401999999999997</v>
      </c>
      <c r="M3263" s="83" t="s">
        <v>194</v>
      </c>
      <c r="N3263" s="83" t="s">
        <v>194</v>
      </c>
      <c r="O3263" s="83" t="s">
        <v>194</v>
      </c>
      <c r="P3263" s="83"/>
      <c r="Q3263" s="83"/>
      <c r="R3263" s="83"/>
    </row>
    <row r="3264" spans="1:18" ht="13">
      <c r="A3264" s="86">
        <v>45238</v>
      </c>
      <c r="B3264" s="83">
        <v>4.3499999999999996</v>
      </c>
      <c r="C3264" s="83">
        <v>0.25</v>
      </c>
      <c r="D3264" s="83">
        <v>4.32</v>
      </c>
      <c r="E3264" s="83">
        <v>4.32</v>
      </c>
      <c r="F3264" s="83">
        <v>4.32</v>
      </c>
      <c r="G3264" s="85">
        <v>856</v>
      </c>
      <c r="H3264" s="85">
        <v>7</v>
      </c>
      <c r="I3264" s="84">
        <v>130.11609999999999</v>
      </c>
      <c r="J3264" s="83">
        <v>4.2739000000000003</v>
      </c>
      <c r="K3264" s="83">
        <v>4.4142000000000001</v>
      </c>
      <c r="L3264" s="83">
        <v>4.7552000000000003</v>
      </c>
      <c r="M3264" s="83" t="s">
        <v>194</v>
      </c>
      <c r="N3264" s="83" t="s">
        <v>194</v>
      </c>
      <c r="O3264" s="83" t="s">
        <v>194</v>
      </c>
      <c r="P3264" s="83"/>
      <c r="Q3264" s="83"/>
      <c r="R3264" s="83"/>
    </row>
    <row r="3265" spans="1:18" ht="13">
      <c r="A3265" s="86">
        <v>45239</v>
      </c>
      <c r="B3265" s="83">
        <v>4.3499999999999996</v>
      </c>
      <c r="C3265" s="83" t="s">
        <v>194</v>
      </c>
      <c r="D3265" s="83">
        <v>4.32</v>
      </c>
      <c r="E3265" s="83">
        <v>4.32</v>
      </c>
      <c r="F3265" s="83">
        <v>4.32</v>
      </c>
      <c r="G3265" s="85">
        <v>1490</v>
      </c>
      <c r="H3265" s="85">
        <v>8</v>
      </c>
      <c r="I3265" s="84">
        <v>130.13149999999999</v>
      </c>
      <c r="J3265" s="83">
        <v>4.2824999999999998</v>
      </c>
      <c r="K3265" s="83">
        <v>4.4128999999999996</v>
      </c>
      <c r="L3265" s="83">
        <v>4.7572000000000001</v>
      </c>
      <c r="M3265" s="83" t="s">
        <v>194</v>
      </c>
      <c r="N3265" s="83" t="s">
        <v>194</v>
      </c>
      <c r="O3265" s="83" t="s">
        <v>194</v>
      </c>
      <c r="P3265" s="83"/>
      <c r="Q3265" s="83"/>
      <c r="R3265" s="83"/>
    </row>
    <row r="3266" spans="1:18" ht="13">
      <c r="A3266" s="86">
        <v>45240</v>
      </c>
      <c r="B3266" s="83">
        <v>4.3499999999999996</v>
      </c>
      <c r="C3266" s="83" t="s">
        <v>194</v>
      </c>
      <c r="D3266" s="83">
        <v>4.32</v>
      </c>
      <c r="E3266" s="83">
        <v>4.32</v>
      </c>
      <c r="F3266" s="83">
        <v>4.32</v>
      </c>
      <c r="G3266" s="85">
        <v>791</v>
      </c>
      <c r="H3266" s="85">
        <v>6</v>
      </c>
      <c r="I3266" s="84">
        <v>130.14690200000001</v>
      </c>
      <c r="J3266" s="83">
        <v>4.2695999999999996</v>
      </c>
      <c r="K3266" s="83">
        <v>4.4042000000000003</v>
      </c>
      <c r="L3266" s="83">
        <v>4.7473000000000001</v>
      </c>
      <c r="M3266" s="83" t="s">
        <v>194</v>
      </c>
      <c r="N3266" s="83" t="s">
        <v>194</v>
      </c>
      <c r="O3266" s="83" t="s">
        <v>194</v>
      </c>
      <c r="P3266" s="83"/>
      <c r="Q3266" s="83"/>
      <c r="R3266" s="83"/>
    </row>
    <row r="3267" spans="1:18" ht="13">
      <c r="A3267" s="86">
        <v>45243</v>
      </c>
      <c r="B3267" s="83">
        <v>4.3499999999999996</v>
      </c>
      <c r="C3267" s="83" t="s">
        <v>194</v>
      </c>
      <c r="D3267" s="83">
        <v>4.32</v>
      </c>
      <c r="E3267" s="83">
        <v>4.32</v>
      </c>
      <c r="F3267" s="83">
        <v>4.32</v>
      </c>
      <c r="G3267" s="85">
        <v>1012</v>
      </c>
      <c r="H3267" s="85">
        <v>13</v>
      </c>
      <c r="I3267" s="84">
        <v>130.19311300000001</v>
      </c>
      <c r="J3267" s="83">
        <v>4.2750000000000004</v>
      </c>
      <c r="K3267" s="83">
        <v>4.4185999999999996</v>
      </c>
      <c r="L3267" s="83">
        <v>4.7519</v>
      </c>
      <c r="M3267" s="83" t="s">
        <v>194</v>
      </c>
      <c r="N3267" s="83" t="s">
        <v>194</v>
      </c>
      <c r="O3267" s="83" t="s">
        <v>194</v>
      </c>
      <c r="P3267" s="83"/>
      <c r="Q3267" s="83"/>
      <c r="R3267" s="83"/>
    </row>
    <row r="3268" spans="1:18" ht="13">
      <c r="A3268" s="86">
        <v>45244</v>
      </c>
      <c r="B3268" s="83">
        <v>4.3499999999999996</v>
      </c>
      <c r="C3268" s="83" t="s">
        <v>194</v>
      </c>
      <c r="D3268" s="83">
        <v>4.32</v>
      </c>
      <c r="E3268" s="83">
        <v>4.33</v>
      </c>
      <c r="F3268" s="83">
        <v>4.32</v>
      </c>
      <c r="G3268" s="85">
        <v>594</v>
      </c>
      <c r="H3268" s="85">
        <v>7</v>
      </c>
      <c r="I3268" s="84">
        <v>130.20852199999999</v>
      </c>
      <c r="J3268" s="83">
        <v>4.2816999999999998</v>
      </c>
      <c r="K3268" s="83">
        <v>4.4116</v>
      </c>
      <c r="L3268" s="83">
        <v>4.7432999999999996</v>
      </c>
      <c r="M3268" s="83" t="s">
        <v>194</v>
      </c>
      <c r="N3268" s="83" t="s">
        <v>194</v>
      </c>
      <c r="O3268" s="83" t="s">
        <v>194</v>
      </c>
      <c r="P3268" s="83"/>
      <c r="Q3268" s="83"/>
      <c r="R3268" s="83"/>
    </row>
    <row r="3269" spans="1:18" ht="13">
      <c r="A3269" s="86">
        <v>45245</v>
      </c>
      <c r="B3269" s="83">
        <v>4.3499999999999996</v>
      </c>
      <c r="C3269" s="83" t="s">
        <v>194</v>
      </c>
      <c r="D3269" s="83">
        <v>4.32</v>
      </c>
      <c r="E3269" s="83">
        <v>4.32</v>
      </c>
      <c r="F3269" s="83">
        <v>4.32</v>
      </c>
      <c r="G3269" s="85">
        <v>1021</v>
      </c>
      <c r="H3269" s="85">
        <v>7</v>
      </c>
      <c r="I3269" s="84">
        <v>130.22393299999999</v>
      </c>
      <c r="J3269" s="83">
        <v>4.2733999999999996</v>
      </c>
      <c r="K3269" s="83">
        <v>4.3773999999999997</v>
      </c>
      <c r="L3269" s="83">
        <v>4.6787999999999998</v>
      </c>
      <c r="M3269" s="83" t="s">
        <v>194</v>
      </c>
      <c r="N3269" s="83" t="s">
        <v>194</v>
      </c>
      <c r="O3269" s="83" t="s">
        <v>194</v>
      </c>
      <c r="P3269" s="83"/>
      <c r="Q3269" s="83"/>
      <c r="R3269" s="83"/>
    </row>
    <row r="3270" spans="1:18" ht="13">
      <c r="A3270" s="86">
        <v>45246</v>
      </c>
      <c r="B3270" s="83">
        <v>4.3499999999999996</v>
      </c>
      <c r="C3270" s="83" t="s">
        <v>194</v>
      </c>
      <c r="D3270" s="83">
        <v>4.32</v>
      </c>
      <c r="E3270" s="83">
        <v>4.32</v>
      </c>
      <c r="F3270" s="83">
        <v>4.32</v>
      </c>
      <c r="G3270" s="85">
        <v>2130</v>
      </c>
      <c r="H3270" s="85">
        <v>11</v>
      </c>
      <c r="I3270" s="84">
        <v>130.23934600000001</v>
      </c>
      <c r="J3270" s="83">
        <v>4.3</v>
      </c>
      <c r="K3270" s="83">
        <v>4.3879999999999999</v>
      </c>
      <c r="L3270" s="83">
        <v>4.6773999999999996</v>
      </c>
      <c r="M3270" s="83" t="s">
        <v>194</v>
      </c>
      <c r="N3270" s="83" t="s">
        <v>194</v>
      </c>
      <c r="O3270" s="83" t="s">
        <v>194</v>
      </c>
      <c r="P3270" s="83"/>
      <c r="Q3270" s="83"/>
      <c r="R3270" s="83"/>
    </row>
    <row r="3271" spans="1:18" ht="13">
      <c r="A3271" s="86">
        <v>45247</v>
      </c>
      <c r="B3271" s="83">
        <v>4.3499999999999996</v>
      </c>
      <c r="C3271" s="83" t="s">
        <v>194</v>
      </c>
      <c r="D3271" s="83">
        <v>4.32</v>
      </c>
      <c r="E3271" s="83">
        <v>4.32</v>
      </c>
      <c r="F3271" s="83">
        <v>4.32</v>
      </c>
      <c r="G3271" s="85">
        <v>1480</v>
      </c>
      <c r="H3271" s="85">
        <v>10</v>
      </c>
      <c r="I3271" s="84">
        <v>130.254761</v>
      </c>
      <c r="J3271" s="83">
        <v>4.3</v>
      </c>
      <c r="K3271" s="83">
        <v>4.3905000000000003</v>
      </c>
      <c r="L3271" s="83">
        <v>4.6463999999999999</v>
      </c>
      <c r="M3271" s="83" t="s">
        <v>194</v>
      </c>
      <c r="N3271" s="83" t="s">
        <v>194</v>
      </c>
      <c r="O3271" s="83" t="s">
        <v>194</v>
      </c>
      <c r="P3271" s="83"/>
      <c r="Q3271" s="83"/>
      <c r="R3271" s="83"/>
    </row>
    <row r="3272" spans="1:18" ht="13">
      <c r="A3272" s="86">
        <v>45250</v>
      </c>
      <c r="B3272" s="83">
        <v>4.3499999999999996</v>
      </c>
      <c r="C3272" s="83" t="s">
        <v>194</v>
      </c>
      <c r="D3272" s="83">
        <v>4.32</v>
      </c>
      <c r="E3272" s="83">
        <v>4.32</v>
      </c>
      <c r="F3272" s="83">
        <v>4.32</v>
      </c>
      <c r="G3272" s="85">
        <v>2685</v>
      </c>
      <c r="H3272" s="85">
        <v>12</v>
      </c>
      <c r="I3272" s="84">
        <v>130.30100999999999</v>
      </c>
      <c r="J3272" s="83">
        <v>4.2786</v>
      </c>
      <c r="K3272" s="83">
        <v>4.3727999999999998</v>
      </c>
      <c r="L3272" s="83">
        <v>4.6223999999999998</v>
      </c>
      <c r="M3272" s="83" t="s">
        <v>194</v>
      </c>
      <c r="N3272" s="83" t="s">
        <v>194</v>
      </c>
      <c r="O3272" s="83" t="s">
        <v>194</v>
      </c>
      <c r="P3272" s="83"/>
      <c r="Q3272" s="83"/>
      <c r="R3272" s="83"/>
    </row>
    <row r="3273" spans="1:18" ht="13">
      <c r="A3273" s="86">
        <v>45251</v>
      </c>
      <c r="B3273" s="83">
        <v>4.3499999999999996</v>
      </c>
      <c r="C3273" s="83" t="s">
        <v>194</v>
      </c>
      <c r="D3273" s="83">
        <v>4.32</v>
      </c>
      <c r="E3273" s="83">
        <v>4.32</v>
      </c>
      <c r="F3273" s="83">
        <v>4.32</v>
      </c>
      <c r="G3273" s="85">
        <v>1173</v>
      </c>
      <c r="H3273" s="85">
        <v>9</v>
      </c>
      <c r="I3273" s="84">
        <v>130.31643199999999</v>
      </c>
      <c r="J3273" s="83">
        <v>4.2789000000000001</v>
      </c>
      <c r="K3273" s="83">
        <v>4.3728999999999996</v>
      </c>
      <c r="L3273" s="83">
        <v>4.625</v>
      </c>
      <c r="M3273" s="83" t="s">
        <v>194</v>
      </c>
      <c r="N3273" s="83" t="s">
        <v>194</v>
      </c>
      <c r="O3273" s="83" t="s">
        <v>194</v>
      </c>
      <c r="P3273" s="83"/>
      <c r="Q3273" s="83"/>
      <c r="R3273" s="83"/>
    </row>
    <row r="3274" spans="1:18" ht="13">
      <c r="A3274" s="86">
        <v>45252</v>
      </c>
      <c r="B3274" s="83">
        <v>4.3499999999999996</v>
      </c>
      <c r="C3274" s="83" t="s">
        <v>194</v>
      </c>
      <c r="D3274" s="83">
        <v>4.32</v>
      </c>
      <c r="E3274" s="83">
        <v>4.32</v>
      </c>
      <c r="F3274" s="83">
        <v>4.32</v>
      </c>
      <c r="G3274" s="85">
        <v>1172</v>
      </c>
      <c r="H3274" s="85">
        <v>7</v>
      </c>
      <c r="I3274" s="84">
        <v>130.33185599999999</v>
      </c>
      <c r="J3274" s="83">
        <v>4.2850000000000001</v>
      </c>
      <c r="K3274" s="83">
        <v>4.3658000000000001</v>
      </c>
      <c r="L3274" s="83">
        <v>4.62</v>
      </c>
      <c r="M3274" s="83" t="s">
        <v>194</v>
      </c>
      <c r="N3274" s="83" t="s">
        <v>194</v>
      </c>
      <c r="O3274" s="83" t="s">
        <v>194</v>
      </c>
      <c r="P3274" s="83"/>
      <c r="Q3274" s="83"/>
      <c r="R3274" s="83"/>
    </row>
    <row r="3275" spans="1:18" ht="13">
      <c r="A3275" s="86">
        <v>45253</v>
      </c>
      <c r="B3275" s="83">
        <v>4.3499999999999996</v>
      </c>
      <c r="C3275" s="83" t="s">
        <v>194</v>
      </c>
      <c r="D3275" s="83">
        <v>4.32</v>
      </c>
      <c r="E3275" s="83">
        <v>4.32</v>
      </c>
      <c r="F3275" s="83">
        <v>4.32</v>
      </c>
      <c r="G3275" s="85">
        <v>1062</v>
      </c>
      <c r="H3275" s="85">
        <v>7</v>
      </c>
      <c r="I3275" s="84">
        <v>130.34728200000001</v>
      </c>
      <c r="J3275" s="83">
        <v>4.3083</v>
      </c>
      <c r="K3275" s="83">
        <v>4.3982000000000001</v>
      </c>
      <c r="L3275" s="83">
        <v>4.6635999999999997</v>
      </c>
      <c r="M3275" s="83" t="s">
        <v>194</v>
      </c>
      <c r="N3275" s="83" t="s">
        <v>194</v>
      </c>
      <c r="O3275" s="83" t="s">
        <v>194</v>
      </c>
      <c r="P3275" s="83"/>
      <c r="Q3275" s="83"/>
      <c r="R3275" s="83"/>
    </row>
    <row r="3276" spans="1:18" ht="13">
      <c r="A3276" s="86">
        <v>45254</v>
      </c>
      <c r="B3276" s="83">
        <v>4.3499999999999996</v>
      </c>
      <c r="C3276" s="83" t="s">
        <v>194</v>
      </c>
      <c r="D3276" s="83">
        <v>4.32</v>
      </c>
      <c r="E3276" s="83">
        <v>4.32</v>
      </c>
      <c r="F3276" s="83">
        <v>4.32</v>
      </c>
      <c r="G3276" s="85">
        <v>975</v>
      </c>
      <c r="H3276" s="85">
        <v>6</v>
      </c>
      <c r="I3276" s="84">
        <v>130.362709</v>
      </c>
      <c r="J3276" s="83">
        <v>4.3090000000000002</v>
      </c>
      <c r="K3276" s="83">
        <v>4.3886000000000003</v>
      </c>
      <c r="L3276" s="83">
        <v>4.6550000000000002</v>
      </c>
      <c r="M3276" s="83" t="s">
        <v>194</v>
      </c>
      <c r="N3276" s="83" t="s">
        <v>194</v>
      </c>
      <c r="O3276" s="83" t="s">
        <v>194</v>
      </c>
      <c r="P3276" s="83"/>
      <c r="Q3276" s="83"/>
      <c r="R3276" s="83"/>
    </row>
    <row r="3277" spans="1:18" ht="13">
      <c r="A3277" s="86">
        <v>45257</v>
      </c>
      <c r="B3277" s="83">
        <v>4.3499999999999996</v>
      </c>
      <c r="C3277" s="83" t="s">
        <v>194</v>
      </c>
      <c r="D3277" s="83">
        <v>4.32</v>
      </c>
      <c r="E3277" s="83">
        <v>4.32</v>
      </c>
      <c r="F3277" s="83">
        <v>4.32</v>
      </c>
      <c r="G3277" s="85">
        <v>1210</v>
      </c>
      <c r="H3277" s="85">
        <v>9</v>
      </c>
      <c r="I3277" s="84">
        <v>130.408997</v>
      </c>
      <c r="J3277" s="83">
        <v>4.2755999999999998</v>
      </c>
      <c r="K3277" s="83">
        <v>4.3674999999999997</v>
      </c>
      <c r="L3277" s="83">
        <v>4.6449999999999996</v>
      </c>
      <c r="M3277" s="83" t="s">
        <v>194</v>
      </c>
      <c r="N3277" s="83" t="s">
        <v>194</v>
      </c>
      <c r="O3277" s="83" t="s">
        <v>194</v>
      </c>
      <c r="P3277" s="83"/>
      <c r="Q3277" s="83"/>
      <c r="R3277" s="83"/>
    </row>
    <row r="3278" spans="1:18" ht="13">
      <c r="A3278" s="86">
        <v>45258</v>
      </c>
      <c r="B3278" s="83">
        <v>4.3499999999999996</v>
      </c>
      <c r="C3278" s="83" t="s">
        <v>194</v>
      </c>
      <c r="D3278" s="83">
        <v>4.32</v>
      </c>
      <c r="E3278" s="83">
        <v>4.32</v>
      </c>
      <c r="F3278" s="83">
        <v>4.32</v>
      </c>
      <c r="G3278" s="85">
        <v>1512</v>
      </c>
      <c r="H3278" s="85">
        <v>10</v>
      </c>
      <c r="I3278" s="84">
        <v>130.424432</v>
      </c>
      <c r="J3278" s="83">
        <v>4.2949000000000002</v>
      </c>
      <c r="K3278" s="83">
        <v>4.3743999999999996</v>
      </c>
      <c r="L3278" s="83">
        <v>4.6306000000000003</v>
      </c>
      <c r="M3278" s="83" t="s">
        <v>194</v>
      </c>
      <c r="N3278" s="83" t="s">
        <v>194</v>
      </c>
      <c r="O3278" s="83" t="s">
        <v>194</v>
      </c>
      <c r="P3278" s="83"/>
      <c r="Q3278" s="83"/>
      <c r="R3278" s="83"/>
    </row>
    <row r="3279" spans="1:18" ht="13">
      <c r="A3279" s="86">
        <v>45259</v>
      </c>
      <c r="B3279" s="83">
        <v>4.3499999999999996</v>
      </c>
      <c r="C3279" s="83" t="s">
        <v>194</v>
      </c>
      <c r="D3279" s="83">
        <v>4.32</v>
      </c>
      <c r="E3279" s="83">
        <v>4.32</v>
      </c>
      <c r="F3279" s="83">
        <v>4.32</v>
      </c>
      <c r="G3279" s="85">
        <v>836</v>
      </c>
      <c r="H3279" s="85">
        <v>6</v>
      </c>
      <c r="I3279" s="84">
        <v>130.43986899999999</v>
      </c>
      <c r="J3279" s="83">
        <v>4.2687999999999997</v>
      </c>
      <c r="K3279" s="83">
        <v>4.3581000000000003</v>
      </c>
      <c r="L3279" s="83">
        <v>4.59</v>
      </c>
      <c r="M3279" s="83" t="s">
        <v>194</v>
      </c>
      <c r="N3279" s="83" t="s">
        <v>194</v>
      </c>
      <c r="O3279" s="83" t="s">
        <v>194</v>
      </c>
      <c r="P3279" s="83"/>
      <c r="Q3279" s="83"/>
      <c r="R3279" s="83"/>
    </row>
    <row r="3280" spans="1:18" ht="13">
      <c r="A3280" s="86">
        <v>45260</v>
      </c>
      <c r="B3280" s="83">
        <v>4.3499999999999996</v>
      </c>
      <c r="C3280" s="83" t="s">
        <v>194</v>
      </c>
      <c r="D3280" s="83">
        <v>4.32</v>
      </c>
      <c r="E3280" s="83">
        <v>4.32</v>
      </c>
      <c r="F3280" s="83">
        <v>4.32</v>
      </c>
      <c r="G3280" s="85">
        <v>835</v>
      </c>
      <c r="H3280" s="85">
        <v>4</v>
      </c>
      <c r="I3280" s="84">
        <v>130.455307</v>
      </c>
      <c r="J3280" s="83">
        <v>4.2914000000000003</v>
      </c>
      <c r="K3280" s="83">
        <v>4.3673999999999999</v>
      </c>
      <c r="L3280" s="83">
        <v>4.5766999999999998</v>
      </c>
      <c r="M3280" s="83" t="s">
        <v>194</v>
      </c>
      <c r="N3280" s="83" t="s">
        <v>194</v>
      </c>
      <c r="O3280" s="83" t="s">
        <v>194</v>
      </c>
      <c r="P3280" s="83"/>
      <c r="Q3280" s="83"/>
      <c r="R3280" s="83"/>
    </row>
    <row r="3281" spans="1:18" ht="13">
      <c r="A3281" s="86">
        <v>45261</v>
      </c>
      <c r="B3281" s="83">
        <v>4.3499999999999996</v>
      </c>
      <c r="C3281" s="83" t="s">
        <v>194</v>
      </c>
      <c r="D3281" s="83">
        <v>4.32</v>
      </c>
      <c r="E3281" s="83">
        <v>4.32</v>
      </c>
      <c r="F3281" s="83">
        <v>4.32</v>
      </c>
      <c r="G3281" s="85">
        <v>965</v>
      </c>
      <c r="H3281" s="85">
        <v>7</v>
      </c>
      <c r="I3281" s="84">
        <v>130.47074699999999</v>
      </c>
      <c r="J3281" s="83">
        <v>4.2964000000000002</v>
      </c>
      <c r="K3281" s="83">
        <v>4.3696000000000002</v>
      </c>
      <c r="L3281" s="83">
        <v>4.5877999999999997</v>
      </c>
      <c r="M3281" s="83" t="s">
        <v>194</v>
      </c>
      <c r="N3281" s="83" t="s">
        <v>194</v>
      </c>
      <c r="O3281" s="83" t="s">
        <v>194</v>
      </c>
      <c r="P3281" s="83"/>
      <c r="Q3281" s="83"/>
      <c r="R3281" s="83"/>
    </row>
    <row r="3282" spans="1:18" ht="13">
      <c r="A3282" s="86">
        <v>45264</v>
      </c>
      <c r="B3282" s="83">
        <v>4.3499999999999996</v>
      </c>
      <c r="C3282" s="83" t="s">
        <v>194</v>
      </c>
      <c r="D3282" s="83">
        <v>4.32</v>
      </c>
      <c r="E3282" s="83">
        <v>4.32</v>
      </c>
      <c r="F3282" s="83">
        <v>4.32</v>
      </c>
      <c r="G3282" s="85">
        <v>977</v>
      </c>
      <c r="H3282" s="85">
        <v>6</v>
      </c>
      <c r="I3282" s="84">
        <v>130.51707300000001</v>
      </c>
      <c r="J3282" s="83">
        <v>4.3011999999999997</v>
      </c>
      <c r="K3282" s="83">
        <v>4.3768000000000002</v>
      </c>
      <c r="L3282" s="83">
        <v>4.585</v>
      </c>
      <c r="M3282" s="83" t="s">
        <v>194</v>
      </c>
      <c r="N3282" s="83" t="s">
        <v>194</v>
      </c>
      <c r="O3282" s="83" t="s">
        <v>194</v>
      </c>
      <c r="P3282" s="83"/>
      <c r="Q3282" s="83"/>
      <c r="R3282" s="83"/>
    </row>
    <row r="3283" spans="1:18" ht="13">
      <c r="A3283" s="86">
        <v>45265</v>
      </c>
      <c r="B3283" s="83">
        <v>4.3499999999999996</v>
      </c>
      <c r="C3283" s="83" t="s">
        <v>194</v>
      </c>
      <c r="D3283" s="83">
        <v>4.32</v>
      </c>
      <c r="E3283" s="83">
        <v>4.32</v>
      </c>
      <c r="F3283" s="83">
        <v>4.32</v>
      </c>
      <c r="G3283" s="85">
        <v>894</v>
      </c>
      <c r="H3283" s="85">
        <v>6</v>
      </c>
      <c r="I3283" s="84">
        <v>130.532521</v>
      </c>
      <c r="J3283" s="83">
        <v>4.22</v>
      </c>
      <c r="K3283" s="83">
        <v>4.3056000000000001</v>
      </c>
      <c r="L3283" s="83">
        <v>4.5178000000000003</v>
      </c>
      <c r="M3283" s="83" t="s">
        <v>194</v>
      </c>
      <c r="N3283" s="83" t="s">
        <v>194</v>
      </c>
      <c r="O3283" s="83" t="s">
        <v>194</v>
      </c>
      <c r="P3283" s="83"/>
      <c r="Q3283" s="83"/>
      <c r="R3283" s="83"/>
    </row>
    <row r="3284" spans="1:18" ht="13">
      <c r="A3284" s="86">
        <v>45266</v>
      </c>
      <c r="B3284" s="83">
        <v>4.3499999999999996</v>
      </c>
      <c r="C3284" s="83" t="s">
        <v>194</v>
      </c>
      <c r="D3284" s="83">
        <v>4.32</v>
      </c>
      <c r="E3284" s="83">
        <v>4.32</v>
      </c>
      <c r="F3284" s="83">
        <v>4.32</v>
      </c>
      <c r="G3284" s="85">
        <v>994</v>
      </c>
      <c r="H3284" s="85">
        <v>6</v>
      </c>
      <c r="I3284" s="84">
        <v>130.54796999999999</v>
      </c>
      <c r="J3284" s="83">
        <v>4.2480000000000002</v>
      </c>
      <c r="K3284" s="83">
        <v>4.3148</v>
      </c>
      <c r="L3284" s="83">
        <v>4.4763999999999999</v>
      </c>
      <c r="M3284" s="83" t="s">
        <v>194</v>
      </c>
      <c r="N3284" s="83" t="s">
        <v>194</v>
      </c>
      <c r="O3284" s="83" t="s">
        <v>194</v>
      </c>
      <c r="P3284" s="83"/>
      <c r="Q3284" s="83"/>
      <c r="R3284" s="83"/>
    </row>
    <row r="3285" spans="1:18" ht="13">
      <c r="A3285" s="86">
        <v>45267</v>
      </c>
      <c r="B3285" s="83">
        <v>4.3499999999999996</v>
      </c>
      <c r="C3285" s="83" t="s">
        <v>194</v>
      </c>
      <c r="D3285" s="83">
        <v>4.32</v>
      </c>
      <c r="E3285" s="83">
        <v>4.32</v>
      </c>
      <c r="F3285" s="83">
        <v>4.32</v>
      </c>
      <c r="G3285" s="85">
        <v>778</v>
      </c>
      <c r="H3285" s="85">
        <v>5</v>
      </c>
      <c r="I3285" s="84">
        <v>130.56342100000001</v>
      </c>
      <c r="J3285" s="83">
        <v>4.335</v>
      </c>
      <c r="K3285" s="83">
        <v>4.3902999999999999</v>
      </c>
      <c r="L3285" s="83">
        <v>4.5202999999999998</v>
      </c>
      <c r="M3285" s="83" t="s">
        <v>194</v>
      </c>
      <c r="N3285" s="83" t="s">
        <v>194</v>
      </c>
      <c r="O3285" s="83" t="s">
        <v>194</v>
      </c>
      <c r="P3285" s="83"/>
      <c r="Q3285" s="83"/>
      <c r="R3285" s="83"/>
    </row>
    <row r="3286" spans="1:18" ht="13">
      <c r="A3286" s="86">
        <v>45268</v>
      </c>
      <c r="B3286" s="83">
        <v>4.3499999999999996</v>
      </c>
      <c r="C3286" s="83" t="s">
        <v>194</v>
      </c>
      <c r="D3286" s="83">
        <v>4.32</v>
      </c>
      <c r="E3286" s="83">
        <v>4.32</v>
      </c>
      <c r="F3286" s="83">
        <v>4.32</v>
      </c>
      <c r="G3286" s="85">
        <v>730</v>
      </c>
      <c r="H3286" s="85">
        <v>5</v>
      </c>
      <c r="I3286" s="84">
        <v>130.57887400000001</v>
      </c>
      <c r="J3286" s="83">
        <v>4.2752999999999997</v>
      </c>
      <c r="K3286" s="83">
        <v>4.3243999999999998</v>
      </c>
      <c r="L3286" s="83">
        <v>4.46</v>
      </c>
      <c r="M3286" s="83" t="s">
        <v>194</v>
      </c>
      <c r="N3286" s="83" t="s">
        <v>194</v>
      </c>
      <c r="O3286" s="83" t="s">
        <v>194</v>
      </c>
      <c r="P3286" s="83"/>
      <c r="Q3286" s="83"/>
      <c r="R3286" s="83"/>
    </row>
    <row r="3287" spans="1:18" ht="13">
      <c r="A3287" s="86">
        <v>45271</v>
      </c>
      <c r="B3287" s="83">
        <v>4.3499999999999996</v>
      </c>
      <c r="C3287" s="83" t="s">
        <v>194</v>
      </c>
      <c r="D3287" s="83">
        <v>4.32</v>
      </c>
      <c r="E3287" s="83">
        <v>4.32</v>
      </c>
      <c r="F3287" s="83">
        <v>4.32</v>
      </c>
      <c r="G3287" s="85">
        <v>670</v>
      </c>
      <c r="H3287" s="85">
        <v>7</v>
      </c>
      <c r="I3287" s="84">
        <v>130.625238</v>
      </c>
      <c r="J3287" s="83">
        <v>4.28</v>
      </c>
      <c r="K3287" s="83">
        <v>4.3502000000000001</v>
      </c>
      <c r="L3287" s="83">
        <v>4.5083000000000002</v>
      </c>
      <c r="M3287" s="83" t="s">
        <v>194</v>
      </c>
      <c r="N3287" s="83" t="s">
        <v>194</v>
      </c>
      <c r="O3287" s="83" t="s">
        <v>194</v>
      </c>
      <c r="P3287" s="83"/>
      <c r="Q3287" s="83"/>
      <c r="R3287" s="83"/>
    </row>
    <row r="3288" spans="1:18" ht="13">
      <c r="A3288" s="86">
        <v>45272</v>
      </c>
      <c r="B3288" s="83">
        <v>4.3499999999999996</v>
      </c>
      <c r="C3288" s="83" t="s">
        <v>194</v>
      </c>
      <c r="D3288" s="83">
        <v>4.32</v>
      </c>
      <c r="E3288" s="83">
        <v>4.32</v>
      </c>
      <c r="F3288" s="83">
        <v>4.32</v>
      </c>
      <c r="G3288" s="85">
        <v>748</v>
      </c>
      <c r="H3288" s="85">
        <v>5</v>
      </c>
      <c r="I3288" s="84">
        <v>130.64069799999999</v>
      </c>
      <c r="J3288" s="83">
        <v>4.2941000000000003</v>
      </c>
      <c r="K3288" s="83">
        <v>4.3452000000000002</v>
      </c>
      <c r="L3288" s="83">
        <v>4.5</v>
      </c>
      <c r="M3288" s="83" t="s">
        <v>194</v>
      </c>
      <c r="N3288" s="83" t="s">
        <v>194</v>
      </c>
      <c r="O3288" s="83" t="s">
        <v>194</v>
      </c>
      <c r="P3288" s="83"/>
      <c r="Q3288" s="83"/>
      <c r="R3288" s="83"/>
    </row>
    <row r="3289" spans="1:18" ht="13">
      <c r="A3289" s="86">
        <v>45273</v>
      </c>
      <c r="B3289" s="83">
        <v>4.3499999999999996</v>
      </c>
      <c r="C3289" s="83" t="s">
        <v>194</v>
      </c>
      <c r="D3289" s="83">
        <v>4.32</v>
      </c>
      <c r="E3289" s="83">
        <v>4.32</v>
      </c>
      <c r="F3289" s="83">
        <v>4.32</v>
      </c>
      <c r="G3289" s="85">
        <v>686</v>
      </c>
      <c r="H3289" s="85">
        <v>4</v>
      </c>
      <c r="I3289" s="84">
        <v>130.65616</v>
      </c>
      <c r="J3289" s="83">
        <v>4.2949999999999999</v>
      </c>
      <c r="K3289" s="83">
        <v>4.3582999999999998</v>
      </c>
      <c r="L3289" s="83">
        <v>4.51</v>
      </c>
      <c r="M3289" s="83" t="s">
        <v>194</v>
      </c>
      <c r="N3289" s="83" t="s">
        <v>194</v>
      </c>
      <c r="O3289" s="83" t="s">
        <v>194</v>
      </c>
      <c r="P3289" s="83"/>
      <c r="Q3289" s="83"/>
      <c r="R3289" s="83"/>
    </row>
    <row r="3290" spans="1:18" ht="13">
      <c r="A3290" s="86">
        <v>45274</v>
      </c>
      <c r="B3290" s="83">
        <v>4.3499999999999996</v>
      </c>
      <c r="C3290" s="83" t="s">
        <v>194</v>
      </c>
      <c r="D3290" s="83">
        <v>4.32</v>
      </c>
      <c r="E3290" s="83">
        <v>4.32</v>
      </c>
      <c r="F3290" s="83">
        <v>4.32</v>
      </c>
      <c r="G3290" s="85">
        <v>714</v>
      </c>
      <c r="H3290" s="85">
        <v>6</v>
      </c>
      <c r="I3290" s="84">
        <v>130.67162400000001</v>
      </c>
      <c r="J3290" s="83">
        <v>4.2750000000000004</v>
      </c>
      <c r="K3290" s="83">
        <v>4.3341000000000003</v>
      </c>
      <c r="L3290" s="83">
        <v>4.4432</v>
      </c>
      <c r="M3290" s="83" t="s">
        <v>194</v>
      </c>
      <c r="N3290" s="83" t="s">
        <v>194</v>
      </c>
      <c r="O3290" s="83" t="s">
        <v>194</v>
      </c>
      <c r="P3290" s="83"/>
      <c r="Q3290" s="83"/>
      <c r="R3290" s="83"/>
    </row>
    <row r="3291" spans="1:18" ht="13">
      <c r="A3291" s="86">
        <v>45275</v>
      </c>
      <c r="B3291" s="83">
        <v>4.3499999999999996</v>
      </c>
      <c r="C3291" s="83" t="s">
        <v>194</v>
      </c>
      <c r="D3291" s="83">
        <v>4.32</v>
      </c>
      <c r="E3291" s="83">
        <v>4.32</v>
      </c>
      <c r="F3291" s="83">
        <v>4.32</v>
      </c>
      <c r="G3291" s="85">
        <v>498</v>
      </c>
      <c r="H3291" s="85">
        <v>5</v>
      </c>
      <c r="I3291" s="84">
        <v>130.68709000000001</v>
      </c>
      <c r="J3291" s="83">
        <v>4.3175999999999997</v>
      </c>
      <c r="K3291" s="83">
        <v>4.37</v>
      </c>
      <c r="L3291" s="83">
        <v>4.46</v>
      </c>
      <c r="M3291" s="83" t="s">
        <v>194</v>
      </c>
      <c r="N3291" s="83" t="s">
        <v>194</v>
      </c>
      <c r="O3291" s="83" t="s">
        <v>194</v>
      </c>
      <c r="P3291" s="83"/>
      <c r="Q3291" s="83"/>
      <c r="R3291" s="83"/>
    </row>
    <row r="3292" spans="1:18" ht="13">
      <c r="A3292" s="86">
        <v>45278</v>
      </c>
      <c r="B3292" s="83">
        <v>4.3499999999999996</v>
      </c>
      <c r="C3292" s="83" t="s">
        <v>194</v>
      </c>
      <c r="D3292" s="83">
        <v>4.32</v>
      </c>
      <c r="E3292" s="83">
        <v>4.32</v>
      </c>
      <c r="F3292" s="83">
        <v>4.32</v>
      </c>
      <c r="G3292" s="85">
        <v>514</v>
      </c>
      <c r="H3292" s="85">
        <v>4</v>
      </c>
      <c r="I3292" s="84">
        <v>130.73349300000001</v>
      </c>
      <c r="J3292" s="83">
        <v>4.2717000000000001</v>
      </c>
      <c r="K3292" s="83">
        <v>4.3324999999999996</v>
      </c>
      <c r="L3292" s="83">
        <v>4.4249999999999998</v>
      </c>
      <c r="M3292" s="83" t="s">
        <v>194</v>
      </c>
      <c r="N3292" s="83" t="s">
        <v>194</v>
      </c>
      <c r="O3292" s="83" t="s">
        <v>194</v>
      </c>
      <c r="P3292" s="83"/>
      <c r="Q3292" s="83"/>
      <c r="R3292" s="83"/>
    </row>
    <row r="3293" spans="1:18" ht="13">
      <c r="A3293" s="86">
        <v>45279</v>
      </c>
      <c r="B3293" s="83">
        <v>4.3499999999999996</v>
      </c>
      <c r="C3293" s="83" t="s">
        <v>194</v>
      </c>
      <c r="D3293" s="83">
        <v>4.32</v>
      </c>
      <c r="E3293" s="83">
        <v>4.32</v>
      </c>
      <c r="F3293" s="83">
        <v>4.32</v>
      </c>
      <c r="G3293" s="85">
        <v>484</v>
      </c>
      <c r="H3293" s="85">
        <v>3</v>
      </c>
      <c r="I3293" s="84">
        <v>130.748966</v>
      </c>
      <c r="J3293" s="83">
        <v>4.3254999999999999</v>
      </c>
      <c r="K3293" s="83">
        <v>4.3868999999999998</v>
      </c>
      <c r="L3293" s="83">
        <v>4.4813000000000001</v>
      </c>
      <c r="M3293" s="83" t="s">
        <v>194</v>
      </c>
      <c r="N3293" s="83" t="s">
        <v>194</v>
      </c>
      <c r="O3293" s="83" t="s">
        <v>194</v>
      </c>
      <c r="P3293" s="83"/>
      <c r="Q3293" s="83"/>
      <c r="R3293" s="83"/>
    </row>
    <row r="3294" spans="1:18" ht="13">
      <c r="A3294" s="86">
        <v>45280</v>
      </c>
      <c r="B3294" s="83">
        <v>4.3499999999999996</v>
      </c>
      <c r="C3294" s="83" t="s">
        <v>194</v>
      </c>
      <c r="D3294" s="83">
        <v>4.32</v>
      </c>
      <c r="E3294" s="83">
        <v>4.32</v>
      </c>
      <c r="F3294" s="83">
        <v>4.32</v>
      </c>
      <c r="G3294" s="85">
        <v>710</v>
      </c>
      <c r="H3294" s="85">
        <v>5</v>
      </c>
      <c r="I3294" s="84">
        <v>130.76444100000001</v>
      </c>
      <c r="J3294" s="83">
        <v>4.3037999999999998</v>
      </c>
      <c r="K3294" s="83">
        <v>4.3552999999999997</v>
      </c>
      <c r="L3294" s="83">
        <v>4.4550999999999998</v>
      </c>
      <c r="M3294" s="83" t="s">
        <v>194</v>
      </c>
      <c r="N3294" s="83" t="s">
        <v>194</v>
      </c>
      <c r="O3294" s="83" t="s">
        <v>194</v>
      </c>
      <c r="P3294" s="83"/>
      <c r="Q3294" s="83"/>
      <c r="R3294" s="83"/>
    </row>
    <row r="3295" spans="1:18" ht="13">
      <c r="A3295" s="86">
        <v>45281</v>
      </c>
      <c r="B3295" s="83">
        <v>4.3499999999999996</v>
      </c>
      <c r="C3295" s="83" t="s">
        <v>194</v>
      </c>
      <c r="D3295" s="83">
        <v>4.32</v>
      </c>
      <c r="E3295" s="83">
        <v>4.32</v>
      </c>
      <c r="F3295" s="83">
        <v>4.32</v>
      </c>
      <c r="G3295" s="85">
        <v>2054</v>
      </c>
      <c r="H3295" s="85">
        <v>13</v>
      </c>
      <c r="I3295" s="84">
        <v>130.77991800000001</v>
      </c>
      <c r="J3295" s="83">
        <v>4.3080999999999996</v>
      </c>
      <c r="K3295" s="83">
        <v>4.3632999999999997</v>
      </c>
      <c r="L3295" s="83">
        <v>4.4585999999999997</v>
      </c>
      <c r="M3295" s="83" t="s">
        <v>194</v>
      </c>
      <c r="N3295" s="83" t="s">
        <v>194</v>
      </c>
      <c r="O3295" s="83" t="s">
        <v>194</v>
      </c>
      <c r="P3295" s="83"/>
      <c r="Q3295" s="83"/>
      <c r="R3295" s="83"/>
    </row>
    <row r="3296" spans="1:18" ht="13">
      <c r="A3296" s="86">
        <v>45282</v>
      </c>
      <c r="B3296" s="83">
        <v>4.3499999999999996</v>
      </c>
      <c r="C3296" s="83" t="s">
        <v>194</v>
      </c>
      <c r="D3296" s="83">
        <v>4.32</v>
      </c>
      <c r="E3296" s="83">
        <v>4.32</v>
      </c>
      <c r="F3296" s="83">
        <v>4.32</v>
      </c>
      <c r="G3296" s="85">
        <v>801</v>
      </c>
      <c r="H3296" s="85">
        <v>8</v>
      </c>
      <c r="I3296" s="84">
        <v>130.79539700000001</v>
      </c>
      <c r="J3296" s="83">
        <v>4.3116000000000003</v>
      </c>
      <c r="K3296" s="83">
        <v>4.3792999999999997</v>
      </c>
      <c r="L3296" s="83">
        <v>4.4649999999999999</v>
      </c>
      <c r="M3296" s="83" t="s">
        <v>194</v>
      </c>
      <c r="N3296" s="83" t="s">
        <v>194</v>
      </c>
      <c r="O3296" s="83" t="s">
        <v>194</v>
      </c>
      <c r="P3296" s="83"/>
      <c r="Q3296" s="83"/>
      <c r="R3296" s="83"/>
    </row>
    <row r="3297" spans="1:18" ht="13">
      <c r="A3297" s="86">
        <v>45287</v>
      </c>
      <c r="B3297" s="83">
        <v>4.3499999999999996</v>
      </c>
      <c r="C3297" s="83" t="s">
        <v>194</v>
      </c>
      <c r="D3297" s="83">
        <v>4.32</v>
      </c>
      <c r="E3297" s="83">
        <v>4.32</v>
      </c>
      <c r="F3297" s="83">
        <v>4.32</v>
      </c>
      <c r="G3297" s="85">
        <v>807</v>
      </c>
      <c r="H3297" s="85">
        <v>6</v>
      </c>
      <c r="I3297" s="84">
        <v>130.87279899999999</v>
      </c>
      <c r="J3297" s="83">
        <v>4.3079999999999998</v>
      </c>
      <c r="K3297" s="83">
        <v>4.3651</v>
      </c>
      <c r="L3297" s="83">
        <v>4.4550000000000001</v>
      </c>
      <c r="M3297" s="83" t="s">
        <v>194</v>
      </c>
      <c r="N3297" s="83" t="s">
        <v>194</v>
      </c>
      <c r="O3297" s="83" t="s">
        <v>194</v>
      </c>
      <c r="P3297" s="83"/>
      <c r="Q3297" s="83"/>
      <c r="R3297" s="83"/>
    </row>
    <row r="3298" spans="1:18" ht="13">
      <c r="A3298" s="86">
        <v>45288</v>
      </c>
      <c r="B3298" s="83">
        <v>4.3499999999999996</v>
      </c>
      <c r="C3298" s="83" t="s">
        <v>194</v>
      </c>
      <c r="D3298" s="83">
        <v>4.32</v>
      </c>
      <c r="E3298" s="83">
        <v>4.32</v>
      </c>
      <c r="F3298" s="83">
        <v>4.32</v>
      </c>
      <c r="G3298" s="85">
        <v>509</v>
      </c>
      <c r="H3298" s="85">
        <v>4</v>
      </c>
      <c r="I3298" s="84">
        <v>130.88828899999999</v>
      </c>
      <c r="J3298" s="83">
        <v>4.3148999999999997</v>
      </c>
      <c r="K3298" s="83">
        <v>4.3600000000000003</v>
      </c>
      <c r="L3298" s="83">
        <v>4.4461000000000004</v>
      </c>
      <c r="M3298" s="83" t="s">
        <v>194</v>
      </c>
      <c r="N3298" s="83" t="s">
        <v>194</v>
      </c>
      <c r="O3298" s="83" t="s">
        <v>194</v>
      </c>
      <c r="P3298" s="83"/>
      <c r="Q3298" s="83"/>
      <c r="R3298" s="83"/>
    </row>
    <row r="3299" spans="1:18" ht="13">
      <c r="A3299" s="86">
        <v>45289</v>
      </c>
      <c r="B3299" s="83">
        <v>4.3499999999999996</v>
      </c>
      <c r="C3299" s="83" t="s">
        <v>194</v>
      </c>
      <c r="D3299" s="83">
        <v>4.32</v>
      </c>
      <c r="E3299" s="83">
        <v>4.33</v>
      </c>
      <c r="F3299" s="83">
        <v>4.32</v>
      </c>
      <c r="G3299" s="85">
        <v>603</v>
      </c>
      <c r="H3299" s="85">
        <v>4</v>
      </c>
      <c r="I3299" s="84">
        <v>130.90378000000001</v>
      </c>
      <c r="J3299" s="83">
        <v>4.3</v>
      </c>
      <c r="K3299" s="83">
        <v>4.3475000000000001</v>
      </c>
      <c r="L3299" s="83">
        <v>4.4349999999999996</v>
      </c>
      <c r="M3299" s="83" t="s">
        <v>194</v>
      </c>
      <c r="N3299" s="83" t="s">
        <v>194</v>
      </c>
      <c r="O3299" s="83" t="s">
        <v>194</v>
      </c>
      <c r="P3299" s="83"/>
      <c r="Q3299" s="83"/>
      <c r="R3299" s="83"/>
    </row>
    <row r="3300" spans="1:18" ht="13">
      <c r="A3300" s="86">
        <v>45293</v>
      </c>
      <c r="B3300" s="83">
        <v>4.3499999999999996</v>
      </c>
      <c r="C3300" s="83" t="s">
        <v>194</v>
      </c>
      <c r="D3300" s="83">
        <v>4.32</v>
      </c>
      <c r="E3300" s="83">
        <v>4.32</v>
      </c>
      <c r="F3300" s="83">
        <v>4.32</v>
      </c>
      <c r="G3300" s="85">
        <v>541</v>
      </c>
      <c r="H3300" s="85">
        <v>4</v>
      </c>
      <c r="I3300" s="84">
        <v>130.96575300000001</v>
      </c>
      <c r="J3300" s="83">
        <v>4.3150000000000004</v>
      </c>
      <c r="K3300" s="83">
        <v>4.3677999999999999</v>
      </c>
      <c r="L3300" s="83">
        <v>4.45</v>
      </c>
      <c r="M3300" s="83" t="s">
        <v>194</v>
      </c>
      <c r="N3300" s="83" t="s">
        <v>194</v>
      </c>
      <c r="O3300" s="83" t="s">
        <v>194</v>
      </c>
      <c r="P3300" s="83"/>
      <c r="Q3300" s="83"/>
      <c r="R3300" s="83"/>
    </row>
    <row r="3301" spans="1:18" ht="13">
      <c r="A3301" s="86">
        <v>45294</v>
      </c>
      <c r="B3301" s="83">
        <v>4.3499999999999996</v>
      </c>
      <c r="C3301" s="83" t="s">
        <v>194</v>
      </c>
      <c r="D3301" s="83">
        <v>4.32</v>
      </c>
      <c r="E3301" s="83">
        <v>4.32</v>
      </c>
      <c r="F3301" s="83">
        <v>4.32</v>
      </c>
      <c r="G3301" s="85">
        <v>557</v>
      </c>
      <c r="H3301" s="85">
        <v>4</v>
      </c>
      <c r="I3301" s="84">
        <v>130.98125400000001</v>
      </c>
      <c r="J3301" s="83">
        <v>4.32</v>
      </c>
      <c r="K3301" s="83">
        <v>4.3712999999999997</v>
      </c>
      <c r="L3301" s="83">
        <v>4.46</v>
      </c>
      <c r="M3301" s="83" t="s">
        <v>194</v>
      </c>
      <c r="N3301" s="83" t="s">
        <v>194</v>
      </c>
      <c r="O3301" s="83" t="s">
        <v>194</v>
      </c>
      <c r="P3301" s="83"/>
      <c r="Q3301" s="83"/>
      <c r="R3301" s="83"/>
    </row>
    <row r="3302" spans="1:18" ht="13">
      <c r="A3302" s="86">
        <v>45295</v>
      </c>
      <c r="B3302" s="83">
        <v>4.3499999999999996</v>
      </c>
      <c r="C3302" s="83" t="s">
        <v>194</v>
      </c>
      <c r="D3302" s="83">
        <v>4.32</v>
      </c>
      <c r="E3302" s="83">
        <v>4.3499999999999996</v>
      </c>
      <c r="F3302" s="83">
        <v>4.32</v>
      </c>
      <c r="G3302" s="85">
        <v>641</v>
      </c>
      <c r="H3302" s="85">
        <v>4</v>
      </c>
      <c r="I3302" s="84">
        <v>130.996756</v>
      </c>
      <c r="J3302" s="83">
        <v>4.3099999999999996</v>
      </c>
      <c r="K3302" s="83">
        <v>4.3636999999999997</v>
      </c>
      <c r="L3302" s="83">
        <v>4.4432</v>
      </c>
      <c r="M3302" s="83" t="s">
        <v>194</v>
      </c>
      <c r="N3302" s="83" t="s">
        <v>194</v>
      </c>
      <c r="O3302" s="83" t="s">
        <v>194</v>
      </c>
      <c r="P3302" s="83"/>
      <c r="Q3302" s="83"/>
      <c r="R3302" s="83"/>
    </row>
    <row r="3303" spans="1:18" ht="13">
      <c r="A3303" s="86">
        <v>45296</v>
      </c>
      <c r="B3303" s="83">
        <v>4.3499999999999996</v>
      </c>
      <c r="C3303" s="83" t="s">
        <v>194</v>
      </c>
      <c r="D3303" s="83">
        <v>4.32</v>
      </c>
      <c r="E3303" s="83">
        <v>4.32</v>
      </c>
      <c r="F3303" s="83">
        <v>4.32</v>
      </c>
      <c r="G3303" s="85">
        <v>1001</v>
      </c>
      <c r="H3303" s="85">
        <v>5</v>
      </c>
      <c r="I3303" s="84">
        <v>131.01226</v>
      </c>
      <c r="J3303" s="83">
        <v>4.3099999999999996</v>
      </c>
      <c r="K3303" s="83">
        <v>4.3616999999999999</v>
      </c>
      <c r="L3303" s="83">
        <v>4.4530000000000003</v>
      </c>
      <c r="M3303" s="83" t="s">
        <v>194</v>
      </c>
      <c r="N3303" s="83" t="s">
        <v>194</v>
      </c>
      <c r="O3303" s="83" t="s">
        <v>194</v>
      </c>
      <c r="P3303" s="83"/>
      <c r="Q3303" s="83"/>
      <c r="R3303" s="83"/>
    </row>
    <row r="3304" spans="1:18" ht="13">
      <c r="A3304" s="86">
        <v>45299</v>
      </c>
      <c r="B3304" s="83">
        <v>4.3499999999999996</v>
      </c>
      <c r="C3304" s="83" t="s">
        <v>194</v>
      </c>
      <c r="D3304" s="83">
        <v>4.32</v>
      </c>
      <c r="E3304" s="83">
        <v>4.3499999999999996</v>
      </c>
      <c r="F3304" s="83">
        <v>4.32</v>
      </c>
      <c r="G3304" s="85">
        <v>660</v>
      </c>
      <c r="H3304" s="85">
        <v>5</v>
      </c>
      <c r="I3304" s="84">
        <v>131.05877799999999</v>
      </c>
      <c r="J3304" s="83">
        <v>4.2949999999999999</v>
      </c>
      <c r="K3304" s="83">
        <v>4.3529</v>
      </c>
      <c r="L3304" s="83">
        <v>4.4444999999999997</v>
      </c>
      <c r="M3304" s="83" t="s">
        <v>194</v>
      </c>
      <c r="N3304" s="83" t="s">
        <v>194</v>
      </c>
      <c r="O3304" s="83" t="s">
        <v>194</v>
      </c>
      <c r="P3304" s="83"/>
      <c r="Q3304" s="83"/>
      <c r="R3304" s="83"/>
    </row>
    <row r="3305" spans="1:18" ht="13">
      <c r="A3305" s="86">
        <v>45300</v>
      </c>
      <c r="B3305" s="83">
        <v>4.3499999999999996</v>
      </c>
      <c r="C3305" s="83" t="s">
        <v>194</v>
      </c>
      <c r="D3305" s="83">
        <v>4.32</v>
      </c>
      <c r="E3305" s="83">
        <v>4.3499999999999996</v>
      </c>
      <c r="F3305" s="83">
        <v>4.32</v>
      </c>
      <c r="G3305" s="85">
        <v>570</v>
      </c>
      <c r="H3305" s="85">
        <v>4</v>
      </c>
      <c r="I3305" s="84">
        <v>131.07428999999999</v>
      </c>
      <c r="J3305" s="83">
        <v>4.3049999999999997</v>
      </c>
      <c r="K3305" s="83">
        <v>4.3593000000000002</v>
      </c>
      <c r="L3305" s="83">
        <v>4.4500999999999999</v>
      </c>
      <c r="M3305" s="83" t="s">
        <v>194</v>
      </c>
      <c r="N3305" s="83" t="s">
        <v>194</v>
      </c>
      <c r="O3305" s="83" t="s">
        <v>194</v>
      </c>
      <c r="P3305" s="83"/>
      <c r="Q3305" s="83"/>
      <c r="R3305" s="83"/>
    </row>
    <row r="3306" spans="1:18" ht="13">
      <c r="A3306" s="86">
        <v>45301</v>
      </c>
      <c r="B3306" s="83">
        <v>4.3499999999999996</v>
      </c>
      <c r="C3306" s="83" t="s">
        <v>194</v>
      </c>
      <c r="D3306" s="83">
        <v>4.32</v>
      </c>
      <c r="E3306" s="83">
        <v>4.33</v>
      </c>
      <c r="F3306" s="83">
        <v>4.32</v>
      </c>
      <c r="G3306" s="85">
        <v>565</v>
      </c>
      <c r="H3306" s="85">
        <v>4</v>
      </c>
      <c r="I3306" s="84">
        <v>131.08980299999999</v>
      </c>
      <c r="J3306" s="83">
        <v>4.3150000000000004</v>
      </c>
      <c r="K3306" s="83">
        <v>4.3737000000000004</v>
      </c>
      <c r="L3306" s="83">
        <v>4.4659000000000004</v>
      </c>
      <c r="M3306" s="83" t="s">
        <v>194</v>
      </c>
      <c r="N3306" s="83" t="s">
        <v>194</v>
      </c>
      <c r="O3306" s="83" t="s">
        <v>194</v>
      </c>
      <c r="P3306" s="83"/>
      <c r="Q3306" s="83"/>
      <c r="R3306" s="83"/>
    </row>
    <row r="3307" spans="1:18" ht="13">
      <c r="A3307" s="86">
        <v>45302</v>
      </c>
      <c r="B3307" s="83">
        <v>4.3499999999999996</v>
      </c>
      <c r="C3307" s="83" t="s">
        <v>194</v>
      </c>
      <c r="D3307" s="83">
        <v>4.32</v>
      </c>
      <c r="E3307" s="83" t="s">
        <v>195</v>
      </c>
      <c r="F3307" s="83" t="s">
        <v>195</v>
      </c>
      <c r="G3307" s="85">
        <v>418</v>
      </c>
      <c r="H3307" s="85" t="s">
        <v>195</v>
      </c>
      <c r="I3307" s="84">
        <v>131.10531800000001</v>
      </c>
      <c r="J3307" s="83">
        <v>4.3150000000000004</v>
      </c>
      <c r="K3307" s="83">
        <v>4.3673999999999999</v>
      </c>
      <c r="L3307" s="83">
        <v>4.4688999999999997</v>
      </c>
      <c r="M3307" s="83" t="s">
        <v>194</v>
      </c>
      <c r="N3307" s="83" t="s">
        <v>194</v>
      </c>
      <c r="O3307" s="83" t="s">
        <v>194</v>
      </c>
      <c r="P3307" s="83"/>
      <c r="Q3307" s="83"/>
      <c r="R3307" s="83"/>
    </row>
    <row r="3308" spans="1:18" ht="13">
      <c r="A3308" s="86">
        <v>45303</v>
      </c>
      <c r="B3308" s="83">
        <v>4.3499999999999996</v>
      </c>
      <c r="C3308" s="83" t="s">
        <v>194</v>
      </c>
      <c r="D3308" s="83">
        <v>4.32</v>
      </c>
      <c r="E3308" s="83">
        <v>4.32</v>
      </c>
      <c r="F3308" s="83">
        <v>4.32</v>
      </c>
      <c r="G3308" s="85">
        <v>177</v>
      </c>
      <c r="H3308" s="85">
        <v>3</v>
      </c>
      <c r="I3308" s="84">
        <v>131.120835</v>
      </c>
      <c r="J3308" s="83">
        <v>4.3049999999999997</v>
      </c>
      <c r="K3308" s="83">
        <v>4.3550000000000004</v>
      </c>
      <c r="L3308" s="83">
        <v>4.4531000000000001</v>
      </c>
      <c r="M3308" s="83" t="s">
        <v>194</v>
      </c>
      <c r="N3308" s="83" t="s">
        <v>194</v>
      </c>
      <c r="O3308" s="83" t="s">
        <v>194</v>
      </c>
      <c r="P3308" s="83"/>
      <c r="Q3308" s="83"/>
      <c r="R3308" s="83"/>
    </row>
    <row r="3309" spans="1:18" ht="13">
      <c r="A3309" s="86">
        <v>45306</v>
      </c>
      <c r="B3309" s="83">
        <v>4.3499999999999996</v>
      </c>
      <c r="C3309" s="83" t="s">
        <v>194</v>
      </c>
      <c r="D3309" s="83">
        <v>4.32</v>
      </c>
      <c r="E3309" s="83">
        <v>4.3499999999999996</v>
      </c>
      <c r="F3309" s="83">
        <v>4.32</v>
      </c>
      <c r="G3309" s="85">
        <v>535</v>
      </c>
      <c r="H3309" s="85">
        <v>6</v>
      </c>
      <c r="I3309" s="84">
        <v>131.16739200000001</v>
      </c>
      <c r="J3309" s="83">
        <v>4.3150000000000004</v>
      </c>
      <c r="K3309" s="83">
        <v>4.3601999999999999</v>
      </c>
      <c r="L3309" s="83">
        <v>4.4528999999999996</v>
      </c>
      <c r="M3309" s="83" t="s">
        <v>194</v>
      </c>
      <c r="N3309" s="83" t="s">
        <v>194</v>
      </c>
      <c r="O3309" s="83" t="s">
        <v>194</v>
      </c>
      <c r="P3309" s="83"/>
      <c r="Q3309" s="83"/>
      <c r="R3309" s="83"/>
    </row>
    <row r="3310" spans="1:18" ht="13">
      <c r="A3310" s="86">
        <v>45307</v>
      </c>
      <c r="B3310" s="83">
        <v>4.3499999999999996</v>
      </c>
      <c r="C3310" s="83" t="s">
        <v>194</v>
      </c>
      <c r="D3310" s="83">
        <v>4.32</v>
      </c>
      <c r="E3310" s="83" t="s">
        <v>195</v>
      </c>
      <c r="F3310" s="83" t="s">
        <v>195</v>
      </c>
      <c r="G3310" s="85">
        <v>36</v>
      </c>
      <c r="H3310" s="85" t="s">
        <v>195</v>
      </c>
      <c r="I3310" s="84">
        <v>131.18291600000001</v>
      </c>
      <c r="J3310" s="83">
        <v>4.3150000000000004</v>
      </c>
      <c r="K3310" s="83">
        <v>4.3608000000000002</v>
      </c>
      <c r="L3310" s="83">
        <v>4.4652000000000003</v>
      </c>
      <c r="M3310" s="83" t="s">
        <v>194</v>
      </c>
      <c r="N3310" s="83" t="s">
        <v>194</v>
      </c>
      <c r="O3310" s="83" t="s">
        <v>194</v>
      </c>
      <c r="P3310" s="83"/>
      <c r="Q3310" s="83"/>
      <c r="R3310" s="83"/>
    </row>
    <row r="3311" spans="1:18" ht="13">
      <c r="A3311" s="86">
        <v>45308</v>
      </c>
      <c r="B3311" s="83">
        <v>4.3499999999999996</v>
      </c>
      <c r="C3311" s="83" t="s">
        <v>194</v>
      </c>
      <c r="D3311" s="83">
        <v>4.32</v>
      </c>
      <c r="E3311" s="83">
        <v>4.32</v>
      </c>
      <c r="F3311" s="83">
        <v>4.32</v>
      </c>
      <c r="G3311" s="85">
        <v>125</v>
      </c>
      <c r="H3311" s="85">
        <v>4</v>
      </c>
      <c r="I3311" s="84">
        <v>131.198442</v>
      </c>
      <c r="J3311" s="83">
        <v>4.3049999999999997</v>
      </c>
      <c r="K3311" s="83">
        <v>4.3502000000000001</v>
      </c>
      <c r="L3311" s="83">
        <v>4.4683000000000002</v>
      </c>
      <c r="M3311" s="83" t="s">
        <v>194</v>
      </c>
      <c r="N3311" s="83" t="s">
        <v>194</v>
      </c>
      <c r="O3311" s="83" t="s">
        <v>194</v>
      </c>
      <c r="P3311" s="83"/>
      <c r="Q3311" s="83"/>
      <c r="R3311" s="83"/>
    </row>
    <row r="3312" spans="1:18" ht="13">
      <c r="A3312" s="86">
        <v>45309</v>
      </c>
      <c r="B3312" s="83">
        <v>4.3499999999999996</v>
      </c>
      <c r="C3312" s="83" t="s">
        <v>194</v>
      </c>
      <c r="D3312" s="83">
        <v>4.32</v>
      </c>
      <c r="E3312" s="83">
        <v>4.32</v>
      </c>
      <c r="F3312" s="83">
        <v>4.32</v>
      </c>
      <c r="G3312" s="85">
        <v>105</v>
      </c>
      <c r="H3312" s="85">
        <v>3</v>
      </c>
      <c r="I3312" s="84">
        <v>131.21396999999999</v>
      </c>
      <c r="J3312" s="83">
        <v>4.3049999999999997</v>
      </c>
      <c r="K3312" s="83">
        <v>4.3499999999999996</v>
      </c>
      <c r="L3312" s="83">
        <v>4.4734999999999996</v>
      </c>
      <c r="M3312" s="83" t="s">
        <v>194</v>
      </c>
      <c r="N3312" s="83" t="s">
        <v>194</v>
      </c>
      <c r="O3312" s="83" t="s">
        <v>194</v>
      </c>
      <c r="P3312" s="83"/>
      <c r="Q3312" s="83"/>
      <c r="R3312" s="83"/>
    </row>
    <row r="3313" spans="1:18" ht="13">
      <c r="A3313" s="86">
        <v>45310</v>
      </c>
      <c r="B3313" s="83">
        <v>4.3499999999999996</v>
      </c>
      <c r="C3313" s="83" t="s">
        <v>194</v>
      </c>
      <c r="D3313" s="83">
        <v>4.32</v>
      </c>
      <c r="E3313" s="83">
        <v>4.32</v>
      </c>
      <c r="F3313" s="83">
        <v>4.32</v>
      </c>
      <c r="G3313" s="85">
        <v>230</v>
      </c>
      <c r="H3313" s="85">
        <v>4</v>
      </c>
      <c r="I3313" s="84">
        <v>131.2295</v>
      </c>
      <c r="J3313" s="83">
        <v>4.3059000000000003</v>
      </c>
      <c r="K3313" s="83">
        <v>4.3388999999999998</v>
      </c>
      <c r="L3313" s="83">
        <v>4.4630999999999998</v>
      </c>
      <c r="M3313" s="83" t="s">
        <v>194</v>
      </c>
      <c r="N3313" s="83" t="s">
        <v>194</v>
      </c>
      <c r="O3313" s="83" t="s">
        <v>194</v>
      </c>
      <c r="P3313" s="83"/>
      <c r="Q3313" s="83"/>
      <c r="R3313" s="83"/>
    </row>
    <row r="3314" spans="1:18" ht="13">
      <c r="A3314" s="86">
        <v>45313</v>
      </c>
      <c r="B3314" s="83">
        <v>4.3499999999999996</v>
      </c>
      <c r="C3314" s="83" t="s">
        <v>194</v>
      </c>
      <c r="D3314" s="83">
        <v>4.32</v>
      </c>
      <c r="E3314" s="83">
        <v>4.3499999999999996</v>
      </c>
      <c r="F3314" s="83">
        <v>4.32</v>
      </c>
      <c r="G3314" s="85">
        <v>402</v>
      </c>
      <c r="H3314" s="85">
        <v>8</v>
      </c>
      <c r="I3314" s="84">
        <v>131.276095</v>
      </c>
      <c r="J3314" s="83">
        <v>4.2839</v>
      </c>
      <c r="K3314" s="83">
        <v>4.3262999999999998</v>
      </c>
      <c r="L3314" s="83">
        <v>4.4410999999999996</v>
      </c>
      <c r="M3314" s="83" t="s">
        <v>194</v>
      </c>
      <c r="N3314" s="83" t="s">
        <v>194</v>
      </c>
      <c r="O3314" s="83" t="s">
        <v>194</v>
      </c>
      <c r="P3314" s="83"/>
      <c r="Q3314" s="83"/>
      <c r="R3314" s="83"/>
    </row>
    <row r="3315" spans="1:18" ht="13">
      <c r="A3315" s="86">
        <v>45314</v>
      </c>
      <c r="B3315" s="83">
        <v>4.3499999999999996</v>
      </c>
      <c r="C3315" s="83" t="s">
        <v>194</v>
      </c>
      <c r="D3315" s="83">
        <v>4.32</v>
      </c>
      <c r="E3315" s="83">
        <v>4.3499999999999996</v>
      </c>
      <c r="F3315" s="83">
        <v>4.32</v>
      </c>
      <c r="G3315" s="85">
        <v>302</v>
      </c>
      <c r="H3315" s="85">
        <v>6</v>
      </c>
      <c r="I3315" s="84">
        <v>131.29163199999999</v>
      </c>
      <c r="J3315" s="83">
        <v>4.3049999999999997</v>
      </c>
      <c r="K3315" s="83">
        <v>4.3449999999999998</v>
      </c>
      <c r="L3315" s="83">
        <v>4.4607000000000001</v>
      </c>
      <c r="M3315" s="83" t="s">
        <v>194</v>
      </c>
      <c r="N3315" s="83" t="s">
        <v>194</v>
      </c>
      <c r="O3315" s="83" t="s">
        <v>194</v>
      </c>
      <c r="P3315" s="83"/>
      <c r="Q3315" s="83"/>
      <c r="R3315" s="83"/>
    </row>
    <row r="3316" spans="1:18" ht="13">
      <c r="A3316" s="86">
        <v>45315</v>
      </c>
      <c r="B3316" s="83">
        <v>4.3499999999999996</v>
      </c>
      <c r="C3316" s="83" t="s">
        <v>194</v>
      </c>
      <c r="D3316" s="83">
        <v>4.32</v>
      </c>
      <c r="E3316" s="83">
        <v>4.3499999999999996</v>
      </c>
      <c r="F3316" s="83">
        <v>4.32</v>
      </c>
      <c r="G3316" s="85">
        <v>350</v>
      </c>
      <c r="H3316" s="85">
        <v>3</v>
      </c>
      <c r="I3316" s="84">
        <v>131.30717100000001</v>
      </c>
      <c r="J3316" s="83">
        <v>4.3049999999999997</v>
      </c>
      <c r="K3316" s="83">
        <v>4.3501000000000003</v>
      </c>
      <c r="L3316" s="83">
        <v>4.4664000000000001</v>
      </c>
      <c r="M3316" s="83" t="s">
        <v>194</v>
      </c>
      <c r="N3316" s="83" t="s">
        <v>194</v>
      </c>
      <c r="O3316" s="83" t="s">
        <v>194</v>
      </c>
      <c r="P3316" s="83"/>
      <c r="Q3316" s="83"/>
      <c r="R3316" s="83"/>
    </row>
    <row r="3317" spans="1:18" ht="13">
      <c r="A3317" s="86">
        <v>45316</v>
      </c>
      <c r="B3317" s="83">
        <v>4.3499999999999996</v>
      </c>
      <c r="C3317" s="83" t="s">
        <v>194</v>
      </c>
      <c r="D3317" s="83">
        <v>4.32</v>
      </c>
      <c r="E3317" s="83">
        <v>4.3499999999999996</v>
      </c>
      <c r="F3317" s="83">
        <v>4.32</v>
      </c>
      <c r="G3317" s="85">
        <v>271</v>
      </c>
      <c r="H3317" s="85">
        <v>4</v>
      </c>
      <c r="I3317" s="84">
        <v>131.322712</v>
      </c>
      <c r="J3317" s="83">
        <v>4.3049999999999997</v>
      </c>
      <c r="K3317" s="83">
        <v>4.3514999999999997</v>
      </c>
      <c r="L3317" s="83">
        <v>4.46</v>
      </c>
      <c r="M3317" s="83" t="s">
        <v>194</v>
      </c>
      <c r="N3317" s="83" t="s">
        <v>194</v>
      </c>
      <c r="O3317" s="83" t="s">
        <v>194</v>
      </c>
      <c r="P3317" s="83"/>
      <c r="Q3317" s="83"/>
      <c r="R3317" s="83"/>
    </row>
    <row r="3318" spans="1:18" ht="13">
      <c r="A3318" s="86">
        <v>45320</v>
      </c>
      <c r="B3318" s="83">
        <v>4.3499999999999996</v>
      </c>
      <c r="C3318" s="83" t="s">
        <v>194</v>
      </c>
      <c r="D3318" s="83">
        <v>4.32</v>
      </c>
      <c r="E3318" s="83">
        <v>4.3499999999999996</v>
      </c>
      <c r="F3318" s="83">
        <v>4.32</v>
      </c>
      <c r="G3318" s="85">
        <v>780</v>
      </c>
      <c r="H3318" s="85">
        <v>8</v>
      </c>
      <c r="I3318" s="84">
        <v>131.384883</v>
      </c>
      <c r="J3318" s="83">
        <v>4.3034999999999997</v>
      </c>
      <c r="K3318" s="83">
        <v>4.3563999999999998</v>
      </c>
      <c r="L3318" s="83">
        <v>4.4550000000000001</v>
      </c>
      <c r="M3318" s="83" t="s">
        <v>194</v>
      </c>
      <c r="N3318" s="83" t="s">
        <v>194</v>
      </c>
      <c r="O3318" s="83" t="s">
        <v>194</v>
      </c>
      <c r="P3318" s="83"/>
      <c r="Q3318" s="83"/>
      <c r="R3318" s="83"/>
    </row>
    <row r="3319" spans="1:18" ht="13">
      <c r="A3319" s="86">
        <v>45321</v>
      </c>
      <c r="B3319" s="83">
        <v>4.3499999999999996</v>
      </c>
      <c r="C3319" s="83" t="s">
        <v>194</v>
      </c>
      <c r="D3319" s="83">
        <v>4.32</v>
      </c>
      <c r="E3319" s="83">
        <v>4.3499999999999996</v>
      </c>
      <c r="F3319" s="83">
        <v>4.32</v>
      </c>
      <c r="G3319" s="85">
        <v>492</v>
      </c>
      <c r="H3319" s="85">
        <v>6</v>
      </c>
      <c r="I3319" s="84">
        <v>131.40043299999999</v>
      </c>
      <c r="J3319" s="83">
        <v>4.3188000000000004</v>
      </c>
      <c r="K3319" s="83">
        <v>4.3543000000000003</v>
      </c>
      <c r="L3319" s="83">
        <v>4.45</v>
      </c>
      <c r="M3319" s="83" t="s">
        <v>194</v>
      </c>
      <c r="N3319" s="83" t="s">
        <v>194</v>
      </c>
      <c r="O3319" s="83" t="s">
        <v>194</v>
      </c>
      <c r="P3319" s="83"/>
      <c r="Q3319" s="83"/>
      <c r="R3319" s="83"/>
    </row>
    <row r="3320" spans="1:18" ht="13">
      <c r="A3320" s="86">
        <v>45322</v>
      </c>
      <c r="B3320" s="83">
        <v>4.3499999999999996</v>
      </c>
      <c r="C3320" s="83" t="s">
        <v>194</v>
      </c>
      <c r="D3320" s="83">
        <v>4.32</v>
      </c>
      <c r="E3320" s="83">
        <v>4.3499999999999996</v>
      </c>
      <c r="F3320" s="83">
        <v>4.32</v>
      </c>
      <c r="G3320" s="85">
        <v>588</v>
      </c>
      <c r="H3320" s="85">
        <v>8</v>
      </c>
      <c r="I3320" s="84">
        <v>131.41598500000001</v>
      </c>
      <c r="J3320" s="83">
        <v>4.2740999999999998</v>
      </c>
      <c r="K3320" s="83">
        <v>4.3159999999999998</v>
      </c>
      <c r="L3320" s="83">
        <v>4.4044999999999996</v>
      </c>
      <c r="M3320" s="83" t="s">
        <v>194</v>
      </c>
      <c r="N3320" s="83" t="s">
        <v>194</v>
      </c>
      <c r="O3320" s="83" t="s">
        <v>194</v>
      </c>
      <c r="P3320" s="83"/>
      <c r="Q3320" s="83"/>
      <c r="R3320" s="83"/>
    </row>
    <row r="3321" spans="1:18" ht="13">
      <c r="A3321" s="86">
        <v>45323</v>
      </c>
      <c r="B3321" s="83">
        <v>4.3499999999999996</v>
      </c>
      <c r="C3321" s="83" t="s">
        <v>194</v>
      </c>
      <c r="D3321" s="83">
        <v>4.32</v>
      </c>
      <c r="E3321" s="83" t="s">
        <v>195</v>
      </c>
      <c r="F3321" s="83" t="s">
        <v>195</v>
      </c>
      <c r="G3321" s="85">
        <v>280</v>
      </c>
      <c r="H3321" s="85" t="s">
        <v>195</v>
      </c>
      <c r="I3321" s="84">
        <v>131.43153899999999</v>
      </c>
      <c r="J3321" s="83">
        <v>4.3223000000000003</v>
      </c>
      <c r="K3321" s="83">
        <v>4.3552</v>
      </c>
      <c r="L3321" s="83">
        <v>4.4120999999999997</v>
      </c>
      <c r="M3321" s="83" t="s">
        <v>194</v>
      </c>
      <c r="N3321" s="83" t="s">
        <v>194</v>
      </c>
      <c r="O3321" s="83" t="s">
        <v>194</v>
      </c>
      <c r="P3321" s="83"/>
      <c r="Q3321" s="83"/>
      <c r="R3321" s="83"/>
    </row>
    <row r="3322" spans="1:18" ht="13">
      <c r="A3322" s="86">
        <v>45324</v>
      </c>
      <c r="B3322" s="83">
        <v>4.3499999999999996</v>
      </c>
      <c r="C3322" s="83" t="s">
        <v>194</v>
      </c>
      <c r="D3322" s="83">
        <v>4.32</v>
      </c>
      <c r="E3322" s="83">
        <v>4.32</v>
      </c>
      <c r="F3322" s="83">
        <v>4.32</v>
      </c>
      <c r="G3322" s="85">
        <v>413</v>
      </c>
      <c r="H3322" s="85">
        <v>4</v>
      </c>
      <c r="I3322" s="84">
        <v>131.44709499999999</v>
      </c>
      <c r="J3322" s="83">
        <v>4.3087999999999997</v>
      </c>
      <c r="K3322" s="83">
        <v>4.3327999999999998</v>
      </c>
      <c r="L3322" s="83">
        <v>4.4177999999999997</v>
      </c>
      <c r="M3322" s="83" t="s">
        <v>194</v>
      </c>
      <c r="N3322" s="83" t="s">
        <v>194</v>
      </c>
      <c r="O3322" s="83" t="s">
        <v>194</v>
      </c>
      <c r="P3322" s="83"/>
      <c r="Q3322" s="83"/>
      <c r="R3322" s="83"/>
    </row>
    <row r="3323" spans="1:18" ht="13">
      <c r="A3323" s="86">
        <v>45327</v>
      </c>
      <c r="B3323" s="83">
        <v>4.3499999999999996</v>
      </c>
      <c r="C3323" s="83" t="s">
        <v>194</v>
      </c>
      <c r="D3323" s="83">
        <v>4.32</v>
      </c>
      <c r="E3323" s="83">
        <v>4.33</v>
      </c>
      <c r="F3323" s="83">
        <v>4.32</v>
      </c>
      <c r="G3323" s="85">
        <v>555</v>
      </c>
      <c r="H3323" s="85">
        <v>7</v>
      </c>
      <c r="I3323" s="84">
        <v>131.49376799999999</v>
      </c>
      <c r="J3323" s="83">
        <v>4.3071999999999999</v>
      </c>
      <c r="K3323" s="83">
        <v>4.3592000000000004</v>
      </c>
      <c r="L3323" s="83">
        <v>4.4538000000000002</v>
      </c>
      <c r="M3323" s="83" t="s">
        <v>194</v>
      </c>
      <c r="N3323" s="83" t="s">
        <v>194</v>
      </c>
      <c r="O3323" s="83" t="s">
        <v>194</v>
      </c>
      <c r="P3323" s="83"/>
      <c r="Q3323" s="83"/>
      <c r="R3323" s="83"/>
    </row>
    <row r="3324" spans="1:18" ht="13">
      <c r="A3324" s="86">
        <v>45328</v>
      </c>
      <c r="B3324" s="83">
        <v>4.3499999999999996</v>
      </c>
      <c r="C3324" s="83" t="s">
        <v>194</v>
      </c>
      <c r="D3324" s="83">
        <v>4.32</v>
      </c>
      <c r="E3324" s="83">
        <v>4.32</v>
      </c>
      <c r="F3324" s="83">
        <v>4.32</v>
      </c>
      <c r="G3324" s="85">
        <v>276</v>
      </c>
      <c r="H3324" s="85">
        <v>4</v>
      </c>
      <c r="I3324" s="84">
        <v>131.509331</v>
      </c>
      <c r="J3324" s="83">
        <v>4.3144</v>
      </c>
      <c r="K3324" s="83">
        <v>4.3577000000000004</v>
      </c>
      <c r="L3324" s="83">
        <v>4.4775</v>
      </c>
      <c r="M3324" s="83" t="s">
        <v>194</v>
      </c>
      <c r="N3324" s="83" t="s">
        <v>194</v>
      </c>
      <c r="O3324" s="83" t="s">
        <v>194</v>
      </c>
      <c r="P3324" s="83"/>
      <c r="Q3324" s="83"/>
      <c r="R3324" s="83"/>
    </row>
    <row r="3325" spans="1:18" ht="13">
      <c r="A3325" s="86">
        <v>45329</v>
      </c>
      <c r="B3325" s="83">
        <v>4.3499999999999996</v>
      </c>
      <c r="C3325" s="83" t="s">
        <v>194</v>
      </c>
      <c r="D3325" s="83">
        <v>4.32</v>
      </c>
      <c r="E3325" s="83">
        <v>4.32</v>
      </c>
      <c r="F3325" s="83">
        <v>4.32</v>
      </c>
      <c r="G3325" s="85">
        <v>831</v>
      </c>
      <c r="H3325" s="85">
        <v>8</v>
      </c>
      <c r="I3325" s="84">
        <v>131.52489600000001</v>
      </c>
      <c r="J3325" s="83">
        <v>4.3021000000000003</v>
      </c>
      <c r="K3325" s="83">
        <v>4.3490000000000002</v>
      </c>
      <c r="L3325" s="83">
        <v>4.4550000000000001</v>
      </c>
      <c r="M3325" s="83" t="s">
        <v>194</v>
      </c>
      <c r="N3325" s="83" t="s">
        <v>194</v>
      </c>
      <c r="O3325" s="83" t="s">
        <v>194</v>
      </c>
      <c r="P3325" s="83"/>
      <c r="Q3325" s="83"/>
      <c r="R3325" s="83"/>
    </row>
    <row r="3326" spans="1:18" ht="13">
      <c r="A3326" s="86">
        <v>45330</v>
      </c>
      <c r="B3326" s="83">
        <v>4.3499999999999996</v>
      </c>
      <c r="C3326" s="83" t="s">
        <v>194</v>
      </c>
      <c r="D3326" s="83">
        <v>4.32</v>
      </c>
      <c r="E3326" s="83">
        <v>4.32</v>
      </c>
      <c r="F3326" s="83">
        <v>4.32</v>
      </c>
      <c r="G3326" s="85">
        <v>415</v>
      </c>
      <c r="H3326" s="85">
        <v>6</v>
      </c>
      <c r="I3326" s="84">
        <v>131.54046299999999</v>
      </c>
      <c r="J3326" s="83">
        <v>4.3049999999999997</v>
      </c>
      <c r="K3326" s="83">
        <v>4.3445</v>
      </c>
      <c r="L3326" s="83">
        <v>4.4653</v>
      </c>
      <c r="M3326" s="83" t="s">
        <v>194</v>
      </c>
      <c r="N3326" s="83" t="s">
        <v>194</v>
      </c>
      <c r="O3326" s="83" t="s">
        <v>194</v>
      </c>
      <c r="P3326" s="83"/>
      <c r="Q3326" s="83"/>
      <c r="R3326" s="83"/>
    </row>
    <row r="3327" spans="1:18" ht="13">
      <c r="A3327" s="86">
        <v>45331</v>
      </c>
      <c r="B3327" s="83">
        <v>4.3499999999999996</v>
      </c>
      <c r="C3327" s="83" t="s">
        <v>194</v>
      </c>
      <c r="D3327" s="83">
        <v>4.32</v>
      </c>
      <c r="E3327" s="83">
        <v>4.32</v>
      </c>
      <c r="F3327" s="83">
        <v>4.32</v>
      </c>
      <c r="G3327" s="85">
        <v>108</v>
      </c>
      <c r="H3327" s="85">
        <v>4</v>
      </c>
      <c r="I3327" s="84">
        <v>131.55603199999999</v>
      </c>
      <c r="J3327" s="83">
        <v>4.3150000000000004</v>
      </c>
      <c r="K3327" s="83">
        <v>4.3536000000000001</v>
      </c>
      <c r="L3327" s="83">
        <v>4.4782999999999999</v>
      </c>
      <c r="M3327" s="83" t="s">
        <v>194</v>
      </c>
      <c r="N3327" s="83" t="s">
        <v>194</v>
      </c>
      <c r="O3327" s="83" t="s">
        <v>194</v>
      </c>
      <c r="P3327" s="83"/>
      <c r="Q3327" s="83"/>
      <c r="R3327" s="83"/>
    </row>
    <row r="3328" spans="1:18" ht="13">
      <c r="A3328" s="86">
        <v>45334</v>
      </c>
      <c r="B3328" s="83">
        <v>4.3499999999999996</v>
      </c>
      <c r="C3328" s="83" t="s">
        <v>194</v>
      </c>
      <c r="D3328" s="83">
        <v>4.32</v>
      </c>
      <c r="E3328" s="83">
        <v>4.32</v>
      </c>
      <c r="F3328" s="83">
        <v>4.32</v>
      </c>
      <c r="G3328" s="85">
        <v>361</v>
      </c>
      <c r="H3328" s="85">
        <v>4</v>
      </c>
      <c r="I3328" s="84">
        <v>131.602743</v>
      </c>
      <c r="J3328" s="83">
        <v>4.3083999999999998</v>
      </c>
      <c r="K3328" s="83">
        <v>4.3571999999999997</v>
      </c>
      <c r="L3328" s="83">
        <v>4.4865000000000004</v>
      </c>
      <c r="M3328" s="83" t="s">
        <v>194</v>
      </c>
      <c r="N3328" s="83" t="s">
        <v>194</v>
      </c>
      <c r="O3328" s="83" t="s">
        <v>194</v>
      </c>
      <c r="P3328" s="83"/>
      <c r="Q3328" s="83"/>
      <c r="R3328" s="83"/>
    </row>
    <row r="3329" spans="1:18" ht="13">
      <c r="A3329" s="86">
        <v>45335</v>
      </c>
      <c r="B3329" s="83">
        <v>4.3499999999999996</v>
      </c>
      <c r="C3329" s="83" t="s">
        <v>194</v>
      </c>
      <c r="D3329" s="83">
        <v>4.32</v>
      </c>
      <c r="E3329" s="83">
        <v>4.3499999999999996</v>
      </c>
      <c r="F3329" s="83">
        <v>4.32</v>
      </c>
      <c r="G3329" s="85">
        <v>504</v>
      </c>
      <c r="H3329" s="85">
        <v>5</v>
      </c>
      <c r="I3329" s="84">
        <v>131.61831900000001</v>
      </c>
      <c r="J3329" s="83">
        <v>4.2923</v>
      </c>
      <c r="K3329" s="83">
        <v>4.3455000000000004</v>
      </c>
      <c r="L3329" s="83">
        <v>4.4669999999999996</v>
      </c>
      <c r="M3329" s="83" t="s">
        <v>194</v>
      </c>
      <c r="N3329" s="83" t="s">
        <v>194</v>
      </c>
      <c r="O3329" s="83" t="s">
        <v>194</v>
      </c>
      <c r="P3329" s="83"/>
      <c r="Q3329" s="83"/>
      <c r="R3329" s="83"/>
    </row>
    <row r="3330" spans="1:18" ht="13">
      <c r="A3330" s="86">
        <v>45336</v>
      </c>
      <c r="B3330" s="83">
        <v>4.3499999999999996</v>
      </c>
      <c r="C3330" s="83" t="s">
        <v>194</v>
      </c>
      <c r="D3330" s="83">
        <v>4.32</v>
      </c>
      <c r="E3330" s="83">
        <v>4.32</v>
      </c>
      <c r="F3330" s="83">
        <v>4.32</v>
      </c>
      <c r="G3330" s="85">
        <v>913</v>
      </c>
      <c r="H3330" s="85">
        <v>4</v>
      </c>
      <c r="I3330" s="84">
        <v>131.63389699999999</v>
      </c>
      <c r="J3330" s="83">
        <v>4.2949999999999999</v>
      </c>
      <c r="K3330" s="83">
        <v>4.3459000000000003</v>
      </c>
      <c r="L3330" s="83">
        <v>4.4649999999999999</v>
      </c>
      <c r="M3330" s="83" t="s">
        <v>194</v>
      </c>
      <c r="N3330" s="83" t="s">
        <v>194</v>
      </c>
      <c r="O3330" s="83" t="s">
        <v>194</v>
      </c>
      <c r="P3330" s="83"/>
      <c r="Q3330" s="83"/>
      <c r="R3330" s="83"/>
    </row>
    <row r="3331" spans="1:18" ht="13">
      <c r="A3331" s="86">
        <v>45337</v>
      </c>
      <c r="B3331" s="83">
        <v>4.3499999999999996</v>
      </c>
      <c r="C3331" s="83" t="s">
        <v>194</v>
      </c>
      <c r="D3331" s="83">
        <v>4.32</v>
      </c>
      <c r="E3331" s="83" t="s">
        <v>195</v>
      </c>
      <c r="F3331" s="83" t="s">
        <v>195</v>
      </c>
      <c r="G3331" s="85">
        <v>383</v>
      </c>
      <c r="H3331" s="85" t="s">
        <v>195</v>
      </c>
      <c r="I3331" s="84">
        <v>131.64947699999999</v>
      </c>
      <c r="J3331" s="83">
        <v>4.2850000000000001</v>
      </c>
      <c r="K3331" s="83">
        <v>4.3376000000000001</v>
      </c>
      <c r="L3331" s="83">
        <v>4.4542000000000002</v>
      </c>
      <c r="M3331" s="83" t="s">
        <v>194</v>
      </c>
      <c r="N3331" s="83" t="s">
        <v>194</v>
      </c>
      <c r="O3331" s="83" t="s">
        <v>194</v>
      </c>
      <c r="P3331" s="83"/>
      <c r="Q3331" s="83"/>
      <c r="R3331" s="83"/>
    </row>
    <row r="3332" spans="1:18" ht="13">
      <c r="A3332" s="86">
        <v>45338</v>
      </c>
      <c r="B3332" s="83">
        <v>4.3499999999999996</v>
      </c>
      <c r="C3332" s="83" t="s">
        <v>194</v>
      </c>
      <c r="D3332" s="83">
        <v>4.32</v>
      </c>
      <c r="E3332" s="83">
        <v>4.3499999999999996</v>
      </c>
      <c r="F3332" s="83">
        <v>4.32</v>
      </c>
      <c r="G3332" s="85">
        <v>954</v>
      </c>
      <c r="H3332" s="85">
        <v>9</v>
      </c>
      <c r="I3332" s="84">
        <v>131.66505900000001</v>
      </c>
      <c r="J3332" s="83">
        <v>4.2949999999999999</v>
      </c>
      <c r="K3332" s="83">
        <v>4.3380000000000001</v>
      </c>
      <c r="L3332" s="83">
        <v>4.4497</v>
      </c>
      <c r="M3332" s="83" t="s">
        <v>194</v>
      </c>
      <c r="N3332" s="83" t="s">
        <v>194</v>
      </c>
      <c r="O3332" s="83" t="s">
        <v>194</v>
      </c>
      <c r="P3332" s="83"/>
      <c r="Q3332" s="83"/>
      <c r="R3332" s="83"/>
    </row>
    <row r="3333" spans="1:18" ht="13">
      <c r="A3333" s="86">
        <v>45341</v>
      </c>
      <c r="B3333" s="83">
        <v>4.3499999999999996</v>
      </c>
      <c r="C3333" s="83" t="s">
        <v>194</v>
      </c>
      <c r="D3333" s="83">
        <v>4.32</v>
      </c>
      <c r="E3333" s="83">
        <v>4.32</v>
      </c>
      <c r="F3333" s="83">
        <v>4.32</v>
      </c>
      <c r="G3333" s="85">
        <v>346</v>
      </c>
      <c r="H3333" s="85">
        <v>6</v>
      </c>
      <c r="I3333" s="84">
        <v>131.71180899999999</v>
      </c>
      <c r="J3333" s="83">
        <v>4.2975000000000003</v>
      </c>
      <c r="K3333" s="83">
        <v>4.34</v>
      </c>
      <c r="L3333" s="83">
        <v>4.4562999999999997</v>
      </c>
      <c r="M3333" s="83" t="s">
        <v>194</v>
      </c>
      <c r="N3333" s="83" t="s">
        <v>194</v>
      </c>
      <c r="O3333" s="83" t="s">
        <v>194</v>
      </c>
      <c r="P3333" s="83"/>
      <c r="Q3333" s="83"/>
      <c r="R3333" s="83"/>
    </row>
    <row r="3334" spans="1:18" ht="13">
      <c r="A3334" s="86">
        <v>45342</v>
      </c>
      <c r="B3334" s="83">
        <v>4.3499999999999996</v>
      </c>
      <c r="C3334" s="83" t="s">
        <v>194</v>
      </c>
      <c r="D3334" s="83">
        <v>4.32</v>
      </c>
      <c r="E3334" s="83">
        <v>4.3499999999999996</v>
      </c>
      <c r="F3334" s="83">
        <v>4.32</v>
      </c>
      <c r="G3334" s="85">
        <v>1581</v>
      </c>
      <c r="H3334" s="85">
        <v>12</v>
      </c>
      <c r="I3334" s="84">
        <v>131.72739799999999</v>
      </c>
      <c r="J3334" s="83">
        <v>4.2975000000000003</v>
      </c>
      <c r="K3334" s="83">
        <v>4.3329000000000004</v>
      </c>
      <c r="L3334" s="83">
        <v>4.46</v>
      </c>
      <c r="M3334" s="83" t="s">
        <v>194</v>
      </c>
      <c r="N3334" s="83" t="s">
        <v>194</v>
      </c>
      <c r="O3334" s="83" t="s">
        <v>194</v>
      </c>
      <c r="P3334" s="83"/>
      <c r="Q3334" s="83"/>
      <c r="R3334" s="83"/>
    </row>
    <row r="3335" spans="1:18" ht="13">
      <c r="A3335" s="86">
        <v>45343</v>
      </c>
      <c r="B3335" s="83">
        <v>4.3499999999999996</v>
      </c>
      <c r="C3335" s="83" t="s">
        <v>194</v>
      </c>
      <c r="D3335" s="83">
        <v>4.32</v>
      </c>
      <c r="E3335" s="83">
        <v>4.32</v>
      </c>
      <c r="F3335" s="83">
        <v>4.32</v>
      </c>
      <c r="G3335" s="85">
        <v>1605</v>
      </c>
      <c r="H3335" s="85">
        <v>10</v>
      </c>
      <c r="I3335" s="84">
        <v>131.74298899999999</v>
      </c>
      <c r="J3335" s="83">
        <v>4.2944000000000004</v>
      </c>
      <c r="K3335" s="83">
        <v>4.3326000000000002</v>
      </c>
      <c r="L3335" s="83">
        <v>4.45</v>
      </c>
      <c r="M3335" s="83" t="s">
        <v>194</v>
      </c>
      <c r="N3335" s="83" t="s">
        <v>194</v>
      </c>
      <c r="O3335" s="83" t="s">
        <v>194</v>
      </c>
      <c r="P3335" s="83"/>
      <c r="Q3335" s="83"/>
      <c r="R3335" s="83"/>
    </row>
    <row r="3336" spans="1:18" ht="13">
      <c r="A3336" s="86">
        <v>45344</v>
      </c>
      <c r="B3336" s="83">
        <v>4.3499999999999996</v>
      </c>
      <c r="C3336" s="83" t="s">
        <v>194</v>
      </c>
      <c r="D3336" s="83">
        <v>4.32</v>
      </c>
      <c r="E3336" s="83">
        <v>4.32</v>
      </c>
      <c r="F3336" s="83">
        <v>4.32</v>
      </c>
      <c r="G3336" s="85">
        <v>1060</v>
      </c>
      <c r="H3336" s="85">
        <v>7</v>
      </c>
      <c r="I3336" s="84">
        <v>131.75858199999999</v>
      </c>
      <c r="J3336" s="83">
        <v>4.2855999999999996</v>
      </c>
      <c r="K3336" s="83">
        <v>4.3273000000000001</v>
      </c>
      <c r="L3336" s="83">
        <v>4.4509999999999996</v>
      </c>
      <c r="M3336" s="83" t="s">
        <v>194</v>
      </c>
      <c r="N3336" s="83" t="s">
        <v>194</v>
      </c>
      <c r="O3336" s="83" t="s">
        <v>194</v>
      </c>
      <c r="P3336" s="83"/>
      <c r="Q3336" s="83"/>
      <c r="R3336" s="83"/>
    </row>
    <row r="3337" spans="1:18" ht="13">
      <c r="A3337" s="86">
        <v>45345</v>
      </c>
      <c r="B3337" s="83">
        <v>4.3499999999999996</v>
      </c>
      <c r="C3337" s="83" t="s">
        <v>194</v>
      </c>
      <c r="D3337" s="83">
        <v>4.32</v>
      </c>
      <c r="E3337" s="83">
        <v>4.32</v>
      </c>
      <c r="F3337" s="83">
        <v>4.32</v>
      </c>
      <c r="G3337" s="85">
        <v>1243</v>
      </c>
      <c r="H3337" s="85">
        <v>10</v>
      </c>
      <c r="I3337" s="84">
        <v>131.77417600000001</v>
      </c>
      <c r="J3337" s="83">
        <v>4.3049999999999997</v>
      </c>
      <c r="K3337" s="83">
        <v>4.3451000000000004</v>
      </c>
      <c r="L3337" s="83">
        <v>4.4839000000000002</v>
      </c>
      <c r="M3337" s="83" t="s">
        <v>194</v>
      </c>
      <c r="N3337" s="83" t="s">
        <v>194</v>
      </c>
      <c r="O3337" s="83" t="s">
        <v>194</v>
      </c>
      <c r="P3337" s="83"/>
      <c r="Q3337" s="83"/>
      <c r="R3337" s="83"/>
    </row>
    <row r="3338" spans="1:18" ht="13">
      <c r="A3338" s="86">
        <v>45348</v>
      </c>
      <c r="B3338" s="83">
        <v>4.3499999999999996</v>
      </c>
      <c r="C3338" s="83" t="s">
        <v>194</v>
      </c>
      <c r="D3338" s="83">
        <v>4.32</v>
      </c>
      <c r="E3338" s="83">
        <v>4.3499999999999996</v>
      </c>
      <c r="F3338" s="83">
        <v>4.32</v>
      </c>
      <c r="G3338" s="85">
        <v>720</v>
      </c>
      <c r="H3338" s="85">
        <v>9</v>
      </c>
      <c r="I3338" s="84">
        <v>131.820965</v>
      </c>
      <c r="J3338" s="83">
        <v>4.2850000000000001</v>
      </c>
      <c r="K3338" s="83">
        <v>4.3255999999999997</v>
      </c>
      <c r="L3338" s="83">
        <v>4.4659000000000004</v>
      </c>
      <c r="M3338" s="83" t="s">
        <v>194</v>
      </c>
      <c r="N3338" s="83" t="s">
        <v>194</v>
      </c>
      <c r="O3338" s="83" t="s">
        <v>194</v>
      </c>
      <c r="P3338" s="83"/>
      <c r="Q3338" s="83"/>
      <c r="R3338" s="83"/>
    </row>
    <row r="3339" spans="1:18" ht="13">
      <c r="A3339" s="86">
        <v>45349</v>
      </c>
      <c r="B3339" s="83">
        <v>4.3499999999999996</v>
      </c>
      <c r="C3339" s="83" t="s">
        <v>194</v>
      </c>
      <c r="D3339" s="83">
        <v>4.32</v>
      </c>
      <c r="E3339" s="83">
        <v>4.3499999999999996</v>
      </c>
      <c r="F3339" s="83">
        <v>4.32</v>
      </c>
      <c r="G3339" s="85">
        <v>743</v>
      </c>
      <c r="H3339" s="85">
        <v>8</v>
      </c>
      <c r="I3339" s="84">
        <v>131.836567</v>
      </c>
      <c r="J3339" s="83">
        <v>4.3106</v>
      </c>
      <c r="K3339" s="83">
        <v>4.3449</v>
      </c>
      <c r="L3339" s="83">
        <v>4.4770000000000003</v>
      </c>
      <c r="M3339" s="83" t="s">
        <v>194</v>
      </c>
      <c r="N3339" s="83" t="s">
        <v>194</v>
      </c>
      <c r="O3339" s="83" t="s">
        <v>194</v>
      </c>
      <c r="P3339" s="83"/>
      <c r="Q3339" s="83"/>
      <c r="R3339" s="83"/>
    </row>
    <row r="3340" spans="1:18" ht="13">
      <c r="A3340" s="86">
        <v>45350</v>
      </c>
      <c r="B3340" s="83">
        <v>4.3499999999999996</v>
      </c>
      <c r="C3340" s="83" t="s">
        <v>194</v>
      </c>
      <c r="D3340" s="83">
        <v>4.32</v>
      </c>
      <c r="E3340" s="83">
        <v>4.3499999999999996</v>
      </c>
      <c r="F3340" s="83">
        <v>4.32</v>
      </c>
      <c r="G3340" s="85">
        <v>1269</v>
      </c>
      <c r="H3340" s="85">
        <v>12</v>
      </c>
      <c r="I3340" s="84">
        <v>131.852171</v>
      </c>
      <c r="J3340" s="83">
        <v>4.2995000000000001</v>
      </c>
      <c r="K3340" s="83">
        <v>4.3398000000000003</v>
      </c>
      <c r="L3340" s="83">
        <v>4.4778000000000002</v>
      </c>
      <c r="M3340" s="83" t="s">
        <v>194</v>
      </c>
      <c r="N3340" s="83" t="s">
        <v>194</v>
      </c>
      <c r="O3340" s="83" t="s">
        <v>194</v>
      </c>
      <c r="P3340" s="83"/>
      <c r="Q3340" s="83"/>
      <c r="R3340" s="83"/>
    </row>
    <row r="3341" spans="1:18" ht="13">
      <c r="A3341" s="86">
        <v>45351</v>
      </c>
      <c r="B3341" s="83">
        <v>4.3499999999999996</v>
      </c>
      <c r="C3341" s="83" t="s">
        <v>194</v>
      </c>
      <c r="D3341" s="83">
        <v>4.32</v>
      </c>
      <c r="E3341" s="83">
        <v>4.3499999999999996</v>
      </c>
      <c r="F3341" s="83">
        <v>4.32</v>
      </c>
      <c r="G3341" s="85">
        <v>886</v>
      </c>
      <c r="H3341" s="85">
        <v>8</v>
      </c>
      <c r="I3341" s="84">
        <v>131.86777699999999</v>
      </c>
      <c r="J3341" s="83">
        <v>4.2973999999999997</v>
      </c>
      <c r="K3341" s="83">
        <v>4.335</v>
      </c>
      <c r="L3341" s="83">
        <v>4.4800000000000004</v>
      </c>
      <c r="M3341" s="83" t="s">
        <v>194</v>
      </c>
      <c r="N3341" s="83" t="s">
        <v>194</v>
      </c>
      <c r="O3341" s="83" t="s">
        <v>194</v>
      </c>
      <c r="P3341" s="83"/>
      <c r="Q3341" s="83"/>
      <c r="R3341" s="83"/>
    </row>
    <row r="3342" spans="1:18" ht="13">
      <c r="A3342" s="86">
        <v>45352</v>
      </c>
      <c r="B3342" s="83">
        <v>4.3499999999999996</v>
      </c>
      <c r="C3342" s="83" t="s">
        <v>194</v>
      </c>
      <c r="D3342" s="83">
        <v>4.32</v>
      </c>
      <c r="E3342" s="83">
        <v>4.32</v>
      </c>
      <c r="F3342" s="83">
        <v>4.32</v>
      </c>
      <c r="G3342" s="85">
        <v>1629</v>
      </c>
      <c r="H3342" s="85">
        <v>11</v>
      </c>
      <c r="I3342" s="84">
        <v>131.88338400000001</v>
      </c>
      <c r="J3342" s="83">
        <v>4.2995000000000001</v>
      </c>
      <c r="K3342" s="83">
        <v>4.3375000000000004</v>
      </c>
      <c r="L3342" s="83">
        <v>4.4848999999999997</v>
      </c>
      <c r="M3342" s="83" t="s">
        <v>194</v>
      </c>
      <c r="N3342" s="83" t="s">
        <v>194</v>
      </c>
      <c r="O3342" s="83" t="s">
        <v>194</v>
      </c>
      <c r="P3342" s="83"/>
      <c r="Q3342" s="83"/>
      <c r="R3342" s="83"/>
    </row>
    <row r="3343" spans="1:18" ht="13">
      <c r="A3343" s="86">
        <v>45355</v>
      </c>
      <c r="B3343" s="83">
        <v>4.3499999999999996</v>
      </c>
      <c r="C3343" s="83" t="s">
        <v>194</v>
      </c>
      <c r="D3343" s="83">
        <v>4.32</v>
      </c>
      <c r="E3343" s="83">
        <v>4.3499999999999996</v>
      </c>
      <c r="F3343" s="83">
        <v>4.32</v>
      </c>
      <c r="G3343" s="85">
        <v>1523</v>
      </c>
      <c r="H3343" s="85">
        <v>17</v>
      </c>
      <c r="I3343" s="84">
        <v>131.93021200000001</v>
      </c>
      <c r="J3343" s="83">
        <v>4.3018000000000001</v>
      </c>
      <c r="K3343" s="83">
        <v>4.3387000000000002</v>
      </c>
      <c r="L3343" s="83">
        <v>4.4938000000000002</v>
      </c>
      <c r="M3343" s="83" t="s">
        <v>194</v>
      </c>
      <c r="N3343" s="83" t="s">
        <v>194</v>
      </c>
      <c r="O3343" s="83" t="s">
        <v>194</v>
      </c>
      <c r="P3343" s="83"/>
      <c r="Q3343" s="83"/>
      <c r="R3343" s="83"/>
    </row>
    <row r="3344" spans="1:18" ht="13">
      <c r="A3344" s="86">
        <v>45356</v>
      </c>
      <c r="B3344" s="83">
        <v>4.3499999999999996</v>
      </c>
      <c r="C3344" s="83" t="s">
        <v>194</v>
      </c>
      <c r="D3344" s="83">
        <v>4.32</v>
      </c>
      <c r="E3344" s="83">
        <v>4.32</v>
      </c>
      <c r="F3344" s="83">
        <v>4.32</v>
      </c>
      <c r="G3344" s="85">
        <v>1381</v>
      </c>
      <c r="H3344" s="85">
        <v>12</v>
      </c>
      <c r="I3344" s="84">
        <v>131.94582700000001</v>
      </c>
      <c r="J3344" s="83">
        <v>4.2949999999999999</v>
      </c>
      <c r="K3344" s="83">
        <v>4.3464999999999998</v>
      </c>
      <c r="L3344" s="83">
        <v>4.49</v>
      </c>
      <c r="M3344" s="83" t="s">
        <v>194</v>
      </c>
      <c r="N3344" s="83" t="s">
        <v>194</v>
      </c>
      <c r="O3344" s="83" t="s">
        <v>194</v>
      </c>
      <c r="P3344" s="83"/>
      <c r="Q3344" s="83"/>
      <c r="R3344" s="83"/>
    </row>
    <row r="3345" spans="1:18" ht="13">
      <c r="A3345" s="86">
        <v>45357</v>
      </c>
      <c r="B3345" s="83">
        <v>4.3499999999999996</v>
      </c>
      <c r="C3345" s="83" t="s">
        <v>194</v>
      </c>
      <c r="D3345" s="83">
        <v>4.32</v>
      </c>
      <c r="E3345" s="83">
        <v>4.32</v>
      </c>
      <c r="F3345" s="83">
        <v>4.32</v>
      </c>
      <c r="G3345" s="85">
        <v>1111</v>
      </c>
      <c r="H3345" s="85">
        <v>9</v>
      </c>
      <c r="I3345" s="84">
        <v>131.961444</v>
      </c>
      <c r="J3345" s="83">
        <v>4.2949999999999999</v>
      </c>
      <c r="K3345" s="83">
        <v>4.3433000000000002</v>
      </c>
      <c r="L3345" s="83">
        <v>4.4850000000000003</v>
      </c>
      <c r="M3345" s="83" t="s">
        <v>194</v>
      </c>
      <c r="N3345" s="83" t="s">
        <v>194</v>
      </c>
      <c r="O3345" s="83" t="s">
        <v>194</v>
      </c>
      <c r="P3345" s="83"/>
      <c r="Q3345" s="83"/>
      <c r="R3345" s="83"/>
    </row>
    <row r="3346" spans="1:18" ht="13">
      <c r="A3346" s="86">
        <v>45358</v>
      </c>
      <c r="B3346" s="83">
        <v>4.3499999999999996</v>
      </c>
      <c r="C3346" s="83" t="s">
        <v>194</v>
      </c>
      <c r="D3346" s="83">
        <v>4.32</v>
      </c>
      <c r="E3346" s="83">
        <v>4.32</v>
      </c>
      <c r="F3346" s="83">
        <v>4.32</v>
      </c>
      <c r="G3346" s="85">
        <v>1040</v>
      </c>
      <c r="H3346" s="85">
        <v>6</v>
      </c>
      <c r="I3346" s="84">
        <v>131.97706199999999</v>
      </c>
      <c r="J3346" s="83">
        <v>4.3049999999999997</v>
      </c>
      <c r="K3346" s="83">
        <v>4.3600000000000003</v>
      </c>
      <c r="L3346" s="83">
        <v>4.4974999999999996</v>
      </c>
      <c r="M3346" s="83" t="s">
        <v>194</v>
      </c>
      <c r="N3346" s="83" t="s">
        <v>194</v>
      </c>
      <c r="O3346" s="83" t="s">
        <v>194</v>
      </c>
      <c r="P3346" s="83"/>
      <c r="Q3346" s="83"/>
      <c r="R3346" s="83"/>
    </row>
    <row r="3347" spans="1:18" ht="13">
      <c r="A3347" s="86">
        <v>45359</v>
      </c>
      <c r="B3347" s="83">
        <v>4.3499999999999996</v>
      </c>
      <c r="C3347" s="83" t="s">
        <v>194</v>
      </c>
      <c r="D3347" s="83">
        <v>4.32</v>
      </c>
      <c r="E3347" s="83">
        <v>4.32</v>
      </c>
      <c r="F3347" s="83">
        <v>4.32</v>
      </c>
      <c r="G3347" s="85">
        <v>1079</v>
      </c>
      <c r="H3347" s="85">
        <v>7</v>
      </c>
      <c r="I3347" s="84">
        <v>131.992682</v>
      </c>
      <c r="J3347" s="83">
        <v>4.2868000000000004</v>
      </c>
      <c r="K3347" s="83">
        <v>4.3400999999999996</v>
      </c>
      <c r="L3347" s="83">
        <v>4.4800000000000004</v>
      </c>
      <c r="M3347" s="83" t="s">
        <v>194</v>
      </c>
      <c r="N3347" s="83" t="s">
        <v>194</v>
      </c>
      <c r="O3347" s="83" t="s">
        <v>194</v>
      </c>
      <c r="P3347" s="83"/>
      <c r="Q3347" s="83"/>
      <c r="R3347" s="83"/>
    </row>
    <row r="3348" spans="1:18" ht="13">
      <c r="A3348" s="86">
        <v>45362</v>
      </c>
      <c r="B3348" s="83">
        <v>4.3499999999999996</v>
      </c>
      <c r="C3348" s="83" t="s">
        <v>194</v>
      </c>
      <c r="D3348" s="83">
        <v>4.32</v>
      </c>
      <c r="E3348" s="83">
        <v>4.3499999999999996</v>
      </c>
      <c r="F3348" s="83">
        <v>4.32</v>
      </c>
      <c r="G3348" s="85">
        <v>969</v>
      </c>
      <c r="H3348" s="85">
        <v>7</v>
      </c>
      <c r="I3348" s="84">
        <v>132.039548</v>
      </c>
      <c r="J3348" s="83">
        <v>4.2850000000000001</v>
      </c>
      <c r="K3348" s="83">
        <v>4.3356000000000003</v>
      </c>
      <c r="L3348" s="83">
        <v>4.4741999999999997</v>
      </c>
      <c r="M3348" s="83" t="s">
        <v>194</v>
      </c>
      <c r="N3348" s="83" t="s">
        <v>194</v>
      </c>
      <c r="O3348" s="83" t="s">
        <v>194</v>
      </c>
      <c r="P3348" s="83"/>
      <c r="Q3348" s="83"/>
      <c r="R3348" s="83"/>
    </row>
    <row r="3349" spans="1:18" ht="13">
      <c r="A3349" s="86">
        <v>45363</v>
      </c>
      <c r="B3349" s="83">
        <v>4.3499999999999996</v>
      </c>
      <c r="C3349" s="83" t="s">
        <v>194</v>
      </c>
      <c r="D3349" s="83">
        <v>4.32</v>
      </c>
      <c r="E3349" s="83">
        <v>4.3499999999999996</v>
      </c>
      <c r="F3349" s="83">
        <v>4.32</v>
      </c>
      <c r="G3349" s="85">
        <v>1195</v>
      </c>
      <c r="H3349" s="85">
        <v>7</v>
      </c>
      <c r="I3349" s="84">
        <v>132.05517599999999</v>
      </c>
      <c r="J3349" s="83">
        <v>4.2949999999999999</v>
      </c>
      <c r="K3349" s="83">
        <v>4.3453999999999997</v>
      </c>
      <c r="L3349" s="83">
        <v>4.4800000000000004</v>
      </c>
      <c r="M3349" s="83" t="s">
        <v>194</v>
      </c>
      <c r="N3349" s="83" t="s">
        <v>194</v>
      </c>
      <c r="O3349" s="83" t="s">
        <v>194</v>
      </c>
      <c r="P3349" s="83"/>
      <c r="Q3349" s="83"/>
      <c r="R3349" s="83"/>
    </row>
    <row r="3350" spans="1:18" ht="13">
      <c r="A3350" s="86">
        <v>45364</v>
      </c>
      <c r="B3350" s="83">
        <v>4.3499999999999996</v>
      </c>
      <c r="C3350" s="83" t="s">
        <v>194</v>
      </c>
      <c r="D3350" s="83">
        <v>4.32</v>
      </c>
      <c r="E3350" s="83">
        <v>4.32</v>
      </c>
      <c r="F3350" s="83">
        <v>4.32</v>
      </c>
      <c r="G3350" s="85">
        <v>801</v>
      </c>
      <c r="H3350" s="85">
        <v>4</v>
      </c>
      <c r="I3350" s="84">
        <v>132.070806</v>
      </c>
      <c r="J3350" s="83">
        <v>4.2949999999999999</v>
      </c>
      <c r="K3350" s="83">
        <v>4.3449999999999998</v>
      </c>
      <c r="L3350" s="83">
        <v>4.4800000000000004</v>
      </c>
      <c r="M3350" s="83" t="s">
        <v>194</v>
      </c>
      <c r="N3350" s="83" t="s">
        <v>194</v>
      </c>
      <c r="O3350" s="83" t="s">
        <v>194</v>
      </c>
      <c r="P3350" s="83"/>
      <c r="Q3350" s="83"/>
      <c r="R3350" s="83"/>
    </row>
    <row r="3351" spans="1:18" ht="13">
      <c r="A3351" s="86">
        <v>45365</v>
      </c>
      <c r="B3351" s="83">
        <v>4.3499999999999996</v>
      </c>
      <c r="C3351" s="83" t="s">
        <v>194</v>
      </c>
      <c r="D3351" s="83">
        <v>4.32</v>
      </c>
      <c r="E3351" s="83">
        <v>4.32</v>
      </c>
      <c r="F3351" s="83">
        <v>4.32</v>
      </c>
      <c r="G3351" s="85">
        <v>1345</v>
      </c>
      <c r="H3351" s="85">
        <v>9</v>
      </c>
      <c r="I3351" s="84">
        <v>132.08643699999999</v>
      </c>
      <c r="J3351" s="83">
        <v>4.2949999999999999</v>
      </c>
      <c r="K3351" s="83">
        <v>4.3445</v>
      </c>
      <c r="L3351" s="83">
        <v>4.4855</v>
      </c>
      <c r="M3351" s="83" t="s">
        <v>194</v>
      </c>
      <c r="N3351" s="83" t="s">
        <v>194</v>
      </c>
      <c r="O3351" s="83" t="s">
        <v>194</v>
      </c>
      <c r="P3351" s="83"/>
      <c r="Q3351" s="83"/>
      <c r="R3351" s="83"/>
    </row>
    <row r="3352" spans="1:18" ht="13">
      <c r="A3352" s="86">
        <v>45366</v>
      </c>
      <c r="B3352" s="83">
        <v>4.3499999999999996</v>
      </c>
      <c r="C3352" s="83" t="s">
        <v>194</v>
      </c>
      <c r="D3352" s="83">
        <v>4.32</v>
      </c>
      <c r="E3352" s="83">
        <v>4.32</v>
      </c>
      <c r="F3352" s="83">
        <v>4.32</v>
      </c>
      <c r="G3352" s="85">
        <v>1993</v>
      </c>
      <c r="H3352" s="85">
        <v>11</v>
      </c>
      <c r="I3352" s="84">
        <v>132.10207</v>
      </c>
      <c r="J3352" s="83">
        <v>4.2949999999999999</v>
      </c>
      <c r="K3352" s="83">
        <v>4.3448000000000002</v>
      </c>
      <c r="L3352" s="83">
        <v>4.4874000000000001</v>
      </c>
      <c r="M3352" s="83" t="s">
        <v>194</v>
      </c>
      <c r="N3352" s="83" t="s">
        <v>194</v>
      </c>
      <c r="O3352" s="83" t="s">
        <v>194</v>
      </c>
      <c r="P3352" s="83"/>
      <c r="Q3352" s="83"/>
      <c r="R3352" s="83"/>
    </row>
    <row r="3353" spans="1:18" ht="13">
      <c r="A3353" s="86">
        <v>45369</v>
      </c>
      <c r="B3353" s="83">
        <v>4.3499999999999996</v>
      </c>
      <c r="C3353" s="83" t="s">
        <v>194</v>
      </c>
      <c r="D3353" s="83">
        <v>4.32</v>
      </c>
      <c r="E3353" s="83">
        <v>4.3499999999999996</v>
      </c>
      <c r="F3353" s="83">
        <v>4.32</v>
      </c>
      <c r="G3353" s="85">
        <v>1966</v>
      </c>
      <c r="H3353" s="85">
        <v>12</v>
      </c>
      <c r="I3353" s="84">
        <v>132.14897500000001</v>
      </c>
      <c r="J3353" s="83">
        <v>4.2877999999999998</v>
      </c>
      <c r="K3353" s="83">
        <v>4.3438999999999997</v>
      </c>
      <c r="L3353" s="83">
        <v>4.4824999999999999</v>
      </c>
      <c r="M3353" s="83" t="s">
        <v>194</v>
      </c>
      <c r="N3353" s="83" t="s">
        <v>194</v>
      </c>
      <c r="O3353" s="83" t="s">
        <v>194</v>
      </c>
      <c r="P3353" s="83"/>
      <c r="Q3353" s="83"/>
      <c r="R3353" s="83"/>
    </row>
    <row r="3354" spans="1:18" ht="13">
      <c r="A3354" s="86">
        <v>45370</v>
      </c>
      <c r="B3354" s="83">
        <v>4.3499999999999996</v>
      </c>
      <c r="C3354" s="83" t="s">
        <v>194</v>
      </c>
      <c r="D3354" s="83">
        <v>4.32</v>
      </c>
      <c r="E3354" s="83">
        <v>4.3499999999999996</v>
      </c>
      <c r="F3354" s="83">
        <v>4.32</v>
      </c>
      <c r="G3354" s="85">
        <v>955</v>
      </c>
      <c r="H3354" s="85">
        <v>10</v>
      </c>
      <c r="I3354" s="84">
        <v>132.164616</v>
      </c>
      <c r="J3354" s="83">
        <v>4.2801999999999998</v>
      </c>
      <c r="K3354" s="83">
        <v>4.3285</v>
      </c>
      <c r="L3354" s="83">
        <v>4.4749999999999996</v>
      </c>
      <c r="M3354" s="83" t="s">
        <v>194</v>
      </c>
      <c r="N3354" s="83" t="s">
        <v>194</v>
      </c>
      <c r="O3354" s="83" t="s">
        <v>194</v>
      </c>
      <c r="P3354" s="83"/>
      <c r="Q3354" s="83"/>
      <c r="R3354" s="83"/>
    </row>
    <row r="3355" spans="1:18" ht="13">
      <c r="A3355" s="86">
        <v>45371</v>
      </c>
      <c r="B3355" s="83">
        <v>4.3499999999999996</v>
      </c>
      <c r="C3355" s="83" t="s">
        <v>194</v>
      </c>
      <c r="D3355" s="83">
        <v>4.32</v>
      </c>
      <c r="E3355" s="83">
        <v>4.3499999999999996</v>
      </c>
      <c r="F3355" s="83">
        <v>4.32</v>
      </c>
      <c r="G3355" s="85">
        <v>1016</v>
      </c>
      <c r="H3355" s="85">
        <v>7</v>
      </c>
      <c r="I3355" s="84">
        <v>132.18025800000001</v>
      </c>
      <c r="J3355" s="83">
        <v>4.2850000000000001</v>
      </c>
      <c r="K3355" s="83">
        <v>4.3410000000000002</v>
      </c>
      <c r="L3355" s="83">
        <v>4.4829999999999997</v>
      </c>
      <c r="M3355" s="83" t="s">
        <v>194</v>
      </c>
      <c r="N3355" s="83" t="s">
        <v>194</v>
      </c>
      <c r="O3355" s="83" t="s">
        <v>194</v>
      </c>
      <c r="P3355" s="83"/>
      <c r="Q3355" s="83"/>
      <c r="R3355" s="83"/>
    </row>
    <row r="3356" spans="1:18" ht="13">
      <c r="A3356" s="86">
        <v>45372</v>
      </c>
      <c r="B3356" s="83">
        <v>4.3499999999999996</v>
      </c>
      <c r="C3356" s="83" t="s">
        <v>194</v>
      </c>
      <c r="D3356" s="83">
        <v>4.32</v>
      </c>
      <c r="E3356" s="83">
        <v>4.3499999999999996</v>
      </c>
      <c r="F3356" s="83">
        <v>4.32</v>
      </c>
      <c r="G3356" s="85">
        <v>1463</v>
      </c>
      <c r="H3356" s="85">
        <v>9</v>
      </c>
      <c r="I3356" s="84">
        <v>132.19590199999999</v>
      </c>
      <c r="J3356" s="83">
        <v>4.3272000000000004</v>
      </c>
      <c r="K3356" s="83">
        <v>4.3827999999999996</v>
      </c>
      <c r="L3356" s="83">
        <v>4.5221999999999998</v>
      </c>
      <c r="M3356" s="83" t="s">
        <v>194</v>
      </c>
      <c r="N3356" s="83" t="s">
        <v>194</v>
      </c>
      <c r="O3356" s="83" t="s">
        <v>194</v>
      </c>
      <c r="P3356" s="83"/>
      <c r="Q3356" s="83"/>
      <c r="R3356" s="83"/>
    </row>
    <row r="3357" spans="1:18" ht="13">
      <c r="A3357" s="86">
        <v>45373</v>
      </c>
      <c r="B3357" s="83">
        <v>4.3499999999999996</v>
      </c>
      <c r="C3357" s="83" t="s">
        <v>194</v>
      </c>
      <c r="D3357" s="83">
        <v>4.32</v>
      </c>
      <c r="E3357" s="83">
        <v>4.3499999999999996</v>
      </c>
      <c r="F3357" s="83">
        <v>4.32</v>
      </c>
      <c r="G3357" s="85">
        <v>1256</v>
      </c>
      <c r="H3357" s="85">
        <v>11</v>
      </c>
      <c r="I3357" s="84">
        <v>132.21154799999999</v>
      </c>
      <c r="J3357" s="83">
        <v>4.2944000000000004</v>
      </c>
      <c r="K3357" s="83">
        <v>4.3497000000000003</v>
      </c>
      <c r="L3357" s="83">
        <v>4.5202999999999998</v>
      </c>
      <c r="M3357" s="83" t="s">
        <v>194</v>
      </c>
      <c r="N3357" s="83" t="s">
        <v>194</v>
      </c>
      <c r="O3357" s="83" t="s">
        <v>194</v>
      </c>
      <c r="P3357" s="83"/>
      <c r="Q3357" s="83"/>
      <c r="R3357" s="83"/>
    </row>
    <row r="3358" spans="1:18" ht="13">
      <c r="A3358" s="86">
        <v>45376</v>
      </c>
      <c r="B3358" s="83">
        <v>4.3499999999999996</v>
      </c>
      <c r="C3358" s="83" t="s">
        <v>194</v>
      </c>
      <c r="D3358" s="83">
        <v>4.32</v>
      </c>
      <c r="E3358" s="83">
        <v>4.3499999999999996</v>
      </c>
      <c r="F3358" s="83">
        <v>4.32</v>
      </c>
      <c r="G3358" s="85">
        <v>1494</v>
      </c>
      <c r="H3358" s="85">
        <v>14</v>
      </c>
      <c r="I3358" s="84">
        <v>132.25849199999999</v>
      </c>
      <c r="J3358" s="83">
        <v>4.3007</v>
      </c>
      <c r="K3358" s="83">
        <v>4.3536999999999999</v>
      </c>
      <c r="L3358" s="83">
        <v>4.5128000000000004</v>
      </c>
      <c r="M3358" s="83" t="s">
        <v>194</v>
      </c>
      <c r="N3358" s="83" t="s">
        <v>194</v>
      </c>
      <c r="O3358" s="83" t="s">
        <v>194</v>
      </c>
      <c r="P3358" s="83"/>
      <c r="Q3358" s="83"/>
      <c r="R3358" s="83"/>
    </row>
    <row r="3359" spans="1:18" ht="13">
      <c r="A3359" s="86">
        <v>45377</v>
      </c>
      <c r="B3359" s="83">
        <v>4.3499999999999996</v>
      </c>
      <c r="C3359" s="83" t="s">
        <v>194</v>
      </c>
      <c r="D3359" s="83">
        <v>4.32</v>
      </c>
      <c r="E3359" s="83">
        <v>4.3499999999999996</v>
      </c>
      <c r="F3359" s="83">
        <v>4.32</v>
      </c>
      <c r="G3359" s="85">
        <v>1410</v>
      </c>
      <c r="H3359" s="85">
        <v>13</v>
      </c>
      <c r="I3359" s="84">
        <v>132.274146</v>
      </c>
      <c r="J3359" s="83">
        <v>4.2949999999999999</v>
      </c>
      <c r="K3359" s="83">
        <v>4.3505000000000003</v>
      </c>
      <c r="L3359" s="83">
        <v>4.5010000000000003</v>
      </c>
      <c r="M3359" s="83" t="s">
        <v>194</v>
      </c>
      <c r="N3359" s="83" t="s">
        <v>194</v>
      </c>
      <c r="O3359" s="83" t="s">
        <v>194</v>
      </c>
      <c r="P3359" s="83"/>
      <c r="Q3359" s="83"/>
      <c r="R3359" s="83"/>
    </row>
    <row r="3360" spans="1:18">
      <c r="A3360" s="86">
        <v>45378</v>
      </c>
      <c r="B3360" s="79" t="s">
        <v>194</v>
      </c>
      <c r="C3360" s="79" t="s">
        <v>194</v>
      </c>
      <c r="D3360" s="79" t="s">
        <v>194</v>
      </c>
      <c r="E3360" s="79" t="s">
        <v>194</v>
      </c>
      <c r="F3360" s="79" t="s">
        <v>194</v>
      </c>
      <c r="G3360" s="81" t="s">
        <v>194</v>
      </c>
      <c r="H3360" s="81" t="s">
        <v>194</v>
      </c>
      <c r="I3360" s="80">
        <v>132.28980100000001</v>
      </c>
      <c r="J3360" s="79" t="s">
        <v>194</v>
      </c>
      <c r="K3360" s="79" t="s">
        <v>194</v>
      </c>
      <c r="L3360" s="79" t="s">
        <v>194</v>
      </c>
      <c r="M3360" s="79" t="s">
        <v>194</v>
      </c>
      <c r="N3360" s="79" t="s">
        <v>194</v>
      </c>
      <c r="O3360" s="79" t="s">
        <v>194</v>
      </c>
      <c r="P3360" s="79" t="s">
        <v>194</v>
      </c>
      <c r="Q3360" s="79" t="s">
        <v>194</v>
      </c>
      <c r="R3360" s="79" t="s">
        <v>194</v>
      </c>
    </row>
    <row r="3361" spans="1:18">
      <c r="A3361" s="86"/>
      <c r="B3361" s="83"/>
      <c r="C3361" s="83"/>
      <c r="D3361" s="83"/>
      <c r="E3361" s="83"/>
      <c r="F3361" s="83"/>
      <c r="G3361" s="85"/>
      <c r="H3361" s="85"/>
      <c r="I3361" s="84"/>
      <c r="J3361" s="83"/>
      <c r="K3361" s="83"/>
      <c r="L3361" s="83"/>
      <c r="M3361" s="83"/>
      <c r="N3361" s="83"/>
      <c r="O3361" s="83"/>
      <c r="P3361" s="83"/>
      <c r="Q3361" s="83"/>
      <c r="R3361" s="83"/>
    </row>
    <row r="3362" spans="1:18">
      <c r="A3362" s="86"/>
      <c r="B3362" s="83"/>
      <c r="C3362" s="83"/>
      <c r="D3362" s="83"/>
      <c r="E3362" s="83"/>
      <c r="F3362" s="83"/>
      <c r="G3362" s="85"/>
      <c r="H3362" s="85"/>
      <c r="I3362" s="84"/>
      <c r="J3362" s="83"/>
      <c r="K3362" s="83"/>
      <c r="L3362" s="83"/>
      <c r="M3362" s="83"/>
      <c r="N3362" s="83"/>
      <c r="O3362" s="83"/>
      <c r="P3362" s="83"/>
      <c r="Q3362" s="83"/>
      <c r="R3362" s="83"/>
    </row>
    <row r="3363" spans="1:18">
      <c r="A3363" s="86"/>
      <c r="B3363" s="83"/>
      <c r="C3363" s="83"/>
      <c r="D3363" s="83"/>
      <c r="E3363" s="83"/>
      <c r="F3363" s="83"/>
      <c r="G3363" s="85"/>
      <c r="H3363" s="85"/>
      <c r="I3363" s="84"/>
      <c r="J3363" s="83"/>
      <c r="K3363" s="83"/>
      <c r="L3363" s="83"/>
      <c r="M3363" s="83"/>
      <c r="N3363" s="83"/>
      <c r="O3363" s="83"/>
      <c r="P3363" s="83"/>
      <c r="Q3363" s="83"/>
      <c r="R3363" s="83"/>
    </row>
    <row r="3364" spans="1:18">
      <c r="A3364" s="86"/>
      <c r="B3364" s="83"/>
      <c r="C3364" s="83"/>
      <c r="D3364" s="83"/>
      <c r="E3364" s="83"/>
      <c r="F3364" s="83"/>
      <c r="G3364" s="85"/>
      <c r="H3364" s="85"/>
      <c r="I3364" s="84"/>
      <c r="J3364" s="83"/>
      <c r="K3364" s="83"/>
      <c r="L3364" s="83"/>
      <c r="M3364" s="83"/>
      <c r="N3364" s="83"/>
      <c r="O3364" s="83"/>
      <c r="P3364" s="83"/>
      <c r="Q3364" s="83"/>
      <c r="R3364" s="83"/>
    </row>
    <row r="3365" spans="1:18">
      <c r="A3365" s="86"/>
      <c r="B3365" s="83"/>
      <c r="C3365" s="83"/>
      <c r="D3365" s="83"/>
      <c r="E3365" s="83"/>
      <c r="F3365" s="83"/>
      <c r="G3365" s="85"/>
      <c r="H3365" s="85"/>
      <c r="I3365" s="84"/>
      <c r="J3365" s="83"/>
      <c r="K3365" s="83"/>
      <c r="L3365" s="83"/>
      <c r="M3365" s="83"/>
      <c r="N3365" s="83"/>
      <c r="O3365" s="83"/>
      <c r="P3365" s="83"/>
      <c r="Q3365" s="83"/>
      <c r="R3365" s="83"/>
    </row>
    <row r="3366" spans="1:18">
      <c r="A3366" s="86"/>
      <c r="B3366" s="83"/>
      <c r="C3366" s="83"/>
      <c r="D3366" s="83"/>
      <c r="E3366" s="83"/>
      <c r="F3366" s="83"/>
      <c r="G3366" s="85"/>
      <c r="H3366" s="85"/>
      <c r="I3366" s="84"/>
      <c r="J3366" s="83"/>
      <c r="K3366" s="83"/>
      <c r="L3366" s="83"/>
      <c r="M3366" s="83"/>
      <c r="N3366" s="83"/>
      <c r="O3366" s="83"/>
      <c r="P3366" s="83"/>
      <c r="Q3366" s="83"/>
      <c r="R3366" s="83"/>
    </row>
    <row r="3367" spans="1:18">
      <c r="A3367" s="86"/>
      <c r="B3367" s="83"/>
      <c r="C3367" s="83"/>
      <c r="D3367" s="83"/>
      <c r="E3367" s="83"/>
      <c r="F3367" s="83"/>
      <c r="G3367" s="85"/>
      <c r="H3367" s="85"/>
      <c r="I3367" s="84"/>
      <c r="J3367" s="83"/>
      <c r="K3367" s="83"/>
      <c r="L3367" s="83"/>
      <c r="M3367" s="83"/>
      <c r="N3367" s="83"/>
      <c r="O3367" s="83"/>
      <c r="P3367" s="83"/>
      <c r="Q3367" s="83"/>
      <c r="R3367" s="83"/>
    </row>
    <row r="3368" spans="1:18">
      <c r="A3368" s="86"/>
      <c r="B3368" s="83"/>
      <c r="C3368" s="83"/>
      <c r="D3368" s="83"/>
      <c r="E3368" s="83"/>
      <c r="F3368" s="83"/>
      <c r="G3368" s="85"/>
      <c r="H3368" s="85"/>
      <c r="I3368" s="84"/>
      <c r="J3368" s="83"/>
      <c r="K3368" s="83"/>
      <c r="L3368" s="83"/>
      <c r="M3368" s="83"/>
      <c r="N3368" s="83"/>
      <c r="O3368" s="83"/>
      <c r="P3368" s="83"/>
      <c r="Q3368" s="83"/>
      <c r="R3368" s="83"/>
    </row>
    <row r="3369" spans="1:18">
      <c r="A3369" s="86"/>
      <c r="B3369" s="83"/>
      <c r="C3369" s="83"/>
      <c r="D3369" s="83"/>
      <c r="E3369" s="83"/>
      <c r="F3369" s="83"/>
      <c r="G3369" s="85"/>
      <c r="H3369" s="85"/>
      <c r="I3369" s="84"/>
      <c r="J3369" s="83"/>
      <c r="K3369" s="83"/>
      <c r="L3369" s="83"/>
      <c r="M3369" s="83"/>
      <c r="N3369" s="83"/>
      <c r="O3369" s="83"/>
      <c r="P3369" s="83"/>
      <c r="Q3369" s="83"/>
      <c r="R3369" s="83"/>
    </row>
    <row r="3370" spans="1:18">
      <c r="A3370" s="86"/>
      <c r="B3370" s="83"/>
      <c r="C3370" s="83"/>
      <c r="D3370" s="83"/>
      <c r="E3370" s="83"/>
      <c r="F3370" s="83"/>
      <c r="G3370" s="85"/>
      <c r="H3370" s="85"/>
      <c r="I3370" s="84"/>
      <c r="J3370" s="83"/>
      <c r="K3370" s="83"/>
      <c r="L3370" s="83"/>
      <c r="M3370" s="83"/>
      <c r="N3370" s="83"/>
      <c r="O3370" s="83"/>
      <c r="P3370" s="83"/>
      <c r="Q3370" s="83"/>
      <c r="R3370" s="83"/>
    </row>
    <row r="3371" spans="1:18">
      <c r="A3371" s="86"/>
      <c r="B3371" s="83"/>
      <c r="C3371" s="83"/>
      <c r="D3371" s="83"/>
      <c r="E3371" s="83"/>
      <c r="F3371" s="83"/>
      <c r="G3371" s="85"/>
      <c r="H3371" s="85"/>
      <c r="I3371" s="84"/>
      <c r="J3371" s="83"/>
      <c r="K3371" s="83"/>
      <c r="L3371" s="83"/>
      <c r="M3371" s="83"/>
      <c r="N3371" s="83"/>
      <c r="O3371" s="83"/>
      <c r="P3371" s="83"/>
      <c r="Q3371" s="83"/>
      <c r="R3371" s="83"/>
    </row>
    <row r="3372" spans="1:18">
      <c r="A3372" s="86"/>
      <c r="B3372" s="83"/>
      <c r="C3372" s="83"/>
      <c r="D3372" s="83"/>
      <c r="E3372" s="83"/>
      <c r="F3372" s="83"/>
      <c r="G3372" s="85"/>
      <c r="H3372" s="85"/>
      <c r="I3372" s="84"/>
      <c r="J3372" s="83"/>
      <c r="K3372" s="83"/>
      <c r="L3372" s="83"/>
      <c r="M3372" s="83"/>
      <c r="N3372" s="83"/>
      <c r="O3372" s="83"/>
      <c r="P3372" s="83"/>
      <c r="Q3372" s="83"/>
      <c r="R3372" s="83"/>
    </row>
    <row r="3373" spans="1:18">
      <c r="A3373" s="86"/>
      <c r="B3373" s="83"/>
      <c r="C3373" s="83"/>
      <c r="D3373" s="83"/>
      <c r="E3373" s="83"/>
      <c r="F3373" s="83"/>
      <c r="G3373" s="85"/>
      <c r="H3373" s="85"/>
      <c r="I3373" s="84"/>
      <c r="J3373" s="83"/>
      <c r="K3373" s="83"/>
      <c r="L3373" s="83"/>
      <c r="M3373" s="83"/>
      <c r="N3373" s="83"/>
      <c r="O3373" s="83"/>
      <c r="P3373" s="83"/>
      <c r="Q3373" s="83"/>
      <c r="R3373" s="83"/>
    </row>
    <row r="3374" spans="1:18">
      <c r="A3374" s="86"/>
      <c r="B3374" s="83"/>
      <c r="C3374" s="83"/>
      <c r="D3374" s="83"/>
      <c r="E3374" s="83"/>
      <c r="F3374" s="83"/>
      <c r="G3374" s="85"/>
      <c r="H3374" s="85"/>
      <c r="I3374" s="84"/>
      <c r="J3374" s="83"/>
      <c r="K3374" s="83"/>
      <c r="L3374" s="83"/>
      <c r="M3374" s="83"/>
      <c r="N3374" s="83"/>
      <c r="O3374" s="83"/>
      <c r="P3374" s="83"/>
      <c r="Q3374" s="83"/>
      <c r="R3374" s="83"/>
    </row>
    <row r="3375" spans="1:18">
      <c r="A3375" s="86"/>
      <c r="B3375" s="83"/>
      <c r="C3375" s="83"/>
      <c r="D3375" s="83"/>
      <c r="E3375" s="83"/>
      <c r="F3375" s="83"/>
      <c r="G3375" s="85"/>
      <c r="H3375" s="85"/>
      <c r="I3375" s="84"/>
      <c r="J3375" s="83"/>
      <c r="K3375" s="83"/>
      <c r="L3375" s="83"/>
      <c r="M3375" s="83"/>
      <c r="N3375" s="83"/>
      <c r="O3375" s="83"/>
      <c r="P3375" s="83"/>
      <c r="Q3375" s="83"/>
      <c r="R3375" s="83"/>
    </row>
    <row r="3376" spans="1:18">
      <c r="A3376" s="86"/>
      <c r="B3376" s="83"/>
      <c r="C3376" s="83"/>
      <c r="D3376" s="83"/>
      <c r="E3376" s="83"/>
      <c r="F3376" s="83"/>
      <c r="G3376" s="85"/>
      <c r="H3376" s="85"/>
      <c r="I3376" s="84"/>
      <c r="J3376" s="83"/>
      <c r="K3376" s="83"/>
      <c r="L3376" s="83"/>
      <c r="M3376" s="83"/>
      <c r="N3376" s="83"/>
      <c r="O3376" s="83"/>
      <c r="P3376" s="83"/>
      <c r="Q3376" s="83"/>
      <c r="R3376" s="83"/>
    </row>
    <row r="3377" spans="1:18">
      <c r="A3377" s="86"/>
      <c r="B3377" s="83"/>
      <c r="C3377" s="83"/>
      <c r="D3377" s="83"/>
      <c r="E3377" s="83"/>
      <c r="F3377" s="83"/>
      <c r="G3377" s="85"/>
      <c r="H3377" s="85"/>
      <c r="I3377" s="84"/>
      <c r="J3377" s="83"/>
      <c r="K3377" s="83"/>
      <c r="L3377" s="83"/>
      <c r="M3377" s="83"/>
      <c r="N3377" s="83"/>
      <c r="O3377" s="83"/>
      <c r="P3377" s="83"/>
      <c r="Q3377" s="83"/>
      <c r="R3377" s="83"/>
    </row>
    <row r="3378" spans="1:18">
      <c r="A3378" s="86"/>
      <c r="B3378" s="83"/>
      <c r="C3378" s="83"/>
      <c r="D3378" s="83"/>
      <c r="E3378" s="83"/>
      <c r="F3378" s="83"/>
      <c r="G3378" s="85"/>
      <c r="H3378" s="85"/>
      <c r="I3378" s="84"/>
      <c r="J3378" s="83"/>
      <c r="K3378" s="83"/>
      <c r="L3378" s="83"/>
      <c r="M3378" s="83"/>
      <c r="N3378" s="83"/>
      <c r="O3378" s="83"/>
      <c r="P3378" s="83"/>
      <c r="Q3378" s="83"/>
      <c r="R3378" s="83"/>
    </row>
    <row r="3379" spans="1:18">
      <c r="A3379" s="86"/>
      <c r="B3379" s="83"/>
      <c r="C3379" s="83"/>
      <c r="D3379" s="83"/>
      <c r="E3379" s="83"/>
      <c r="F3379" s="83"/>
      <c r="G3379" s="85"/>
      <c r="H3379" s="85"/>
      <c r="I3379" s="84"/>
      <c r="J3379" s="83"/>
      <c r="K3379" s="83"/>
      <c r="L3379" s="83"/>
      <c r="M3379" s="83"/>
      <c r="N3379" s="83"/>
      <c r="O3379" s="83"/>
      <c r="P3379" s="83"/>
      <c r="Q3379" s="83"/>
      <c r="R3379" s="83"/>
    </row>
    <row r="3380" spans="1:18">
      <c r="A3380" s="86"/>
      <c r="B3380" s="83"/>
      <c r="C3380" s="83"/>
      <c r="D3380" s="83"/>
      <c r="E3380" s="83"/>
      <c r="F3380" s="83"/>
      <c r="G3380" s="85"/>
      <c r="H3380" s="85"/>
      <c r="I3380" s="84"/>
      <c r="J3380" s="83"/>
      <c r="K3380" s="83"/>
      <c r="L3380" s="83"/>
      <c r="M3380" s="83"/>
      <c r="N3380" s="83"/>
      <c r="O3380" s="83"/>
      <c r="P3380" s="83"/>
      <c r="Q3380" s="83"/>
      <c r="R3380" s="83"/>
    </row>
    <row r="3381" spans="1:18">
      <c r="A3381" s="86"/>
      <c r="B3381" s="83"/>
      <c r="C3381" s="83"/>
      <c r="D3381" s="83"/>
      <c r="E3381" s="83"/>
      <c r="F3381" s="83"/>
      <c r="G3381" s="85"/>
      <c r="H3381" s="85"/>
      <c r="I3381" s="84"/>
      <c r="J3381" s="83"/>
      <c r="K3381" s="83"/>
      <c r="L3381" s="83"/>
      <c r="M3381" s="83"/>
      <c r="N3381" s="83"/>
      <c r="O3381" s="83"/>
      <c r="P3381" s="83"/>
      <c r="Q3381" s="83"/>
      <c r="R3381" s="83"/>
    </row>
    <row r="3382" spans="1:18">
      <c r="A3382" s="86"/>
      <c r="B3382" s="83"/>
      <c r="C3382" s="83"/>
      <c r="D3382" s="83"/>
      <c r="E3382" s="83"/>
      <c r="F3382" s="83"/>
      <c r="G3382" s="85"/>
      <c r="H3382" s="85"/>
      <c r="I3382" s="84"/>
      <c r="J3382" s="83"/>
      <c r="K3382" s="83"/>
      <c r="L3382" s="83"/>
      <c r="M3382" s="83"/>
      <c r="N3382" s="83"/>
      <c r="O3382" s="83"/>
      <c r="P3382" s="83"/>
      <c r="Q3382" s="83"/>
      <c r="R3382" s="83"/>
    </row>
    <row r="3383" spans="1:18">
      <c r="A3383" s="86"/>
      <c r="B3383" s="83"/>
      <c r="C3383" s="83"/>
      <c r="D3383" s="83"/>
      <c r="E3383" s="83"/>
      <c r="F3383" s="83"/>
      <c r="G3383" s="85"/>
      <c r="H3383" s="85"/>
      <c r="I3383" s="84"/>
      <c r="J3383" s="83"/>
      <c r="K3383" s="83"/>
      <c r="L3383" s="83"/>
      <c r="M3383" s="83"/>
      <c r="N3383" s="83"/>
      <c r="O3383" s="83"/>
      <c r="P3383" s="83"/>
      <c r="Q3383" s="83"/>
      <c r="R3383" s="83"/>
    </row>
    <row r="3384" spans="1:18">
      <c r="A3384" s="86"/>
      <c r="B3384" s="83"/>
      <c r="C3384" s="83"/>
      <c r="D3384" s="83"/>
      <c r="E3384" s="83"/>
      <c r="F3384" s="83"/>
      <c r="G3384" s="85"/>
      <c r="H3384" s="85"/>
      <c r="I3384" s="84"/>
      <c r="J3384" s="83"/>
      <c r="K3384" s="83"/>
      <c r="L3384" s="83"/>
      <c r="M3384" s="83"/>
      <c r="N3384" s="83"/>
      <c r="O3384" s="83"/>
      <c r="P3384" s="83"/>
      <c r="Q3384" s="83"/>
      <c r="R3384" s="83"/>
    </row>
    <row r="3385" spans="1:18">
      <c r="A3385" s="86"/>
      <c r="B3385" s="83"/>
      <c r="C3385" s="83"/>
      <c r="D3385" s="83"/>
      <c r="E3385" s="83"/>
      <c r="F3385" s="83"/>
      <c r="G3385" s="85"/>
      <c r="H3385" s="85"/>
      <c r="I3385" s="84"/>
      <c r="J3385" s="83"/>
      <c r="K3385" s="83"/>
      <c r="L3385" s="83"/>
      <c r="M3385" s="83"/>
      <c r="N3385" s="83"/>
      <c r="O3385" s="83"/>
      <c r="P3385" s="83"/>
      <c r="Q3385" s="83"/>
      <c r="R3385" s="83"/>
    </row>
    <row r="3386" spans="1:18">
      <c r="A3386" s="86"/>
      <c r="B3386" s="83"/>
      <c r="C3386" s="83"/>
      <c r="D3386" s="83"/>
      <c r="E3386" s="83"/>
      <c r="F3386" s="83"/>
      <c r="G3386" s="85"/>
      <c r="H3386" s="85"/>
      <c r="I3386" s="84"/>
      <c r="J3386" s="83"/>
      <c r="K3386" s="83"/>
      <c r="L3386" s="83"/>
      <c r="M3386" s="83"/>
      <c r="N3386" s="83"/>
      <c r="O3386" s="83"/>
      <c r="P3386" s="83"/>
      <c r="Q3386" s="83"/>
      <c r="R3386" s="83"/>
    </row>
    <row r="3387" spans="1:18">
      <c r="A3387" s="86"/>
      <c r="B3387" s="83"/>
      <c r="C3387" s="83"/>
      <c r="D3387" s="83"/>
      <c r="E3387" s="83"/>
      <c r="F3387" s="83"/>
      <c r="G3387" s="85"/>
      <c r="H3387" s="85"/>
      <c r="I3387" s="84"/>
      <c r="J3387" s="83"/>
      <c r="K3387" s="83"/>
      <c r="L3387" s="83"/>
      <c r="M3387" s="83"/>
      <c r="N3387" s="83"/>
      <c r="O3387" s="83"/>
      <c r="P3387" s="83"/>
      <c r="Q3387" s="83"/>
      <c r="R3387" s="83"/>
    </row>
    <row r="3388" spans="1:18">
      <c r="A3388" s="86"/>
      <c r="B3388" s="83"/>
      <c r="C3388" s="83"/>
      <c r="D3388" s="83"/>
      <c r="E3388" s="83"/>
      <c r="F3388" s="83"/>
      <c r="G3388" s="85"/>
      <c r="H3388" s="85"/>
      <c r="I3388" s="84"/>
      <c r="J3388" s="83"/>
      <c r="K3388" s="83"/>
      <c r="L3388" s="83"/>
      <c r="M3388" s="83"/>
      <c r="N3388" s="83"/>
      <c r="O3388" s="83"/>
      <c r="P3388" s="83"/>
      <c r="Q3388" s="83"/>
      <c r="R3388" s="83"/>
    </row>
    <row r="3389" spans="1:18">
      <c r="A3389" s="86"/>
      <c r="B3389" s="83"/>
      <c r="C3389" s="83"/>
      <c r="D3389" s="83"/>
      <c r="E3389" s="83"/>
      <c r="F3389" s="83"/>
      <c r="G3389" s="85"/>
      <c r="H3389" s="85"/>
      <c r="I3389" s="84"/>
      <c r="J3389" s="83"/>
      <c r="K3389" s="83"/>
      <c r="L3389" s="83"/>
      <c r="M3389" s="83"/>
      <c r="N3389" s="83"/>
      <c r="O3389" s="83"/>
      <c r="P3389" s="83"/>
      <c r="Q3389" s="83"/>
      <c r="R3389" s="83"/>
    </row>
    <row r="3390" spans="1:18">
      <c r="A3390" s="86"/>
      <c r="B3390" s="83"/>
      <c r="C3390" s="83"/>
      <c r="D3390" s="83"/>
      <c r="E3390" s="83"/>
      <c r="F3390" s="83"/>
      <c r="G3390" s="85"/>
      <c r="H3390" s="85"/>
      <c r="I3390" s="84"/>
      <c r="J3390" s="83"/>
      <c r="K3390" s="83"/>
      <c r="L3390" s="83"/>
      <c r="M3390" s="83"/>
      <c r="N3390" s="83"/>
      <c r="O3390" s="83"/>
      <c r="P3390" s="83"/>
      <c r="Q3390" s="83"/>
      <c r="R3390" s="83"/>
    </row>
    <row r="3391" spans="1:18">
      <c r="A3391" s="86"/>
      <c r="B3391" s="83"/>
      <c r="C3391" s="83"/>
      <c r="D3391" s="83"/>
      <c r="E3391" s="83"/>
      <c r="F3391" s="83"/>
      <c r="G3391" s="85"/>
      <c r="H3391" s="85"/>
      <c r="I3391" s="84"/>
      <c r="J3391" s="83"/>
      <c r="K3391" s="83"/>
      <c r="L3391" s="83"/>
      <c r="M3391" s="83"/>
      <c r="N3391" s="83"/>
      <c r="O3391" s="83"/>
      <c r="P3391" s="83"/>
      <c r="Q3391" s="83"/>
      <c r="R3391" s="83"/>
    </row>
    <row r="3392" spans="1:18">
      <c r="A3392" s="86"/>
      <c r="B3392" s="83"/>
      <c r="C3392" s="83"/>
      <c r="D3392" s="83"/>
      <c r="E3392" s="83"/>
      <c r="F3392" s="83"/>
      <c r="G3392" s="85"/>
      <c r="H3392" s="85"/>
      <c r="I3392" s="84"/>
      <c r="J3392" s="83"/>
      <c r="K3392" s="83"/>
      <c r="L3392" s="83"/>
      <c r="M3392" s="83"/>
      <c r="N3392" s="83"/>
      <c r="O3392" s="83"/>
      <c r="P3392" s="83"/>
      <c r="Q3392" s="83"/>
      <c r="R3392" s="83"/>
    </row>
    <row r="3393" spans="1:18">
      <c r="A3393" s="86"/>
      <c r="B3393" s="83"/>
      <c r="C3393" s="83"/>
      <c r="D3393" s="83"/>
      <c r="E3393" s="83"/>
      <c r="F3393" s="83"/>
      <c r="G3393" s="85"/>
      <c r="H3393" s="85"/>
      <c r="I3393" s="84"/>
      <c r="J3393" s="83"/>
      <c r="K3393" s="83"/>
      <c r="L3393" s="83"/>
      <c r="M3393" s="83"/>
      <c r="N3393" s="83"/>
      <c r="O3393" s="83"/>
      <c r="P3393" s="83"/>
      <c r="Q3393" s="83"/>
      <c r="R3393" s="83"/>
    </row>
    <row r="3394" spans="1:18">
      <c r="A3394" s="86"/>
      <c r="B3394" s="83"/>
      <c r="C3394" s="83"/>
      <c r="D3394" s="83"/>
      <c r="E3394" s="83"/>
      <c r="F3394" s="83"/>
      <c r="G3394" s="85"/>
      <c r="H3394" s="85"/>
      <c r="I3394" s="84"/>
      <c r="J3394" s="83"/>
      <c r="K3394" s="83"/>
      <c r="L3394" s="83"/>
      <c r="M3394" s="83"/>
      <c r="N3394" s="83"/>
      <c r="O3394" s="83"/>
      <c r="P3394" s="83"/>
      <c r="Q3394" s="83"/>
      <c r="R3394" s="83"/>
    </row>
    <row r="3395" spans="1:18">
      <c r="A3395" s="86"/>
      <c r="B3395" s="83"/>
      <c r="C3395" s="83"/>
      <c r="D3395" s="83"/>
      <c r="E3395" s="83"/>
      <c r="F3395" s="83"/>
      <c r="G3395" s="85"/>
      <c r="H3395" s="85"/>
      <c r="I3395" s="84"/>
      <c r="J3395" s="83"/>
      <c r="K3395" s="83"/>
      <c r="L3395" s="83"/>
      <c r="M3395" s="83"/>
      <c r="N3395" s="83"/>
      <c r="O3395" s="83"/>
      <c r="P3395" s="83"/>
      <c r="Q3395" s="83"/>
      <c r="R3395" s="83"/>
    </row>
    <row r="3396" spans="1:18">
      <c r="A3396" s="86"/>
      <c r="B3396" s="83"/>
      <c r="C3396" s="83"/>
      <c r="D3396" s="83"/>
      <c r="E3396" s="83"/>
      <c r="F3396" s="83"/>
      <c r="G3396" s="85"/>
      <c r="H3396" s="85"/>
      <c r="I3396" s="84"/>
      <c r="J3396" s="83"/>
      <c r="K3396" s="83"/>
      <c r="L3396" s="83"/>
      <c r="M3396" s="83"/>
      <c r="N3396" s="83"/>
      <c r="O3396" s="83"/>
      <c r="P3396" s="83"/>
      <c r="Q3396" s="83"/>
      <c r="R3396" s="83"/>
    </row>
    <row r="3397" spans="1:18">
      <c r="A3397" s="86"/>
      <c r="B3397" s="83"/>
      <c r="C3397" s="83"/>
      <c r="D3397" s="83"/>
      <c r="E3397" s="83"/>
      <c r="F3397" s="83"/>
      <c r="G3397" s="85"/>
      <c r="H3397" s="85"/>
      <c r="I3397" s="84"/>
      <c r="J3397" s="83"/>
      <c r="K3397" s="83"/>
      <c r="L3397" s="83"/>
      <c r="M3397" s="83"/>
      <c r="N3397" s="83"/>
      <c r="O3397" s="83"/>
      <c r="P3397" s="83"/>
      <c r="Q3397" s="83"/>
      <c r="R3397" s="83"/>
    </row>
    <row r="3398" spans="1:18">
      <c r="A3398" s="86"/>
      <c r="B3398" s="83"/>
      <c r="C3398" s="83"/>
      <c r="D3398" s="83"/>
      <c r="E3398" s="83"/>
      <c r="F3398" s="83"/>
      <c r="G3398" s="85"/>
      <c r="H3398" s="85"/>
      <c r="I3398" s="84"/>
      <c r="J3398" s="83"/>
      <c r="K3398" s="83"/>
      <c r="L3398" s="83"/>
      <c r="M3398" s="83"/>
      <c r="N3398" s="83"/>
      <c r="O3398" s="83"/>
      <c r="P3398" s="83"/>
      <c r="Q3398" s="83"/>
      <c r="R3398" s="83"/>
    </row>
    <row r="3399" spans="1:18">
      <c r="A3399" s="86"/>
      <c r="B3399" s="83"/>
      <c r="C3399" s="83"/>
      <c r="D3399" s="83"/>
      <c r="E3399" s="83"/>
      <c r="F3399" s="83"/>
      <c r="G3399" s="85"/>
      <c r="H3399" s="85"/>
      <c r="I3399" s="84"/>
      <c r="J3399" s="83"/>
      <c r="K3399" s="83"/>
      <c r="L3399" s="83"/>
      <c r="M3399" s="83"/>
      <c r="N3399" s="83"/>
      <c r="O3399" s="83"/>
      <c r="P3399" s="83"/>
      <c r="Q3399" s="83"/>
      <c r="R3399" s="83"/>
    </row>
    <row r="3400" spans="1:18">
      <c r="A3400" s="86"/>
      <c r="B3400" s="83"/>
      <c r="C3400" s="83"/>
      <c r="D3400" s="83"/>
      <c r="E3400" s="83"/>
      <c r="F3400" s="83"/>
      <c r="G3400" s="85"/>
      <c r="H3400" s="85"/>
      <c r="I3400" s="84"/>
      <c r="J3400" s="83"/>
      <c r="K3400" s="83"/>
      <c r="L3400" s="83"/>
      <c r="M3400" s="83"/>
      <c r="N3400" s="83"/>
      <c r="O3400" s="83"/>
      <c r="P3400" s="83"/>
      <c r="Q3400" s="83"/>
      <c r="R3400" s="83"/>
    </row>
    <row r="3401" spans="1:18">
      <c r="A3401" s="86"/>
      <c r="B3401" s="83"/>
      <c r="C3401" s="83"/>
      <c r="D3401" s="83"/>
      <c r="E3401" s="83"/>
      <c r="F3401" s="83"/>
      <c r="G3401" s="85"/>
      <c r="H3401" s="85"/>
      <c r="I3401" s="84"/>
      <c r="J3401" s="83"/>
      <c r="K3401" s="83"/>
      <c r="L3401" s="83"/>
      <c r="M3401" s="83"/>
      <c r="N3401" s="83"/>
      <c r="O3401" s="83"/>
      <c r="P3401" s="83"/>
      <c r="Q3401" s="83"/>
      <c r="R3401" s="83"/>
    </row>
    <row r="3402" spans="1:18">
      <c r="A3402" s="86"/>
      <c r="B3402" s="83"/>
      <c r="C3402" s="83"/>
      <c r="D3402" s="83"/>
      <c r="E3402" s="83"/>
      <c r="F3402" s="83"/>
      <c r="G3402" s="85"/>
      <c r="H3402" s="85"/>
      <c r="I3402" s="84"/>
      <c r="J3402" s="83"/>
      <c r="K3402" s="83"/>
      <c r="L3402" s="83"/>
      <c r="M3402" s="83"/>
      <c r="N3402" s="83"/>
      <c r="O3402" s="83"/>
      <c r="P3402" s="83"/>
      <c r="Q3402" s="83"/>
      <c r="R3402" s="83"/>
    </row>
    <row r="3403" spans="1:18">
      <c r="A3403" s="86"/>
      <c r="B3403" s="83"/>
      <c r="C3403" s="83"/>
      <c r="D3403" s="83"/>
      <c r="E3403" s="83"/>
      <c r="F3403" s="83"/>
      <c r="G3403" s="85"/>
      <c r="H3403" s="85"/>
      <c r="I3403" s="84"/>
      <c r="J3403" s="83"/>
      <c r="K3403" s="83"/>
      <c r="L3403" s="83"/>
      <c r="M3403" s="83"/>
      <c r="N3403" s="83"/>
      <c r="O3403" s="83"/>
      <c r="P3403" s="83"/>
      <c r="Q3403" s="83"/>
      <c r="R3403" s="83"/>
    </row>
    <row r="3404" spans="1:18">
      <c r="A3404" s="86"/>
      <c r="B3404" s="83"/>
      <c r="C3404" s="83"/>
      <c r="D3404" s="83"/>
      <c r="E3404" s="83"/>
      <c r="F3404" s="83"/>
      <c r="G3404" s="85"/>
      <c r="H3404" s="85"/>
      <c r="I3404" s="84"/>
      <c r="J3404" s="83"/>
      <c r="K3404" s="83"/>
      <c r="L3404" s="83"/>
      <c r="M3404" s="83"/>
      <c r="N3404" s="83"/>
      <c r="O3404" s="83"/>
      <c r="P3404" s="83"/>
      <c r="Q3404" s="83"/>
      <c r="R3404" s="83"/>
    </row>
    <row r="3405" spans="1:18">
      <c r="A3405" s="86"/>
      <c r="B3405" s="83"/>
      <c r="C3405" s="83"/>
      <c r="D3405" s="83"/>
      <c r="E3405" s="83"/>
      <c r="F3405" s="83"/>
      <c r="G3405" s="85"/>
      <c r="H3405" s="85"/>
      <c r="I3405" s="84"/>
      <c r="J3405" s="83"/>
      <c r="K3405" s="83"/>
      <c r="L3405" s="83"/>
      <c r="M3405" s="83"/>
      <c r="N3405" s="83"/>
      <c r="O3405" s="83"/>
      <c r="P3405" s="83"/>
      <c r="Q3405" s="83"/>
      <c r="R3405" s="83"/>
    </row>
    <row r="3406" spans="1:18">
      <c r="A3406" s="86"/>
      <c r="B3406" s="83"/>
      <c r="C3406" s="83"/>
      <c r="D3406" s="83"/>
      <c r="E3406" s="83"/>
      <c r="F3406" s="83"/>
      <c r="G3406" s="85"/>
      <c r="H3406" s="85"/>
      <c r="I3406" s="84"/>
      <c r="J3406" s="83"/>
      <c r="K3406" s="83"/>
      <c r="L3406" s="83"/>
      <c r="M3406" s="83"/>
      <c r="N3406" s="83"/>
      <c r="O3406" s="83"/>
      <c r="P3406" s="83"/>
      <c r="Q3406" s="83"/>
      <c r="R3406" s="83"/>
    </row>
    <row r="3407" spans="1:18">
      <c r="A3407" s="86"/>
      <c r="B3407" s="83"/>
      <c r="C3407" s="83"/>
      <c r="D3407" s="83"/>
      <c r="E3407" s="83"/>
      <c r="F3407" s="83"/>
      <c r="G3407" s="85"/>
      <c r="H3407" s="85"/>
      <c r="I3407" s="84"/>
      <c r="J3407" s="83"/>
      <c r="K3407" s="83"/>
      <c r="L3407" s="83"/>
      <c r="M3407" s="83"/>
      <c r="N3407" s="83"/>
      <c r="O3407" s="83"/>
      <c r="P3407" s="83"/>
      <c r="Q3407" s="83"/>
      <c r="R3407" s="83"/>
    </row>
    <row r="3408" spans="1:18">
      <c r="A3408" s="86"/>
      <c r="B3408" s="83"/>
      <c r="C3408" s="83"/>
      <c r="D3408" s="83"/>
      <c r="E3408" s="83"/>
      <c r="F3408" s="83"/>
      <c r="G3408" s="85"/>
      <c r="H3408" s="85"/>
      <c r="I3408" s="84"/>
      <c r="J3408" s="83"/>
      <c r="K3408" s="83"/>
      <c r="L3408" s="83"/>
      <c r="M3408" s="83"/>
      <c r="N3408" s="83"/>
      <c r="O3408" s="83"/>
      <c r="P3408" s="83"/>
      <c r="Q3408" s="83"/>
      <c r="R3408" s="83"/>
    </row>
    <row r="3409" spans="1:18">
      <c r="A3409" s="86"/>
      <c r="B3409" s="83"/>
      <c r="C3409" s="83"/>
      <c r="D3409" s="83"/>
      <c r="E3409" s="83"/>
      <c r="F3409" s="83"/>
      <c r="G3409" s="85"/>
      <c r="H3409" s="85"/>
      <c r="I3409" s="84"/>
      <c r="J3409" s="83"/>
      <c r="K3409" s="83"/>
      <c r="L3409" s="83"/>
      <c r="M3409" s="83"/>
      <c r="N3409" s="83"/>
      <c r="O3409" s="83"/>
      <c r="P3409" s="83"/>
      <c r="Q3409" s="83"/>
      <c r="R3409" s="83"/>
    </row>
    <row r="3410" spans="1:18">
      <c r="A3410" s="86"/>
      <c r="B3410" s="83"/>
      <c r="C3410" s="83"/>
      <c r="D3410" s="83"/>
      <c r="E3410" s="83"/>
      <c r="F3410" s="83"/>
      <c r="G3410" s="85"/>
      <c r="H3410" s="85"/>
      <c r="I3410" s="84"/>
      <c r="J3410" s="83"/>
      <c r="K3410" s="83"/>
      <c r="L3410" s="83"/>
      <c r="M3410" s="83"/>
      <c r="N3410" s="83"/>
      <c r="O3410" s="83"/>
      <c r="P3410" s="83"/>
      <c r="Q3410" s="83"/>
      <c r="R3410" s="83"/>
    </row>
    <row r="3411" spans="1:18">
      <c r="A3411" s="86"/>
      <c r="B3411" s="83"/>
      <c r="C3411" s="83"/>
      <c r="D3411" s="83"/>
      <c r="E3411" s="83"/>
      <c r="F3411" s="83"/>
      <c r="G3411" s="85"/>
      <c r="H3411" s="85"/>
      <c r="I3411" s="84"/>
      <c r="J3411" s="83"/>
      <c r="K3411" s="83"/>
      <c r="L3411" s="83"/>
      <c r="M3411" s="83"/>
      <c r="N3411" s="83"/>
      <c r="O3411" s="83"/>
      <c r="P3411" s="83"/>
      <c r="Q3411" s="83"/>
      <c r="R3411" s="83"/>
    </row>
    <row r="3412" spans="1:18">
      <c r="A3412" s="86"/>
      <c r="B3412" s="83"/>
      <c r="C3412" s="83"/>
      <c r="D3412" s="83"/>
      <c r="E3412" s="83"/>
      <c r="F3412" s="83"/>
      <c r="G3412" s="85"/>
      <c r="H3412" s="85"/>
      <c r="I3412" s="84"/>
      <c r="J3412" s="83"/>
      <c r="K3412" s="83"/>
      <c r="L3412" s="83"/>
      <c r="M3412" s="83"/>
      <c r="N3412" s="83"/>
      <c r="O3412" s="83"/>
      <c r="P3412" s="83"/>
      <c r="Q3412" s="83"/>
      <c r="R3412" s="83"/>
    </row>
    <row r="3413" spans="1:18">
      <c r="A3413" s="86"/>
      <c r="B3413" s="83"/>
      <c r="C3413" s="83"/>
      <c r="D3413" s="83"/>
      <c r="E3413" s="83"/>
      <c r="F3413" s="83"/>
      <c r="G3413" s="85"/>
      <c r="H3413" s="85"/>
      <c r="I3413" s="84"/>
      <c r="J3413" s="83"/>
      <c r="K3413" s="83"/>
      <c r="L3413" s="83"/>
      <c r="M3413" s="83"/>
      <c r="N3413" s="83"/>
      <c r="O3413" s="83"/>
      <c r="P3413" s="83"/>
      <c r="Q3413" s="83"/>
      <c r="R3413" s="83"/>
    </row>
    <row r="3414" spans="1:18">
      <c r="A3414" s="86"/>
      <c r="B3414" s="83"/>
      <c r="C3414" s="83"/>
      <c r="D3414" s="83"/>
      <c r="E3414" s="83"/>
      <c r="F3414" s="83"/>
      <c r="G3414" s="85"/>
      <c r="H3414" s="85"/>
      <c r="I3414" s="84"/>
      <c r="J3414" s="83"/>
      <c r="K3414" s="83"/>
      <c r="L3414" s="83"/>
      <c r="M3414" s="83"/>
      <c r="N3414" s="83"/>
      <c r="O3414" s="83"/>
      <c r="P3414" s="83"/>
      <c r="Q3414" s="83"/>
      <c r="R3414" s="83"/>
    </row>
    <row r="3415" spans="1:18">
      <c r="A3415" s="86"/>
      <c r="B3415" s="83"/>
      <c r="C3415" s="83"/>
      <c r="D3415" s="83"/>
      <c r="E3415" s="83"/>
      <c r="F3415" s="83"/>
      <c r="G3415" s="85"/>
      <c r="H3415" s="85"/>
      <c r="I3415" s="84"/>
      <c r="J3415" s="83"/>
      <c r="K3415" s="83"/>
      <c r="L3415" s="83"/>
      <c r="M3415" s="83"/>
      <c r="N3415" s="83"/>
      <c r="O3415" s="83"/>
      <c r="P3415" s="83"/>
      <c r="Q3415" s="83"/>
      <c r="R3415" s="83"/>
    </row>
    <row r="3416" spans="1:18">
      <c r="A3416" s="86"/>
      <c r="B3416" s="83"/>
      <c r="C3416" s="83"/>
      <c r="D3416" s="83"/>
      <c r="E3416" s="83"/>
      <c r="F3416" s="83"/>
      <c r="G3416" s="85"/>
      <c r="H3416" s="85"/>
      <c r="I3416" s="84"/>
      <c r="J3416" s="83"/>
      <c r="K3416" s="83"/>
      <c r="L3416" s="83"/>
      <c r="M3416" s="83"/>
      <c r="N3416" s="83"/>
      <c r="O3416" s="83"/>
      <c r="P3416" s="83"/>
      <c r="Q3416" s="83"/>
      <c r="R3416" s="83"/>
    </row>
    <row r="3417" spans="1:18">
      <c r="A3417" s="86"/>
      <c r="B3417" s="83"/>
      <c r="C3417" s="83"/>
      <c r="D3417" s="83"/>
      <c r="E3417" s="83"/>
      <c r="F3417" s="83"/>
      <c r="G3417" s="85"/>
      <c r="H3417" s="85"/>
      <c r="I3417" s="84"/>
      <c r="J3417" s="83"/>
      <c r="K3417" s="83"/>
      <c r="L3417" s="83"/>
      <c r="M3417" s="83"/>
      <c r="N3417" s="83"/>
      <c r="O3417" s="83"/>
      <c r="P3417" s="83"/>
      <c r="Q3417" s="83"/>
      <c r="R3417" s="83"/>
    </row>
    <row r="3418" spans="1:18">
      <c r="A3418" s="86"/>
      <c r="B3418" s="83"/>
      <c r="C3418" s="83"/>
      <c r="D3418" s="83"/>
      <c r="E3418" s="83"/>
      <c r="F3418" s="83"/>
      <c r="G3418" s="85"/>
      <c r="H3418" s="85"/>
      <c r="I3418" s="84"/>
      <c r="J3418" s="83"/>
      <c r="K3418" s="83"/>
      <c r="L3418" s="83"/>
      <c r="M3418" s="83"/>
      <c r="N3418" s="83"/>
      <c r="O3418" s="83"/>
      <c r="P3418" s="83"/>
      <c r="Q3418" s="83"/>
      <c r="R3418" s="83"/>
    </row>
    <row r="3419" spans="1:18">
      <c r="A3419" s="86"/>
      <c r="B3419" s="83"/>
      <c r="C3419" s="83"/>
      <c r="D3419" s="83"/>
      <c r="E3419" s="83"/>
      <c r="F3419" s="83"/>
      <c r="G3419" s="85"/>
      <c r="H3419" s="85"/>
      <c r="I3419" s="84"/>
      <c r="J3419" s="83"/>
      <c r="K3419" s="83"/>
      <c r="L3419" s="83"/>
      <c r="M3419" s="83"/>
      <c r="N3419" s="83"/>
      <c r="O3419" s="83"/>
      <c r="P3419" s="83"/>
      <c r="Q3419" s="83"/>
      <c r="R3419" s="83"/>
    </row>
    <row r="3420" spans="1:18">
      <c r="A3420" s="86"/>
      <c r="B3420" s="83"/>
      <c r="C3420" s="83"/>
      <c r="D3420" s="83"/>
      <c r="E3420" s="83"/>
      <c r="F3420" s="83"/>
      <c r="G3420" s="85"/>
      <c r="H3420" s="85"/>
      <c r="I3420" s="84"/>
      <c r="J3420" s="83"/>
      <c r="K3420" s="83"/>
      <c r="L3420" s="83"/>
      <c r="M3420" s="83"/>
      <c r="N3420" s="83"/>
      <c r="O3420" s="83"/>
      <c r="P3420" s="83"/>
      <c r="Q3420" s="83"/>
      <c r="R3420" s="83"/>
    </row>
    <row r="3421" spans="1:18">
      <c r="A3421" s="86"/>
      <c r="B3421" s="83"/>
      <c r="C3421" s="83"/>
      <c r="D3421" s="83"/>
      <c r="E3421" s="83"/>
      <c r="F3421" s="83"/>
      <c r="G3421" s="85"/>
      <c r="H3421" s="85"/>
      <c r="I3421" s="84"/>
      <c r="J3421" s="83"/>
      <c r="K3421" s="83"/>
      <c r="L3421" s="83"/>
      <c r="M3421" s="83"/>
      <c r="N3421" s="83"/>
      <c r="O3421" s="83"/>
      <c r="P3421" s="83"/>
      <c r="Q3421" s="83"/>
      <c r="R3421" s="83"/>
    </row>
    <row r="3422" spans="1:18">
      <c r="A3422" s="86"/>
      <c r="B3422" s="83"/>
      <c r="C3422" s="83"/>
      <c r="D3422" s="83"/>
      <c r="E3422" s="83"/>
      <c r="F3422" s="83"/>
      <c r="G3422" s="85"/>
      <c r="H3422" s="85"/>
      <c r="I3422" s="84"/>
      <c r="J3422" s="83"/>
      <c r="K3422" s="83"/>
      <c r="L3422" s="83"/>
      <c r="M3422" s="83"/>
      <c r="N3422" s="83"/>
      <c r="O3422" s="83"/>
      <c r="P3422" s="83"/>
      <c r="Q3422" s="83"/>
      <c r="R3422" s="83"/>
    </row>
    <row r="3423" spans="1:18">
      <c r="A3423" s="86"/>
      <c r="B3423" s="83"/>
      <c r="C3423" s="83"/>
      <c r="D3423" s="83"/>
      <c r="E3423" s="83"/>
      <c r="F3423" s="83"/>
      <c r="G3423" s="85"/>
      <c r="H3423" s="85"/>
      <c r="I3423" s="84"/>
      <c r="J3423" s="83"/>
      <c r="K3423" s="83"/>
      <c r="L3423" s="83"/>
      <c r="M3423" s="83"/>
      <c r="N3423" s="83"/>
      <c r="O3423" s="83"/>
      <c r="P3423" s="83"/>
      <c r="Q3423" s="83"/>
      <c r="R3423" s="83"/>
    </row>
    <row r="3424" spans="1:18">
      <c r="A3424" s="86"/>
      <c r="B3424" s="83"/>
      <c r="C3424" s="83"/>
      <c r="D3424" s="83"/>
      <c r="E3424" s="83"/>
      <c r="F3424" s="83"/>
      <c r="G3424" s="85"/>
      <c r="H3424" s="85"/>
      <c r="I3424" s="84"/>
      <c r="J3424" s="83"/>
      <c r="K3424" s="83"/>
      <c r="L3424" s="83"/>
      <c r="M3424" s="83"/>
      <c r="N3424" s="83"/>
      <c r="O3424" s="83"/>
      <c r="P3424" s="83"/>
      <c r="Q3424" s="83"/>
      <c r="R3424" s="83"/>
    </row>
    <row r="3425" spans="1:18">
      <c r="A3425" s="86"/>
      <c r="B3425" s="83"/>
      <c r="C3425" s="83"/>
      <c r="D3425" s="83"/>
      <c r="E3425" s="83"/>
      <c r="F3425" s="83"/>
      <c r="G3425" s="85"/>
      <c r="H3425" s="85"/>
      <c r="I3425" s="84"/>
      <c r="J3425" s="83"/>
      <c r="K3425" s="83"/>
      <c r="L3425" s="83"/>
      <c r="M3425" s="83"/>
      <c r="N3425" s="83"/>
      <c r="O3425" s="83"/>
      <c r="P3425" s="83"/>
      <c r="Q3425" s="83"/>
      <c r="R3425" s="83"/>
    </row>
    <row r="3426" spans="1:18">
      <c r="A3426" s="86"/>
      <c r="B3426" s="83"/>
      <c r="C3426" s="83"/>
      <c r="D3426" s="83"/>
      <c r="E3426" s="83"/>
      <c r="F3426" s="83"/>
      <c r="G3426" s="85"/>
      <c r="H3426" s="85"/>
      <c r="I3426" s="84"/>
      <c r="J3426" s="83"/>
      <c r="K3426" s="83"/>
      <c r="L3426" s="83"/>
      <c r="M3426" s="83"/>
      <c r="N3426" s="83"/>
      <c r="O3426" s="83"/>
      <c r="P3426" s="83"/>
      <c r="Q3426" s="83"/>
      <c r="R3426" s="83"/>
    </row>
    <row r="3427" spans="1:18">
      <c r="A3427" s="86"/>
      <c r="B3427" s="83"/>
      <c r="C3427" s="83"/>
      <c r="D3427" s="83"/>
      <c r="E3427" s="83"/>
      <c r="F3427" s="83"/>
      <c r="G3427" s="85"/>
      <c r="H3427" s="85"/>
      <c r="I3427" s="84"/>
      <c r="J3427" s="83"/>
      <c r="K3427" s="83"/>
      <c r="L3427" s="83"/>
      <c r="M3427" s="83"/>
      <c r="N3427" s="83"/>
      <c r="O3427" s="83"/>
      <c r="P3427" s="83"/>
      <c r="Q3427" s="83"/>
      <c r="R3427" s="83"/>
    </row>
    <row r="3428" spans="1:18">
      <c r="A3428" s="86"/>
      <c r="B3428" s="83"/>
      <c r="C3428" s="83"/>
      <c r="D3428" s="83"/>
      <c r="E3428" s="83"/>
      <c r="F3428" s="83"/>
      <c r="G3428" s="85"/>
      <c r="H3428" s="85"/>
      <c r="I3428" s="84"/>
      <c r="J3428" s="83"/>
      <c r="K3428" s="83"/>
      <c r="L3428" s="83"/>
      <c r="M3428" s="83"/>
      <c r="N3428" s="83"/>
      <c r="O3428" s="83"/>
      <c r="P3428" s="83"/>
      <c r="Q3428" s="83"/>
      <c r="R3428" s="83"/>
    </row>
    <row r="3429" spans="1:18">
      <c r="A3429" s="86"/>
      <c r="B3429" s="83"/>
      <c r="C3429" s="83"/>
      <c r="D3429" s="83"/>
      <c r="E3429" s="83"/>
      <c r="F3429" s="83"/>
      <c r="G3429" s="85"/>
      <c r="H3429" s="85"/>
      <c r="I3429" s="84"/>
      <c r="J3429" s="83"/>
      <c r="K3429" s="83"/>
      <c r="L3429" s="83"/>
      <c r="M3429" s="83"/>
      <c r="N3429" s="83"/>
      <c r="O3429" s="83"/>
      <c r="P3429" s="83"/>
      <c r="Q3429" s="83"/>
      <c r="R3429" s="83"/>
    </row>
    <row r="3430" spans="1:18">
      <c r="A3430" s="86"/>
      <c r="B3430" s="83"/>
      <c r="C3430" s="83"/>
      <c r="D3430" s="83"/>
      <c r="E3430" s="83"/>
      <c r="F3430" s="83"/>
      <c r="G3430" s="85"/>
      <c r="H3430" s="85"/>
      <c r="I3430" s="84"/>
      <c r="J3430" s="83"/>
      <c r="K3430" s="83"/>
      <c r="L3430" s="83"/>
      <c r="M3430" s="83"/>
      <c r="N3430" s="83"/>
      <c r="O3430" s="83"/>
      <c r="P3430" s="83"/>
      <c r="Q3430" s="83"/>
      <c r="R3430" s="83"/>
    </row>
    <row r="3431" spans="1:18">
      <c r="A3431" s="86"/>
      <c r="B3431" s="83"/>
      <c r="C3431" s="83"/>
      <c r="D3431" s="83"/>
      <c r="E3431" s="83"/>
      <c r="F3431" s="83"/>
      <c r="G3431" s="85"/>
      <c r="H3431" s="85"/>
      <c r="I3431" s="84"/>
      <c r="J3431" s="83"/>
      <c r="K3431" s="83"/>
      <c r="L3431" s="83"/>
      <c r="M3431" s="83"/>
      <c r="N3431" s="83"/>
      <c r="O3431" s="83"/>
      <c r="P3431" s="83"/>
      <c r="Q3431" s="83"/>
      <c r="R3431" s="83"/>
    </row>
    <row r="3432" spans="1:18">
      <c r="A3432" s="86"/>
      <c r="B3432" s="83"/>
      <c r="C3432" s="83"/>
      <c r="D3432" s="83"/>
      <c r="E3432" s="83"/>
      <c r="F3432" s="83"/>
      <c r="G3432" s="85"/>
      <c r="H3432" s="85"/>
      <c r="I3432" s="84"/>
      <c r="J3432" s="83"/>
      <c r="K3432" s="83"/>
      <c r="L3432" s="83"/>
      <c r="M3432" s="83"/>
      <c r="N3432" s="83"/>
      <c r="O3432" s="83"/>
      <c r="P3432" s="83"/>
      <c r="Q3432" s="83"/>
      <c r="R3432" s="83"/>
    </row>
    <row r="3433" spans="1:18">
      <c r="A3433" s="86"/>
      <c r="B3433" s="83"/>
      <c r="C3433" s="83"/>
      <c r="D3433" s="83"/>
      <c r="E3433" s="83"/>
      <c r="F3433" s="83"/>
      <c r="G3433" s="85"/>
      <c r="H3433" s="85"/>
      <c r="I3433" s="84"/>
      <c r="J3433" s="83"/>
      <c r="K3433" s="83"/>
      <c r="L3433" s="83"/>
      <c r="M3433" s="83"/>
      <c r="N3433" s="83"/>
      <c r="O3433" s="83"/>
      <c r="P3433" s="83"/>
      <c r="Q3433" s="83"/>
      <c r="R3433" s="83"/>
    </row>
    <row r="3434" spans="1:18">
      <c r="A3434" s="86"/>
      <c r="B3434" s="83"/>
      <c r="C3434" s="83"/>
      <c r="D3434" s="83"/>
      <c r="E3434" s="83"/>
      <c r="F3434" s="83"/>
      <c r="G3434" s="85"/>
      <c r="H3434" s="85"/>
      <c r="I3434" s="84"/>
      <c r="J3434" s="83"/>
      <c r="K3434" s="83"/>
      <c r="L3434" s="83"/>
      <c r="M3434" s="83"/>
      <c r="N3434" s="83"/>
      <c r="O3434" s="83"/>
      <c r="P3434" s="83"/>
      <c r="Q3434" s="83"/>
      <c r="R3434" s="83"/>
    </row>
    <row r="3435" spans="1:18">
      <c r="A3435" s="86"/>
      <c r="B3435" s="83"/>
      <c r="C3435" s="83"/>
      <c r="D3435" s="83"/>
      <c r="E3435" s="83"/>
      <c r="F3435" s="83"/>
      <c r="G3435" s="85"/>
      <c r="H3435" s="85"/>
      <c r="I3435" s="84"/>
      <c r="J3435" s="83"/>
      <c r="K3435" s="83"/>
      <c r="L3435" s="83"/>
      <c r="M3435" s="83"/>
      <c r="N3435" s="83"/>
      <c r="O3435" s="83"/>
      <c r="P3435" s="83"/>
      <c r="Q3435" s="83"/>
      <c r="R3435" s="83"/>
    </row>
    <row r="3436" spans="1:18">
      <c r="A3436" s="86"/>
      <c r="B3436" s="83"/>
      <c r="C3436" s="83"/>
      <c r="D3436" s="83"/>
      <c r="E3436" s="83"/>
      <c r="F3436" s="83"/>
      <c r="G3436" s="85"/>
      <c r="H3436" s="85"/>
      <c r="I3436" s="84"/>
      <c r="J3436" s="83"/>
      <c r="K3436" s="83"/>
      <c r="L3436" s="83"/>
      <c r="M3436" s="83"/>
      <c r="N3436" s="83"/>
      <c r="O3436" s="83"/>
      <c r="P3436" s="83"/>
      <c r="Q3436" s="83"/>
      <c r="R3436" s="83"/>
    </row>
    <row r="3437" spans="1:18">
      <c r="A3437" s="86"/>
      <c r="B3437" s="83"/>
      <c r="C3437" s="83"/>
      <c r="D3437" s="83"/>
      <c r="E3437" s="83"/>
      <c r="F3437" s="83"/>
      <c r="G3437" s="85"/>
      <c r="H3437" s="85"/>
      <c r="I3437" s="84"/>
      <c r="J3437" s="83"/>
      <c r="K3437" s="83"/>
      <c r="L3437" s="83"/>
      <c r="M3437" s="83"/>
      <c r="N3437" s="83"/>
      <c r="O3437" s="83"/>
      <c r="P3437" s="83"/>
      <c r="Q3437" s="83"/>
      <c r="R3437" s="83"/>
    </row>
    <row r="3438" spans="1:18">
      <c r="A3438" s="86"/>
      <c r="B3438" s="83"/>
      <c r="C3438" s="83"/>
      <c r="D3438" s="83"/>
      <c r="E3438" s="83"/>
      <c r="F3438" s="83"/>
      <c r="G3438" s="85"/>
      <c r="H3438" s="85"/>
      <c r="I3438" s="84"/>
      <c r="J3438" s="83"/>
      <c r="K3438" s="83"/>
      <c r="L3438" s="83"/>
      <c r="M3438" s="83"/>
      <c r="N3438" s="83"/>
      <c r="O3438" s="83"/>
      <c r="P3438" s="83"/>
      <c r="Q3438" s="83"/>
      <c r="R3438" s="83"/>
    </row>
    <row r="3439" spans="1:18">
      <c r="A3439" s="86"/>
      <c r="B3439" s="83"/>
      <c r="C3439" s="83"/>
      <c r="D3439" s="83"/>
      <c r="E3439" s="83"/>
      <c r="F3439" s="83"/>
      <c r="G3439" s="85"/>
      <c r="H3439" s="85"/>
      <c r="I3439" s="84"/>
      <c r="J3439" s="83"/>
      <c r="K3439" s="83"/>
      <c r="L3439" s="83"/>
      <c r="M3439" s="83"/>
      <c r="N3439" s="83"/>
      <c r="O3439" s="83"/>
      <c r="P3439" s="83"/>
      <c r="Q3439" s="83"/>
      <c r="R3439" s="83"/>
    </row>
    <row r="3440" spans="1:18">
      <c r="A3440" s="86"/>
      <c r="B3440" s="83"/>
      <c r="C3440" s="83"/>
      <c r="D3440" s="83"/>
      <c r="E3440" s="83"/>
      <c r="F3440" s="83"/>
      <c r="G3440" s="85"/>
      <c r="H3440" s="85"/>
      <c r="I3440" s="84"/>
      <c r="J3440" s="83"/>
      <c r="K3440" s="83"/>
      <c r="L3440" s="83"/>
      <c r="M3440" s="83"/>
      <c r="N3440" s="83"/>
      <c r="O3440" s="83"/>
      <c r="P3440" s="83"/>
      <c r="Q3440" s="83"/>
      <c r="R3440" s="83"/>
    </row>
    <row r="3441" spans="1:18">
      <c r="A3441" s="86"/>
      <c r="B3441" s="83"/>
      <c r="C3441" s="83"/>
      <c r="D3441" s="83"/>
      <c r="E3441" s="83"/>
      <c r="F3441" s="83"/>
      <c r="G3441" s="85"/>
      <c r="H3441" s="85"/>
      <c r="I3441" s="84"/>
      <c r="J3441" s="83"/>
      <c r="K3441" s="83"/>
      <c r="L3441" s="83"/>
      <c r="M3441" s="83"/>
      <c r="N3441" s="83"/>
      <c r="O3441" s="83"/>
      <c r="P3441" s="83"/>
      <c r="Q3441" s="83"/>
      <c r="R3441" s="83"/>
    </row>
    <row r="3442" spans="1:18">
      <c r="A3442" s="86"/>
      <c r="B3442" s="83"/>
      <c r="C3442" s="83"/>
      <c r="D3442" s="83"/>
      <c r="E3442" s="83"/>
      <c r="F3442" s="83"/>
      <c r="G3442" s="85"/>
      <c r="H3442" s="85"/>
      <c r="I3442" s="84"/>
      <c r="J3442" s="83"/>
      <c r="K3442" s="83"/>
      <c r="L3442" s="83"/>
      <c r="M3442" s="83"/>
      <c r="N3442" s="83"/>
      <c r="O3442" s="83"/>
      <c r="P3442" s="83"/>
      <c r="Q3442" s="83"/>
      <c r="R3442" s="83"/>
    </row>
    <row r="3443" spans="1:18">
      <c r="A3443" s="86"/>
      <c r="B3443" s="83"/>
      <c r="C3443" s="83"/>
      <c r="D3443" s="83"/>
      <c r="E3443" s="83"/>
      <c r="F3443" s="83"/>
      <c r="G3443" s="85"/>
      <c r="H3443" s="85"/>
      <c r="I3443" s="84"/>
      <c r="J3443" s="83"/>
      <c r="K3443" s="83"/>
      <c r="L3443" s="83"/>
      <c r="M3443" s="83"/>
      <c r="N3443" s="83"/>
      <c r="O3443" s="83"/>
      <c r="P3443" s="83"/>
      <c r="Q3443" s="83"/>
      <c r="R3443" s="83"/>
    </row>
    <row r="3444" spans="1:18">
      <c r="A3444" s="86"/>
      <c r="B3444" s="83"/>
      <c r="C3444" s="83"/>
      <c r="D3444" s="83"/>
      <c r="E3444" s="83"/>
      <c r="F3444" s="83"/>
      <c r="G3444" s="85"/>
      <c r="H3444" s="85"/>
      <c r="I3444" s="84"/>
      <c r="J3444" s="83"/>
      <c r="K3444" s="83"/>
      <c r="L3444" s="83"/>
      <c r="M3444" s="83"/>
      <c r="N3444" s="83"/>
      <c r="O3444" s="83"/>
      <c r="P3444" s="83"/>
      <c r="Q3444" s="83"/>
      <c r="R3444" s="83"/>
    </row>
    <row r="3445" spans="1:18">
      <c r="A3445" s="86"/>
      <c r="B3445" s="83"/>
      <c r="C3445" s="83"/>
      <c r="D3445" s="83"/>
      <c r="E3445" s="83"/>
      <c r="F3445" s="83"/>
      <c r="G3445" s="85"/>
      <c r="H3445" s="85"/>
      <c r="I3445" s="84"/>
      <c r="J3445" s="83"/>
      <c r="K3445" s="83"/>
      <c r="L3445" s="83"/>
      <c r="M3445" s="83"/>
      <c r="N3445" s="83"/>
      <c r="O3445" s="83"/>
      <c r="P3445" s="83"/>
      <c r="Q3445" s="83"/>
      <c r="R3445" s="83"/>
    </row>
    <row r="3446" spans="1:18">
      <c r="A3446" s="86"/>
      <c r="B3446" s="83"/>
      <c r="C3446" s="83"/>
      <c r="D3446" s="83"/>
      <c r="E3446" s="83"/>
      <c r="F3446" s="83"/>
      <c r="G3446" s="85"/>
      <c r="H3446" s="85"/>
      <c r="I3446" s="84"/>
      <c r="J3446" s="83"/>
      <c r="K3446" s="83"/>
      <c r="L3446" s="83"/>
      <c r="M3446" s="83"/>
      <c r="N3446" s="83"/>
      <c r="O3446" s="83"/>
      <c r="P3446" s="83"/>
      <c r="Q3446" s="83"/>
      <c r="R3446" s="83"/>
    </row>
    <row r="3447" spans="1:18">
      <c r="A3447" s="86"/>
      <c r="B3447" s="83"/>
      <c r="C3447" s="83"/>
      <c r="D3447" s="83"/>
      <c r="E3447" s="83"/>
      <c r="F3447" s="83"/>
      <c r="G3447" s="85"/>
      <c r="H3447" s="85"/>
      <c r="I3447" s="84"/>
      <c r="J3447" s="83"/>
      <c r="K3447" s="83"/>
      <c r="L3447" s="83"/>
      <c r="M3447" s="83"/>
      <c r="N3447" s="83"/>
      <c r="O3447" s="83"/>
      <c r="P3447" s="83"/>
      <c r="Q3447" s="83"/>
      <c r="R3447" s="83"/>
    </row>
    <row r="3448" spans="1:18">
      <c r="A3448" s="86"/>
      <c r="B3448" s="83"/>
      <c r="C3448" s="83"/>
      <c r="D3448" s="83"/>
      <c r="E3448" s="83"/>
      <c r="F3448" s="83"/>
      <c r="G3448" s="85"/>
      <c r="H3448" s="85"/>
      <c r="I3448" s="84"/>
      <c r="J3448" s="83"/>
      <c r="K3448" s="83"/>
      <c r="L3448" s="83"/>
      <c r="M3448" s="83"/>
      <c r="N3448" s="83"/>
      <c r="O3448" s="83"/>
      <c r="P3448" s="83"/>
      <c r="Q3448" s="83"/>
      <c r="R3448" s="83"/>
    </row>
    <row r="3449" spans="1:18">
      <c r="A3449" s="86"/>
      <c r="B3449" s="83"/>
      <c r="C3449" s="83"/>
      <c r="D3449" s="83"/>
      <c r="E3449" s="83"/>
      <c r="F3449" s="83"/>
      <c r="G3449" s="85"/>
      <c r="H3449" s="85"/>
      <c r="I3449" s="84"/>
      <c r="J3449" s="83"/>
      <c r="K3449" s="83"/>
      <c r="L3449" s="83"/>
      <c r="M3449" s="83"/>
      <c r="N3449" s="83"/>
      <c r="O3449" s="83"/>
      <c r="P3449" s="83"/>
      <c r="Q3449" s="83"/>
      <c r="R3449" s="83"/>
    </row>
    <row r="3450" spans="1:18">
      <c r="A3450" s="86"/>
      <c r="B3450" s="83"/>
      <c r="C3450" s="83"/>
      <c r="D3450" s="83"/>
      <c r="E3450" s="83"/>
      <c r="F3450" s="83"/>
      <c r="G3450" s="85"/>
      <c r="H3450" s="85"/>
      <c r="I3450" s="84"/>
      <c r="J3450" s="83"/>
      <c r="K3450" s="83"/>
      <c r="L3450" s="83"/>
      <c r="M3450" s="83"/>
      <c r="N3450" s="83"/>
      <c r="O3450" s="83"/>
      <c r="P3450" s="83"/>
      <c r="Q3450" s="83"/>
      <c r="R3450" s="83"/>
    </row>
    <row r="3451" spans="1:18">
      <c r="A3451" s="86"/>
      <c r="B3451" s="83"/>
      <c r="C3451" s="83"/>
      <c r="D3451" s="83"/>
      <c r="E3451" s="83"/>
      <c r="F3451" s="83"/>
      <c r="G3451" s="85"/>
      <c r="H3451" s="85"/>
      <c r="I3451" s="84"/>
      <c r="J3451" s="83"/>
      <c r="K3451" s="83"/>
      <c r="L3451" s="83"/>
      <c r="M3451" s="83"/>
      <c r="N3451" s="83"/>
      <c r="O3451" s="83"/>
      <c r="P3451" s="83"/>
      <c r="Q3451" s="83"/>
      <c r="R3451" s="83"/>
    </row>
    <row r="3452" spans="1:18">
      <c r="A3452" s="86"/>
      <c r="B3452" s="83"/>
      <c r="C3452" s="83"/>
      <c r="D3452" s="83"/>
      <c r="E3452" s="83"/>
      <c r="F3452" s="83"/>
      <c r="G3452" s="85"/>
      <c r="H3452" s="85"/>
      <c r="I3452" s="84"/>
      <c r="J3452" s="83"/>
      <c r="K3452" s="83"/>
      <c r="L3452" s="83"/>
      <c r="M3452" s="83"/>
      <c r="N3452" s="83"/>
      <c r="O3452" s="83"/>
      <c r="P3452" s="83"/>
      <c r="Q3452" s="83"/>
      <c r="R3452" s="83"/>
    </row>
    <row r="3453" spans="1:18">
      <c r="A3453" s="86"/>
      <c r="B3453" s="83"/>
      <c r="C3453" s="83"/>
      <c r="D3453" s="83"/>
      <c r="E3453" s="83"/>
      <c r="F3453" s="83"/>
      <c r="G3453" s="85"/>
      <c r="H3453" s="85"/>
      <c r="I3453" s="84"/>
      <c r="J3453" s="83"/>
      <c r="K3453" s="83"/>
      <c r="L3453" s="83"/>
      <c r="M3453" s="83"/>
      <c r="N3453" s="83"/>
      <c r="O3453" s="83"/>
      <c r="P3453" s="83"/>
      <c r="Q3453" s="83"/>
      <c r="R3453" s="83"/>
    </row>
    <row r="3454" spans="1:18">
      <c r="A3454" s="86"/>
      <c r="B3454" s="83"/>
      <c r="C3454" s="83"/>
      <c r="D3454" s="83"/>
      <c r="E3454" s="83"/>
      <c r="F3454" s="83"/>
      <c r="G3454" s="85"/>
      <c r="H3454" s="85"/>
      <c r="I3454" s="84"/>
      <c r="J3454" s="83"/>
      <c r="K3454" s="83"/>
      <c r="L3454" s="83"/>
      <c r="M3454" s="83"/>
      <c r="N3454" s="83"/>
      <c r="O3454" s="83"/>
      <c r="P3454" s="83"/>
      <c r="Q3454" s="83"/>
      <c r="R3454" s="83"/>
    </row>
    <row r="3455" spans="1:18">
      <c r="A3455" s="86"/>
      <c r="B3455" s="83"/>
      <c r="C3455" s="83"/>
      <c r="D3455" s="83"/>
      <c r="E3455" s="83"/>
      <c r="F3455" s="83"/>
      <c r="G3455" s="85"/>
      <c r="H3455" s="85"/>
      <c r="I3455" s="84"/>
      <c r="J3455" s="83"/>
      <c r="K3455" s="83"/>
      <c r="L3455" s="83"/>
      <c r="M3455" s="83"/>
      <c r="N3455" s="83"/>
      <c r="O3455" s="83"/>
      <c r="P3455" s="83"/>
      <c r="Q3455" s="83"/>
      <c r="R3455" s="83"/>
    </row>
    <row r="3456" spans="1:18">
      <c r="A3456" s="86"/>
      <c r="B3456" s="83"/>
      <c r="C3456" s="83"/>
      <c r="D3456" s="83"/>
      <c r="E3456" s="83"/>
      <c r="F3456" s="83"/>
      <c r="G3456" s="85"/>
      <c r="H3456" s="85"/>
      <c r="I3456" s="84"/>
      <c r="J3456" s="83"/>
      <c r="K3456" s="83"/>
      <c r="L3456" s="83"/>
      <c r="M3456" s="83"/>
      <c r="N3456" s="83"/>
      <c r="O3456" s="83"/>
      <c r="P3456" s="83"/>
      <c r="Q3456" s="83"/>
      <c r="R3456" s="83"/>
    </row>
    <row r="3457" spans="1:18">
      <c r="A3457" s="86"/>
      <c r="B3457" s="83"/>
      <c r="C3457" s="83"/>
      <c r="D3457" s="83"/>
      <c r="E3457" s="83"/>
      <c r="F3457" s="83"/>
      <c r="G3457" s="85"/>
      <c r="H3457" s="85"/>
      <c r="I3457" s="84"/>
      <c r="J3457" s="83"/>
      <c r="K3457" s="83"/>
      <c r="L3457" s="83"/>
      <c r="M3457" s="83"/>
      <c r="N3457" s="83"/>
      <c r="O3457" s="83"/>
      <c r="P3457" s="83"/>
      <c r="Q3457" s="83"/>
      <c r="R3457" s="83"/>
    </row>
    <row r="3458" spans="1:18">
      <c r="A3458" s="86"/>
      <c r="B3458" s="83"/>
      <c r="C3458" s="83"/>
      <c r="D3458" s="83"/>
      <c r="E3458" s="83"/>
      <c r="F3458" s="83"/>
      <c r="G3458" s="85"/>
      <c r="H3458" s="85"/>
      <c r="I3458" s="84"/>
      <c r="J3458" s="83"/>
      <c r="K3458" s="83"/>
      <c r="L3458" s="83"/>
      <c r="M3458" s="83"/>
      <c r="N3458" s="83"/>
      <c r="O3458" s="83"/>
      <c r="P3458" s="83"/>
      <c r="Q3458" s="83"/>
      <c r="R3458" s="83"/>
    </row>
    <row r="3459" spans="1:18">
      <c r="A3459" s="86"/>
      <c r="B3459" s="83"/>
      <c r="C3459" s="83"/>
      <c r="D3459" s="83"/>
      <c r="E3459" s="83"/>
      <c r="F3459" s="83"/>
      <c r="G3459" s="85"/>
      <c r="H3459" s="85"/>
      <c r="I3459" s="84"/>
      <c r="J3459" s="83"/>
      <c r="K3459" s="83"/>
      <c r="L3459" s="83"/>
      <c r="M3459" s="83"/>
      <c r="N3459" s="83"/>
      <c r="O3459" s="83"/>
      <c r="P3459" s="83"/>
      <c r="Q3459" s="83"/>
      <c r="R3459" s="83"/>
    </row>
    <row r="3460" spans="1:18">
      <c r="A3460" s="86"/>
      <c r="B3460" s="83"/>
      <c r="C3460" s="83"/>
      <c r="D3460" s="83"/>
      <c r="E3460" s="83"/>
      <c r="F3460" s="83"/>
      <c r="G3460" s="85"/>
      <c r="H3460" s="85"/>
      <c r="I3460" s="84"/>
      <c r="J3460" s="83"/>
      <c r="K3460" s="83"/>
      <c r="L3460" s="83"/>
      <c r="M3460" s="83"/>
      <c r="N3460" s="83"/>
      <c r="O3460" s="83"/>
      <c r="P3460" s="83"/>
      <c r="Q3460" s="83"/>
      <c r="R3460" s="83"/>
    </row>
    <row r="3461" spans="1:18">
      <c r="A3461" s="86"/>
      <c r="B3461" s="83"/>
      <c r="C3461" s="83"/>
      <c r="D3461" s="83"/>
      <c r="E3461" s="83"/>
      <c r="F3461" s="83"/>
      <c r="G3461" s="85"/>
      <c r="H3461" s="85"/>
      <c r="I3461" s="84"/>
      <c r="J3461" s="83"/>
      <c r="K3461" s="83"/>
      <c r="L3461" s="83"/>
      <c r="M3461" s="83"/>
      <c r="N3461" s="83"/>
      <c r="O3461" s="83"/>
      <c r="P3461" s="83"/>
      <c r="Q3461" s="83"/>
      <c r="R3461" s="83"/>
    </row>
    <row r="3462" spans="1:18">
      <c r="A3462" s="86"/>
      <c r="B3462" s="83"/>
      <c r="C3462" s="83"/>
      <c r="D3462" s="83"/>
      <c r="E3462" s="83"/>
      <c r="F3462" s="83"/>
      <c r="G3462" s="85"/>
      <c r="H3462" s="85"/>
      <c r="I3462" s="84"/>
      <c r="J3462" s="83"/>
      <c r="K3462" s="83"/>
      <c r="L3462" s="83"/>
      <c r="M3462" s="83"/>
      <c r="N3462" s="83"/>
      <c r="O3462" s="83"/>
      <c r="P3462" s="83"/>
      <c r="Q3462" s="83"/>
      <c r="R3462" s="83"/>
    </row>
    <row r="3463" spans="1:18">
      <c r="A3463" s="86"/>
      <c r="B3463" s="83"/>
      <c r="C3463" s="83"/>
      <c r="D3463" s="83"/>
      <c r="E3463" s="83"/>
      <c r="F3463" s="83"/>
      <c r="G3463" s="85"/>
      <c r="H3463" s="85"/>
      <c r="I3463" s="84"/>
      <c r="J3463" s="83"/>
      <c r="K3463" s="83"/>
      <c r="L3463" s="83"/>
      <c r="M3463" s="83"/>
      <c r="N3463" s="83"/>
      <c r="O3463" s="83"/>
      <c r="P3463" s="83"/>
      <c r="Q3463" s="83"/>
      <c r="R3463" s="83"/>
    </row>
    <row r="3464" spans="1:18">
      <c r="A3464" s="86"/>
      <c r="B3464" s="83"/>
      <c r="C3464" s="83"/>
      <c r="D3464" s="83"/>
      <c r="E3464" s="83"/>
      <c r="F3464" s="83"/>
      <c r="G3464" s="85"/>
      <c r="H3464" s="85"/>
      <c r="I3464" s="84"/>
      <c r="J3464" s="83"/>
      <c r="K3464" s="83"/>
      <c r="L3464" s="83"/>
      <c r="M3464" s="83"/>
      <c r="N3464" s="83"/>
      <c r="O3464" s="83"/>
      <c r="P3464" s="83"/>
      <c r="Q3464" s="83"/>
      <c r="R3464" s="83"/>
    </row>
    <row r="3465" spans="1:18">
      <c r="A3465" s="86"/>
      <c r="B3465" s="83"/>
      <c r="C3465" s="83"/>
      <c r="D3465" s="83"/>
      <c r="E3465" s="83"/>
      <c r="F3465" s="83"/>
      <c r="G3465" s="85"/>
      <c r="H3465" s="85"/>
      <c r="I3465" s="84"/>
      <c r="J3465" s="83"/>
      <c r="K3465" s="83"/>
      <c r="L3465" s="83"/>
      <c r="M3465" s="83"/>
      <c r="N3465" s="83"/>
      <c r="O3465" s="83"/>
      <c r="P3465" s="83"/>
      <c r="Q3465" s="83"/>
      <c r="R3465" s="83"/>
    </row>
    <row r="3466" spans="1:18">
      <c r="A3466" s="86"/>
      <c r="B3466" s="83"/>
      <c r="C3466" s="83"/>
      <c r="D3466" s="83"/>
      <c r="E3466" s="83"/>
      <c r="F3466" s="83"/>
      <c r="G3466" s="85"/>
      <c r="H3466" s="85"/>
      <c r="I3466" s="84"/>
      <c r="J3466" s="83"/>
      <c r="K3466" s="83"/>
      <c r="L3466" s="83"/>
      <c r="M3466" s="83"/>
      <c r="N3466" s="83"/>
      <c r="O3466" s="83"/>
      <c r="P3466" s="83"/>
      <c r="Q3466" s="83"/>
      <c r="R3466" s="83"/>
    </row>
    <row r="3467" spans="1:18">
      <c r="A3467" s="86"/>
      <c r="B3467" s="83"/>
      <c r="C3467" s="83"/>
      <c r="D3467" s="83"/>
      <c r="E3467" s="83"/>
      <c r="F3467" s="83"/>
      <c r="G3467" s="85"/>
      <c r="H3467" s="85"/>
      <c r="I3467" s="84"/>
      <c r="J3467" s="83"/>
      <c r="K3467" s="83"/>
      <c r="L3467" s="83"/>
      <c r="M3467" s="83"/>
      <c r="N3467" s="83"/>
      <c r="O3467" s="83"/>
      <c r="P3467" s="83"/>
      <c r="Q3467" s="83"/>
      <c r="R3467" s="83"/>
    </row>
    <row r="3468" spans="1:18">
      <c r="A3468" s="86"/>
      <c r="B3468" s="83"/>
      <c r="C3468" s="83"/>
      <c r="D3468" s="83"/>
      <c r="E3468" s="83"/>
      <c r="F3468" s="83"/>
      <c r="G3468" s="85"/>
      <c r="H3468" s="85"/>
      <c r="I3468" s="84"/>
      <c r="J3468" s="83"/>
      <c r="K3468" s="83"/>
      <c r="L3468" s="83"/>
      <c r="M3468" s="83"/>
      <c r="N3468" s="83"/>
      <c r="O3468" s="83"/>
      <c r="P3468" s="83"/>
      <c r="Q3468" s="83"/>
      <c r="R3468" s="83"/>
    </row>
    <row r="3469" spans="1:18">
      <c r="A3469" s="86"/>
      <c r="B3469" s="83"/>
      <c r="C3469" s="83"/>
      <c r="D3469" s="83"/>
      <c r="E3469" s="83"/>
      <c r="F3469" s="83"/>
      <c r="G3469" s="85"/>
      <c r="H3469" s="85"/>
      <c r="I3469" s="84"/>
      <c r="J3469" s="83"/>
      <c r="K3469" s="83"/>
      <c r="L3469" s="83"/>
      <c r="M3469" s="83"/>
      <c r="N3469" s="83"/>
      <c r="O3469" s="83"/>
      <c r="P3469" s="83"/>
      <c r="Q3469" s="83"/>
      <c r="R3469" s="83"/>
    </row>
    <row r="3470" spans="1:18">
      <c r="A3470" s="86"/>
      <c r="B3470" s="83"/>
      <c r="C3470" s="83"/>
      <c r="D3470" s="83"/>
      <c r="E3470" s="83"/>
      <c r="F3470" s="83"/>
      <c r="G3470" s="85"/>
      <c r="H3470" s="85"/>
      <c r="I3470" s="84"/>
      <c r="J3470" s="83"/>
      <c r="K3470" s="83"/>
      <c r="L3470" s="83"/>
      <c r="M3470" s="83"/>
      <c r="N3470" s="83"/>
      <c r="O3470" s="83"/>
      <c r="P3470" s="83"/>
      <c r="Q3470" s="83"/>
      <c r="R3470" s="83"/>
    </row>
    <row r="3471" spans="1:18">
      <c r="A3471" s="86"/>
      <c r="B3471" s="83"/>
      <c r="C3471" s="83"/>
      <c r="D3471" s="83"/>
      <c r="E3471" s="83"/>
      <c r="F3471" s="83"/>
      <c r="G3471" s="85"/>
      <c r="H3471" s="85"/>
      <c r="I3471" s="84"/>
      <c r="J3471" s="83"/>
      <c r="K3471" s="83"/>
      <c r="L3471" s="83"/>
      <c r="M3471" s="83"/>
      <c r="N3471" s="83"/>
      <c r="O3471" s="83"/>
      <c r="P3471" s="83"/>
      <c r="Q3471" s="83"/>
      <c r="R3471" s="83"/>
    </row>
    <row r="3472" spans="1:18">
      <c r="A3472" s="86"/>
      <c r="B3472" s="83"/>
      <c r="C3472" s="83"/>
      <c r="D3472" s="83"/>
      <c r="E3472" s="83"/>
      <c r="F3472" s="83"/>
      <c r="G3472" s="85"/>
      <c r="H3472" s="85"/>
      <c r="I3472" s="84"/>
      <c r="J3472" s="83"/>
      <c r="K3472" s="83"/>
      <c r="L3472" s="83"/>
      <c r="M3472" s="83"/>
      <c r="N3472" s="83"/>
      <c r="O3472" s="83"/>
      <c r="P3472" s="83"/>
      <c r="Q3472" s="83"/>
      <c r="R3472" s="83"/>
    </row>
    <row r="3473" spans="1:18">
      <c r="A3473" s="86"/>
      <c r="B3473" s="83"/>
      <c r="C3473" s="83"/>
      <c r="D3473" s="83"/>
      <c r="E3473" s="83"/>
      <c r="F3473" s="83"/>
      <c r="G3473" s="85"/>
      <c r="H3473" s="85"/>
      <c r="I3473" s="84"/>
      <c r="J3473" s="83"/>
      <c r="K3473" s="83"/>
      <c r="L3473" s="83"/>
      <c r="M3473" s="83"/>
      <c r="N3473" s="83"/>
      <c r="O3473" s="83"/>
      <c r="P3473" s="83"/>
      <c r="Q3473" s="83"/>
      <c r="R3473" s="83"/>
    </row>
    <row r="3474" spans="1:18">
      <c r="A3474" s="86"/>
      <c r="B3474" s="83"/>
      <c r="C3474" s="83"/>
      <c r="D3474" s="83"/>
      <c r="E3474" s="83"/>
      <c r="F3474" s="83"/>
      <c r="G3474" s="85"/>
      <c r="H3474" s="85"/>
      <c r="I3474" s="84"/>
      <c r="J3474" s="83"/>
      <c r="K3474" s="83"/>
      <c r="L3474" s="83"/>
      <c r="M3474" s="83"/>
      <c r="N3474" s="83"/>
      <c r="O3474" s="83"/>
      <c r="P3474" s="83"/>
      <c r="Q3474" s="83"/>
      <c r="R3474" s="83"/>
    </row>
    <row r="3475" spans="1:18">
      <c r="A3475" s="86"/>
      <c r="B3475" s="83"/>
      <c r="C3475" s="83"/>
      <c r="D3475" s="83"/>
      <c r="E3475" s="83"/>
      <c r="F3475" s="83"/>
      <c r="G3475" s="85"/>
      <c r="H3475" s="85"/>
      <c r="I3475" s="84"/>
      <c r="J3475" s="83"/>
      <c r="K3475" s="83"/>
      <c r="L3475" s="83"/>
      <c r="M3475" s="83"/>
      <c r="N3475" s="83"/>
      <c r="O3475" s="83"/>
      <c r="P3475" s="83"/>
      <c r="Q3475" s="83"/>
      <c r="R3475" s="83"/>
    </row>
    <row r="3476" spans="1:18">
      <c r="A3476" s="86"/>
      <c r="B3476" s="83"/>
      <c r="C3476" s="83"/>
      <c r="D3476" s="83"/>
      <c r="E3476" s="83"/>
      <c r="F3476" s="83"/>
      <c r="G3476" s="85"/>
      <c r="H3476" s="85"/>
      <c r="I3476" s="84"/>
      <c r="J3476" s="83"/>
      <c r="K3476" s="83"/>
      <c r="L3476" s="83"/>
      <c r="M3476" s="83"/>
      <c r="N3476" s="83"/>
      <c r="O3476" s="83"/>
      <c r="P3476" s="83"/>
      <c r="Q3476" s="83"/>
      <c r="R3476" s="83"/>
    </row>
    <row r="3477" spans="1:18">
      <c r="A3477" s="86"/>
      <c r="B3477" s="83"/>
      <c r="C3477" s="83"/>
      <c r="D3477" s="83"/>
      <c r="E3477" s="83"/>
      <c r="F3477" s="83"/>
      <c r="G3477" s="85"/>
      <c r="H3477" s="85"/>
      <c r="I3477" s="84"/>
      <c r="J3477" s="83"/>
      <c r="K3477" s="83"/>
      <c r="L3477" s="83"/>
      <c r="M3477" s="83"/>
      <c r="N3477" s="83"/>
      <c r="O3477" s="83"/>
      <c r="P3477" s="83"/>
      <c r="Q3477" s="83"/>
      <c r="R3477" s="83"/>
    </row>
    <row r="3478" spans="1:18">
      <c r="A3478" s="86"/>
      <c r="B3478" s="83"/>
      <c r="C3478" s="83"/>
      <c r="D3478" s="83"/>
      <c r="E3478" s="83"/>
      <c r="F3478" s="83"/>
      <c r="G3478" s="85"/>
      <c r="H3478" s="85"/>
      <c r="I3478" s="84"/>
      <c r="J3478" s="83"/>
      <c r="K3478" s="83"/>
      <c r="L3478" s="83"/>
      <c r="M3478" s="83"/>
      <c r="N3478" s="83"/>
      <c r="O3478" s="83"/>
      <c r="P3478" s="83"/>
      <c r="Q3478" s="83"/>
      <c r="R3478" s="83"/>
    </row>
    <row r="3479" spans="1:18">
      <c r="A3479" s="86"/>
      <c r="B3479" s="83"/>
      <c r="C3479" s="83"/>
      <c r="D3479" s="83"/>
      <c r="E3479" s="83"/>
      <c r="F3479" s="83"/>
      <c r="G3479" s="85"/>
      <c r="H3479" s="85"/>
      <c r="I3479" s="84"/>
      <c r="J3479" s="83"/>
      <c r="K3479" s="83"/>
      <c r="L3479" s="83"/>
      <c r="M3479" s="83"/>
      <c r="N3479" s="83"/>
      <c r="O3479" s="83"/>
      <c r="P3479" s="83"/>
      <c r="Q3479" s="83"/>
      <c r="R3479" s="83"/>
    </row>
    <row r="3480" spans="1:18">
      <c r="A3480" s="86"/>
      <c r="B3480" s="83"/>
      <c r="C3480" s="83"/>
      <c r="D3480" s="83"/>
      <c r="E3480" s="83"/>
      <c r="F3480" s="83"/>
      <c r="G3480" s="85"/>
      <c r="H3480" s="85"/>
      <c r="I3480" s="84"/>
      <c r="J3480" s="83"/>
      <c r="K3480" s="83"/>
      <c r="L3480" s="83"/>
      <c r="M3480" s="83"/>
      <c r="N3480" s="83"/>
      <c r="O3480" s="83"/>
      <c r="P3480" s="83"/>
      <c r="Q3480" s="83"/>
      <c r="R3480" s="83"/>
    </row>
    <row r="3481" spans="1:18">
      <c r="A3481" s="86"/>
      <c r="B3481" s="83"/>
      <c r="C3481" s="83"/>
      <c r="D3481" s="83"/>
      <c r="E3481" s="83"/>
      <c r="F3481" s="83"/>
      <c r="G3481" s="85"/>
      <c r="H3481" s="85"/>
      <c r="I3481" s="84"/>
      <c r="J3481" s="83"/>
      <c r="K3481" s="83"/>
      <c r="L3481" s="83"/>
      <c r="M3481" s="83"/>
      <c r="N3481" s="83"/>
      <c r="O3481" s="83"/>
      <c r="P3481" s="83"/>
      <c r="Q3481" s="83"/>
      <c r="R3481" s="83"/>
    </row>
    <row r="3482" spans="1:18">
      <c r="A3482" s="86"/>
      <c r="B3482" s="83"/>
      <c r="C3482" s="83"/>
      <c r="D3482" s="83"/>
      <c r="E3482" s="83"/>
      <c r="F3482" s="83"/>
      <c r="G3482" s="85"/>
      <c r="H3482" s="85"/>
      <c r="I3482" s="84"/>
      <c r="J3482" s="83"/>
      <c r="K3482" s="83"/>
      <c r="L3482" s="83"/>
      <c r="M3482" s="83"/>
      <c r="N3482" s="83"/>
      <c r="O3482" s="83"/>
      <c r="P3482" s="83"/>
      <c r="Q3482" s="83"/>
      <c r="R3482" s="83"/>
    </row>
    <row r="3483" spans="1:18">
      <c r="A3483" s="86"/>
      <c r="B3483" s="83"/>
      <c r="C3483" s="83"/>
      <c r="D3483" s="83"/>
      <c r="E3483" s="83"/>
      <c r="F3483" s="83"/>
      <c r="G3483" s="85"/>
      <c r="H3483" s="85"/>
      <c r="I3483" s="84"/>
      <c r="J3483" s="83"/>
      <c r="K3483" s="83"/>
      <c r="L3483" s="83"/>
      <c r="M3483" s="83"/>
      <c r="N3483" s="83"/>
      <c r="O3483" s="83"/>
      <c r="P3483" s="83"/>
      <c r="Q3483" s="83"/>
      <c r="R3483" s="83"/>
    </row>
    <row r="3484" spans="1:18">
      <c r="A3484" s="86"/>
      <c r="B3484" s="83"/>
      <c r="C3484" s="83"/>
      <c r="D3484" s="83"/>
      <c r="E3484" s="83"/>
      <c r="F3484" s="83"/>
      <c r="G3484" s="85"/>
      <c r="H3484" s="85"/>
      <c r="I3484" s="84"/>
      <c r="J3484" s="83"/>
      <c r="K3484" s="83"/>
      <c r="L3484" s="83"/>
      <c r="M3484" s="83"/>
      <c r="N3484" s="83"/>
      <c r="O3484" s="83"/>
      <c r="P3484" s="83"/>
      <c r="Q3484" s="83"/>
      <c r="R3484" s="83"/>
    </row>
    <row r="3485" spans="1:18">
      <c r="A3485" s="86"/>
      <c r="B3485" s="83"/>
      <c r="C3485" s="83"/>
      <c r="D3485" s="83"/>
      <c r="E3485" s="83"/>
      <c r="F3485" s="83"/>
      <c r="G3485" s="85"/>
      <c r="H3485" s="85"/>
      <c r="I3485" s="84"/>
      <c r="J3485" s="83"/>
      <c r="K3485" s="83"/>
      <c r="L3485" s="83"/>
      <c r="M3485" s="83"/>
      <c r="N3485" s="83"/>
      <c r="O3485" s="83"/>
      <c r="P3485" s="83"/>
      <c r="Q3485" s="83"/>
      <c r="R3485" s="83"/>
    </row>
    <row r="3486" spans="1:18">
      <c r="A3486" s="86"/>
      <c r="B3486" s="83"/>
      <c r="C3486" s="83"/>
      <c r="D3486" s="83"/>
      <c r="E3486" s="83"/>
      <c r="F3486" s="83"/>
      <c r="G3486" s="85"/>
      <c r="H3486" s="85"/>
      <c r="I3486" s="84"/>
      <c r="J3486" s="83"/>
      <c r="K3486" s="83"/>
      <c r="L3486" s="83"/>
      <c r="M3486" s="83"/>
      <c r="N3486" s="83"/>
      <c r="O3486" s="83"/>
      <c r="P3486" s="83"/>
      <c r="Q3486" s="83"/>
      <c r="R3486" s="83"/>
    </row>
    <row r="3487" spans="1:18">
      <c r="A3487" s="86"/>
      <c r="B3487" s="83"/>
      <c r="C3487" s="83"/>
      <c r="D3487" s="83"/>
      <c r="E3487" s="83"/>
      <c r="F3487" s="83"/>
      <c r="G3487" s="85"/>
      <c r="H3487" s="85"/>
      <c r="I3487" s="84"/>
      <c r="J3487" s="83"/>
      <c r="K3487" s="83"/>
      <c r="L3487" s="83"/>
      <c r="M3487" s="83"/>
      <c r="N3487" s="83"/>
      <c r="O3487" s="83"/>
      <c r="P3487" s="83"/>
      <c r="Q3487" s="83"/>
      <c r="R3487" s="83"/>
    </row>
    <row r="3488" spans="1:18">
      <c r="A3488" s="86"/>
      <c r="B3488" s="83"/>
      <c r="C3488" s="83"/>
      <c r="D3488" s="83"/>
      <c r="E3488" s="83"/>
      <c r="F3488" s="83"/>
      <c r="G3488" s="85"/>
      <c r="H3488" s="85"/>
      <c r="I3488" s="84"/>
      <c r="J3488" s="83"/>
      <c r="K3488" s="83"/>
      <c r="L3488" s="83"/>
      <c r="M3488" s="83"/>
      <c r="N3488" s="83"/>
      <c r="O3488" s="83"/>
      <c r="P3488" s="83"/>
      <c r="Q3488" s="83"/>
      <c r="R3488" s="83"/>
    </row>
    <row r="3489" spans="1:18">
      <c r="A3489" s="86"/>
      <c r="B3489" s="83"/>
      <c r="C3489" s="83"/>
      <c r="D3489" s="83"/>
      <c r="E3489" s="83"/>
      <c r="F3489" s="83"/>
      <c r="G3489" s="85"/>
      <c r="H3489" s="85"/>
      <c r="I3489" s="84"/>
      <c r="J3489" s="83"/>
      <c r="K3489" s="83"/>
      <c r="L3489" s="83"/>
      <c r="M3489" s="83"/>
      <c r="N3489" s="83"/>
      <c r="O3489" s="83"/>
      <c r="P3489" s="83"/>
      <c r="Q3489" s="83"/>
      <c r="R3489" s="83"/>
    </row>
    <row r="3490" spans="1:18">
      <c r="A3490" s="86"/>
      <c r="B3490" s="83"/>
      <c r="C3490" s="83"/>
      <c r="D3490" s="83"/>
      <c r="E3490" s="83"/>
      <c r="F3490" s="83"/>
      <c r="G3490" s="85"/>
      <c r="H3490" s="85"/>
      <c r="I3490" s="84"/>
      <c r="J3490" s="83"/>
      <c r="K3490" s="83"/>
      <c r="L3490" s="83"/>
      <c r="M3490" s="83"/>
      <c r="N3490" s="83"/>
      <c r="O3490" s="83"/>
      <c r="P3490" s="83"/>
      <c r="Q3490" s="83"/>
      <c r="R3490" s="83"/>
    </row>
    <row r="3491" spans="1:18">
      <c r="A3491" s="86"/>
      <c r="B3491" s="83"/>
      <c r="C3491" s="83"/>
      <c r="D3491" s="83"/>
      <c r="E3491" s="83"/>
      <c r="F3491" s="83"/>
      <c r="G3491" s="85"/>
      <c r="H3491" s="85"/>
      <c r="I3491" s="84"/>
      <c r="J3491" s="83"/>
      <c r="K3491" s="83"/>
      <c r="L3491" s="83"/>
      <c r="M3491" s="83"/>
      <c r="N3491" s="83"/>
      <c r="O3491" s="83"/>
      <c r="P3491" s="83"/>
      <c r="Q3491" s="83"/>
      <c r="R3491" s="83"/>
    </row>
  </sheetData>
  <printOptions headings="1" gridLines="1"/>
  <pageMargins left="0.70866141732283472" right="0.70866141732283472" top="0.74803149606299213" bottom="0.74803149606299213" header="0.31496062992125984" footer="0.31496062992125984"/>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6957-9FBB-BA44-ACEA-EE908EBC03CA}">
  <sheetPr codeName="Sheet13"/>
  <dimension ref="A1:G23"/>
  <sheetViews>
    <sheetView workbookViewId="0">
      <selection activeCell="E1" sqref="E1:G2"/>
    </sheetView>
  </sheetViews>
  <sheetFormatPr baseColWidth="10" defaultRowHeight="13"/>
  <cols>
    <col min="2" max="2" width="23.5" bestFit="1" customWidth="1"/>
    <col min="3" max="3" width="21.5" bestFit="1" customWidth="1"/>
    <col min="7" max="7" width="16.5" bestFit="1" customWidth="1"/>
  </cols>
  <sheetData>
    <row r="1" spans="1:7">
      <c r="A1" s="1" t="s">
        <v>45</v>
      </c>
      <c r="B1" s="4" t="s">
        <v>46</v>
      </c>
      <c r="C1" s="4" t="s">
        <v>47</v>
      </c>
      <c r="E1" s="4" t="s">
        <v>48</v>
      </c>
      <c r="F1" s="4" t="s">
        <v>49</v>
      </c>
      <c r="G1" s="4" t="s">
        <v>51</v>
      </c>
    </row>
    <row r="2" spans="1:7">
      <c r="A2" s="4" t="s">
        <v>13</v>
      </c>
      <c r="B2" t="s">
        <v>12</v>
      </c>
      <c r="C2" s="4" t="s">
        <v>17</v>
      </c>
      <c r="E2" s="5">
        <v>36892</v>
      </c>
      <c r="F2" s="4" t="s">
        <v>50</v>
      </c>
      <c r="G2" s="4" t="s">
        <v>52</v>
      </c>
    </row>
    <row r="3" spans="1:7">
      <c r="A3" s="4" t="s">
        <v>14</v>
      </c>
      <c r="B3" s="4" t="s">
        <v>15</v>
      </c>
      <c r="C3" s="4" t="s">
        <v>16</v>
      </c>
    </row>
    <row r="4" spans="1:7">
      <c r="A4" s="4" t="s">
        <v>18</v>
      </c>
      <c r="B4" t="s">
        <v>19</v>
      </c>
      <c r="C4" s="4" t="s">
        <v>20</v>
      </c>
    </row>
    <row r="5" spans="1:7">
      <c r="A5" s="4" t="s">
        <v>21</v>
      </c>
      <c r="B5" t="s">
        <v>22</v>
      </c>
      <c r="C5" s="4" t="s">
        <v>23</v>
      </c>
    </row>
    <row r="6" spans="1:7">
      <c r="A6" s="4" t="s">
        <v>25</v>
      </c>
      <c r="B6" s="4" t="s">
        <v>26</v>
      </c>
      <c r="C6" s="4" t="s">
        <v>24</v>
      </c>
    </row>
    <row r="7" spans="1:7">
      <c r="A7" s="4" t="s">
        <v>35</v>
      </c>
      <c r="B7" t="s">
        <v>27</v>
      </c>
      <c r="C7" s="4" t="s">
        <v>28</v>
      </c>
    </row>
    <row r="8" spans="1:7">
      <c r="A8" s="4" t="s">
        <v>29</v>
      </c>
      <c r="B8" t="s">
        <v>30</v>
      </c>
      <c r="C8" s="4" t="s">
        <v>31</v>
      </c>
    </row>
    <row r="9" spans="1:7">
      <c r="A9" s="4" t="s">
        <v>33</v>
      </c>
      <c r="B9" t="s">
        <v>34</v>
      </c>
      <c r="C9" s="4" t="s">
        <v>32</v>
      </c>
    </row>
    <row r="10" spans="1:7">
      <c r="A10" s="4" t="s">
        <v>36</v>
      </c>
      <c r="B10" t="s">
        <v>37</v>
      </c>
      <c r="C10" s="4" t="s">
        <v>38</v>
      </c>
    </row>
    <row r="11" spans="1:7">
      <c r="A11" s="4" t="s">
        <v>39</v>
      </c>
      <c r="B11" t="s">
        <v>40</v>
      </c>
      <c r="C11" s="4" t="s">
        <v>41</v>
      </c>
    </row>
    <row r="12" spans="1:7">
      <c r="A12" s="4" t="s">
        <v>43</v>
      </c>
      <c r="B12" t="s">
        <v>42</v>
      </c>
      <c r="C12" s="4" t="s">
        <v>44</v>
      </c>
    </row>
    <row r="16" spans="1:7">
      <c r="A16" s="4"/>
      <c r="B16" s="4"/>
    </row>
    <row r="17" spans="1:2">
      <c r="A17" s="4"/>
      <c r="B17" s="4"/>
    </row>
    <row r="18" spans="1:2">
      <c r="A18" s="4"/>
    </row>
    <row r="19" spans="1:2">
      <c r="A19" s="4"/>
    </row>
    <row r="20" spans="1:2">
      <c r="A20" s="4"/>
    </row>
    <row r="21" spans="1:2">
      <c r="A21" s="4"/>
    </row>
    <row r="22" spans="1:2">
      <c r="A22" s="4"/>
    </row>
    <row r="23" spans="1:2">
      <c r="A23"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18</vt:i4>
      </vt:variant>
      <vt:variant>
        <vt:lpstr>Named Ranges</vt:lpstr>
      </vt:variant>
      <vt:variant>
        <vt:i4>81</vt:i4>
      </vt:variant>
    </vt:vector>
  </HeadingPairs>
  <TitlesOfParts>
    <vt:vector size="99" baseType="lpstr">
      <vt:lpstr>Introduction</vt:lpstr>
      <vt:lpstr>Raw Data</vt:lpstr>
      <vt:lpstr>Inputs &amp; Outputs</vt:lpstr>
      <vt:lpstr>2018</vt:lpstr>
      <vt:lpstr>2018-backtesting</vt:lpstr>
      <vt:lpstr>2019</vt:lpstr>
      <vt:lpstr>2019-backtest</vt:lpstr>
      <vt:lpstr>2020</vt:lpstr>
      <vt:lpstr>2020-backtesting</vt:lpstr>
      <vt:lpstr>2021</vt:lpstr>
      <vt:lpstr>2021-backtesting</vt:lpstr>
      <vt:lpstr>2022</vt:lpstr>
      <vt:lpstr>Backtesting</vt:lpstr>
      <vt:lpstr>Backtest-10-day-window</vt:lpstr>
      <vt:lpstr>Observed tickers</vt:lpstr>
      <vt:lpstr>FX Database</vt:lpstr>
      <vt:lpstr>Interest Rates</vt:lpstr>
      <vt:lpstr>TOP 1 Firm in ASX Sectors</vt:lpstr>
      <vt:lpstr>Introduction!_Toc166697778</vt:lpstr>
      <vt:lpstr>before_gfc_end_ref</vt:lpstr>
      <vt:lpstr>before_gfc_start_ref</vt:lpstr>
      <vt:lpstr>CONFIDENCE_INTERVAL</vt:lpstr>
      <vt:lpstr>cov_v</vt:lpstr>
      <vt:lpstr>'FX Database'!CurrentBusDate</vt:lpstr>
      <vt:lpstr>'Interest Rates'!FIRMMBAB180D</vt:lpstr>
      <vt:lpstr>'Interest Rates'!FIRMMBAB30D</vt:lpstr>
      <vt:lpstr>'Interest Rates'!FIRMMBAB90D</vt:lpstr>
      <vt:lpstr>'Interest Rates'!FIRMMCCRT</vt:lpstr>
      <vt:lpstr>'Interest Rates'!FIRMMCRID</vt:lpstr>
      <vt:lpstr>FIRMMCRIH</vt:lpstr>
      <vt:lpstr>FIRMMCRIL</vt:lpstr>
      <vt:lpstr>FIRMMCRIV</vt:lpstr>
      <vt:lpstr>'Interest Rates'!FIRMMCRTD</vt:lpstr>
      <vt:lpstr>'Interest Rates'!FIRMMOIS1D</vt:lpstr>
      <vt:lpstr>'Interest Rates'!FIRMMOIS3D</vt:lpstr>
      <vt:lpstr>'Interest Rates'!FIRMMOIS6D</vt:lpstr>
      <vt:lpstr>'FX Database'!FXRCD</vt:lpstr>
      <vt:lpstr>'FX Database'!FXRCR</vt:lpstr>
      <vt:lpstr>'FX Database'!FXREUR</vt:lpstr>
      <vt:lpstr>'FX Database'!FXRHKD</vt:lpstr>
      <vt:lpstr>'FX Database'!FXRIR</vt:lpstr>
      <vt:lpstr>'FX Database'!FXRIRE</vt:lpstr>
      <vt:lpstr>'FX Database'!FXRJY</vt:lpstr>
      <vt:lpstr>'FX Database'!FXRMR</vt:lpstr>
      <vt:lpstr>'FX Database'!FXRNTD</vt:lpstr>
      <vt:lpstr>'FX Database'!FXRNZD</vt:lpstr>
      <vt:lpstr>'FX Database'!FXRPHP</vt:lpstr>
      <vt:lpstr>'FX Database'!FXRPNGK</vt:lpstr>
      <vt:lpstr>'FX Database'!FXRSD</vt:lpstr>
      <vt:lpstr>'FX Database'!FXRSDR</vt:lpstr>
      <vt:lpstr>'FX Database'!FXRSF</vt:lpstr>
      <vt:lpstr>'FX Database'!FXRSKW</vt:lpstr>
      <vt:lpstr>'FX Database'!FXRTB</vt:lpstr>
      <vt:lpstr>'FX Database'!FXRTWI</vt:lpstr>
      <vt:lpstr>'FX Database'!FXRUAED</vt:lpstr>
      <vt:lpstr>'FX Database'!FXRUKPS</vt:lpstr>
      <vt:lpstr>'FX Database'!FXRUSD</vt:lpstr>
      <vt:lpstr>'FX Database'!FXRVD</vt:lpstr>
      <vt:lpstr>INVESTMENT_AMT</vt:lpstr>
      <vt:lpstr>'FX Database'!LastUpdated</vt:lpstr>
      <vt:lpstr>'FX Database'!Mnemonic</vt:lpstr>
      <vt:lpstr>NUM_SIMULATIONS</vt:lpstr>
      <vt:lpstr>observed_tickers</vt:lpstr>
      <vt:lpstr>ON_THE_MEETING_DAY</vt:lpstr>
      <vt:lpstr>ON_THE_RELEASE_DAY</vt:lpstr>
      <vt:lpstr>'Interest Rates'!Print_Area</vt:lpstr>
      <vt:lpstr>'FX Database'!Print_Titles</vt:lpstr>
      <vt:lpstr>'Interest Rates'!Print_Titles</vt:lpstr>
      <vt:lpstr>RBA_MEETING_1</vt:lpstr>
      <vt:lpstr>RBA_MEETING_2</vt:lpstr>
      <vt:lpstr>RBA_MEETING_3</vt:lpstr>
      <vt:lpstr>RBA_MEETING_4</vt:lpstr>
      <vt:lpstr>RBA_MEETING_5</vt:lpstr>
      <vt:lpstr>RISK_AV</vt:lpstr>
      <vt:lpstr>RISK_FREE_RATE</vt:lpstr>
      <vt:lpstr>TICKERS</vt:lpstr>
      <vt:lpstr>'FX Database'!TWI_AUD</vt:lpstr>
      <vt:lpstr>TWI_CHF</vt:lpstr>
      <vt:lpstr>'FX Database'!TWI_CNY</vt:lpstr>
      <vt:lpstr>'FX Database'!TWI_EUR</vt:lpstr>
      <vt:lpstr>'FX Database'!TWI_GBP</vt:lpstr>
      <vt:lpstr>'FX Database'!TWI_HKD</vt:lpstr>
      <vt:lpstr>'FX Database'!TWI_IDR</vt:lpstr>
      <vt:lpstr>'FX Database'!TWI_INR</vt:lpstr>
      <vt:lpstr>'FX Database'!TWI_JPY</vt:lpstr>
      <vt:lpstr>'FX Database'!TWI_KRW</vt:lpstr>
      <vt:lpstr>'FX Database'!TWI_MYR</vt:lpstr>
      <vt:lpstr>'FX Database'!TWI_NZD</vt:lpstr>
      <vt:lpstr>'FX Database'!TWI_PHP</vt:lpstr>
      <vt:lpstr>'FX Database'!TWI_SDR</vt:lpstr>
      <vt:lpstr>'FX Database'!TWI_SGD</vt:lpstr>
      <vt:lpstr>'FX Database'!TWI_THB</vt:lpstr>
      <vt:lpstr>'FX Database'!TWI_TWD</vt:lpstr>
      <vt:lpstr>'FX Database'!TWI_TWIPB</vt:lpstr>
      <vt:lpstr>'FX Database'!TWI_VND</vt:lpstr>
      <vt:lpstr>VAR_DAYS</vt:lpstr>
      <vt:lpstr>WEEKS</vt:lpstr>
      <vt:lpstr>WEEKS_YR</vt:lpstr>
      <vt:lpstr>WINDOW_FRAME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David Oabile</cp:lastModifiedBy>
  <dcterms:created xsi:type="dcterms:W3CDTF">2024-03-12T03:44:20Z</dcterms:created>
  <dcterms:modified xsi:type="dcterms:W3CDTF">2024-05-15T17:05:35Z</dcterms:modified>
</cp:coreProperties>
</file>